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2435" activeTab="1"/>
  </bookViews>
  <sheets>
    <sheet name="Input Page" sheetId="1" r:id="rId1"/>
    <sheet name="Minimum Standards" sheetId="7" r:id="rId2"/>
    <sheet name="Compliance Obligation" sheetId="4" r:id="rId3"/>
    <sheet name="Baseline (Pre 5-9-16 Contracts)" sheetId="8" r:id="rId4"/>
  </sheets>
  <definedNames>
    <definedName name="CapFct" localSheetId="0">'Input Page'!$D$9</definedName>
    <definedName name="GoalYear" localSheetId="0">'Input Page'!#REF!</definedName>
    <definedName name="MWhPerYearPerMW" localSheetId="0">'Input Page'!$E$9</definedName>
    <definedName name="MWhPerYearPerMW">'Input Page'!$E$9</definedName>
    <definedName name="ProgramCap" localSheetId="3">'Input Page'!#REF!</definedName>
    <definedName name="ProgramCap" localSheetId="0">'Input Page'!#REF!</definedName>
    <definedName name="ProgramCap">'Input Page'!#REF!</definedName>
    <definedName name="QGenFrct" localSheetId="0">'Input Page'!$C$32:$D$35</definedName>
    <definedName name="QGenFrct">'Input Page'!$C$32:$D$35</definedName>
    <definedName name="SREC_II_Program_Capacity_Cap" comment="ProgamCapacityCap" localSheetId="3">'Input Page'!#REF!</definedName>
    <definedName name="SREC_II_Program_Capacity_Cap" comment="ProgamCapacityCap">'Input Page'!#REF!</definedName>
    <definedName name="SRECTermLimitQ" localSheetId="0">'Input Page'!$D$29</definedName>
    <definedName name="SRECTermLimitQ">'Input Page'!$D$29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8" l="1"/>
  <c r="I17" i="8" s="1"/>
  <c r="E16" i="8"/>
  <c r="I16" i="8" s="1"/>
  <c r="E15" i="8"/>
  <c r="I15" i="8" s="1"/>
  <c r="E14" i="8"/>
  <c r="I14" i="8" s="1"/>
  <c r="I18" i="8" l="1"/>
  <c r="I22" i="8" s="1"/>
  <c r="B9" i="7" s="1"/>
  <c r="D8" i="7" l="1"/>
  <c r="T136" i="4" l="1"/>
  <c r="U136" i="4" s="1"/>
  <c r="V136" i="4" s="1"/>
  <c r="W136" i="4" s="1"/>
  <c r="X136" i="4" s="1"/>
  <c r="Y136" i="4" s="1"/>
  <c r="Z136" i="4" s="1"/>
  <c r="AA136" i="4" s="1"/>
  <c r="AB136" i="4" s="1"/>
  <c r="AC136" i="4" s="1"/>
  <c r="AD136" i="4" s="1"/>
  <c r="AE136" i="4" s="1"/>
  <c r="AF136" i="4" s="1"/>
  <c r="AG136" i="4" s="1"/>
  <c r="AH136" i="4" s="1"/>
  <c r="AI136" i="4" s="1"/>
  <c r="AJ136" i="4" s="1"/>
  <c r="AK136" i="4" s="1"/>
  <c r="AL136" i="4" s="1"/>
  <c r="AM136" i="4" s="1"/>
  <c r="AN136" i="4" s="1"/>
  <c r="AO136" i="4" s="1"/>
  <c r="AP136" i="4" s="1"/>
  <c r="AQ136" i="4" s="1"/>
  <c r="AR136" i="4" s="1"/>
  <c r="AS136" i="4" s="1"/>
  <c r="AT136" i="4" s="1"/>
  <c r="AU136" i="4" s="1"/>
  <c r="AV136" i="4" s="1"/>
  <c r="AW136" i="4" s="1"/>
  <c r="AX136" i="4" s="1"/>
  <c r="AY136" i="4" s="1"/>
  <c r="AZ136" i="4" s="1"/>
  <c r="BA136" i="4" s="1"/>
  <c r="BB136" i="4" s="1"/>
  <c r="BC136" i="4" s="1"/>
  <c r="BD136" i="4" s="1"/>
  <c r="BE136" i="4" s="1"/>
  <c r="BF136" i="4" s="1"/>
  <c r="BG136" i="4" s="1"/>
  <c r="BH136" i="4" s="1"/>
  <c r="BI136" i="4" s="1"/>
  <c r="T135" i="4"/>
  <c r="U135" i="4" s="1"/>
  <c r="V135" i="4" s="1"/>
  <c r="W135" i="4" s="1"/>
  <c r="X135" i="4" s="1"/>
  <c r="Y135" i="4" s="1"/>
  <c r="Z135" i="4" s="1"/>
  <c r="AA135" i="4" s="1"/>
  <c r="AB135" i="4" s="1"/>
  <c r="AC135" i="4" s="1"/>
  <c r="AD135" i="4" s="1"/>
  <c r="AE135" i="4" s="1"/>
  <c r="AF135" i="4" s="1"/>
  <c r="AG135" i="4" s="1"/>
  <c r="AH135" i="4" s="1"/>
  <c r="AI135" i="4" s="1"/>
  <c r="AJ135" i="4" s="1"/>
  <c r="AK135" i="4" s="1"/>
  <c r="AL135" i="4" s="1"/>
  <c r="AM135" i="4" s="1"/>
  <c r="AN135" i="4" s="1"/>
  <c r="AO135" i="4" s="1"/>
  <c r="AP135" i="4" s="1"/>
  <c r="AQ135" i="4" s="1"/>
  <c r="AR135" i="4" s="1"/>
  <c r="AS135" i="4" s="1"/>
  <c r="AT135" i="4" s="1"/>
  <c r="AU135" i="4" s="1"/>
  <c r="AV135" i="4" s="1"/>
  <c r="AW135" i="4" s="1"/>
  <c r="AX135" i="4" s="1"/>
  <c r="AY135" i="4" s="1"/>
  <c r="AZ135" i="4" s="1"/>
  <c r="BA135" i="4" s="1"/>
  <c r="BB135" i="4" s="1"/>
  <c r="BC135" i="4" s="1"/>
  <c r="BD135" i="4" s="1"/>
  <c r="BE135" i="4" s="1"/>
  <c r="BF135" i="4" s="1"/>
  <c r="BG135" i="4" s="1"/>
  <c r="BH135" i="4" s="1"/>
  <c r="BI135" i="4" s="1"/>
  <c r="T134" i="4"/>
  <c r="U134" i="4" s="1"/>
  <c r="V134" i="4" s="1"/>
  <c r="W134" i="4" s="1"/>
  <c r="X134" i="4" s="1"/>
  <c r="Y134" i="4" s="1"/>
  <c r="Z134" i="4" s="1"/>
  <c r="AA134" i="4" s="1"/>
  <c r="AB134" i="4" s="1"/>
  <c r="AC134" i="4" s="1"/>
  <c r="AD134" i="4" s="1"/>
  <c r="AE134" i="4" s="1"/>
  <c r="AF134" i="4" s="1"/>
  <c r="AG134" i="4" s="1"/>
  <c r="AH134" i="4" s="1"/>
  <c r="AI134" i="4" s="1"/>
  <c r="AJ134" i="4" s="1"/>
  <c r="AK134" i="4" s="1"/>
  <c r="AL134" i="4" s="1"/>
  <c r="AM134" i="4" s="1"/>
  <c r="AN134" i="4" s="1"/>
  <c r="AO134" i="4" s="1"/>
  <c r="AP134" i="4" s="1"/>
  <c r="AQ134" i="4" s="1"/>
  <c r="AR134" i="4" s="1"/>
  <c r="AS134" i="4" s="1"/>
  <c r="AT134" i="4" s="1"/>
  <c r="AU134" i="4" s="1"/>
  <c r="AV134" i="4" s="1"/>
  <c r="AW134" i="4" s="1"/>
  <c r="AX134" i="4" s="1"/>
  <c r="AY134" i="4" s="1"/>
  <c r="AZ134" i="4" s="1"/>
  <c r="BA134" i="4" s="1"/>
  <c r="BB134" i="4" s="1"/>
  <c r="BC134" i="4" s="1"/>
  <c r="BD134" i="4" s="1"/>
  <c r="BE134" i="4" s="1"/>
  <c r="BF134" i="4" s="1"/>
  <c r="BG134" i="4" s="1"/>
  <c r="BH134" i="4" s="1"/>
  <c r="BI134" i="4" s="1"/>
  <c r="T133" i="4"/>
  <c r="U133" i="4" s="1"/>
  <c r="V133" i="4" s="1"/>
  <c r="W133" i="4" s="1"/>
  <c r="X133" i="4" s="1"/>
  <c r="Y133" i="4" s="1"/>
  <c r="Z133" i="4" s="1"/>
  <c r="AA133" i="4" s="1"/>
  <c r="AB133" i="4" s="1"/>
  <c r="AC133" i="4" s="1"/>
  <c r="AD133" i="4" s="1"/>
  <c r="AE133" i="4" s="1"/>
  <c r="AF133" i="4" s="1"/>
  <c r="AG133" i="4" s="1"/>
  <c r="AH133" i="4" s="1"/>
  <c r="AI133" i="4" s="1"/>
  <c r="AJ133" i="4" s="1"/>
  <c r="AK133" i="4" s="1"/>
  <c r="AL133" i="4" s="1"/>
  <c r="AM133" i="4" s="1"/>
  <c r="AN133" i="4" s="1"/>
  <c r="AO133" i="4" s="1"/>
  <c r="AP133" i="4" s="1"/>
  <c r="AQ133" i="4" s="1"/>
  <c r="AR133" i="4" s="1"/>
  <c r="AS133" i="4" s="1"/>
  <c r="AT133" i="4" s="1"/>
  <c r="AU133" i="4" s="1"/>
  <c r="AV133" i="4" s="1"/>
  <c r="AW133" i="4" s="1"/>
  <c r="AX133" i="4" s="1"/>
  <c r="AY133" i="4" s="1"/>
  <c r="AZ133" i="4" s="1"/>
  <c r="BA133" i="4" s="1"/>
  <c r="BB133" i="4" s="1"/>
  <c r="BC133" i="4" s="1"/>
  <c r="BD133" i="4" s="1"/>
  <c r="BE133" i="4" s="1"/>
  <c r="BF133" i="4" s="1"/>
  <c r="BG133" i="4" s="1"/>
  <c r="BH133" i="4" s="1"/>
  <c r="BI133" i="4" s="1"/>
  <c r="T132" i="4"/>
  <c r="U132" i="4" s="1"/>
  <c r="V132" i="4" s="1"/>
  <c r="W132" i="4" s="1"/>
  <c r="X132" i="4" s="1"/>
  <c r="Y132" i="4" s="1"/>
  <c r="Z132" i="4" s="1"/>
  <c r="AA132" i="4" s="1"/>
  <c r="AB132" i="4" s="1"/>
  <c r="AC132" i="4" s="1"/>
  <c r="AD132" i="4" s="1"/>
  <c r="AE132" i="4" s="1"/>
  <c r="AF132" i="4" s="1"/>
  <c r="AG132" i="4" s="1"/>
  <c r="AH132" i="4" s="1"/>
  <c r="AI132" i="4" s="1"/>
  <c r="AJ132" i="4" s="1"/>
  <c r="AK132" i="4" s="1"/>
  <c r="AL132" i="4" s="1"/>
  <c r="AM132" i="4" s="1"/>
  <c r="AN132" i="4" s="1"/>
  <c r="AO132" i="4" s="1"/>
  <c r="AP132" i="4" s="1"/>
  <c r="AQ132" i="4" s="1"/>
  <c r="AR132" i="4" s="1"/>
  <c r="AS132" i="4" s="1"/>
  <c r="AT132" i="4" s="1"/>
  <c r="AU132" i="4" s="1"/>
  <c r="AV132" i="4" s="1"/>
  <c r="AW132" i="4" s="1"/>
  <c r="AX132" i="4" s="1"/>
  <c r="AY132" i="4" s="1"/>
  <c r="AZ132" i="4" s="1"/>
  <c r="BA132" i="4" s="1"/>
  <c r="BB132" i="4" s="1"/>
  <c r="BC132" i="4" s="1"/>
  <c r="BD132" i="4" s="1"/>
  <c r="BE132" i="4" s="1"/>
  <c r="BF132" i="4" s="1"/>
  <c r="BG132" i="4" s="1"/>
  <c r="BH132" i="4" s="1"/>
  <c r="BI132" i="4" s="1"/>
  <c r="U131" i="4"/>
  <c r="V131" i="4" s="1"/>
  <c r="W131" i="4" s="1"/>
  <c r="X131" i="4" s="1"/>
  <c r="Y131" i="4" s="1"/>
  <c r="Z131" i="4" s="1"/>
  <c r="AA131" i="4" s="1"/>
  <c r="AB131" i="4" s="1"/>
  <c r="AC131" i="4" s="1"/>
  <c r="AD131" i="4" s="1"/>
  <c r="AE131" i="4" s="1"/>
  <c r="AF131" i="4" s="1"/>
  <c r="AG131" i="4" s="1"/>
  <c r="AH131" i="4" s="1"/>
  <c r="AI131" i="4" s="1"/>
  <c r="AJ131" i="4" s="1"/>
  <c r="AK131" i="4" s="1"/>
  <c r="AL131" i="4" s="1"/>
  <c r="AM131" i="4" s="1"/>
  <c r="AN131" i="4" s="1"/>
  <c r="AO131" i="4" s="1"/>
  <c r="AP131" i="4" s="1"/>
  <c r="AQ131" i="4" s="1"/>
  <c r="AR131" i="4" s="1"/>
  <c r="AS131" i="4" s="1"/>
  <c r="AT131" i="4" s="1"/>
  <c r="AU131" i="4" s="1"/>
  <c r="AV131" i="4" s="1"/>
  <c r="AW131" i="4" s="1"/>
  <c r="AX131" i="4" s="1"/>
  <c r="AY131" i="4" s="1"/>
  <c r="AZ131" i="4" s="1"/>
  <c r="BA131" i="4" s="1"/>
  <c r="BB131" i="4" s="1"/>
  <c r="BC131" i="4" s="1"/>
  <c r="BD131" i="4" s="1"/>
  <c r="BE131" i="4" s="1"/>
  <c r="BF131" i="4" s="1"/>
  <c r="BG131" i="4" s="1"/>
  <c r="BH131" i="4" s="1"/>
  <c r="BI131" i="4" s="1"/>
  <c r="T131" i="4"/>
  <c r="T130" i="4"/>
  <c r="U130" i="4" s="1"/>
  <c r="V130" i="4" s="1"/>
  <c r="W130" i="4" s="1"/>
  <c r="X130" i="4" s="1"/>
  <c r="Y130" i="4" s="1"/>
  <c r="Z130" i="4" s="1"/>
  <c r="AA130" i="4" s="1"/>
  <c r="AB130" i="4" s="1"/>
  <c r="AC130" i="4" s="1"/>
  <c r="AD130" i="4" s="1"/>
  <c r="AE130" i="4" s="1"/>
  <c r="AF130" i="4" s="1"/>
  <c r="AG130" i="4" s="1"/>
  <c r="AH130" i="4" s="1"/>
  <c r="AI130" i="4" s="1"/>
  <c r="AJ130" i="4" s="1"/>
  <c r="AK130" i="4" s="1"/>
  <c r="AL130" i="4" s="1"/>
  <c r="AM130" i="4" s="1"/>
  <c r="AN130" i="4" s="1"/>
  <c r="AO130" i="4" s="1"/>
  <c r="AP130" i="4" s="1"/>
  <c r="AQ130" i="4" s="1"/>
  <c r="AR130" i="4" s="1"/>
  <c r="AS130" i="4" s="1"/>
  <c r="AT130" i="4" s="1"/>
  <c r="AU130" i="4" s="1"/>
  <c r="AV130" i="4" s="1"/>
  <c r="AW130" i="4" s="1"/>
  <c r="AX130" i="4" s="1"/>
  <c r="AY130" i="4" s="1"/>
  <c r="AZ130" i="4" s="1"/>
  <c r="BA130" i="4" s="1"/>
  <c r="BB130" i="4" s="1"/>
  <c r="BC130" i="4" s="1"/>
  <c r="BD130" i="4" s="1"/>
  <c r="BE130" i="4" s="1"/>
  <c r="BF130" i="4" s="1"/>
  <c r="BG130" i="4" s="1"/>
  <c r="BH130" i="4" s="1"/>
  <c r="BI130" i="4" s="1"/>
  <c r="T129" i="4"/>
  <c r="U129" i="4" s="1"/>
  <c r="V129" i="4" s="1"/>
  <c r="W129" i="4" s="1"/>
  <c r="X129" i="4" s="1"/>
  <c r="Y129" i="4" s="1"/>
  <c r="Z129" i="4" s="1"/>
  <c r="AA129" i="4" s="1"/>
  <c r="AB129" i="4" s="1"/>
  <c r="AC129" i="4" s="1"/>
  <c r="AD129" i="4" s="1"/>
  <c r="AE129" i="4" s="1"/>
  <c r="AF129" i="4" s="1"/>
  <c r="AG129" i="4" s="1"/>
  <c r="AH129" i="4" s="1"/>
  <c r="AI129" i="4" s="1"/>
  <c r="AJ129" i="4" s="1"/>
  <c r="AK129" i="4" s="1"/>
  <c r="AL129" i="4" s="1"/>
  <c r="AM129" i="4" s="1"/>
  <c r="AN129" i="4" s="1"/>
  <c r="AO129" i="4" s="1"/>
  <c r="AP129" i="4" s="1"/>
  <c r="AQ129" i="4" s="1"/>
  <c r="AR129" i="4" s="1"/>
  <c r="AS129" i="4" s="1"/>
  <c r="AT129" i="4" s="1"/>
  <c r="AU129" i="4" s="1"/>
  <c r="AV129" i="4" s="1"/>
  <c r="AW129" i="4" s="1"/>
  <c r="AX129" i="4" s="1"/>
  <c r="AY129" i="4" s="1"/>
  <c r="AZ129" i="4" s="1"/>
  <c r="BA129" i="4" s="1"/>
  <c r="BB129" i="4" s="1"/>
  <c r="BC129" i="4" s="1"/>
  <c r="BD129" i="4" s="1"/>
  <c r="BE129" i="4" s="1"/>
  <c r="BF129" i="4" s="1"/>
  <c r="BG129" i="4" s="1"/>
  <c r="BH129" i="4" s="1"/>
  <c r="BI129" i="4" s="1"/>
  <c r="T128" i="4"/>
  <c r="U128" i="4" s="1"/>
  <c r="V128" i="4" s="1"/>
  <c r="W128" i="4" s="1"/>
  <c r="X128" i="4" s="1"/>
  <c r="Y128" i="4" s="1"/>
  <c r="Z128" i="4" s="1"/>
  <c r="AA128" i="4" s="1"/>
  <c r="AB128" i="4" s="1"/>
  <c r="AC128" i="4" s="1"/>
  <c r="AD128" i="4" s="1"/>
  <c r="AE128" i="4" s="1"/>
  <c r="AF128" i="4" s="1"/>
  <c r="AG128" i="4" s="1"/>
  <c r="AH128" i="4" s="1"/>
  <c r="AI128" i="4" s="1"/>
  <c r="AJ128" i="4" s="1"/>
  <c r="AK128" i="4" s="1"/>
  <c r="AL128" i="4" s="1"/>
  <c r="AM128" i="4" s="1"/>
  <c r="AN128" i="4" s="1"/>
  <c r="AO128" i="4" s="1"/>
  <c r="AP128" i="4" s="1"/>
  <c r="AQ128" i="4" s="1"/>
  <c r="AR128" i="4" s="1"/>
  <c r="AS128" i="4" s="1"/>
  <c r="AT128" i="4" s="1"/>
  <c r="AU128" i="4" s="1"/>
  <c r="AV128" i="4" s="1"/>
  <c r="AW128" i="4" s="1"/>
  <c r="AX128" i="4" s="1"/>
  <c r="AY128" i="4" s="1"/>
  <c r="AZ128" i="4" s="1"/>
  <c r="BA128" i="4" s="1"/>
  <c r="BB128" i="4" s="1"/>
  <c r="BC128" i="4" s="1"/>
  <c r="BD128" i="4" s="1"/>
  <c r="BE128" i="4" s="1"/>
  <c r="BF128" i="4" s="1"/>
  <c r="BG128" i="4" s="1"/>
  <c r="BH128" i="4" s="1"/>
  <c r="BI128" i="4" s="1"/>
  <c r="T127" i="4"/>
  <c r="U127" i="4" s="1"/>
  <c r="V127" i="4" s="1"/>
  <c r="W127" i="4" s="1"/>
  <c r="X127" i="4" s="1"/>
  <c r="Y127" i="4" s="1"/>
  <c r="Z127" i="4" s="1"/>
  <c r="AA127" i="4" s="1"/>
  <c r="AB127" i="4" s="1"/>
  <c r="AC127" i="4" s="1"/>
  <c r="AD127" i="4" s="1"/>
  <c r="AE127" i="4" s="1"/>
  <c r="AF127" i="4" s="1"/>
  <c r="AG127" i="4" s="1"/>
  <c r="AH127" i="4" s="1"/>
  <c r="AI127" i="4" s="1"/>
  <c r="AJ127" i="4" s="1"/>
  <c r="AK127" i="4" s="1"/>
  <c r="AL127" i="4" s="1"/>
  <c r="AM127" i="4" s="1"/>
  <c r="AN127" i="4" s="1"/>
  <c r="AO127" i="4" s="1"/>
  <c r="AP127" i="4" s="1"/>
  <c r="AQ127" i="4" s="1"/>
  <c r="AR127" i="4" s="1"/>
  <c r="AS127" i="4" s="1"/>
  <c r="AT127" i="4" s="1"/>
  <c r="AU127" i="4" s="1"/>
  <c r="AV127" i="4" s="1"/>
  <c r="AW127" i="4" s="1"/>
  <c r="AX127" i="4" s="1"/>
  <c r="AY127" i="4" s="1"/>
  <c r="AZ127" i="4" s="1"/>
  <c r="BA127" i="4" s="1"/>
  <c r="BB127" i="4" s="1"/>
  <c r="BC127" i="4" s="1"/>
  <c r="BD127" i="4" s="1"/>
  <c r="BE127" i="4" s="1"/>
  <c r="BF127" i="4" s="1"/>
  <c r="BG127" i="4" s="1"/>
  <c r="BH127" i="4" s="1"/>
  <c r="BI127" i="4" s="1"/>
  <c r="T126" i="4"/>
  <c r="U126" i="4" s="1"/>
  <c r="V126" i="4" s="1"/>
  <c r="W126" i="4" s="1"/>
  <c r="X126" i="4" s="1"/>
  <c r="Y126" i="4" s="1"/>
  <c r="Z126" i="4" s="1"/>
  <c r="AA126" i="4" s="1"/>
  <c r="AB126" i="4" s="1"/>
  <c r="AC126" i="4" s="1"/>
  <c r="AD126" i="4" s="1"/>
  <c r="AE126" i="4" s="1"/>
  <c r="AF126" i="4" s="1"/>
  <c r="AG126" i="4" s="1"/>
  <c r="AH126" i="4" s="1"/>
  <c r="AI126" i="4" s="1"/>
  <c r="AJ126" i="4" s="1"/>
  <c r="AK126" i="4" s="1"/>
  <c r="AL126" i="4" s="1"/>
  <c r="AM126" i="4" s="1"/>
  <c r="AN126" i="4" s="1"/>
  <c r="AO126" i="4" s="1"/>
  <c r="AP126" i="4" s="1"/>
  <c r="AQ126" i="4" s="1"/>
  <c r="AR126" i="4" s="1"/>
  <c r="AS126" i="4" s="1"/>
  <c r="AT126" i="4" s="1"/>
  <c r="AU126" i="4" s="1"/>
  <c r="AV126" i="4" s="1"/>
  <c r="AW126" i="4" s="1"/>
  <c r="AX126" i="4" s="1"/>
  <c r="AY126" i="4" s="1"/>
  <c r="AZ126" i="4" s="1"/>
  <c r="BA126" i="4" s="1"/>
  <c r="BB126" i="4" s="1"/>
  <c r="BC126" i="4" s="1"/>
  <c r="BD126" i="4" s="1"/>
  <c r="BE126" i="4" s="1"/>
  <c r="BF126" i="4" s="1"/>
  <c r="BG126" i="4" s="1"/>
  <c r="BH126" i="4" s="1"/>
  <c r="BI126" i="4" s="1"/>
  <c r="T125" i="4"/>
  <c r="U125" i="4" s="1"/>
  <c r="V125" i="4" s="1"/>
  <c r="W125" i="4" s="1"/>
  <c r="X125" i="4" s="1"/>
  <c r="Y125" i="4" s="1"/>
  <c r="Z125" i="4" s="1"/>
  <c r="AA125" i="4" s="1"/>
  <c r="AB125" i="4" s="1"/>
  <c r="AC125" i="4" s="1"/>
  <c r="AD125" i="4" s="1"/>
  <c r="AE125" i="4" s="1"/>
  <c r="AF125" i="4" s="1"/>
  <c r="AG125" i="4" s="1"/>
  <c r="AH125" i="4" s="1"/>
  <c r="AI125" i="4" s="1"/>
  <c r="AJ125" i="4" s="1"/>
  <c r="AK125" i="4" s="1"/>
  <c r="AL125" i="4" s="1"/>
  <c r="AM125" i="4" s="1"/>
  <c r="AN125" i="4" s="1"/>
  <c r="AO125" i="4" s="1"/>
  <c r="AP125" i="4" s="1"/>
  <c r="AQ125" i="4" s="1"/>
  <c r="AR125" i="4" s="1"/>
  <c r="AS125" i="4" s="1"/>
  <c r="AT125" i="4" s="1"/>
  <c r="AU125" i="4" s="1"/>
  <c r="AV125" i="4" s="1"/>
  <c r="AW125" i="4" s="1"/>
  <c r="AX125" i="4" s="1"/>
  <c r="AY125" i="4" s="1"/>
  <c r="AZ125" i="4" s="1"/>
  <c r="BA125" i="4" s="1"/>
  <c r="BB125" i="4" s="1"/>
  <c r="BC125" i="4" s="1"/>
  <c r="BD125" i="4" s="1"/>
  <c r="BE125" i="4" s="1"/>
  <c r="BF125" i="4" s="1"/>
  <c r="BG125" i="4" s="1"/>
  <c r="BH125" i="4" s="1"/>
  <c r="BI125" i="4" s="1"/>
  <c r="T124" i="4"/>
  <c r="U124" i="4" s="1"/>
  <c r="V124" i="4" s="1"/>
  <c r="W124" i="4" s="1"/>
  <c r="X124" i="4" s="1"/>
  <c r="Y124" i="4" s="1"/>
  <c r="Z124" i="4" s="1"/>
  <c r="AA124" i="4" s="1"/>
  <c r="AB124" i="4" s="1"/>
  <c r="AC124" i="4" s="1"/>
  <c r="AD124" i="4" s="1"/>
  <c r="AE124" i="4" s="1"/>
  <c r="AF124" i="4" s="1"/>
  <c r="AG124" i="4" s="1"/>
  <c r="AH124" i="4" s="1"/>
  <c r="AI124" i="4" s="1"/>
  <c r="AJ124" i="4" s="1"/>
  <c r="AK124" i="4" s="1"/>
  <c r="AL124" i="4" s="1"/>
  <c r="AM124" i="4" s="1"/>
  <c r="AN124" i="4" s="1"/>
  <c r="AO124" i="4" s="1"/>
  <c r="AP124" i="4" s="1"/>
  <c r="AQ124" i="4" s="1"/>
  <c r="AR124" i="4" s="1"/>
  <c r="AS124" i="4" s="1"/>
  <c r="AT124" i="4" s="1"/>
  <c r="AU124" i="4" s="1"/>
  <c r="AV124" i="4" s="1"/>
  <c r="AW124" i="4" s="1"/>
  <c r="AX124" i="4" s="1"/>
  <c r="AY124" i="4" s="1"/>
  <c r="AZ124" i="4" s="1"/>
  <c r="BA124" i="4" s="1"/>
  <c r="BB124" i="4" s="1"/>
  <c r="BC124" i="4" s="1"/>
  <c r="BD124" i="4" s="1"/>
  <c r="BE124" i="4" s="1"/>
  <c r="BF124" i="4" s="1"/>
  <c r="BG124" i="4" s="1"/>
  <c r="BH124" i="4" s="1"/>
  <c r="BI124" i="4" s="1"/>
  <c r="T123" i="4"/>
  <c r="U123" i="4" s="1"/>
  <c r="V123" i="4" s="1"/>
  <c r="W123" i="4" s="1"/>
  <c r="X123" i="4" s="1"/>
  <c r="Y123" i="4" s="1"/>
  <c r="Z123" i="4" s="1"/>
  <c r="AA123" i="4" s="1"/>
  <c r="AB123" i="4" s="1"/>
  <c r="AC123" i="4" s="1"/>
  <c r="AD123" i="4" s="1"/>
  <c r="AE123" i="4" s="1"/>
  <c r="AF123" i="4" s="1"/>
  <c r="AG123" i="4" s="1"/>
  <c r="AH123" i="4" s="1"/>
  <c r="AI123" i="4" s="1"/>
  <c r="AJ123" i="4" s="1"/>
  <c r="AK123" i="4" s="1"/>
  <c r="AL123" i="4" s="1"/>
  <c r="AM123" i="4" s="1"/>
  <c r="AN123" i="4" s="1"/>
  <c r="AO123" i="4" s="1"/>
  <c r="AP123" i="4" s="1"/>
  <c r="AQ123" i="4" s="1"/>
  <c r="AR123" i="4" s="1"/>
  <c r="AS123" i="4" s="1"/>
  <c r="AT123" i="4" s="1"/>
  <c r="AU123" i="4" s="1"/>
  <c r="AV123" i="4" s="1"/>
  <c r="AW123" i="4" s="1"/>
  <c r="AX123" i="4" s="1"/>
  <c r="AY123" i="4" s="1"/>
  <c r="AZ123" i="4" s="1"/>
  <c r="BA123" i="4" s="1"/>
  <c r="BB123" i="4" s="1"/>
  <c r="BC123" i="4" s="1"/>
  <c r="BD123" i="4" s="1"/>
  <c r="BE123" i="4" s="1"/>
  <c r="BF123" i="4" s="1"/>
  <c r="BG123" i="4" s="1"/>
  <c r="BH123" i="4" s="1"/>
  <c r="BI123" i="4" s="1"/>
  <c r="T122" i="4"/>
  <c r="U122" i="4" s="1"/>
  <c r="V122" i="4" s="1"/>
  <c r="W122" i="4" s="1"/>
  <c r="X122" i="4" s="1"/>
  <c r="Y122" i="4" s="1"/>
  <c r="Z122" i="4" s="1"/>
  <c r="AA122" i="4" s="1"/>
  <c r="AB122" i="4" s="1"/>
  <c r="AC122" i="4" s="1"/>
  <c r="AD122" i="4" s="1"/>
  <c r="AE122" i="4" s="1"/>
  <c r="AF122" i="4" s="1"/>
  <c r="AG122" i="4" s="1"/>
  <c r="AH122" i="4" s="1"/>
  <c r="AI122" i="4" s="1"/>
  <c r="AJ122" i="4" s="1"/>
  <c r="AK122" i="4" s="1"/>
  <c r="AL122" i="4" s="1"/>
  <c r="AM122" i="4" s="1"/>
  <c r="AN122" i="4" s="1"/>
  <c r="AO122" i="4" s="1"/>
  <c r="AP122" i="4" s="1"/>
  <c r="AQ122" i="4" s="1"/>
  <c r="AR122" i="4" s="1"/>
  <c r="AS122" i="4" s="1"/>
  <c r="AT122" i="4" s="1"/>
  <c r="AU122" i="4" s="1"/>
  <c r="AV122" i="4" s="1"/>
  <c r="AW122" i="4" s="1"/>
  <c r="AX122" i="4" s="1"/>
  <c r="AY122" i="4" s="1"/>
  <c r="AZ122" i="4" s="1"/>
  <c r="BA122" i="4" s="1"/>
  <c r="BB122" i="4" s="1"/>
  <c r="BC122" i="4" s="1"/>
  <c r="BD122" i="4" s="1"/>
  <c r="BE122" i="4" s="1"/>
  <c r="BF122" i="4" s="1"/>
  <c r="BG122" i="4" s="1"/>
  <c r="BH122" i="4" s="1"/>
  <c r="BI122" i="4" s="1"/>
  <c r="T121" i="4"/>
  <c r="U121" i="4" s="1"/>
  <c r="U97" i="4"/>
  <c r="V97" i="4" s="1"/>
  <c r="W97" i="4" s="1"/>
  <c r="X97" i="4" s="1"/>
  <c r="Y97" i="4" s="1"/>
  <c r="Z97" i="4" s="1"/>
  <c r="AA97" i="4" s="1"/>
  <c r="AB97" i="4" s="1"/>
  <c r="AC97" i="4" s="1"/>
  <c r="AD97" i="4" s="1"/>
  <c r="AE97" i="4" s="1"/>
  <c r="AF97" i="4" s="1"/>
  <c r="AG97" i="4" s="1"/>
  <c r="AH97" i="4" s="1"/>
  <c r="AI97" i="4" s="1"/>
  <c r="AJ97" i="4" s="1"/>
  <c r="AK97" i="4" s="1"/>
  <c r="AL97" i="4" s="1"/>
  <c r="AM97" i="4" s="1"/>
  <c r="AN97" i="4" s="1"/>
  <c r="AO97" i="4" s="1"/>
  <c r="AP97" i="4" s="1"/>
  <c r="AQ97" i="4" s="1"/>
  <c r="AR97" i="4" s="1"/>
  <c r="AS97" i="4" s="1"/>
  <c r="AT97" i="4" s="1"/>
  <c r="AU97" i="4" s="1"/>
  <c r="AV97" i="4" s="1"/>
  <c r="AW97" i="4" s="1"/>
  <c r="AX97" i="4" s="1"/>
  <c r="AY97" i="4" s="1"/>
  <c r="AZ97" i="4" s="1"/>
  <c r="BA97" i="4" s="1"/>
  <c r="BB97" i="4" s="1"/>
  <c r="BC97" i="4" s="1"/>
  <c r="BD97" i="4" s="1"/>
  <c r="BE97" i="4" s="1"/>
  <c r="BF97" i="4" s="1"/>
  <c r="BG97" i="4" s="1"/>
  <c r="BH97" i="4" s="1"/>
  <c r="BI97" i="4" s="1"/>
  <c r="T84" i="4"/>
  <c r="U84" i="4" s="1"/>
  <c r="V84" i="4" s="1"/>
  <c r="W84" i="4" s="1"/>
  <c r="X84" i="4" s="1"/>
  <c r="Y84" i="4" s="1"/>
  <c r="Z84" i="4" s="1"/>
  <c r="AA84" i="4" s="1"/>
  <c r="AB84" i="4" s="1"/>
  <c r="AC84" i="4" s="1"/>
  <c r="AD84" i="4" s="1"/>
  <c r="AE84" i="4" s="1"/>
  <c r="AF84" i="4" s="1"/>
  <c r="AG84" i="4" s="1"/>
  <c r="AH84" i="4" s="1"/>
  <c r="AI84" i="4" s="1"/>
  <c r="AJ84" i="4" s="1"/>
  <c r="AK84" i="4" s="1"/>
  <c r="AL84" i="4" s="1"/>
  <c r="AM84" i="4" s="1"/>
  <c r="AN84" i="4" s="1"/>
  <c r="AO84" i="4" s="1"/>
  <c r="AP84" i="4" s="1"/>
  <c r="AQ84" i="4" s="1"/>
  <c r="AR84" i="4" s="1"/>
  <c r="AS84" i="4" s="1"/>
  <c r="AT84" i="4" s="1"/>
  <c r="AU84" i="4" s="1"/>
  <c r="AV84" i="4" s="1"/>
  <c r="AW84" i="4" s="1"/>
  <c r="AX84" i="4" s="1"/>
  <c r="AY84" i="4" s="1"/>
  <c r="AZ84" i="4" s="1"/>
  <c r="BA84" i="4" s="1"/>
  <c r="BB84" i="4" s="1"/>
  <c r="BC84" i="4" s="1"/>
  <c r="BD84" i="4" s="1"/>
  <c r="BE84" i="4" s="1"/>
  <c r="BF84" i="4" s="1"/>
  <c r="BG84" i="4" s="1"/>
  <c r="BH84" i="4" s="1"/>
  <c r="BI84" i="4" s="1"/>
  <c r="T85" i="4"/>
  <c r="U85" i="4" s="1"/>
  <c r="V85" i="4" s="1"/>
  <c r="W85" i="4" s="1"/>
  <c r="X85" i="4" s="1"/>
  <c r="Y85" i="4" s="1"/>
  <c r="Z85" i="4" s="1"/>
  <c r="AA85" i="4" s="1"/>
  <c r="AB85" i="4" s="1"/>
  <c r="AC85" i="4" s="1"/>
  <c r="AD85" i="4" s="1"/>
  <c r="AE85" i="4" s="1"/>
  <c r="AF85" i="4" s="1"/>
  <c r="AG85" i="4" s="1"/>
  <c r="AH85" i="4" s="1"/>
  <c r="AI85" i="4" s="1"/>
  <c r="AJ85" i="4" s="1"/>
  <c r="AK85" i="4" s="1"/>
  <c r="AL85" i="4" s="1"/>
  <c r="AM85" i="4" s="1"/>
  <c r="AN85" i="4" s="1"/>
  <c r="AO85" i="4" s="1"/>
  <c r="AP85" i="4" s="1"/>
  <c r="AQ85" i="4" s="1"/>
  <c r="AR85" i="4" s="1"/>
  <c r="AS85" i="4" s="1"/>
  <c r="AT85" i="4" s="1"/>
  <c r="AU85" i="4" s="1"/>
  <c r="AV85" i="4" s="1"/>
  <c r="AW85" i="4" s="1"/>
  <c r="AX85" i="4" s="1"/>
  <c r="AY85" i="4" s="1"/>
  <c r="AZ85" i="4" s="1"/>
  <c r="BA85" i="4" s="1"/>
  <c r="BB85" i="4" s="1"/>
  <c r="BC85" i="4" s="1"/>
  <c r="BD85" i="4" s="1"/>
  <c r="BE85" i="4" s="1"/>
  <c r="BF85" i="4" s="1"/>
  <c r="BG85" i="4" s="1"/>
  <c r="BH85" i="4" s="1"/>
  <c r="BI85" i="4" s="1"/>
  <c r="T86" i="4"/>
  <c r="U86" i="4" s="1"/>
  <c r="V86" i="4" s="1"/>
  <c r="W86" i="4" s="1"/>
  <c r="X86" i="4" s="1"/>
  <c r="Y86" i="4" s="1"/>
  <c r="Z86" i="4" s="1"/>
  <c r="AA86" i="4" s="1"/>
  <c r="AB86" i="4" s="1"/>
  <c r="AC86" i="4" s="1"/>
  <c r="AD86" i="4" s="1"/>
  <c r="AE86" i="4" s="1"/>
  <c r="AF86" i="4" s="1"/>
  <c r="AG86" i="4" s="1"/>
  <c r="AH86" i="4" s="1"/>
  <c r="AI86" i="4" s="1"/>
  <c r="AJ86" i="4" s="1"/>
  <c r="AK86" i="4" s="1"/>
  <c r="AL86" i="4" s="1"/>
  <c r="AM86" i="4" s="1"/>
  <c r="AN86" i="4" s="1"/>
  <c r="AO86" i="4" s="1"/>
  <c r="AP86" i="4" s="1"/>
  <c r="AQ86" i="4" s="1"/>
  <c r="AR86" i="4" s="1"/>
  <c r="AS86" i="4" s="1"/>
  <c r="AT86" i="4" s="1"/>
  <c r="AU86" i="4" s="1"/>
  <c r="AV86" i="4" s="1"/>
  <c r="AW86" i="4" s="1"/>
  <c r="AX86" i="4" s="1"/>
  <c r="AY86" i="4" s="1"/>
  <c r="AZ86" i="4" s="1"/>
  <c r="BA86" i="4" s="1"/>
  <c r="BB86" i="4" s="1"/>
  <c r="BC86" i="4" s="1"/>
  <c r="BD86" i="4" s="1"/>
  <c r="BE86" i="4" s="1"/>
  <c r="BF86" i="4" s="1"/>
  <c r="BG86" i="4" s="1"/>
  <c r="BH86" i="4" s="1"/>
  <c r="BI86" i="4" s="1"/>
  <c r="T87" i="4"/>
  <c r="U87" i="4" s="1"/>
  <c r="V87" i="4" s="1"/>
  <c r="W87" i="4" s="1"/>
  <c r="X87" i="4" s="1"/>
  <c r="Y87" i="4" s="1"/>
  <c r="Z87" i="4" s="1"/>
  <c r="AA87" i="4" s="1"/>
  <c r="AB87" i="4" s="1"/>
  <c r="AC87" i="4" s="1"/>
  <c r="AD87" i="4" s="1"/>
  <c r="AE87" i="4" s="1"/>
  <c r="AF87" i="4" s="1"/>
  <c r="AG87" i="4" s="1"/>
  <c r="AH87" i="4" s="1"/>
  <c r="AI87" i="4" s="1"/>
  <c r="AJ87" i="4" s="1"/>
  <c r="AK87" i="4" s="1"/>
  <c r="AL87" i="4" s="1"/>
  <c r="AM87" i="4" s="1"/>
  <c r="AN87" i="4" s="1"/>
  <c r="AO87" i="4" s="1"/>
  <c r="AP87" i="4" s="1"/>
  <c r="AQ87" i="4" s="1"/>
  <c r="AR87" i="4" s="1"/>
  <c r="AS87" i="4" s="1"/>
  <c r="AT87" i="4" s="1"/>
  <c r="AU87" i="4" s="1"/>
  <c r="AV87" i="4" s="1"/>
  <c r="AW87" i="4" s="1"/>
  <c r="AX87" i="4" s="1"/>
  <c r="AY87" i="4" s="1"/>
  <c r="AZ87" i="4" s="1"/>
  <c r="BA87" i="4" s="1"/>
  <c r="BB87" i="4" s="1"/>
  <c r="BC87" i="4" s="1"/>
  <c r="BD87" i="4" s="1"/>
  <c r="BE87" i="4" s="1"/>
  <c r="BF87" i="4" s="1"/>
  <c r="BG87" i="4" s="1"/>
  <c r="BH87" i="4" s="1"/>
  <c r="BI87" i="4" s="1"/>
  <c r="T88" i="4"/>
  <c r="U88" i="4" s="1"/>
  <c r="V88" i="4" s="1"/>
  <c r="W88" i="4" s="1"/>
  <c r="X88" i="4" s="1"/>
  <c r="Y88" i="4" s="1"/>
  <c r="Z88" i="4" s="1"/>
  <c r="AA88" i="4" s="1"/>
  <c r="AB88" i="4" s="1"/>
  <c r="AC88" i="4" s="1"/>
  <c r="AD88" i="4" s="1"/>
  <c r="AE88" i="4" s="1"/>
  <c r="AF88" i="4" s="1"/>
  <c r="AG88" i="4" s="1"/>
  <c r="AH88" i="4" s="1"/>
  <c r="AI88" i="4" s="1"/>
  <c r="AJ88" i="4" s="1"/>
  <c r="AK88" i="4" s="1"/>
  <c r="AL88" i="4" s="1"/>
  <c r="AM88" i="4" s="1"/>
  <c r="AN88" i="4" s="1"/>
  <c r="AO88" i="4" s="1"/>
  <c r="AP88" i="4" s="1"/>
  <c r="AQ88" i="4" s="1"/>
  <c r="AR88" i="4" s="1"/>
  <c r="AS88" i="4" s="1"/>
  <c r="AT88" i="4" s="1"/>
  <c r="AU88" i="4" s="1"/>
  <c r="AV88" i="4" s="1"/>
  <c r="AW88" i="4" s="1"/>
  <c r="AX88" i="4" s="1"/>
  <c r="AY88" i="4" s="1"/>
  <c r="AZ88" i="4" s="1"/>
  <c r="BA88" i="4" s="1"/>
  <c r="BB88" i="4" s="1"/>
  <c r="BC88" i="4" s="1"/>
  <c r="BD88" i="4" s="1"/>
  <c r="BE88" i="4" s="1"/>
  <c r="BF88" i="4" s="1"/>
  <c r="BG88" i="4" s="1"/>
  <c r="BH88" i="4" s="1"/>
  <c r="BI88" i="4" s="1"/>
  <c r="T89" i="4"/>
  <c r="U89" i="4" s="1"/>
  <c r="V89" i="4" s="1"/>
  <c r="W89" i="4" s="1"/>
  <c r="X89" i="4" s="1"/>
  <c r="Y89" i="4" s="1"/>
  <c r="Z89" i="4" s="1"/>
  <c r="AA89" i="4" s="1"/>
  <c r="AB89" i="4" s="1"/>
  <c r="AC89" i="4" s="1"/>
  <c r="AD89" i="4" s="1"/>
  <c r="AE89" i="4" s="1"/>
  <c r="AF89" i="4" s="1"/>
  <c r="AG89" i="4" s="1"/>
  <c r="AH89" i="4" s="1"/>
  <c r="AI89" i="4" s="1"/>
  <c r="AJ89" i="4" s="1"/>
  <c r="AK89" i="4" s="1"/>
  <c r="AL89" i="4" s="1"/>
  <c r="AM89" i="4" s="1"/>
  <c r="AN89" i="4" s="1"/>
  <c r="AO89" i="4" s="1"/>
  <c r="AP89" i="4" s="1"/>
  <c r="AQ89" i="4" s="1"/>
  <c r="AR89" i="4" s="1"/>
  <c r="AS89" i="4" s="1"/>
  <c r="AT89" i="4" s="1"/>
  <c r="AU89" i="4" s="1"/>
  <c r="AV89" i="4" s="1"/>
  <c r="AW89" i="4" s="1"/>
  <c r="AX89" i="4" s="1"/>
  <c r="AY89" i="4" s="1"/>
  <c r="AZ89" i="4" s="1"/>
  <c r="BA89" i="4" s="1"/>
  <c r="BB89" i="4" s="1"/>
  <c r="BC89" i="4" s="1"/>
  <c r="BD89" i="4" s="1"/>
  <c r="BE89" i="4" s="1"/>
  <c r="BF89" i="4" s="1"/>
  <c r="BG89" i="4" s="1"/>
  <c r="BH89" i="4" s="1"/>
  <c r="BI89" i="4" s="1"/>
  <c r="T90" i="4"/>
  <c r="U90" i="4" s="1"/>
  <c r="V90" i="4" s="1"/>
  <c r="W90" i="4" s="1"/>
  <c r="X90" i="4" s="1"/>
  <c r="Y90" i="4" s="1"/>
  <c r="Z90" i="4" s="1"/>
  <c r="AA90" i="4" s="1"/>
  <c r="AB90" i="4" s="1"/>
  <c r="AC90" i="4" s="1"/>
  <c r="AD90" i="4" s="1"/>
  <c r="AE90" i="4" s="1"/>
  <c r="AF90" i="4" s="1"/>
  <c r="AG90" i="4" s="1"/>
  <c r="AH90" i="4" s="1"/>
  <c r="AI90" i="4" s="1"/>
  <c r="AJ90" i="4" s="1"/>
  <c r="AK90" i="4" s="1"/>
  <c r="AL90" i="4" s="1"/>
  <c r="AM90" i="4" s="1"/>
  <c r="AN90" i="4" s="1"/>
  <c r="AO90" i="4" s="1"/>
  <c r="AP90" i="4" s="1"/>
  <c r="AQ90" i="4" s="1"/>
  <c r="AR90" i="4" s="1"/>
  <c r="AS90" i="4" s="1"/>
  <c r="AT90" i="4" s="1"/>
  <c r="AU90" i="4" s="1"/>
  <c r="AV90" i="4" s="1"/>
  <c r="AW90" i="4" s="1"/>
  <c r="AX90" i="4" s="1"/>
  <c r="AY90" i="4" s="1"/>
  <c r="AZ90" i="4" s="1"/>
  <c r="BA90" i="4" s="1"/>
  <c r="BB90" i="4" s="1"/>
  <c r="BC90" i="4" s="1"/>
  <c r="BD90" i="4" s="1"/>
  <c r="BE90" i="4" s="1"/>
  <c r="BF90" i="4" s="1"/>
  <c r="BG90" i="4" s="1"/>
  <c r="BH90" i="4" s="1"/>
  <c r="BI90" i="4" s="1"/>
  <c r="T91" i="4"/>
  <c r="U91" i="4" s="1"/>
  <c r="V91" i="4" s="1"/>
  <c r="W91" i="4" s="1"/>
  <c r="X91" i="4" s="1"/>
  <c r="Y91" i="4" s="1"/>
  <c r="Z91" i="4" s="1"/>
  <c r="AA91" i="4" s="1"/>
  <c r="AB91" i="4" s="1"/>
  <c r="AC91" i="4" s="1"/>
  <c r="AD91" i="4" s="1"/>
  <c r="AE91" i="4" s="1"/>
  <c r="AF91" i="4" s="1"/>
  <c r="AG91" i="4" s="1"/>
  <c r="AH91" i="4" s="1"/>
  <c r="AI91" i="4" s="1"/>
  <c r="AJ91" i="4" s="1"/>
  <c r="AK91" i="4" s="1"/>
  <c r="AL91" i="4" s="1"/>
  <c r="AM91" i="4" s="1"/>
  <c r="AN91" i="4" s="1"/>
  <c r="AO91" i="4" s="1"/>
  <c r="AP91" i="4" s="1"/>
  <c r="AQ91" i="4" s="1"/>
  <c r="AR91" i="4" s="1"/>
  <c r="AS91" i="4" s="1"/>
  <c r="AT91" i="4" s="1"/>
  <c r="AU91" i="4" s="1"/>
  <c r="AV91" i="4" s="1"/>
  <c r="AW91" i="4" s="1"/>
  <c r="AX91" i="4" s="1"/>
  <c r="AY91" i="4" s="1"/>
  <c r="AZ91" i="4" s="1"/>
  <c r="BA91" i="4" s="1"/>
  <c r="BB91" i="4" s="1"/>
  <c r="BC91" i="4" s="1"/>
  <c r="BD91" i="4" s="1"/>
  <c r="BE91" i="4" s="1"/>
  <c r="BF91" i="4" s="1"/>
  <c r="BG91" i="4" s="1"/>
  <c r="BH91" i="4" s="1"/>
  <c r="BI91" i="4" s="1"/>
  <c r="T92" i="4"/>
  <c r="U92" i="4" s="1"/>
  <c r="V92" i="4" s="1"/>
  <c r="W92" i="4" s="1"/>
  <c r="X92" i="4" s="1"/>
  <c r="Y92" i="4" s="1"/>
  <c r="Z92" i="4" s="1"/>
  <c r="AA92" i="4" s="1"/>
  <c r="AB92" i="4" s="1"/>
  <c r="AC92" i="4" s="1"/>
  <c r="AD92" i="4" s="1"/>
  <c r="AE92" i="4" s="1"/>
  <c r="AF92" i="4" s="1"/>
  <c r="AG92" i="4" s="1"/>
  <c r="AH92" i="4" s="1"/>
  <c r="AI92" i="4" s="1"/>
  <c r="AJ92" i="4" s="1"/>
  <c r="AK92" i="4" s="1"/>
  <c r="AL92" i="4" s="1"/>
  <c r="AM92" i="4" s="1"/>
  <c r="AN92" i="4" s="1"/>
  <c r="AO92" i="4" s="1"/>
  <c r="AP92" i="4" s="1"/>
  <c r="AQ92" i="4" s="1"/>
  <c r="AR92" i="4" s="1"/>
  <c r="AS92" i="4" s="1"/>
  <c r="AT92" i="4" s="1"/>
  <c r="AU92" i="4" s="1"/>
  <c r="AV92" i="4" s="1"/>
  <c r="AW92" i="4" s="1"/>
  <c r="AX92" i="4" s="1"/>
  <c r="AY92" i="4" s="1"/>
  <c r="AZ92" i="4" s="1"/>
  <c r="BA92" i="4" s="1"/>
  <c r="BB92" i="4" s="1"/>
  <c r="BC92" i="4" s="1"/>
  <c r="BD92" i="4" s="1"/>
  <c r="BE92" i="4" s="1"/>
  <c r="BF92" i="4" s="1"/>
  <c r="BG92" i="4" s="1"/>
  <c r="BH92" i="4" s="1"/>
  <c r="BI92" i="4" s="1"/>
  <c r="T93" i="4"/>
  <c r="U93" i="4" s="1"/>
  <c r="V93" i="4" s="1"/>
  <c r="W93" i="4" s="1"/>
  <c r="X93" i="4" s="1"/>
  <c r="Y93" i="4" s="1"/>
  <c r="Z93" i="4" s="1"/>
  <c r="AA93" i="4" s="1"/>
  <c r="AB93" i="4" s="1"/>
  <c r="AC93" i="4" s="1"/>
  <c r="AD93" i="4" s="1"/>
  <c r="AE93" i="4" s="1"/>
  <c r="AF93" i="4" s="1"/>
  <c r="AG93" i="4" s="1"/>
  <c r="AH93" i="4" s="1"/>
  <c r="AI93" i="4" s="1"/>
  <c r="AJ93" i="4" s="1"/>
  <c r="AK93" i="4" s="1"/>
  <c r="AL93" i="4" s="1"/>
  <c r="AM93" i="4" s="1"/>
  <c r="AN93" i="4" s="1"/>
  <c r="AO93" i="4" s="1"/>
  <c r="AP93" i="4" s="1"/>
  <c r="AQ93" i="4" s="1"/>
  <c r="AR93" i="4" s="1"/>
  <c r="AS93" i="4" s="1"/>
  <c r="AT93" i="4" s="1"/>
  <c r="AU93" i="4" s="1"/>
  <c r="AV93" i="4" s="1"/>
  <c r="AW93" i="4" s="1"/>
  <c r="AX93" i="4" s="1"/>
  <c r="AY93" i="4" s="1"/>
  <c r="AZ93" i="4" s="1"/>
  <c r="BA93" i="4" s="1"/>
  <c r="BB93" i="4" s="1"/>
  <c r="BC93" i="4" s="1"/>
  <c r="BD93" i="4" s="1"/>
  <c r="BE93" i="4" s="1"/>
  <c r="BF93" i="4" s="1"/>
  <c r="BG93" i="4" s="1"/>
  <c r="BH93" i="4" s="1"/>
  <c r="BI93" i="4" s="1"/>
  <c r="T94" i="4"/>
  <c r="U94" i="4" s="1"/>
  <c r="V94" i="4" s="1"/>
  <c r="W94" i="4" s="1"/>
  <c r="X94" i="4" s="1"/>
  <c r="Y94" i="4" s="1"/>
  <c r="Z94" i="4" s="1"/>
  <c r="AA94" i="4" s="1"/>
  <c r="AB94" i="4" s="1"/>
  <c r="AC94" i="4" s="1"/>
  <c r="AD94" i="4" s="1"/>
  <c r="AE94" i="4" s="1"/>
  <c r="AF94" i="4" s="1"/>
  <c r="AG94" i="4" s="1"/>
  <c r="AH94" i="4" s="1"/>
  <c r="AI94" i="4" s="1"/>
  <c r="AJ94" i="4" s="1"/>
  <c r="AK94" i="4" s="1"/>
  <c r="AL94" i="4" s="1"/>
  <c r="AM94" i="4" s="1"/>
  <c r="AN94" i="4" s="1"/>
  <c r="AO94" i="4" s="1"/>
  <c r="AP94" i="4" s="1"/>
  <c r="AQ94" i="4" s="1"/>
  <c r="AR94" i="4" s="1"/>
  <c r="AS94" i="4" s="1"/>
  <c r="AT94" i="4" s="1"/>
  <c r="AU94" i="4" s="1"/>
  <c r="AV94" i="4" s="1"/>
  <c r="AW94" i="4" s="1"/>
  <c r="AX94" i="4" s="1"/>
  <c r="AY94" i="4" s="1"/>
  <c r="AZ94" i="4" s="1"/>
  <c r="BA94" i="4" s="1"/>
  <c r="BB94" i="4" s="1"/>
  <c r="BC94" i="4" s="1"/>
  <c r="BD94" i="4" s="1"/>
  <c r="BE94" i="4" s="1"/>
  <c r="BF94" i="4" s="1"/>
  <c r="BG94" i="4" s="1"/>
  <c r="BH94" i="4" s="1"/>
  <c r="BI94" i="4" s="1"/>
  <c r="T95" i="4"/>
  <c r="U95" i="4" s="1"/>
  <c r="V95" i="4" s="1"/>
  <c r="W95" i="4" s="1"/>
  <c r="X95" i="4" s="1"/>
  <c r="Y95" i="4" s="1"/>
  <c r="Z95" i="4" s="1"/>
  <c r="AA95" i="4" s="1"/>
  <c r="AB95" i="4" s="1"/>
  <c r="AC95" i="4" s="1"/>
  <c r="AD95" i="4" s="1"/>
  <c r="AE95" i="4" s="1"/>
  <c r="AF95" i="4" s="1"/>
  <c r="AG95" i="4" s="1"/>
  <c r="AH95" i="4" s="1"/>
  <c r="AI95" i="4" s="1"/>
  <c r="AJ95" i="4" s="1"/>
  <c r="AK95" i="4" s="1"/>
  <c r="AL95" i="4" s="1"/>
  <c r="AM95" i="4" s="1"/>
  <c r="AN95" i="4" s="1"/>
  <c r="AO95" i="4" s="1"/>
  <c r="AP95" i="4" s="1"/>
  <c r="AQ95" i="4" s="1"/>
  <c r="AR95" i="4" s="1"/>
  <c r="AS95" i="4" s="1"/>
  <c r="AT95" i="4" s="1"/>
  <c r="AU95" i="4" s="1"/>
  <c r="AV95" i="4" s="1"/>
  <c r="AW95" i="4" s="1"/>
  <c r="AX95" i="4" s="1"/>
  <c r="AY95" i="4" s="1"/>
  <c r="AZ95" i="4" s="1"/>
  <c r="BA95" i="4" s="1"/>
  <c r="BB95" i="4" s="1"/>
  <c r="BC95" i="4" s="1"/>
  <c r="BD95" i="4" s="1"/>
  <c r="BE95" i="4" s="1"/>
  <c r="BF95" i="4" s="1"/>
  <c r="BG95" i="4" s="1"/>
  <c r="BH95" i="4" s="1"/>
  <c r="BI95" i="4" s="1"/>
  <c r="T96" i="4"/>
  <c r="U96" i="4" s="1"/>
  <c r="V96" i="4" s="1"/>
  <c r="W96" i="4" s="1"/>
  <c r="X96" i="4" s="1"/>
  <c r="Y96" i="4" s="1"/>
  <c r="Z96" i="4" s="1"/>
  <c r="AA96" i="4" s="1"/>
  <c r="AB96" i="4" s="1"/>
  <c r="AC96" i="4" s="1"/>
  <c r="AD96" i="4" s="1"/>
  <c r="AE96" i="4" s="1"/>
  <c r="AF96" i="4" s="1"/>
  <c r="AG96" i="4" s="1"/>
  <c r="AH96" i="4" s="1"/>
  <c r="AI96" i="4" s="1"/>
  <c r="AJ96" i="4" s="1"/>
  <c r="AK96" i="4" s="1"/>
  <c r="AL96" i="4" s="1"/>
  <c r="AM96" i="4" s="1"/>
  <c r="AN96" i="4" s="1"/>
  <c r="AO96" i="4" s="1"/>
  <c r="AP96" i="4" s="1"/>
  <c r="AQ96" i="4" s="1"/>
  <c r="AR96" i="4" s="1"/>
  <c r="AS96" i="4" s="1"/>
  <c r="AT96" i="4" s="1"/>
  <c r="AU96" i="4" s="1"/>
  <c r="AV96" i="4" s="1"/>
  <c r="AW96" i="4" s="1"/>
  <c r="AX96" i="4" s="1"/>
  <c r="AY96" i="4" s="1"/>
  <c r="AZ96" i="4" s="1"/>
  <c r="BA96" i="4" s="1"/>
  <c r="BB96" i="4" s="1"/>
  <c r="BC96" i="4" s="1"/>
  <c r="BD96" i="4" s="1"/>
  <c r="BE96" i="4" s="1"/>
  <c r="BF96" i="4" s="1"/>
  <c r="BG96" i="4" s="1"/>
  <c r="BH96" i="4" s="1"/>
  <c r="BI96" i="4" s="1"/>
  <c r="T97" i="4"/>
  <c r="T83" i="4"/>
  <c r="U83" i="4" s="1"/>
  <c r="V83" i="4" s="1"/>
  <c r="W83" i="4" s="1"/>
  <c r="X83" i="4" s="1"/>
  <c r="Y83" i="4" s="1"/>
  <c r="Z83" i="4" s="1"/>
  <c r="AA83" i="4" s="1"/>
  <c r="AB83" i="4" s="1"/>
  <c r="AC83" i="4" s="1"/>
  <c r="AD83" i="4" s="1"/>
  <c r="AE83" i="4" s="1"/>
  <c r="AF83" i="4" s="1"/>
  <c r="AG83" i="4" s="1"/>
  <c r="AH83" i="4" s="1"/>
  <c r="AI83" i="4" s="1"/>
  <c r="AJ83" i="4" s="1"/>
  <c r="AK83" i="4" s="1"/>
  <c r="AL83" i="4" s="1"/>
  <c r="AM83" i="4" s="1"/>
  <c r="AN83" i="4" s="1"/>
  <c r="AO83" i="4" s="1"/>
  <c r="AP83" i="4" s="1"/>
  <c r="AQ83" i="4" s="1"/>
  <c r="AR83" i="4" s="1"/>
  <c r="AS83" i="4" s="1"/>
  <c r="AT83" i="4" s="1"/>
  <c r="AU83" i="4" s="1"/>
  <c r="AV83" i="4" s="1"/>
  <c r="AW83" i="4" s="1"/>
  <c r="AX83" i="4" s="1"/>
  <c r="AY83" i="4" s="1"/>
  <c r="AZ83" i="4" s="1"/>
  <c r="BA83" i="4" s="1"/>
  <c r="BB83" i="4" s="1"/>
  <c r="BC83" i="4" s="1"/>
  <c r="BD83" i="4" s="1"/>
  <c r="BE83" i="4" s="1"/>
  <c r="BF83" i="4" s="1"/>
  <c r="BG83" i="4" s="1"/>
  <c r="BH83" i="4" s="1"/>
  <c r="BI83" i="4" s="1"/>
  <c r="T82" i="4"/>
  <c r="U82" i="4" s="1"/>
  <c r="V82" i="4" s="1"/>
  <c r="W82" i="4" s="1"/>
  <c r="X82" i="4" s="1"/>
  <c r="Y82" i="4" s="1"/>
  <c r="Z82" i="4" s="1"/>
  <c r="AA82" i="4" s="1"/>
  <c r="AB82" i="4" s="1"/>
  <c r="AC82" i="4" s="1"/>
  <c r="AD82" i="4" s="1"/>
  <c r="AE82" i="4" s="1"/>
  <c r="AF82" i="4" s="1"/>
  <c r="AG82" i="4" s="1"/>
  <c r="AH82" i="4" s="1"/>
  <c r="AI82" i="4" s="1"/>
  <c r="AJ82" i="4" s="1"/>
  <c r="AK82" i="4" s="1"/>
  <c r="AL82" i="4" s="1"/>
  <c r="AM82" i="4" s="1"/>
  <c r="AN82" i="4" s="1"/>
  <c r="AO82" i="4" s="1"/>
  <c r="AP82" i="4" s="1"/>
  <c r="AQ82" i="4" s="1"/>
  <c r="AR82" i="4" s="1"/>
  <c r="AS82" i="4" s="1"/>
  <c r="AT82" i="4" s="1"/>
  <c r="AU82" i="4" s="1"/>
  <c r="AV82" i="4" s="1"/>
  <c r="AW82" i="4" s="1"/>
  <c r="AX82" i="4" s="1"/>
  <c r="AY82" i="4" s="1"/>
  <c r="AZ82" i="4" s="1"/>
  <c r="BA82" i="4" s="1"/>
  <c r="BB82" i="4" s="1"/>
  <c r="BC82" i="4" s="1"/>
  <c r="BD82" i="4" s="1"/>
  <c r="BE82" i="4" s="1"/>
  <c r="BF82" i="4" s="1"/>
  <c r="BG82" i="4" s="1"/>
  <c r="BH82" i="4" s="1"/>
  <c r="BI82" i="4" s="1"/>
  <c r="T119" i="4" l="1"/>
  <c r="U119" i="4"/>
  <c r="V121" i="4"/>
  <c r="AH80" i="4"/>
  <c r="AP80" i="4"/>
  <c r="V80" i="4"/>
  <c r="W80" i="4"/>
  <c r="AO80" i="4"/>
  <c r="AG80" i="4"/>
  <c r="AN80" i="4"/>
  <c r="AF80" i="4"/>
  <c r="AM80" i="4"/>
  <c r="AE80" i="4"/>
  <c r="AL80" i="4"/>
  <c r="AD80" i="4"/>
  <c r="AS80" i="4"/>
  <c r="AK80" i="4"/>
  <c r="AC80" i="4"/>
  <c r="AR80" i="4"/>
  <c r="AJ80" i="4"/>
  <c r="AB80" i="4"/>
  <c r="AQ80" i="4"/>
  <c r="AI80" i="4"/>
  <c r="AA80" i="4"/>
  <c r="Z80" i="4"/>
  <c r="Y80" i="4"/>
  <c r="T80" i="4"/>
  <c r="U80" i="4"/>
  <c r="X80" i="4"/>
  <c r="V119" i="4" l="1"/>
  <c r="W121" i="4"/>
  <c r="AT80" i="4"/>
  <c r="AS58" i="4"/>
  <c r="AS166" i="4" s="1"/>
  <c r="AR58" i="4"/>
  <c r="AR166" i="4" s="1"/>
  <c r="AQ58" i="4"/>
  <c r="AQ166" i="4" s="1"/>
  <c r="AP58" i="4"/>
  <c r="AP166" i="4" s="1"/>
  <c r="AO58" i="4"/>
  <c r="AO166" i="4" s="1"/>
  <c r="AN58" i="4"/>
  <c r="AN166" i="4" s="1"/>
  <c r="AM58" i="4"/>
  <c r="AM166" i="4" s="1"/>
  <c r="AL58" i="4"/>
  <c r="AL166" i="4" s="1"/>
  <c r="AK58" i="4"/>
  <c r="AK166" i="4" s="1"/>
  <c r="AJ58" i="4"/>
  <c r="AJ166" i="4" s="1"/>
  <c r="AI58" i="4"/>
  <c r="AI166" i="4" s="1"/>
  <c r="AH58" i="4"/>
  <c r="AH166" i="4" s="1"/>
  <c r="AG58" i="4"/>
  <c r="AG166" i="4" s="1"/>
  <c r="AF58" i="4"/>
  <c r="AF166" i="4" s="1"/>
  <c r="AE58" i="4"/>
  <c r="AE166" i="4" s="1"/>
  <c r="AD58" i="4"/>
  <c r="AD166" i="4" s="1"/>
  <c r="AC58" i="4"/>
  <c r="AC166" i="4" s="1"/>
  <c r="AB58" i="4"/>
  <c r="AB166" i="4" s="1"/>
  <c r="AA58" i="4"/>
  <c r="AA166" i="4" s="1"/>
  <c r="Z58" i="4"/>
  <c r="Z166" i="4" s="1"/>
  <c r="Y58" i="4"/>
  <c r="Y166" i="4" s="1"/>
  <c r="X58" i="4"/>
  <c r="X166" i="4" s="1"/>
  <c r="W58" i="4"/>
  <c r="W166" i="4" s="1"/>
  <c r="V58" i="4"/>
  <c r="V166" i="4" s="1"/>
  <c r="AS57" i="4"/>
  <c r="AS165" i="4" s="1"/>
  <c r="AR57" i="4"/>
  <c r="AR165" i="4" s="1"/>
  <c r="AQ57" i="4"/>
  <c r="AQ165" i="4" s="1"/>
  <c r="AP57" i="4"/>
  <c r="AP165" i="4" s="1"/>
  <c r="AO57" i="4"/>
  <c r="AO165" i="4" s="1"/>
  <c r="AN57" i="4"/>
  <c r="AN165" i="4" s="1"/>
  <c r="AM57" i="4"/>
  <c r="AM165" i="4" s="1"/>
  <c r="AL57" i="4"/>
  <c r="AL165" i="4" s="1"/>
  <c r="AK57" i="4"/>
  <c r="AK165" i="4" s="1"/>
  <c r="AJ57" i="4"/>
  <c r="AJ165" i="4" s="1"/>
  <c r="AI57" i="4"/>
  <c r="AI165" i="4" s="1"/>
  <c r="AH57" i="4"/>
  <c r="AH165" i="4" s="1"/>
  <c r="AG57" i="4"/>
  <c r="AG165" i="4" s="1"/>
  <c r="AF57" i="4"/>
  <c r="AF165" i="4" s="1"/>
  <c r="AE57" i="4"/>
  <c r="AE165" i="4" s="1"/>
  <c r="AD57" i="4"/>
  <c r="AD165" i="4" s="1"/>
  <c r="AC57" i="4"/>
  <c r="AC165" i="4" s="1"/>
  <c r="AB57" i="4"/>
  <c r="AB165" i="4" s="1"/>
  <c r="AA57" i="4"/>
  <c r="AA165" i="4" s="1"/>
  <c r="Z57" i="4"/>
  <c r="Z165" i="4" s="1"/>
  <c r="Y57" i="4"/>
  <c r="Y165" i="4" s="1"/>
  <c r="X57" i="4"/>
  <c r="X165" i="4" s="1"/>
  <c r="W57" i="4"/>
  <c r="W165" i="4" s="1"/>
  <c r="V57" i="4"/>
  <c r="V165" i="4" s="1"/>
  <c r="AS56" i="4"/>
  <c r="AS164" i="4" s="1"/>
  <c r="AR56" i="4"/>
  <c r="AR164" i="4" s="1"/>
  <c r="AQ56" i="4"/>
  <c r="AQ164" i="4" s="1"/>
  <c r="AP56" i="4"/>
  <c r="AP164" i="4" s="1"/>
  <c r="AO56" i="4"/>
  <c r="AO164" i="4" s="1"/>
  <c r="AN56" i="4"/>
  <c r="AN164" i="4" s="1"/>
  <c r="AM56" i="4"/>
  <c r="AM164" i="4" s="1"/>
  <c r="AL56" i="4"/>
  <c r="AL164" i="4" s="1"/>
  <c r="AK56" i="4"/>
  <c r="AK164" i="4" s="1"/>
  <c r="AJ56" i="4"/>
  <c r="AJ164" i="4" s="1"/>
  <c r="AI56" i="4"/>
  <c r="AI164" i="4" s="1"/>
  <c r="AH56" i="4"/>
  <c r="AH164" i="4" s="1"/>
  <c r="AG56" i="4"/>
  <c r="AG164" i="4" s="1"/>
  <c r="AF56" i="4"/>
  <c r="AF164" i="4" s="1"/>
  <c r="AE56" i="4"/>
  <c r="AE164" i="4" s="1"/>
  <c r="AD56" i="4"/>
  <c r="AD164" i="4" s="1"/>
  <c r="AC56" i="4"/>
  <c r="AC164" i="4" s="1"/>
  <c r="AB56" i="4"/>
  <c r="AB164" i="4" s="1"/>
  <c r="AA56" i="4"/>
  <c r="AA164" i="4" s="1"/>
  <c r="Z56" i="4"/>
  <c r="Z164" i="4" s="1"/>
  <c r="Y56" i="4"/>
  <c r="Y164" i="4" s="1"/>
  <c r="X56" i="4"/>
  <c r="X164" i="4" s="1"/>
  <c r="W56" i="4"/>
  <c r="W164" i="4" s="1"/>
  <c r="V56" i="4"/>
  <c r="V164" i="4" s="1"/>
  <c r="AS55" i="4"/>
  <c r="AS163" i="4" s="1"/>
  <c r="AR55" i="4"/>
  <c r="AR163" i="4" s="1"/>
  <c r="AQ55" i="4"/>
  <c r="AQ163" i="4" s="1"/>
  <c r="AP55" i="4"/>
  <c r="AP163" i="4" s="1"/>
  <c r="AO55" i="4"/>
  <c r="AO163" i="4" s="1"/>
  <c r="AN55" i="4"/>
  <c r="AN163" i="4" s="1"/>
  <c r="AM55" i="4"/>
  <c r="AM163" i="4" s="1"/>
  <c r="AL55" i="4"/>
  <c r="AL163" i="4" s="1"/>
  <c r="AK55" i="4"/>
  <c r="AK163" i="4" s="1"/>
  <c r="AJ55" i="4"/>
  <c r="AJ163" i="4" s="1"/>
  <c r="AI55" i="4"/>
  <c r="AI163" i="4" s="1"/>
  <c r="AH55" i="4"/>
  <c r="AH163" i="4" s="1"/>
  <c r="AG55" i="4"/>
  <c r="AG163" i="4" s="1"/>
  <c r="AF55" i="4"/>
  <c r="AF163" i="4" s="1"/>
  <c r="AE55" i="4"/>
  <c r="AE163" i="4" s="1"/>
  <c r="AD55" i="4"/>
  <c r="AD163" i="4" s="1"/>
  <c r="AC55" i="4"/>
  <c r="AC163" i="4" s="1"/>
  <c r="AB55" i="4"/>
  <c r="AB163" i="4" s="1"/>
  <c r="AA55" i="4"/>
  <c r="AA163" i="4" s="1"/>
  <c r="Z55" i="4"/>
  <c r="Z163" i="4" s="1"/>
  <c r="Y55" i="4"/>
  <c r="Y163" i="4" s="1"/>
  <c r="X55" i="4"/>
  <c r="X163" i="4" s="1"/>
  <c r="W55" i="4"/>
  <c r="W163" i="4" s="1"/>
  <c r="V55" i="4"/>
  <c r="V163" i="4" s="1"/>
  <c r="AS54" i="4"/>
  <c r="AS162" i="4" s="1"/>
  <c r="AR54" i="4"/>
  <c r="AR162" i="4" s="1"/>
  <c r="AQ54" i="4"/>
  <c r="AQ162" i="4" s="1"/>
  <c r="AP54" i="4"/>
  <c r="AP162" i="4" s="1"/>
  <c r="AO54" i="4"/>
  <c r="AO162" i="4" s="1"/>
  <c r="AN54" i="4"/>
  <c r="AN162" i="4" s="1"/>
  <c r="AM54" i="4"/>
  <c r="AM162" i="4" s="1"/>
  <c r="AL54" i="4"/>
  <c r="AL162" i="4" s="1"/>
  <c r="AK54" i="4"/>
  <c r="AK162" i="4" s="1"/>
  <c r="AJ54" i="4"/>
  <c r="AJ162" i="4" s="1"/>
  <c r="AI54" i="4"/>
  <c r="AI162" i="4" s="1"/>
  <c r="AH54" i="4"/>
  <c r="AH162" i="4" s="1"/>
  <c r="AG54" i="4"/>
  <c r="AG162" i="4" s="1"/>
  <c r="AF54" i="4"/>
  <c r="AF162" i="4" s="1"/>
  <c r="AE54" i="4"/>
  <c r="AE162" i="4" s="1"/>
  <c r="AD54" i="4"/>
  <c r="AD162" i="4" s="1"/>
  <c r="AC54" i="4"/>
  <c r="AC162" i="4" s="1"/>
  <c r="AB54" i="4"/>
  <c r="AB162" i="4" s="1"/>
  <c r="AA54" i="4"/>
  <c r="AA162" i="4" s="1"/>
  <c r="Z54" i="4"/>
  <c r="Z162" i="4" s="1"/>
  <c r="Y54" i="4"/>
  <c r="Y162" i="4" s="1"/>
  <c r="X54" i="4"/>
  <c r="X162" i="4" s="1"/>
  <c r="W54" i="4"/>
  <c r="W162" i="4" s="1"/>
  <c r="V54" i="4"/>
  <c r="V162" i="4" s="1"/>
  <c r="AS53" i="4"/>
  <c r="AS161" i="4" s="1"/>
  <c r="AR53" i="4"/>
  <c r="AR161" i="4" s="1"/>
  <c r="AQ53" i="4"/>
  <c r="AQ161" i="4" s="1"/>
  <c r="AP53" i="4"/>
  <c r="AP161" i="4" s="1"/>
  <c r="AO53" i="4"/>
  <c r="AO161" i="4" s="1"/>
  <c r="AN53" i="4"/>
  <c r="AN161" i="4" s="1"/>
  <c r="AM53" i="4"/>
  <c r="AM161" i="4" s="1"/>
  <c r="AL53" i="4"/>
  <c r="AL161" i="4" s="1"/>
  <c r="AK53" i="4"/>
  <c r="AK161" i="4" s="1"/>
  <c r="AJ53" i="4"/>
  <c r="AJ161" i="4" s="1"/>
  <c r="AI53" i="4"/>
  <c r="AI161" i="4" s="1"/>
  <c r="AH53" i="4"/>
  <c r="AH161" i="4" s="1"/>
  <c r="AG53" i="4"/>
  <c r="AG161" i="4" s="1"/>
  <c r="AF53" i="4"/>
  <c r="AF161" i="4" s="1"/>
  <c r="AE53" i="4"/>
  <c r="AE161" i="4" s="1"/>
  <c r="AD53" i="4"/>
  <c r="AD161" i="4" s="1"/>
  <c r="AC53" i="4"/>
  <c r="AC161" i="4" s="1"/>
  <c r="AB53" i="4"/>
  <c r="AB161" i="4" s="1"/>
  <c r="AA53" i="4"/>
  <c r="AA161" i="4" s="1"/>
  <c r="Z53" i="4"/>
  <c r="Z161" i="4" s="1"/>
  <c r="Y53" i="4"/>
  <c r="Y161" i="4" s="1"/>
  <c r="X53" i="4"/>
  <c r="X161" i="4" s="1"/>
  <c r="W53" i="4"/>
  <c r="W161" i="4" s="1"/>
  <c r="V53" i="4"/>
  <c r="V161" i="4" s="1"/>
  <c r="AS52" i="4"/>
  <c r="AS160" i="4" s="1"/>
  <c r="AR52" i="4"/>
  <c r="AR160" i="4" s="1"/>
  <c r="AQ52" i="4"/>
  <c r="AQ160" i="4" s="1"/>
  <c r="AP52" i="4"/>
  <c r="AP160" i="4" s="1"/>
  <c r="AO52" i="4"/>
  <c r="AO160" i="4" s="1"/>
  <c r="AN52" i="4"/>
  <c r="AN160" i="4" s="1"/>
  <c r="AM52" i="4"/>
  <c r="AM160" i="4" s="1"/>
  <c r="AL52" i="4"/>
  <c r="AL160" i="4" s="1"/>
  <c r="AK52" i="4"/>
  <c r="AK160" i="4" s="1"/>
  <c r="AJ52" i="4"/>
  <c r="AJ160" i="4" s="1"/>
  <c r="AI52" i="4"/>
  <c r="AI160" i="4" s="1"/>
  <c r="AH52" i="4"/>
  <c r="AH160" i="4" s="1"/>
  <c r="AG52" i="4"/>
  <c r="AG160" i="4" s="1"/>
  <c r="AF52" i="4"/>
  <c r="AF160" i="4" s="1"/>
  <c r="AE52" i="4"/>
  <c r="AE160" i="4" s="1"/>
  <c r="AD52" i="4"/>
  <c r="AD160" i="4" s="1"/>
  <c r="AC52" i="4"/>
  <c r="AC160" i="4" s="1"/>
  <c r="AB52" i="4"/>
  <c r="AB160" i="4" s="1"/>
  <c r="AA52" i="4"/>
  <c r="AA160" i="4" s="1"/>
  <c r="Z52" i="4"/>
  <c r="Z160" i="4" s="1"/>
  <c r="Y52" i="4"/>
  <c r="Y160" i="4" s="1"/>
  <c r="X52" i="4"/>
  <c r="X160" i="4" s="1"/>
  <c r="W52" i="4"/>
  <c r="W160" i="4" s="1"/>
  <c r="V52" i="4"/>
  <c r="V160" i="4" s="1"/>
  <c r="AS51" i="4"/>
  <c r="AS159" i="4" s="1"/>
  <c r="AR51" i="4"/>
  <c r="AR159" i="4" s="1"/>
  <c r="AQ51" i="4"/>
  <c r="AQ159" i="4" s="1"/>
  <c r="AP51" i="4"/>
  <c r="AP159" i="4" s="1"/>
  <c r="AO51" i="4"/>
  <c r="AO159" i="4" s="1"/>
  <c r="AN51" i="4"/>
  <c r="AN159" i="4" s="1"/>
  <c r="AM51" i="4"/>
  <c r="AM159" i="4" s="1"/>
  <c r="AL51" i="4"/>
  <c r="AL159" i="4" s="1"/>
  <c r="AK51" i="4"/>
  <c r="AK159" i="4" s="1"/>
  <c r="AJ51" i="4"/>
  <c r="AJ159" i="4" s="1"/>
  <c r="AI51" i="4"/>
  <c r="AI159" i="4" s="1"/>
  <c r="AH51" i="4"/>
  <c r="AH159" i="4" s="1"/>
  <c r="AG51" i="4"/>
  <c r="AG159" i="4" s="1"/>
  <c r="AF51" i="4"/>
  <c r="AF159" i="4" s="1"/>
  <c r="AE51" i="4"/>
  <c r="AE159" i="4" s="1"/>
  <c r="AD51" i="4"/>
  <c r="AD159" i="4" s="1"/>
  <c r="AC51" i="4"/>
  <c r="AC159" i="4" s="1"/>
  <c r="AB51" i="4"/>
  <c r="AB159" i="4" s="1"/>
  <c r="AA51" i="4"/>
  <c r="AA159" i="4" s="1"/>
  <c r="Z51" i="4"/>
  <c r="Z159" i="4" s="1"/>
  <c r="Y51" i="4"/>
  <c r="Y159" i="4" s="1"/>
  <c r="X51" i="4"/>
  <c r="X159" i="4" s="1"/>
  <c r="W51" i="4"/>
  <c r="W159" i="4" s="1"/>
  <c r="V51" i="4"/>
  <c r="V159" i="4" s="1"/>
  <c r="AS50" i="4"/>
  <c r="AS158" i="4" s="1"/>
  <c r="AR50" i="4"/>
  <c r="AR158" i="4" s="1"/>
  <c r="AQ50" i="4"/>
  <c r="AQ158" i="4" s="1"/>
  <c r="AP50" i="4"/>
  <c r="AP158" i="4" s="1"/>
  <c r="AO50" i="4"/>
  <c r="AO158" i="4" s="1"/>
  <c r="AN50" i="4"/>
  <c r="AN158" i="4" s="1"/>
  <c r="AM50" i="4"/>
  <c r="AM158" i="4" s="1"/>
  <c r="AL50" i="4"/>
  <c r="AL158" i="4" s="1"/>
  <c r="AK50" i="4"/>
  <c r="AK158" i="4" s="1"/>
  <c r="AJ50" i="4"/>
  <c r="AJ158" i="4" s="1"/>
  <c r="AI50" i="4"/>
  <c r="AI158" i="4" s="1"/>
  <c r="AH50" i="4"/>
  <c r="AH158" i="4" s="1"/>
  <c r="AG50" i="4"/>
  <c r="AG158" i="4" s="1"/>
  <c r="AF50" i="4"/>
  <c r="AF158" i="4" s="1"/>
  <c r="AE50" i="4"/>
  <c r="AE158" i="4" s="1"/>
  <c r="AD50" i="4"/>
  <c r="AD158" i="4" s="1"/>
  <c r="AC50" i="4"/>
  <c r="AC158" i="4" s="1"/>
  <c r="AB50" i="4"/>
  <c r="AB158" i="4" s="1"/>
  <c r="AA50" i="4"/>
  <c r="AA158" i="4" s="1"/>
  <c r="Z50" i="4"/>
  <c r="Z158" i="4" s="1"/>
  <c r="Y50" i="4"/>
  <c r="Y158" i="4" s="1"/>
  <c r="X50" i="4"/>
  <c r="X158" i="4" s="1"/>
  <c r="W50" i="4"/>
  <c r="W158" i="4" s="1"/>
  <c r="V50" i="4"/>
  <c r="V158" i="4" s="1"/>
  <c r="AS49" i="4"/>
  <c r="AS157" i="4" s="1"/>
  <c r="AR49" i="4"/>
  <c r="AR157" i="4" s="1"/>
  <c r="AQ49" i="4"/>
  <c r="AQ157" i="4" s="1"/>
  <c r="AP49" i="4"/>
  <c r="AP157" i="4" s="1"/>
  <c r="AO49" i="4"/>
  <c r="AO157" i="4" s="1"/>
  <c r="AN49" i="4"/>
  <c r="AN157" i="4" s="1"/>
  <c r="AM49" i="4"/>
  <c r="AM157" i="4" s="1"/>
  <c r="AL49" i="4"/>
  <c r="AL157" i="4" s="1"/>
  <c r="AK49" i="4"/>
  <c r="AK157" i="4" s="1"/>
  <c r="AJ49" i="4"/>
  <c r="AJ157" i="4" s="1"/>
  <c r="AI49" i="4"/>
  <c r="AI157" i="4" s="1"/>
  <c r="AH49" i="4"/>
  <c r="AH157" i="4" s="1"/>
  <c r="AG49" i="4"/>
  <c r="AG157" i="4" s="1"/>
  <c r="AF49" i="4"/>
  <c r="AF157" i="4" s="1"/>
  <c r="AE49" i="4"/>
  <c r="AE157" i="4" s="1"/>
  <c r="AD49" i="4"/>
  <c r="AD157" i="4" s="1"/>
  <c r="AC49" i="4"/>
  <c r="AC157" i="4" s="1"/>
  <c r="AB49" i="4"/>
  <c r="AB157" i="4" s="1"/>
  <c r="AA49" i="4"/>
  <c r="AA157" i="4" s="1"/>
  <c r="Z49" i="4"/>
  <c r="Z157" i="4" s="1"/>
  <c r="Y49" i="4"/>
  <c r="Y157" i="4" s="1"/>
  <c r="X49" i="4"/>
  <c r="X157" i="4" s="1"/>
  <c r="W49" i="4"/>
  <c r="W157" i="4" s="1"/>
  <c r="V49" i="4"/>
  <c r="V157" i="4" s="1"/>
  <c r="AS48" i="4"/>
  <c r="AS156" i="4" s="1"/>
  <c r="AR48" i="4"/>
  <c r="AR156" i="4" s="1"/>
  <c r="AQ48" i="4"/>
  <c r="AQ156" i="4" s="1"/>
  <c r="AP48" i="4"/>
  <c r="AP156" i="4" s="1"/>
  <c r="AO48" i="4"/>
  <c r="AO156" i="4" s="1"/>
  <c r="AN48" i="4"/>
  <c r="AN156" i="4" s="1"/>
  <c r="AM48" i="4"/>
  <c r="AM156" i="4" s="1"/>
  <c r="AL48" i="4"/>
  <c r="AL156" i="4" s="1"/>
  <c r="AK48" i="4"/>
  <c r="AK156" i="4" s="1"/>
  <c r="AJ48" i="4"/>
  <c r="AJ156" i="4" s="1"/>
  <c r="AI48" i="4"/>
  <c r="AI156" i="4" s="1"/>
  <c r="AH48" i="4"/>
  <c r="AH156" i="4" s="1"/>
  <c r="AG48" i="4"/>
  <c r="AG156" i="4" s="1"/>
  <c r="AF48" i="4"/>
  <c r="AF156" i="4" s="1"/>
  <c r="AE48" i="4"/>
  <c r="AE156" i="4" s="1"/>
  <c r="AD48" i="4"/>
  <c r="AD156" i="4" s="1"/>
  <c r="AC48" i="4"/>
  <c r="AC156" i="4" s="1"/>
  <c r="AB48" i="4"/>
  <c r="AB156" i="4" s="1"/>
  <c r="AA48" i="4"/>
  <c r="AA156" i="4" s="1"/>
  <c r="Z48" i="4"/>
  <c r="Z156" i="4" s="1"/>
  <c r="Y48" i="4"/>
  <c r="Y156" i="4" s="1"/>
  <c r="X48" i="4"/>
  <c r="X156" i="4" s="1"/>
  <c r="W48" i="4"/>
  <c r="W156" i="4" s="1"/>
  <c r="V48" i="4"/>
  <c r="V156" i="4" s="1"/>
  <c r="AS47" i="4"/>
  <c r="AS155" i="4" s="1"/>
  <c r="AR47" i="4"/>
  <c r="AR155" i="4" s="1"/>
  <c r="AQ47" i="4"/>
  <c r="AQ155" i="4" s="1"/>
  <c r="AP47" i="4"/>
  <c r="AP155" i="4" s="1"/>
  <c r="AO47" i="4"/>
  <c r="AO155" i="4" s="1"/>
  <c r="AN47" i="4"/>
  <c r="AN155" i="4" s="1"/>
  <c r="AM47" i="4"/>
  <c r="AM155" i="4" s="1"/>
  <c r="AL47" i="4"/>
  <c r="AL155" i="4" s="1"/>
  <c r="AK47" i="4"/>
  <c r="AK155" i="4" s="1"/>
  <c r="AJ47" i="4"/>
  <c r="AJ155" i="4" s="1"/>
  <c r="AI47" i="4"/>
  <c r="AI155" i="4" s="1"/>
  <c r="AH47" i="4"/>
  <c r="AH155" i="4" s="1"/>
  <c r="AG47" i="4"/>
  <c r="AG155" i="4" s="1"/>
  <c r="AF47" i="4"/>
  <c r="AF155" i="4" s="1"/>
  <c r="AE47" i="4"/>
  <c r="AE155" i="4" s="1"/>
  <c r="AD47" i="4"/>
  <c r="AD155" i="4" s="1"/>
  <c r="AC47" i="4"/>
  <c r="AC155" i="4" s="1"/>
  <c r="AB47" i="4"/>
  <c r="AB155" i="4" s="1"/>
  <c r="AA47" i="4"/>
  <c r="AA155" i="4" s="1"/>
  <c r="Z47" i="4"/>
  <c r="Z155" i="4" s="1"/>
  <c r="Y47" i="4"/>
  <c r="Y155" i="4" s="1"/>
  <c r="X47" i="4"/>
  <c r="X155" i="4" s="1"/>
  <c r="W47" i="4"/>
  <c r="W155" i="4" s="1"/>
  <c r="V47" i="4"/>
  <c r="V155" i="4" s="1"/>
  <c r="AS46" i="4"/>
  <c r="AS154" i="4" s="1"/>
  <c r="AR46" i="4"/>
  <c r="AR154" i="4" s="1"/>
  <c r="AQ46" i="4"/>
  <c r="AQ154" i="4" s="1"/>
  <c r="AP46" i="4"/>
  <c r="AP154" i="4" s="1"/>
  <c r="AO46" i="4"/>
  <c r="AO154" i="4" s="1"/>
  <c r="AN46" i="4"/>
  <c r="AN154" i="4" s="1"/>
  <c r="AM46" i="4"/>
  <c r="AM154" i="4" s="1"/>
  <c r="AL46" i="4"/>
  <c r="AL154" i="4" s="1"/>
  <c r="AK46" i="4"/>
  <c r="AK154" i="4" s="1"/>
  <c r="AJ46" i="4"/>
  <c r="AJ154" i="4" s="1"/>
  <c r="AI46" i="4"/>
  <c r="AI154" i="4" s="1"/>
  <c r="AH46" i="4"/>
  <c r="AH154" i="4" s="1"/>
  <c r="AG46" i="4"/>
  <c r="AG154" i="4" s="1"/>
  <c r="AF46" i="4"/>
  <c r="AF154" i="4" s="1"/>
  <c r="AE46" i="4"/>
  <c r="AE154" i="4" s="1"/>
  <c r="AD46" i="4"/>
  <c r="AD154" i="4" s="1"/>
  <c r="AC46" i="4"/>
  <c r="AC154" i="4" s="1"/>
  <c r="AB46" i="4"/>
  <c r="AB154" i="4" s="1"/>
  <c r="AA46" i="4"/>
  <c r="AA154" i="4" s="1"/>
  <c r="Z46" i="4"/>
  <c r="Z154" i="4" s="1"/>
  <c r="Y46" i="4"/>
  <c r="Y154" i="4" s="1"/>
  <c r="X46" i="4"/>
  <c r="X154" i="4" s="1"/>
  <c r="W46" i="4"/>
  <c r="W154" i="4" s="1"/>
  <c r="V46" i="4"/>
  <c r="V154" i="4" s="1"/>
  <c r="AS45" i="4"/>
  <c r="AS153" i="4" s="1"/>
  <c r="AR45" i="4"/>
  <c r="AR153" i="4" s="1"/>
  <c r="AQ45" i="4"/>
  <c r="AQ153" i="4" s="1"/>
  <c r="AP45" i="4"/>
  <c r="AP153" i="4" s="1"/>
  <c r="AO45" i="4"/>
  <c r="AO153" i="4" s="1"/>
  <c r="AN45" i="4"/>
  <c r="AN153" i="4" s="1"/>
  <c r="AM45" i="4"/>
  <c r="AM153" i="4" s="1"/>
  <c r="AL45" i="4"/>
  <c r="AL153" i="4" s="1"/>
  <c r="AK45" i="4"/>
  <c r="AK153" i="4" s="1"/>
  <c r="AJ45" i="4"/>
  <c r="AJ153" i="4" s="1"/>
  <c r="AI45" i="4"/>
  <c r="AI153" i="4" s="1"/>
  <c r="AH45" i="4"/>
  <c r="AH153" i="4" s="1"/>
  <c r="AG45" i="4"/>
  <c r="AG153" i="4" s="1"/>
  <c r="AF45" i="4"/>
  <c r="AF153" i="4" s="1"/>
  <c r="AE45" i="4"/>
  <c r="AE153" i="4" s="1"/>
  <c r="AD45" i="4"/>
  <c r="AD153" i="4" s="1"/>
  <c r="AC45" i="4"/>
  <c r="AC153" i="4" s="1"/>
  <c r="AB45" i="4"/>
  <c r="AB153" i="4" s="1"/>
  <c r="AA45" i="4"/>
  <c r="AA153" i="4" s="1"/>
  <c r="Z45" i="4"/>
  <c r="Z153" i="4" s="1"/>
  <c r="Y45" i="4"/>
  <c r="Y153" i="4" s="1"/>
  <c r="X45" i="4"/>
  <c r="X153" i="4" s="1"/>
  <c r="W45" i="4"/>
  <c r="W153" i="4" s="1"/>
  <c r="V45" i="4"/>
  <c r="V153" i="4" s="1"/>
  <c r="AS44" i="4"/>
  <c r="AS152" i="4" s="1"/>
  <c r="AR44" i="4"/>
  <c r="AR152" i="4" s="1"/>
  <c r="AQ44" i="4"/>
  <c r="AQ152" i="4" s="1"/>
  <c r="AP44" i="4"/>
  <c r="AP152" i="4" s="1"/>
  <c r="AO44" i="4"/>
  <c r="AO152" i="4" s="1"/>
  <c r="AN44" i="4"/>
  <c r="AN152" i="4" s="1"/>
  <c r="AM44" i="4"/>
  <c r="AM152" i="4" s="1"/>
  <c r="AL44" i="4"/>
  <c r="AL152" i="4" s="1"/>
  <c r="AK44" i="4"/>
  <c r="AK152" i="4" s="1"/>
  <c r="AJ44" i="4"/>
  <c r="AJ152" i="4" s="1"/>
  <c r="AI44" i="4"/>
  <c r="AI152" i="4" s="1"/>
  <c r="AH44" i="4"/>
  <c r="AH152" i="4" s="1"/>
  <c r="AG44" i="4"/>
  <c r="AG152" i="4" s="1"/>
  <c r="AF44" i="4"/>
  <c r="AF152" i="4" s="1"/>
  <c r="AE44" i="4"/>
  <c r="AE152" i="4" s="1"/>
  <c r="AD44" i="4"/>
  <c r="AD152" i="4" s="1"/>
  <c r="AC44" i="4"/>
  <c r="AC152" i="4" s="1"/>
  <c r="AB44" i="4"/>
  <c r="AB152" i="4" s="1"/>
  <c r="AA44" i="4"/>
  <c r="AA152" i="4" s="1"/>
  <c r="Z44" i="4"/>
  <c r="Z152" i="4" s="1"/>
  <c r="Y44" i="4"/>
  <c r="Y152" i="4" s="1"/>
  <c r="X44" i="4"/>
  <c r="X152" i="4" s="1"/>
  <c r="W44" i="4"/>
  <c r="W152" i="4" s="1"/>
  <c r="V44" i="4"/>
  <c r="V152" i="4" s="1"/>
  <c r="U58" i="4"/>
  <c r="U166" i="4" s="1"/>
  <c r="U57" i="4"/>
  <c r="U165" i="4" s="1"/>
  <c r="U56" i="4"/>
  <c r="U164" i="4" s="1"/>
  <c r="U55" i="4"/>
  <c r="U163" i="4" s="1"/>
  <c r="U54" i="4"/>
  <c r="U162" i="4" s="1"/>
  <c r="U53" i="4"/>
  <c r="U161" i="4" s="1"/>
  <c r="U52" i="4"/>
  <c r="U160" i="4" s="1"/>
  <c r="U51" i="4"/>
  <c r="U159" i="4" s="1"/>
  <c r="U50" i="4"/>
  <c r="U158" i="4" s="1"/>
  <c r="U49" i="4"/>
  <c r="U157" i="4" s="1"/>
  <c r="U48" i="4"/>
  <c r="U156" i="4" s="1"/>
  <c r="U47" i="4"/>
  <c r="U155" i="4" s="1"/>
  <c r="U46" i="4"/>
  <c r="U154" i="4" s="1"/>
  <c r="U45" i="4"/>
  <c r="U153" i="4" s="1"/>
  <c r="U44" i="4"/>
  <c r="U152" i="4" s="1"/>
  <c r="T58" i="4"/>
  <c r="T166" i="4" s="1"/>
  <c r="T57" i="4"/>
  <c r="T165" i="4" s="1"/>
  <c r="T56" i="4"/>
  <c r="T164" i="4" s="1"/>
  <c r="S58" i="4"/>
  <c r="S166" i="4" s="1"/>
  <c r="S57" i="4"/>
  <c r="S165" i="4" s="1"/>
  <c r="S56" i="4"/>
  <c r="S164" i="4" s="1"/>
  <c r="R58" i="4"/>
  <c r="R166" i="4" s="1"/>
  <c r="R57" i="4"/>
  <c r="R165" i="4" s="1"/>
  <c r="R56" i="4"/>
  <c r="R164" i="4" s="1"/>
  <c r="T54" i="4"/>
  <c r="T162" i="4" s="1"/>
  <c r="T53" i="4"/>
  <c r="T161" i="4" s="1"/>
  <c r="T52" i="4"/>
  <c r="T160" i="4" s="1"/>
  <c r="T50" i="4"/>
  <c r="T158" i="4" s="1"/>
  <c r="T49" i="4"/>
  <c r="T157" i="4" s="1"/>
  <c r="T48" i="4"/>
  <c r="T156" i="4" s="1"/>
  <c r="T47" i="4"/>
  <c r="T155" i="4" s="1"/>
  <c r="T46" i="4"/>
  <c r="T154" i="4" s="1"/>
  <c r="T45" i="4"/>
  <c r="T153" i="4" s="1"/>
  <c r="T44" i="4"/>
  <c r="T152" i="4" s="1"/>
  <c r="W119" i="4" l="1"/>
  <c r="X121" i="4"/>
  <c r="AU80" i="4"/>
  <c r="AT49" i="4"/>
  <c r="AT157" i="4" s="1"/>
  <c r="AT44" i="4"/>
  <c r="AT152" i="4" s="1"/>
  <c r="AT45" i="4"/>
  <c r="AT153" i="4" s="1"/>
  <c r="AT46" i="4"/>
  <c r="AT154" i="4" s="1"/>
  <c r="AT47" i="4"/>
  <c r="AT155" i="4" s="1"/>
  <c r="AT48" i="4"/>
  <c r="AT156" i="4" s="1"/>
  <c r="AT50" i="4"/>
  <c r="AT158" i="4" s="1"/>
  <c r="AT51" i="4"/>
  <c r="AT159" i="4" s="1"/>
  <c r="AT52" i="4"/>
  <c r="AT160" i="4" s="1"/>
  <c r="AT53" i="4"/>
  <c r="AT161" i="4" s="1"/>
  <c r="AT54" i="4"/>
  <c r="AT162" i="4" s="1"/>
  <c r="AT55" i="4"/>
  <c r="AT163" i="4" s="1"/>
  <c r="AT56" i="4"/>
  <c r="AT164" i="4" s="1"/>
  <c r="AT57" i="4"/>
  <c r="AT165" i="4" s="1"/>
  <c r="AT58" i="4"/>
  <c r="AT166" i="4" s="1"/>
  <c r="BI61" i="4"/>
  <c r="BH61" i="4"/>
  <c r="BG61" i="4"/>
  <c r="BF61" i="4"/>
  <c r="BE61" i="4"/>
  <c r="BD61" i="4"/>
  <c r="BC61" i="4"/>
  <c r="BB61" i="4"/>
  <c r="BA61" i="4"/>
  <c r="AZ61"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T61" i="4"/>
  <c r="BI100" i="4"/>
  <c r="BH100" i="4"/>
  <c r="BG100" i="4"/>
  <c r="BF100"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Z100" i="4"/>
  <c r="R100" i="4"/>
  <c r="S100" i="4"/>
  <c r="Y100" i="4"/>
  <c r="X100" i="4"/>
  <c r="W100" i="4"/>
  <c r="V100" i="4"/>
  <c r="U100" i="4"/>
  <c r="T100" i="4"/>
  <c r="R199" i="4"/>
  <c r="Q58" i="4"/>
  <c r="Q166" i="4" s="1"/>
  <c r="P58" i="4"/>
  <c r="P166" i="4" s="1"/>
  <c r="O58" i="4"/>
  <c r="O166" i="4" s="1"/>
  <c r="N58" i="4"/>
  <c r="N166" i="4" s="1"/>
  <c r="M58" i="4"/>
  <c r="M166" i="4" s="1"/>
  <c r="L58" i="4"/>
  <c r="L166" i="4" s="1"/>
  <c r="K58" i="4"/>
  <c r="K166" i="4" s="1"/>
  <c r="J58" i="4"/>
  <c r="J166" i="4" s="1"/>
  <c r="I58" i="4"/>
  <c r="I166" i="4" s="1"/>
  <c r="H58" i="4"/>
  <c r="H166" i="4" s="1"/>
  <c r="G58" i="4"/>
  <c r="G166" i="4" s="1"/>
  <c r="F58" i="4"/>
  <c r="F166" i="4" s="1"/>
  <c r="Q57" i="4"/>
  <c r="Q165" i="4" s="1"/>
  <c r="P57" i="4"/>
  <c r="P165" i="4" s="1"/>
  <c r="O57" i="4"/>
  <c r="O165" i="4" s="1"/>
  <c r="N57" i="4"/>
  <c r="N165" i="4" s="1"/>
  <c r="M57" i="4"/>
  <c r="M165" i="4" s="1"/>
  <c r="L57" i="4"/>
  <c r="L165" i="4" s="1"/>
  <c r="K57" i="4"/>
  <c r="K165" i="4" s="1"/>
  <c r="J57" i="4"/>
  <c r="J165" i="4" s="1"/>
  <c r="I57" i="4"/>
  <c r="I165" i="4" s="1"/>
  <c r="H57" i="4"/>
  <c r="H165" i="4" s="1"/>
  <c r="G57" i="4"/>
  <c r="G165" i="4" s="1"/>
  <c r="F57" i="4"/>
  <c r="F165" i="4" s="1"/>
  <c r="Q56" i="4"/>
  <c r="Q164" i="4" s="1"/>
  <c r="P56" i="4"/>
  <c r="P164" i="4" s="1"/>
  <c r="O56" i="4"/>
  <c r="O164" i="4" s="1"/>
  <c r="N56" i="4"/>
  <c r="N164" i="4" s="1"/>
  <c r="M56" i="4"/>
  <c r="M164" i="4" s="1"/>
  <c r="L56" i="4"/>
  <c r="L164" i="4" s="1"/>
  <c r="K56" i="4"/>
  <c r="K164" i="4" s="1"/>
  <c r="J56" i="4"/>
  <c r="J164" i="4" s="1"/>
  <c r="I56" i="4"/>
  <c r="I164" i="4" s="1"/>
  <c r="H56" i="4"/>
  <c r="H164" i="4" s="1"/>
  <c r="G56" i="4"/>
  <c r="G164" i="4" s="1"/>
  <c r="F56" i="4"/>
  <c r="F164" i="4" s="1"/>
  <c r="S54" i="4"/>
  <c r="S162" i="4" s="1"/>
  <c r="R54" i="4"/>
  <c r="R162" i="4" s="1"/>
  <c r="Q54" i="4"/>
  <c r="Q162" i="4" s="1"/>
  <c r="P54" i="4"/>
  <c r="P162" i="4" s="1"/>
  <c r="O54" i="4"/>
  <c r="O162" i="4" s="1"/>
  <c r="N54" i="4"/>
  <c r="N162" i="4" s="1"/>
  <c r="M54" i="4"/>
  <c r="M162" i="4" s="1"/>
  <c r="L54" i="4"/>
  <c r="L162" i="4" s="1"/>
  <c r="K54" i="4"/>
  <c r="K162" i="4" s="1"/>
  <c r="J54" i="4"/>
  <c r="J162" i="4" s="1"/>
  <c r="I54" i="4"/>
  <c r="I162" i="4" s="1"/>
  <c r="H54" i="4"/>
  <c r="H162" i="4" s="1"/>
  <c r="G54" i="4"/>
  <c r="G162" i="4" s="1"/>
  <c r="F54" i="4"/>
  <c r="F162" i="4" s="1"/>
  <c r="S53" i="4"/>
  <c r="S161" i="4" s="1"/>
  <c r="R53" i="4"/>
  <c r="R161" i="4" s="1"/>
  <c r="Q53" i="4"/>
  <c r="Q161" i="4" s="1"/>
  <c r="P53" i="4"/>
  <c r="P161" i="4" s="1"/>
  <c r="O53" i="4"/>
  <c r="O161" i="4" s="1"/>
  <c r="N53" i="4"/>
  <c r="N161" i="4" s="1"/>
  <c r="M53" i="4"/>
  <c r="M161" i="4" s="1"/>
  <c r="L53" i="4"/>
  <c r="L161" i="4" s="1"/>
  <c r="K53" i="4"/>
  <c r="K161" i="4" s="1"/>
  <c r="J53" i="4"/>
  <c r="J161" i="4" s="1"/>
  <c r="I53" i="4"/>
  <c r="I161" i="4" s="1"/>
  <c r="H53" i="4"/>
  <c r="H161" i="4" s="1"/>
  <c r="G53" i="4"/>
  <c r="G161" i="4" s="1"/>
  <c r="F53" i="4"/>
  <c r="F161" i="4" s="1"/>
  <c r="S52" i="4"/>
  <c r="S160" i="4" s="1"/>
  <c r="R52" i="4"/>
  <c r="R160" i="4" s="1"/>
  <c r="Q52" i="4"/>
  <c r="Q160" i="4" s="1"/>
  <c r="P52" i="4"/>
  <c r="P160" i="4" s="1"/>
  <c r="O52" i="4"/>
  <c r="O160" i="4" s="1"/>
  <c r="N52" i="4"/>
  <c r="N160" i="4" s="1"/>
  <c r="M52" i="4"/>
  <c r="M160" i="4" s="1"/>
  <c r="L52" i="4"/>
  <c r="L160" i="4" s="1"/>
  <c r="K52" i="4"/>
  <c r="K160" i="4" s="1"/>
  <c r="J52" i="4"/>
  <c r="J160" i="4" s="1"/>
  <c r="I52" i="4"/>
  <c r="I160" i="4" s="1"/>
  <c r="H52" i="4"/>
  <c r="H160" i="4" s="1"/>
  <c r="G52" i="4"/>
  <c r="G160" i="4" s="1"/>
  <c r="F52" i="4"/>
  <c r="F160" i="4" s="1"/>
  <c r="S50" i="4"/>
  <c r="S158" i="4" s="1"/>
  <c r="R50" i="4"/>
  <c r="R158" i="4" s="1"/>
  <c r="Q50" i="4"/>
  <c r="Q158" i="4" s="1"/>
  <c r="P50" i="4"/>
  <c r="P158" i="4" s="1"/>
  <c r="O50" i="4"/>
  <c r="O158" i="4" s="1"/>
  <c r="N50" i="4"/>
  <c r="N158" i="4" s="1"/>
  <c r="M50" i="4"/>
  <c r="M158" i="4" s="1"/>
  <c r="L50" i="4"/>
  <c r="L158" i="4" s="1"/>
  <c r="K50" i="4"/>
  <c r="K158" i="4" s="1"/>
  <c r="J50" i="4"/>
  <c r="J158" i="4" s="1"/>
  <c r="I50" i="4"/>
  <c r="I158" i="4" s="1"/>
  <c r="H50" i="4"/>
  <c r="H158" i="4" s="1"/>
  <c r="G50" i="4"/>
  <c r="G158" i="4" s="1"/>
  <c r="F50" i="4"/>
  <c r="F158" i="4" s="1"/>
  <c r="S49" i="4"/>
  <c r="S157" i="4" s="1"/>
  <c r="R49" i="4"/>
  <c r="R157" i="4" s="1"/>
  <c r="Q49" i="4"/>
  <c r="Q157" i="4" s="1"/>
  <c r="P49" i="4"/>
  <c r="P157" i="4" s="1"/>
  <c r="O49" i="4"/>
  <c r="O157" i="4" s="1"/>
  <c r="N49" i="4"/>
  <c r="N157" i="4" s="1"/>
  <c r="M49" i="4"/>
  <c r="M157" i="4" s="1"/>
  <c r="L49" i="4"/>
  <c r="L157" i="4" s="1"/>
  <c r="K49" i="4"/>
  <c r="K157" i="4" s="1"/>
  <c r="J49" i="4"/>
  <c r="J157" i="4" s="1"/>
  <c r="I49" i="4"/>
  <c r="I157" i="4" s="1"/>
  <c r="H49" i="4"/>
  <c r="H157" i="4" s="1"/>
  <c r="G49" i="4"/>
  <c r="G157" i="4" s="1"/>
  <c r="F49" i="4"/>
  <c r="F157" i="4" s="1"/>
  <c r="S48" i="4"/>
  <c r="S156" i="4" s="1"/>
  <c r="R48" i="4"/>
  <c r="R156" i="4" s="1"/>
  <c r="Q48" i="4"/>
  <c r="Q156" i="4" s="1"/>
  <c r="P48" i="4"/>
  <c r="P156" i="4" s="1"/>
  <c r="O48" i="4"/>
  <c r="O156" i="4" s="1"/>
  <c r="N48" i="4"/>
  <c r="N156" i="4" s="1"/>
  <c r="M48" i="4"/>
  <c r="M156" i="4" s="1"/>
  <c r="L48" i="4"/>
  <c r="L156" i="4" s="1"/>
  <c r="K48" i="4"/>
  <c r="K156" i="4" s="1"/>
  <c r="J48" i="4"/>
  <c r="J156" i="4" s="1"/>
  <c r="I48" i="4"/>
  <c r="I156" i="4" s="1"/>
  <c r="H48" i="4"/>
  <c r="H156" i="4" s="1"/>
  <c r="G48" i="4"/>
  <c r="G156" i="4" s="1"/>
  <c r="F48" i="4"/>
  <c r="F156" i="4" s="1"/>
  <c r="S46" i="4"/>
  <c r="S154" i="4" s="1"/>
  <c r="S45" i="4"/>
  <c r="S153" i="4" s="1"/>
  <c r="S44" i="4"/>
  <c r="S152" i="4" s="1"/>
  <c r="R46" i="4"/>
  <c r="R154" i="4" s="1"/>
  <c r="R45" i="4"/>
  <c r="R153" i="4" s="1"/>
  <c r="R44" i="4"/>
  <c r="R152" i="4" s="1"/>
  <c r="Q46" i="4"/>
  <c r="Q154" i="4" s="1"/>
  <c r="Q45" i="4"/>
  <c r="Q153" i="4" s="1"/>
  <c r="Q44" i="4"/>
  <c r="Q152" i="4" s="1"/>
  <c r="P46" i="4"/>
  <c r="P154" i="4" s="1"/>
  <c r="P45" i="4"/>
  <c r="P153" i="4" s="1"/>
  <c r="P44" i="4"/>
  <c r="P152" i="4" s="1"/>
  <c r="O46" i="4"/>
  <c r="O154" i="4" s="1"/>
  <c r="O45" i="4"/>
  <c r="O153" i="4" s="1"/>
  <c r="O44" i="4"/>
  <c r="O152" i="4" s="1"/>
  <c r="N46" i="4"/>
  <c r="N154" i="4" s="1"/>
  <c r="N45" i="4"/>
  <c r="N153" i="4" s="1"/>
  <c r="N44" i="4"/>
  <c r="N152" i="4" s="1"/>
  <c r="M46" i="4"/>
  <c r="M154" i="4" s="1"/>
  <c r="M45" i="4"/>
  <c r="M153" i="4" s="1"/>
  <c r="M44" i="4"/>
  <c r="M152" i="4" s="1"/>
  <c r="L46" i="4"/>
  <c r="L154" i="4" s="1"/>
  <c r="L45" i="4"/>
  <c r="L153" i="4" s="1"/>
  <c r="L44" i="4"/>
  <c r="L152" i="4" s="1"/>
  <c r="K46" i="4"/>
  <c r="K154" i="4" s="1"/>
  <c r="K45" i="4"/>
  <c r="K153" i="4" s="1"/>
  <c r="K44" i="4"/>
  <c r="K152" i="4" s="1"/>
  <c r="J46" i="4"/>
  <c r="J154" i="4" s="1"/>
  <c r="J45" i="4"/>
  <c r="J153" i="4" s="1"/>
  <c r="J44" i="4"/>
  <c r="J152" i="4" s="1"/>
  <c r="I46" i="4"/>
  <c r="I154" i="4" s="1"/>
  <c r="I45" i="4"/>
  <c r="I153" i="4" s="1"/>
  <c r="I44" i="4"/>
  <c r="I152" i="4" s="1"/>
  <c r="H46" i="4"/>
  <c r="H154" i="4" s="1"/>
  <c r="H45" i="4"/>
  <c r="H153" i="4" s="1"/>
  <c r="H44" i="4"/>
  <c r="H152" i="4" s="1"/>
  <c r="G46" i="4"/>
  <c r="G154" i="4" s="1"/>
  <c r="G45" i="4"/>
  <c r="G153" i="4" s="1"/>
  <c r="G44" i="4"/>
  <c r="G152" i="4" s="1"/>
  <c r="F46" i="4"/>
  <c r="F154" i="4" s="1"/>
  <c r="F45" i="4"/>
  <c r="F153" i="4" s="1"/>
  <c r="F44" i="4"/>
  <c r="F152" i="4" s="1"/>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BG22" i="4"/>
  <c r="BH22" i="4"/>
  <c r="BI22" i="4"/>
  <c r="F22" i="4"/>
  <c r="G22" i="4"/>
  <c r="H22" i="4"/>
  <c r="I22" i="4"/>
  <c r="J22" i="4"/>
  <c r="K22" i="4"/>
  <c r="L22" i="4"/>
  <c r="M22" i="4"/>
  <c r="N22" i="4"/>
  <c r="O22" i="4"/>
  <c r="P22" i="4"/>
  <c r="Q22" i="4"/>
  <c r="R22" i="4"/>
  <c r="Y121" i="4" l="1"/>
  <c r="X119" i="4"/>
  <c r="AV80" i="4"/>
  <c r="AU49" i="4"/>
  <c r="AU157" i="4" s="1"/>
  <c r="AU52" i="4"/>
  <c r="AU160" i="4" s="1"/>
  <c r="AU56" i="4"/>
  <c r="AU164" i="4" s="1"/>
  <c r="AU55" i="4"/>
  <c r="AU163" i="4" s="1"/>
  <c r="AU51" i="4"/>
  <c r="AU159" i="4" s="1"/>
  <c r="AU47" i="4"/>
  <c r="AU155" i="4" s="1"/>
  <c r="AU48" i="4"/>
  <c r="AU156" i="4" s="1"/>
  <c r="AU54" i="4"/>
  <c r="AU162" i="4" s="1"/>
  <c r="AU50" i="4"/>
  <c r="AU158" i="4" s="1"/>
  <c r="AU46" i="4"/>
  <c r="AU154" i="4" s="1"/>
  <c r="AU58" i="4"/>
  <c r="AU166" i="4" s="1"/>
  <c r="AU53" i="4"/>
  <c r="AU161" i="4" s="1"/>
  <c r="AU45" i="4"/>
  <c r="AU153" i="4" s="1"/>
  <c r="AU57" i="4"/>
  <c r="AU165" i="4" s="1"/>
  <c r="AU44" i="4"/>
  <c r="AU152" i="4" s="1"/>
  <c r="F199" i="4"/>
  <c r="J199" i="4"/>
  <c r="N199" i="4"/>
  <c r="Y119" i="4" l="1"/>
  <c r="Z121" i="4"/>
  <c r="AW80" i="4"/>
  <c r="AV49" i="4"/>
  <c r="AV157" i="4" s="1"/>
  <c r="AV50" i="4"/>
  <c r="AV158" i="4" s="1"/>
  <c r="AV51" i="4"/>
  <c r="AV159" i="4" s="1"/>
  <c r="AV52" i="4"/>
  <c r="AV160" i="4" s="1"/>
  <c r="AV53" i="4"/>
  <c r="AV161" i="4" s="1"/>
  <c r="AV55" i="4"/>
  <c r="AV163" i="4" s="1"/>
  <c r="AV46" i="4"/>
  <c r="AV154" i="4" s="1"/>
  <c r="AV44" i="4"/>
  <c r="AV152" i="4" s="1"/>
  <c r="AV54" i="4"/>
  <c r="AV162" i="4" s="1"/>
  <c r="AV45" i="4"/>
  <c r="AV153" i="4" s="1"/>
  <c r="AV57" i="4"/>
  <c r="AV165" i="4" s="1"/>
  <c r="AV58" i="4"/>
  <c r="AV166" i="4" s="1"/>
  <c r="AV56" i="4"/>
  <c r="AV164" i="4" s="1"/>
  <c r="AV47" i="4"/>
  <c r="AV155" i="4" s="1"/>
  <c r="AV48" i="4"/>
  <c r="AV156" i="4" s="1"/>
  <c r="V191" i="4"/>
  <c r="Z191" i="4"/>
  <c r="AD191" i="4"/>
  <c r="AH191" i="4"/>
  <c r="AL191" i="4"/>
  <c r="AP191" i="4"/>
  <c r="AT191" i="4"/>
  <c r="AX191" i="4"/>
  <c r="BB191" i="4"/>
  <c r="BF191" i="4"/>
  <c r="AA121" i="4" l="1"/>
  <c r="Z119" i="4"/>
  <c r="AX80" i="4"/>
  <c r="AW49" i="4"/>
  <c r="AW157" i="4" s="1"/>
  <c r="AW54" i="4"/>
  <c r="AW162" i="4" s="1"/>
  <c r="AW44" i="4"/>
  <c r="AW152" i="4" s="1"/>
  <c r="AW52" i="4"/>
  <c r="AW160" i="4" s="1"/>
  <c r="AW56" i="4"/>
  <c r="AW164" i="4" s="1"/>
  <c r="AW57" i="4"/>
  <c r="AW165" i="4" s="1"/>
  <c r="AW51" i="4"/>
  <c r="AW159" i="4" s="1"/>
  <c r="AW48" i="4"/>
  <c r="AW156" i="4" s="1"/>
  <c r="AW46" i="4"/>
  <c r="AW154" i="4" s="1"/>
  <c r="AW47" i="4"/>
  <c r="AW155" i="4" s="1"/>
  <c r="AW50" i="4"/>
  <c r="AW158" i="4" s="1"/>
  <c r="AW53" i="4"/>
  <c r="AW161" i="4" s="1"/>
  <c r="AW58" i="4"/>
  <c r="AW166" i="4" s="1"/>
  <c r="AW45" i="4"/>
  <c r="AW153" i="4" s="1"/>
  <c r="AW55" i="4"/>
  <c r="AW163" i="4" s="1"/>
  <c r="BF192" i="4"/>
  <c r="BB192" i="4"/>
  <c r="AX192" i="4"/>
  <c r="AT192" i="4"/>
  <c r="AP192" i="4"/>
  <c r="AL192" i="4"/>
  <c r="AH192" i="4"/>
  <c r="AD192" i="4"/>
  <c r="Z192" i="4"/>
  <c r="V192" i="4"/>
  <c r="T55" i="4"/>
  <c r="T163" i="4" s="1"/>
  <c r="S55" i="4"/>
  <c r="S163" i="4" s="1"/>
  <c r="R55" i="4"/>
  <c r="R163" i="4" s="1"/>
  <c r="Q55" i="4"/>
  <c r="Q163" i="4" s="1"/>
  <c r="P55" i="4"/>
  <c r="P163" i="4" s="1"/>
  <c r="O55" i="4"/>
  <c r="O163" i="4" s="1"/>
  <c r="N55" i="4"/>
  <c r="N163" i="4" s="1"/>
  <c r="M55" i="4"/>
  <c r="M163" i="4" s="1"/>
  <c r="L55" i="4"/>
  <c r="L163" i="4" s="1"/>
  <c r="K55" i="4"/>
  <c r="K163" i="4" s="1"/>
  <c r="J55" i="4"/>
  <c r="J163" i="4" s="1"/>
  <c r="I55" i="4"/>
  <c r="I163" i="4" s="1"/>
  <c r="H55" i="4"/>
  <c r="H163" i="4" s="1"/>
  <c r="G55" i="4"/>
  <c r="G163" i="4" s="1"/>
  <c r="F55" i="4"/>
  <c r="F163" i="4" s="1"/>
  <c r="T51" i="4"/>
  <c r="T159" i="4" s="1"/>
  <c r="S51" i="4"/>
  <c r="S159" i="4" s="1"/>
  <c r="R51" i="4"/>
  <c r="R159" i="4" s="1"/>
  <c r="Q51" i="4"/>
  <c r="Q159" i="4" s="1"/>
  <c r="P51" i="4"/>
  <c r="P159" i="4" s="1"/>
  <c r="O51" i="4"/>
  <c r="O159" i="4" s="1"/>
  <c r="N51" i="4"/>
  <c r="N159" i="4" s="1"/>
  <c r="M51" i="4"/>
  <c r="M159" i="4" s="1"/>
  <c r="L51" i="4"/>
  <c r="L159" i="4" s="1"/>
  <c r="K51" i="4"/>
  <c r="K159" i="4" s="1"/>
  <c r="J51" i="4"/>
  <c r="J159" i="4" s="1"/>
  <c r="I51" i="4"/>
  <c r="I159" i="4" s="1"/>
  <c r="H51" i="4"/>
  <c r="H159" i="4" s="1"/>
  <c r="G51" i="4"/>
  <c r="G159" i="4" s="1"/>
  <c r="F51" i="4"/>
  <c r="F159" i="4" s="1"/>
  <c r="S47" i="4"/>
  <c r="S155" i="4" s="1"/>
  <c r="R47" i="4"/>
  <c r="R155" i="4" s="1"/>
  <c r="Q47" i="4"/>
  <c r="Q155" i="4" s="1"/>
  <c r="P47" i="4"/>
  <c r="P155" i="4" s="1"/>
  <c r="O47" i="4"/>
  <c r="O155" i="4" s="1"/>
  <c r="N47" i="4"/>
  <c r="N155" i="4" s="1"/>
  <c r="M47" i="4"/>
  <c r="M155" i="4" s="1"/>
  <c r="L47" i="4"/>
  <c r="L155" i="4" s="1"/>
  <c r="K47" i="4"/>
  <c r="K155" i="4" s="1"/>
  <c r="J47" i="4"/>
  <c r="J155" i="4" s="1"/>
  <c r="I47" i="4"/>
  <c r="I155" i="4" s="1"/>
  <c r="H47" i="4"/>
  <c r="H155" i="4" s="1"/>
  <c r="G47" i="4"/>
  <c r="G155" i="4" s="1"/>
  <c r="F47" i="4"/>
  <c r="F155" i="4" s="1"/>
  <c r="AS43" i="4"/>
  <c r="AR43" i="4"/>
  <c r="AQ43" i="4"/>
  <c r="AP43" i="4"/>
  <c r="AO43" i="4"/>
  <c r="AN43" i="4"/>
  <c r="AM43" i="4"/>
  <c r="AL43" i="4"/>
  <c r="AK43" i="4"/>
  <c r="AJ43" i="4"/>
  <c r="AI43" i="4"/>
  <c r="AH43" i="4"/>
  <c r="AG43" i="4"/>
  <c r="AF43" i="4"/>
  <c r="AE43" i="4"/>
  <c r="AD43" i="4"/>
  <c r="AC43" i="4"/>
  <c r="AB43" i="4"/>
  <c r="AA43" i="4"/>
  <c r="Z43" i="4"/>
  <c r="Z151" i="4" s="1"/>
  <c r="Y43" i="4"/>
  <c r="Y151" i="4" s="1"/>
  <c r="X43" i="4"/>
  <c r="X151" i="4" s="1"/>
  <c r="W43" i="4"/>
  <c r="W151" i="4" s="1"/>
  <c r="V43" i="4"/>
  <c r="V151" i="4" s="1"/>
  <c r="U43" i="4"/>
  <c r="U151" i="4" s="1"/>
  <c r="T43" i="4"/>
  <c r="T151" i="4" s="1"/>
  <c r="S43" i="4"/>
  <c r="S151" i="4" s="1"/>
  <c r="R43" i="4"/>
  <c r="R151" i="4" s="1"/>
  <c r="Q43" i="4"/>
  <c r="Q151" i="4" s="1"/>
  <c r="P43" i="4"/>
  <c r="P151" i="4" s="1"/>
  <c r="O43" i="4"/>
  <c r="O151" i="4" s="1"/>
  <c r="N43" i="4"/>
  <c r="N151" i="4" s="1"/>
  <c r="M43" i="4"/>
  <c r="M151" i="4" s="1"/>
  <c r="L43" i="4"/>
  <c r="L151" i="4" s="1"/>
  <c r="K43" i="4"/>
  <c r="K151" i="4" s="1"/>
  <c r="J43" i="4"/>
  <c r="J151" i="4" s="1"/>
  <c r="I43" i="4"/>
  <c r="I151" i="4" s="1"/>
  <c r="H43" i="4"/>
  <c r="H151" i="4" s="1"/>
  <c r="G43" i="4"/>
  <c r="G151" i="4" s="1"/>
  <c r="F43" i="4"/>
  <c r="F151" i="4" s="1"/>
  <c r="M16" i="4"/>
  <c r="Q16" i="4" s="1"/>
  <c r="U16" i="4" s="1"/>
  <c r="L16" i="4"/>
  <c r="P16" i="4" s="1"/>
  <c r="T16" i="4" s="1"/>
  <c r="K16" i="4"/>
  <c r="O16" i="4" s="1"/>
  <c r="S16" i="4" s="1"/>
  <c r="J16" i="4"/>
  <c r="N16" i="4" s="1"/>
  <c r="R16" i="4" s="1"/>
  <c r="L15" i="4"/>
  <c r="P15" i="4" s="1"/>
  <c r="T15" i="4" s="1"/>
  <c r="X15" i="4" s="1"/>
  <c r="AB15" i="4" s="1"/>
  <c r="AF15" i="4" s="1"/>
  <c r="AJ15" i="4" s="1"/>
  <c r="AN15" i="4" s="1"/>
  <c r="AR15" i="4" s="1"/>
  <c r="AV15" i="4" s="1"/>
  <c r="AZ15" i="4" s="1"/>
  <c r="BD15" i="4" s="1"/>
  <c r="BH15" i="4" s="1"/>
  <c r="K15" i="4"/>
  <c r="O15" i="4" s="1"/>
  <c r="S15" i="4" s="1"/>
  <c r="W15" i="4" s="1"/>
  <c r="AA15" i="4" s="1"/>
  <c r="AE15" i="4" s="1"/>
  <c r="AI15" i="4" s="1"/>
  <c r="AM15" i="4" s="1"/>
  <c r="AQ15" i="4" s="1"/>
  <c r="AU15" i="4" s="1"/>
  <c r="AY15" i="4" s="1"/>
  <c r="BC15" i="4" s="1"/>
  <c r="BG15" i="4" s="1"/>
  <c r="J15" i="4"/>
  <c r="N15" i="4" s="1"/>
  <c r="R15" i="4" s="1"/>
  <c r="V15" i="4" s="1"/>
  <c r="Z15" i="4" s="1"/>
  <c r="AD15" i="4" s="1"/>
  <c r="AH15" i="4" s="1"/>
  <c r="AL15" i="4" s="1"/>
  <c r="AP15" i="4" s="1"/>
  <c r="AT15" i="4" s="1"/>
  <c r="AX15" i="4" s="1"/>
  <c r="BB15" i="4" s="1"/>
  <c r="BF15" i="4" s="1"/>
  <c r="I15" i="4"/>
  <c r="F188" i="4" s="1"/>
  <c r="AB121" i="4" l="1"/>
  <c r="AB151" i="4" s="1"/>
  <c r="AB150" i="4" s="1"/>
  <c r="AA119" i="4"/>
  <c r="AA151" i="4"/>
  <c r="AA150" i="4" s="1"/>
  <c r="AY80" i="4"/>
  <c r="W16" i="4"/>
  <c r="X16" i="4"/>
  <c r="Y16" i="4"/>
  <c r="I150" i="4"/>
  <c r="Q150" i="4"/>
  <c r="AX49" i="4"/>
  <c r="J150" i="4"/>
  <c r="K150" i="4"/>
  <c r="R150" i="4"/>
  <c r="L150" i="4"/>
  <c r="M150" i="4"/>
  <c r="S150" i="4"/>
  <c r="U150" i="4"/>
  <c r="F150" i="4"/>
  <c r="N150" i="4"/>
  <c r="V150" i="4"/>
  <c r="G150" i="4"/>
  <c r="O150" i="4"/>
  <c r="W150" i="4"/>
  <c r="Z150" i="4"/>
  <c r="T150" i="4"/>
  <c r="P150" i="4"/>
  <c r="X150" i="4"/>
  <c r="H150" i="4"/>
  <c r="Y150" i="4"/>
  <c r="V16" i="4"/>
  <c r="AX53" i="4"/>
  <c r="AX161" i="4" s="1"/>
  <c r="AX48" i="4"/>
  <c r="AX156" i="4" s="1"/>
  <c r="AX56" i="4"/>
  <c r="AX164" i="4" s="1"/>
  <c r="AX58" i="4"/>
  <c r="AX166" i="4" s="1"/>
  <c r="AX55" i="4"/>
  <c r="AX163" i="4" s="1"/>
  <c r="AX50" i="4"/>
  <c r="AX158" i="4" s="1"/>
  <c r="AX52" i="4"/>
  <c r="AX160" i="4" s="1"/>
  <c r="AX45" i="4"/>
  <c r="AX153" i="4" s="1"/>
  <c r="AX47" i="4"/>
  <c r="AX155" i="4" s="1"/>
  <c r="AX51" i="4"/>
  <c r="AX159" i="4" s="1"/>
  <c r="AX44" i="4"/>
  <c r="AX152" i="4" s="1"/>
  <c r="AX46" i="4"/>
  <c r="AX154" i="4" s="1"/>
  <c r="AX57" i="4"/>
  <c r="AX165" i="4" s="1"/>
  <c r="AX54" i="4"/>
  <c r="AX162" i="4" s="1"/>
  <c r="S41" i="4"/>
  <c r="AG41" i="4"/>
  <c r="AP41" i="4"/>
  <c r="AO41" i="4"/>
  <c r="AC41" i="4"/>
  <c r="M41" i="4"/>
  <c r="Z41" i="4"/>
  <c r="AL41" i="4"/>
  <c r="AQ41" i="4"/>
  <c r="I41" i="4"/>
  <c r="Y41" i="4"/>
  <c r="AK41" i="4"/>
  <c r="AT43" i="4"/>
  <c r="Q41" i="4"/>
  <c r="AM41" i="4"/>
  <c r="AS41" i="4"/>
  <c r="K41" i="4"/>
  <c r="W41" i="4"/>
  <c r="AE41" i="4"/>
  <c r="G41" i="4"/>
  <c r="O41" i="4"/>
  <c r="U41" i="4"/>
  <c r="AA41" i="4"/>
  <c r="AH41" i="4"/>
  <c r="P41" i="4"/>
  <c r="L41" i="4"/>
  <c r="AD41" i="4"/>
  <c r="AI41" i="4"/>
  <c r="M15" i="4"/>
  <c r="T41" i="4"/>
  <c r="H41" i="4"/>
  <c r="X41" i="4"/>
  <c r="AB41" i="4"/>
  <c r="AF41" i="4"/>
  <c r="AJ41" i="4"/>
  <c r="AN41" i="4"/>
  <c r="AR41" i="4"/>
  <c r="F41" i="4"/>
  <c r="J41" i="4"/>
  <c r="N41" i="4"/>
  <c r="R41" i="4"/>
  <c r="V41" i="4"/>
  <c r="H41" i="1"/>
  <c r="D35" i="1" s="1"/>
  <c r="H38" i="1"/>
  <c r="D34" i="1" s="1"/>
  <c r="H35" i="1"/>
  <c r="D33" i="1" s="1"/>
  <c r="H32" i="1"/>
  <c r="D32" i="1" s="1"/>
  <c r="E9" i="1"/>
  <c r="S184" i="4" l="1"/>
  <c r="T183" i="4"/>
  <c r="U173" i="4"/>
  <c r="U178" i="4"/>
  <c r="AC121" i="4"/>
  <c r="AB119" i="4"/>
  <c r="AY49" i="4"/>
  <c r="AY157" i="4" s="1"/>
  <c r="AX157" i="4"/>
  <c r="T177" i="4"/>
  <c r="V170" i="4"/>
  <c r="U185" i="4"/>
  <c r="T176" i="4"/>
  <c r="S174" i="4"/>
  <c r="S170" i="4"/>
  <c r="U182" i="4"/>
  <c r="T179" i="4"/>
  <c r="S171" i="4"/>
  <c r="U181" i="4"/>
  <c r="T175" i="4"/>
  <c r="S181" i="4"/>
  <c r="U184" i="4"/>
  <c r="T184" i="4"/>
  <c r="S176" i="4"/>
  <c r="U180" i="4"/>
  <c r="U183" i="4"/>
  <c r="T185" i="4"/>
  <c r="S177" i="4"/>
  <c r="S182" i="4"/>
  <c r="U175" i="4"/>
  <c r="U179" i="4"/>
  <c r="T172" i="4"/>
  <c r="S183" i="4"/>
  <c r="T182" i="4"/>
  <c r="S172" i="4"/>
  <c r="W170" i="4"/>
  <c r="U172" i="4"/>
  <c r="U174" i="4"/>
  <c r="T174" i="4"/>
  <c r="T173" i="4"/>
  <c r="S180" i="4"/>
  <c r="T178" i="4"/>
  <c r="T170" i="4"/>
  <c r="U170" i="4"/>
  <c r="U177" i="4"/>
  <c r="Y170" i="4"/>
  <c r="T171" i="4"/>
  <c r="S173" i="4"/>
  <c r="S179" i="4"/>
  <c r="S178" i="4"/>
  <c r="U171" i="4"/>
  <c r="U176" i="4"/>
  <c r="T180" i="4"/>
  <c r="T181" i="4"/>
  <c r="S175" i="4"/>
  <c r="S185" i="4"/>
  <c r="AZ80" i="4"/>
  <c r="AC16" i="4"/>
  <c r="Y183" i="4"/>
  <c r="Y171" i="4"/>
  <c r="Y175" i="4"/>
  <c r="Y178" i="4"/>
  <c r="Y181" i="4"/>
  <c r="Y176" i="4"/>
  <c r="Y184" i="4"/>
  <c r="Y173" i="4"/>
  <c r="Y172" i="4"/>
  <c r="Y179" i="4"/>
  <c r="Y182" i="4"/>
  <c r="Y177" i="4"/>
  <c r="Y185" i="4"/>
  <c r="Y174" i="4"/>
  <c r="Y180" i="4"/>
  <c r="AA16" i="4"/>
  <c r="W176" i="4"/>
  <c r="W184" i="4"/>
  <c r="W171" i="4"/>
  <c r="W179" i="4"/>
  <c r="W174" i="4"/>
  <c r="W182" i="4"/>
  <c r="W177" i="4"/>
  <c r="W185" i="4"/>
  <c r="W172" i="4"/>
  <c r="W180" i="4"/>
  <c r="W175" i="4"/>
  <c r="W183" i="4"/>
  <c r="W178" i="4"/>
  <c r="W173" i="4"/>
  <c r="W181" i="4"/>
  <c r="Z16" i="4"/>
  <c r="V176" i="4"/>
  <c r="V184" i="4"/>
  <c r="V178" i="4"/>
  <c r="V172" i="4"/>
  <c r="V185" i="4"/>
  <c r="V181" i="4"/>
  <c r="V174" i="4"/>
  <c r="V179" i="4"/>
  <c r="V180" i="4"/>
  <c r="V173" i="4"/>
  <c r="V183" i="4"/>
  <c r="V175" i="4"/>
  <c r="V171" i="4"/>
  <c r="V182" i="4"/>
  <c r="V177" i="4"/>
  <c r="AB16" i="4"/>
  <c r="X174" i="4"/>
  <c r="X182" i="4"/>
  <c r="X177" i="4"/>
  <c r="X185" i="4"/>
  <c r="X172" i="4"/>
  <c r="X180" i="4"/>
  <c r="X175" i="4"/>
  <c r="X183" i="4"/>
  <c r="X178" i="4"/>
  <c r="X173" i="4"/>
  <c r="X181" i="4"/>
  <c r="X176" i="4"/>
  <c r="X184" i="4"/>
  <c r="X171" i="4"/>
  <c r="X179" i="4"/>
  <c r="X170" i="4"/>
  <c r="AY44" i="4"/>
  <c r="AY152" i="4" s="1"/>
  <c r="AY52" i="4"/>
  <c r="AY160" i="4" s="1"/>
  <c r="AY58" i="4"/>
  <c r="AY166" i="4" s="1"/>
  <c r="AY54" i="4"/>
  <c r="AY162" i="4" s="1"/>
  <c r="AY51" i="4"/>
  <c r="AY159" i="4" s="1"/>
  <c r="AY56" i="4"/>
  <c r="AY164" i="4" s="1"/>
  <c r="AY57" i="4"/>
  <c r="AY165" i="4" s="1"/>
  <c r="AY47" i="4"/>
  <c r="AY155" i="4" s="1"/>
  <c r="AY50" i="4"/>
  <c r="AY158" i="4" s="1"/>
  <c r="AY48" i="4"/>
  <c r="AY156" i="4" s="1"/>
  <c r="AY46" i="4"/>
  <c r="AY154" i="4" s="1"/>
  <c r="AY45" i="4"/>
  <c r="AY153" i="4" s="1"/>
  <c r="AY55" i="4"/>
  <c r="AY163" i="4" s="1"/>
  <c r="AY53" i="4"/>
  <c r="AY161" i="4" s="1"/>
  <c r="AU43" i="4"/>
  <c r="H44" i="1"/>
  <c r="AT41" i="4"/>
  <c r="J188" i="4"/>
  <c r="Q15" i="4"/>
  <c r="D9" i="7" l="1"/>
  <c r="AD121" i="4"/>
  <c r="AC119" i="4"/>
  <c r="AC151" i="4"/>
  <c r="AC150" i="4" s="1"/>
  <c r="AZ49" i="4"/>
  <c r="AZ157" i="4" s="1"/>
  <c r="BA80" i="4"/>
  <c r="V190" i="4"/>
  <c r="V194" i="4" s="1"/>
  <c r="B10" i="7" s="1"/>
  <c r="D10" i="7" s="1"/>
  <c r="AE16" i="4"/>
  <c r="AA176" i="4"/>
  <c r="AA184" i="4"/>
  <c r="AA171" i="4"/>
  <c r="AA179" i="4"/>
  <c r="AA174" i="4"/>
  <c r="AA182" i="4"/>
  <c r="AA177" i="4"/>
  <c r="AA185" i="4"/>
  <c r="AA172" i="4"/>
  <c r="AA180" i="4"/>
  <c r="AA175" i="4"/>
  <c r="AA183" i="4"/>
  <c r="AA181" i="4"/>
  <c r="AA178" i="4"/>
  <c r="AA173" i="4"/>
  <c r="AA170" i="4"/>
  <c r="AG16" i="4"/>
  <c r="AC180" i="4"/>
  <c r="AC173" i="4"/>
  <c r="AC184" i="4"/>
  <c r="AC177" i="4"/>
  <c r="AC181" i="4"/>
  <c r="AC174" i="4"/>
  <c r="AC185" i="4"/>
  <c r="AC178" i="4"/>
  <c r="AC182" i="4"/>
  <c r="AC171" i="4"/>
  <c r="AC175" i="4"/>
  <c r="AC176" i="4"/>
  <c r="AC183" i="4"/>
  <c r="AC179" i="4"/>
  <c r="AC172" i="4"/>
  <c r="AF16" i="4"/>
  <c r="AB177" i="4"/>
  <c r="AB185" i="4"/>
  <c r="AB180" i="4"/>
  <c r="AB175" i="4"/>
  <c r="AB183" i="4"/>
  <c r="AB178" i="4"/>
  <c r="AB172" i="4"/>
  <c r="AB181" i="4"/>
  <c r="AB171" i="4"/>
  <c r="AB176" i="4"/>
  <c r="AB184" i="4"/>
  <c r="AB179" i="4"/>
  <c r="AB174" i="4"/>
  <c r="AB173" i="4"/>
  <c r="AB182" i="4"/>
  <c r="AB170" i="4"/>
  <c r="AD16" i="4"/>
  <c r="Z178" i="4"/>
  <c r="Z173" i="4"/>
  <c r="Z181" i="4"/>
  <c r="Z176" i="4"/>
  <c r="Z184" i="4"/>
  <c r="Z171" i="4"/>
  <c r="Z179" i="4"/>
  <c r="Z174" i="4"/>
  <c r="Z182" i="4"/>
  <c r="Z177" i="4"/>
  <c r="Z185" i="4"/>
  <c r="Z175" i="4"/>
  <c r="Z183" i="4"/>
  <c r="Z172" i="4"/>
  <c r="Z180" i="4"/>
  <c r="Z170" i="4"/>
  <c r="AZ57" i="4"/>
  <c r="AZ165" i="4" s="1"/>
  <c r="AZ54" i="4"/>
  <c r="AZ162" i="4" s="1"/>
  <c r="AZ46" i="4"/>
  <c r="AZ154" i="4" s="1"/>
  <c r="AZ53" i="4"/>
  <c r="AZ161" i="4" s="1"/>
  <c r="AZ48" i="4"/>
  <c r="AZ156" i="4" s="1"/>
  <c r="AZ56" i="4"/>
  <c r="AZ164" i="4" s="1"/>
  <c r="AZ58" i="4"/>
  <c r="AZ166" i="4" s="1"/>
  <c r="AZ55" i="4"/>
  <c r="AZ163" i="4" s="1"/>
  <c r="AZ50" i="4"/>
  <c r="AZ158" i="4" s="1"/>
  <c r="AZ52" i="4"/>
  <c r="AZ160" i="4" s="1"/>
  <c r="AZ45" i="4"/>
  <c r="AZ153" i="4" s="1"/>
  <c r="AZ47" i="4"/>
  <c r="AZ155" i="4" s="1"/>
  <c r="AZ51" i="4"/>
  <c r="AZ159" i="4" s="1"/>
  <c r="AZ44" i="4"/>
  <c r="AZ152" i="4" s="1"/>
  <c r="AV43" i="4"/>
  <c r="AU41" i="4"/>
  <c r="N188" i="4"/>
  <c r="U15" i="4"/>
  <c r="AC170" i="4" l="1"/>
  <c r="AE121" i="4"/>
  <c r="AD119" i="4"/>
  <c r="AD151" i="4"/>
  <c r="AD150" i="4" s="1"/>
  <c r="BA49" i="4"/>
  <c r="BA157" i="4" s="1"/>
  <c r="BB80" i="4"/>
  <c r="AK16" i="4"/>
  <c r="AG180" i="4"/>
  <c r="AG183" i="4"/>
  <c r="AG178" i="4"/>
  <c r="AG172" i="4"/>
  <c r="AG171" i="4"/>
  <c r="AG181" i="4"/>
  <c r="AG176" i="4"/>
  <c r="AG184" i="4"/>
  <c r="AG179" i="4"/>
  <c r="AG174" i="4"/>
  <c r="AG177" i="4"/>
  <c r="AG173" i="4"/>
  <c r="AG182" i="4"/>
  <c r="AG175" i="4"/>
  <c r="AG185" i="4"/>
  <c r="AI16" i="4"/>
  <c r="AE173" i="4"/>
  <c r="AE181" i="4"/>
  <c r="AE176" i="4"/>
  <c r="AE184" i="4"/>
  <c r="AE171" i="4"/>
  <c r="AE179" i="4"/>
  <c r="AE174" i="4"/>
  <c r="AE182" i="4"/>
  <c r="AE177" i="4"/>
  <c r="AE185" i="4"/>
  <c r="AE172" i="4"/>
  <c r="AE180" i="4"/>
  <c r="AE175" i="4"/>
  <c r="AE183" i="4"/>
  <c r="AE178" i="4"/>
  <c r="AH16" i="4"/>
  <c r="AD180" i="4"/>
  <c r="AD178" i="4"/>
  <c r="AD175" i="4"/>
  <c r="AD184" i="4"/>
  <c r="AD172" i="4"/>
  <c r="AD174" i="4"/>
  <c r="AD177" i="4"/>
  <c r="AD185" i="4"/>
  <c r="AD182" i="4"/>
  <c r="AD179" i="4"/>
  <c r="AD176" i="4"/>
  <c r="AD173" i="4"/>
  <c r="AD181" i="4"/>
  <c r="AD171" i="4"/>
  <c r="AD183" i="4"/>
  <c r="AJ16" i="4"/>
  <c r="AF171" i="4"/>
  <c r="AF179" i="4"/>
  <c r="AF174" i="4"/>
  <c r="AF182" i="4"/>
  <c r="AF177" i="4"/>
  <c r="AF185" i="4"/>
  <c r="AF172" i="4"/>
  <c r="AF180" i="4"/>
  <c r="AF175" i="4"/>
  <c r="AF183" i="4"/>
  <c r="AF178" i="4"/>
  <c r="AF176" i="4"/>
  <c r="AF173" i="4"/>
  <c r="AF181" i="4"/>
  <c r="AF184" i="4"/>
  <c r="BA45" i="4"/>
  <c r="BA153" i="4" s="1"/>
  <c r="BA55" i="4"/>
  <c r="BA163" i="4" s="1"/>
  <c r="BA53" i="4"/>
  <c r="BA161" i="4" s="1"/>
  <c r="BA44" i="4"/>
  <c r="BA152" i="4" s="1"/>
  <c r="BA52" i="4"/>
  <c r="BA160" i="4" s="1"/>
  <c r="BA58" i="4"/>
  <c r="BA166" i="4" s="1"/>
  <c r="BA46" i="4"/>
  <c r="BA154" i="4" s="1"/>
  <c r="BA51" i="4"/>
  <c r="BA159" i="4" s="1"/>
  <c r="BA56" i="4"/>
  <c r="BA164" i="4" s="1"/>
  <c r="BA54" i="4"/>
  <c r="BA162" i="4" s="1"/>
  <c r="BA47" i="4"/>
  <c r="BA155" i="4" s="1"/>
  <c r="BA50" i="4"/>
  <c r="BA158" i="4" s="1"/>
  <c r="BA48" i="4"/>
  <c r="BA156" i="4" s="1"/>
  <c r="BA57" i="4"/>
  <c r="BA165" i="4" s="1"/>
  <c r="AW43" i="4"/>
  <c r="R188" i="4"/>
  <c r="Y15" i="4"/>
  <c r="AV41" i="4"/>
  <c r="AF121" i="4" l="1"/>
  <c r="AE119" i="4"/>
  <c r="AE151" i="4"/>
  <c r="AD170" i="4"/>
  <c r="BB49" i="4"/>
  <c r="BB157" i="4" s="1"/>
  <c r="BC80" i="4"/>
  <c r="AN16" i="4"/>
  <c r="AJ182" i="4"/>
  <c r="AJ174" i="4"/>
  <c r="AJ177" i="4"/>
  <c r="AJ185" i="4"/>
  <c r="AJ180" i="4"/>
  <c r="AJ171" i="4"/>
  <c r="AJ175" i="4"/>
  <c r="AJ183" i="4"/>
  <c r="AJ178" i="4"/>
  <c r="AJ181" i="4"/>
  <c r="AJ173" i="4"/>
  <c r="AJ179" i="4"/>
  <c r="AJ172" i="4"/>
  <c r="AJ176" i="4"/>
  <c r="AJ184" i="4"/>
  <c r="AL16" i="4"/>
  <c r="AH175" i="4"/>
  <c r="AH183" i="4"/>
  <c r="AH178" i="4"/>
  <c r="AH173" i="4"/>
  <c r="AH181" i="4"/>
  <c r="AH176" i="4"/>
  <c r="AH184" i="4"/>
  <c r="AH179" i="4"/>
  <c r="AH171" i="4"/>
  <c r="AH174" i="4"/>
  <c r="AH182" i="4"/>
  <c r="AH180" i="4"/>
  <c r="AH177" i="4"/>
  <c r="AH185" i="4"/>
  <c r="AH172" i="4"/>
  <c r="AM16" i="4"/>
  <c r="AI173" i="4"/>
  <c r="AI181" i="4"/>
  <c r="AI176" i="4"/>
  <c r="AI184" i="4"/>
  <c r="AI171" i="4"/>
  <c r="AI179" i="4"/>
  <c r="AI174" i="4"/>
  <c r="AI182" i="4"/>
  <c r="AI177" i="4"/>
  <c r="AI185" i="4"/>
  <c r="AI172" i="4"/>
  <c r="AI180" i="4"/>
  <c r="AI175" i="4"/>
  <c r="AI183" i="4"/>
  <c r="AI178" i="4"/>
  <c r="AO16" i="4"/>
  <c r="AK172" i="4"/>
  <c r="AK176" i="4"/>
  <c r="AK183" i="4"/>
  <c r="AK180" i="4"/>
  <c r="AK173" i="4"/>
  <c r="AK184" i="4"/>
  <c r="AK177" i="4"/>
  <c r="AK181" i="4"/>
  <c r="AK185" i="4"/>
  <c r="AK174" i="4"/>
  <c r="AK178" i="4"/>
  <c r="AK182" i="4"/>
  <c r="AK171" i="4"/>
  <c r="AK175" i="4"/>
  <c r="AK179" i="4"/>
  <c r="BB47" i="4"/>
  <c r="BB155" i="4" s="1"/>
  <c r="BB51" i="4"/>
  <c r="BB159" i="4" s="1"/>
  <c r="BB44" i="4"/>
  <c r="BB152" i="4" s="1"/>
  <c r="BB57" i="4"/>
  <c r="BB165" i="4" s="1"/>
  <c r="BB54" i="4"/>
  <c r="BB162" i="4" s="1"/>
  <c r="BB46" i="4"/>
  <c r="BB154" i="4" s="1"/>
  <c r="BB53" i="4"/>
  <c r="BB161" i="4" s="1"/>
  <c r="BB48" i="4"/>
  <c r="BB156" i="4" s="1"/>
  <c r="BB56" i="4"/>
  <c r="BB164" i="4" s="1"/>
  <c r="BB58" i="4"/>
  <c r="BB166" i="4" s="1"/>
  <c r="BB55" i="4"/>
  <c r="BB163" i="4" s="1"/>
  <c r="BB50" i="4"/>
  <c r="BB158" i="4" s="1"/>
  <c r="BB52" i="4"/>
  <c r="BB160" i="4" s="1"/>
  <c r="BB45" i="4"/>
  <c r="BB153" i="4" s="1"/>
  <c r="T169" i="4"/>
  <c r="W169" i="4"/>
  <c r="U169" i="4"/>
  <c r="X169" i="4"/>
  <c r="S169" i="4"/>
  <c r="Y169" i="4"/>
  <c r="AX43" i="4"/>
  <c r="AA169" i="4"/>
  <c r="AB169" i="4"/>
  <c r="AC169" i="4"/>
  <c r="AW41" i="4"/>
  <c r="V188" i="4"/>
  <c r="AC15" i="4"/>
  <c r="AE150" i="4" l="1"/>
  <c r="AE170" i="4"/>
  <c r="AG121" i="4"/>
  <c r="AF119" i="4"/>
  <c r="AF151" i="4"/>
  <c r="BC49" i="4"/>
  <c r="BC157" i="4" s="1"/>
  <c r="BD80" i="4"/>
  <c r="AR16" i="4"/>
  <c r="AN176" i="4"/>
  <c r="AN184" i="4"/>
  <c r="AN171" i="4"/>
  <c r="AN179" i="4"/>
  <c r="AN174" i="4"/>
  <c r="AN182" i="4"/>
  <c r="AN177" i="4"/>
  <c r="AN185" i="4"/>
  <c r="AN172" i="4"/>
  <c r="AN180" i="4"/>
  <c r="AN175" i="4"/>
  <c r="AN183" i="4"/>
  <c r="AN178" i="4"/>
  <c r="AN173" i="4"/>
  <c r="AN181" i="4"/>
  <c r="AQ16" i="4"/>
  <c r="AM178" i="4"/>
  <c r="AM173" i="4"/>
  <c r="AM181" i="4"/>
  <c r="AM176" i="4"/>
  <c r="AM184" i="4"/>
  <c r="AM171" i="4"/>
  <c r="AM179" i="4"/>
  <c r="AM174" i="4"/>
  <c r="AM182" i="4"/>
  <c r="AM177" i="4"/>
  <c r="AM185" i="4"/>
  <c r="AM172" i="4"/>
  <c r="AM180" i="4"/>
  <c r="AM175" i="4"/>
  <c r="AM183" i="4"/>
  <c r="AP16" i="4"/>
  <c r="AL182" i="4"/>
  <c r="AL175" i="4"/>
  <c r="AL172" i="4"/>
  <c r="AL183" i="4"/>
  <c r="AL184" i="4"/>
  <c r="AL179" i="4"/>
  <c r="AL185" i="4"/>
  <c r="AL177" i="4"/>
  <c r="AL174" i="4"/>
  <c r="AL171" i="4"/>
  <c r="AL176" i="4"/>
  <c r="AL181" i="4"/>
  <c r="AL180" i="4"/>
  <c r="AL178" i="4"/>
  <c r="AL173" i="4"/>
  <c r="AS16" i="4"/>
  <c r="AO174" i="4"/>
  <c r="AO177" i="4"/>
  <c r="AO185" i="4"/>
  <c r="AO180" i="4"/>
  <c r="AO171" i="4"/>
  <c r="AO175" i="4"/>
  <c r="AO183" i="4"/>
  <c r="AO178" i="4"/>
  <c r="AO181" i="4"/>
  <c r="AO173" i="4"/>
  <c r="AO172" i="4"/>
  <c r="AO176" i="4"/>
  <c r="AO184" i="4"/>
  <c r="AO182" i="4"/>
  <c r="AO179" i="4"/>
  <c r="BC50" i="4"/>
  <c r="BC158" i="4" s="1"/>
  <c r="BC48" i="4"/>
  <c r="BC156" i="4" s="1"/>
  <c r="BC57" i="4"/>
  <c r="BC165" i="4" s="1"/>
  <c r="BC45" i="4"/>
  <c r="BC153" i="4" s="1"/>
  <c r="BC55" i="4"/>
  <c r="BC163" i="4" s="1"/>
  <c r="BC53" i="4"/>
  <c r="BC161" i="4" s="1"/>
  <c r="BC44" i="4"/>
  <c r="BC152" i="4" s="1"/>
  <c r="BC52" i="4"/>
  <c r="BC160" i="4" s="1"/>
  <c r="BC58" i="4"/>
  <c r="BC166" i="4" s="1"/>
  <c r="BC46" i="4"/>
  <c r="BC154" i="4" s="1"/>
  <c r="BC51" i="4"/>
  <c r="BC159" i="4" s="1"/>
  <c r="BC56" i="4"/>
  <c r="BC164" i="4" s="1"/>
  <c r="BC54" i="4"/>
  <c r="BC162" i="4" s="1"/>
  <c r="BC47" i="4"/>
  <c r="BC155" i="4" s="1"/>
  <c r="AY43" i="4"/>
  <c r="Z190" i="4"/>
  <c r="Z194" i="4" s="1"/>
  <c r="Z169" i="4"/>
  <c r="V169" i="4"/>
  <c r="V199" i="4"/>
  <c r="AX41" i="4"/>
  <c r="Z188" i="4"/>
  <c r="AG15" i="4"/>
  <c r="AF150" i="4" l="1"/>
  <c r="AF170" i="4"/>
  <c r="AF169" i="4" s="1"/>
  <c r="AH121" i="4"/>
  <c r="AG119" i="4"/>
  <c r="AG151" i="4"/>
  <c r="BD49" i="4"/>
  <c r="BD157" i="4" s="1"/>
  <c r="BE80" i="4"/>
  <c r="AW16" i="4"/>
  <c r="AS176" i="4"/>
  <c r="AS182" i="4"/>
  <c r="AS183" i="4"/>
  <c r="AS172" i="4"/>
  <c r="AS179" i="4"/>
  <c r="AS171" i="4"/>
  <c r="AS174" i="4"/>
  <c r="AS178" i="4"/>
  <c r="AS173" i="4"/>
  <c r="AS185" i="4"/>
  <c r="AS184" i="4"/>
  <c r="AS175" i="4"/>
  <c r="AS181" i="4"/>
  <c r="AS177" i="4"/>
  <c r="AS180" i="4"/>
  <c r="AU16" i="4"/>
  <c r="AQ178" i="4"/>
  <c r="AQ173" i="4"/>
  <c r="AQ181" i="4"/>
  <c r="AQ176" i="4"/>
  <c r="AQ184" i="4"/>
  <c r="AQ171" i="4"/>
  <c r="AQ179" i="4"/>
  <c r="AQ182" i="4"/>
  <c r="AQ174" i="4"/>
  <c r="AQ177" i="4"/>
  <c r="AQ185" i="4"/>
  <c r="AQ175" i="4"/>
  <c r="AQ172" i="4"/>
  <c r="AQ180" i="4"/>
  <c r="AQ183" i="4"/>
  <c r="AT16" i="4"/>
  <c r="AP172" i="4"/>
  <c r="AP180" i="4"/>
  <c r="AP175" i="4"/>
  <c r="AP183" i="4"/>
  <c r="AP178" i="4"/>
  <c r="AP173" i="4"/>
  <c r="AP181" i="4"/>
  <c r="AP184" i="4"/>
  <c r="AP176" i="4"/>
  <c r="AP171" i="4"/>
  <c r="AP179" i="4"/>
  <c r="AP174" i="4"/>
  <c r="AP182" i="4"/>
  <c r="AP177" i="4"/>
  <c r="AP185" i="4"/>
  <c r="AV16" i="4"/>
  <c r="AR173" i="4"/>
  <c r="AR179" i="4"/>
  <c r="AR182" i="4"/>
  <c r="AR177" i="4"/>
  <c r="AR185" i="4"/>
  <c r="AR180" i="4"/>
  <c r="AR175" i="4"/>
  <c r="AR183" i="4"/>
  <c r="AR172" i="4"/>
  <c r="AR171" i="4"/>
  <c r="AR178" i="4"/>
  <c r="AR176" i="4"/>
  <c r="AR184" i="4"/>
  <c r="AR174" i="4"/>
  <c r="AR181" i="4"/>
  <c r="BD52" i="4"/>
  <c r="BD160" i="4" s="1"/>
  <c r="BD45" i="4"/>
  <c r="BD153" i="4" s="1"/>
  <c r="BD47" i="4"/>
  <c r="BD155" i="4" s="1"/>
  <c r="BD51" i="4"/>
  <c r="BD159" i="4" s="1"/>
  <c r="BD44" i="4"/>
  <c r="BD152" i="4" s="1"/>
  <c r="BD57" i="4"/>
  <c r="BD165" i="4" s="1"/>
  <c r="BD54" i="4"/>
  <c r="BD162" i="4" s="1"/>
  <c r="BD46" i="4"/>
  <c r="BD154" i="4" s="1"/>
  <c r="BD53" i="4"/>
  <c r="BD161" i="4" s="1"/>
  <c r="BD48" i="4"/>
  <c r="BD156" i="4" s="1"/>
  <c r="BD56" i="4"/>
  <c r="BD164" i="4" s="1"/>
  <c r="BD58" i="4"/>
  <c r="BD166" i="4" s="1"/>
  <c r="BD55" i="4"/>
  <c r="BD163" i="4" s="1"/>
  <c r="BD50" i="4"/>
  <c r="BD158" i="4" s="1"/>
  <c r="AZ43" i="4"/>
  <c r="AE169" i="4"/>
  <c r="AD188" i="4"/>
  <c r="AK15" i="4"/>
  <c r="AY41" i="4"/>
  <c r="BE49" i="4" l="1"/>
  <c r="BE157" i="4" s="1"/>
  <c r="AG150" i="4"/>
  <c r="AG170" i="4"/>
  <c r="AG169" i="4" s="1"/>
  <c r="AI121" i="4"/>
  <c r="AH119" i="4"/>
  <c r="AH151" i="4"/>
  <c r="BF80" i="4"/>
  <c r="AY16" i="4"/>
  <c r="AU176" i="4"/>
  <c r="AU182" i="4"/>
  <c r="AU179" i="4"/>
  <c r="AU174" i="4"/>
  <c r="AU177" i="4"/>
  <c r="AU175" i="4"/>
  <c r="AU181" i="4"/>
  <c r="AU184" i="4"/>
  <c r="AU180" i="4"/>
  <c r="AU173" i="4"/>
  <c r="AU171" i="4"/>
  <c r="AU172" i="4"/>
  <c r="AU185" i="4"/>
  <c r="AU178" i="4"/>
  <c r="AU183" i="4"/>
  <c r="BA16" i="4"/>
  <c r="AW176" i="4"/>
  <c r="AW185" i="4"/>
  <c r="AW173" i="4"/>
  <c r="AW179" i="4"/>
  <c r="AW174" i="4"/>
  <c r="AW184" i="4"/>
  <c r="AW171" i="4"/>
  <c r="AW172" i="4"/>
  <c r="AW181" i="4"/>
  <c r="AW182" i="4"/>
  <c r="AW175" i="4"/>
  <c r="AW178" i="4"/>
  <c r="AW180" i="4"/>
  <c r="AW183" i="4"/>
  <c r="AW177" i="4"/>
  <c r="AZ16" i="4"/>
  <c r="AV176" i="4"/>
  <c r="AV181" i="4"/>
  <c r="AV173" i="4"/>
  <c r="AV183" i="4"/>
  <c r="AV182" i="4"/>
  <c r="AV180" i="4"/>
  <c r="AV177" i="4"/>
  <c r="AV172" i="4"/>
  <c r="AV175" i="4"/>
  <c r="AV178" i="4"/>
  <c r="AV184" i="4"/>
  <c r="AV179" i="4"/>
  <c r="AV171" i="4"/>
  <c r="AV185" i="4"/>
  <c r="AV174" i="4"/>
  <c r="AX16" i="4"/>
  <c r="AT176" i="4"/>
  <c r="AT184" i="4"/>
  <c r="AT180" i="4"/>
  <c r="AT181" i="4"/>
  <c r="AT174" i="4"/>
  <c r="AT182" i="4"/>
  <c r="AT179" i="4"/>
  <c r="AT171" i="4"/>
  <c r="AT172" i="4"/>
  <c r="AT185" i="4"/>
  <c r="AT178" i="4"/>
  <c r="AT175" i="4"/>
  <c r="AT183" i="4"/>
  <c r="AT177" i="4"/>
  <c r="AT173" i="4"/>
  <c r="BE56" i="4"/>
  <c r="BE164" i="4" s="1"/>
  <c r="BE54" i="4"/>
  <c r="BE162" i="4" s="1"/>
  <c r="BE47" i="4"/>
  <c r="BE155" i="4" s="1"/>
  <c r="BE50" i="4"/>
  <c r="BE158" i="4" s="1"/>
  <c r="BE48" i="4"/>
  <c r="BE156" i="4" s="1"/>
  <c r="BE57" i="4"/>
  <c r="BE165" i="4" s="1"/>
  <c r="BE45" i="4"/>
  <c r="BE153" i="4" s="1"/>
  <c r="BE55" i="4"/>
  <c r="BE163" i="4" s="1"/>
  <c r="BE53" i="4"/>
  <c r="BE161" i="4" s="1"/>
  <c r="BE44" i="4"/>
  <c r="BE152" i="4" s="1"/>
  <c r="BE52" i="4"/>
  <c r="BE160" i="4" s="1"/>
  <c r="BE58" i="4"/>
  <c r="BE166" i="4" s="1"/>
  <c r="BE46" i="4"/>
  <c r="BE154" i="4" s="1"/>
  <c r="BE51" i="4"/>
  <c r="BE159" i="4" s="1"/>
  <c r="BA43" i="4"/>
  <c r="AD169" i="4"/>
  <c r="AZ41" i="4"/>
  <c r="AH188" i="4"/>
  <c r="AO15" i="4"/>
  <c r="BF49" i="4" l="1"/>
  <c r="BF157" i="4" s="1"/>
  <c r="AD190" i="4"/>
  <c r="AD194" i="4" s="1"/>
  <c r="AH150" i="4"/>
  <c r="AH170" i="4"/>
  <c r="AJ121" i="4"/>
  <c r="AI119" i="4"/>
  <c r="AI151" i="4"/>
  <c r="BG80" i="4"/>
  <c r="BB16" i="4"/>
  <c r="AX181" i="4"/>
  <c r="AX171" i="4"/>
  <c r="AX173" i="4"/>
  <c r="AX180" i="4"/>
  <c r="AX175" i="4"/>
  <c r="AX185" i="4"/>
  <c r="AX182" i="4"/>
  <c r="AX177" i="4"/>
  <c r="AX176" i="4"/>
  <c r="AX179" i="4"/>
  <c r="AX183" i="4"/>
  <c r="AX174" i="4"/>
  <c r="AX184" i="4"/>
  <c r="AX178" i="4"/>
  <c r="AX172" i="4"/>
  <c r="BD16" i="4"/>
  <c r="BD174" i="4" s="1"/>
  <c r="AZ176" i="4"/>
  <c r="AZ177" i="4"/>
  <c r="AZ184" i="4"/>
  <c r="AZ185" i="4"/>
  <c r="AZ181" i="4"/>
  <c r="AZ182" i="4"/>
  <c r="AZ179" i="4"/>
  <c r="AZ173" i="4"/>
  <c r="AZ172" i="4"/>
  <c r="AZ180" i="4"/>
  <c r="AZ174" i="4"/>
  <c r="AZ178" i="4"/>
  <c r="AZ171" i="4"/>
  <c r="AZ175" i="4"/>
  <c r="AZ183" i="4"/>
  <c r="BD177" i="4"/>
  <c r="BC16" i="4"/>
  <c r="AY176" i="4"/>
  <c r="AY185" i="4"/>
  <c r="AY181" i="4"/>
  <c r="AY173" i="4"/>
  <c r="AY184" i="4"/>
  <c r="AY175" i="4"/>
  <c r="AY171" i="4"/>
  <c r="AY183" i="4"/>
  <c r="AY182" i="4"/>
  <c r="AY180" i="4"/>
  <c r="AY174" i="4"/>
  <c r="AY172" i="4"/>
  <c r="AY178" i="4"/>
  <c r="AY179" i="4"/>
  <c r="AY177" i="4"/>
  <c r="BD182" i="4"/>
  <c r="BD172" i="4"/>
  <c r="BD178" i="4"/>
  <c r="BD171" i="4"/>
  <c r="BD184" i="4"/>
  <c r="BD181" i="4"/>
  <c r="BE16" i="4"/>
  <c r="BI16" i="4" s="1"/>
  <c r="BA176" i="4"/>
  <c r="BA185" i="4"/>
  <c r="BA179" i="4"/>
  <c r="BA172" i="4"/>
  <c r="BA173" i="4"/>
  <c r="BA183" i="4"/>
  <c r="BA182" i="4"/>
  <c r="BA178" i="4"/>
  <c r="BA181" i="4"/>
  <c r="BA180" i="4"/>
  <c r="BA184" i="4"/>
  <c r="BA174" i="4"/>
  <c r="BA171" i="4"/>
  <c r="BA175" i="4"/>
  <c r="BA177" i="4"/>
  <c r="BF58" i="4"/>
  <c r="BF166" i="4" s="1"/>
  <c r="BF55" i="4"/>
  <c r="BF163" i="4" s="1"/>
  <c r="BF50" i="4"/>
  <c r="BF158" i="4" s="1"/>
  <c r="BG49" i="4"/>
  <c r="BG157" i="4" s="1"/>
  <c r="BF45" i="4"/>
  <c r="BF153" i="4" s="1"/>
  <c r="BF47" i="4"/>
  <c r="BF155" i="4" s="1"/>
  <c r="BF52" i="4"/>
  <c r="BF160" i="4" s="1"/>
  <c r="BF44" i="4"/>
  <c r="BF152" i="4" s="1"/>
  <c r="BF57" i="4"/>
  <c r="BF165" i="4" s="1"/>
  <c r="BF54" i="4"/>
  <c r="BF162" i="4" s="1"/>
  <c r="BF51" i="4"/>
  <c r="BF159" i="4" s="1"/>
  <c r="BF46" i="4"/>
  <c r="BF154" i="4" s="1"/>
  <c r="BF53" i="4"/>
  <c r="BF161" i="4" s="1"/>
  <c r="BF48" i="4"/>
  <c r="BF156" i="4" s="1"/>
  <c r="BF56" i="4"/>
  <c r="BF164" i="4" s="1"/>
  <c r="BB43" i="4"/>
  <c r="BA41" i="4"/>
  <c r="AL188" i="4"/>
  <c r="AS15" i="4"/>
  <c r="AI150" i="4" l="1"/>
  <c r="AI170" i="4"/>
  <c r="AI169" i="4" s="1"/>
  <c r="AK121" i="4"/>
  <c r="AJ119" i="4"/>
  <c r="AJ151" i="4"/>
  <c r="AH169" i="4"/>
  <c r="BD179" i="4"/>
  <c r="BI80" i="4"/>
  <c r="BH80" i="4"/>
  <c r="BE175" i="4"/>
  <c r="BE181" i="4"/>
  <c r="BE173" i="4"/>
  <c r="BE174" i="4"/>
  <c r="BD185" i="4"/>
  <c r="BE171" i="4"/>
  <c r="BE183" i="4"/>
  <c r="BE178" i="4"/>
  <c r="BE179" i="4"/>
  <c r="BE177" i="4"/>
  <c r="BE180" i="4"/>
  <c r="BE184" i="4"/>
  <c r="BE172" i="4"/>
  <c r="BE185" i="4"/>
  <c r="BH16" i="4"/>
  <c r="BD176" i="4"/>
  <c r="BG16" i="4"/>
  <c r="BC176" i="4"/>
  <c r="BC185" i="4"/>
  <c r="BC180" i="4"/>
  <c r="BC173" i="4"/>
  <c r="BC177" i="4"/>
  <c r="BC171" i="4"/>
  <c r="BC174" i="4"/>
  <c r="BC178" i="4"/>
  <c r="BC175" i="4"/>
  <c r="BC179" i="4"/>
  <c r="BC184" i="4"/>
  <c r="BC172" i="4"/>
  <c r="BC182" i="4"/>
  <c r="BC183" i="4"/>
  <c r="BC181" i="4"/>
  <c r="BF16" i="4"/>
  <c r="BF176" i="4" s="1"/>
  <c r="BB176" i="4"/>
  <c r="BB183" i="4"/>
  <c r="BB172" i="4"/>
  <c r="BB175" i="4"/>
  <c r="BB185" i="4"/>
  <c r="BB174" i="4"/>
  <c r="BB179" i="4"/>
  <c r="BB180" i="4"/>
  <c r="BB182" i="4"/>
  <c r="BB178" i="4"/>
  <c r="BB177" i="4"/>
  <c r="BB171" i="4"/>
  <c r="BB184" i="4"/>
  <c r="BB181" i="4"/>
  <c r="BB173" i="4"/>
  <c r="BD183" i="4"/>
  <c r="BD175" i="4"/>
  <c r="BE176" i="4"/>
  <c r="BD180" i="4"/>
  <c r="BD173" i="4"/>
  <c r="BG46" i="4"/>
  <c r="BG154" i="4" s="1"/>
  <c r="BF173" i="4"/>
  <c r="BG44" i="4"/>
  <c r="BG152" i="4" s="1"/>
  <c r="BH49" i="4"/>
  <c r="BH157" i="4" s="1"/>
  <c r="BG51" i="4"/>
  <c r="BG159" i="4" s="1"/>
  <c r="BG50" i="4"/>
  <c r="BG158" i="4" s="1"/>
  <c r="BG52" i="4"/>
  <c r="BG160" i="4" s="1"/>
  <c r="BG48" i="4"/>
  <c r="BG156" i="4" s="1"/>
  <c r="BG54" i="4"/>
  <c r="BG162" i="4" s="1"/>
  <c r="BG47" i="4"/>
  <c r="BG155" i="4" s="1"/>
  <c r="BF174" i="4"/>
  <c r="BG55" i="4"/>
  <c r="BG163" i="4" s="1"/>
  <c r="BG56" i="4"/>
  <c r="BG164" i="4" s="1"/>
  <c r="BG53" i="4"/>
  <c r="BG161" i="4" s="1"/>
  <c r="BG57" i="4"/>
  <c r="BG165" i="4" s="1"/>
  <c r="BF184" i="4"/>
  <c r="BG45" i="4"/>
  <c r="BG153" i="4" s="1"/>
  <c r="BG58" i="4"/>
  <c r="BG166" i="4" s="1"/>
  <c r="BC43" i="4"/>
  <c r="BB41" i="4"/>
  <c r="AP188" i="4"/>
  <c r="AW15" i="4"/>
  <c r="BF177" i="4" l="1"/>
  <c r="AJ150" i="4"/>
  <c r="AJ170" i="4"/>
  <c r="AL121" i="4"/>
  <c r="AK119" i="4"/>
  <c r="AK151" i="4"/>
  <c r="BF185" i="4"/>
  <c r="BG176" i="4"/>
  <c r="BF183" i="4"/>
  <c r="BF175" i="4"/>
  <c r="BF180" i="4"/>
  <c r="BF181" i="4"/>
  <c r="BF178" i="4"/>
  <c r="BF172" i="4"/>
  <c r="BF179" i="4"/>
  <c r="BF171" i="4"/>
  <c r="BH53" i="4"/>
  <c r="BH161" i="4" s="1"/>
  <c r="BG180" i="4"/>
  <c r="BH54" i="4"/>
  <c r="BH162" i="4" s="1"/>
  <c r="BG181" i="4"/>
  <c r="BH51" i="4"/>
  <c r="BH159" i="4" s="1"/>
  <c r="BG178" i="4"/>
  <c r="BH58" i="4"/>
  <c r="BH166" i="4" s="1"/>
  <c r="BG185" i="4"/>
  <c r="BH56" i="4"/>
  <c r="BH164" i="4" s="1"/>
  <c r="BG183" i="4"/>
  <c r="BI49" i="4"/>
  <c r="BH176" i="4"/>
  <c r="BH48" i="4"/>
  <c r="BH156" i="4" s="1"/>
  <c r="BG175" i="4"/>
  <c r="BH45" i="4"/>
  <c r="BH153" i="4" s="1"/>
  <c r="BG172" i="4"/>
  <c r="BH52" i="4"/>
  <c r="BH160" i="4" s="1"/>
  <c r="BG179" i="4"/>
  <c r="BH44" i="4"/>
  <c r="BH152" i="4" s="1"/>
  <c r="BG171" i="4"/>
  <c r="BH55" i="4"/>
  <c r="BH163" i="4" s="1"/>
  <c r="BH57" i="4"/>
  <c r="BH165" i="4" s="1"/>
  <c r="BG184" i="4"/>
  <c r="BH47" i="4"/>
  <c r="BH155" i="4" s="1"/>
  <c r="BG174" i="4"/>
  <c r="BH50" i="4"/>
  <c r="BH158" i="4" s="1"/>
  <c r="BG177" i="4"/>
  <c r="BH46" i="4"/>
  <c r="BH154" i="4" s="1"/>
  <c r="BG173" i="4"/>
  <c r="BD43" i="4"/>
  <c r="BC41" i="4"/>
  <c r="AT188" i="4"/>
  <c r="BA15" i="4"/>
  <c r="AK150" i="4" l="1"/>
  <c r="AK170" i="4"/>
  <c r="AK169" i="4" s="1"/>
  <c r="AM121" i="4"/>
  <c r="AL119" i="4"/>
  <c r="AL151" i="4"/>
  <c r="AJ169" i="4"/>
  <c r="BI157" i="4"/>
  <c r="BI176" i="4" s="1"/>
  <c r="BI45" i="4"/>
  <c r="BH172" i="4"/>
  <c r="BI58" i="4"/>
  <c r="BH185" i="4"/>
  <c r="BI57" i="4"/>
  <c r="BH184" i="4"/>
  <c r="BI55" i="4"/>
  <c r="BI163" i="4" s="1"/>
  <c r="BI51" i="4"/>
  <c r="BH178" i="4"/>
  <c r="BI46" i="4"/>
  <c r="BH173" i="4"/>
  <c r="BI48" i="4"/>
  <c r="BH175" i="4"/>
  <c r="BI50" i="4"/>
  <c r="BH177" i="4"/>
  <c r="BI54" i="4"/>
  <c r="BH181" i="4"/>
  <c r="BI44" i="4"/>
  <c r="BH171" i="4"/>
  <c r="BI47" i="4"/>
  <c r="BH174" i="4"/>
  <c r="BI52" i="4"/>
  <c r="BH179" i="4"/>
  <c r="BI56" i="4"/>
  <c r="BH183" i="4"/>
  <c r="BI53" i="4"/>
  <c r="BH180" i="4"/>
  <c r="BE43" i="4"/>
  <c r="BD41" i="4"/>
  <c r="AX188" i="4"/>
  <c r="BE15" i="4"/>
  <c r="AH190" i="4" l="1"/>
  <c r="AH194" i="4" s="1"/>
  <c r="AL150" i="4"/>
  <c r="AL170" i="4"/>
  <c r="AN121" i="4"/>
  <c r="AM119" i="4"/>
  <c r="AM151" i="4"/>
  <c r="BI166" i="4"/>
  <c r="BI185" i="4" s="1"/>
  <c r="BI161" i="4"/>
  <c r="BI180" i="4" s="1"/>
  <c r="BI152" i="4"/>
  <c r="BI171" i="4" s="1"/>
  <c r="BI154" i="4"/>
  <c r="BI173" i="4" s="1"/>
  <c r="BI165" i="4"/>
  <c r="BI184" i="4" s="1"/>
  <c r="BI153" i="4"/>
  <c r="BI172" i="4" s="1"/>
  <c r="BI164" i="4"/>
  <c r="BI183" i="4" s="1"/>
  <c r="BI162" i="4"/>
  <c r="BI181" i="4" s="1"/>
  <c r="BI159" i="4"/>
  <c r="BI178" i="4" s="1"/>
  <c r="BI155" i="4"/>
  <c r="BI174" i="4" s="1"/>
  <c r="BI156" i="4"/>
  <c r="BI175" i="4" s="1"/>
  <c r="BI160" i="4"/>
  <c r="BI179" i="4" s="1"/>
  <c r="BI158" i="4"/>
  <c r="BI177" i="4" s="1"/>
  <c r="BF43" i="4"/>
  <c r="BE41" i="4"/>
  <c r="BB188" i="4"/>
  <c r="BI15" i="4"/>
  <c r="AM150" i="4" l="1"/>
  <c r="AM170" i="4"/>
  <c r="AM169" i="4" s="1"/>
  <c r="AO121" i="4"/>
  <c r="AN119" i="4"/>
  <c r="AN151" i="4"/>
  <c r="AL169" i="4"/>
  <c r="BG43" i="4"/>
  <c r="BF188" i="4"/>
  <c r="BF41" i="4"/>
  <c r="AN150" i="4" l="1"/>
  <c r="AN170" i="4"/>
  <c r="AP121" i="4"/>
  <c r="AO119" i="4"/>
  <c r="AO151" i="4"/>
  <c r="BH43" i="4"/>
  <c r="BG41" i="4"/>
  <c r="AO150" i="4" l="1"/>
  <c r="AO170" i="4"/>
  <c r="AO169" i="4" s="1"/>
  <c r="AQ121" i="4"/>
  <c r="AP119" i="4"/>
  <c r="AP151" i="4"/>
  <c r="AN169" i="4"/>
  <c r="BI43" i="4"/>
  <c r="BH41" i="4"/>
  <c r="AL190" i="4" l="1"/>
  <c r="AL194" i="4" s="1"/>
  <c r="AP150" i="4"/>
  <c r="AP170" i="4"/>
  <c r="AR121" i="4"/>
  <c r="AQ119" i="4"/>
  <c r="AQ151" i="4"/>
  <c r="BI41" i="4"/>
  <c r="AS121" i="4" l="1"/>
  <c r="AR119" i="4"/>
  <c r="AR151" i="4"/>
  <c r="AQ150" i="4"/>
  <c r="AQ170" i="4"/>
  <c r="AQ169" i="4" s="1"/>
  <c r="AP169" i="4"/>
  <c r="AR150" i="4" l="1"/>
  <c r="AR170" i="4"/>
  <c r="AR169" i="4" s="1"/>
  <c r="AT121" i="4"/>
  <c r="AS119" i="4"/>
  <c r="AS151" i="4"/>
  <c r="AS150" i="4" l="1"/>
  <c r="AS170" i="4"/>
  <c r="AS169" i="4" s="1"/>
  <c r="AU121" i="4"/>
  <c r="AT119" i="4"/>
  <c r="AT151" i="4"/>
  <c r="AT150" i="4" l="1"/>
  <c r="AT170" i="4"/>
  <c r="AP190" i="4"/>
  <c r="AP194" i="4" s="1"/>
  <c r="AV121" i="4"/>
  <c r="AU119" i="4"/>
  <c r="AU151" i="4"/>
  <c r="AU150" i="4" l="1"/>
  <c r="AU170" i="4"/>
  <c r="AU169" i="4" s="1"/>
  <c r="AW121" i="4"/>
  <c r="AV119" i="4"/>
  <c r="AV151" i="4"/>
  <c r="AT169" i="4"/>
  <c r="AV150" i="4" l="1"/>
  <c r="AV170" i="4"/>
  <c r="AX121" i="4"/>
  <c r="AW119" i="4"/>
  <c r="AW151" i="4"/>
  <c r="AV169" i="4" l="1"/>
  <c r="AW150" i="4"/>
  <c r="AW170" i="4"/>
  <c r="AW169" i="4" s="1"/>
  <c r="AY121" i="4"/>
  <c r="AX119" i="4"/>
  <c r="AX151" i="4"/>
  <c r="AX150" i="4" l="1"/>
  <c r="AX170" i="4"/>
  <c r="AZ121" i="4"/>
  <c r="AY119" i="4"/>
  <c r="AY151" i="4"/>
  <c r="AT190" i="4"/>
  <c r="AT194" i="4" s="1"/>
  <c r="AY150" i="4" l="1"/>
  <c r="AY170" i="4"/>
  <c r="AY169" i="4" s="1"/>
  <c r="BA121" i="4"/>
  <c r="AZ119" i="4"/>
  <c r="AZ151" i="4"/>
  <c r="AX169" i="4"/>
  <c r="AZ150" i="4" l="1"/>
  <c r="AZ170" i="4"/>
  <c r="BB121" i="4"/>
  <c r="BA119" i="4"/>
  <c r="BA151" i="4"/>
  <c r="BA170" i="4" l="1"/>
  <c r="BA169" i="4" s="1"/>
  <c r="BA150" i="4"/>
  <c r="BC121" i="4"/>
  <c r="BB119" i="4"/>
  <c r="BB151" i="4"/>
  <c r="AZ169" i="4"/>
  <c r="AX190" i="4" l="1"/>
  <c r="AX194" i="4" s="1"/>
  <c r="BB150" i="4"/>
  <c r="BB170" i="4"/>
  <c r="BD121" i="4"/>
  <c r="BC119" i="4"/>
  <c r="BC151" i="4"/>
  <c r="BC150" i="4" l="1"/>
  <c r="BC170" i="4"/>
  <c r="BC169" i="4" s="1"/>
  <c r="BE121" i="4"/>
  <c r="BD119" i="4"/>
  <c r="BD151" i="4"/>
  <c r="BB169" i="4"/>
  <c r="BD170" i="4" l="1"/>
  <c r="BD150" i="4"/>
  <c r="BF121" i="4"/>
  <c r="BE119" i="4"/>
  <c r="BE151" i="4"/>
  <c r="BE170" i="4" l="1"/>
  <c r="BE169" i="4" s="1"/>
  <c r="BE150" i="4"/>
  <c r="BG121" i="4"/>
  <c r="BF119" i="4"/>
  <c r="BF151" i="4"/>
  <c r="BD169" i="4"/>
  <c r="BB190" i="4" l="1"/>
  <c r="BB194" i="4" s="1"/>
  <c r="BF170" i="4"/>
  <c r="BF150" i="4"/>
  <c r="BH121" i="4"/>
  <c r="BG119" i="4"/>
  <c r="BG151" i="4"/>
  <c r="BG170" i="4" l="1"/>
  <c r="BG169" i="4" s="1"/>
  <c r="BG150" i="4"/>
  <c r="BI121" i="4"/>
  <c r="BH119" i="4"/>
  <c r="BH151" i="4"/>
  <c r="BF169" i="4"/>
  <c r="BH150" i="4" l="1"/>
  <c r="BH170" i="4"/>
  <c r="BI119" i="4"/>
  <c r="BI151" i="4"/>
  <c r="BI170" i="4" l="1"/>
  <c r="BI169" i="4" s="1"/>
  <c r="BI150" i="4"/>
  <c r="BH169" i="4"/>
  <c r="BF190" i="4" l="1"/>
  <c r="BF194" i="4" s="1"/>
</calcChain>
</file>

<file path=xl/sharedStrings.xml><?xml version="1.0" encoding="utf-8"?>
<sst xmlns="http://schemas.openxmlformats.org/spreadsheetml/2006/main" count="192" uniqueCount="105">
  <si>
    <t>RPS Class I 225 CMR 14.00</t>
  </si>
  <si>
    <t>Guideline</t>
  </si>
  <si>
    <t>Calculation of Annual Compliance Obligations</t>
  </si>
  <si>
    <t>(Page 1 - Calculation Inputs)</t>
  </si>
  <si>
    <t>Solar PV Capacity Factor</t>
  </si>
  <si>
    <t>MWh/year per MW</t>
  </si>
  <si>
    <t>Market Sector SREC Factors</t>
  </si>
  <si>
    <t>SREC Term Limit, quarters</t>
  </si>
  <si>
    <t>Jan</t>
  </si>
  <si>
    <t>Quarterly Contribu-tion to Annual Total</t>
  </si>
  <si>
    <t>Feb</t>
  </si>
  <si>
    <t>Percent of Annual Generation in Quarter (based on NREL data table to right)</t>
  </si>
  <si>
    <t>Mar</t>
  </si>
  <si>
    <t>Q1</t>
  </si>
  <si>
    <t>Apr</t>
  </si>
  <si>
    <t>Q2</t>
  </si>
  <si>
    <t>May</t>
  </si>
  <si>
    <t>Q3</t>
  </si>
  <si>
    <t>Jun</t>
  </si>
  <si>
    <t>Q4</t>
  </si>
  <si>
    <t>Jul</t>
  </si>
  <si>
    <t>Aug</t>
  </si>
  <si>
    <t>Sep</t>
  </si>
  <si>
    <t>Oct</t>
  </si>
  <si>
    <t>Nov</t>
  </si>
  <si>
    <t>Dec</t>
  </si>
  <si>
    <t>Data Code</t>
  </si>
  <si>
    <t>Black</t>
  </si>
  <si>
    <t>Set Values by Regulation</t>
  </si>
  <si>
    <t>Red</t>
  </si>
  <si>
    <t>Values input by DOER over time as provided by regulation</t>
  </si>
  <si>
    <t>Calculated Values by formulas in spreadsheet</t>
  </si>
  <si>
    <t>Year</t>
  </si>
  <si>
    <t>Quarter</t>
  </si>
  <si>
    <t>Program Quarter</t>
  </si>
  <si>
    <t>QUARTERLY Installed Capacities (MW)</t>
  </si>
  <si>
    <t>Market Sector A</t>
  </si>
  <si>
    <t>Market Sector B</t>
  </si>
  <si>
    <t>Market Sector C</t>
  </si>
  <si>
    <t>Managed Growth</t>
  </si>
  <si>
    <t>CUMULATIVE Installed Capacities (MW)</t>
  </si>
  <si>
    <t>New data to be entered by DOER before August 30 of each CY after 2014 in determining Compliance Obligation for the next CY</t>
  </si>
  <si>
    <t>QUARTERLY Qualified but not Installed Capacities (MW)</t>
  </si>
  <si>
    <t>QUARTERLY Projected New Capacities (MW)</t>
  </si>
  <si>
    <t>Data to be entered by DOER before August 30 of each CY in determining Compliance Obligation for the next CY</t>
  </si>
  <si>
    <t>Rollover Volumes (MWh)</t>
  </si>
  <si>
    <t>Reminted, Unsettled Auction Attributes from CY-2</t>
  </si>
  <si>
    <t>Banked Volume from CY-2</t>
  </si>
  <si>
    <t>Auction Volume from CY-2, if 3rd Round (MWh)</t>
  </si>
  <si>
    <r>
      <t xml:space="preserve">CUMULATIVE Accounting of SREC Supply from </t>
    </r>
    <r>
      <rPr>
        <b/>
        <u/>
        <sz val="11"/>
        <color theme="1"/>
        <rFont val="Calibri"/>
        <family val="2"/>
        <scheme val="minor"/>
      </rPr>
      <t>Installed</t>
    </r>
    <r>
      <rPr>
        <b/>
        <sz val="11"/>
        <color theme="1"/>
        <rFont val="Calibri"/>
        <family val="2"/>
        <scheme val="minor"/>
      </rPr>
      <t xml:space="preserve">, </t>
    </r>
    <r>
      <rPr>
        <b/>
        <u/>
        <sz val="11"/>
        <color theme="1"/>
        <rFont val="Calibri"/>
        <family val="2"/>
        <scheme val="minor"/>
      </rPr>
      <t>Qualified but not Installed</t>
    </r>
    <r>
      <rPr>
        <b/>
        <sz val="11"/>
        <color theme="1"/>
        <rFont val="Calibri"/>
        <family val="2"/>
        <scheme val="minor"/>
      </rPr>
      <t xml:space="preserve">, and </t>
    </r>
    <r>
      <rPr>
        <b/>
        <u/>
        <sz val="11"/>
        <color theme="1"/>
        <rFont val="Calibri"/>
        <family val="2"/>
        <scheme val="minor"/>
      </rPr>
      <t>Projected New Supply</t>
    </r>
  </si>
  <si>
    <t>Cumulative Capacities by Market Sector (MW)</t>
  </si>
  <si>
    <t>Compliance Obligation Calculation (MWh)</t>
  </si>
  <si>
    <t>SRECs Generation from Installed, Qualified and Projected Supply</t>
  </si>
  <si>
    <t>Rollover Volume</t>
  </si>
  <si>
    <t>Third Round Auction Volume Doubling</t>
  </si>
  <si>
    <t>Data to be entered by DOER on a Quarterly Basis during the subsequent quarter</t>
  </si>
  <si>
    <t>Qualified but not Installed SREC-II Supply  225 CMR 14.07(3)(e)2</t>
  </si>
  <si>
    <t>Projected New Supply  225 CMR 14.07(3)(e)3</t>
  </si>
  <si>
    <t>Rollover Volumes  225 CMR 14.07(3)(e)4</t>
  </si>
  <si>
    <t>Compliance Obligation  225 CMR 14.07(3)(c-e)</t>
  </si>
  <si>
    <t>Blue</t>
  </si>
  <si>
    <t>Compliance Obligation Terms  225 CMR 14.07(3)(e)1-5</t>
  </si>
  <si>
    <t>Compliance Obligations Set in Regulation 225 CMR 14.07(3)(c and d)</t>
  </si>
  <si>
    <r>
      <t xml:space="preserve">NOTE:  The Compliance Obligation calculated hereby is </t>
    </r>
    <r>
      <rPr>
        <i/>
        <u/>
        <sz val="11"/>
        <color theme="5" tint="-0.499984740745262"/>
        <rFont val="Calibri"/>
        <family val="2"/>
        <scheme val="minor"/>
      </rPr>
      <t>not</t>
    </r>
    <r>
      <rPr>
        <i/>
        <sz val="11"/>
        <color theme="5" tint="-0.499984740745262"/>
        <rFont val="Calibri"/>
        <family val="2"/>
        <scheme val="minor"/>
      </rPr>
      <t xml:space="preserve"> strictly the demand for SREC-IIs in the CY.  The calculated Compliance Obligation is divided by the retail load in CY-2 [in 225 CMR 14.07(3)(a)] to set the CY Minimum Standard (% of retail load).  The actual SREC-II demand is then equal to the actual settled retail load in CY times the Minimum Standard.</t>
    </r>
  </si>
  <si>
    <t>Annual</t>
  </si>
  <si>
    <t>Reminted, Unsettled Auction Attributes from CY-3</t>
  </si>
  <si>
    <t>Third Round Auction Volume Doubling  225 CMR 14.07(3)(e)5</t>
  </si>
  <si>
    <t>Compliance Obligations are not final until August 30th of the Preceding Year</t>
  </si>
  <si>
    <t>N/A</t>
  </si>
  <si>
    <t>NREL Insolation Data, Worcester, kWh/m2/day (Non-Tracking, Tilt = Latitude)</t>
  </si>
  <si>
    <t>Retail Electric Load from Two Years Prior (MWh)</t>
  </si>
  <si>
    <t>Minimum Standard Percentage</t>
  </si>
  <si>
    <t>TBD</t>
  </si>
  <si>
    <t>Market Sector</t>
  </si>
  <si>
    <t>SREC Factor</t>
  </si>
  <si>
    <t>SREC Generation (Projected) in the Quarter (MWh)</t>
  </si>
  <si>
    <t>CUMULATIVE Qualified but not Installed Capacities (MW)</t>
  </si>
  <si>
    <t>CUMULATIVE Projected New Capacities (MW)</t>
  </si>
  <si>
    <t>Installed Capacity 225 CMR 14.07(3)(e)1</t>
  </si>
  <si>
    <t>Before 4/25/2014</t>
  </si>
  <si>
    <t>Contract Execution Date</t>
  </si>
  <si>
    <t>Total Retail Load Obligation from 2 Years Prior (MWh)</t>
  </si>
  <si>
    <t>2018 Compliance Obligation (MWh)</t>
  </si>
  <si>
    <t>2018 Minimum Standard (%)</t>
  </si>
  <si>
    <t>(Page 2 - Minimum Standard by Contract Execution Date)</t>
  </si>
  <si>
    <t>Solar Carve-Out II</t>
  </si>
  <si>
    <t>(Page 3 - Compliance Obligation Calculation Spreadsheet)</t>
  </si>
  <si>
    <t>Calculation of Annual Compliance Obligations and Minimum Standards</t>
  </si>
  <si>
    <t>% Share of Qualified Capacity</t>
  </si>
  <si>
    <t>MW at Original SREC II Cap</t>
  </si>
  <si>
    <t>Capacity Factor</t>
  </si>
  <si>
    <t>Hrs/Year</t>
  </si>
  <si>
    <t>Expected MWh</t>
  </si>
  <si>
    <t>Total Generation</t>
  </si>
  <si>
    <t>Banked Volume</t>
  </si>
  <si>
    <t>Total Obligation</t>
  </si>
  <si>
    <t>Auction Volume (CY-2)</t>
  </si>
  <si>
    <t>Auction Volume (CY-3)</t>
  </si>
  <si>
    <t>On or after 4/25/2014 and before 5/8/2016</t>
  </si>
  <si>
    <r>
      <rPr>
        <b/>
        <sz val="10"/>
        <color theme="1"/>
        <rFont val="Calibri"/>
        <family val="2"/>
        <scheme val="minor"/>
      </rPr>
      <t xml:space="preserve">Note: </t>
    </r>
    <r>
      <rPr>
        <sz val="10"/>
        <color theme="1"/>
        <rFont val="Calibri"/>
        <family val="2"/>
        <scheme val="minor"/>
      </rPr>
      <t>This worksheet calculates the 2018 Compliance Obligation and Minimum Standard as if the SREC II Program Cap had never been lifted on 4/8/16. It is therefore assumed that no more than 947.7 MW of capacity would have been installed and that all of it would have been operational before 1/1/18. The allocation to Market Sectors is based on the percent of capacity qualified in each sector as of 4/8/16.
This Compliance Obligation and Minimum Standard applies to all retail electricity load served under contracts executed after 4/25/14 and on or before 5/8/16.</t>
    </r>
  </si>
  <si>
    <r>
      <rPr>
        <b/>
        <sz val="10"/>
        <color rgb="FF222222"/>
        <rFont val="Calibri"/>
        <family val="2"/>
        <scheme val="minor"/>
      </rPr>
      <t>Note</t>
    </r>
    <r>
      <rPr>
        <sz val="10"/>
        <color rgb="FF222222"/>
        <rFont val="Calibri"/>
        <family val="2"/>
        <scheme val="minor"/>
      </rPr>
      <t>: Details behind the calculations used to determine these Compliance Obligations and Minimum Standards can be found in the other worksheets in this workbook</t>
    </r>
  </si>
  <si>
    <t>On or after 5/8/2016</t>
  </si>
  <si>
    <r>
      <rPr>
        <b/>
        <sz val="10"/>
        <color theme="1"/>
        <rFont val="Calibri"/>
        <family val="2"/>
        <scheme val="minor"/>
      </rPr>
      <t xml:space="preserve">Note: </t>
    </r>
    <r>
      <rPr>
        <sz val="10"/>
        <color theme="1"/>
        <rFont val="Calibri"/>
        <family val="2"/>
        <scheme val="minor"/>
      </rPr>
      <t>This worksheet calculates the official 2018 Compliance Obligation and Minimum Standard and includes all SREC II eligible capacity.
This Compliance Obligation and Minimum Standard applies to all retail electricity load served under contracts executed on or after 5/8/16.</t>
    </r>
  </si>
  <si>
    <t>(Page 4 - Pre-5/8/16 Compliance Obligation Calculation Spreadsheet)</t>
  </si>
  <si>
    <t>Guideline Version Date: July 10,2018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</si>
</sst>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164" formatCode="0.000"/>
    <numFmt numFmtId="165" formatCode="0.0"/>
    <numFmt numFmtId="166" formatCode="0.00000"/>
    <numFmt numFmtId="167" formatCode="0.0000%"/>
    <numFmt numFmtId="168" formatCode="0.0%"/>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11"/>
      <color rgb="FF00B050"/>
      <name val="Calibri"/>
      <family val="2"/>
      <scheme val="minor"/>
    </font>
    <font>
      <sz val="11"/>
      <name val="Calibri"/>
      <family val="2"/>
      <scheme val="minor"/>
    </font>
    <font>
      <sz val="10"/>
      <color theme="1"/>
      <name val="Calibri"/>
      <family val="2"/>
      <scheme val="minor"/>
    </font>
    <font>
      <sz val="8"/>
      <color theme="1"/>
      <name val="Calibri"/>
      <family val="2"/>
      <scheme val="minor"/>
    </font>
    <font>
      <sz val="10"/>
      <color theme="1"/>
      <name val="Arial Unicode MS"/>
      <family val="2"/>
    </font>
    <font>
      <sz val="11"/>
      <color theme="0" tint="-0.14999847407452621"/>
      <name val="Calibri"/>
      <family val="2"/>
      <scheme val="minor"/>
    </font>
    <font>
      <b/>
      <sz val="14"/>
      <color rgb="FFFF0000"/>
      <name val="Calibri"/>
      <family val="2"/>
      <scheme val="minor"/>
    </font>
    <font>
      <b/>
      <sz val="11"/>
      <name val="Calibri"/>
      <family val="2"/>
      <scheme val="minor"/>
    </font>
    <font>
      <b/>
      <sz val="11"/>
      <color rgb="FF00B050"/>
      <name val="Calibri"/>
      <family val="2"/>
      <scheme val="minor"/>
    </font>
    <font>
      <sz val="11"/>
      <color theme="0" tint="-0.249977111117893"/>
      <name val="Calibri"/>
      <family val="2"/>
      <scheme val="minor"/>
    </font>
    <font>
      <b/>
      <u/>
      <sz val="11"/>
      <color theme="1"/>
      <name val="Calibri"/>
      <family val="2"/>
      <scheme val="minor"/>
    </font>
    <font>
      <b/>
      <sz val="16"/>
      <name val="Calibri"/>
      <family val="2"/>
      <scheme val="minor"/>
    </font>
    <font>
      <sz val="11"/>
      <color rgb="FF00B0F0"/>
      <name val="Calibri"/>
      <family val="2"/>
      <scheme val="minor"/>
    </font>
    <font>
      <b/>
      <sz val="11"/>
      <color rgb="FF00B0F0"/>
      <name val="Calibri"/>
      <family val="2"/>
      <scheme val="minor"/>
    </font>
    <font>
      <b/>
      <sz val="16"/>
      <color rgb="FF00B0F0"/>
      <name val="Calibri"/>
      <family val="2"/>
      <scheme val="minor"/>
    </font>
    <font>
      <b/>
      <sz val="16"/>
      <color theme="5" tint="-0.499984740745262"/>
      <name val="Calibri"/>
      <family val="2"/>
      <scheme val="minor"/>
    </font>
    <font>
      <b/>
      <u/>
      <sz val="16"/>
      <color theme="5" tint="-0.499984740745262"/>
      <name val="Calibri"/>
      <family val="2"/>
      <scheme val="minor"/>
    </font>
    <font>
      <b/>
      <u/>
      <sz val="11"/>
      <color theme="5" tint="-0.499984740745262"/>
      <name val="Calibri"/>
      <family val="2"/>
      <scheme val="minor"/>
    </font>
    <font>
      <i/>
      <sz val="11"/>
      <color theme="5" tint="-0.499984740745262"/>
      <name val="Calibri"/>
      <family val="2"/>
      <scheme val="minor"/>
    </font>
    <font>
      <i/>
      <u/>
      <sz val="11"/>
      <color theme="5" tint="-0.499984740745262"/>
      <name val="Calibri"/>
      <family val="2"/>
      <scheme val="minor"/>
    </font>
    <font>
      <b/>
      <sz val="14"/>
      <color theme="5" tint="-0.499984740745262"/>
      <name val="Calibri"/>
      <family val="2"/>
      <scheme val="minor"/>
    </font>
    <font>
      <sz val="11"/>
      <color theme="5" tint="-0.499984740745262"/>
      <name val="Calibri"/>
      <family val="2"/>
      <scheme val="minor"/>
    </font>
    <font>
      <b/>
      <sz val="12"/>
      <color theme="5" tint="-0.499984740745262"/>
      <name val="Calibri"/>
      <family val="2"/>
      <scheme val="minor"/>
    </font>
    <font>
      <sz val="10"/>
      <color rgb="FF222222"/>
      <name val="Calibri"/>
      <family val="2"/>
      <scheme val="minor"/>
    </font>
    <font>
      <b/>
      <sz val="10"/>
      <color theme="1"/>
      <name val="Calibri"/>
      <family val="2"/>
      <scheme val="minor"/>
    </font>
    <font>
      <b/>
      <sz val="10"/>
      <color rgb="FF222222"/>
      <name val="Calibri"/>
      <family val="2"/>
      <scheme val="minor"/>
    </font>
  </fonts>
  <fills count="4">
    <fill>
      <patternFill patternType="none"/>
    </fill>
    <fill>
      <patternFill patternType="gray125"/>
    </fill>
    <fill>
      <patternFill patternType="lightTrellis">
        <bgColor theme="0" tint="-4.9989318521683403E-2"/>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9" fontId="1" fillId="0" borderId="0" applyFont="0" applyFill="0" applyBorder="0" applyAlignment="0" applyProtection="0"/>
  </cellStyleXfs>
  <cellXfs count="207">
    <xf numFmtId="0" fontId="0" fillId="0" borderId="0" xfId="0"/>
    <xf numFmtId="0" fontId="2" fillId="0" borderId="0" xfId="0" applyFont="1"/>
    <xf numFmtId="0" fontId="0" fillId="0" borderId="0" xfId="0" applyAlignment="1">
      <alignment horizontal="center"/>
    </xf>
    <xf numFmtId="0" fontId="0" fillId="0" borderId="0" xfId="0" applyBorder="1"/>
    <xf numFmtId="0" fontId="0" fillId="0" borderId="0" xfId="0" applyAlignment="1">
      <alignment horizontal="right"/>
    </xf>
    <xf numFmtId="0" fontId="0" fillId="0" borderId="0" xfId="0" applyAlignment="1">
      <alignment horizontal="left" indent="2"/>
    </xf>
    <xf numFmtId="0" fontId="0" fillId="0" borderId="11" xfId="0" applyBorder="1" applyAlignment="1">
      <alignment horizontal="center" vertical="center"/>
    </xf>
    <xf numFmtId="0" fontId="2" fillId="0" borderId="15" xfId="0" applyFont="1" applyBorder="1" applyAlignment="1">
      <alignment horizontal="center" vertical="center"/>
    </xf>
    <xf numFmtId="164" fontId="2" fillId="0" borderId="0" xfId="1" applyNumberFormat="1" applyFont="1" applyFill="1"/>
    <xf numFmtId="0" fontId="4" fillId="0" borderId="0" xfId="0" applyFont="1" applyAlignment="1">
      <alignment horizontal="center"/>
    </xf>
    <xf numFmtId="0" fontId="3" fillId="0" borderId="0" xfId="0" applyFont="1"/>
    <xf numFmtId="1" fontId="0" fillId="0" borderId="0" xfId="0" applyNumberFormat="1"/>
    <xf numFmtId="0" fontId="13" fillId="0" borderId="0" xfId="0" applyFont="1"/>
    <xf numFmtId="1" fontId="2" fillId="0" borderId="0" xfId="0" applyNumberFormat="1" applyFont="1"/>
    <xf numFmtId="0" fontId="14" fillId="0" borderId="0" xfId="0" applyFont="1"/>
    <xf numFmtId="1" fontId="15" fillId="0" borderId="0" xfId="0" applyNumberFormat="1" applyFont="1"/>
    <xf numFmtId="0" fontId="16" fillId="0" borderId="0" xfId="0" applyFont="1"/>
    <xf numFmtId="0" fontId="8" fillId="0" borderId="0" xfId="0" applyFont="1" applyAlignment="1">
      <alignment horizontal="left" indent="2"/>
    </xf>
    <xf numFmtId="0" fontId="2" fillId="0" borderId="0" xfId="0" applyFont="1" applyBorder="1" applyAlignment="1">
      <alignment horizontal="center"/>
    </xf>
    <xf numFmtId="1" fontId="0" fillId="0" borderId="0" xfId="0" applyNumberFormat="1" applyFont="1"/>
    <xf numFmtId="3" fontId="7" fillId="0" borderId="0" xfId="0" applyNumberFormat="1" applyFont="1" applyBorder="1" applyAlignment="1">
      <alignment horizontal="center"/>
    </xf>
    <xf numFmtId="1" fontId="2" fillId="0" borderId="1" xfId="0" applyNumberFormat="1" applyFont="1" applyBorder="1"/>
    <xf numFmtId="0" fontId="19" fillId="0" borderId="18" xfId="0" applyFont="1" applyBorder="1" applyAlignment="1">
      <alignment horizontal="center" vertical="center"/>
    </xf>
    <xf numFmtId="0" fontId="22" fillId="0" borderId="0" xfId="0" applyFont="1"/>
    <xf numFmtId="0" fontId="24" fillId="0" borderId="0" xfId="0" applyFont="1"/>
    <xf numFmtId="0" fontId="23" fillId="0" borderId="0" xfId="0" applyFont="1"/>
    <xf numFmtId="0" fontId="2" fillId="0" borderId="1" xfId="0" applyFont="1" applyBorder="1"/>
    <xf numFmtId="0" fontId="0" fillId="0" borderId="1" xfId="0" applyBorder="1"/>
    <xf numFmtId="0" fontId="2" fillId="2" borderId="1" xfId="0" applyFont="1" applyFill="1" applyBorder="1"/>
    <xf numFmtId="0" fontId="0" fillId="2" borderId="1" xfId="0" applyFill="1" applyBorder="1"/>
    <xf numFmtId="0" fontId="0" fillId="0" borderId="1" xfId="0" applyBorder="1" applyAlignment="1">
      <alignment horizontal="center"/>
    </xf>
    <xf numFmtId="1" fontId="20" fillId="0" borderId="27" xfId="0" applyNumberFormat="1" applyFont="1" applyBorder="1"/>
    <xf numFmtId="1" fontId="20" fillId="0" borderId="28" xfId="0" applyNumberFormat="1" applyFont="1" applyBorder="1"/>
    <xf numFmtId="0" fontId="14" fillId="0" borderId="32" xfId="0" applyFont="1" applyBorder="1"/>
    <xf numFmtId="1" fontId="19" fillId="0" borderId="1" xfId="0" applyNumberFormat="1" applyFont="1" applyBorder="1"/>
    <xf numFmtId="1" fontId="19" fillId="0" borderId="31" xfId="0" applyNumberFormat="1" applyFont="1" applyBorder="1"/>
    <xf numFmtId="0" fontId="8" fillId="0" borderId="1" xfId="0" applyFont="1" applyBorder="1" applyAlignment="1">
      <alignment horizontal="left" indent="2"/>
    </xf>
    <xf numFmtId="0" fontId="14" fillId="0" borderId="1" xfId="0" applyFont="1" applyBorder="1" applyAlignment="1">
      <alignment horizontal="left" indent="2"/>
    </xf>
    <xf numFmtId="0" fontId="3" fillId="0" borderId="32" xfId="0" applyFont="1" applyBorder="1"/>
    <xf numFmtId="0" fontId="3" fillId="0" borderId="32" xfId="0" applyFont="1" applyBorder="1" applyAlignment="1">
      <alignment horizontal="left"/>
    </xf>
    <xf numFmtId="0" fontId="3" fillId="0" borderId="0" xfId="0" applyFont="1" applyBorder="1" applyAlignment="1">
      <alignment horizontal="left"/>
    </xf>
    <xf numFmtId="3" fontId="18" fillId="0" borderId="0" xfId="0" applyNumberFormat="1" applyFont="1" applyBorder="1" applyAlignment="1">
      <alignment horizontal="center"/>
    </xf>
    <xf numFmtId="0" fontId="0" fillId="0" borderId="0" xfId="0" applyFill="1"/>
    <xf numFmtId="0" fontId="6" fillId="0" borderId="0" xfId="0" applyFont="1" applyFill="1" applyAlignment="1">
      <alignment horizontal="center"/>
    </xf>
    <xf numFmtId="0" fontId="19" fillId="0" borderId="0" xfId="0" applyFont="1" applyFill="1"/>
    <xf numFmtId="0" fontId="0" fillId="0" borderId="0" xfId="0" applyFill="1" applyAlignment="1">
      <alignment horizontal="center"/>
    </xf>
    <xf numFmtId="0" fontId="0" fillId="0" borderId="0" xfId="0" applyFill="1" applyBorder="1"/>
    <xf numFmtId="10" fontId="0" fillId="0" borderId="0" xfId="1" applyNumberFormat="1" applyFont="1" applyFill="1"/>
    <xf numFmtId="0" fontId="8" fillId="0" borderId="0" xfId="0" applyFont="1" applyFill="1" applyAlignment="1">
      <alignment horizontal="left"/>
    </xf>
    <xf numFmtId="0" fontId="10" fillId="0" borderId="0" xfId="0" applyFont="1" applyFill="1" applyAlignment="1">
      <alignment wrapText="1"/>
    </xf>
    <xf numFmtId="0" fontId="2" fillId="0" borderId="0" xfId="0" applyFont="1" applyFill="1" applyAlignment="1"/>
    <xf numFmtId="0" fontId="0" fillId="0" borderId="0" xfId="0" applyFill="1" applyAlignment="1">
      <alignment horizontal="left"/>
    </xf>
    <xf numFmtId="0" fontId="8" fillId="0" borderId="0" xfId="0" applyFont="1" applyFill="1"/>
    <xf numFmtId="0" fontId="7" fillId="0" borderId="0" xfId="0" applyFont="1" applyFill="1"/>
    <xf numFmtId="0" fontId="11" fillId="0" borderId="0" xfId="0" applyFont="1" applyFill="1"/>
    <xf numFmtId="0" fontId="0" fillId="0" borderId="0" xfId="0" applyFill="1" applyAlignment="1">
      <alignment horizontal="right"/>
    </xf>
    <xf numFmtId="164" fontId="8" fillId="0" borderId="0" xfId="0" applyNumberFormat="1" applyFont="1" applyFill="1"/>
    <xf numFmtId="0" fontId="0" fillId="0" borderId="2" xfId="0" applyFill="1" applyBorder="1"/>
    <xf numFmtId="0" fontId="0" fillId="0" borderId="4" xfId="0" applyFill="1" applyBorder="1"/>
    <xf numFmtId="0" fontId="0" fillId="0" borderId="6" xfId="0" applyFill="1" applyBorder="1"/>
    <xf numFmtId="0" fontId="0" fillId="0" borderId="7" xfId="0" applyFill="1" applyBorder="1"/>
    <xf numFmtId="0" fontId="0" fillId="0" borderId="0" xfId="0" applyFill="1" applyAlignment="1">
      <alignment horizontal="left" indent="2"/>
    </xf>
    <xf numFmtId="9" fontId="0" fillId="0" borderId="0" xfId="0" applyNumberFormat="1" applyFill="1"/>
    <xf numFmtId="0" fontId="0" fillId="0" borderId="0" xfId="0" quotePrefix="1" applyFill="1" applyAlignment="1">
      <alignment horizontal="right"/>
    </xf>
    <xf numFmtId="0" fontId="0" fillId="0" borderId="8" xfId="0" applyFill="1" applyBorder="1"/>
    <xf numFmtId="164" fontId="0" fillId="0" borderId="0" xfId="0" applyNumberFormat="1" applyFill="1" applyAlignment="1">
      <alignment horizontal="center"/>
    </xf>
    <xf numFmtId="8" fontId="0" fillId="0" borderId="0" xfId="0" applyNumberFormat="1" applyFill="1"/>
    <xf numFmtId="6" fontId="0" fillId="0" borderId="0" xfId="0" applyNumberFormat="1" applyFill="1"/>
    <xf numFmtId="0" fontId="12" fillId="0" borderId="0" xfId="0" applyFont="1" applyFill="1"/>
    <xf numFmtId="166" fontId="0" fillId="0" borderId="0" xfId="0" applyNumberFormat="1"/>
    <xf numFmtId="165" fontId="11" fillId="0" borderId="0" xfId="0" applyNumberFormat="1" applyFont="1" applyFill="1" applyBorder="1" applyAlignment="1">
      <alignment horizontal="center"/>
    </xf>
    <xf numFmtId="10" fontId="0" fillId="0" borderId="0" xfId="1" applyNumberFormat="1" applyFont="1" applyBorder="1" applyAlignment="1">
      <alignment horizontal="center"/>
    </xf>
    <xf numFmtId="165" fontId="0" fillId="0" borderId="0" xfId="0" applyNumberFormat="1" applyFill="1" applyBorder="1" applyAlignment="1">
      <alignment horizontal="center"/>
    </xf>
    <xf numFmtId="9" fontId="0" fillId="0" borderId="0" xfId="1" applyFont="1" applyFill="1" applyBorder="1" applyAlignment="1">
      <alignment horizontal="center"/>
    </xf>
    <xf numFmtId="165" fontId="0" fillId="0" borderId="36" xfId="0" applyNumberFormat="1" applyFill="1" applyBorder="1" applyAlignment="1">
      <alignment horizontal="center"/>
    </xf>
    <xf numFmtId="165" fontId="0" fillId="0" borderId="35" xfId="0" applyNumberFormat="1" applyFill="1" applyBorder="1" applyAlignment="1">
      <alignment horizontal="center"/>
    </xf>
    <xf numFmtId="165" fontId="11" fillId="0" borderId="34" xfId="0" applyNumberFormat="1" applyFont="1" applyFill="1" applyBorder="1" applyAlignment="1">
      <alignment horizontal="center"/>
    </xf>
    <xf numFmtId="165" fontId="0" fillId="0" borderId="41" xfId="0" applyNumberFormat="1" applyFill="1" applyBorder="1" applyAlignment="1">
      <alignment horizontal="center"/>
    </xf>
    <xf numFmtId="165" fontId="0" fillId="0" borderId="0" xfId="0" applyNumberFormat="1" applyFill="1"/>
    <xf numFmtId="0" fontId="2" fillId="0" borderId="1" xfId="0" applyFont="1" applyFill="1" applyBorder="1"/>
    <xf numFmtId="1" fontId="2" fillId="0" borderId="1" xfId="0" applyNumberFormat="1" applyFont="1" applyFill="1" applyBorder="1"/>
    <xf numFmtId="0" fontId="14" fillId="0" borderId="0" xfId="0" applyFont="1" applyBorder="1"/>
    <xf numFmtId="0" fontId="8" fillId="0" borderId="0" xfId="0" applyFont="1" applyBorder="1" applyAlignment="1">
      <alignment horizontal="left" indent="2"/>
    </xf>
    <xf numFmtId="0" fontId="14" fillId="0" borderId="0" xfId="0" applyFont="1" applyBorder="1" applyAlignment="1">
      <alignment horizontal="left" indent="2"/>
    </xf>
    <xf numFmtId="0" fontId="3" fillId="0" borderId="0" xfId="0" applyFont="1" applyBorder="1"/>
    <xf numFmtId="0" fontId="25" fillId="0" borderId="0" xfId="0" applyFont="1" applyBorder="1" applyAlignment="1">
      <alignment horizontal="left" vertical="center" wrapText="1" indent="1"/>
    </xf>
    <xf numFmtId="165" fontId="0" fillId="0" borderId="31" xfId="0" applyNumberFormat="1" applyBorder="1" applyAlignment="1">
      <alignment horizontal="center" vertical="center"/>
    </xf>
    <xf numFmtId="0" fontId="0" fillId="0" borderId="1" xfId="0" applyBorder="1" applyAlignment="1">
      <alignment horizontal="center" vertical="center"/>
    </xf>
    <xf numFmtId="1" fontId="20" fillId="0" borderId="0" xfId="0" applyNumberFormat="1" applyFont="1" applyBorder="1"/>
    <xf numFmtId="1" fontId="20" fillId="0" borderId="33" xfId="0" applyNumberFormat="1" applyFont="1" applyBorder="1"/>
    <xf numFmtId="0" fontId="2" fillId="2" borderId="22" xfId="0" applyFont="1" applyFill="1" applyBorder="1"/>
    <xf numFmtId="0" fontId="29" fillId="0" borderId="0" xfId="0" applyFont="1" applyAlignment="1">
      <alignment horizontal="center"/>
    </xf>
    <xf numFmtId="3" fontId="0" fillId="0" borderId="0" xfId="0" applyNumberFormat="1"/>
    <xf numFmtId="3" fontId="20" fillId="0" borderId="27" xfId="0" applyNumberFormat="1" applyFont="1" applyBorder="1"/>
    <xf numFmtId="3" fontId="20" fillId="0" borderId="28" xfId="0" applyNumberFormat="1" applyFont="1" applyBorder="1"/>
    <xf numFmtId="3" fontId="20" fillId="0" borderId="33" xfId="0" applyNumberFormat="1" applyFont="1"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Fill="1" applyBorder="1" applyAlignment="1"/>
    <xf numFmtId="165" fontId="0" fillId="0" borderId="1" xfId="0" applyNumberFormat="1" applyBorder="1" applyAlignment="1">
      <alignment horizontal="center" vertical="center"/>
    </xf>
    <xf numFmtId="1" fontId="19" fillId="0" borderId="0" xfId="0" applyNumberFormat="1" applyFont="1" applyBorder="1"/>
    <xf numFmtId="3" fontId="14" fillId="0" borderId="0" xfId="0" applyNumberFormat="1" applyFont="1" applyBorder="1" applyAlignment="1">
      <alignment vertical="center"/>
    </xf>
    <xf numFmtId="3" fontId="14" fillId="0" borderId="41" xfId="0" applyNumberFormat="1" applyFont="1" applyBorder="1" applyAlignment="1">
      <alignment vertical="center"/>
    </xf>
    <xf numFmtId="3" fontId="19" fillId="0" borderId="44" xfId="0" quotePrefix="1" applyNumberFormat="1" applyFont="1" applyFill="1" applyBorder="1"/>
    <xf numFmtId="0" fontId="0" fillId="0" borderId="0" xfId="0" applyBorder="1" applyAlignment="1">
      <alignment horizontal="left" vertical="center"/>
    </xf>
    <xf numFmtId="0" fontId="2" fillId="0" borderId="0" xfId="0" applyFont="1" applyFill="1" applyBorder="1"/>
    <xf numFmtId="0" fontId="2" fillId="0" borderId="0" xfId="0" applyFont="1"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3" fontId="0" fillId="0" borderId="1" xfId="0" applyNumberFormat="1" applyBorder="1" applyAlignment="1">
      <alignment vertical="center" wrapText="1"/>
    </xf>
    <xf numFmtId="0" fontId="0" fillId="0" borderId="1" xfId="0" applyBorder="1" applyAlignment="1">
      <alignment horizontal="center" vertical="center" wrapText="1"/>
    </xf>
    <xf numFmtId="0" fontId="0" fillId="3" borderId="0" xfId="0" applyFill="1"/>
    <xf numFmtId="0" fontId="3" fillId="3" borderId="45" xfId="0" applyFont="1" applyFill="1" applyBorder="1" applyAlignment="1">
      <alignment horizontal="center" vertical="center" wrapText="1"/>
    </xf>
    <xf numFmtId="168" fontId="30" fillId="3" borderId="1" xfId="0" applyNumberFormat="1" applyFont="1" applyFill="1" applyBorder="1" applyAlignment="1">
      <alignment horizontal="center" wrapText="1"/>
    </xf>
    <xf numFmtId="3" fontId="30" fillId="3" borderId="1" xfId="0" applyNumberFormat="1" applyFont="1" applyFill="1" applyBorder="1" applyAlignment="1">
      <alignment horizontal="center" wrapText="1"/>
    </xf>
    <xf numFmtId="167" fontId="30" fillId="3" borderId="1" xfId="0" applyNumberFormat="1" applyFont="1" applyFill="1" applyBorder="1" applyAlignment="1">
      <alignment horizontal="center" vertical="center" wrapText="1"/>
    </xf>
    <xf numFmtId="0" fontId="27" fillId="3" borderId="0" xfId="0" applyFont="1" applyFill="1" applyAlignment="1"/>
    <xf numFmtId="0" fontId="28" fillId="3" borderId="0" xfId="0" applyFont="1" applyFill="1"/>
    <xf numFmtId="0" fontId="29" fillId="3" borderId="0" xfId="0" applyFont="1" applyFill="1" applyAlignment="1"/>
    <xf numFmtId="3" fontId="0" fillId="0" borderId="1" xfId="0" applyNumberFormat="1" applyBorder="1" applyAlignment="1">
      <alignment horizontal="center" vertical="center" wrapText="1"/>
    </xf>
    <xf numFmtId="3" fontId="0" fillId="0" borderId="1" xfId="0" applyNumberFormat="1" applyFill="1" applyBorder="1" applyAlignment="1">
      <alignment vertical="center" wrapText="1"/>
    </xf>
    <xf numFmtId="167" fontId="0" fillId="3" borderId="0" xfId="0" applyNumberFormat="1" applyFill="1"/>
    <xf numFmtId="0" fontId="0" fillId="0" borderId="1" xfId="0" applyBorder="1" applyAlignment="1">
      <alignment horizontal="center" vertical="center"/>
    </xf>
    <xf numFmtId="0" fontId="8" fillId="0" borderId="1"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9" xfId="0" applyFont="1" applyFill="1" applyBorder="1" applyAlignment="1">
      <alignment horizontal="center" vertical="center" wrapText="1"/>
    </xf>
    <xf numFmtId="164" fontId="0" fillId="0" borderId="4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39"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37" xfId="0" applyNumberFormat="1" applyFill="1" applyBorder="1" applyAlignment="1">
      <alignment horizontal="center" vertical="center"/>
    </xf>
    <xf numFmtId="0" fontId="5" fillId="0" borderId="0" xfId="0" applyFont="1" applyFill="1" applyAlignment="1">
      <alignment horizontal="center"/>
    </xf>
    <xf numFmtId="0" fontId="6" fillId="0" borderId="0" xfId="0" applyFont="1" applyFill="1" applyAlignment="1">
      <alignment horizontal="center"/>
    </xf>
    <xf numFmtId="168" fontId="30" fillId="3" borderId="0" xfId="0" applyNumberFormat="1" applyFont="1" applyFill="1" applyBorder="1" applyAlignment="1">
      <alignment horizontal="left" vertical="top" wrapText="1"/>
    </xf>
    <xf numFmtId="3" fontId="30" fillId="3" borderId="29" xfId="0" applyNumberFormat="1" applyFont="1" applyFill="1" applyBorder="1" applyAlignment="1">
      <alignment horizontal="center" vertical="center" wrapText="1"/>
    </xf>
    <xf numFmtId="3" fontId="30" fillId="3" borderId="30" xfId="0" applyNumberFormat="1" applyFont="1" applyFill="1" applyBorder="1" applyAlignment="1">
      <alignment horizontal="center" vertical="center" wrapText="1"/>
    </xf>
    <xf numFmtId="3" fontId="30" fillId="3" borderId="31" xfId="0" applyNumberFormat="1" applyFont="1" applyFill="1" applyBorder="1" applyAlignment="1">
      <alignment horizontal="center" vertical="center" wrapText="1"/>
    </xf>
    <xf numFmtId="0" fontId="27" fillId="3" borderId="0" xfId="0" applyFont="1" applyFill="1" applyAlignment="1">
      <alignment horizontal="center"/>
    </xf>
    <xf numFmtId="0" fontId="29" fillId="3" borderId="0" xfId="0" applyFont="1" applyFill="1" applyAlignment="1">
      <alignment horizont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3" fontId="14" fillId="0" borderId="22" xfId="0" applyNumberFormat="1" applyFont="1" applyBorder="1" applyAlignment="1">
      <alignment horizontal="center" vertical="center"/>
    </xf>
    <xf numFmtId="3" fontId="14" fillId="0" borderId="1" xfId="0" applyNumberFormat="1" applyFont="1" applyBorder="1" applyAlignment="1">
      <alignment horizontal="center" vertical="center"/>
    </xf>
    <xf numFmtId="0" fontId="0" fillId="0" borderId="1" xfId="0" applyBorder="1" applyAlignment="1">
      <alignment horizontal="left" vertical="center"/>
    </xf>
    <xf numFmtId="0" fontId="0" fillId="0" borderId="43" xfId="0" applyBorder="1" applyAlignment="1">
      <alignment horizontal="left" vertic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3" fontId="2" fillId="0" borderId="15" xfId="0" applyNumberFormat="1" applyFont="1" applyBorder="1" applyAlignment="1">
      <alignment horizontal="center"/>
    </xf>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15" xfId="0" applyFont="1" applyFill="1" applyBorder="1" applyAlignment="1">
      <alignment horizontal="center"/>
    </xf>
    <xf numFmtId="3" fontId="2" fillId="0" borderId="22" xfId="0" applyNumberFormat="1" applyFont="1" applyFill="1" applyBorder="1" applyAlignment="1">
      <alignment horizontal="center"/>
    </xf>
    <xf numFmtId="3" fontId="2" fillId="0" borderId="23" xfId="0" applyNumberFormat="1" applyFont="1" applyFill="1" applyBorder="1" applyAlignment="1">
      <alignment horizontal="center"/>
    </xf>
    <xf numFmtId="3" fontId="2" fillId="0" borderId="15" xfId="0" applyNumberFormat="1" applyFont="1" applyFill="1" applyBorder="1" applyAlignment="1">
      <alignment horizontal="center"/>
    </xf>
    <xf numFmtId="0" fontId="27" fillId="0" borderId="0" xfId="0" applyFont="1" applyAlignment="1">
      <alignment horizontal="center"/>
    </xf>
    <xf numFmtId="0" fontId="29" fillId="0" borderId="0" xfId="0" applyFont="1" applyAlignment="1">
      <alignment horizontal="center"/>
    </xf>
    <xf numFmtId="0" fontId="9" fillId="0" borderId="0" xfId="0" applyFont="1" applyAlignment="1">
      <alignment horizontal="left" vertical="top"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lignment horizontal="left" vertical="center" indent="1"/>
    </xf>
    <xf numFmtId="0" fontId="0" fillId="0" borderId="13" xfId="0" applyBorder="1" applyAlignment="1">
      <alignment horizontal="left" vertical="center" indent="1"/>
    </xf>
    <xf numFmtId="0" fontId="2" fillId="0" borderId="1" xfId="0" applyFont="1" applyBorder="1" applyAlignment="1">
      <alignment horizontal="left" vertical="center" indent="1"/>
    </xf>
    <xf numFmtId="0" fontId="2" fillId="0" borderId="16" xfId="0" applyFont="1" applyBorder="1" applyAlignment="1">
      <alignment horizontal="left" vertical="center" indent="1"/>
    </xf>
    <xf numFmtId="0" fontId="19" fillId="0" borderId="19" xfId="0" applyFont="1" applyBorder="1" applyAlignment="1">
      <alignment horizontal="left" vertical="center" indent="1"/>
    </xf>
    <xf numFmtId="0" fontId="19" fillId="0" borderId="20" xfId="0" applyFont="1" applyBorder="1" applyAlignment="1">
      <alignment horizontal="left" vertical="center" indent="1"/>
    </xf>
    <xf numFmtId="0" fontId="19" fillId="0" borderId="21" xfId="0" applyFont="1" applyBorder="1" applyAlignment="1">
      <alignment horizontal="left" vertical="center" indent="1"/>
    </xf>
    <xf numFmtId="0" fontId="2" fillId="0" borderId="22" xfId="0" applyFont="1" applyBorder="1" applyAlignment="1">
      <alignment horizontal="center"/>
    </xf>
    <xf numFmtId="0" fontId="2" fillId="0" borderId="23" xfId="0" applyFont="1" applyBorder="1" applyAlignment="1">
      <alignment horizontal="center"/>
    </xf>
    <xf numFmtId="0" fontId="2" fillId="0" borderId="15" xfId="0" applyFont="1" applyBorder="1" applyAlignment="1">
      <alignment horizont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3" fontId="19" fillId="0" borderId="1" xfId="0" applyNumberFormat="1" applyFont="1" applyBorder="1" applyAlignment="1">
      <alignment horizontal="center"/>
    </xf>
    <xf numFmtId="3" fontId="18" fillId="0" borderId="27" xfId="0" applyNumberFormat="1" applyFont="1" applyBorder="1" applyAlignment="1">
      <alignment horizontal="center"/>
    </xf>
    <xf numFmtId="3" fontId="18" fillId="0" borderId="28" xfId="0" applyNumberFormat="1" applyFont="1" applyBorder="1" applyAlignment="1">
      <alignment horizontal="center"/>
    </xf>
    <xf numFmtId="3" fontId="18" fillId="0" borderId="33" xfId="0" applyNumberFormat="1" applyFont="1" applyBorder="1" applyAlignment="1">
      <alignment horizontal="center"/>
    </xf>
    <xf numFmtId="0" fontId="25" fillId="0" borderId="29" xfId="0" applyFont="1" applyBorder="1" applyAlignment="1">
      <alignment horizontal="left" vertical="center" wrapText="1" indent="1"/>
    </xf>
    <xf numFmtId="0" fontId="25" fillId="0" borderId="30" xfId="0" applyFont="1" applyBorder="1" applyAlignment="1">
      <alignment horizontal="left" vertical="center" wrapText="1" indent="1"/>
    </xf>
    <xf numFmtId="0" fontId="25" fillId="0" borderId="31" xfId="0" applyFont="1" applyBorder="1" applyAlignment="1">
      <alignment horizontal="left" vertical="center" wrapText="1" indent="1"/>
    </xf>
    <xf numFmtId="0" fontId="2" fillId="0" borderId="0" xfId="0" applyFont="1" applyBorder="1" applyAlignment="1">
      <alignment horizontal="left"/>
    </xf>
    <xf numFmtId="3" fontId="21" fillId="0" borderId="27" xfId="0" applyNumberFormat="1" applyFont="1" applyFill="1" applyBorder="1" applyAlignment="1">
      <alignment horizontal="center"/>
    </xf>
    <xf numFmtId="3" fontId="21" fillId="0" borderId="28" xfId="0" applyNumberFormat="1" applyFont="1" applyFill="1" applyBorder="1" applyAlignment="1">
      <alignment horizontal="center"/>
    </xf>
    <xf numFmtId="3" fontId="21" fillId="2" borderId="27" xfId="0" applyNumberFormat="1" applyFont="1" applyFill="1" applyBorder="1" applyAlignment="1">
      <alignment horizontal="center"/>
    </xf>
    <xf numFmtId="3" fontId="21" fillId="2" borderId="28" xfId="0" applyNumberFormat="1" applyFont="1" applyFill="1" applyBorder="1" applyAlignment="1">
      <alignment horizontal="center"/>
    </xf>
    <xf numFmtId="3" fontId="18" fillId="0" borderId="27" xfId="0" applyNumberFormat="1" applyFont="1" applyFill="1" applyBorder="1" applyAlignment="1">
      <alignment horizontal="center"/>
    </xf>
    <xf numFmtId="3" fontId="18" fillId="0" borderId="28" xfId="0" applyNumberFormat="1" applyFont="1" applyFill="1" applyBorder="1" applyAlignment="1">
      <alignment horizontal="center"/>
    </xf>
    <xf numFmtId="167" fontId="18" fillId="0" borderId="27" xfId="1" applyNumberFormat="1" applyFont="1" applyBorder="1" applyAlignment="1">
      <alignment horizontal="center"/>
    </xf>
    <xf numFmtId="167" fontId="18" fillId="0" borderId="28" xfId="1" applyNumberFormat="1" applyFont="1" applyBorder="1" applyAlignment="1">
      <alignment horizontal="center"/>
    </xf>
    <xf numFmtId="3" fontId="21" fillId="0" borderId="24" xfId="0" applyNumberFormat="1" applyFont="1" applyBorder="1" applyAlignment="1">
      <alignment horizontal="center"/>
    </xf>
    <xf numFmtId="3" fontId="21" fillId="0" borderId="25" xfId="0" applyNumberFormat="1" applyFont="1" applyBorder="1" applyAlignment="1">
      <alignment horizontal="center"/>
    </xf>
    <xf numFmtId="3" fontId="21" fillId="0" borderId="26" xfId="0" applyNumberFormat="1" applyFont="1" applyBorder="1" applyAlignment="1">
      <alignment horizontal="center"/>
    </xf>
    <xf numFmtId="167" fontId="18" fillId="0" borderId="24" xfId="1" applyNumberFormat="1" applyFont="1" applyBorder="1" applyAlignment="1">
      <alignment horizontal="center"/>
    </xf>
    <xf numFmtId="167" fontId="18" fillId="0" borderId="25" xfId="1" applyNumberFormat="1" applyFont="1" applyBorder="1" applyAlignment="1">
      <alignment horizontal="center"/>
    </xf>
    <xf numFmtId="167" fontId="18" fillId="0" borderId="26" xfId="1" applyNumberFormat="1" applyFont="1" applyBorder="1" applyAlignment="1">
      <alignment horizontal="center"/>
    </xf>
    <xf numFmtId="167" fontId="21" fillId="0" borderId="24" xfId="1" applyNumberFormat="1" applyFont="1" applyBorder="1" applyAlignment="1">
      <alignment horizontal="center"/>
    </xf>
    <xf numFmtId="167" fontId="21" fillId="0" borderId="25" xfId="1" applyNumberFormat="1" applyFont="1" applyBorder="1" applyAlignment="1">
      <alignment horizontal="center"/>
    </xf>
    <xf numFmtId="167" fontId="21" fillId="0" borderId="26" xfId="1" applyNumberFormat="1" applyFont="1" applyBorder="1" applyAlignment="1">
      <alignment horizontal="center"/>
    </xf>
    <xf numFmtId="0" fontId="0" fillId="0" borderId="0" xfId="0"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Normal="100" workbookViewId="0">
      <selection activeCell="A7" sqref="A7"/>
    </sheetView>
  </sheetViews>
  <sheetFormatPr defaultRowHeight="15" x14ac:dyDescent="0.25"/>
  <cols>
    <col min="1" max="1" width="3" style="42" customWidth="1"/>
    <col min="2" max="2" width="4" style="42" customWidth="1"/>
    <col min="3" max="3" width="35.42578125" style="42" customWidth="1"/>
    <col min="4" max="5" width="19.140625" style="42" customWidth="1"/>
    <col min="6" max="9" width="9.140625" style="42"/>
    <col min="10" max="12" width="9.140625" style="42" customWidth="1"/>
    <col min="13" max="16384" width="9.140625" style="42"/>
  </cols>
  <sheetData>
    <row r="1" spans="1:18" x14ac:dyDescent="0.25">
      <c r="A1" s="68" t="s">
        <v>104</v>
      </c>
    </row>
    <row r="2" spans="1:18" x14ac:dyDescent="0.25">
      <c r="A2" s="68"/>
    </row>
    <row r="3" spans="1:18" ht="18.75" x14ac:dyDescent="0.3">
      <c r="B3" s="138" t="s">
        <v>0</v>
      </c>
      <c r="C3" s="138"/>
      <c r="D3" s="138"/>
    </row>
    <row r="4" spans="1:18" ht="18.75" x14ac:dyDescent="0.3">
      <c r="B4" s="138" t="s">
        <v>85</v>
      </c>
      <c r="C4" s="138"/>
      <c r="D4" s="138"/>
    </row>
    <row r="5" spans="1:18" ht="18.75" x14ac:dyDescent="0.3">
      <c r="B5" s="138" t="s">
        <v>1</v>
      </c>
      <c r="C5" s="138"/>
      <c r="D5" s="138"/>
    </row>
    <row r="6" spans="1:18" ht="18.75" x14ac:dyDescent="0.3">
      <c r="B6" s="138" t="s">
        <v>2</v>
      </c>
      <c r="C6" s="138"/>
      <c r="D6" s="138"/>
    </row>
    <row r="7" spans="1:18" ht="15.75" x14ac:dyDescent="0.25">
      <c r="C7" s="139" t="s">
        <v>3</v>
      </c>
      <c r="D7" s="139"/>
    </row>
    <row r="8" spans="1:18" ht="15.75" x14ac:dyDescent="0.25">
      <c r="C8" s="43"/>
      <c r="D8" s="43"/>
    </row>
    <row r="9" spans="1:18" x14ac:dyDescent="0.25">
      <c r="C9" s="42" t="s">
        <v>4</v>
      </c>
      <c r="D9" s="47">
        <v>0.1371</v>
      </c>
      <c r="E9" s="44">
        <f>365*24*D9</f>
        <v>1200.9960000000001</v>
      </c>
      <c r="F9" s="48" t="s">
        <v>5</v>
      </c>
      <c r="Q9" s="96"/>
      <c r="R9" s="97"/>
    </row>
    <row r="10" spans="1:18" ht="15" customHeight="1" x14ac:dyDescent="0.25">
      <c r="Q10" s="96"/>
      <c r="R10" s="97"/>
    </row>
    <row r="11" spans="1:18" ht="15" customHeight="1" x14ac:dyDescent="0.25">
      <c r="C11" s="42" t="s">
        <v>6</v>
      </c>
      <c r="E11" s="49"/>
      <c r="Q11" s="96"/>
      <c r="R11" s="97"/>
    </row>
    <row r="12" spans="1:18" x14ac:dyDescent="0.25">
      <c r="C12" s="126" t="s">
        <v>36</v>
      </c>
      <c r="D12" s="99">
        <v>1</v>
      </c>
      <c r="E12" s="49"/>
      <c r="Q12" s="46"/>
      <c r="R12" s="46"/>
    </row>
    <row r="13" spans="1:18" x14ac:dyDescent="0.25">
      <c r="C13" s="126"/>
      <c r="D13" s="87">
        <v>0.8</v>
      </c>
      <c r="E13" s="49"/>
    </row>
    <row r="14" spans="1:18" x14ac:dyDescent="0.25">
      <c r="C14" s="126"/>
      <c r="D14" s="87">
        <v>0.7</v>
      </c>
      <c r="E14" s="49"/>
    </row>
    <row r="15" spans="1:18" x14ac:dyDescent="0.25">
      <c r="C15" s="126"/>
      <c r="D15" s="87">
        <v>0.65</v>
      </c>
      <c r="E15" s="49"/>
    </row>
    <row r="16" spans="1:18" x14ac:dyDescent="0.25">
      <c r="C16" s="127" t="s">
        <v>37</v>
      </c>
      <c r="D16" s="87">
        <v>0.9</v>
      </c>
      <c r="E16" s="49"/>
    </row>
    <row r="17" spans="3:21" x14ac:dyDescent="0.25">
      <c r="C17" s="128"/>
      <c r="D17" s="87">
        <v>0.7</v>
      </c>
      <c r="E17" s="49"/>
    </row>
    <row r="18" spans="3:21" x14ac:dyDescent="0.25">
      <c r="C18" s="128"/>
      <c r="D18" s="87">
        <v>0.6</v>
      </c>
      <c r="E18" s="49"/>
    </row>
    <row r="19" spans="3:21" x14ac:dyDescent="0.25">
      <c r="C19" s="129"/>
      <c r="D19" s="87">
        <v>0.55000000000000004</v>
      </c>
      <c r="E19" s="49"/>
    </row>
    <row r="20" spans="3:21" x14ac:dyDescent="0.25">
      <c r="C20" s="127" t="s">
        <v>38</v>
      </c>
      <c r="D20" s="87">
        <v>0.8</v>
      </c>
      <c r="E20" s="49"/>
    </row>
    <row r="21" spans="3:21" x14ac:dyDescent="0.25">
      <c r="C21" s="128"/>
      <c r="D21" s="87">
        <v>0.65</v>
      </c>
      <c r="E21" s="49"/>
    </row>
    <row r="22" spans="3:21" x14ac:dyDescent="0.25">
      <c r="C22" s="128"/>
      <c r="D22" s="87">
        <v>0.55000000000000004</v>
      </c>
      <c r="E22" s="49"/>
      <c r="R22" s="98"/>
      <c r="S22" s="98"/>
      <c r="T22" s="98"/>
      <c r="U22" s="98"/>
    </row>
    <row r="23" spans="3:21" x14ac:dyDescent="0.25">
      <c r="C23" s="129"/>
      <c r="D23" s="87">
        <v>0.5</v>
      </c>
      <c r="E23" s="49"/>
      <c r="R23" s="98"/>
      <c r="S23" s="98"/>
      <c r="T23" s="98"/>
      <c r="U23" s="98"/>
    </row>
    <row r="24" spans="3:21" ht="15" customHeight="1" x14ac:dyDescent="0.25">
      <c r="C24" s="125" t="s">
        <v>39</v>
      </c>
      <c r="D24" s="87">
        <v>0.7</v>
      </c>
      <c r="E24" s="50"/>
      <c r="R24" s="98"/>
      <c r="S24" s="98"/>
      <c r="T24" s="98"/>
      <c r="U24" s="98"/>
    </row>
    <row r="25" spans="3:21" ht="15" customHeight="1" x14ac:dyDescent="0.25">
      <c r="C25" s="125"/>
      <c r="D25" s="87">
        <v>0.55000000000000004</v>
      </c>
      <c r="E25" s="50"/>
      <c r="R25" s="98"/>
      <c r="S25" s="98"/>
      <c r="T25" s="98"/>
      <c r="U25" s="98"/>
    </row>
    <row r="26" spans="3:21" ht="15" customHeight="1" x14ac:dyDescent="0.25">
      <c r="C26" s="125"/>
      <c r="D26" s="87">
        <v>0.5</v>
      </c>
      <c r="E26" s="50"/>
      <c r="R26" s="98"/>
      <c r="S26" s="98"/>
      <c r="T26" s="98"/>
      <c r="U26" s="98"/>
    </row>
    <row r="27" spans="3:21" ht="15" customHeight="1" x14ac:dyDescent="0.25">
      <c r="C27" s="125"/>
      <c r="D27" s="87">
        <v>0.45</v>
      </c>
      <c r="E27" s="50"/>
      <c r="R27" s="98"/>
      <c r="S27" s="98"/>
      <c r="T27" s="98"/>
      <c r="U27" s="98"/>
    </row>
    <row r="28" spans="3:21" x14ac:dyDescent="0.25">
      <c r="E28" s="49"/>
      <c r="R28" s="98"/>
      <c r="S28" s="98"/>
      <c r="T28" s="98"/>
      <c r="U28" s="98"/>
    </row>
    <row r="29" spans="3:21" ht="16.5" customHeight="1" x14ac:dyDescent="0.25">
      <c r="C29" s="51" t="s">
        <v>7</v>
      </c>
      <c r="D29" s="52">
        <v>40</v>
      </c>
      <c r="F29" s="53"/>
      <c r="R29" s="98"/>
      <c r="S29" s="98"/>
      <c r="T29" s="98"/>
      <c r="U29" s="98"/>
    </row>
    <row r="30" spans="3:21" x14ac:dyDescent="0.25">
      <c r="C30" s="51"/>
      <c r="E30" s="53"/>
      <c r="F30" s="53"/>
      <c r="R30" s="98"/>
      <c r="S30" s="98"/>
      <c r="T30" s="98"/>
      <c r="U30" s="98"/>
    </row>
    <row r="31" spans="3:21" ht="16.5" thickBot="1" x14ac:dyDescent="0.35">
      <c r="C31" s="42" t="s">
        <v>11</v>
      </c>
      <c r="F31" s="42" t="s">
        <v>69</v>
      </c>
      <c r="G31" s="54"/>
      <c r="R31" s="98"/>
      <c r="S31" s="98"/>
      <c r="T31" s="98"/>
      <c r="U31" s="98"/>
    </row>
    <row r="32" spans="3:21" ht="15.75" x14ac:dyDescent="0.3">
      <c r="C32" s="55" t="s">
        <v>13</v>
      </c>
      <c r="D32" s="56">
        <f>H32</f>
        <v>0.23005565862708718</v>
      </c>
      <c r="F32" s="57" t="s">
        <v>8</v>
      </c>
      <c r="G32" s="76">
        <v>3.4</v>
      </c>
      <c r="H32" s="137">
        <f>AVERAGE(G32:G34)/4/AVERAGE($G$32:$G$43)</f>
        <v>0.23005565862708718</v>
      </c>
      <c r="I32" s="130" t="s">
        <v>9</v>
      </c>
      <c r="L32" s="70"/>
      <c r="M32" s="71"/>
      <c r="R32" s="98"/>
      <c r="S32" s="98"/>
      <c r="T32" s="98"/>
      <c r="U32" s="98"/>
    </row>
    <row r="33" spans="3:13" x14ac:dyDescent="0.25">
      <c r="C33" s="55" t="s">
        <v>15</v>
      </c>
      <c r="D33" s="56">
        <f>H35</f>
        <v>0.28942486085343233</v>
      </c>
      <c r="F33" s="58" t="s">
        <v>10</v>
      </c>
      <c r="G33" s="72">
        <v>4.2</v>
      </c>
      <c r="H33" s="134"/>
      <c r="I33" s="131"/>
      <c r="L33" s="72"/>
      <c r="M33" s="71"/>
    </row>
    <row r="34" spans="3:13" x14ac:dyDescent="0.25">
      <c r="C34" s="55" t="s">
        <v>17</v>
      </c>
      <c r="D34" s="56">
        <f>H38</f>
        <v>0.29313543599257885</v>
      </c>
      <c r="F34" s="59" t="s">
        <v>12</v>
      </c>
      <c r="G34" s="74">
        <v>4.8</v>
      </c>
      <c r="H34" s="135"/>
      <c r="I34" s="131"/>
      <c r="L34" s="72"/>
      <c r="M34" s="71"/>
    </row>
    <row r="35" spans="3:13" x14ac:dyDescent="0.25">
      <c r="C35" s="55" t="s">
        <v>19</v>
      </c>
      <c r="D35" s="56">
        <f>H41</f>
        <v>0.18738404452690169</v>
      </c>
      <c r="F35" s="60" t="s">
        <v>14</v>
      </c>
      <c r="G35" s="75">
        <v>5</v>
      </c>
      <c r="H35" s="133">
        <f>AVERAGE(G35:G37)/4/AVERAGE($G$32:$G$43)</f>
        <v>0.28942486085343233</v>
      </c>
      <c r="I35" s="131"/>
      <c r="L35" s="72"/>
      <c r="M35" s="71"/>
    </row>
    <row r="36" spans="3:13" x14ac:dyDescent="0.25">
      <c r="D36" s="56"/>
      <c r="F36" s="58" t="s">
        <v>16</v>
      </c>
      <c r="G36" s="72">
        <v>5.2</v>
      </c>
      <c r="H36" s="134"/>
      <c r="I36" s="131"/>
      <c r="L36" s="72"/>
      <c r="M36" s="71"/>
    </row>
    <row r="37" spans="3:13" x14ac:dyDescent="0.25">
      <c r="F37" s="59" t="s">
        <v>18</v>
      </c>
      <c r="G37" s="74">
        <v>5.4</v>
      </c>
      <c r="H37" s="135"/>
      <c r="I37" s="131"/>
      <c r="L37" s="72"/>
      <c r="M37" s="71"/>
    </row>
    <row r="38" spans="3:13" x14ac:dyDescent="0.25">
      <c r="C38" s="61"/>
      <c r="D38" s="62"/>
      <c r="F38" s="60" t="s">
        <v>20</v>
      </c>
      <c r="G38" s="75">
        <v>5.5</v>
      </c>
      <c r="H38" s="133">
        <f>AVERAGE(G38:G40)/4/AVERAGE($G$32:$G$43)</f>
        <v>0.29313543599257885</v>
      </c>
      <c r="I38" s="131"/>
      <c r="L38" s="72"/>
      <c r="M38" s="71"/>
    </row>
    <row r="39" spans="3:13" x14ac:dyDescent="0.25">
      <c r="F39" s="58" t="s">
        <v>21</v>
      </c>
      <c r="G39" s="72">
        <v>5.3</v>
      </c>
      <c r="H39" s="134"/>
      <c r="I39" s="131"/>
      <c r="L39" s="72"/>
      <c r="M39" s="71"/>
    </row>
    <row r="40" spans="3:13" x14ac:dyDescent="0.25">
      <c r="D40" s="63"/>
      <c r="F40" s="59" t="s">
        <v>22</v>
      </c>
      <c r="G40" s="74">
        <v>5</v>
      </c>
      <c r="H40" s="135"/>
      <c r="I40" s="131"/>
      <c r="L40" s="72"/>
      <c r="M40" s="71"/>
    </row>
    <row r="41" spans="3:13" x14ac:dyDescent="0.25">
      <c r="F41" s="60" t="s">
        <v>23</v>
      </c>
      <c r="G41" s="75">
        <v>4.3</v>
      </c>
      <c r="H41" s="133">
        <f>AVERAGE(G41:G43)/4/AVERAGE($G$32:$G$43)</f>
        <v>0.18738404452690169</v>
      </c>
      <c r="I41" s="131"/>
      <c r="L41" s="72"/>
      <c r="M41" s="71"/>
    </row>
    <row r="42" spans="3:13" x14ac:dyDescent="0.25">
      <c r="F42" s="58" t="s">
        <v>24</v>
      </c>
      <c r="G42" s="72">
        <v>3</v>
      </c>
      <c r="H42" s="134"/>
      <c r="I42" s="131"/>
      <c r="L42" s="72"/>
      <c r="M42" s="71"/>
    </row>
    <row r="43" spans="3:13" ht="15.75" thickBot="1" x14ac:dyDescent="0.3">
      <c r="F43" s="64" t="s">
        <v>25</v>
      </c>
      <c r="G43" s="77">
        <v>2.8</v>
      </c>
      <c r="H43" s="136"/>
      <c r="I43" s="132"/>
      <c r="L43" s="72"/>
      <c r="M43" s="71"/>
    </row>
    <row r="44" spans="3:13" x14ac:dyDescent="0.25">
      <c r="F44" s="42" t="s">
        <v>64</v>
      </c>
      <c r="G44" s="45">
        <v>4.5</v>
      </c>
      <c r="H44" s="65">
        <f>SUM(H32:H43)</f>
        <v>1</v>
      </c>
      <c r="J44" s="66"/>
      <c r="L44" s="72"/>
      <c r="M44" s="73"/>
    </row>
    <row r="45" spans="3:13" x14ac:dyDescent="0.25">
      <c r="J45" s="66"/>
    </row>
    <row r="46" spans="3:13" x14ac:dyDescent="0.25">
      <c r="G46" s="78"/>
      <c r="J46" s="66"/>
    </row>
    <row r="47" spans="3:13" x14ac:dyDescent="0.25">
      <c r="J47" s="66"/>
    </row>
    <row r="59" spans="7:8" x14ac:dyDescent="0.25">
      <c r="G59" s="67"/>
      <c r="H59" s="67"/>
    </row>
    <row r="60" spans="7:8" x14ac:dyDescent="0.25">
      <c r="G60" s="67"/>
      <c r="H60" s="67"/>
    </row>
  </sheetData>
  <mergeCells count="14">
    <mergeCell ref="B3:D3"/>
    <mergeCell ref="B4:D4"/>
    <mergeCell ref="B5:D5"/>
    <mergeCell ref="B6:D6"/>
    <mergeCell ref="C7:D7"/>
    <mergeCell ref="C24:C27"/>
    <mergeCell ref="C12:C15"/>
    <mergeCell ref="C16:C19"/>
    <mergeCell ref="C20:C23"/>
    <mergeCell ref="I32:I43"/>
    <mergeCell ref="H35:H37"/>
    <mergeCell ref="H38:H40"/>
    <mergeCell ref="H41:H43"/>
    <mergeCell ref="H32:H3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sqref="A1:D1"/>
    </sheetView>
  </sheetViews>
  <sheetFormatPr defaultRowHeight="15" x14ac:dyDescent="0.25"/>
  <cols>
    <col min="1" max="1" width="36" style="114" bestFit="1" customWidth="1"/>
    <col min="2" max="2" width="17.42578125" style="114" bestFit="1" customWidth="1"/>
    <col min="3" max="3" width="28.140625" style="114" customWidth="1"/>
    <col min="4" max="4" width="18.140625" style="114" bestFit="1" customWidth="1"/>
    <col min="5" max="16384" width="9.140625" style="114"/>
  </cols>
  <sheetData>
    <row r="1" spans="1:7" ht="18.75" x14ac:dyDescent="0.3">
      <c r="A1" s="144" t="s">
        <v>0</v>
      </c>
      <c r="B1" s="144"/>
      <c r="C1" s="144"/>
      <c r="D1" s="144"/>
    </row>
    <row r="2" spans="1:7" ht="18.75" x14ac:dyDescent="0.3">
      <c r="A2" s="144" t="s">
        <v>85</v>
      </c>
      <c r="B2" s="144"/>
      <c r="C2" s="144"/>
      <c r="D2" s="144"/>
    </row>
    <row r="3" spans="1:7" ht="18.75" x14ac:dyDescent="0.3">
      <c r="A3" s="144" t="s">
        <v>1</v>
      </c>
      <c r="B3" s="144"/>
      <c r="C3" s="144"/>
      <c r="D3" s="144"/>
    </row>
    <row r="4" spans="1:7" ht="18.75" x14ac:dyDescent="0.3">
      <c r="A4" s="144" t="s">
        <v>87</v>
      </c>
      <c r="B4" s="144"/>
      <c r="C4" s="144"/>
      <c r="D4" s="144"/>
    </row>
    <row r="5" spans="1:7" ht="15.75" x14ac:dyDescent="0.25">
      <c r="A5" s="145" t="s">
        <v>84</v>
      </c>
      <c r="B5" s="145"/>
      <c r="C5" s="145"/>
      <c r="D5" s="145"/>
    </row>
    <row r="7" spans="1:7" ht="30" x14ac:dyDescent="0.25">
      <c r="A7" s="115" t="s">
        <v>80</v>
      </c>
      <c r="B7" s="115" t="s">
        <v>82</v>
      </c>
      <c r="C7" s="115" t="s">
        <v>81</v>
      </c>
      <c r="D7" s="115" t="s">
        <v>83</v>
      </c>
    </row>
    <row r="8" spans="1:7" x14ac:dyDescent="0.25">
      <c r="A8" s="116" t="s">
        <v>79</v>
      </c>
      <c r="B8" s="117">
        <v>0</v>
      </c>
      <c r="C8" s="141">
        <v>46864431</v>
      </c>
      <c r="D8" s="118">
        <f>B8/C8</f>
        <v>0</v>
      </c>
      <c r="F8" s="124"/>
    </row>
    <row r="9" spans="1:7" x14ac:dyDescent="0.25">
      <c r="A9" s="116" t="s">
        <v>98</v>
      </c>
      <c r="B9" s="117">
        <f>'Baseline (Pre 5-9-16 Contracts)'!I22</f>
        <v>1257046.1265805119</v>
      </c>
      <c r="C9" s="142"/>
      <c r="D9" s="118">
        <f>B9/C8</f>
        <v>2.6823031876360814E-2</v>
      </c>
      <c r="F9" s="124"/>
      <c r="G9" s="124"/>
    </row>
    <row r="10" spans="1:7" x14ac:dyDescent="0.25">
      <c r="A10" s="116" t="s">
        <v>101</v>
      </c>
      <c r="B10" s="117">
        <f>'Compliance Obligation'!V194</f>
        <v>1906578.140597794</v>
      </c>
      <c r="C10" s="143"/>
      <c r="D10" s="118">
        <f>B10/C8</f>
        <v>4.0682839840684167E-2</v>
      </c>
      <c r="F10" s="124"/>
      <c r="G10" s="124"/>
    </row>
    <row r="12" spans="1:7" ht="28.5" customHeight="1" x14ac:dyDescent="0.25">
      <c r="A12" s="140" t="s">
        <v>100</v>
      </c>
      <c r="B12" s="140"/>
      <c r="C12" s="140"/>
      <c r="D12" s="140"/>
    </row>
    <row r="14" spans="1:7" ht="18.75" x14ac:dyDescent="0.3">
      <c r="A14" s="119"/>
      <c r="B14" s="119"/>
      <c r="C14" s="119"/>
      <c r="D14" s="119"/>
    </row>
    <row r="15" spans="1:7" ht="18.75" x14ac:dyDescent="0.3">
      <c r="A15" s="119"/>
      <c r="B15" s="119"/>
      <c r="C15" s="119"/>
      <c r="D15" s="119"/>
    </row>
    <row r="16" spans="1:7" ht="18.75" x14ac:dyDescent="0.3">
      <c r="A16" s="119"/>
      <c r="B16" s="119"/>
      <c r="C16" s="119"/>
      <c r="D16" s="119"/>
    </row>
    <row r="17" spans="1:4" ht="18.75" x14ac:dyDescent="0.3">
      <c r="A17" s="119"/>
      <c r="B17" s="119"/>
      <c r="C17" s="119"/>
      <c r="D17" s="119"/>
    </row>
    <row r="18" spans="1:4" ht="15.75" x14ac:dyDescent="0.25">
      <c r="A18" s="120"/>
      <c r="B18" s="121"/>
      <c r="C18" s="121"/>
      <c r="D18" s="121"/>
    </row>
  </sheetData>
  <mergeCells count="7">
    <mergeCell ref="A12:D12"/>
    <mergeCell ref="C8:C10"/>
    <mergeCell ref="A1:D1"/>
    <mergeCell ref="A2:D2"/>
    <mergeCell ref="A3:D3"/>
    <mergeCell ref="A4:D4"/>
    <mergeCell ref="A5: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206"/>
  <sheetViews>
    <sheetView showGridLines="0" topLeftCell="F163" zoomScale="80" zoomScaleNormal="80" workbookViewId="0">
      <selection activeCell="V142" sqref="V142:Y142"/>
    </sheetView>
  </sheetViews>
  <sheetFormatPr defaultRowHeight="15" x14ac:dyDescent="0.25"/>
  <cols>
    <col min="1" max="1" width="3.140625" customWidth="1"/>
    <col min="2" max="2" width="4.140625" customWidth="1"/>
    <col min="3" max="3" width="60.42578125" customWidth="1"/>
    <col min="4" max="4" width="11.140625" bestFit="1" customWidth="1"/>
    <col min="5" max="5" width="4" customWidth="1"/>
    <col min="6" max="61" width="7.85546875" customWidth="1"/>
  </cols>
  <sheetData>
    <row r="1" spans="2:61" ht="15.75" thickBot="1" x14ac:dyDescent="0.3"/>
    <row r="2" spans="2:61" ht="18.75" x14ac:dyDescent="0.3">
      <c r="B2" s="162" t="s">
        <v>0</v>
      </c>
      <c r="C2" s="162"/>
      <c r="D2" s="162"/>
      <c r="E2" s="162"/>
      <c r="H2" s="165" t="s">
        <v>26</v>
      </c>
      <c r="I2" s="6" t="s">
        <v>27</v>
      </c>
      <c r="J2" s="168" t="s">
        <v>28</v>
      </c>
      <c r="K2" s="168"/>
      <c r="L2" s="168"/>
      <c r="M2" s="168"/>
      <c r="N2" s="168"/>
      <c r="O2" s="168"/>
      <c r="P2" s="168"/>
      <c r="Q2" s="169"/>
    </row>
    <row r="3" spans="2:61" ht="18.75" x14ac:dyDescent="0.3">
      <c r="B3" s="162" t="s">
        <v>85</v>
      </c>
      <c r="C3" s="162"/>
      <c r="D3" s="162"/>
      <c r="E3" s="162"/>
      <c r="F3" s="1"/>
      <c r="H3" s="166"/>
      <c r="I3" s="7" t="s">
        <v>29</v>
      </c>
      <c r="J3" s="170" t="s">
        <v>30</v>
      </c>
      <c r="K3" s="170"/>
      <c r="L3" s="170"/>
      <c r="M3" s="170"/>
      <c r="N3" s="170"/>
      <c r="O3" s="170"/>
      <c r="P3" s="170"/>
      <c r="Q3" s="171"/>
    </row>
    <row r="4" spans="2:61" ht="19.5" thickBot="1" x14ac:dyDescent="0.35">
      <c r="B4" s="162" t="s">
        <v>1</v>
      </c>
      <c r="C4" s="162"/>
      <c r="D4" s="162"/>
      <c r="E4" s="162"/>
      <c r="H4" s="167"/>
      <c r="I4" s="22" t="s">
        <v>60</v>
      </c>
      <c r="J4" s="172" t="s">
        <v>31</v>
      </c>
      <c r="K4" s="173"/>
      <c r="L4" s="173"/>
      <c r="M4" s="173"/>
      <c r="N4" s="173"/>
      <c r="O4" s="173"/>
      <c r="P4" s="173"/>
      <c r="Q4" s="174"/>
    </row>
    <row r="5" spans="2:61" ht="18.75" x14ac:dyDescent="0.3">
      <c r="B5" s="162" t="s">
        <v>87</v>
      </c>
      <c r="C5" s="162"/>
      <c r="D5" s="162"/>
      <c r="E5" s="162"/>
      <c r="J5" s="4"/>
      <c r="K5" s="8"/>
    </row>
    <row r="6" spans="2:61" ht="15.75" x14ac:dyDescent="0.25">
      <c r="B6" s="163" t="s">
        <v>86</v>
      </c>
      <c r="C6" s="163"/>
      <c r="D6" s="163"/>
      <c r="E6" s="163"/>
    </row>
    <row r="7" spans="2:61" ht="15.75" x14ac:dyDescent="0.25">
      <c r="B7" s="91"/>
      <c r="C7" s="91"/>
      <c r="D7" s="91"/>
      <c r="E7" s="91"/>
    </row>
    <row r="8" spans="2:61" ht="15.75" x14ac:dyDescent="0.25">
      <c r="B8" s="91"/>
      <c r="C8" s="164" t="s">
        <v>102</v>
      </c>
      <c r="D8" s="164"/>
      <c r="E8" s="164"/>
    </row>
    <row r="9" spans="2:61" ht="15.75" x14ac:dyDescent="0.25">
      <c r="B9" s="91"/>
      <c r="C9" s="164"/>
      <c r="D9" s="164"/>
      <c r="E9" s="164"/>
    </row>
    <row r="10" spans="2:61" ht="15.75" x14ac:dyDescent="0.25">
      <c r="B10" s="91"/>
      <c r="C10" s="164"/>
      <c r="D10" s="164"/>
      <c r="E10" s="164"/>
    </row>
    <row r="11" spans="2:61" x14ac:dyDescent="0.25">
      <c r="C11" s="164"/>
      <c r="D11" s="164"/>
      <c r="E11" s="164"/>
    </row>
    <row r="12" spans="2:61" x14ac:dyDescent="0.25">
      <c r="C12" s="164"/>
      <c r="D12" s="164"/>
      <c r="E12" s="164"/>
    </row>
    <row r="13" spans="2:61" x14ac:dyDescent="0.25">
      <c r="C13" s="164"/>
      <c r="D13" s="164"/>
      <c r="E13" s="164"/>
    </row>
    <row r="14" spans="2:61" x14ac:dyDescent="0.25">
      <c r="C14" s="164"/>
      <c r="D14" s="164"/>
      <c r="E14" s="164"/>
    </row>
    <row r="15" spans="2:61" x14ac:dyDescent="0.25">
      <c r="C15" s="4" t="s">
        <v>32</v>
      </c>
      <c r="D15" s="4"/>
      <c r="E15" s="9">
        <v>2013</v>
      </c>
      <c r="F15" s="30">
        <v>2014</v>
      </c>
      <c r="G15" s="30">
        <v>2014</v>
      </c>
      <c r="H15" s="30">
        <v>2014</v>
      </c>
      <c r="I15" s="30">
        <f t="shared" ref="I15:AQ15" si="0">E15+1</f>
        <v>2014</v>
      </c>
      <c r="J15" s="30">
        <f t="shared" si="0"/>
        <v>2015</v>
      </c>
      <c r="K15" s="30">
        <f t="shared" si="0"/>
        <v>2015</v>
      </c>
      <c r="L15" s="30">
        <f t="shared" si="0"/>
        <v>2015</v>
      </c>
      <c r="M15" s="30">
        <f t="shared" si="0"/>
        <v>2015</v>
      </c>
      <c r="N15" s="30">
        <f t="shared" si="0"/>
        <v>2016</v>
      </c>
      <c r="O15" s="30">
        <f t="shared" si="0"/>
        <v>2016</v>
      </c>
      <c r="P15" s="30">
        <f t="shared" si="0"/>
        <v>2016</v>
      </c>
      <c r="Q15" s="30">
        <f t="shared" si="0"/>
        <v>2016</v>
      </c>
      <c r="R15" s="30">
        <f t="shared" si="0"/>
        <v>2017</v>
      </c>
      <c r="S15" s="30">
        <f t="shared" si="0"/>
        <v>2017</v>
      </c>
      <c r="T15" s="30">
        <f t="shared" si="0"/>
        <v>2017</v>
      </c>
      <c r="U15" s="30">
        <f t="shared" si="0"/>
        <v>2017</v>
      </c>
      <c r="V15" s="30">
        <f t="shared" si="0"/>
        <v>2018</v>
      </c>
      <c r="W15" s="30">
        <f t="shared" si="0"/>
        <v>2018</v>
      </c>
      <c r="X15" s="30">
        <f t="shared" si="0"/>
        <v>2018</v>
      </c>
      <c r="Y15" s="30">
        <f t="shared" si="0"/>
        <v>2018</v>
      </c>
      <c r="Z15" s="30">
        <f t="shared" si="0"/>
        <v>2019</v>
      </c>
      <c r="AA15" s="30">
        <f t="shared" si="0"/>
        <v>2019</v>
      </c>
      <c r="AB15" s="30">
        <f t="shared" si="0"/>
        <v>2019</v>
      </c>
      <c r="AC15" s="30">
        <f t="shared" si="0"/>
        <v>2019</v>
      </c>
      <c r="AD15" s="30">
        <f t="shared" si="0"/>
        <v>2020</v>
      </c>
      <c r="AE15" s="30">
        <f t="shared" si="0"/>
        <v>2020</v>
      </c>
      <c r="AF15" s="30">
        <f t="shared" si="0"/>
        <v>2020</v>
      </c>
      <c r="AG15" s="30">
        <f t="shared" si="0"/>
        <v>2020</v>
      </c>
      <c r="AH15" s="30">
        <f t="shared" si="0"/>
        <v>2021</v>
      </c>
      <c r="AI15" s="30">
        <f t="shared" si="0"/>
        <v>2021</v>
      </c>
      <c r="AJ15" s="30">
        <f t="shared" si="0"/>
        <v>2021</v>
      </c>
      <c r="AK15" s="30">
        <f t="shared" si="0"/>
        <v>2021</v>
      </c>
      <c r="AL15" s="30">
        <f t="shared" si="0"/>
        <v>2022</v>
      </c>
      <c r="AM15" s="30">
        <f t="shared" si="0"/>
        <v>2022</v>
      </c>
      <c r="AN15" s="30">
        <f t="shared" si="0"/>
        <v>2022</v>
      </c>
      <c r="AO15" s="30">
        <f t="shared" si="0"/>
        <v>2022</v>
      </c>
      <c r="AP15" s="30">
        <f t="shared" si="0"/>
        <v>2023</v>
      </c>
      <c r="AQ15" s="30">
        <f t="shared" si="0"/>
        <v>2023</v>
      </c>
      <c r="AR15" s="30">
        <f>AN15+1</f>
        <v>2023</v>
      </c>
      <c r="AS15" s="30">
        <f t="shared" ref="AS15:BI15" si="1">AO15+1</f>
        <v>2023</v>
      </c>
      <c r="AT15" s="30">
        <f t="shared" si="1"/>
        <v>2024</v>
      </c>
      <c r="AU15" s="30">
        <f t="shared" si="1"/>
        <v>2024</v>
      </c>
      <c r="AV15" s="30">
        <f t="shared" si="1"/>
        <v>2024</v>
      </c>
      <c r="AW15" s="30">
        <f t="shared" si="1"/>
        <v>2024</v>
      </c>
      <c r="AX15" s="30">
        <f t="shared" si="1"/>
        <v>2025</v>
      </c>
      <c r="AY15" s="30">
        <f t="shared" si="1"/>
        <v>2025</v>
      </c>
      <c r="AZ15" s="30">
        <f t="shared" si="1"/>
        <v>2025</v>
      </c>
      <c r="BA15" s="30">
        <f t="shared" si="1"/>
        <v>2025</v>
      </c>
      <c r="BB15" s="30">
        <f t="shared" si="1"/>
        <v>2026</v>
      </c>
      <c r="BC15" s="30">
        <f t="shared" si="1"/>
        <v>2026</v>
      </c>
      <c r="BD15" s="30">
        <f t="shared" si="1"/>
        <v>2026</v>
      </c>
      <c r="BE15" s="30">
        <f t="shared" si="1"/>
        <v>2026</v>
      </c>
      <c r="BF15" s="30">
        <f t="shared" si="1"/>
        <v>2027</v>
      </c>
      <c r="BG15" s="30">
        <f t="shared" si="1"/>
        <v>2027</v>
      </c>
      <c r="BH15" s="30">
        <f t="shared" si="1"/>
        <v>2027</v>
      </c>
      <c r="BI15" s="30">
        <f t="shared" si="1"/>
        <v>2027</v>
      </c>
    </row>
    <row r="16" spans="2:61" x14ac:dyDescent="0.25">
      <c r="C16" s="4" t="s">
        <v>33</v>
      </c>
      <c r="D16" s="4"/>
      <c r="E16" s="9" t="s">
        <v>19</v>
      </c>
      <c r="F16" s="30" t="s">
        <v>13</v>
      </c>
      <c r="G16" s="30" t="s">
        <v>15</v>
      </c>
      <c r="H16" s="30" t="s">
        <v>17</v>
      </c>
      <c r="I16" s="30" t="s">
        <v>19</v>
      </c>
      <c r="J16" s="30" t="str">
        <f>F16</f>
        <v>Q1</v>
      </c>
      <c r="K16" s="30" t="str">
        <f t="shared" ref="K16:AQ16" si="2">G16</f>
        <v>Q2</v>
      </c>
      <c r="L16" s="30" t="str">
        <f t="shared" si="2"/>
        <v>Q3</v>
      </c>
      <c r="M16" s="30" t="str">
        <f t="shared" si="2"/>
        <v>Q4</v>
      </c>
      <c r="N16" s="30" t="str">
        <f t="shared" si="2"/>
        <v>Q1</v>
      </c>
      <c r="O16" s="30" t="str">
        <f t="shared" si="2"/>
        <v>Q2</v>
      </c>
      <c r="P16" s="30" t="str">
        <f t="shared" si="2"/>
        <v>Q3</v>
      </c>
      <c r="Q16" s="30" t="str">
        <f t="shared" si="2"/>
        <v>Q4</v>
      </c>
      <c r="R16" s="30" t="str">
        <f t="shared" si="2"/>
        <v>Q1</v>
      </c>
      <c r="S16" s="30" t="str">
        <f t="shared" si="2"/>
        <v>Q2</v>
      </c>
      <c r="T16" s="30" t="str">
        <f t="shared" si="2"/>
        <v>Q3</v>
      </c>
      <c r="U16" s="30" t="str">
        <f t="shared" si="2"/>
        <v>Q4</v>
      </c>
      <c r="V16" s="30" t="str">
        <f t="shared" si="2"/>
        <v>Q1</v>
      </c>
      <c r="W16" s="30" t="str">
        <f t="shared" si="2"/>
        <v>Q2</v>
      </c>
      <c r="X16" s="30" t="str">
        <f t="shared" si="2"/>
        <v>Q3</v>
      </c>
      <c r="Y16" s="30" t="str">
        <f t="shared" si="2"/>
        <v>Q4</v>
      </c>
      <c r="Z16" s="30" t="str">
        <f t="shared" si="2"/>
        <v>Q1</v>
      </c>
      <c r="AA16" s="30" t="str">
        <f t="shared" si="2"/>
        <v>Q2</v>
      </c>
      <c r="AB16" s="30" t="str">
        <f t="shared" si="2"/>
        <v>Q3</v>
      </c>
      <c r="AC16" s="30" t="str">
        <f t="shared" si="2"/>
        <v>Q4</v>
      </c>
      <c r="AD16" s="30" t="str">
        <f t="shared" si="2"/>
        <v>Q1</v>
      </c>
      <c r="AE16" s="30" t="str">
        <f t="shared" si="2"/>
        <v>Q2</v>
      </c>
      <c r="AF16" s="30" t="str">
        <f t="shared" si="2"/>
        <v>Q3</v>
      </c>
      <c r="AG16" s="30" t="str">
        <f t="shared" si="2"/>
        <v>Q4</v>
      </c>
      <c r="AH16" s="30" t="str">
        <f t="shared" si="2"/>
        <v>Q1</v>
      </c>
      <c r="AI16" s="30" t="str">
        <f t="shared" si="2"/>
        <v>Q2</v>
      </c>
      <c r="AJ16" s="30" t="str">
        <f t="shared" si="2"/>
        <v>Q3</v>
      </c>
      <c r="AK16" s="30" t="str">
        <f t="shared" si="2"/>
        <v>Q4</v>
      </c>
      <c r="AL16" s="30" t="str">
        <f t="shared" si="2"/>
        <v>Q1</v>
      </c>
      <c r="AM16" s="30" t="str">
        <f t="shared" si="2"/>
        <v>Q2</v>
      </c>
      <c r="AN16" s="30" t="str">
        <f t="shared" si="2"/>
        <v>Q3</v>
      </c>
      <c r="AO16" s="30" t="str">
        <f t="shared" si="2"/>
        <v>Q4</v>
      </c>
      <c r="AP16" s="30" t="str">
        <f t="shared" si="2"/>
        <v>Q1</v>
      </c>
      <c r="AQ16" s="30" t="str">
        <f t="shared" si="2"/>
        <v>Q2</v>
      </c>
      <c r="AR16" s="30" t="str">
        <f>AN16</f>
        <v>Q3</v>
      </c>
      <c r="AS16" s="30" t="str">
        <f t="shared" ref="AS16:BI16" si="3">AO16</f>
        <v>Q4</v>
      </c>
      <c r="AT16" s="30" t="str">
        <f t="shared" si="3"/>
        <v>Q1</v>
      </c>
      <c r="AU16" s="30" t="str">
        <f t="shared" si="3"/>
        <v>Q2</v>
      </c>
      <c r="AV16" s="30" t="str">
        <f t="shared" si="3"/>
        <v>Q3</v>
      </c>
      <c r="AW16" s="30" t="str">
        <f t="shared" si="3"/>
        <v>Q4</v>
      </c>
      <c r="AX16" s="30" t="str">
        <f t="shared" si="3"/>
        <v>Q1</v>
      </c>
      <c r="AY16" s="30" t="str">
        <f t="shared" si="3"/>
        <v>Q2</v>
      </c>
      <c r="AZ16" s="30" t="str">
        <f t="shared" si="3"/>
        <v>Q3</v>
      </c>
      <c r="BA16" s="30" t="str">
        <f t="shared" si="3"/>
        <v>Q4</v>
      </c>
      <c r="BB16" s="30" t="str">
        <f t="shared" si="3"/>
        <v>Q1</v>
      </c>
      <c r="BC16" s="30" t="str">
        <f t="shared" si="3"/>
        <v>Q2</v>
      </c>
      <c r="BD16" s="30" t="str">
        <f t="shared" si="3"/>
        <v>Q3</v>
      </c>
      <c r="BE16" s="30" t="str">
        <f t="shared" si="3"/>
        <v>Q4</v>
      </c>
      <c r="BF16" s="30" t="str">
        <f t="shared" si="3"/>
        <v>Q1</v>
      </c>
      <c r="BG16" s="30" t="str">
        <f t="shared" si="3"/>
        <v>Q2</v>
      </c>
      <c r="BH16" s="30" t="str">
        <f t="shared" si="3"/>
        <v>Q3</v>
      </c>
      <c r="BI16" s="30" t="str">
        <f t="shared" si="3"/>
        <v>Q4</v>
      </c>
    </row>
    <row r="17" spans="2:61" x14ac:dyDescent="0.25">
      <c r="C17" s="4" t="s">
        <v>34</v>
      </c>
      <c r="D17" s="4"/>
      <c r="E17" s="2"/>
      <c r="F17" s="30">
        <v>1</v>
      </c>
      <c r="G17" s="30">
        <v>2</v>
      </c>
      <c r="H17" s="30">
        <v>3</v>
      </c>
      <c r="I17" s="30">
        <v>4</v>
      </c>
      <c r="J17" s="30">
        <v>5</v>
      </c>
      <c r="K17" s="30">
        <v>6</v>
      </c>
      <c r="L17" s="30">
        <v>7</v>
      </c>
      <c r="M17" s="30">
        <v>8</v>
      </c>
      <c r="N17" s="30">
        <v>9</v>
      </c>
      <c r="O17" s="30">
        <v>10</v>
      </c>
      <c r="P17" s="30">
        <v>11</v>
      </c>
      <c r="Q17" s="30">
        <v>12</v>
      </c>
      <c r="R17" s="30">
        <v>13</v>
      </c>
      <c r="S17" s="30">
        <v>14</v>
      </c>
      <c r="T17" s="30">
        <v>15</v>
      </c>
      <c r="U17" s="30">
        <v>16</v>
      </c>
      <c r="V17" s="30">
        <v>17</v>
      </c>
      <c r="W17" s="30">
        <v>18</v>
      </c>
      <c r="X17" s="30">
        <v>19</v>
      </c>
      <c r="Y17" s="30">
        <v>20</v>
      </c>
      <c r="Z17" s="30">
        <v>21</v>
      </c>
      <c r="AA17" s="30">
        <v>22</v>
      </c>
      <c r="AB17" s="30">
        <v>23</v>
      </c>
      <c r="AC17" s="30">
        <v>24</v>
      </c>
      <c r="AD17" s="30">
        <v>25</v>
      </c>
      <c r="AE17" s="30">
        <v>26</v>
      </c>
      <c r="AF17" s="30">
        <v>27</v>
      </c>
      <c r="AG17" s="30">
        <v>28</v>
      </c>
      <c r="AH17" s="30">
        <v>29</v>
      </c>
      <c r="AI17" s="30">
        <v>30</v>
      </c>
      <c r="AJ17" s="30">
        <v>31</v>
      </c>
      <c r="AK17" s="30">
        <v>32</v>
      </c>
      <c r="AL17" s="30">
        <v>33</v>
      </c>
      <c r="AM17" s="30">
        <v>34</v>
      </c>
      <c r="AN17" s="30">
        <v>35</v>
      </c>
      <c r="AO17" s="30">
        <v>36</v>
      </c>
      <c r="AP17" s="30">
        <v>37</v>
      </c>
      <c r="AQ17" s="30">
        <v>38</v>
      </c>
      <c r="AR17" s="30">
        <v>39</v>
      </c>
      <c r="AS17" s="30">
        <v>40</v>
      </c>
      <c r="AT17" s="30">
        <v>41</v>
      </c>
      <c r="AU17" s="30">
        <v>42</v>
      </c>
      <c r="AV17" s="30">
        <v>43</v>
      </c>
      <c r="AW17" s="30">
        <v>44</v>
      </c>
      <c r="AX17" s="30">
        <v>45</v>
      </c>
      <c r="AY17" s="30">
        <v>46</v>
      </c>
      <c r="AZ17" s="30">
        <v>47</v>
      </c>
      <c r="BA17" s="30">
        <v>48</v>
      </c>
      <c r="BB17" s="30">
        <v>49</v>
      </c>
      <c r="BC17" s="30">
        <v>50</v>
      </c>
      <c r="BD17" s="30">
        <v>51</v>
      </c>
      <c r="BE17" s="30">
        <v>52</v>
      </c>
      <c r="BF17" s="30">
        <v>53</v>
      </c>
      <c r="BG17" s="30">
        <v>54</v>
      </c>
      <c r="BH17" s="30">
        <v>55</v>
      </c>
      <c r="BI17" s="30">
        <v>56</v>
      </c>
    </row>
    <row r="18" spans="2:61" x14ac:dyDescent="0.25">
      <c r="C18" s="4"/>
      <c r="D18" s="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2:61" ht="21" x14ac:dyDescent="0.35">
      <c r="B19" s="23" t="s">
        <v>61</v>
      </c>
      <c r="F19" s="11"/>
      <c r="G19" s="11"/>
      <c r="H19" s="11"/>
      <c r="I19" s="11"/>
      <c r="J19" s="11"/>
      <c r="K19" s="11"/>
      <c r="L19" s="11"/>
      <c r="M19" s="11"/>
      <c r="N19" s="11"/>
      <c r="O19" s="11"/>
      <c r="P19" s="11"/>
      <c r="Q19" s="11"/>
      <c r="R19" s="11"/>
      <c r="V19" s="11"/>
      <c r="Z19" s="11"/>
      <c r="AD19" s="11"/>
      <c r="AH19" s="11"/>
    </row>
    <row r="20" spans="2:61" ht="18.75" x14ac:dyDescent="0.3">
      <c r="B20" s="12"/>
      <c r="F20" s="11"/>
      <c r="G20" s="11"/>
      <c r="H20" s="11"/>
      <c r="I20" s="11"/>
      <c r="J20" s="11"/>
      <c r="K20" s="11"/>
      <c r="L20" s="11"/>
      <c r="M20" s="11"/>
      <c r="N20" s="11"/>
      <c r="O20" s="11"/>
      <c r="P20" s="11"/>
      <c r="Q20" s="11"/>
    </row>
    <row r="21" spans="2:61" ht="15.75" thickBot="1" x14ac:dyDescent="0.3">
      <c r="B21" s="24" t="s">
        <v>78</v>
      </c>
      <c r="F21" s="13" t="s">
        <v>55</v>
      </c>
      <c r="G21" s="11"/>
      <c r="H21" s="11"/>
      <c r="I21" s="11"/>
      <c r="J21" s="11"/>
      <c r="K21" s="11"/>
      <c r="L21" s="11"/>
      <c r="M21" s="11"/>
      <c r="N21" s="11"/>
      <c r="O21" s="11"/>
      <c r="P21" s="11"/>
      <c r="Q21" s="11"/>
      <c r="S21" s="11"/>
    </row>
    <row r="22" spans="2:61" ht="15.75" thickBot="1" x14ac:dyDescent="0.3">
      <c r="C22" s="33" t="s">
        <v>35</v>
      </c>
      <c r="D22" s="81"/>
      <c r="E22" s="10"/>
      <c r="F22" s="32">
        <f t="shared" ref="F22:Q22" si="4">SUM(F24:F39)</f>
        <v>5.802295</v>
      </c>
      <c r="G22" s="32">
        <f t="shared" si="4"/>
        <v>8.2134660000000004</v>
      </c>
      <c r="H22" s="32">
        <f t="shared" si="4"/>
        <v>17.392641999999999</v>
      </c>
      <c r="I22" s="32">
        <f t="shared" si="4"/>
        <v>23.565162999999998</v>
      </c>
      <c r="J22" s="32">
        <f t="shared" si="4"/>
        <v>64.052115999999998</v>
      </c>
      <c r="K22" s="32">
        <f t="shared" si="4"/>
        <v>68.053522000000001</v>
      </c>
      <c r="L22" s="32">
        <f t="shared" si="4"/>
        <v>71.613821000000002</v>
      </c>
      <c r="M22" s="32">
        <f t="shared" si="4"/>
        <v>61.482457999999994</v>
      </c>
      <c r="N22" s="32">
        <f t="shared" si="4"/>
        <v>126.53686099999999</v>
      </c>
      <c r="O22" s="32">
        <f t="shared" si="4"/>
        <v>102.946783</v>
      </c>
      <c r="P22" s="32">
        <f t="shared" si="4"/>
        <v>74.325733000000014</v>
      </c>
      <c r="Q22" s="32">
        <f t="shared" si="4"/>
        <v>90.338455999999994</v>
      </c>
      <c r="R22" s="32">
        <f>SUM(R24:R39)</f>
        <v>174.601167</v>
      </c>
      <c r="S22" s="32">
        <f t="shared" ref="S22:BI22" si="5">SUM(S24:S39)</f>
        <v>148.13622699999999</v>
      </c>
      <c r="T22" s="32">
        <f t="shared" si="5"/>
        <v>63.193362</v>
      </c>
      <c r="U22" s="32">
        <f t="shared" si="5"/>
        <v>0.30719999999999997</v>
      </c>
      <c r="V22" s="32">
        <f t="shared" si="5"/>
        <v>0</v>
      </c>
      <c r="W22" s="32">
        <f t="shared" si="5"/>
        <v>0</v>
      </c>
      <c r="X22" s="32">
        <f t="shared" si="5"/>
        <v>0</v>
      </c>
      <c r="Y22" s="32">
        <f t="shared" si="5"/>
        <v>0</v>
      </c>
      <c r="Z22" s="32">
        <f t="shared" si="5"/>
        <v>0</v>
      </c>
      <c r="AA22" s="32">
        <f t="shared" si="5"/>
        <v>0</v>
      </c>
      <c r="AB22" s="32">
        <f t="shared" si="5"/>
        <v>0</v>
      </c>
      <c r="AC22" s="32">
        <f t="shared" si="5"/>
        <v>0</v>
      </c>
      <c r="AD22" s="32">
        <f t="shared" si="5"/>
        <v>0</v>
      </c>
      <c r="AE22" s="32">
        <f t="shared" si="5"/>
        <v>0</v>
      </c>
      <c r="AF22" s="32">
        <f t="shared" si="5"/>
        <v>0</v>
      </c>
      <c r="AG22" s="32">
        <f t="shared" si="5"/>
        <v>0</v>
      </c>
      <c r="AH22" s="32">
        <f t="shared" si="5"/>
        <v>0</v>
      </c>
      <c r="AI22" s="32">
        <f t="shared" si="5"/>
        <v>0</v>
      </c>
      <c r="AJ22" s="32">
        <f t="shared" si="5"/>
        <v>0</v>
      </c>
      <c r="AK22" s="32">
        <f t="shared" si="5"/>
        <v>0</v>
      </c>
      <c r="AL22" s="32">
        <f t="shared" si="5"/>
        <v>0</v>
      </c>
      <c r="AM22" s="32">
        <f t="shared" si="5"/>
        <v>0</v>
      </c>
      <c r="AN22" s="32">
        <f t="shared" si="5"/>
        <v>0</v>
      </c>
      <c r="AO22" s="32">
        <f t="shared" si="5"/>
        <v>0</v>
      </c>
      <c r="AP22" s="32">
        <f t="shared" si="5"/>
        <v>0</v>
      </c>
      <c r="AQ22" s="32">
        <f t="shared" si="5"/>
        <v>0</v>
      </c>
      <c r="AR22" s="32">
        <f t="shared" si="5"/>
        <v>0</v>
      </c>
      <c r="AS22" s="32">
        <f t="shared" si="5"/>
        <v>0</v>
      </c>
      <c r="AT22" s="32">
        <f t="shared" si="5"/>
        <v>0</v>
      </c>
      <c r="AU22" s="32">
        <f t="shared" si="5"/>
        <v>0</v>
      </c>
      <c r="AV22" s="32">
        <f t="shared" si="5"/>
        <v>0</v>
      </c>
      <c r="AW22" s="32">
        <f t="shared" si="5"/>
        <v>0</v>
      </c>
      <c r="AX22" s="32">
        <f t="shared" si="5"/>
        <v>0</v>
      </c>
      <c r="AY22" s="32">
        <f t="shared" si="5"/>
        <v>0</v>
      </c>
      <c r="AZ22" s="32">
        <f t="shared" si="5"/>
        <v>0</v>
      </c>
      <c r="BA22" s="32">
        <f t="shared" si="5"/>
        <v>0</v>
      </c>
      <c r="BB22" s="32">
        <f t="shared" si="5"/>
        <v>0</v>
      </c>
      <c r="BC22" s="32">
        <f t="shared" si="5"/>
        <v>0</v>
      </c>
      <c r="BD22" s="32">
        <f t="shared" si="5"/>
        <v>0</v>
      </c>
      <c r="BE22" s="32">
        <f t="shared" si="5"/>
        <v>0</v>
      </c>
      <c r="BF22" s="32">
        <f t="shared" si="5"/>
        <v>0</v>
      </c>
      <c r="BG22" s="32">
        <f t="shared" si="5"/>
        <v>0</v>
      </c>
      <c r="BH22" s="32">
        <f t="shared" si="5"/>
        <v>0</v>
      </c>
      <c r="BI22" s="32">
        <f t="shared" si="5"/>
        <v>0</v>
      </c>
    </row>
    <row r="23" spans="2:61" ht="15.75" thickBot="1" x14ac:dyDescent="0.3">
      <c r="C23" s="33" t="s">
        <v>73</v>
      </c>
      <c r="D23" s="33" t="s">
        <v>74</v>
      </c>
      <c r="E23" s="10"/>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row>
    <row r="24" spans="2:61" x14ac:dyDescent="0.25">
      <c r="C24" s="152" t="s">
        <v>36</v>
      </c>
      <c r="D24" s="86">
        <v>1</v>
      </c>
      <c r="F24" s="21">
        <v>0.499255</v>
      </c>
      <c r="G24" s="21">
        <v>6.3934660000000001</v>
      </c>
      <c r="H24" s="21">
        <v>11.838801999999999</v>
      </c>
      <c r="I24" s="21">
        <v>20.351970999999999</v>
      </c>
      <c r="J24" s="21">
        <v>30.186578999999998</v>
      </c>
      <c r="K24" s="21">
        <v>43.216783</v>
      </c>
      <c r="L24" s="21">
        <v>41.526774000000003</v>
      </c>
      <c r="M24" s="21">
        <v>45.649617999999997</v>
      </c>
      <c r="N24" s="80">
        <v>64.212091999999998</v>
      </c>
      <c r="O24" s="80">
        <v>65.642848999999998</v>
      </c>
      <c r="P24" s="80">
        <v>59.554001</v>
      </c>
      <c r="Q24" s="21">
        <v>57.552926999999997</v>
      </c>
      <c r="R24" s="21">
        <v>82.932520999999994</v>
      </c>
      <c r="S24" s="21">
        <v>37.923645</v>
      </c>
      <c r="T24" s="21">
        <v>30.92381</v>
      </c>
      <c r="U24" s="21">
        <v>0</v>
      </c>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row>
    <row r="25" spans="2:61" x14ac:dyDescent="0.25">
      <c r="C25" s="147"/>
      <c r="D25" s="87">
        <v>0.8</v>
      </c>
      <c r="F25" s="21">
        <v>0</v>
      </c>
      <c r="G25" s="21">
        <v>0</v>
      </c>
      <c r="H25" s="21">
        <v>0</v>
      </c>
      <c r="I25" s="21">
        <v>0</v>
      </c>
      <c r="J25" s="21">
        <v>0</v>
      </c>
      <c r="K25" s="21">
        <v>0</v>
      </c>
      <c r="L25" s="21">
        <v>0</v>
      </c>
      <c r="M25" s="21">
        <v>0</v>
      </c>
      <c r="N25" s="21">
        <v>0</v>
      </c>
      <c r="O25" s="21">
        <v>0</v>
      </c>
      <c r="P25" s="21">
        <v>0</v>
      </c>
      <c r="Q25" s="21">
        <v>0</v>
      </c>
      <c r="R25" s="21">
        <v>14.399025</v>
      </c>
      <c r="S25" s="21">
        <v>19.447102999999998</v>
      </c>
      <c r="T25" s="21">
        <v>10.445352</v>
      </c>
      <c r="U25" s="21">
        <v>0</v>
      </c>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row>
    <row r="26" spans="2:61" x14ac:dyDescent="0.25">
      <c r="C26" s="147"/>
      <c r="D26" s="87">
        <v>0.7</v>
      </c>
      <c r="F26" s="21">
        <v>0</v>
      </c>
      <c r="G26" s="21">
        <v>0</v>
      </c>
      <c r="H26" s="21">
        <v>0</v>
      </c>
      <c r="I26" s="21">
        <v>0</v>
      </c>
      <c r="J26" s="21">
        <v>0</v>
      </c>
      <c r="K26" s="21">
        <v>0</v>
      </c>
      <c r="L26" s="21">
        <v>0</v>
      </c>
      <c r="M26" s="21">
        <v>0</v>
      </c>
      <c r="N26" s="21">
        <v>0</v>
      </c>
      <c r="O26" s="21">
        <v>0</v>
      </c>
      <c r="P26" s="21">
        <v>0</v>
      </c>
      <c r="Q26" s="21">
        <v>0</v>
      </c>
      <c r="R26" s="21">
        <v>0</v>
      </c>
      <c r="S26" s="21">
        <v>0.59850000000000003</v>
      </c>
      <c r="T26" s="21">
        <v>0</v>
      </c>
      <c r="U26" s="21">
        <v>0</v>
      </c>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row>
    <row r="27" spans="2:61" x14ac:dyDescent="0.25">
      <c r="C27" s="148"/>
      <c r="D27" s="87">
        <v>0.65</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row>
    <row r="28" spans="2:61" x14ac:dyDescent="0.25">
      <c r="C28" s="146" t="s">
        <v>37</v>
      </c>
      <c r="D28" s="87">
        <v>0.9</v>
      </c>
      <c r="F28" s="21">
        <v>5.3030400000000002</v>
      </c>
      <c r="G28" s="21">
        <v>1.82</v>
      </c>
      <c r="H28" s="21">
        <v>4.8877199999999998</v>
      </c>
      <c r="I28" s="21">
        <v>3.1137839999999999</v>
      </c>
      <c r="J28" s="21">
        <v>17.030066999999999</v>
      </c>
      <c r="K28" s="21">
        <v>15.611948999999999</v>
      </c>
      <c r="L28" s="21">
        <v>8.4838120000000004</v>
      </c>
      <c r="M28" s="21">
        <v>10.631465</v>
      </c>
      <c r="N28" s="80">
        <v>15.987669</v>
      </c>
      <c r="O28" s="80">
        <v>14.921409000000001</v>
      </c>
      <c r="P28" s="80">
        <v>7.7458669999999996</v>
      </c>
      <c r="Q28" s="21">
        <v>18.234729000000002</v>
      </c>
      <c r="R28" s="21">
        <v>30.687224000000001</v>
      </c>
      <c r="S28" s="21">
        <v>31.045808999999998</v>
      </c>
      <c r="T28" s="21">
        <v>8.5414600000000007</v>
      </c>
      <c r="U28" s="21">
        <v>0.30719999999999997</v>
      </c>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row>
    <row r="29" spans="2:61" x14ac:dyDescent="0.25">
      <c r="C29" s="147"/>
      <c r="D29" s="87">
        <v>0.7</v>
      </c>
      <c r="F29" s="21">
        <v>0</v>
      </c>
      <c r="G29" s="21">
        <v>0</v>
      </c>
      <c r="H29" s="21">
        <v>0</v>
      </c>
      <c r="I29" s="21">
        <v>0</v>
      </c>
      <c r="J29" s="21">
        <v>0</v>
      </c>
      <c r="K29" s="21">
        <v>0</v>
      </c>
      <c r="L29" s="21">
        <v>0</v>
      </c>
      <c r="M29" s="21">
        <v>0</v>
      </c>
      <c r="N29" s="21">
        <v>0</v>
      </c>
      <c r="O29" s="21">
        <v>0</v>
      </c>
      <c r="P29" s="21">
        <v>0</v>
      </c>
      <c r="Q29" s="21">
        <v>0</v>
      </c>
      <c r="R29" s="21">
        <v>0.23813699999999999</v>
      </c>
      <c r="S29" s="21">
        <v>4.3665799999999999</v>
      </c>
      <c r="T29" s="21">
        <v>3.7631350000000001</v>
      </c>
      <c r="U29" s="21">
        <v>0</v>
      </c>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row>
    <row r="30" spans="2:61" x14ac:dyDescent="0.25">
      <c r="C30" s="147"/>
      <c r="D30" s="87">
        <v>0.6</v>
      </c>
      <c r="F30" s="21">
        <v>0</v>
      </c>
      <c r="G30" s="21">
        <v>0</v>
      </c>
      <c r="H30" s="21">
        <v>0</v>
      </c>
      <c r="I30" s="21">
        <v>0</v>
      </c>
      <c r="J30" s="21">
        <v>0</v>
      </c>
      <c r="K30" s="21">
        <v>0</v>
      </c>
      <c r="L30" s="21">
        <v>0</v>
      </c>
      <c r="M30" s="21">
        <v>0</v>
      </c>
      <c r="N30" s="21">
        <v>0</v>
      </c>
      <c r="O30" s="21">
        <v>0</v>
      </c>
      <c r="P30" s="21">
        <v>0</v>
      </c>
      <c r="Q30" s="21">
        <v>0</v>
      </c>
      <c r="R30" s="21">
        <v>7.6499999999999999E-2</v>
      </c>
      <c r="S30" s="21">
        <v>0.298655</v>
      </c>
      <c r="T30" s="21">
        <v>0.17366500000000001</v>
      </c>
      <c r="U30" s="21">
        <v>0</v>
      </c>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x14ac:dyDescent="0.25">
      <c r="C31" s="148"/>
      <c r="D31" s="87">
        <v>0.55000000000000004</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row>
    <row r="32" spans="2:61" x14ac:dyDescent="0.25">
      <c r="C32" s="146" t="s">
        <v>38</v>
      </c>
      <c r="D32" s="87">
        <v>0.8</v>
      </c>
      <c r="F32" s="21">
        <v>0</v>
      </c>
      <c r="G32" s="21">
        <v>0</v>
      </c>
      <c r="H32" s="21">
        <v>0.66612000000000005</v>
      </c>
      <c r="I32" s="21">
        <v>9.9407999999999996E-2</v>
      </c>
      <c r="J32" s="21">
        <v>7.8866699999999996</v>
      </c>
      <c r="K32" s="21">
        <v>0.49840000000000001</v>
      </c>
      <c r="L32" s="21">
        <v>4.3431749999999996</v>
      </c>
      <c r="M32" s="21">
        <v>5.2013749999999996</v>
      </c>
      <c r="N32" s="80">
        <v>19.899979999999999</v>
      </c>
      <c r="O32" s="80">
        <v>10.884774999999999</v>
      </c>
      <c r="P32" s="80">
        <v>5.0439749999999997</v>
      </c>
      <c r="Q32" s="21">
        <v>9.2882300000000004</v>
      </c>
      <c r="R32" s="21">
        <v>43.011719999999997</v>
      </c>
      <c r="S32" s="21">
        <v>46.737355000000001</v>
      </c>
      <c r="T32" s="21">
        <v>4.0572600000000003</v>
      </c>
      <c r="U32" s="21">
        <v>0</v>
      </c>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row>
    <row r="33" spans="3:63" x14ac:dyDescent="0.25">
      <c r="C33" s="147"/>
      <c r="D33" s="87">
        <v>0.65</v>
      </c>
      <c r="F33" s="21">
        <v>0</v>
      </c>
      <c r="G33" s="21">
        <v>0</v>
      </c>
      <c r="H33" s="21">
        <v>0</v>
      </c>
      <c r="I33" s="21">
        <v>0</v>
      </c>
      <c r="J33" s="21">
        <v>0</v>
      </c>
      <c r="K33" s="21">
        <v>0</v>
      </c>
      <c r="L33" s="21">
        <v>0</v>
      </c>
      <c r="M33" s="21">
        <v>0</v>
      </c>
      <c r="N33" s="21">
        <v>0</v>
      </c>
      <c r="O33" s="21">
        <v>0</v>
      </c>
      <c r="P33" s="21">
        <v>0</v>
      </c>
      <c r="Q33" s="21">
        <v>0</v>
      </c>
      <c r="R33" s="21">
        <v>0</v>
      </c>
      <c r="S33" s="21">
        <v>0</v>
      </c>
      <c r="T33" s="21">
        <v>2.8667799999999999</v>
      </c>
      <c r="U33" s="21">
        <v>0</v>
      </c>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row>
    <row r="34" spans="3:63" x14ac:dyDescent="0.25">
      <c r="C34" s="147"/>
      <c r="D34" s="87">
        <v>0.55000000000000004</v>
      </c>
      <c r="F34" s="21">
        <v>0</v>
      </c>
      <c r="G34" s="21">
        <v>0</v>
      </c>
      <c r="H34" s="21">
        <v>0</v>
      </c>
      <c r="I34" s="21">
        <v>0</v>
      </c>
      <c r="J34" s="21">
        <v>0</v>
      </c>
      <c r="K34" s="21">
        <v>0</v>
      </c>
      <c r="L34" s="21">
        <v>0</v>
      </c>
      <c r="M34" s="21">
        <v>0</v>
      </c>
      <c r="N34" s="21">
        <v>0</v>
      </c>
      <c r="O34" s="21">
        <v>0</v>
      </c>
      <c r="P34" s="21">
        <v>0</v>
      </c>
      <c r="Q34" s="21">
        <v>0</v>
      </c>
      <c r="R34" s="21">
        <v>0</v>
      </c>
      <c r="S34" s="21">
        <v>0</v>
      </c>
      <c r="T34" s="21">
        <v>2.4218999999999999</v>
      </c>
      <c r="U34" s="21">
        <v>0</v>
      </c>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3:63" x14ac:dyDescent="0.25">
      <c r="C35" s="148"/>
      <c r="D35" s="87">
        <v>0.5</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row>
    <row r="36" spans="3:63" x14ac:dyDescent="0.25">
      <c r="C36" s="151" t="s">
        <v>39</v>
      </c>
      <c r="D36" s="87">
        <v>0.7</v>
      </c>
      <c r="F36" s="21">
        <v>0</v>
      </c>
      <c r="G36" s="21">
        <v>0</v>
      </c>
      <c r="H36" s="21">
        <v>0</v>
      </c>
      <c r="I36" s="21">
        <v>0</v>
      </c>
      <c r="J36" s="21">
        <v>8.9488000000000003</v>
      </c>
      <c r="K36" s="21">
        <v>8.7263900000000003</v>
      </c>
      <c r="L36" s="21">
        <v>17.260059999999999</v>
      </c>
      <c r="M36" s="21">
        <v>0</v>
      </c>
      <c r="N36" s="80">
        <v>26.43712</v>
      </c>
      <c r="O36" s="80">
        <v>11.49775</v>
      </c>
      <c r="P36" s="80">
        <v>1.9818899999999999</v>
      </c>
      <c r="Q36" s="21">
        <v>5.2625700000000002</v>
      </c>
      <c r="R36" s="21">
        <v>3.25604</v>
      </c>
      <c r="S36" s="21">
        <v>7.7185800000000002</v>
      </c>
      <c r="T36" s="21">
        <v>0</v>
      </c>
      <c r="U36" s="21">
        <v>0</v>
      </c>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row>
    <row r="37" spans="3:63" x14ac:dyDescent="0.25">
      <c r="C37" s="151"/>
      <c r="D37" s="87">
        <v>0.55000000000000004</v>
      </c>
      <c r="F37" s="21">
        <v>0</v>
      </c>
      <c r="G37" s="21">
        <v>0</v>
      </c>
      <c r="H37" s="21">
        <v>0</v>
      </c>
      <c r="I37" s="21">
        <v>0</v>
      </c>
      <c r="J37" s="21">
        <v>0</v>
      </c>
      <c r="K37" s="21">
        <v>0</v>
      </c>
      <c r="L37" s="21">
        <v>0</v>
      </c>
      <c r="M37" s="21">
        <v>0</v>
      </c>
      <c r="N37" s="21">
        <v>0</v>
      </c>
      <c r="O37" s="21">
        <v>0</v>
      </c>
      <c r="P37" s="21">
        <v>0</v>
      </c>
      <c r="Q37" s="21">
        <v>0</v>
      </c>
      <c r="R37" s="21">
        <v>0</v>
      </c>
      <c r="S37" s="21">
        <v>0</v>
      </c>
      <c r="T37" s="21">
        <v>0</v>
      </c>
      <c r="U37" s="21">
        <v>0</v>
      </c>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row>
    <row r="38" spans="3:63" x14ac:dyDescent="0.25">
      <c r="C38" s="151"/>
      <c r="D38" s="87">
        <v>0.5</v>
      </c>
      <c r="F38" s="21">
        <v>0</v>
      </c>
      <c r="G38" s="21">
        <v>0</v>
      </c>
      <c r="H38" s="21">
        <v>0</v>
      </c>
      <c r="I38" s="21">
        <v>0</v>
      </c>
      <c r="J38" s="21">
        <v>0</v>
      </c>
      <c r="K38" s="21">
        <v>0</v>
      </c>
      <c r="L38" s="21">
        <v>0</v>
      </c>
      <c r="M38" s="21">
        <v>0</v>
      </c>
      <c r="N38" s="21">
        <v>0</v>
      </c>
      <c r="O38" s="21">
        <v>0</v>
      </c>
      <c r="P38" s="21">
        <v>0</v>
      </c>
      <c r="Q38" s="21">
        <v>0</v>
      </c>
      <c r="R38" s="21">
        <v>0</v>
      </c>
      <c r="S38" s="21">
        <v>0</v>
      </c>
      <c r="T38" s="21">
        <v>0</v>
      </c>
      <c r="U38" s="21">
        <v>0</v>
      </c>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row>
    <row r="39" spans="3:63" x14ac:dyDescent="0.25">
      <c r="C39" s="151"/>
      <c r="D39" s="87">
        <v>0.45</v>
      </c>
      <c r="F39" s="21">
        <v>0</v>
      </c>
      <c r="G39" s="21">
        <v>0</v>
      </c>
      <c r="H39" s="21">
        <v>0</v>
      </c>
      <c r="I39" s="21">
        <v>0</v>
      </c>
      <c r="J39" s="21">
        <v>0</v>
      </c>
      <c r="K39" s="21">
        <v>0</v>
      </c>
      <c r="L39" s="21">
        <v>0</v>
      </c>
      <c r="M39" s="21">
        <v>0</v>
      </c>
      <c r="N39" s="21">
        <v>0</v>
      </c>
      <c r="O39" s="21">
        <v>0</v>
      </c>
      <c r="P39" s="21">
        <v>0</v>
      </c>
      <c r="Q39" s="21">
        <v>0</v>
      </c>
      <c r="R39" s="21">
        <v>0</v>
      </c>
      <c r="S39" s="21">
        <v>0</v>
      </c>
      <c r="T39" s="21">
        <v>0</v>
      </c>
      <c r="U39" s="21">
        <v>0</v>
      </c>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row>
    <row r="40" spans="3:63" ht="15.75" thickBot="1" x14ac:dyDescent="0.3">
      <c r="C40" s="5"/>
      <c r="D40" s="5"/>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row>
    <row r="41" spans="3:63" ht="15.75" thickBot="1" x14ac:dyDescent="0.3">
      <c r="C41" s="33" t="s">
        <v>40</v>
      </c>
      <c r="D41" s="81"/>
      <c r="F41" s="31">
        <f t="shared" ref="F41:BI41" si="6">SUM(F43:F55)</f>
        <v>5.802295</v>
      </c>
      <c r="G41" s="32">
        <f t="shared" si="6"/>
        <v>14.015761000000001</v>
      </c>
      <c r="H41" s="32">
        <f t="shared" si="6"/>
        <v>31.408403</v>
      </c>
      <c r="I41" s="32">
        <f t="shared" si="6"/>
        <v>54.973566000000005</v>
      </c>
      <c r="J41" s="32">
        <f t="shared" si="6"/>
        <v>119.025682</v>
      </c>
      <c r="K41" s="32">
        <f t="shared" si="6"/>
        <v>187.079204</v>
      </c>
      <c r="L41" s="32">
        <f t="shared" si="6"/>
        <v>258.69302499999998</v>
      </c>
      <c r="M41" s="32">
        <f t="shared" si="6"/>
        <v>320.17548299999999</v>
      </c>
      <c r="N41" s="32">
        <f t="shared" si="6"/>
        <v>446.71234399999997</v>
      </c>
      <c r="O41" s="32">
        <f t="shared" si="6"/>
        <v>549.65912700000001</v>
      </c>
      <c r="P41" s="32">
        <f t="shared" si="6"/>
        <v>623.98486000000003</v>
      </c>
      <c r="Q41" s="32">
        <f t="shared" si="6"/>
        <v>714.32331599999998</v>
      </c>
      <c r="R41" s="32">
        <f t="shared" si="6"/>
        <v>888.92448300000012</v>
      </c>
      <c r="S41" s="32">
        <f t="shared" si="6"/>
        <v>1037.06071</v>
      </c>
      <c r="T41" s="32">
        <f t="shared" si="6"/>
        <v>1100.2540719999997</v>
      </c>
      <c r="U41" s="32">
        <f t="shared" si="6"/>
        <v>1100.5612719999999</v>
      </c>
      <c r="V41" s="32">
        <f t="shared" si="6"/>
        <v>1100.5612719999999</v>
      </c>
      <c r="W41" s="32">
        <f t="shared" si="6"/>
        <v>1100.5612719999999</v>
      </c>
      <c r="X41" s="32">
        <f t="shared" si="6"/>
        <v>1100.5612719999999</v>
      </c>
      <c r="Y41" s="32">
        <f t="shared" si="6"/>
        <v>1100.5612719999999</v>
      </c>
      <c r="Z41" s="32">
        <f t="shared" si="6"/>
        <v>1100.5612719999999</v>
      </c>
      <c r="AA41" s="32">
        <f t="shared" si="6"/>
        <v>1100.5612719999999</v>
      </c>
      <c r="AB41" s="32">
        <f t="shared" si="6"/>
        <v>1100.5612719999999</v>
      </c>
      <c r="AC41" s="32">
        <f t="shared" si="6"/>
        <v>1100.5612719999999</v>
      </c>
      <c r="AD41" s="32">
        <f t="shared" si="6"/>
        <v>1100.5612719999999</v>
      </c>
      <c r="AE41" s="32">
        <f t="shared" si="6"/>
        <v>1100.5612719999999</v>
      </c>
      <c r="AF41" s="32">
        <f t="shared" si="6"/>
        <v>1100.5612719999999</v>
      </c>
      <c r="AG41" s="32">
        <f t="shared" si="6"/>
        <v>1100.5612719999999</v>
      </c>
      <c r="AH41" s="32">
        <f t="shared" si="6"/>
        <v>1100.5612719999999</v>
      </c>
      <c r="AI41" s="32">
        <f t="shared" si="6"/>
        <v>1100.5612719999999</v>
      </c>
      <c r="AJ41" s="32">
        <f t="shared" si="6"/>
        <v>1100.5612719999999</v>
      </c>
      <c r="AK41" s="32">
        <f t="shared" si="6"/>
        <v>1100.5612719999999</v>
      </c>
      <c r="AL41" s="32">
        <f t="shared" si="6"/>
        <v>1100.5612719999999</v>
      </c>
      <c r="AM41" s="32">
        <f t="shared" si="6"/>
        <v>1100.5612719999999</v>
      </c>
      <c r="AN41" s="32">
        <f t="shared" si="6"/>
        <v>1100.5612719999999</v>
      </c>
      <c r="AO41" s="32">
        <f t="shared" si="6"/>
        <v>1100.5612719999999</v>
      </c>
      <c r="AP41" s="32">
        <f t="shared" si="6"/>
        <v>1100.5612719999999</v>
      </c>
      <c r="AQ41" s="32">
        <f t="shared" si="6"/>
        <v>1100.5612719999999</v>
      </c>
      <c r="AR41" s="32">
        <f t="shared" si="6"/>
        <v>1100.5612719999999</v>
      </c>
      <c r="AS41" s="32">
        <f t="shared" si="6"/>
        <v>1100.5612719999999</v>
      </c>
      <c r="AT41" s="32" t="e">
        <f t="shared" si="6"/>
        <v>#VALUE!</v>
      </c>
      <c r="AU41" s="32" t="e">
        <f t="shared" si="6"/>
        <v>#VALUE!</v>
      </c>
      <c r="AV41" s="32" t="e">
        <f t="shared" si="6"/>
        <v>#VALUE!</v>
      </c>
      <c r="AW41" s="32" t="e">
        <f t="shared" si="6"/>
        <v>#VALUE!</v>
      </c>
      <c r="AX41" s="32" t="e">
        <f t="shared" si="6"/>
        <v>#VALUE!</v>
      </c>
      <c r="AY41" s="32" t="e">
        <f t="shared" si="6"/>
        <v>#VALUE!</v>
      </c>
      <c r="AZ41" s="32" t="e">
        <f t="shared" si="6"/>
        <v>#VALUE!</v>
      </c>
      <c r="BA41" s="32" t="e">
        <f t="shared" si="6"/>
        <v>#VALUE!</v>
      </c>
      <c r="BB41" s="32" t="e">
        <f t="shared" si="6"/>
        <v>#VALUE!</v>
      </c>
      <c r="BC41" s="32" t="e">
        <f t="shared" si="6"/>
        <v>#VALUE!</v>
      </c>
      <c r="BD41" s="32" t="e">
        <f t="shared" si="6"/>
        <v>#VALUE!</v>
      </c>
      <c r="BE41" s="32" t="e">
        <f t="shared" si="6"/>
        <v>#VALUE!</v>
      </c>
      <c r="BF41" s="32" t="e">
        <f t="shared" si="6"/>
        <v>#VALUE!</v>
      </c>
      <c r="BG41" s="32" t="e">
        <f t="shared" si="6"/>
        <v>#VALUE!</v>
      </c>
      <c r="BH41" s="32" t="e">
        <f t="shared" si="6"/>
        <v>#VALUE!</v>
      </c>
      <c r="BI41" s="89" t="e">
        <f t="shared" si="6"/>
        <v>#VALUE!</v>
      </c>
    </row>
    <row r="42" spans="3:63" ht="15.75" thickBot="1" x14ac:dyDescent="0.3">
      <c r="C42" s="33" t="s">
        <v>73</v>
      </c>
      <c r="D42" s="33" t="s">
        <v>74</v>
      </c>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row>
    <row r="43" spans="3:63" x14ac:dyDescent="0.25">
      <c r="C43" s="152" t="s">
        <v>36</v>
      </c>
      <c r="D43" s="86">
        <v>1</v>
      </c>
      <c r="F43" s="34">
        <f>IF(F$17&lt;=SRECTermLimitQ,SUM($F24:F24),E43-HLOOKUP(F$17-SRECTermLimitQ,'Compliance Obligation'!$E$17:$BI$36,$BK43))</f>
        <v>0.499255</v>
      </c>
      <c r="G43" s="34">
        <f>IF(G$17&lt;=SRECTermLimitQ,SUM($F24:G24),F43-HLOOKUP(G$17-SRECTermLimitQ,'Compliance Obligation'!$E$17:$BI$36,$BK43))</f>
        <v>6.8927209999999999</v>
      </c>
      <c r="H43" s="34">
        <f>IF(H$17&lt;=SRECTermLimitQ,SUM($F24:H24),G43-HLOOKUP(H$17-SRECTermLimitQ,'Compliance Obligation'!$E$17:$BI$36,$BK43))</f>
        <v>18.731522999999999</v>
      </c>
      <c r="I43" s="34">
        <f>IF(I$17&lt;=SRECTermLimitQ,SUM($F24:I24),H43-HLOOKUP(I$17-SRECTermLimitQ,'Compliance Obligation'!$E$17:$BI$36,$BK43))</f>
        <v>39.083494000000002</v>
      </c>
      <c r="J43" s="34">
        <f>IF(J$17&lt;=SRECTermLimitQ,SUM($F24:J24),I43-HLOOKUP(J$17-SRECTermLimitQ,'Compliance Obligation'!$E$17:$BI$36,$BK43))</f>
        <v>69.270072999999996</v>
      </c>
      <c r="K43" s="34">
        <f>IF(K$17&lt;=SRECTermLimitQ,SUM($F24:K24),J43-HLOOKUP(K$17-SRECTermLimitQ,'Compliance Obligation'!$E$17:$BI$36,$BK43))</f>
        <v>112.48685599999999</v>
      </c>
      <c r="L43" s="34">
        <f>IF(L$17&lt;=SRECTermLimitQ,SUM($F24:L24),K43-HLOOKUP(L$17-SRECTermLimitQ,'Compliance Obligation'!$E$17:$BI$36,$BK43))</f>
        <v>154.01362999999998</v>
      </c>
      <c r="M43" s="34">
        <f>IF(M$17&lt;=SRECTermLimitQ,SUM($F24:M24),L43-HLOOKUP(M$17-SRECTermLimitQ,'Compliance Obligation'!$E$17:$BI$36,$BK43))</f>
        <v>199.66324799999998</v>
      </c>
      <c r="N43" s="34">
        <f>IF(N$17&lt;=SRECTermLimitQ,SUM($F24:N24),M43-HLOOKUP(N$17-SRECTermLimitQ,'Compliance Obligation'!$E$17:$BI$36,$BK43))</f>
        <v>263.87533999999999</v>
      </c>
      <c r="O43" s="34">
        <f>IF(O$17&lt;=SRECTermLimitQ,SUM($F24:O24),N43-HLOOKUP(O$17-SRECTermLimitQ,'Compliance Obligation'!$E$17:$BI$36,$BK43))</f>
        <v>329.51818900000001</v>
      </c>
      <c r="P43" s="34">
        <f>IF(P$17&lt;=SRECTermLimitQ,SUM($F24:P24),O43-HLOOKUP(P$17-SRECTermLimitQ,'Compliance Obligation'!$E$17:$BI$36,$BK43))</f>
        <v>389.07218999999998</v>
      </c>
      <c r="Q43" s="34">
        <f>IF(Q$17&lt;=SRECTermLimitQ,SUM($F24:Q24),P43-HLOOKUP(Q$17-SRECTermLimitQ,'Compliance Obligation'!$E$17:$BI$36,$BK43))</f>
        <v>446.62511699999999</v>
      </c>
      <c r="R43" s="34">
        <f>IF(R$17&lt;=SRECTermLimitQ,SUM($F24:R24),Q43-HLOOKUP(R$17-SRECTermLimitQ,'Compliance Obligation'!$E$17:$BI$36,$BK43))</f>
        <v>529.557638</v>
      </c>
      <c r="S43" s="34">
        <f>IF(S$17&lt;=SRECTermLimitQ,SUM($F24:S24),R43-HLOOKUP(S$17-SRECTermLimitQ,'Compliance Obligation'!$E$17:$BI$36,$BK43))</f>
        <v>567.48128299999996</v>
      </c>
      <c r="T43" s="34">
        <f>IF(T$17&lt;=SRECTermLimitQ,SUM($F24:T24),S43-HLOOKUP(T$17-SRECTermLimitQ,'Compliance Obligation'!$E$17:$BI$36,$BK43))</f>
        <v>598.40509299999997</v>
      </c>
      <c r="U43" s="34">
        <f>IF(U$17&lt;=SRECTermLimitQ,SUM($F24:U24),T43-HLOOKUP(U$17-SRECTermLimitQ,'Compliance Obligation'!$E$17:$BI$36,$BK43))</f>
        <v>598.40509299999997</v>
      </c>
      <c r="V43" s="34">
        <f>IF(V$17&lt;=SRECTermLimitQ,SUM($F24:V24),U43-HLOOKUP(V$17-SRECTermLimitQ,'Compliance Obligation'!$E$17:$BI$36,$BK43))</f>
        <v>598.40509299999997</v>
      </c>
      <c r="W43" s="34">
        <f>IF(W$17&lt;=SRECTermLimitQ,SUM($F24:W24),V43-HLOOKUP(W$17-SRECTermLimitQ,'Compliance Obligation'!$E$17:$BI$36,$BK43))</f>
        <v>598.40509299999997</v>
      </c>
      <c r="X43" s="34">
        <f>IF(X$17&lt;=SRECTermLimitQ,SUM($F24:X24),W43-HLOOKUP(X$17-SRECTermLimitQ,'Compliance Obligation'!$E$17:$BI$36,$BK43))</f>
        <v>598.40509299999997</v>
      </c>
      <c r="Y43" s="34">
        <f>IF(Y$17&lt;=SRECTermLimitQ,SUM($F24:Y24),X43-HLOOKUP(Y$17-SRECTermLimitQ,'Compliance Obligation'!$E$17:$BI$36,$BK43))</f>
        <v>598.40509299999997</v>
      </c>
      <c r="Z43" s="34">
        <f>IF(Z$17&lt;=SRECTermLimitQ,SUM($F24:Z24),Y43-HLOOKUP(Z$17-SRECTermLimitQ,'Compliance Obligation'!$E$17:$BI$36,$BK43))</f>
        <v>598.40509299999997</v>
      </c>
      <c r="AA43" s="34">
        <f>IF(AA$17&lt;=SRECTermLimitQ,SUM($F24:AA24),Z43-HLOOKUP(AA$17-SRECTermLimitQ,'Compliance Obligation'!$E$17:$BI$36,$BK43))</f>
        <v>598.40509299999997</v>
      </c>
      <c r="AB43" s="34">
        <f>IF(AB$17&lt;=SRECTermLimitQ,SUM($F24:AB24),AA43-HLOOKUP(AB$17-SRECTermLimitQ,'Compliance Obligation'!$E$17:$BI$36,$BK43))</f>
        <v>598.40509299999997</v>
      </c>
      <c r="AC43" s="34">
        <f>IF(AC$17&lt;=SRECTermLimitQ,SUM($F24:AC24),AB43-HLOOKUP(AC$17-SRECTermLimitQ,'Compliance Obligation'!$E$17:$BI$36,$BK43))</f>
        <v>598.40509299999997</v>
      </c>
      <c r="AD43" s="34">
        <f>IF(AD$17&lt;=SRECTermLimitQ,SUM($F24:AD24),AC43-HLOOKUP(AD$17-SRECTermLimitQ,'Compliance Obligation'!$E$17:$BI$36,$BK43))</f>
        <v>598.40509299999997</v>
      </c>
      <c r="AE43" s="34">
        <f>IF(AE$17&lt;=SRECTermLimitQ,SUM($F24:AE24),AD43-HLOOKUP(AE$17-SRECTermLimitQ,'Compliance Obligation'!$E$17:$BI$36,$BK43))</f>
        <v>598.40509299999997</v>
      </c>
      <c r="AF43" s="34">
        <f>IF(AF$17&lt;=SRECTermLimitQ,SUM($F24:AF24),AE43-HLOOKUP(AF$17-SRECTermLimitQ,'Compliance Obligation'!$E$17:$BI$36,$BK43))</f>
        <v>598.40509299999997</v>
      </c>
      <c r="AG43" s="34">
        <f>IF(AG$17&lt;=SRECTermLimitQ,SUM($F24:AG24),AF43-HLOOKUP(AG$17-SRECTermLimitQ,'Compliance Obligation'!$E$17:$BI$36,$BK43))</f>
        <v>598.40509299999997</v>
      </c>
      <c r="AH43" s="34">
        <f>IF(AH$17&lt;=SRECTermLimitQ,SUM($F24:AH24),AG43-HLOOKUP(AH$17-SRECTermLimitQ,'Compliance Obligation'!$E$17:$BI$36,$BK43))</f>
        <v>598.40509299999997</v>
      </c>
      <c r="AI43" s="34">
        <f>IF(AI$17&lt;=SRECTermLimitQ,SUM($F24:AI24),AH43-HLOOKUP(AI$17-SRECTermLimitQ,'Compliance Obligation'!$E$17:$BI$36,$BK43))</f>
        <v>598.40509299999997</v>
      </c>
      <c r="AJ43" s="34">
        <f>IF(AJ$17&lt;=SRECTermLimitQ,SUM($F24:AJ24),AI43-HLOOKUP(AJ$17-SRECTermLimitQ,'Compliance Obligation'!$E$17:$BI$36,$BK43))</f>
        <v>598.40509299999997</v>
      </c>
      <c r="AK43" s="34">
        <f>IF(AK$17&lt;=SRECTermLimitQ,SUM($F24:AK24),AJ43-HLOOKUP(AK$17-SRECTermLimitQ,'Compliance Obligation'!$E$17:$BI$36,$BK43))</f>
        <v>598.40509299999997</v>
      </c>
      <c r="AL43" s="34">
        <f>IF(AL$17&lt;=SRECTermLimitQ,SUM($F24:AL24),AK43-HLOOKUP(AL$17-SRECTermLimitQ,'Compliance Obligation'!$E$17:$BI$36,$BK43))</f>
        <v>598.40509299999997</v>
      </c>
      <c r="AM43" s="34">
        <f>IF(AM$17&lt;=SRECTermLimitQ,SUM($F24:AM24),AL43-HLOOKUP(AM$17-SRECTermLimitQ,'Compliance Obligation'!$E$17:$BI$36,$BK43))</f>
        <v>598.40509299999997</v>
      </c>
      <c r="AN43" s="34">
        <f>IF(AN$17&lt;=SRECTermLimitQ,SUM($F24:AN24),AM43-HLOOKUP(AN$17-SRECTermLimitQ,'Compliance Obligation'!$E$17:$BI$36,$BK43))</f>
        <v>598.40509299999997</v>
      </c>
      <c r="AO43" s="34">
        <f>IF(AO$17&lt;=SRECTermLimitQ,SUM($F24:AO24),AN43-HLOOKUP(AO$17-SRECTermLimitQ,'Compliance Obligation'!$E$17:$BI$36,$BK43))</f>
        <v>598.40509299999997</v>
      </c>
      <c r="AP43" s="34">
        <f>IF(AP$17&lt;=SRECTermLimitQ,SUM($F24:AP24),AO43-HLOOKUP(AP$17-SRECTermLimitQ,'Compliance Obligation'!$E$17:$BI$36,$BK43))</f>
        <v>598.40509299999997</v>
      </c>
      <c r="AQ43" s="34">
        <f>IF(AQ$17&lt;=SRECTermLimitQ,SUM($F24:AQ24),AP43-HLOOKUP(AQ$17-SRECTermLimitQ,'Compliance Obligation'!$E$17:$BI$36,$BK43))</f>
        <v>598.40509299999997</v>
      </c>
      <c r="AR43" s="34">
        <f>IF(AR$17&lt;=SRECTermLimitQ,SUM($F24:AR24),AQ43-HLOOKUP(AR$17-SRECTermLimitQ,'Compliance Obligation'!$E$17:$BI$36,$BK43))</f>
        <v>598.40509299999997</v>
      </c>
      <c r="AS43" s="34">
        <f>IF(AS$17&lt;=SRECTermLimitQ,SUM($F24:AS24),AR43-HLOOKUP(AS$17-SRECTermLimitQ,'Compliance Obligation'!$E$17:$BI$36,$BK43))</f>
        <v>598.40509299999997</v>
      </c>
      <c r="AT43" s="34">
        <f>IF(AT$17&lt;=SRECTermLimitQ,SUM($F24:AT24),AS43-HLOOKUP(AT$17-SRECTermLimitQ,'Compliance Obligation'!$E$17:$BI$36,$BK43))</f>
        <v>593.10205299999996</v>
      </c>
      <c r="AU43" s="34">
        <f>IF(AU$17&lt;=SRECTermLimitQ,SUM($F24:AU24),AT43-HLOOKUP(AU$17-SRECTermLimitQ,'Compliance Obligation'!$E$17:$BI$36,$BK43))</f>
        <v>591.28205299999991</v>
      </c>
      <c r="AV43" s="34">
        <f>IF(AV$17&lt;=SRECTermLimitQ,SUM($F24:AV24),AU43-HLOOKUP(AV$17-SRECTermLimitQ,'Compliance Obligation'!$E$17:$BI$36,$BK43))</f>
        <v>586.39433299999996</v>
      </c>
      <c r="AW43" s="34">
        <f>IF(AW$17&lt;=SRECTermLimitQ,SUM($F24:AW24),AV43-HLOOKUP(AW$17-SRECTermLimitQ,'Compliance Obligation'!$E$17:$BI$36,$BK43))</f>
        <v>583.28054899999995</v>
      </c>
      <c r="AX43" s="34">
        <f>IF(AX$17&lt;=SRECTermLimitQ,SUM($F24:AX24),AW43-HLOOKUP(AX$17-SRECTermLimitQ,'Compliance Obligation'!$E$17:$BI$36,$BK43))</f>
        <v>566.25048199999992</v>
      </c>
      <c r="AY43" s="34">
        <f>IF(AY$17&lt;=SRECTermLimitQ,SUM($F24:AY24),AX43-HLOOKUP(AY$17-SRECTermLimitQ,'Compliance Obligation'!$E$17:$BI$36,$BK43))</f>
        <v>550.63853299999994</v>
      </c>
      <c r="AZ43" s="34">
        <f>IF(AZ$17&lt;=SRECTermLimitQ,SUM($F24:AZ24),AY43-HLOOKUP(AZ$17-SRECTermLimitQ,'Compliance Obligation'!$E$17:$BI$36,$BK43))</f>
        <v>542.15472099999988</v>
      </c>
      <c r="BA43" s="34">
        <f>IF(BA$17&lt;=SRECTermLimitQ,SUM($F24:BA24),AZ43-HLOOKUP(BA$17-SRECTermLimitQ,'Compliance Obligation'!$E$17:$BI$36,$BK43))</f>
        <v>531.52325599999983</v>
      </c>
      <c r="BB43" s="34">
        <f>IF(BB$17&lt;=SRECTermLimitQ,SUM($F24:BB24),BA43-HLOOKUP(BB$17-SRECTermLimitQ,'Compliance Obligation'!$E$17:$BI$36,$BK43))</f>
        <v>515.53558699999985</v>
      </c>
      <c r="BC43" s="34">
        <f>IF(BC$17&lt;=SRECTermLimitQ,SUM($F24:BC24),BB43-HLOOKUP(BC$17-SRECTermLimitQ,'Compliance Obligation'!$E$17:$BI$36,$BK43))</f>
        <v>500.61417799999987</v>
      </c>
      <c r="BD43" s="34">
        <f>IF(BD$17&lt;=SRECTermLimitQ,SUM($F24:BD24),BC43-HLOOKUP(BD$17-SRECTermLimitQ,'Compliance Obligation'!$E$17:$BI$36,$BK43))</f>
        <v>492.86831099999989</v>
      </c>
      <c r="BE43" s="34">
        <f>IF(BE$17&lt;=SRECTermLimitQ,SUM($F24:BE24),BD43-HLOOKUP(BE$17-SRECTermLimitQ,'Compliance Obligation'!$E$17:$BI$36,$BK43))</f>
        <v>474.63358199999988</v>
      </c>
      <c r="BF43" s="34">
        <f>IF(BF$17&lt;=SRECTermLimitQ,SUM($F24:BF24),BE43-HLOOKUP(BF$17-SRECTermLimitQ,'Compliance Obligation'!$E$17:$BI$36,$BK43))</f>
        <v>443.94635799999986</v>
      </c>
      <c r="BG43" s="34">
        <f>IF(BG$17&lt;=SRECTermLimitQ,SUM($F24:BG24),BF43-HLOOKUP(BG$17-SRECTermLimitQ,'Compliance Obligation'!$E$17:$BI$36,$BK43))</f>
        <v>412.90054899999984</v>
      </c>
      <c r="BH43" s="34">
        <f>IF(BH$17&lt;=SRECTermLimitQ,SUM($F24:BH24),BG43-HLOOKUP(BH$17-SRECTermLimitQ,'Compliance Obligation'!$E$17:$BI$36,$BK43))</f>
        <v>404.35908899999981</v>
      </c>
      <c r="BI43" s="34">
        <f>IF(BI$17&lt;=SRECTermLimitQ,SUM($F24:BI24),BH43-HLOOKUP(BI$17-SRECTermLimitQ,'Compliance Obligation'!$E$17:$BI$36,$BK43))</f>
        <v>404.05188899999979</v>
      </c>
      <c r="BK43" s="16">
        <v>12</v>
      </c>
    </row>
    <row r="44" spans="3:63" x14ac:dyDescent="0.25">
      <c r="C44" s="147"/>
      <c r="D44" s="87">
        <v>0.8</v>
      </c>
      <c r="F44" s="34">
        <f>IF(F$17&lt;=SRECTermLimitQ,SUM($F25:F25),E44-HLOOKUP(F$17-SRECTermLimitQ,'Compliance Obligation'!$E$17:$BI$36,$BK44))</f>
        <v>0</v>
      </c>
      <c r="G44" s="34">
        <f>IF(G$17&lt;=SRECTermLimitQ,SUM($F25:G25),F44-HLOOKUP(G$17-SRECTermLimitQ,'Compliance Obligation'!$E$17:$BI$36,$BK44))</f>
        <v>0</v>
      </c>
      <c r="H44" s="34">
        <f>IF(H$17&lt;=SRECTermLimitQ,SUM($F25:H25),G44-HLOOKUP(H$17-SRECTermLimitQ,'Compliance Obligation'!$E$17:$BI$36,$BK44))</f>
        <v>0</v>
      </c>
      <c r="I44" s="34">
        <f>IF(I$17&lt;=SRECTermLimitQ,SUM($F25:I25),H44-HLOOKUP(I$17-SRECTermLimitQ,'Compliance Obligation'!$E$17:$BI$36,$BK44))</f>
        <v>0</v>
      </c>
      <c r="J44" s="34">
        <f>IF(J$17&lt;=SRECTermLimitQ,SUM($F25:J25),I44-HLOOKUP(J$17-SRECTermLimitQ,'Compliance Obligation'!$E$17:$BI$36,$BK44))</f>
        <v>0</v>
      </c>
      <c r="K44" s="34">
        <f>IF(K$17&lt;=SRECTermLimitQ,SUM($F25:K25),J44-HLOOKUP(K$17-SRECTermLimitQ,'Compliance Obligation'!$E$17:$BI$36,$BK44))</f>
        <v>0</v>
      </c>
      <c r="L44" s="34">
        <f>IF(L$17&lt;=SRECTermLimitQ,SUM($F25:L25),K44-HLOOKUP(L$17-SRECTermLimitQ,'Compliance Obligation'!$E$17:$BI$36,$BK44))</f>
        <v>0</v>
      </c>
      <c r="M44" s="34">
        <f>IF(M$17&lt;=SRECTermLimitQ,SUM($F25:M25),L44-HLOOKUP(M$17-SRECTermLimitQ,'Compliance Obligation'!$E$17:$BI$36,$BK44))</f>
        <v>0</v>
      </c>
      <c r="N44" s="34">
        <f>IF(N$17&lt;=SRECTermLimitQ,SUM($F25:N25),M44-HLOOKUP(N$17-SRECTermLimitQ,'Compliance Obligation'!$E$17:$BI$36,$BK44))</f>
        <v>0</v>
      </c>
      <c r="O44" s="34">
        <f>IF(O$17&lt;=SRECTermLimitQ,SUM($F25:O25),N44-HLOOKUP(O$17-SRECTermLimitQ,'Compliance Obligation'!$E$17:$BI$36,$BK44))</f>
        <v>0</v>
      </c>
      <c r="P44" s="34">
        <f>IF(P$17&lt;=SRECTermLimitQ,SUM($F25:P25),O44-HLOOKUP(P$17-SRECTermLimitQ,'Compliance Obligation'!$E$17:$BI$36,$BK44))</f>
        <v>0</v>
      </c>
      <c r="Q44" s="34">
        <f>IF(Q$17&lt;=SRECTermLimitQ,SUM($F25:Q25),P44-HLOOKUP(Q$17-SRECTermLimitQ,'Compliance Obligation'!$E$17:$BI$36,$BK44))</f>
        <v>0</v>
      </c>
      <c r="R44" s="34">
        <f>IF(R$17&lt;=SRECTermLimitQ,SUM($F25:R25),Q44-HLOOKUP(R$17-SRECTermLimitQ,'Compliance Obligation'!$E$17:$BI$36,$BK44))</f>
        <v>14.399025</v>
      </c>
      <c r="S44" s="34">
        <f>IF(S$17&lt;=SRECTermLimitQ,SUM($F25:S25),R44-HLOOKUP(S$17-SRECTermLimitQ,'Compliance Obligation'!$E$17:$BI$36,$BK44))</f>
        <v>33.846128</v>
      </c>
      <c r="T44" s="34">
        <f>IF(T$17&lt;=SRECTermLimitQ,SUM($F25:T25),S44-HLOOKUP(T$17-SRECTermLimitQ,'Compliance Obligation'!$E$17:$BI$36,$BK44))</f>
        <v>44.29148</v>
      </c>
      <c r="U44" s="34">
        <f>IF(U$17&lt;=SRECTermLimitQ,SUM($F25:U25),T44-HLOOKUP(U$17-SRECTermLimitQ,'Compliance Obligation'!$E$17:$BI$36,$BK44))</f>
        <v>44.29148</v>
      </c>
      <c r="V44" s="34">
        <f>IF(V$17&lt;=SRECTermLimitQ,SUM($F25:V25),U44-HLOOKUP(V$17-SRECTermLimitQ,'Compliance Obligation'!$E$17:$BI$36,$BK44))</f>
        <v>44.29148</v>
      </c>
      <c r="W44" s="34">
        <f>IF(W$17&lt;=SRECTermLimitQ,SUM($F25:W25),V44-HLOOKUP(W$17-SRECTermLimitQ,'Compliance Obligation'!$E$17:$BI$36,$BK44))</f>
        <v>44.29148</v>
      </c>
      <c r="X44" s="34">
        <f>IF(X$17&lt;=SRECTermLimitQ,SUM($F25:X25),W44-HLOOKUP(X$17-SRECTermLimitQ,'Compliance Obligation'!$E$17:$BI$36,$BK44))</f>
        <v>44.29148</v>
      </c>
      <c r="Y44" s="34">
        <f>IF(Y$17&lt;=SRECTermLimitQ,SUM($F25:Y25),X44-HLOOKUP(Y$17-SRECTermLimitQ,'Compliance Obligation'!$E$17:$BI$36,$BK44))</f>
        <v>44.29148</v>
      </c>
      <c r="Z44" s="34">
        <f>IF(Z$17&lt;=SRECTermLimitQ,SUM($F25:Z25),Y44-HLOOKUP(Z$17-SRECTermLimitQ,'Compliance Obligation'!$E$17:$BI$36,$BK44))</f>
        <v>44.29148</v>
      </c>
      <c r="AA44" s="34">
        <f>IF(AA$17&lt;=SRECTermLimitQ,SUM($F25:AA25),Z44-HLOOKUP(AA$17-SRECTermLimitQ,'Compliance Obligation'!$E$17:$BI$36,$BK44))</f>
        <v>44.29148</v>
      </c>
      <c r="AB44" s="34">
        <f>IF(AB$17&lt;=SRECTermLimitQ,SUM($F25:AB25),AA44-HLOOKUP(AB$17-SRECTermLimitQ,'Compliance Obligation'!$E$17:$BI$36,$BK44))</f>
        <v>44.29148</v>
      </c>
      <c r="AC44" s="34">
        <f>IF(AC$17&lt;=SRECTermLimitQ,SUM($F25:AC25),AB44-HLOOKUP(AC$17-SRECTermLimitQ,'Compliance Obligation'!$E$17:$BI$36,$BK44))</f>
        <v>44.29148</v>
      </c>
      <c r="AD44" s="34">
        <f>IF(AD$17&lt;=SRECTermLimitQ,SUM($F25:AD25),AC44-HLOOKUP(AD$17-SRECTermLimitQ,'Compliance Obligation'!$E$17:$BI$36,$BK44))</f>
        <v>44.29148</v>
      </c>
      <c r="AE44" s="34">
        <f>IF(AE$17&lt;=SRECTermLimitQ,SUM($F25:AE25),AD44-HLOOKUP(AE$17-SRECTermLimitQ,'Compliance Obligation'!$E$17:$BI$36,$BK44))</f>
        <v>44.29148</v>
      </c>
      <c r="AF44" s="34">
        <f>IF(AF$17&lt;=SRECTermLimitQ,SUM($F25:AF25),AE44-HLOOKUP(AF$17-SRECTermLimitQ,'Compliance Obligation'!$E$17:$BI$36,$BK44))</f>
        <v>44.29148</v>
      </c>
      <c r="AG44" s="34">
        <f>IF(AG$17&lt;=SRECTermLimitQ,SUM($F25:AG25),AF44-HLOOKUP(AG$17-SRECTermLimitQ,'Compliance Obligation'!$E$17:$BI$36,$BK44))</f>
        <v>44.29148</v>
      </c>
      <c r="AH44" s="34">
        <f>IF(AH$17&lt;=SRECTermLimitQ,SUM($F25:AH25),AG44-HLOOKUP(AH$17-SRECTermLimitQ,'Compliance Obligation'!$E$17:$BI$36,$BK44))</f>
        <v>44.29148</v>
      </c>
      <c r="AI44" s="34">
        <f>IF(AI$17&lt;=SRECTermLimitQ,SUM($F25:AI25),AH44-HLOOKUP(AI$17-SRECTermLimitQ,'Compliance Obligation'!$E$17:$BI$36,$BK44))</f>
        <v>44.29148</v>
      </c>
      <c r="AJ44" s="34">
        <f>IF(AJ$17&lt;=SRECTermLimitQ,SUM($F25:AJ25),AI44-HLOOKUP(AJ$17-SRECTermLimitQ,'Compliance Obligation'!$E$17:$BI$36,$BK44))</f>
        <v>44.29148</v>
      </c>
      <c r="AK44" s="34">
        <f>IF(AK$17&lt;=SRECTermLimitQ,SUM($F25:AK25),AJ44-HLOOKUP(AK$17-SRECTermLimitQ,'Compliance Obligation'!$E$17:$BI$36,$BK44))</f>
        <v>44.29148</v>
      </c>
      <c r="AL44" s="34">
        <f>IF(AL$17&lt;=SRECTermLimitQ,SUM($F25:AL25),AK44-HLOOKUP(AL$17-SRECTermLimitQ,'Compliance Obligation'!$E$17:$BI$36,$BK44))</f>
        <v>44.29148</v>
      </c>
      <c r="AM44" s="34">
        <f>IF(AM$17&lt;=SRECTermLimitQ,SUM($F25:AM25),AL44-HLOOKUP(AM$17-SRECTermLimitQ,'Compliance Obligation'!$E$17:$BI$36,$BK44))</f>
        <v>44.29148</v>
      </c>
      <c r="AN44" s="34">
        <f>IF(AN$17&lt;=SRECTermLimitQ,SUM($F25:AN25),AM44-HLOOKUP(AN$17-SRECTermLimitQ,'Compliance Obligation'!$E$17:$BI$36,$BK44))</f>
        <v>44.29148</v>
      </c>
      <c r="AO44" s="34">
        <f>IF(AO$17&lt;=SRECTermLimitQ,SUM($F25:AO25),AN44-HLOOKUP(AO$17-SRECTermLimitQ,'Compliance Obligation'!$E$17:$BI$36,$BK44))</f>
        <v>44.29148</v>
      </c>
      <c r="AP44" s="34">
        <f>IF(AP$17&lt;=SRECTermLimitQ,SUM($F25:AP25),AO44-HLOOKUP(AP$17-SRECTermLimitQ,'Compliance Obligation'!$E$17:$BI$36,$BK44))</f>
        <v>44.29148</v>
      </c>
      <c r="AQ44" s="34">
        <f>IF(AQ$17&lt;=SRECTermLimitQ,SUM($F25:AQ25),AP44-HLOOKUP(AQ$17-SRECTermLimitQ,'Compliance Obligation'!$E$17:$BI$36,$BK44))</f>
        <v>44.29148</v>
      </c>
      <c r="AR44" s="34">
        <f>IF(AR$17&lt;=SRECTermLimitQ,SUM($F25:AR25),AQ44-HLOOKUP(AR$17-SRECTermLimitQ,'Compliance Obligation'!$E$17:$BI$36,$BK44))</f>
        <v>44.29148</v>
      </c>
      <c r="AS44" s="34">
        <f>IF(AS$17&lt;=SRECTermLimitQ,SUM($F25:AS25),AR44-HLOOKUP(AS$17-SRECTermLimitQ,'Compliance Obligation'!$E$17:$BI$36,$BK44))</f>
        <v>44.29148</v>
      </c>
      <c r="AT44" s="34" t="e">
        <f>IF(AT$17&lt;=SRECTermLimitQ,SUM($F25:AT25),AS44-HLOOKUP(AT$17-SRECTermLimitQ,'Compliance Obligation'!$E$17:$BI$36,$BK44))</f>
        <v>#VALUE!</v>
      </c>
      <c r="AU44" s="34" t="e">
        <f>IF(AU$17&lt;=SRECTermLimitQ,SUM($F25:AU25),AT44-HLOOKUP(AU$17-SRECTermLimitQ,'Compliance Obligation'!$E$17:$BI$36,$BK44))</f>
        <v>#VALUE!</v>
      </c>
      <c r="AV44" s="34" t="e">
        <f>IF(AV$17&lt;=SRECTermLimitQ,SUM($F25:AV25),AU44-HLOOKUP(AV$17-SRECTermLimitQ,'Compliance Obligation'!$E$17:$BI$36,$BK44))</f>
        <v>#VALUE!</v>
      </c>
      <c r="AW44" s="34" t="e">
        <f>IF(AW$17&lt;=SRECTermLimitQ,SUM($F25:AW25),AV44-HLOOKUP(AW$17-SRECTermLimitQ,'Compliance Obligation'!$E$17:$BI$36,$BK44))</f>
        <v>#VALUE!</v>
      </c>
      <c r="AX44" s="34" t="e">
        <f>IF(AX$17&lt;=SRECTermLimitQ,SUM($F25:AX25),AW44-HLOOKUP(AX$17-SRECTermLimitQ,'Compliance Obligation'!$E$17:$BI$36,$BK44))</f>
        <v>#VALUE!</v>
      </c>
      <c r="AY44" s="34" t="e">
        <f>IF(AY$17&lt;=SRECTermLimitQ,SUM($F25:AY25),AX44-HLOOKUP(AY$17-SRECTermLimitQ,'Compliance Obligation'!$E$17:$BI$36,$BK44))</f>
        <v>#VALUE!</v>
      </c>
      <c r="AZ44" s="34" t="e">
        <f>IF(AZ$17&lt;=SRECTermLimitQ,SUM($F25:AZ25),AY44-HLOOKUP(AZ$17-SRECTermLimitQ,'Compliance Obligation'!$E$17:$BI$36,$BK44))</f>
        <v>#VALUE!</v>
      </c>
      <c r="BA44" s="34" t="e">
        <f>IF(BA$17&lt;=SRECTermLimitQ,SUM($F25:BA25),AZ44-HLOOKUP(BA$17-SRECTermLimitQ,'Compliance Obligation'!$E$17:$BI$36,$BK44))</f>
        <v>#VALUE!</v>
      </c>
      <c r="BB44" s="34" t="e">
        <f>IF(BB$17&lt;=SRECTermLimitQ,SUM($F25:BB25),BA44-HLOOKUP(BB$17-SRECTermLimitQ,'Compliance Obligation'!$E$17:$BI$36,$BK44))</f>
        <v>#VALUE!</v>
      </c>
      <c r="BC44" s="34" t="e">
        <f>IF(BC$17&lt;=SRECTermLimitQ,SUM($F25:BC25),BB44-HLOOKUP(BC$17-SRECTermLimitQ,'Compliance Obligation'!$E$17:$BI$36,$BK44))</f>
        <v>#VALUE!</v>
      </c>
      <c r="BD44" s="34" t="e">
        <f>IF(BD$17&lt;=SRECTermLimitQ,SUM($F25:BD25),BC44-HLOOKUP(BD$17-SRECTermLimitQ,'Compliance Obligation'!$E$17:$BI$36,$BK44))</f>
        <v>#VALUE!</v>
      </c>
      <c r="BE44" s="34" t="e">
        <f>IF(BE$17&lt;=SRECTermLimitQ,SUM($F25:BE25),BD44-HLOOKUP(BE$17-SRECTermLimitQ,'Compliance Obligation'!$E$17:$BI$36,$BK44))</f>
        <v>#VALUE!</v>
      </c>
      <c r="BF44" s="34" t="e">
        <f>IF(BF$17&lt;=SRECTermLimitQ,SUM($F25:BF25),BE44-HLOOKUP(BF$17-SRECTermLimitQ,'Compliance Obligation'!$E$17:$BI$36,$BK44))</f>
        <v>#VALUE!</v>
      </c>
      <c r="BG44" s="34" t="e">
        <f>IF(BG$17&lt;=SRECTermLimitQ,SUM($F25:BG25),BF44-HLOOKUP(BG$17-SRECTermLimitQ,'Compliance Obligation'!$E$17:$BI$36,$BK44))</f>
        <v>#VALUE!</v>
      </c>
      <c r="BH44" s="34" t="e">
        <f>IF(BH$17&lt;=SRECTermLimitQ,SUM($F25:BH25),BG44-HLOOKUP(BH$17-SRECTermLimitQ,'Compliance Obligation'!$E$17:$BI$36,$BK44))</f>
        <v>#VALUE!</v>
      </c>
      <c r="BI44" s="34" t="e">
        <f>IF(BI$17&lt;=SRECTermLimitQ,SUM($F25:BI25),BH44-HLOOKUP(BI$17-SRECTermLimitQ,'Compliance Obligation'!$E$17:$BI$36,$BK44))</f>
        <v>#VALUE!</v>
      </c>
      <c r="BK44" s="16"/>
    </row>
    <row r="45" spans="3:63" x14ac:dyDescent="0.25">
      <c r="C45" s="147"/>
      <c r="D45" s="87">
        <v>0.7</v>
      </c>
      <c r="F45" s="34">
        <f>IF(F$17&lt;=SRECTermLimitQ,SUM($F26:F26),E45-HLOOKUP(F$17-SRECTermLimitQ,'Compliance Obligation'!$E$17:$BI$36,$BK45))</f>
        <v>0</v>
      </c>
      <c r="G45" s="34">
        <f>IF(G$17&lt;=SRECTermLimitQ,SUM($F26:G26),F45-HLOOKUP(G$17-SRECTermLimitQ,'Compliance Obligation'!$E$17:$BI$36,$BK45))</f>
        <v>0</v>
      </c>
      <c r="H45" s="34">
        <f>IF(H$17&lt;=SRECTermLimitQ,SUM($F26:H26),G45-HLOOKUP(H$17-SRECTermLimitQ,'Compliance Obligation'!$E$17:$BI$36,$BK45))</f>
        <v>0</v>
      </c>
      <c r="I45" s="34">
        <f>IF(I$17&lt;=SRECTermLimitQ,SUM($F26:I26),H45-HLOOKUP(I$17-SRECTermLimitQ,'Compliance Obligation'!$E$17:$BI$36,$BK45))</f>
        <v>0</v>
      </c>
      <c r="J45" s="34">
        <f>IF(J$17&lt;=SRECTermLimitQ,SUM($F26:J26),I45-HLOOKUP(J$17-SRECTermLimitQ,'Compliance Obligation'!$E$17:$BI$36,$BK45))</f>
        <v>0</v>
      </c>
      <c r="K45" s="34">
        <f>IF(K$17&lt;=SRECTermLimitQ,SUM($F26:K26),J45-HLOOKUP(K$17-SRECTermLimitQ,'Compliance Obligation'!$E$17:$BI$36,$BK45))</f>
        <v>0</v>
      </c>
      <c r="L45" s="34">
        <f>IF(L$17&lt;=SRECTermLimitQ,SUM($F26:L26),K45-HLOOKUP(L$17-SRECTermLimitQ,'Compliance Obligation'!$E$17:$BI$36,$BK45))</f>
        <v>0</v>
      </c>
      <c r="M45" s="34">
        <f>IF(M$17&lt;=SRECTermLimitQ,SUM($F26:M26),L45-HLOOKUP(M$17-SRECTermLimitQ,'Compliance Obligation'!$E$17:$BI$36,$BK45))</f>
        <v>0</v>
      </c>
      <c r="N45" s="34">
        <f>IF(N$17&lt;=SRECTermLimitQ,SUM($F26:N26),M45-HLOOKUP(N$17-SRECTermLimitQ,'Compliance Obligation'!$E$17:$BI$36,$BK45))</f>
        <v>0</v>
      </c>
      <c r="O45" s="34">
        <f>IF(O$17&lt;=SRECTermLimitQ,SUM($F26:O26),N45-HLOOKUP(O$17-SRECTermLimitQ,'Compliance Obligation'!$E$17:$BI$36,$BK45))</f>
        <v>0</v>
      </c>
      <c r="P45" s="34">
        <f>IF(P$17&lt;=SRECTermLimitQ,SUM($F26:P26),O45-HLOOKUP(P$17-SRECTermLimitQ,'Compliance Obligation'!$E$17:$BI$36,$BK45))</f>
        <v>0</v>
      </c>
      <c r="Q45" s="34">
        <f>IF(Q$17&lt;=SRECTermLimitQ,SUM($F26:Q26),P45-HLOOKUP(Q$17-SRECTermLimitQ,'Compliance Obligation'!$E$17:$BI$36,$BK45))</f>
        <v>0</v>
      </c>
      <c r="R45" s="34">
        <f>IF(R$17&lt;=SRECTermLimitQ,SUM($F26:R26),Q45-HLOOKUP(R$17-SRECTermLimitQ,'Compliance Obligation'!$E$17:$BI$36,$BK45))</f>
        <v>0</v>
      </c>
      <c r="S45" s="34">
        <f>IF(S$17&lt;=SRECTermLimitQ,SUM($F26:S26),R45-HLOOKUP(S$17-SRECTermLimitQ,'Compliance Obligation'!$E$17:$BI$36,$BK45))</f>
        <v>0.59850000000000003</v>
      </c>
      <c r="T45" s="34">
        <f>IF(T$17&lt;=SRECTermLimitQ,SUM($F26:T26),S45-HLOOKUP(T$17-SRECTermLimitQ,'Compliance Obligation'!$E$17:$BI$36,$BK45))</f>
        <v>0.59850000000000003</v>
      </c>
      <c r="U45" s="34">
        <f>IF(U$17&lt;=SRECTermLimitQ,SUM($F26:U26),T45-HLOOKUP(U$17-SRECTermLimitQ,'Compliance Obligation'!$E$17:$BI$36,$BK45))</f>
        <v>0.59850000000000003</v>
      </c>
      <c r="V45" s="34">
        <f>IF(V$17&lt;=SRECTermLimitQ,SUM($F26:V26),U45-HLOOKUP(V$17-SRECTermLimitQ,'Compliance Obligation'!$E$17:$BI$36,$BK45))</f>
        <v>0.59850000000000003</v>
      </c>
      <c r="W45" s="34">
        <f>IF(W$17&lt;=SRECTermLimitQ,SUM($F26:W26),V45-HLOOKUP(W$17-SRECTermLimitQ,'Compliance Obligation'!$E$17:$BI$36,$BK45))</f>
        <v>0.59850000000000003</v>
      </c>
      <c r="X45" s="34">
        <f>IF(X$17&lt;=SRECTermLimitQ,SUM($F26:X26),W45-HLOOKUP(X$17-SRECTermLimitQ,'Compliance Obligation'!$E$17:$BI$36,$BK45))</f>
        <v>0.59850000000000003</v>
      </c>
      <c r="Y45" s="34">
        <f>IF(Y$17&lt;=SRECTermLimitQ,SUM($F26:Y26),X45-HLOOKUP(Y$17-SRECTermLimitQ,'Compliance Obligation'!$E$17:$BI$36,$BK45))</f>
        <v>0.59850000000000003</v>
      </c>
      <c r="Z45" s="34">
        <f>IF(Z$17&lt;=SRECTermLimitQ,SUM($F26:Z26),Y45-HLOOKUP(Z$17-SRECTermLimitQ,'Compliance Obligation'!$E$17:$BI$36,$BK45))</f>
        <v>0.59850000000000003</v>
      </c>
      <c r="AA45" s="34">
        <f>IF(AA$17&lt;=SRECTermLimitQ,SUM($F26:AA26),Z45-HLOOKUP(AA$17-SRECTermLimitQ,'Compliance Obligation'!$E$17:$BI$36,$BK45))</f>
        <v>0.59850000000000003</v>
      </c>
      <c r="AB45" s="34">
        <f>IF(AB$17&lt;=SRECTermLimitQ,SUM($F26:AB26),AA45-HLOOKUP(AB$17-SRECTermLimitQ,'Compliance Obligation'!$E$17:$BI$36,$BK45))</f>
        <v>0.59850000000000003</v>
      </c>
      <c r="AC45" s="34">
        <f>IF(AC$17&lt;=SRECTermLimitQ,SUM($F26:AC26),AB45-HLOOKUP(AC$17-SRECTermLimitQ,'Compliance Obligation'!$E$17:$BI$36,$BK45))</f>
        <v>0.59850000000000003</v>
      </c>
      <c r="AD45" s="34">
        <f>IF(AD$17&lt;=SRECTermLimitQ,SUM($F26:AD26),AC45-HLOOKUP(AD$17-SRECTermLimitQ,'Compliance Obligation'!$E$17:$BI$36,$BK45))</f>
        <v>0.59850000000000003</v>
      </c>
      <c r="AE45" s="34">
        <f>IF(AE$17&lt;=SRECTermLimitQ,SUM($F26:AE26),AD45-HLOOKUP(AE$17-SRECTermLimitQ,'Compliance Obligation'!$E$17:$BI$36,$BK45))</f>
        <v>0.59850000000000003</v>
      </c>
      <c r="AF45" s="34">
        <f>IF(AF$17&lt;=SRECTermLimitQ,SUM($F26:AF26),AE45-HLOOKUP(AF$17-SRECTermLimitQ,'Compliance Obligation'!$E$17:$BI$36,$BK45))</f>
        <v>0.59850000000000003</v>
      </c>
      <c r="AG45" s="34">
        <f>IF(AG$17&lt;=SRECTermLimitQ,SUM($F26:AG26),AF45-HLOOKUP(AG$17-SRECTermLimitQ,'Compliance Obligation'!$E$17:$BI$36,$BK45))</f>
        <v>0.59850000000000003</v>
      </c>
      <c r="AH45" s="34">
        <f>IF(AH$17&lt;=SRECTermLimitQ,SUM($F26:AH26),AG45-HLOOKUP(AH$17-SRECTermLimitQ,'Compliance Obligation'!$E$17:$BI$36,$BK45))</f>
        <v>0.59850000000000003</v>
      </c>
      <c r="AI45" s="34">
        <f>IF(AI$17&lt;=SRECTermLimitQ,SUM($F26:AI26),AH45-HLOOKUP(AI$17-SRECTermLimitQ,'Compliance Obligation'!$E$17:$BI$36,$BK45))</f>
        <v>0.59850000000000003</v>
      </c>
      <c r="AJ45" s="34">
        <f>IF(AJ$17&lt;=SRECTermLimitQ,SUM($F26:AJ26),AI45-HLOOKUP(AJ$17-SRECTermLimitQ,'Compliance Obligation'!$E$17:$BI$36,$BK45))</f>
        <v>0.59850000000000003</v>
      </c>
      <c r="AK45" s="34">
        <f>IF(AK$17&lt;=SRECTermLimitQ,SUM($F26:AK26),AJ45-HLOOKUP(AK$17-SRECTermLimitQ,'Compliance Obligation'!$E$17:$BI$36,$BK45))</f>
        <v>0.59850000000000003</v>
      </c>
      <c r="AL45" s="34">
        <f>IF(AL$17&lt;=SRECTermLimitQ,SUM($F26:AL26),AK45-HLOOKUP(AL$17-SRECTermLimitQ,'Compliance Obligation'!$E$17:$BI$36,$BK45))</f>
        <v>0.59850000000000003</v>
      </c>
      <c r="AM45" s="34">
        <f>IF(AM$17&lt;=SRECTermLimitQ,SUM($F26:AM26),AL45-HLOOKUP(AM$17-SRECTermLimitQ,'Compliance Obligation'!$E$17:$BI$36,$BK45))</f>
        <v>0.59850000000000003</v>
      </c>
      <c r="AN45" s="34">
        <f>IF(AN$17&lt;=SRECTermLimitQ,SUM($F26:AN26),AM45-HLOOKUP(AN$17-SRECTermLimitQ,'Compliance Obligation'!$E$17:$BI$36,$BK45))</f>
        <v>0.59850000000000003</v>
      </c>
      <c r="AO45" s="34">
        <f>IF(AO$17&lt;=SRECTermLimitQ,SUM($F26:AO26),AN45-HLOOKUP(AO$17-SRECTermLimitQ,'Compliance Obligation'!$E$17:$BI$36,$BK45))</f>
        <v>0.59850000000000003</v>
      </c>
      <c r="AP45" s="34">
        <f>IF(AP$17&lt;=SRECTermLimitQ,SUM($F26:AP26),AO45-HLOOKUP(AP$17-SRECTermLimitQ,'Compliance Obligation'!$E$17:$BI$36,$BK45))</f>
        <v>0.59850000000000003</v>
      </c>
      <c r="AQ45" s="34">
        <f>IF(AQ$17&lt;=SRECTermLimitQ,SUM($F26:AQ26),AP45-HLOOKUP(AQ$17-SRECTermLimitQ,'Compliance Obligation'!$E$17:$BI$36,$BK45))</f>
        <v>0.59850000000000003</v>
      </c>
      <c r="AR45" s="34">
        <f>IF(AR$17&lt;=SRECTermLimitQ,SUM($F26:AR26),AQ45-HLOOKUP(AR$17-SRECTermLimitQ,'Compliance Obligation'!$E$17:$BI$36,$BK45))</f>
        <v>0.59850000000000003</v>
      </c>
      <c r="AS45" s="34">
        <f>IF(AS$17&lt;=SRECTermLimitQ,SUM($F26:AS26),AR45-HLOOKUP(AS$17-SRECTermLimitQ,'Compliance Obligation'!$E$17:$BI$36,$BK45))</f>
        <v>0.59850000000000003</v>
      </c>
      <c r="AT45" s="34" t="e">
        <f>IF(AT$17&lt;=SRECTermLimitQ,SUM($F26:AT26),AS45-HLOOKUP(AT$17-SRECTermLimitQ,'Compliance Obligation'!$E$17:$BI$36,$BK45))</f>
        <v>#VALUE!</v>
      </c>
      <c r="AU45" s="34" t="e">
        <f>IF(AU$17&lt;=SRECTermLimitQ,SUM($F26:AU26),AT45-HLOOKUP(AU$17-SRECTermLimitQ,'Compliance Obligation'!$E$17:$BI$36,$BK45))</f>
        <v>#VALUE!</v>
      </c>
      <c r="AV45" s="34" t="e">
        <f>IF(AV$17&lt;=SRECTermLimitQ,SUM($F26:AV26),AU45-HLOOKUP(AV$17-SRECTermLimitQ,'Compliance Obligation'!$E$17:$BI$36,$BK45))</f>
        <v>#VALUE!</v>
      </c>
      <c r="AW45" s="34" t="e">
        <f>IF(AW$17&lt;=SRECTermLimitQ,SUM($F26:AW26),AV45-HLOOKUP(AW$17-SRECTermLimitQ,'Compliance Obligation'!$E$17:$BI$36,$BK45))</f>
        <v>#VALUE!</v>
      </c>
      <c r="AX45" s="34" t="e">
        <f>IF(AX$17&lt;=SRECTermLimitQ,SUM($F26:AX26),AW45-HLOOKUP(AX$17-SRECTermLimitQ,'Compliance Obligation'!$E$17:$BI$36,$BK45))</f>
        <v>#VALUE!</v>
      </c>
      <c r="AY45" s="34" t="e">
        <f>IF(AY$17&lt;=SRECTermLimitQ,SUM($F26:AY26),AX45-HLOOKUP(AY$17-SRECTermLimitQ,'Compliance Obligation'!$E$17:$BI$36,$BK45))</f>
        <v>#VALUE!</v>
      </c>
      <c r="AZ45" s="34" t="e">
        <f>IF(AZ$17&lt;=SRECTermLimitQ,SUM($F26:AZ26),AY45-HLOOKUP(AZ$17-SRECTermLimitQ,'Compliance Obligation'!$E$17:$BI$36,$BK45))</f>
        <v>#VALUE!</v>
      </c>
      <c r="BA45" s="34" t="e">
        <f>IF(BA$17&lt;=SRECTermLimitQ,SUM($F26:BA26),AZ45-HLOOKUP(BA$17-SRECTermLimitQ,'Compliance Obligation'!$E$17:$BI$36,$BK45))</f>
        <v>#VALUE!</v>
      </c>
      <c r="BB45" s="34" t="e">
        <f>IF(BB$17&lt;=SRECTermLimitQ,SUM($F26:BB26),BA45-HLOOKUP(BB$17-SRECTermLimitQ,'Compliance Obligation'!$E$17:$BI$36,$BK45))</f>
        <v>#VALUE!</v>
      </c>
      <c r="BC45" s="34" t="e">
        <f>IF(BC$17&lt;=SRECTermLimitQ,SUM($F26:BC26),BB45-HLOOKUP(BC$17-SRECTermLimitQ,'Compliance Obligation'!$E$17:$BI$36,$BK45))</f>
        <v>#VALUE!</v>
      </c>
      <c r="BD45" s="34" t="e">
        <f>IF(BD$17&lt;=SRECTermLimitQ,SUM($F26:BD26),BC45-HLOOKUP(BD$17-SRECTermLimitQ,'Compliance Obligation'!$E$17:$BI$36,$BK45))</f>
        <v>#VALUE!</v>
      </c>
      <c r="BE45" s="34" t="e">
        <f>IF(BE$17&lt;=SRECTermLimitQ,SUM($F26:BE26),BD45-HLOOKUP(BE$17-SRECTermLimitQ,'Compliance Obligation'!$E$17:$BI$36,$BK45))</f>
        <v>#VALUE!</v>
      </c>
      <c r="BF45" s="34" t="e">
        <f>IF(BF$17&lt;=SRECTermLimitQ,SUM($F26:BF26),BE45-HLOOKUP(BF$17-SRECTermLimitQ,'Compliance Obligation'!$E$17:$BI$36,$BK45))</f>
        <v>#VALUE!</v>
      </c>
      <c r="BG45" s="34" t="e">
        <f>IF(BG$17&lt;=SRECTermLimitQ,SUM($F26:BG26),BF45-HLOOKUP(BG$17-SRECTermLimitQ,'Compliance Obligation'!$E$17:$BI$36,$BK45))</f>
        <v>#VALUE!</v>
      </c>
      <c r="BH45" s="34" t="e">
        <f>IF(BH$17&lt;=SRECTermLimitQ,SUM($F26:BH26),BG45-HLOOKUP(BH$17-SRECTermLimitQ,'Compliance Obligation'!$E$17:$BI$36,$BK45))</f>
        <v>#VALUE!</v>
      </c>
      <c r="BI45" s="34" t="e">
        <f>IF(BI$17&lt;=SRECTermLimitQ,SUM($F26:BI26),BH45-HLOOKUP(BI$17-SRECTermLimitQ,'Compliance Obligation'!$E$17:$BI$36,$BK45))</f>
        <v>#VALUE!</v>
      </c>
      <c r="BK45" s="16"/>
    </row>
    <row r="46" spans="3:63" x14ac:dyDescent="0.25">
      <c r="C46" s="148"/>
      <c r="D46" s="87">
        <v>0.65</v>
      </c>
      <c r="F46" s="34">
        <f>IF(F$17&lt;=SRECTermLimitQ,SUM($F27:F27),E46-HLOOKUP(F$17-SRECTermLimitQ,'Compliance Obligation'!$E$17:$BI$36,$BK46))</f>
        <v>0</v>
      </c>
      <c r="G46" s="34">
        <f>IF(G$17&lt;=SRECTermLimitQ,SUM($F27:G27),F46-HLOOKUP(G$17-SRECTermLimitQ,'Compliance Obligation'!$E$17:$BI$36,$BK46))</f>
        <v>0</v>
      </c>
      <c r="H46" s="34">
        <f>IF(H$17&lt;=SRECTermLimitQ,SUM($F27:H27),G46-HLOOKUP(H$17-SRECTermLimitQ,'Compliance Obligation'!$E$17:$BI$36,$BK46))</f>
        <v>0</v>
      </c>
      <c r="I46" s="34">
        <f>IF(I$17&lt;=SRECTermLimitQ,SUM($F27:I27),H46-HLOOKUP(I$17-SRECTermLimitQ,'Compliance Obligation'!$E$17:$BI$36,$BK46))</f>
        <v>0</v>
      </c>
      <c r="J46" s="34">
        <f>IF(J$17&lt;=SRECTermLimitQ,SUM($F27:J27),I46-HLOOKUP(J$17-SRECTermLimitQ,'Compliance Obligation'!$E$17:$BI$36,$BK46))</f>
        <v>0</v>
      </c>
      <c r="K46" s="34">
        <f>IF(K$17&lt;=SRECTermLimitQ,SUM($F27:K27),J46-HLOOKUP(K$17-SRECTermLimitQ,'Compliance Obligation'!$E$17:$BI$36,$BK46))</f>
        <v>0</v>
      </c>
      <c r="L46" s="34">
        <f>IF(L$17&lt;=SRECTermLimitQ,SUM($F27:L27),K46-HLOOKUP(L$17-SRECTermLimitQ,'Compliance Obligation'!$E$17:$BI$36,$BK46))</f>
        <v>0</v>
      </c>
      <c r="M46" s="34">
        <f>IF(M$17&lt;=SRECTermLimitQ,SUM($F27:M27),L46-HLOOKUP(M$17-SRECTermLimitQ,'Compliance Obligation'!$E$17:$BI$36,$BK46))</f>
        <v>0</v>
      </c>
      <c r="N46" s="34">
        <f>IF(N$17&lt;=SRECTermLimitQ,SUM($F27:N27),M46-HLOOKUP(N$17-SRECTermLimitQ,'Compliance Obligation'!$E$17:$BI$36,$BK46))</f>
        <v>0</v>
      </c>
      <c r="O46" s="34">
        <f>IF(O$17&lt;=SRECTermLimitQ,SUM($F27:O27),N46-HLOOKUP(O$17-SRECTermLimitQ,'Compliance Obligation'!$E$17:$BI$36,$BK46))</f>
        <v>0</v>
      </c>
      <c r="P46" s="34">
        <f>IF(P$17&lt;=SRECTermLimitQ,SUM($F27:P27),O46-HLOOKUP(P$17-SRECTermLimitQ,'Compliance Obligation'!$E$17:$BI$36,$BK46))</f>
        <v>0</v>
      </c>
      <c r="Q46" s="34">
        <f>IF(Q$17&lt;=SRECTermLimitQ,SUM($F27:Q27),P46-HLOOKUP(Q$17-SRECTermLimitQ,'Compliance Obligation'!$E$17:$BI$36,$BK46))</f>
        <v>0</v>
      </c>
      <c r="R46" s="34">
        <f>IF(R$17&lt;=SRECTermLimitQ,SUM($F27:R27),Q46-HLOOKUP(R$17-SRECTermLimitQ,'Compliance Obligation'!$E$17:$BI$36,$BK46))</f>
        <v>0</v>
      </c>
      <c r="S46" s="34">
        <f>IF(S$17&lt;=SRECTermLimitQ,SUM($F27:S27),R46-HLOOKUP(S$17-SRECTermLimitQ,'Compliance Obligation'!$E$17:$BI$36,$BK46))</f>
        <v>0</v>
      </c>
      <c r="T46" s="34">
        <f>IF(T$17&lt;=SRECTermLimitQ,SUM($F27:T27),S46-HLOOKUP(T$17-SRECTermLimitQ,'Compliance Obligation'!$E$17:$BI$36,$BK46))</f>
        <v>0</v>
      </c>
      <c r="U46" s="34">
        <f>IF(U$17&lt;=SRECTermLimitQ,SUM($F27:U27),T46-HLOOKUP(U$17-SRECTermLimitQ,'Compliance Obligation'!$E$17:$BI$36,$BK46))</f>
        <v>0</v>
      </c>
      <c r="V46" s="34">
        <f>IF(V$17&lt;=SRECTermLimitQ,SUM($F27:V27),U46-HLOOKUP(V$17-SRECTermLimitQ,'Compliance Obligation'!$E$17:$BI$36,$BK46))</f>
        <v>0</v>
      </c>
      <c r="W46" s="34">
        <f>IF(W$17&lt;=SRECTermLimitQ,SUM($F27:W27),V46-HLOOKUP(W$17-SRECTermLimitQ,'Compliance Obligation'!$E$17:$BI$36,$BK46))</f>
        <v>0</v>
      </c>
      <c r="X46" s="34">
        <f>IF(X$17&lt;=SRECTermLimitQ,SUM($F27:X27),W46-HLOOKUP(X$17-SRECTermLimitQ,'Compliance Obligation'!$E$17:$BI$36,$BK46))</f>
        <v>0</v>
      </c>
      <c r="Y46" s="34">
        <f>IF(Y$17&lt;=SRECTermLimitQ,SUM($F27:Y27),X46-HLOOKUP(Y$17-SRECTermLimitQ,'Compliance Obligation'!$E$17:$BI$36,$BK46))</f>
        <v>0</v>
      </c>
      <c r="Z46" s="34">
        <f>IF(Z$17&lt;=SRECTermLimitQ,SUM($F27:Z27),Y46-HLOOKUP(Z$17-SRECTermLimitQ,'Compliance Obligation'!$E$17:$BI$36,$BK46))</f>
        <v>0</v>
      </c>
      <c r="AA46" s="34">
        <f>IF(AA$17&lt;=SRECTermLimitQ,SUM($F27:AA27),Z46-HLOOKUP(AA$17-SRECTermLimitQ,'Compliance Obligation'!$E$17:$BI$36,$BK46))</f>
        <v>0</v>
      </c>
      <c r="AB46" s="34">
        <f>IF(AB$17&lt;=SRECTermLimitQ,SUM($F27:AB27),AA46-HLOOKUP(AB$17-SRECTermLimitQ,'Compliance Obligation'!$E$17:$BI$36,$BK46))</f>
        <v>0</v>
      </c>
      <c r="AC46" s="34">
        <f>IF(AC$17&lt;=SRECTermLimitQ,SUM($F27:AC27),AB46-HLOOKUP(AC$17-SRECTermLimitQ,'Compliance Obligation'!$E$17:$BI$36,$BK46))</f>
        <v>0</v>
      </c>
      <c r="AD46" s="34">
        <f>IF(AD$17&lt;=SRECTermLimitQ,SUM($F27:AD27),AC46-HLOOKUP(AD$17-SRECTermLimitQ,'Compliance Obligation'!$E$17:$BI$36,$BK46))</f>
        <v>0</v>
      </c>
      <c r="AE46" s="34">
        <f>IF(AE$17&lt;=SRECTermLimitQ,SUM($F27:AE27),AD46-HLOOKUP(AE$17-SRECTermLimitQ,'Compliance Obligation'!$E$17:$BI$36,$BK46))</f>
        <v>0</v>
      </c>
      <c r="AF46" s="34">
        <f>IF(AF$17&lt;=SRECTermLimitQ,SUM($F27:AF27),AE46-HLOOKUP(AF$17-SRECTermLimitQ,'Compliance Obligation'!$E$17:$BI$36,$BK46))</f>
        <v>0</v>
      </c>
      <c r="AG46" s="34">
        <f>IF(AG$17&lt;=SRECTermLimitQ,SUM($F27:AG27),AF46-HLOOKUP(AG$17-SRECTermLimitQ,'Compliance Obligation'!$E$17:$BI$36,$BK46))</f>
        <v>0</v>
      </c>
      <c r="AH46" s="34">
        <f>IF(AH$17&lt;=SRECTermLimitQ,SUM($F27:AH27),AG46-HLOOKUP(AH$17-SRECTermLimitQ,'Compliance Obligation'!$E$17:$BI$36,$BK46))</f>
        <v>0</v>
      </c>
      <c r="AI46" s="34">
        <f>IF(AI$17&lt;=SRECTermLimitQ,SUM($F27:AI27),AH46-HLOOKUP(AI$17-SRECTermLimitQ,'Compliance Obligation'!$E$17:$BI$36,$BK46))</f>
        <v>0</v>
      </c>
      <c r="AJ46" s="34">
        <f>IF(AJ$17&lt;=SRECTermLimitQ,SUM($F27:AJ27),AI46-HLOOKUP(AJ$17-SRECTermLimitQ,'Compliance Obligation'!$E$17:$BI$36,$BK46))</f>
        <v>0</v>
      </c>
      <c r="AK46" s="34">
        <f>IF(AK$17&lt;=SRECTermLimitQ,SUM($F27:AK27),AJ46-HLOOKUP(AK$17-SRECTermLimitQ,'Compliance Obligation'!$E$17:$BI$36,$BK46))</f>
        <v>0</v>
      </c>
      <c r="AL46" s="34">
        <f>IF(AL$17&lt;=SRECTermLimitQ,SUM($F27:AL27),AK46-HLOOKUP(AL$17-SRECTermLimitQ,'Compliance Obligation'!$E$17:$BI$36,$BK46))</f>
        <v>0</v>
      </c>
      <c r="AM46" s="34">
        <f>IF(AM$17&lt;=SRECTermLimitQ,SUM($F27:AM27),AL46-HLOOKUP(AM$17-SRECTermLimitQ,'Compliance Obligation'!$E$17:$BI$36,$BK46))</f>
        <v>0</v>
      </c>
      <c r="AN46" s="34">
        <f>IF(AN$17&lt;=SRECTermLimitQ,SUM($F27:AN27),AM46-HLOOKUP(AN$17-SRECTermLimitQ,'Compliance Obligation'!$E$17:$BI$36,$BK46))</f>
        <v>0</v>
      </c>
      <c r="AO46" s="34">
        <f>IF(AO$17&lt;=SRECTermLimitQ,SUM($F27:AO27),AN46-HLOOKUP(AO$17-SRECTermLimitQ,'Compliance Obligation'!$E$17:$BI$36,$BK46))</f>
        <v>0</v>
      </c>
      <c r="AP46" s="34">
        <f>IF(AP$17&lt;=SRECTermLimitQ,SUM($F27:AP27),AO46-HLOOKUP(AP$17-SRECTermLimitQ,'Compliance Obligation'!$E$17:$BI$36,$BK46))</f>
        <v>0</v>
      </c>
      <c r="AQ46" s="34">
        <f>IF(AQ$17&lt;=SRECTermLimitQ,SUM($F27:AQ27),AP46-HLOOKUP(AQ$17-SRECTermLimitQ,'Compliance Obligation'!$E$17:$BI$36,$BK46))</f>
        <v>0</v>
      </c>
      <c r="AR46" s="34">
        <f>IF(AR$17&lt;=SRECTermLimitQ,SUM($F27:AR27),AQ46-HLOOKUP(AR$17-SRECTermLimitQ,'Compliance Obligation'!$E$17:$BI$36,$BK46))</f>
        <v>0</v>
      </c>
      <c r="AS46" s="34">
        <f>IF(AS$17&lt;=SRECTermLimitQ,SUM($F27:AS27),AR46-HLOOKUP(AS$17-SRECTermLimitQ,'Compliance Obligation'!$E$17:$BI$36,$BK46))</f>
        <v>0</v>
      </c>
      <c r="AT46" s="34" t="e">
        <f>IF(AT$17&lt;=SRECTermLimitQ,SUM($F27:AT27),AS46-HLOOKUP(AT$17-SRECTermLimitQ,'Compliance Obligation'!$E$17:$BI$36,$BK46))</f>
        <v>#VALUE!</v>
      </c>
      <c r="AU46" s="34" t="e">
        <f>IF(AU$17&lt;=SRECTermLimitQ,SUM($F27:AU27),AT46-HLOOKUP(AU$17-SRECTermLimitQ,'Compliance Obligation'!$E$17:$BI$36,$BK46))</f>
        <v>#VALUE!</v>
      </c>
      <c r="AV46" s="34" t="e">
        <f>IF(AV$17&lt;=SRECTermLimitQ,SUM($F27:AV27),AU46-HLOOKUP(AV$17-SRECTermLimitQ,'Compliance Obligation'!$E$17:$BI$36,$BK46))</f>
        <v>#VALUE!</v>
      </c>
      <c r="AW46" s="34" t="e">
        <f>IF(AW$17&lt;=SRECTermLimitQ,SUM($F27:AW27),AV46-HLOOKUP(AW$17-SRECTermLimitQ,'Compliance Obligation'!$E$17:$BI$36,$BK46))</f>
        <v>#VALUE!</v>
      </c>
      <c r="AX46" s="34" t="e">
        <f>IF(AX$17&lt;=SRECTermLimitQ,SUM($F27:AX27),AW46-HLOOKUP(AX$17-SRECTermLimitQ,'Compliance Obligation'!$E$17:$BI$36,$BK46))</f>
        <v>#VALUE!</v>
      </c>
      <c r="AY46" s="34" t="e">
        <f>IF(AY$17&lt;=SRECTermLimitQ,SUM($F27:AY27),AX46-HLOOKUP(AY$17-SRECTermLimitQ,'Compliance Obligation'!$E$17:$BI$36,$BK46))</f>
        <v>#VALUE!</v>
      </c>
      <c r="AZ46" s="34" t="e">
        <f>IF(AZ$17&lt;=SRECTermLimitQ,SUM($F27:AZ27),AY46-HLOOKUP(AZ$17-SRECTermLimitQ,'Compliance Obligation'!$E$17:$BI$36,$BK46))</f>
        <v>#VALUE!</v>
      </c>
      <c r="BA46" s="34" t="e">
        <f>IF(BA$17&lt;=SRECTermLimitQ,SUM($F27:BA27),AZ46-HLOOKUP(BA$17-SRECTermLimitQ,'Compliance Obligation'!$E$17:$BI$36,$BK46))</f>
        <v>#VALUE!</v>
      </c>
      <c r="BB46" s="34" t="e">
        <f>IF(BB$17&lt;=SRECTermLimitQ,SUM($F27:BB27),BA46-HLOOKUP(BB$17-SRECTermLimitQ,'Compliance Obligation'!$E$17:$BI$36,$BK46))</f>
        <v>#VALUE!</v>
      </c>
      <c r="BC46" s="34" t="e">
        <f>IF(BC$17&lt;=SRECTermLimitQ,SUM($F27:BC27),BB46-HLOOKUP(BC$17-SRECTermLimitQ,'Compliance Obligation'!$E$17:$BI$36,$BK46))</f>
        <v>#VALUE!</v>
      </c>
      <c r="BD46" s="34" t="e">
        <f>IF(BD$17&lt;=SRECTermLimitQ,SUM($F27:BD27),BC46-HLOOKUP(BD$17-SRECTermLimitQ,'Compliance Obligation'!$E$17:$BI$36,$BK46))</f>
        <v>#VALUE!</v>
      </c>
      <c r="BE46" s="34" t="e">
        <f>IF(BE$17&lt;=SRECTermLimitQ,SUM($F27:BE27),BD46-HLOOKUP(BE$17-SRECTermLimitQ,'Compliance Obligation'!$E$17:$BI$36,$BK46))</f>
        <v>#VALUE!</v>
      </c>
      <c r="BF46" s="34" t="e">
        <f>IF(BF$17&lt;=SRECTermLimitQ,SUM($F27:BF27),BE46-HLOOKUP(BF$17-SRECTermLimitQ,'Compliance Obligation'!$E$17:$BI$36,$BK46))</f>
        <v>#VALUE!</v>
      </c>
      <c r="BG46" s="34" t="e">
        <f>IF(BG$17&lt;=SRECTermLimitQ,SUM($F27:BG27),BF46-HLOOKUP(BG$17-SRECTermLimitQ,'Compliance Obligation'!$E$17:$BI$36,$BK46))</f>
        <v>#VALUE!</v>
      </c>
      <c r="BH46" s="34" t="e">
        <f>IF(BH$17&lt;=SRECTermLimitQ,SUM($F27:BH27),BG46-HLOOKUP(BH$17-SRECTermLimitQ,'Compliance Obligation'!$E$17:$BI$36,$BK46))</f>
        <v>#VALUE!</v>
      </c>
      <c r="BI46" s="34" t="e">
        <f>IF(BI$17&lt;=SRECTermLimitQ,SUM($F27:BI27),BH46-HLOOKUP(BI$17-SRECTermLimitQ,'Compliance Obligation'!$E$17:$BI$36,$BK46))</f>
        <v>#VALUE!</v>
      </c>
      <c r="BK46" s="16"/>
    </row>
    <row r="47" spans="3:63" x14ac:dyDescent="0.25">
      <c r="C47" s="146" t="s">
        <v>37</v>
      </c>
      <c r="D47" s="87">
        <v>0.9</v>
      </c>
      <c r="F47" s="34">
        <f>IF(F$17&lt;=SRECTermLimitQ,SUM($F28:F28),E47-HLOOKUP(F$17-SRECTermLimitQ,'Compliance Obligation'!$E$17:$BI$36,$BK47))</f>
        <v>5.3030400000000002</v>
      </c>
      <c r="G47" s="34">
        <f>IF(G$17&lt;=SRECTermLimitQ,SUM($F28:G28),F47-HLOOKUP(G$17-SRECTermLimitQ,'Compliance Obligation'!$E$17:$BI$36,$BK47))</f>
        <v>7.1230400000000005</v>
      </c>
      <c r="H47" s="34">
        <f>IF(H$17&lt;=SRECTermLimitQ,SUM($F28:H28),G47-HLOOKUP(H$17-SRECTermLimitQ,'Compliance Obligation'!$E$17:$BI$36,$BK47))</f>
        <v>12.010760000000001</v>
      </c>
      <c r="I47" s="34">
        <f>IF(I$17&lt;=SRECTermLimitQ,SUM($F28:I28),H47-HLOOKUP(I$17-SRECTermLimitQ,'Compliance Obligation'!$E$17:$BI$36,$BK47))</f>
        <v>15.124544</v>
      </c>
      <c r="J47" s="34">
        <f>IF(J$17&lt;=SRECTermLimitQ,SUM($F28:J28),I47-HLOOKUP(J$17-SRECTermLimitQ,'Compliance Obligation'!$E$17:$BI$36,$BK47))</f>
        <v>32.154611000000003</v>
      </c>
      <c r="K47" s="34">
        <f>IF(K$17&lt;=SRECTermLimitQ,SUM($F28:K28),J47-HLOOKUP(K$17-SRECTermLimitQ,'Compliance Obligation'!$E$17:$BI$36,$BK47))</f>
        <v>47.766559999999998</v>
      </c>
      <c r="L47" s="34">
        <f>IF(L$17&lt;=SRECTermLimitQ,SUM($F28:L28),K47-HLOOKUP(L$17-SRECTermLimitQ,'Compliance Obligation'!$E$17:$BI$36,$BK47))</f>
        <v>56.250371999999999</v>
      </c>
      <c r="M47" s="34">
        <f>IF(M$17&lt;=SRECTermLimitQ,SUM($F28:M28),L47-HLOOKUP(M$17-SRECTermLimitQ,'Compliance Obligation'!$E$17:$BI$36,$BK47))</f>
        <v>66.881837000000004</v>
      </c>
      <c r="N47" s="34">
        <f>IF(N$17&lt;=SRECTermLimitQ,SUM($F28:N28),M47-HLOOKUP(N$17-SRECTermLimitQ,'Compliance Obligation'!$E$17:$BI$36,$BK47))</f>
        <v>82.869506000000001</v>
      </c>
      <c r="O47" s="34">
        <f>IF(O$17&lt;=SRECTermLimitQ,SUM($F28:O28),N47-HLOOKUP(O$17-SRECTermLimitQ,'Compliance Obligation'!$E$17:$BI$36,$BK47))</f>
        <v>97.790914999999998</v>
      </c>
      <c r="P47" s="34">
        <f>IF(P$17&lt;=SRECTermLimitQ,SUM($F28:P28),O47-HLOOKUP(P$17-SRECTermLimitQ,'Compliance Obligation'!$E$17:$BI$36,$BK47))</f>
        <v>105.536782</v>
      </c>
      <c r="Q47" s="34">
        <f>IF(Q$17&lt;=SRECTermLimitQ,SUM($F28:Q28),P47-HLOOKUP(Q$17-SRECTermLimitQ,'Compliance Obligation'!$E$17:$BI$36,$BK47))</f>
        <v>123.771511</v>
      </c>
      <c r="R47" s="34">
        <f>IF(R$17&lt;=SRECTermLimitQ,SUM($F28:R28),Q47-HLOOKUP(R$17-SRECTermLimitQ,'Compliance Obligation'!$E$17:$BI$36,$BK47))</f>
        <v>154.45873499999999</v>
      </c>
      <c r="S47" s="34">
        <f>IF(S$17&lt;=SRECTermLimitQ,SUM($F28:S28),R47-HLOOKUP(S$17-SRECTermLimitQ,'Compliance Obligation'!$E$17:$BI$36,$BK47))</f>
        <v>185.50454399999998</v>
      </c>
      <c r="T47" s="34">
        <f>IF(T$17&lt;=SRECTermLimitQ,SUM($F28:T28),S47-HLOOKUP(T$17-SRECTermLimitQ,'Compliance Obligation'!$E$17:$BI$36,$BK47))</f>
        <v>194.04600399999998</v>
      </c>
      <c r="U47" s="34">
        <f>IF(U$17&lt;=SRECTermLimitQ,SUM($F28:U28),T47-HLOOKUP(U$17-SRECTermLimitQ,'Compliance Obligation'!$E$17:$BI$36,$BK47))</f>
        <v>194.35320399999998</v>
      </c>
      <c r="V47" s="34">
        <f>IF(V$17&lt;=SRECTermLimitQ,SUM($F28:V28),U47-HLOOKUP(V$17-SRECTermLimitQ,'Compliance Obligation'!$E$17:$BI$36,$BK47))</f>
        <v>194.35320399999998</v>
      </c>
      <c r="W47" s="34">
        <f>IF(W$17&lt;=SRECTermLimitQ,SUM($F28:W28),V47-HLOOKUP(W$17-SRECTermLimitQ,'Compliance Obligation'!$E$17:$BI$36,$BK47))</f>
        <v>194.35320399999998</v>
      </c>
      <c r="X47" s="34">
        <f>IF(X$17&lt;=SRECTermLimitQ,SUM($F28:X28),W47-HLOOKUP(X$17-SRECTermLimitQ,'Compliance Obligation'!$E$17:$BI$36,$BK47))</f>
        <v>194.35320399999998</v>
      </c>
      <c r="Y47" s="34">
        <f>IF(Y$17&lt;=SRECTermLimitQ,SUM($F28:Y28),X47-HLOOKUP(Y$17-SRECTermLimitQ,'Compliance Obligation'!$E$17:$BI$36,$BK47))</f>
        <v>194.35320399999998</v>
      </c>
      <c r="Z47" s="34">
        <f>IF(Z$17&lt;=SRECTermLimitQ,SUM($F28:Z28),Y47-HLOOKUP(Z$17-SRECTermLimitQ,'Compliance Obligation'!$E$17:$BI$36,$BK47))</f>
        <v>194.35320399999998</v>
      </c>
      <c r="AA47" s="34">
        <f>IF(AA$17&lt;=SRECTermLimitQ,SUM($F28:AA28),Z47-HLOOKUP(AA$17-SRECTermLimitQ,'Compliance Obligation'!$E$17:$BI$36,$BK47))</f>
        <v>194.35320399999998</v>
      </c>
      <c r="AB47" s="34">
        <f>IF(AB$17&lt;=SRECTermLimitQ,SUM($F28:AB28),AA47-HLOOKUP(AB$17-SRECTermLimitQ,'Compliance Obligation'!$E$17:$BI$36,$BK47))</f>
        <v>194.35320399999998</v>
      </c>
      <c r="AC47" s="34">
        <f>IF(AC$17&lt;=SRECTermLimitQ,SUM($F28:AC28),AB47-HLOOKUP(AC$17-SRECTermLimitQ,'Compliance Obligation'!$E$17:$BI$36,$BK47))</f>
        <v>194.35320399999998</v>
      </c>
      <c r="AD47" s="34">
        <f>IF(AD$17&lt;=SRECTermLimitQ,SUM($F28:AD28),AC47-HLOOKUP(AD$17-SRECTermLimitQ,'Compliance Obligation'!$E$17:$BI$36,$BK47))</f>
        <v>194.35320399999998</v>
      </c>
      <c r="AE47" s="34">
        <f>IF(AE$17&lt;=SRECTermLimitQ,SUM($F28:AE28),AD47-HLOOKUP(AE$17-SRECTermLimitQ,'Compliance Obligation'!$E$17:$BI$36,$BK47))</f>
        <v>194.35320399999998</v>
      </c>
      <c r="AF47" s="34">
        <f>IF(AF$17&lt;=SRECTermLimitQ,SUM($F28:AF28),AE47-HLOOKUP(AF$17-SRECTermLimitQ,'Compliance Obligation'!$E$17:$BI$36,$BK47))</f>
        <v>194.35320399999998</v>
      </c>
      <c r="AG47" s="34">
        <f>IF(AG$17&lt;=SRECTermLimitQ,SUM($F28:AG28),AF47-HLOOKUP(AG$17-SRECTermLimitQ,'Compliance Obligation'!$E$17:$BI$36,$BK47))</f>
        <v>194.35320399999998</v>
      </c>
      <c r="AH47" s="34">
        <f>IF(AH$17&lt;=SRECTermLimitQ,SUM($F28:AH28),AG47-HLOOKUP(AH$17-SRECTermLimitQ,'Compliance Obligation'!$E$17:$BI$36,$BK47))</f>
        <v>194.35320399999998</v>
      </c>
      <c r="AI47" s="34">
        <f>IF(AI$17&lt;=SRECTermLimitQ,SUM($F28:AI28),AH47-HLOOKUP(AI$17-SRECTermLimitQ,'Compliance Obligation'!$E$17:$BI$36,$BK47))</f>
        <v>194.35320399999998</v>
      </c>
      <c r="AJ47" s="34">
        <f>IF(AJ$17&lt;=SRECTermLimitQ,SUM($F28:AJ28),AI47-HLOOKUP(AJ$17-SRECTermLimitQ,'Compliance Obligation'!$E$17:$BI$36,$BK47))</f>
        <v>194.35320399999998</v>
      </c>
      <c r="AK47" s="34">
        <f>IF(AK$17&lt;=SRECTermLimitQ,SUM($F28:AK28),AJ47-HLOOKUP(AK$17-SRECTermLimitQ,'Compliance Obligation'!$E$17:$BI$36,$BK47))</f>
        <v>194.35320399999998</v>
      </c>
      <c r="AL47" s="34">
        <f>IF(AL$17&lt;=SRECTermLimitQ,SUM($F28:AL28),AK47-HLOOKUP(AL$17-SRECTermLimitQ,'Compliance Obligation'!$E$17:$BI$36,$BK47))</f>
        <v>194.35320399999998</v>
      </c>
      <c r="AM47" s="34">
        <f>IF(AM$17&lt;=SRECTermLimitQ,SUM($F28:AM28),AL47-HLOOKUP(AM$17-SRECTermLimitQ,'Compliance Obligation'!$E$17:$BI$36,$BK47))</f>
        <v>194.35320399999998</v>
      </c>
      <c r="AN47" s="34">
        <f>IF(AN$17&lt;=SRECTermLimitQ,SUM($F28:AN28),AM47-HLOOKUP(AN$17-SRECTermLimitQ,'Compliance Obligation'!$E$17:$BI$36,$BK47))</f>
        <v>194.35320399999998</v>
      </c>
      <c r="AO47" s="34">
        <f>IF(AO$17&lt;=SRECTermLimitQ,SUM($F28:AO28),AN47-HLOOKUP(AO$17-SRECTermLimitQ,'Compliance Obligation'!$E$17:$BI$36,$BK47))</f>
        <v>194.35320399999998</v>
      </c>
      <c r="AP47" s="34">
        <f>IF(AP$17&lt;=SRECTermLimitQ,SUM($F28:AP28),AO47-HLOOKUP(AP$17-SRECTermLimitQ,'Compliance Obligation'!$E$17:$BI$36,$BK47))</f>
        <v>194.35320399999998</v>
      </c>
      <c r="AQ47" s="34">
        <f>IF(AQ$17&lt;=SRECTermLimitQ,SUM($F28:AQ28),AP47-HLOOKUP(AQ$17-SRECTermLimitQ,'Compliance Obligation'!$E$17:$BI$36,$BK47))</f>
        <v>194.35320399999998</v>
      </c>
      <c r="AR47" s="34">
        <f>IF(AR$17&lt;=SRECTermLimitQ,SUM($F28:AR28),AQ47-HLOOKUP(AR$17-SRECTermLimitQ,'Compliance Obligation'!$E$17:$BI$36,$BK47))</f>
        <v>194.35320399999998</v>
      </c>
      <c r="AS47" s="34">
        <f>IF(AS$17&lt;=SRECTermLimitQ,SUM($F28:AS28),AR47-HLOOKUP(AS$17-SRECTermLimitQ,'Compliance Obligation'!$E$17:$BI$36,$BK47))</f>
        <v>194.35320399999998</v>
      </c>
      <c r="AT47" s="34">
        <f>IF(AT$17&lt;=SRECTermLimitQ,SUM($F28:AT28),AS47-HLOOKUP(AT$17-SRECTermLimitQ,'Compliance Obligation'!$E$17:$BI$36,$BK47))</f>
        <v>194.35320399999998</v>
      </c>
      <c r="AU47" s="34">
        <f>IF(AU$17&lt;=SRECTermLimitQ,SUM($F28:AU28),AT47-HLOOKUP(AU$17-SRECTermLimitQ,'Compliance Obligation'!$E$17:$BI$36,$BK47))</f>
        <v>194.35320399999998</v>
      </c>
      <c r="AV47" s="34">
        <f>IF(AV$17&lt;=SRECTermLimitQ,SUM($F28:AV28),AU47-HLOOKUP(AV$17-SRECTermLimitQ,'Compliance Obligation'!$E$17:$BI$36,$BK47))</f>
        <v>194.35320399999998</v>
      </c>
      <c r="AW47" s="34">
        <f>IF(AW$17&lt;=SRECTermLimitQ,SUM($F28:AW28),AV47-HLOOKUP(AW$17-SRECTermLimitQ,'Compliance Obligation'!$E$17:$BI$36,$BK47))</f>
        <v>194.35320399999998</v>
      </c>
      <c r="AX47" s="34">
        <f>IF(AX$17&lt;=SRECTermLimitQ,SUM($F28:AX28),AW47-HLOOKUP(AX$17-SRECTermLimitQ,'Compliance Obligation'!$E$17:$BI$36,$BK47))</f>
        <v>194.35320399999998</v>
      </c>
      <c r="AY47" s="34">
        <f>IF(AY$17&lt;=SRECTermLimitQ,SUM($F28:AY28),AX47-HLOOKUP(AY$17-SRECTermLimitQ,'Compliance Obligation'!$E$17:$BI$36,$BK47))</f>
        <v>194.35320399999998</v>
      </c>
      <c r="AZ47" s="34">
        <f>IF(AZ$17&lt;=SRECTermLimitQ,SUM($F28:AZ28),AY47-HLOOKUP(AZ$17-SRECTermLimitQ,'Compliance Obligation'!$E$17:$BI$36,$BK47))</f>
        <v>194.35320399999998</v>
      </c>
      <c r="BA47" s="34">
        <f>IF(BA$17&lt;=SRECTermLimitQ,SUM($F28:BA28),AZ47-HLOOKUP(BA$17-SRECTermLimitQ,'Compliance Obligation'!$E$17:$BI$36,$BK47))</f>
        <v>194.35320399999998</v>
      </c>
      <c r="BB47" s="34">
        <f>IF(BB$17&lt;=SRECTermLimitQ,SUM($F28:BB28),BA47-HLOOKUP(BB$17-SRECTermLimitQ,'Compliance Obligation'!$E$17:$BI$36,$BK47))</f>
        <v>194.35320399999998</v>
      </c>
      <c r="BC47" s="34">
        <f>IF(BC$17&lt;=SRECTermLimitQ,SUM($F28:BC28),BB47-HLOOKUP(BC$17-SRECTermLimitQ,'Compliance Obligation'!$E$17:$BI$36,$BK47))</f>
        <v>194.35320399999998</v>
      </c>
      <c r="BD47" s="34">
        <f>IF(BD$17&lt;=SRECTermLimitQ,SUM($F28:BD28),BC47-HLOOKUP(BD$17-SRECTermLimitQ,'Compliance Obligation'!$E$17:$BI$36,$BK47))</f>
        <v>194.35320399999998</v>
      </c>
      <c r="BE47" s="34">
        <f>IF(BE$17&lt;=SRECTermLimitQ,SUM($F28:BE28),BD47-HLOOKUP(BE$17-SRECTermLimitQ,'Compliance Obligation'!$E$17:$BI$36,$BK47))</f>
        <v>194.35320399999998</v>
      </c>
      <c r="BF47" s="34">
        <f>IF(BF$17&lt;=SRECTermLimitQ,SUM($F28:BF28),BE47-HLOOKUP(BF$17-SRECTermLimitQ,'Compliance Obligation'!$E$17:$BI$36,$BK47))</f>
        <v>194.11506699999998</v>
      </c>
      <c r="BG47" s="34">
        <f>IF(BG$17&lt;=SRECTermLimitQ,SUM($F28:BG28),BF47-HLOOKUP(BG$17-SRECTermLimitQ,'Compliance Obligation'!$E$17:$BI$36,$BK47))</f>
        <v>189.74848699999998</v>
      </c>
      <c r="BH47" s="34">
        <f>IF(BH$17&lt;=SRECTermLimitQ,SUM($F28:BH28),BG47-HLOOKUP(BH$17-SRECTermLimitQ,'Compliance Obligation'!$E$17:$BI$36,$BK47))</f>
        <v>185.98535199999998</v>
      </c>
      <c r="BI47" s="34">
        <f>IF(BI$17&lt;=SRECTermLimitQ,SUM($F28:BI28),BH47-HLOOKUP(BI$17-SRECTermLimitQ,'Compliance Obligation'!$E$17:$BI$36,$BK47))</f>
        <v>185.98535199999998</v>
      </c>
      <c r="BK47" s="16">
        <v>13</v>
      </c>
    </row>
    <row r="48" spans="3:63" x14ac:dyDescent="0.25">
      <c r="C48" s="147"/>
      <c r="D48" s="87">
        <v>0.7</v>
      </c>
      <c r="F48" s="34">
        <f>IF(F$17&lt;=SRECTermLimitQ,SUM($F29:F29),E48-HLOOKUP(F$17-SRECTermLimitQ,'Compliance Obligation'!$E$17:$BI$36,$BK48))</f>
        <v>0</v>
      </c>
      <c r="G48" s="34">
        <f>IF(G$17&lt;=SRECTermLimitQ,SUM($F29:G29),F48-HLOOKUP(G$17-SRECTermLimitQ,'Compliance Obligation'!$E$17:$BI$36,$BK48))</f>
        <v>0</v>
      </c>
      <c r="H48" s="34">
        <f>IF(H$17&lt;=SRECTermLimitQ,SUM($F29:H29),G48-HLOOKUP(H$17-SRECTermLimitQ,'Compliance Obligation'!$E$17:$BI$36,$BK48))</f>
        <v>0</v>
      </c>
      <c r="I48" s="34">
        <f>IF(I$17&lt;=SRECTermLimitQ,SUM($F29:I29),H48-HLOOKUP(I$17-SRECTermLimitQ,'Compliance Obligation'!$E$17:$BI$36,$BK48))</f>
        <v>0</v>
      </c>
      <c r="J48" s="34">
        <f>IF(J$17&lt;=SRECTermLimitQ,SUM($F29:J29),I48-HLOOKUP(J$17-SRECTermLimitQ,'Compliance Obligation'!$E$17:$BI$36,$BK48))</f>
        <v>0</v>
      </c>
      <c r="K48" s="34">
        <f>IF(K$17&lt;=SRECTermLimitQ,SUM($F29:K29),J48-HLOOKUP(K$17-SRECTermLimitQ,'Compliance Obligation'!$E$17:$BI$36,$BK48))</f>
        <v>0</v>
      </c>
      <c r="L48" s="34">
        <f>IF(L$17&lt;=SRECTermLimitQ,SUM($F29:L29),K48-HLOOKUP(L$17-SRECTermLimitQ,'Compliance Obligation'!$E$17:$BI$36,$BK48))</f>
        <v>0</v>
      </c>
      <c r="M48" s="34">
        <f>IF(M$17&lt;=SRECTermLimitQ,SUM($F29:M29),L48-HLOOKUP(M$17-SRECTermLimitQ,'Compliance Obligation'!$E$17:$BI$36,$BK48))</f>
        <v>0</v>
      </c>
      <c r="N48" s="34">
        <f>IF(N$17&lt;=SRECTermLimitQ,SUM($F29:N29),M48-HLOOKUP(N$17-SRECTermLimitQ,'Compliance Obligation'!$E$17:$BI$36,$BK48))</f>
        <v>0</v>
      </c>
      <c r="O48" s="34">
        <f>IF(O$17&lt;=SRECTermLimitQ,SUM($F29:O29),N48-HLOOKUP(O$17-SRECTermLimitQ,'Compliance Obligation'!$E$17:$BI$36,$BK48))</f>
        <v>0</v>
      </c>
      <c r="P48" s="34">
        <f>IF(P$17&lt;=SRECTermLimitQ,SUM($F29:P29),O48-HLOOKUP(P$17-SRECTermLimitQ,'Compliance Obligation'!$E$17:$BI$36,$BK48))</f>
        <v>0</v>
      </c>
      <c r="Q48" s="34">
        <f>IF(Q$17&lt;=SRECTermLimitQ,SUM($F29:Q29),P48-HLOOKUP(Q$17-SRECTermLimitQ,'Compliance Obligation'!$E$17:$BI$36,$BK48))</f>
        <v>0</v>
      </c>
      <c r="R48" s="34">
        <f>IF(R$17&lt;=SRECTermLimitQ,SUM($F29:R29),Q48-HLOOKUP(R$17-SRECTermLimitQ,'Compliance Obligation'!$E$17:$BI$36,$BK48))</f>
        <v>0.23813699999999999</v>
      </c>
      <c r="S48" s="34">
        <f>IF(S$17&lt;=SRECTermLimitQ,SUM($F29:S29),R48-HLOOKUP(S$17-SRECTermLimitQ,'Compliance Obligation'!$E$17:$BI$36,$BK48))</f>
        <v>4.6047169999999999</v>
      </c>
      <c r="T48" s="34">
        <f>IF(T$17&lt;=SRECTermLimitQ,SUM($F29:T29),S48-HLOOKUP(T$17-SRECTermLimitQ,'Compliance Obligation'!$E$17:$BI$36,$BK48))</f>
        <v>8.3678519999999992</v>
      </c>
      <c r="U48" s="34">
        <f>IF(U$17&lt;=SRECTermLimitQ,SUM($F29:U29),T48-HLOOKUP(U$17-SRECTermLimitQ,'Compliance Obligation'!$E$17:$BI$36,$BK48))</f>
        <v>8.3678519999999992</v>
      </c>
      <c r="V48" s="34">
        <f>IF(V$17&lt;=SRECTermLimitQ,SUM($F29:V29),U48-HLOOKUP(V$17-SRECTermLimitQ,'Compliance Obligation'!$E$17:$BI$36,$BK48))</f>
        <v>8.3678519999999992</v>
      </c>
      <c r="W48" s="34">
        <f>IF(W$17&lt;=SRECTermLimitQ,SUM($F29:W29),V48-HLOOKUP(W$17-SRECTermLimitQ,'Compliance Obligation'!$E$17:$BI$36,$BK48))</f>
        <v>8.3678519999999992</v>
      </c>
      <c r="X48" s="34">
        <f>IF(X$17&lt;=SRECTermLimitQ,SUM($F29:X29),W48-HLOOKUP(X$17-SRECTermLimitQ,'Compliance Obligation'!$E$17:$BI$36,$BK48))</f>
        <v>8.3678519999999992</v>
      </c>
      <c r="Y48" s="34">
        <f>IF(Y$17&lt;=SRECTermLimitQ,SUM($F29:Y29),X48-HLOOKUP(Y$17-SRECTermLimitQ,'Compliance Obligation'!$E$17:$BI$36,$BK48))</f>
        <v>8.3678519999999992</v>
      </c>
      <c r="Z48" s="34">
        <f>IF(Z$17&lt;=SRECTermLimitQ,SUM($F29:Z29),Y48-HLOOKUP(Z$17-SRECTermLimitQ,'Compliance Obligation'!$E$17:$BI$36,$BK48))</f>
        <v>8.3678519999999992</v>
      </c>
      <c r="AA48" s="34">
        <f>IF(AA$17&lt;=SRECTermLimitQ,SUM($F29:AA29),Z48-HLOOKUP(AA$17-SRECTermLimitQ,'Compliance Obligation'!$E$17:$BI$36,$BK48))</f>
        <v>8.3678519999999992</v>
      </c>
      <c r="AB48" s="34">
        <f>IF(AB$17&lt;=SRECTermLimitQ,SUM($F29:AB29),AA48-HLOOKUP(AB$17-SRECTermLimitQ,'Compliance Obligation'!$E$17:$BI$36,$BK48))</f>
        <v>8.3678519999999992</v>
      </c>
      <c r="AC48" s="34">
        <f>IF(AC$17&lt;=SRECTermLimitQ,SUM($F29:AC29),AB48-HLOOKUP(AC$17-SRECTermLimitQ,'Compliance Obligation'!$E$17:$BI$36,$BK48))</f>
        <v>8.3678519999999992</v>
      </c>
      <c r="AD48" s="34">
        <f>IF(AD$17&lt;=SRECTermLimitQ,SUM($F29:AD29),AC48-HLOOKUP(AD$17-SRECTermLimitQ,'Compliance Obligation'!$E$17:$BI$36,$BK48))</f>
        <v>8.3678519999999992</v>
      </c>
      <c r="AE48" s="34">
        <f>IF(AE$17&lt;=SRECTermLimitQ,SUM($F29:AE29),AD48-HLOOKUP(AE$17-SRECTermLimitQ,'Compliance Obligation'!$E$17:$BI$36,$BK48))</f>
        <v>8.3678519999999992</v>
      </c>
      <c r="AF48" s="34">
        <f>IF(AF$17&lt;=SRECTermLimitQ,SUM($F29:AF29),AE48-HLOOKUP(AF$17-SRECTermLimitQ,'Compliance Obligation'!$E$17:$BI$36,$BK48))</f>
        <v>8.3678519999999992</v>
      </c>
      <c r="AG48" s="34">
        <f>IF(AG$17&lt;=SRECTermLimitQ,SUM($F29:AG29),AF48-HLOOKUP(AG$17-SRECTermLimitQ,'Compliance Obligation'!$E$17:$BI$36,$BK48))</f>
        <v>8.3678519999999992</v>
      </c>
      <c r="AH48" s="34">
        <f>IF(AH$17&lt;=SRECTermLimitQ,SUM($F29:AH29),AG48-HLOOKUP(AH$17-SRECTermLimitQ,'Compliance Obligation'!$E$17:$BI$36,$BK48))</f>
        <v>8.3678519999999992</v>
      </c>
      <c r="AI48" s="34">
        <f>IF(AI$17&lt;=SRECTermLimitQ,SUM($F29:AI29),AH48-HLOOKUP(AI$17-SRECTermLimitQ,'Compliance Obligation'!$E$17:$BI$36,$BK48))</f>
        <v>8.3678519999999992</v>
      </c>
      <c r="AJ48" s="34">
        <f>IF(AJ$17&lt;=SRECTermLimitQ,SUM($F29:AJ29),AI48-HLOOKUP(AJ$17-SRECTermLimitQ,'Compliance Obligation'!$E$17:$BI$36,$BK48))</f>
        <v>8.3678519999999992</v>
      </c>
      <c r="AK48" s="34">
        <f>IF(AK$17&lt;=SRECTermLimitQ,SUM($F29:AK29),AJ48-HLOOKUP(AK$17-SRECTermLimitQ,'Compliance Obligation'!$E$17:$BI$36,$BK48))</f>
        <v>8.3678519999999992</v>
      </c>
      <c r="AL48" s="34">
        <f>IF(AL$17&lt;=SRECTermLimitQ,SUM($F29:AL29),AK48-HLOOKUP(AL$17-SRECTermLimitQ,'Compliance Obligation'!$E$17:$BI$36,$BK48))</f>
        <v>8.3678519999999992</v>
      </c>
      <c r="AM48" s="34">
        <f>IF(AM$17&lt;=SRECTermLimitQ,SUM($F29:AM29),AL48-HLOOKUP(AM$17-SRECTermLimitQ,'Compliance Obligation'!$E$17:$BI$36,$BK48))</f>
        <v>8.3678519999999992</v>
      </c>
      <c r="AN48" s="34">
        <f>IF(AN$17&lt;=SRECTermLimitQ,SUM($F29:AN29),AM48-HLOOKUP(AN$17-SRECTermLimitQ,'Compliance Obligation'!$E$17:$BI$36,$BK48))</f>
        <v>8.3678519999999992</v>
      </c>
      <c r="AO48" s="34">
        <f>IF(AO$17&lt;=SRECTermLimitQ,SUM($F29:AO29),AN48-HLOOKUP(AO$17-SRECTermLimitQ,'Compliance Obligation'!$E$17:$BI$36,$BK48))</f>
        <v>8.3678519999999992</v>
      </c>
      <c r="AP48" s="34">
        <f>IF(AP$17&lt;=SRECTermLimitQ,SUM($F29:AP29),AO48-HLOOKUP(AP$17-SRECTermLimitQ,'Compliance Obligation'!$E$17:$BI$36,$BK48))</f>
        <v>8.3678519999999992</v>
      </c>
      <c r="AQ48" s="34">
        <f>IF(AQ$17&lt;=SRECTermLimitQ,SUM($F29:AQ29),AP48-HLOOKUP(AQ$17-SRECTermLimitQ,'Compliance Obligation'!$E$17:$BI$36,$BK48))</f>
        <v>8.3678519999999992</v>
      </c>
      <c r="AR48" s="34">
        <f>IF(AR$17&lt;=SRECTermLimitQ,SUM($F29:AR29),AQ48-HLOOKUP(AR$17-SRECTermLimitQ,'Compliance Obligation'!$E$17:$BI$36,$BK48))</f>
        <v>8.3678519999999992</v>
      </c>
      <c r="AS48" s="34">
        <f>IF(AS$17&lt;=SRECTermLimitQ,SUM($F29:AS29),AR48-HLOOKUP(AS$17-SRECTermLimitQ,'Compliance Obligation'!$E$17:$BI$36,$BK48))</f>
        <v>8.3678519999999992</v>
      </c>
      <c r="AT48" s="34" t="e">
        <f>IF(AT$17&lt;=SRECTermLimitQ,SUM($F29:AT29),AS48-HLOOKUP(AT$17-SRECTermLimitQ,'Compliance Obligation'!$E$17:$BI$36,$BK48))</f>
        <v>#VALUE!</v>
      </c>
      <c r="AU48" s="34" t="e">
        <f>IF(AU$17&lt;=SRECTermLimitQ,SUM($F29:AU29),AT48-HLOOKUP(AU$17-SRECTermLimitQ,'Compliance Obligation'!$E$17:$BI$36,$BK48))</f>
        <v>#VALUE!</v>
      </c>
      <c r="AV48" s="34" t="e">
        <f>IF(AV$17&lt;=SRECTermLimitQ,SUM($F29:AV29),AU48-HLOOKUP(AV$17-SRECTermLimitQ,'Compliance Obligation'!$E$17:$BI$36,$BK48))</f>
        <v>#VALUE!</v>
      </c>
      <c r="AW48" s="34" t="e">
        <f>IF(AW$17&lt;=SRECTermLimitQ,SUM($F29:AW29),AV48-HLOOKUP(AW$17-SRECTermLimitQ,'Compliance Obligation'!$E$17:$BI$36,$BK48))</f>
        <v>#VALUE!</v>
      </c>
      <c r="AX48" s="34" t="e">
        <f>IF(AX$17&lt;=SRECTermLimitQ,SUM($F29:AX29),AW48-HLOOKUP(AX$17-SRECTermLimitQ,'Compliance Obligation'!$E$17:$BI$36,$BK48))</f>
        <v>#VALUE!</v>
      </c>
      <c r="AY48" s="34" t="e">
        <f>IF(AY$17&lt;=SRECTermLimitQ,SUM($F29:AY29),AX48-HLOOKUP(AY$17-SRECTermLimitQ,'Compliance Obligation'!$E$17:$BI$36,$BK48))</f>
        <v>#VALUE!</v>
      </c>
      <c r="AZ48" s="34" t="e">
        <f>IF(AZ$17&lt;=SRECTermLimitQ,SUM($F29:AZ29),AY48-HLOOKUP(AZ$17-SRECTermLimitQ,'Compliance Obligation'!$E$17:$BI$36,$BK48))</f>
        <v>#VALUE!</v>
      </c>
      <c r="BA48" s="34" t="e">
        <f>IF(BA$17&lt;=SRECTermLimitQ,SUM($F29:BA29),AZ48-HLOOKUP(BA$17-SRECTermLimitQ,'Compliance Obligation'!$E$17:$BI$36,$BK48))</f>
        <v>#VALUE!</v>
      </c>
      <c r="BB48" s="34" t="e">
        <f>IF(BB$17&lt;=SRECTermLimitQ,SUM($F29:BB29),BA48-HLOOKUP(BB$17-SRECTermLimitQ,'Compliance Obligation'!$E$17:$BI$36,$BK48))</f>
        <v>#VALUE!</v>
      </c>
      <c r="BC48" s="34" t="e">
        <f>IF(BC$17&lt;=SRECTermLimitQ,SUM($F29:BC29),BB48-HLOOKUP(BC$17-SRECTermLimitQ,'Compliance Obligation'!$E$17:$BI$36,$BK48))</f>
        <v>#VALUE!</v>
      </c>
      <c r="BD48" s="34" t="e">
        <f>IF(BD$17&lt;=SRECTermLimitQ,SUM($F29:BD29),BC48-HLOOKUP(BD$17-SRECTermLimitQ,'Compliance Obligation'!$E$17:$BI$36,$BK48))</f>
        <v>#VALUE!</v>
      </c>
      <c r="BE48" s="34" t="e">
        <f>IF(BE$17&lt;=SRECTermLimitQ,SUM($F29:BE29),BD48-HLOOKUP(BE$17-SRECTermLimitQ,'Compliance Obligation'!$E$17:$BI$36,$BK48))</f>
        <v>#VALUE!</v>
      </c>
      <c r="BF48" s="34" t="e">
        <f>IF(BF$17&lt;=SRECTermLimitQ,SUM($F29:BF29),BE48-HLOOKUP(BF$17-SRECTermLimitQ,'Compliance Obligation'!$E$17:$BI$36,$BK48))</f>
        <v>#VALUE!</v>
      </c>
      <c r="BG48" s="34" t="e">
        <f>IF(BG$17&lt;=SRECTermLimitQ,SUM($F29:BG29),BF48-HLOOKUP(BG$17-SRECTermLimitQ,'Compliance Obligation'!$E$17:$BI$36,$BK48))</f>
        <v>#VALUE!</v>
      </c>
      <c r="BH48" s="34" t="e">
        <f>IF(BH$17&lt;=SRECTermLimitQ,SUM($F29:BH29),BG48-HLOOKUP(BH$17-SRECTermLimitQ,'Compliance Obligation'!$E$17:$BI$36,$BK48))</f>
        <v>#VALUE!</v>
      </c>
      <c r="BI48" s="34" t="e">
        <f>IF(BI$17&lt;=SRECTermLimitQ,SUM($F29:BI29),BH48-HLOOKUP(BI$17-SRECTermLimitQ,'Compliance Obligation'!$E$17:$BI$36,$BK48))</f>
        <v>#VALUE!</v>
      </c>
      <c r="BK48" s="16"/>
    </row>
    <row r="49" spans="2:63" x14ac:dyDescent="0.25">
      <c r="C49" s="147"/>
      <c r="D49" s="87">
        <v>0.6</v>
      </c>
      <c r="F49" s="34">
        <f>IF(F$17&lt;=SRECTermLimitQ,SUM($F30:F30),E49-HLOOKUP(F$17-SRECTermLimitQ,'Compliance Obligation'!$E$17:$BI$36,$BK49))</f>
        <v>0</v>
      </c>
      <c r="G49" s="34">
        <f>IF(G$17&lt;=SRECTermLimitQ,SUM($F30:G30),F49-HLOOKUP(G$17-SRECTermLimitQ,'Compliance Obligation'!$E$17:$BI$36,$BK49))</f>
        <v>0</v>
      </c>
      <c r="H49" s="34">
        <f>IF(H$17&lt;=SRECTermLimitQ,SUM($F30:H30),G49-HLOOKUP(H$17-SRECTermLimitQ,'Compliance Obligation'!$E$17:$BI$36,$BK49))</f>
        <v>0</v>
      </c>
      <c r="I49" s="34">
        <f>IF(I$17&lt;=SRECTermLimitQ,SUM($F30:I30),H49-HLOOKUP(I$17-SRECTermLimitQ,'Compliance Obligation'!$E$17:$BI$36,$BK49))</f>
        <v>0</v>
      </c>
      <c r="J49" s="34">
        <f>IF(J$17&lt;=SRECTermLimitQ,SUM($F30:J30),I49-HLOOKUP(J$17-SRECTermLimitQ,'Compliance Obligation'!$E$17:$BI$36,$BK49))</f>
        <v>0</v>
      </c>
      <c r="K49" s="34">
        <f>IF(K$17&lt;=SRECTermLimitQ,SUM($F30:K30),J49-HLOOKUP(K$17-SRECTermLimitQ,'Compliance Obligation'!$E$17:$BI$36,$BK49))</f>
        <v>0</v>
      </c>
      <c r="L49" s="34">
        <f>IF(L$17&lt;=SRECTermLimitQ,SUM($F30:L30),K49-HLOOKUP(L$17-SRECTermLimitQ,'Compliance Obligation'!$E$17:$BI$36,$BK49))</f>
        <v>0</v>
      </c>
      <c r="M49" s="34">
        <f>IF(M$17&lt;=SRECTermLimitQ,SUM($F30:M30),L49-HLOOKUP(M$17-SRECTermLimitQ,'Compliance Obligation'!$E$17:$BI$36,$BK49))</f>
        <v>0</v>
      </c>
      <c r="N49" s="34">
        <f>IF(N$17&lt;=SRECTermLimitQ,SUM($F30:N30),M49-HLOOKUP(N$17-SRECTermLimitQ,'Compliance Obligation'!$E$17:$BI$36,$BK49))</f>
        <v>0</v>
      </c>
      <c r="O49" s="34">
        <f>IF(O$17&lt;=SRECTermLimitQ,SUM($F30:O30),N49-HLOOKUP(O$17-SRECTermLimitQ,'Compliance Obligation'!$E$17:$BI$36,$BK49))</f>
        <v>0</v>
      </c>
      <c r="P49" s="34">
        <f>IF(P$17&lt;=SRECTermLimitQ,SUM($F30:P30),O49-HLOOKUP(P$17-SRECTermLimitQ,'Compliance Obligation'!$E$17:$BI$36,$BK49))</f>
        <v>0</v>
      </c>
      <c r="Q49" s="34">
        <f>IF(Q$17&lt;=SRECTermLimitQ,SUM($F30:Q30),P49-HLOOKUP(Q$17-SRECTermLimitQ,'Compliance Obligation'!$E$17:$BI$36,$BK49))</f>
        <v>0</v>
      </c>
      <c r="R49" s="34">
        <f>IF(R$17&lt;=SRECTermLimitQ,SUM($F30:R30),Q49-HLOOKUP(R$17-SRECTermLimitQ,'Compliance Obligation'!$E$17:$BI$36,$BK49))</f>
        <v>7.6499999999999999E-2</v>
      </c>
      <c r="S49" s="34">
        <f>IF(S$17&lt;=SRECTermLimitQ,SUM($F30:S30),R49-HLOOKUP(S$17-SRECTermLimitQ,'Compliance Obligation'!$E$17:$BI$36,$BK49))</f>
        <v>0.37515500000000002</v>
      </c>
      <c r="T49" s="34">
        <f>IF(T$17&lt;=SRECTermLimitQ,SUM($F30:T30),S49-HLOOKUP(T$17-SRECTermLimitQ,'Compliance Obligation'!$E$17:$BI$36,$BK49))</f>
        <v>0.54882000000000009</v>
      </c>
      <c r="U49" s="34">
        <f>IF(U$17&lt;=SRECTermLimitQ,SUM($F30:U30),T49-HLOOKUP(U$17-SRECTermLimitQ,'Compliance Obligation'!$E$17:$BI$36,$BK49))</f>
        <v>0.54882000000000009</v>
      </c>
      <c r="V49" s="34">
        <f>IF(V$17&lt;=SRECTermLimitQ,SUM($F30:V30),U49-HLOOKUP(V$17-SRECTermLimitQ,'Compliance Obligation'!$E$17:$BI$36,$BK49))</f>
        <v>0.54882000000000009</v>
      </c>
      <c r="W49" s="34">
        <f>IF(W$17&lt;=SRECTermLimitQ,SUM($F30:W30),V49-HLOOKUP(W$17-SRECTermLimitQ,'Compliance Obligation'!$E$17:$BI$36,$BK49))</f>
        <v>0.54882000000000009</v>
      </c>
      <c r="X49" s="34">
        <f>IF(X$17&lt;=SRECTermLimitQ,SUM($F30:X30),W49-HLOOKUP(X$17-SRECTermLimitQ,'Compliance Obligation'!$E$17:$BI$36,$BK49))</f>
        <v>0.54882000000000009</v>
      </c>
      <c r="Y49" s="34">
        <f>IF(Y$17&lt;=SRECTermLimitQ,SUM($F30:Y30),X49-HLOOKUP(Y$17-SRECTermLimitQ,'Compliance Obligation'!$E$17:$BI$36,$BK49))</f>
        <v>0.54882000000000009</v>
      </c>
      <c r="Z49" s="34">
        <f>IF(Z$17&lt;=SRECTermLimitQ,SUM($F30:Z30),Y49-HLOOKUP(Z$17-SRECTermLimitQ,'Compliance Obligation'!$E$17:$BI$36,$BK49))</f>
        <v>0.54882000000000009</v>
      </c>
      <c r="AA49" s="34">
        <f>IF(AA$17&lt;=SRECTermLimitQ,SUM($F30:AA30),Z49-HLOOKUP(AA$17-SRECTermLimitQ,'Compliance Obligation'!$E$17:$BI$36,$BK49))</f>
        <v>0.54882000000000009</v>
      </c>
      <c r="AB49" s="34">
        <f>IF(AB$17&lt;=SRECTermLimitQ,SUM($F30:AB30),AA49-HLOOKUP(AB$17-SRECTermLimitQ,'Compliance Obligation'!$E$17:$BI$36,$BK49))</f>
        <v>0.54882000000000009</v>
      </c>
      <c r="AC49" s="34">
        <f>IF(AC$17&lt;=SRECTermLimitQ,SUM($F30:AC30),AB49-HLOOKUP(AC$17-SRECTermLimitQ,'Compliance Obligation'!$E$17:$BI$36,$BK49))</f>
        <v>0.54882000000000009</v>
      </c>
      <c r="AD49" s="34">
        <f>IF(AD$17&lt;=SRECTermLimitQ,SUM($F30:AD30),AC49-HLOOKUP(AD$17-SRECTermLimitQ,'Compliance Obligation'!$E$17:$BI$36,$BK49))</f>
        <v>0.54882000000000009</v>
      </c>
      <c r="AE49" s="34">
        <f>IF(AE$17&lt;=SRECTermLimitQ,SUM($F30:AE30),AD49-HLOOKUP(AE$17-SRECTermLimitQ,'Compliance Obligation'!$E$17:$BI$36,$BK49))</f>
        <v>0.54882000000000009</v>
      </c>
      <c r="AF49" s="34">
        <f>IF(AF$17&lt;=SRECTermLimitQ,SUM($F30:AF30),AE49-HLOOKUP(AF$17-SRECTermLimitQ,'Compliance Obligation'!$E$17:$BI$36,$BK49))</f>
        <v>0.54882000000000009</v>
      </c>
      <c r="AG49" s="34">
        <f>IF(AG$17&lt;=SRECTermLimitQ,SUM($F30:AG30),AF49-HLOOKUP(AG$17-SRECTermLimitQ,'Compliance Obligation'!$E$17:$BI$36,$BK49))</f>
        <v>0.54882000000000009</v>
      </c>
      <c r="AH49" s="34">
        <f>IF(AH$17&lt;=SRECTermLimitQ,SUM($F30:AH30),AG49-HLOOKUP(AH$17-SRECTermLimitQ,'Compliance Obligation'!$E$17:$BI$36,$BK49))</f>
        <v>0.54882000000000009</v>
      </c>
      <c r="AI49" s="34">
        <f>IF(AI$17&lt;=SRECTermLimitQ,SUM($F30:AI30),AH49-HLOOKUP(AI$17-SRECTermLimitQ,'Compliance Obligation'!$E$17:$BI$36,$BK49))</f>
        <v>0.54882000000000009</v>
      </c>
      <c r="AJ49" s="34">
        <f>IF(AJ$17&lt;=SRECTermLimitQ,SUM($F30:AJ30),AI49-HLOOKUP(AJ$17-SRECTermLimitQ,'Compliance Obligation'!$E$17:$BI$36,$BK49))</f>
        <v>0.54882000000000009</v>
      </c>
      <c r="AK49" s="34">
        <f>IF(AK$17&lt;=SRECTermLimitQ,SUM($F30:AK30),AJ49-HLOOKUP(AK$17-SRECTermLimitQ,'Compliance Obligation'!$E$17:$BI$36,$BK49))</f>
        <v>0.54882000000000009</v>
      </c>
      <c r="AL49" s="34">
        <f>IF(AL$17&lt;=SRECTermLimitQ,SUM($F30:AL30),AK49-HLOOKUP(AL$17-SRECTermLimitQ,'Compliance Obligation'!$E$17:$BI$36,$BK49))</f>
        <v>0.54882000000000009</v>
      </c>
      <c r="AM49" s="34">
        <f>IF(AM$17&lt;=SRECTermLimitQ,SUM($F30:AM30),AL49-HLOOKUP(AM$17-SRECTermLimitQ,'Compliance Obligation'!$E$17:$BI$36,$BK49))</f>
        <v>0.54882000000000009</v>
      </c>
      <c r="AN49" s="34">
        <f>IF(AN$17&lt;=SRECTermLimitQ,SUM($F30:AN30),AM49-HLOOKUP(AN$17-SRECTermLimitQ,'Compliance Obligation'!$E$17:$BI$36,$BK49))</f>
        <v>0.54882000000000009</v>
      </c>
      <c r="AO49" s="34">
        <f>IF(AO$17&lt;=SRECTermLimitQ,SUM($F30:AO30),AN49-HLOOKUP(AO$17-SRECTermLimitQ,'Compliance Obligation'!$E$17:$BI$36,$BK49))</f>
        <v>0.54882000000000009</v>
      </c>
      <c r="AP49" s="34">
        <f>IF(AP$17&lt;=SRECTermLimitQ,SUM($F30:AP30),AO49-HLOOKUP(AP$17-SRECTermLimitQ,'Compliance Obligation'!$E$17:$BI$36,$BK49))</f>
        <v>0.54882000000000009</v>
      </c>
      <c r="AQ49" s="34">
        <f>IF(AQ$17&lt;=SRECTermLimitQ,SUM($F30:AQ30),AP49-HLOOKUP(AQ$17-SRECTermLimitQ,'Compliance Obligation'!$E$17:$BI$36,$BK49))</f>
        <v>0.54882000000000009</v>
      </c>
      <c r="AR49" s="34">
        <f>IF(AR$17&lt;=SRECTermLimitQ,SUM($F30:AR30),AQ49-HLOOKUP(AR$17-SRECTermLimitQ,'Compliance Obligation'!$E$17:$BI$36,$BK49))</f>
        <v>0.54882000000000009</v>
      </c>
      <c r="AS49" s="34">
        <f>IF(AS$17&lt;=SRECTermLimitQ,SUM($F30:AS30),AR49-HLOOKUP(AS$17-SRECTermLimitQ,'Compliance Obligation'!$E$17:$BI$36,$BK49))</f>
        <v>0.54882000000000009</v>
      </c>
      <c r="AT49" s="34" t="e">
        <f>IF(AT$17&lt;=SRECTermLimitQ,SUM($F30:AT30),AS49-HLOOKUP(AT$17-SRECTermLimitQ,'Compliance Obligation'!$E$17:$BI$36,$BK49))</f>
        <v>#VALUE!</v>
      </c>
      <c r="AU49" s="34" t="e">
        <f>IF(AU$17&lt;=SRECTermLimitQ,SUM($F30:AU30),AT49-HLOOKUP(AU$17-SRECTermLimitQ,'Compliance Obligation'!$E$17:$BI$36,$BK49))</f>
        <v>#VALUE!</v>
      </c>
      <c r="AV49" s="34" t="e">
        <f>IF(AV$17&lt;=SRECTermLimitQ,SUM($F30:AV30),AU49-HLOOKUP(AV$17-SRECTermLimitQ,'Compliance Obligation'!$E$17:$BI$36,$BK49))</f>
        <v>#VALUE!</v>
      </c>
      <c r="AW49" s="34" t="e">
        <f>IF(AW$17&lt;=SRECTermLimitQ,SUM($F30:AW30),AV49-HLOOKUP(AW$17-SRECTermLimitQ,'Compliance Obligation'!$E$17:$BI$36,$BK49))</f>
        <v>#VALUE!</v>
      </c>
      <c r="AX49" s="34" t="e">
        <f>IF(AX$17&lt;=SRECTermLimitQ,SUM($F30:AX30),AW49-HLOOKUP(AX$17-SRECTermLimitQ,'Compliance Obligation'!$E$17:$BI$36,$BK49))</f>
        <v>#VALUE!</v>
      </c>
      <c r="AY49" s="34" t="e">
        <f>IF(AY$17&lt;=SRECTermLimitQ,SUM($F30:AY30),AX49-HLOOKUP(AY$17-SRECTermLimitQ,'Compliance Obligation'!$E$17:$BI$36,$BK49))</f>
        <v>#VALUE!</v>
      </c>
      <c r="AZ49" s="34" t="e">
        <f>IF(AZ$17&lt;=SRECTermLimitQ,SUM($F30:AZ30),AY49-HLOOKUP(AZ$17-SRECTermLimitQ,'Compliance Obligation'!$E$17:$BI$36,$BK49))</f>
        <v>#VALUE!</v>
      </c>
      <c r="BA49" s="34" t="e">
        <f>IF(BA$17&lt;=SRECTermLimitQ,SUM($F30:BA30),AZ49-HLOOKUP(BA$17-SRECTermLimitQ,'Compliance Obligation'!$E$17:$BI$36,$BK49))</f>
        <v>#VALUE!</v>
      </c>
      <c r="BB49" s="34" t="e">
        <f>IF(BB$17&lt;=SRECTermLimitQ,SUM($F30:BB30),BA49-HLOOKUP(BB$17-SRECTermLimitQ,'Compliance Obligation'!$E$17:$BI$36,$BK49))</f>
        <v>#VALUE!</v>
      </c>
      <c r="BC49" s="34" t="e">
        <f>IF(BC$17&lt;=SRECTermLimitQ,SUM($F30:BC30),BB49-HLOOKUP(BC$17-SRECTermLimitQ,'Compliance Obligation'!$E$17:$BI$36,$BK49))</f>
        <v>#VALUE!</v>
      </c>
      <c r="BD49" s="34" t="e">
        <f>IF(BD$17&lt;=SRECTermLimitQ,SUM($F30:BD30),BC49-HLOOKUP(BD$17-SRECTermLimitQ,'Compliance Obligation'!$E$17:$BI$36,$BK49))</f>
        <v>#VALUE!</v>
      </c>
      <c r="BE49" s="34" t="e">
        <f>IF(BE$17&lt;=SRECTermLimitQ,SUM($F30:BE30),BD49-HLOOKUP(BE$17-SRECTermLimitQ,'Compliance Obligation'!$E$17:$BI$36,$BK49))</f>
        <v>#VALUE!</v>
      </c>
      <c r="BF49" s="34" t="e">
        <f>IF(BF$17&lt;=SRECTermLimitQ,SUM($F30:BF30),BE49-HLOOKUP(BF$17-SRECTermLimitQ,'Compliance Obligation'!$E$17:$BI$36,$BK49))</f>
        <v>#VALUE!</v>
      </c>
      <c r="BG49" s="34" t="e">
        <f>IF(BG$17&lt;=SRECTermLimitQ,SUM($F30:BG30),BF49-HLOOKUP(BG$17-SRECTermLimitQ,'Compliance Obligation'!$E$17:$BI$36,$BK49))</f>
        <v>#VALUE!</v>
      </c>
      <c r="BH49" s="34" t="e">
        <f>IF(BH$17&lt;=SRECTermLimitQ,SUM($F30:BH30),BG49-HLOOKUP(BH$17-SRECTermLimitQ,'Compliance Obligation'!$E$17:$BI$36,$BK49))</f>
        <v>#VALUE!</v>
      </c>
      <c r="BI49" s="34" t="e">
        <f>IF(BI$17&lt;=SRECTermLimitQ,SUM($F30:BI30),BH49-HLOOKUP(BI$17-SRECTermLimitQ,'Compliance Obligation'!$E$17:$BI$36,$BK49))</f>
        <v>#VALUE!</v>
      </c>
      <c r="BK49" s="16"/>
    </row>
    <row r="50" spans="2:63" x14ac:dyDescent="0.25">
      <c r="C50" s="148"/>
      <c r="D50" s="87">
        <v>0.55000000000000004</v>
      </c>
      <c r="F50" s="34">
        <f>IF(F$17&lt;=SRECTermLimitQ,SUM($F31:F31),E50-HLOOKUP(F$17-SRECTermLimitQ,'Compliance Obligation'!$E$17:$BI$36,$BK50))</f>
        <v>0</v>
      </c>
      <c r="G50" s="34">
        <f>IF(G$17&lt;=SRECTermLimitQ,SUM($F31:G31),F50-HLOOKUP(G$17-SRECTermLimitQ,'Compliance Obligation'!$E$17:$BI$36,$BK50))</f>
        <v>0</v>
      </c>
      <c r="H50" s="34">
        <f>IF(H$17&lt;=SRECTermLimitQ,SUM($F31:H31),G50-HLOOKUP(H$17-SRECTermLimitQ,'Compliance Obligation'!$E$17:$BI$36,$BK50))</f>
        <v>0</v>
      </c>
      <c r="I50" s="34">
        <f>IF(I$17&lt;=SRECTermLimitQ,SUM($F31:I31),H50-HLOOKUP(I$17-SRECTermLimitQ,'Compliance Obligation'!$E$17:$BI$36,$BK50))</f>
        <v>0</v>
      </c>
      <c r="J50" s="34">
        <f>IF(J$17&lt;=SRECTermLimitQ,SUM($F31:J31),I50-HLOOKUP(J$17-SRECTermLimitQ,'Compliance Obligation'!$E$17:$BI$36,$BK50))</f>
        <v>0</v>
      </c>
      <c r="K50" s="34">
        <f>IF(K$17&lt;=SRECTermLimitQ,SUM($F31:K31),J50-HLOOKUP(K$17-SRECTermLimitQ,'Compliance Obligation'!$E$17:$BI$36,$BK50))</f>
        <v>0</v>
      </c>
      <c r="L50" s="34">
        <f>IF(L$17&lt;=SRECTermLimitQ,SUM($F31:L31),K50-HLOOKUP(L$17-SRECTermLimitQ,'Compliance Obligation'!$E$17:$BI$36,$BK50))</f>
        <v>0</v>
      </c>
      <c r="M50" s="34">
        <f>IF(M$17&lt;=SRECTermLimitQ,SUM($F31:M31),L50-HLOOKUP(M$17-SRECTermLimitQ,'Compliance Obligation'!$E$17:$BI$36,$BK50))</f>
        <v>0</v>
      </c>
      <c r="N50" s="34">
        <f>IF(N$17&lt;=SRECTermLimitQ,SUM($F31:N31),M50-HLOOKUP(N$17-SRECTermLimitQ,'Compliance Obligation'!$E$17:$BI$36,$BK50))</f>
        <v>0</v>
      </c>
      <c r="O50" s="34">
        <f>IF(O$17&lt;=SRECTermLimitQ,SUM($F31:O31),N50-HLOOKUP(O$17-SRECTermLimitQ,'Compliance Obligation'!$E$17:$BI$36,$BK50))</f>
        <v>0</v>
      </c>
      <c r="P50" s="34">
        <f>IF(P$17&lt;=SRECTermLimitQ,SUM($F31:P31),O50-HLOOKUP(P$17-SRECTermLimitQ,'Compliance Obligation'!$E$17:$BI$36,$BK50))</f>
        <v>0</v>
      </c>
      <c r="Q50" s="34">
        <f>IF(Q$17&lt;=SRECTermLimitQ,SUM($F31:Q31),P50-HLOOKUP(Q$17-SRECTermLimitQ,'Compliance Obligation'!$E$17:$BI$36,$BK50))</f>
        <v>0</v>
      </c>
      <c r="R50" s="34">
        <f>IF(R$17&lt;=SRECTermLimitQ,SUM($F31:R31),Q50-HLOOKUP(R$17-SRECTermLimitQ,'Compliance Obligation'!$E$17:$BI$36,$BK50))</f>
        <v>0</v>
      </c>
      <c r="S50" s="34">
        <f>IF(S$17&lt;=SRECTermLimitQ,SUM($F31:S31),R50-HLOOKUP(S$17-SRECTermLimitQ,'Compliance Obligation'!$E$17:$BI$36,$BK50))</f>
        <v>0</v>
      </c>
      <c r="T50" s="34">
        <f>IF(T$17&lt;=SRECTermLimitQ,SUM($F31:T31),S50-HLOOKUP(T$17-SRECTermLimitQ,'Compliance Obligation'!$E$17:$BI$36,$BK50))</f>
        <v>0</v>
      </c>
      <c r="U50" s="34">
        <f>IF(U$17&lt;=SRECTermLimitQ,SUM($F31:U31),T50-HLOOKUP(U$17-SRECTermLimitQ,'Compliance Obligation'!$E$17:$BI$36,$BK50))</f>
        <v>0</v>
      </c>
      <c r="V50" s="34">
        <f>IF(V$17&lt;=SRECTermLimitQ,SUM($F31:V31),U50-HLOOKUP(V$17-SRECTermLimitQ,'Compliance Obligation'!$E$17:$BI$36,$BK50))</f>
        <v>0</v>
      </c>
      <c r="W50" s="34">
        <f>IF(W$17&lt;=SRECTermLimitQ,SUM($F31:W31),V50-HLOOKUP(W$17-SRECTermLimitQ,'Compliance Obligation'!$E$17:$BI$36,$BK50))</f>
        <v>0</v>
      </c>
      <c r="X50" s="34">
        <f>IF(X$17&lt;=SRECTermLimitQ,SUM($F31:X31),W50-HLOOKUP(X$17-SRECTermLimitQ,'Compliance Obligation'!$E$17:$BI$36,$BK50))</f>
        <v>0</v>
      </c>
      <c r="Y50" s="34">
        <f>IF(Y$17&lt;=SRECTermLimitQ,SUM($F31:Y31),X50-HLOOKUP(Y$17-SRECTermLimitQ,'Compliance Obligation'!$E$17:$BI$36,$BK50))</f>
        <v>0</v>
      </c>
      <c r="Z50" s="34">
        <f>IF(Z$17&lt;=SRECTermLimitQ,SUM($F31:Z31),Y50-HLOOKUP(Z$17-SRECTermLimitQ,'Compliance Obligation'!$E$17:$BI$36,$BK50))</f>
        <v>0</v>
      </c>
      <c r="AA50" s="34">
        <f>IF(AA$17&lt;=SRECTermLimitQ,SUM($F31:AA31),Z50-HLOOKUP(AA$17-SRECTermLimitQ,'Compliance Obligation'!$E$17:$BI$36,$BK50))</f>
        <v>0</v>
      </c>
      <c r="AB50" s="34">
        <f>IF(AB$17&lt;=SRECTermLimitQ,SUM($F31:AB31),AA50-HLOOKUP(AB$17-SRECTermLimitQ,'Compliance Obligation'!$E$17:$BI$36,$BK50))</f>
        <v>0</v>
      </c>
      <c r="AC50" s="34">
        <f>IF(AC$17&lt;=SRECTermLimitQ,SUM($F31:AC31),AB50-HLOOKUP(AC$17-SRECTermLimitQ,'Compliance Obligation'!$E$17:$BI$36,$BK50))</f>
        <v>0</v>
      </c>
      <c r="AD50" s="34">
        <f>IF(AD$17&lt;=SRECTermLimitQ,SUM($F31:AD31),AC50-HLOOKUP(AD$17-SRECTermLimitQ,'Compliance Obligation'!$E$17:$BI$36,$BK50))</f>
        <v>0</v>
      </c>
      <c r="AE50" s="34">
        <f>IF(AE$17&lt;=SRECTermLimitQ,SUM($F31:AE31),AD50-HLOOKUP(AE$17-SRECTermLimitQ,'Compliance Obligation'!$E$17:$BI$36,$BK50))</f>
        <v>0</v>
      </c>
      <c r="AF50" s="34">
        <f>IF(AF$17&lt;=SRECTermLimitQ,SUM($F31:AF31),AE50-HLOOKUP(AF$17-SRECTermLimitQ,'Compliance Obligation'!$E$17:$BI$36,$BK50))</f>
        <v>0</v>
      </c>
      <c r="AG50" s="34">
        <f>IF(AG$17&lt;=SRECTermLimitQ,SUM($F31:AG31),AF50-HLOOKUP(AG$17-SRECTermLimitQ,'Compliance Obligation'!$E$17:$BI$36,$BK50))</f>
        <v>0</v>
      </c>
      <c r="AH50" s="34">
        <f>IF(AH$17&lt;=SRECTermLimitQ,SUM($F31:AH31),AG50-HLOOKUP(AH$17-SRECTermLimitQ,'Compliance Obligation'!$E$17:$BI$36,$BK50))</f>
        <v>0</v>
      </c>
      <c r="AI50" s="34">
        <f>IF(AI$17&lt;=SRECTermLimitQ,SUM($F31:AI31),AH50-HLOOKUP(AI$17-SRECTermLimitQ,'Compliance Obligation'!$E$17:$BI$36,$BK50))</f>
        <v>0</v>
      </c>
      <c r="AJ50" s="34">
        <f>IF(AJ$17&lt;=SRECTermLimitQ,SUM($F31:AJ31),AI50-HLOOKUP(AJ$17-SRECTermLimitQ,'Compliance Obligation'!$E$17:$BI$36,$BK50))</f>
        <v>0</v>
      </c>
      <c r="AK50" s="34">
        <f>IF(AK$17&lt;=SRECTermLimitQ,SUM($F31:AK31),AJ50-HLOOKUP(AK$17-SRECTermLimitQ,'Compliance Obligation'!$E$17:$BI$36,$BK50))</f>
        <v>0</v>
      </c>
      <c r="AL50" s="34">
        <f>IF(AL$17&lt;=SRECTermLimitQ,SUM($F31:AL31),AK50-HLOOKUP(AL$17-SRECTermLimitQ,'Compliance Obligation'!$E$17:$BI$36,$BK50))</f>
        <v>0</v>
      </c>
      <c r="AM50" s="34">
        <f>IF(AM$17&lt;=SRECTermLimitQ,SUM($F31:AM31),AL50-HLOOKUP(AM$17-SRECTermLimitQ,'Compliance Obligation'!$E$17:$BI$36,$BK50))</f>
        <v>0</v>
      </c>
      <c r="AN50" s="34">
        <f>IF(AN$17&lt;=SRECTermLimitQ,SUM($F31:AN31),AM50-HLOOKUP(AN$17-SRECTermLimitQ,'Compliance Obligation'!$E$17:$BI$36,$BK50))</f>
        <v>0</v>
      </c>
      <c r="AO50" s="34">
        <f>IF(AO$17&lt;=SRECTermLimitQ,SUM($F31:AO31),AN50-HLOOKUP(AO$17-SRECTermLimitQ,'Compliance Obligation'!$E$17:$BI$36,$BK50))</f>
        <v>0</v>
      </c>
      <c r="AP50" s="34">
        <f>IF(AP$17&lt;=SRECTermLimitQ,SUM($F31:AP31),AO50-HLOOKUP(AP$17-SRECTermLimitQ,'Compliance Obligation'!$E$17:$BI$36,$BK50))</f>
        <v>0</v>
      </c>
      <c r="AQ50" s="34">
        <f>IF(AQ$17&lt;=SRECTermLimitQ,SUM($F31:AQ31),AP50-HLOOKUP(AQ$17-SRECTermLimitQ,'Compliance Obligation'!$E$17:$BI$36,$BK50))</f>
        <v>0</v>
      </c>
      <c r="AR50" s="34">
        <f>IF(AR$17&lt;=SRECTermLimitQ,SUM($F31:AR31),AQ50-HLOOKUP(AR$17-SRECTermLimitQ,'Compliance Obligation'!$E$17:$BI$36,$BK50))</f>
        <v>0</v>
      </c>
      <c r="AS50" s="34">
        <f>IF(AS$17&lt;=SRECTermLimitQ,SUM($F31:AS31),AR50-HLOOKUP(AS$17-SRECTermLimitQ,'Compliance Obligation'!$E$17:$BI$36,$BK50))</f>
        <v>0</v>
      </c>
      <c r="AT50" s="34" t="e">
        <f>IF(AT$17&lt;=SRECTermLimitQ,SUM($F31:AT31),AS50-HLOOKUP(AT$17-SRECTermLimitQ,'Compliance Obligation'!$E$17:$BI$36,$BK50))</f>
        <v>#VALUE!</v>
      </c>
      <c r="AU50" s="34" t="e">
        <f>IF(AU$17&lt;=SRECTermLimitQ,SUM($F31:AU31),AT50-HLOOKUP(AU$17-SRECTermLimitQ,'Compliance Obligation'!$E$17:$BI$36,$BK50))</f>
        <v>#VALUE!</v>
      </c>
      <c r="AV50" s="34" t="e">
        <f>IF(AV$17&lt;=SRECTermLimitQ,SUM($F31:AV31),AU50-HLOOKUP(AV$17-SRECTermLimitQ,'Compliance Obligation'!$E$17:$BI$36,$BK50))</f>
        <v>#VALUE!</v>
      </c>
      <c r="AW50" s="34" t="e">
        <f>IF(AW$17&lt;=SRECTermLimitQ,SUM($F31:AW31),AV50-HLOOKUP(AW$17-SRECTermLimitQ,'Compliance Obligation'!$E$17:$BI$36,$BK50))</f>
        <v>#VALUE!</v>
      </c>
      <c r="AX50" s="34" t="e">
        <f>IF(AX$17&lt;=SRECTermLimitQ,SUM($F31:AX31),AW50-HLOOKUP(AX$17-SRECTermLimitQ,'Compliance Obligation'!$E$17:$BI$36,$BK50))</f>
        <v>#VALUE!</v>
      </c>
      <c r="AY50" s="34" t="e">
        <f>IF(AY$17&lt;=SRECTermLimitQ,SUM($F31:AY31),AX50-HLOOKUP(AY$17-SRECTermLimitQ,'Compliance Obligation'!$E$17:$BI$36,$BK50))</f>
        <v>#VALUE!</v>
      </c>
      <c r="AZ50" s="34" t="e">
        <f>IF(AZ$17&lt;=SRECTermLimitQ,SUM($F31:AZ31),AY50-HLOOKUP(AZ$17-SRECTermLimitQ,'Compliance Obligation'!$E$17:$BI$36,$BK50))</f>
        <v>#VALUE!</v>
      </c>
      <c r="BA50" s="34" t="e">
        <f>IF(BA$17&lt;=SRECTermLimitQ,SUM($F31:BA31),AZ50-HLOOKUP(BA$17-SRECTermLimitQ,'Compliance Obligation'!$E$17:$BI$36,$BK50))</f>
        <v>#VALUE!</v>
      </c>
      <c r="BB50" s="34" t="e">
        <f>IF(BB$17&lt;=SRECTermLimitQ,SUM($F31:BB31),BA50-HLOOKUP(BB$17-SRECTermLimitQ,'Compliance Obligation'!$E$17:$BI$36,$BK50))</f>
        <v>#VALUE!</v>
      </c>
      <c r="BC50" s="34" t="e">
        <f>IF(BC$17&lt;=SRECTermLimitQ,SUM($F31:BC31),BB50-HLOOKUP(BC$17-SRECTermLimitQ,'Compliance Obligation'!$E$17:$BI$36,$BK50))</f>
        <v>#VALUE!</v>
      </c>
      <c r="BD50" s="34" t="e">
        <f>IF(BD$17&lt;=SRECTermLimitQ,SUM($F31:BD31),BC50-HLOOKUP(BD$17-SRECTermLimitQ,'Compliance Obligation'!$E$17:$BI$36,$BK50))</f>
        <v>#VALUE!</v>
      </c>
      <c r="BE50" s="34" t="e">
        <f>IF(BE$17&lt;=SRECTermLimitQ,SUM($F31:BE31),BD50-HLOOKUP(BE$17-SRECTermLimitQ,'Compliance Obligation'!$E$17:$BI$36,$BK50))</f>
        <v>#VALUE!</v>
      </c>
      <c r="BF50" s="34" t="e">
        <f>IF(BF$17&lt;=SRECTermLimitQ,SUM($F31:BF31),BE50-HLOOKUP(BF$17-SRECTermLimitQ,'Compliance Obligation'!$E$17:$BI$36,$BK50))</f>
        <v>#VALUE!</v>
      </c>
      <c r="BG50" s="34" t="e">
        <f>IF(BG$17&lt;=SRECTermLimitQ,SUM($F31:BG31),BF50-HLOOKUP(BG$17-SRECTermLimitQ,'Compliance Obligation'!$E$17:$BI$36,$BK50))</f>
        <v>#VALUE!</v>
      </c>
      <c r="BH50" s="34" t="e">
        <f>IF(BH$17&lt;=SRECTermLimitQ,SUM($F31:BH31),BG50-HLOOKUP(BH$17-SRECTermLimitQ,'Compliance Obligation'!$E$17:$BI$36,$BK50))</f>
        <v>#VALUE!</v>
      </c>
      <c r="BI50" s="34" t="e">
        <f>IF(BI$17&lt;=SRECTermLimitQ,SUM($F31:BI31),BH50-HLOOKUP(BI$17-SRECTermLimitQ,'Compliance Obligation'!$E$17:$BI$36,$BK50))</f>
        <v>#VALUE!</v>
      </c>
      <c r="BK50" s="16"/>
    </row>
    <row r="51" spans="2:63" x14ac:dyDescent="0.25">
      <c r="C51" s="146" t="s">
        <v>38</v>
      </c>
      <c r="D51" s="87">
        <v>0.8</v>
      </c>
      <c r="F51" s="34">
        <f>IF(F$17&lt;=SRECTermLimitQ,SUM($F32:F32),E51-HLOOKUP(F$17-SRECTermLimitQ,'Compliance Obligation'!$E$17:$BI$36,$BK51))</f>
        <v>0</v>
      </c>
      <c r="G51" s="34">
        <f>IF(G$17&lt;=SRECTermLimitQ,SUM($F32:G32),F51-HLOOKUP(G$17-SRECTermLimitQ,'Compliance Obligation'!$E$17:$BI$36,$BK51))</f>
        <v>0</v>
      </c>
      <c r="H51" s="34">
        <f>IF(H$17&lt;=SRECTermLimitQ,SUM($F32:H32),G51-HLOOKUP(H$17-SRECTermLimitQ,'Compliance Obligation'!$E$17:$BI$36,$BK51))</f>
        <v>0.66612000000000005</v>
      </c>
      <c r="I51" s="34">
        <f>IF(I$17&lt;=SRECTermLimitQ,SUM($F32:I32),H51-HLOOKUP(I$17-SRECTermLimitQ,'Compliance Obligation'!$E$17:$BI$36,$BK51))</f>
        <v>0.76552799999999999</v>
      </c>
      <c r="J51" s="34">
        <f>IF(J$17&lt;=SRECTermLimitQ,SUM($F32:J32),I51-HLOOKUP(J$17-SRECTermLimitQ,'Compliance Obligation'!$E$17:$BI$36,$BK51))</f>
        <v>8.6521980000000003</v>
      </c>
      <c r="K51" s="34">
        <f>IF(K$17&lt;=SRECTermLimitQ,SUM($F32:K32),J51-HLOOKUP(K$17-SRECTermLimitQ,'Compliance Obligation'!$E$17:$BI$36,$BK51))</f>
        <v>9.1505980000000005</v>
      </c>
      <c r="L51" s="34">
        <f>IF(L$17&lt;=SRECTermLimitQ,SUM($F32:L32),K51-HLOOKUP(L$17-SRECTermLimitQ,'Compliance Obligation'!$E$17:$BI$36,$BK51))</f>
        <v>13.493773000000001</v>
      </c>
      <c r="M51" s="34">
        <f>IF(M$17&lt;=SRECTermLimitQ,SUM($F32:M32),L51-HLOOKUP(M$17-SRECTermLimitQ,'Compliance Obligation'!$E$17:$BI$36,$BK51))</f>
        <v>18.695148</v>
      </c>
      <c r="N51" s="34">
        <f>IF(N$17&lt;=SRECTermLimitQ,SUM($F32:N32),M51-HLOOKUP(N$17-SRECTermLimitQ,'Compliance Obligation'!$E$17:$BI$36,$BK51))</f>
        <v>38.595128000000003</v>
      </c>
      <c r="O51" s="34">
        <f>IF(O$17&lt;=SRECTermLimitQ,SUM($F32:O32),N51-HLOOKUP(O$17-SRECTermLimitQ,'Compliance Obligation'!$E$17:$BI$36,$BK51))</f>
        <v>49.479903</v>
      </c>
      <c r="P51" s="34">
        <f>IF(P$17&lt;=SRECTermLimitQ,SUM($F32:P32),O51-HLOOKUP(P$17-SRECTermLimitQ,'Compliance Obligation'!$E$17:$BI$36,$BK51))</f>
        <v>54.523877999999996</v>
      </c>
      <c r="Q51" s="34">
        <f>IF(Q$17&lt;=SRECTermLimitQ,SUM($F32:Q32),P51-HLOOKUP(Q$17-SRECTermLimitQ,'Compliance Obligation'!$E$17:$BI$36,$BK51))</f>
        <v>63.812107999999995</v>
      </c>
      <c r="R51" s="34">
        <f>IF(R$17&lt;=SRECTermLimitQ,SUM($F32:R32),Q51-HLOOKUP(R$17-SRECTermLimitQ,'Compliance Obligation'!$E$17:$BI$36,$BK51))</f>
        <v>106.82382799999999</v>
      </c>
      <c r="S51" s="34">
        <f>IF(S$17&lt;=SRECTermLimitQ,SUM($F32:S32),R51-HLOOKUP(S$17-SRECTermLimitQ,'Compliance Obligation'!$E$17:$BI$36,$BK51))</f>
        <v>153.561183</v>
      </c>
      <c r="T51" s="34">
        <f>IF(T$17&lt;=SRECTermLimitQ,SUM($F32:T32),S51-HLOOKUP(T$17-SRECTermLimitQ,'Compliance Obligation'!$E$17:$BI$36,$BK51))</f>
        <v>157.61844300000001</v>
      </c>
      <c r="U51" s="34">
        <f>IF(U$17&lt;=SRECTermLimitQ,SUM($F32:U32),T51-HLOOKUP(U$17-SRECTermLimitQ,'Compliance Obligation'!$E$17:$BI$36,$BK51))</f>
        <v>157.61844300000001</v>
      </c>
      <c r="V51" s="34">
        <f>IF(V$17&lt;=SRECTermLimitQ,SUM($F32:V32),U51-HLOOKUP(V$17-SRECTermLimitQ,'Compliance Obligation'!$E$17:$BI$36,$BK51))</f>
        <v>157.61844300000001</v>
      </c>
      <c r="W51" s="34">
        <f>IF(W$17&lt;=SRECTermLimitQ,SUM($F32:W32),V51-HLOOKUP(W$17-SRECTermLimitQ,'Compliance Obligation'!$E$17:$BI$36,$BK51))</f>
        <v>157.61844300000001</v>
      </c>
      <c r="X51" s="34">
        <f>IF(X$17&lt;=SRECTermLimitQ,SUM($F32:X32),W51-HLOOKUP(X$17-SRECTermLimitQ,'Compliance Obligation'!$E$17:$BI$36,$BK51))</f>
        <v>157.61844300000001</v>
      </c>
      <c r="Y51" s="34">
        <f>IF(Y$17&lt;=SRECTermLimitQ,SUM($F32:Y32),X51-HLOOKUP(Y$17-SRECTermLimitQ,'Compliance Obligation'!$E$17:$BI$36,$BK51))</f>
        <v>157.61844300000001</v>
      </c>
      <c r="Z51" s="34">
        <f>IF(Z$17&lt;=SRECTermLimitQ,SUM($F32:Z32),Y51-HLOOKUP(Z$17-SRECTermLimitQ,'Compliance Obligation'!$E$17:$BI$36,$BK51))</f>
        <v>157.61844300000001</v>
      </c>
      <c r="AA51" s="34">
        <f>IF(AA$17&lt;=SRECTermLimitQ,SUM($F32:AA32),Z51-HLOOKUP(AA$17-SRECTermLimitQ,'Compliance Obligation'!$E$17:$BI$36,$BK51))</f>
        <v>157.61844300000001</v>
      </c>
      <c r="AB51" s="34">
        <f>IF(AB$17&lt;=SRECTermLimitQ,SUM($F32:AB32),AA51-HLOOKUP(AB$17-SRECTermLimitQ,'Compliance Obligation'!$E$17:$BI$36,$BK51))</f>
        <v>157.61844300000001</v>
      </c>
      <c r="AC51" s="34">
        <f>IF(AC$17&lt;=SRECTermLimitQ,SUM($F32:AC32),AB51-HLOOKUP(AC$17-SRECTermLimitQ,'Compliance Obligation'!$E$17:$BI$36,$BK51))</f>
        <v>157.61844300000001</v>
      </c>
      <c r="AD51" s="34">
        <f>IF(AD$17&lt;=SRECTermLimitQ,SUM($F32:AD32),AC51-HLOOKUP(AD$17-SRECTermLimitQ,'Compliance Obligation'!$E$17:$BI$36,$BK51))</f>
        <v>157.61844300000001</v>
      </c>
      <c r="AE51" s="34">
        <f>IF(AE$17&lt;=SRECTermLimitQ,SUM($F32:AE32),AD51-HLOOKUP(AE$17-SRECTermLimitQ,'Compliance Obligation'!$E$17:$BI$36,$BK51))</f>
        <v>157.61844300000001</v>
      </c>
      <c r="AF51" s="34">
        <f>IF(AF$17&lt;=SRECTermLimitQ,SUM($F32:AF32),AE51-HLOOKUP(AF$17-SRECTermLimitQ,'Compliance Obligation'!$E$17:$BI$36,$BK51))</f>
        <v>157.61844300000001</v>
      </c>
      <c r="AG51" s="34">
        <f>IF(AG$17&lt;=SRECTermLimitQ,SUM($F32:AG32),AF51-HLOOKUP(AG$17-SRECTermLimitQ,'Compliance Obligation'!$E$17:$BI$36,$BK51))</f>
        <v>157.61844300000001</v>
      </c>
      <c r="AH51" s="34">
        <f>IF(AH$17&lt;=SRECTermLimitQ,SUM($F32:AH32),AG51-HLOOKUP(AH$17-SRECTermLimitQ,'Compliance Obligation'!$E$17:$BI$36,$BK51))</f>
        <v>157.61844300000001</v>
      </c>
      <c r="AI51" s="34">
        <f>IF(AI$17&lt;=SRECTermLimitQ,SUM($F32:AI32),AH51-HLOOKUP(AI$17-SRECTermLimitQ,'Compliance Obligation'!$E$17:$BI$36,$BK51))</f>
        <v>157.61844300000001</v>
      </c>
      <c r="AJ51" s="34">
        <f>IF(AJ$17&lt;=SRECTermLimitQ,SUM($F32:AJ32),AI51-HLOOKUP(AJ$17-SRECTermLimitQ,'Compliance Obligation'!$E$17:$BI$36,$BK51))</f>
        <v>157.61844300000001</v>
      </c>
      <c r="AK51" s="34">
        <f>IF(AK$17&lt;=SRECTermLimitQ,SUM($F32:AK32),AJ51-HLOOKUP(AK$17-SRECTermLimitQ,'Compliance Obligation'!$E$17:$BI$36,$BK51))</f>
        <v>157.61844300000001</v>
      </c>
      <c r="AL51" s="34">
        <f>IF(AL$17&lt;=SRECTermLimitQ,SUM($F32:AL32),AK51-HLOOKUP(AL$17-SRECTermLimitQ,'Compliance Obligation'!$E$17:$BI$36,$BK51))</f>
        <v>157.61844300000001</v>
      </c>
      <c r="AM51" s="34">
        <f>IF(AM$17&lt;=SRECTermLimitQ,SUM($F32:AM32),AL51-HLOOKUP(AM$17-SRECTermLimitQ,'Compliance Obligation'!$E$17:$BI$36,$BK51))</f>
        <v>157.61844300000001</v>
      </c>
      <c r="AN51" s="34">
        <f>IF(AN$17&lt;=SRECTermLimitQ,SUM($F32:AN32),AM51-HLOOKUP(AN$17-SRECTermLimitQ,'Compliance Obligation'!$E$17:$BI$36,$BK51))</f>
        <v>157.61844300000001</v>
      </c>
      <c r="AO51" s="34">
        <f>IF(AO$17&lt;=SRECTermLimitQ,SUM($F32:AO32),AN51-HLOOKUP(AO$17-SRECTermLimitQ,'Compliance Obligation'!$E$17:$BI$36,$BK51))</f>
        <v>157.61844300000001</v>
      </c>
      <c r="AP51" s="34">
        <f>IF(AP$17&lt;=SRECTermLimitQ,SUM($F32:AP32),AO51-HLOOKUP(AP$17-SRECTermLimitQ,'Compliance Obligation'!$E$17:$BI$36,$BK51))</f>
        <v>157.61844300000001</v>
      </c>
      <c r="AQ51" s="34">
        <f>IF(AQ$17&lt;=SRECTermLimitQ,SUM($F32:AQ32),AP51-HLOOKUP(AQ$17-SRECTermLimitQ,'Compliance Obligation'!$E$17:$BI$36,$BK51))</f>
        <v>157.61844300000001</v>
      </c>
      <c r="AR51" s="34">
        <f>IF(AR$17&lt;=SRECTermLimitQ,SUM($F32:AR32),AQ51-HLOOKUP(AR$17-SRECTermLimitQ,'Compliance Obligation'!$E$17:$BI$36,$BK51))</f>
        <v>157.61844300000001</v>
      </c>
      <c r="AS51" s="34">
        <f>IF(AS$17&lt;=SRECTermLimitQ,SUM($F32:AS32),AR51-HLOOKUP(AS$17-SRECTermLimitQ,'Compliance Obligation'!$E$17:$BI$36,$BK51))</f>
        <v>157.61844300000001</v>
      </c>
      <c r="AT51" s="34">
        <f>IF(AT$17&lt;=SRECTermLimitQ,SUM($F32:AT32),AS51-HLOOKUP(AT$17-SRECTermLimitQ,'Compliance Obligation'!$E$17:$BI$36,$BK51))</f>
        <v>157.61844300000001</v>
      </c>
      <c r="AU51" s="34">
        <f>IF(AU$17&lt;=SRECTermLimitQ,SUM($F32:AU32),AT51-HLOOKUP(AU$17-SRECTermLimitQ,'Compliance Obligation'!$E$17:$BI$36,$BK51))</f>
        <v>157.61844300000001</v>
      </c>
      <c r="AV51" s="34">
        <f>IF(AV$17&lt;=SRECTermLimitQ,SUM($F32:AV32),AU51-HLOOKUP(AV$17-SRECTermLimitQ,'Compliance Obligation'!$E$17:$BI$36,$BK51))</f>
        <v>157.61844300000001</v>
      </c>
      <c r="AW51" s="34">
        <f>IF(AW$17&lt;=SRECTermLimitQ,SUM($F32:AW32),AV51-HLOOKUP(AW$17-SRECTermLimitQ,'Compliance Obligation'!$E$17:$BI$36,$BK51))</f>
        <v>157.61844300000001</v>
      </c>
      <c r="AX51" s="34">
        <f>IF(AX$17&lt;=SRECTermLimitQ,SUM($F32:AX32),AW51-HLOOKUP(AX$17-SRECTermLimitQ,'Compliance Obligation'!$E$17:$BI$36,$BK51))</f>
        <v>157.61844300000001</v>
      </c>
      <c r="AY51" s="34">
        <f>IF(AY$17&lt;=SRECTermLimitQ,SUM($F32:AY32),AX51-HLOOKUP(AY$17-SRECTermLimitQ,'Compliance Obligation'!$E$17:$BI$36,$BK51))</f>
        <v>157.61844300000001</v>
      </c>
      <c r="AZ51" s="34">
        <f>IF(AZ$17&lt;=SRECTermLimitQ,SUM($F32:AZ32),AY51-HLOOKUP(AZ$17-SRECTermLimitQ,'Compliance Obligation'!$E$17:$BI$36,$BK51))</f>
        <v>157.61844300000001</v>
      </c>
      <c r="BA51" s="34">
        <f>IF(BA$17&lt;=SRECTermLimitQ,SUM($F32:BA32),AZ51-HLOOKUP(BA$17-SRECTermLimitQ,'Compliance Obligation'!$E$17:$BI$36,$BK51))</f>
        <v>157.61844300000001</v>
      </c>
      <c r="BB51" s="34">
        <f>IF(BB$17&lt;=SRECTermLimitQ,SUM($F32:BB32),BA51-HLOOKUP(BB$17-SRECTermLimitQ,'Compliance Obligation'!$E$17:$BI$36,$BK51))</f>
        <v>157.61844300000001</v>
      </c>
      <c r="BC51" s="34">
        <f>IF(BC$17&lt;=SRECTermLimitQ,SUM($F32:BC32),BB51-HLOOKUP(BC$17-SRECTermLimitQ,'Compliance Obligation'!$E$17:$BI$36,$BK51))</f>
        <v>157.61844300000001</v>
      </c>
      <c r="BD51" s="34">
        <f>IF(BD$17&lt;=SRECTermLimitQ,SUM($F32:BD32),BC51-HLOOKUP(BD$17-SRECTermLimitQ,'Compliance Obligation'!$E$17:$BI$36,$BK51))</f>
        <v>157.61844300000001</v>
      </c>
      <c r="BE51" s="34">
        <f>IF(BE$17&lt;=SRECTermLimitQ,SUM($F32:BE32),BD51-HLOOKUP(BE$17-SRECTermLimitQ,'Compliance Obligation'!$E$17:$BI$36,$BK51))</f>
        <v>157.61844300000001</v>
      </c>
      <c r="BF51" s="34">
        <f>IF(BF$17&lt;=SRECTermLimitQ,SUM($F32:BF32),BE51-HLOOKUP(BF$17-SRECTermLimitQ,'Compliance Obligation'!$E$17:$BI$36,$BK51))</f>
        <v>157.541943</v>
      </c>
      <c r="BG51" s="34">
        <f>IF(BG$17&lt;=SRECTermLimitQ,SUM($F32:BG32),BF51-HLOOKUP(BG$17-SRECTermLimitQ,'Compliance Obligation'!$E$17:$BI$36,$BK51))</f>
        <v>157.24328800000001</v>
      </c>
      <c r="BH51" s="34">
        <f>IF(BH$17&lt;=SRECTermLimitQ,SUM($F32:BH32),BG51-HLOOKUP(BH$17-SRECTermLimitQ,'Compliance Obligation'!$E$17:$BI$36,$BK51))</f>
        <v>157.06962300000001</v>
      </c>
      <c r="BI51" s="34">
        <f>IF(BI$17&lt;=SRECTermLimitQ,SUM($F32:BI32),BH51-HLOOKUP(BI$17-SRECTermLimitQ,'Compliance Obligation'!$E$17:$BI$36,$BK51))</f>
        <v>157.06962300000001</v>
      </c>
      <c r="BK51" s="16">
        <v>14</v>
      </c>
    </row>
    <row r="52" spans="2:63" x14ac:dyDescent="0.25">
      <c r="C52" s="147"/>
      <c r="D52" s="87">
        <v>0.65</v>
      </c>
      <c r="F52" s="34">
        <f>IF(F$17&lt;=SRECTermLimitQ,SUM($F33:F33),E52-HLOOKUP(F$17-SRECTermLimitQ,'Compliance Obligation'!$E$17:$BI$36,$BK52))</f>
        <v>0</v>
      </c>
      <c r="G52" s="34">
        <f>IF(G$17&lt;=SRECTermLimitQ,SUM($F33:G33),F52-HLOOKUP(G$17-SRECTermLimitQ,'Compliance Obligation'!$E$17:$BI$36,$BK52))</f>
        <v>0</v>
      </c>
      <c r="H52" s="34">
        <f>IF(H$17&lt;=SRECTermLimitQ,SUM($F33:H33),G52-HLOOKUP(H$17-SRECTermLimitQ,'Compliance Obligation'!$E$17:$BI$36,$BK52))</f>
        <v>0</v>
      </c>
      <c r="I52" s="34">
        <f>IF(I$17&lt;=SRECTermLimitQ,SUM($F33:I33),H52-HLOOKUP(I$17-SRECTermLimitQ,'Compliance Obligation'!$E$17:$BI$36,$BK52))</f>
        <v>0</v>
      </c>
      <c r="J52" s="34">
        <f>IF(J$17&lt;=SRECTermLimitQ,SUM($F33:J33),I52-HLOOKUP(J$17-SRECTermLimitQ,'Compliance Obligation'!$E$17:$BI$36,$BK52))</f>
        <v>0</v>
      </c>
      <c r="K52" s="34">
        <f>IF(K$17&lt;=SRECTermLimitQ,SUM($F33:K33),J52-HLOOKUP(K$17-SRECTermLimitQ,'Compliance Obligation'!$E$17:$BI$36,$BK52))</f>
        <v>0</v>
      </c>
      <c r="L52" s="34">
        <f>IF(L$17&lt;=SRECTermLimitQ,SUM($F33:L33),K52-HLOOKUP(L$17-SRECTermLimitQ,'Compliance Obligation'!$E$17:$BI$36,$BK52))</f>
        <v>0</v>
      </c>
      <c r="M52" s="34">
        <f>IF(M$17&lt;=SRECTermLimitQ,SUM($F33:M33),L52-HLOOKUP(M$17-SRECTermLimitQ,'Compliance Obligation'!$E$17:$BI$36,$BK52))</f>
        <v>0</v>
      </c>
      <c r="N52" s="34">
        <f>IF(N$17&lt;=SRECTermLimitQ,SUM($F33:N33),M52-HLOOKUP(N$17-SRECTermLimitQ,'Compliance Obligation'!$E$17:$BI$36,$BK52))</f>
        <v>0</v>
      </c>
      <c r="O52" s="34">
        <f>IF(O$17&lt;=SRECTermLimitQ,SUM($F33:O33),N52-HLOOKUP(O$17-SRECTermLimitQ,'Compliance Obligation'!$E$17:$BI$36,$BK52))</f>
        <v>0</v>
      </c>
      <c r="P52" s="34">
        <f>IF(P$17&lt;=SRECTermLimitQ,SUM($F33:P33),O52-HLOOKUP(P$17-SRECTermLimitQ,'Compliance Obligation'!$E$17:$BI$36,$BK52))</f>
        <v>0</v>
      </c>
      <c r="Q52" s="34">
        <f>IF(Q$17&lt;=SRECTermLimitQ,SUM($F33:Q33),P52-HLOOKUP(Q$17-SRECTermLimitQ,'Compliance Obligation'!$E$17:$BI$36,$BK52))</f>
        <v>0</v>
      </c>
      <c r="R52" s="34">
        <f>IF(R$17&lt;=SRECTermLimitQ,SUM($F33:R33),Q52-HLOOKUP(R$17-SRECTermLimitQ,'Compliance Obligation'!$E$17:$BI$36,$BK52))</f>
        <v>0</v>
      </c>
      <c r="S52" s="34">
        <f>IF(S$17&lt;=SRECTermLimitQ,SUM($F33:S33),R52-HLOOKUP(S$17-SRECTermLimitQ,'Compliance Obligation'!$E$17:$BI$36,$BK52))</f>
        <v>0</v>
      </c>
      <c r="T52" s="34">
        <f>IF(T$17&lt;=SRECTermLimitQ,SUM($F33:T33),S52-HLOOKUP(T$17-SRECTermLimitQ,'Compliance Obligation'!$E$17:$BI$36,$BK52))</f>
        <v>2.8667799999999999</v>
      </c>
      <c r="U52" s="34">
        <f>IF(U$17&lt;=SRECTermLimitQ,SUM($F33:U33),T52-HLOOKUP(U$17-SRECTermLimitQ,'Compliance Obligation'!$E$17:$BI$36,$BK52))</f>
        <v>2.8667799999999999</v>
      </c>
      <c r="V52" s="34">
        <f>IF(V$17&lt;=SRECTermLimitQ,SUM($F33:V33),U52-HLOOKUP(V$17-SRECTermLimitQ,'Compliance Obligation'!$E$17:$BI$36,$BK52))</f>
        <v>2.8667799999999999</v>
      </c>
      <c r="W52" s="34">
        <f>IF(W$17&lt;=SRECTermLimitQ,SUM($F33:W33),V52-HLOOKUP(W$17-SRECTermLimitQ,'Compliance Obligation'!$E$17:$BI$36,$BK52))</f>
        <v>2.8667799999999999</v>
      </c>
      <c r="X52" s="34">
        <f>IF(X$17&lt;=SRECTermLimitQ,SUM($F33:X33),W52-HLOOKUP(X$17-SRECTermLimitQ,'Compliance Obligation'!$E$17:$BI$36,$BK52))</f>
        <v>2.8667799999999999</v>
      </c>
      <c r="Y52" s="34">
        <f>IF(Y$17&lt;=SRECTermLimitQ,SUM($F33:Y33),X52-HLOOKUP(Y$17-SRECTermLimitQ,'Compliance Obligation'!$E$17:$BI$36,$BK52))</f>
        <v>2.8667799999999999</v>
      </c>
      <c r="Z52" s="34">
        <f>IF(Z$17&lt;=SRECTermLimitQ,SUM($F33:Z33),Y52-HLOOKUP(Z$17-SRECTermLimitQ,'Compliance Obligation'!$E$17:$BI$36,$BK52))</f>
        <v>2.8667799999999999</v>
      </c>
      <c r="AA52" s="34">
        <f>IF(AA$17&lt;=SRECTermLimitQ,SUM($F33:AA33),Z52-HLOOKUP(AA$17-SRECTermLimitQ,'Compliance Obligation'!$E$17:$BI$36,$BK52))</f>
        <v>2.8667799999999999</v>
      </c>
      <c r="AB52" s="34">
        <f>IF(AB$17&lt;=SRECTermLimitQ,SUM($F33:AB33),AA52-HLOOKUP(AB$17-SRECTermLimitQ,'Compliance Obligation'!$E$17:$BI$36,$BK52))</f>
        <v>2.8667799999999999</v>
      </c>
      <c r="AC52" s="34">
        <f>IF(AC$17&lt;=SRECTermLimitQ,SUM($F33:AC33),AB52-HLOOKUP(AC$17-SRECTermLimitQ,'Compliance Obligation'!$E$17:$BI$36,$BK52))</f>
        <v>2.8667799999999999</v>
      </c>
      <c r="AD52" s="34">
        <f>IF(AD$17&lt;=SRECTermLimitQ,SUM($F33:AD33),AC52-HLOOKUP(AD$17-SRECTermLimitQ,'Compliance Obligation'!$E$17:$BI$36,$BK52))</f>
        <v>2.8667799999999999</v>
      </c>
      <c r="AE52" s="34">
        <f>IF(AE$17&lt;=SRECTermLimitQ,SUM($F33:AE33),AD52-HLOOKUP(AE$17-SRECTermLimitQ,'Compliance Obligation'!$E$17:$BI$36,$BK52))</f>
        <v>2.8667799999999999</v>
      </c>
      <c r="AF52" s="34">
        <f>IF(AF$17&lt;=SRECTermLimitQ,SUM($F33:AF33),AE52-HLOOKUP(AF$17-SRECTermLimitQ,'Compliance Obligation'!$E$17:$BI$36,$BK52))</f>
        <v>2.8667799999999999</v>
      </c>
      <c r="AG52" s="34">
        <f>IF(AG$17&lt;=SRECTermLimitQ,SUM($F33:AG33),AF52-HLOOKUP(AG$17-SRECTermLimitQ,'Compliance Obligation'!$E$17:$BI$36,$BK52))</f>
        <v>2.8667799999999999</v>
      </c>
      <c r="AH52" s="34">
        <f>IF(AH$17&lt;=SRECTermLimitQ,SUM($F33:AH33),AG52-HLOOKUP(AH$17-SRECTermLimitQ,'Compliance Obligation'!$E$17:$BI$36,$BK52))</f>
        <v>2.8667799999999999</v>
      </c>
      <c r="AI52" s="34">
        <f>IF(AI$17&lt;=SRECTermLimitQ,SUM($F33:AI33),AH52-HLOOKUP(AI$17-SRECTermLimitQ,'Compliance Obligation'!$E$17:$BI$36,$BK52))</f>
        <v>2.8667799999999999</v>
      </c>
      <c r="AJ52" s="34">
        <f>IF(AJ$17&lt;=SRECTermLimitQ,SUM($F33:AJ33),AI52-HLOOKUP(AJ$17-SRECTermLimitQ,'Compliance Obligation'!$E$17:$BI$36,$BK52))</f>
        <v>2.8667799999999999</v>
      </c>
      <c r="AK52" s="34">
        <f>IF(AK$17&lt;=SRECTermLimitQ,SUM($F33:AK33),AJ52-HLOOKUP(AK$17-SRECTermLimitQ,'Compliance Obligation'!$E$17:$BI$36,$BK52))</f>
        <v>2.8667799999999999</v>
      </c>
      <c r="AL52" s="34">
        <f>IF(AL$17&lt;=SRECTermLimitQ,SUM($F33:AL33),AK52-HLOOKUP(AL$17-SRECTermLimitQ,'Compliance Obligation'!$E$17:$BI$36,$BK52))</f>
        <v>2.8667799999999999</v>
      </c>
      <c r="AM52" s="34">
        <f>IF(AM$17&lt;=SRECTermLimitQ,SUM($F33:AM33),AL52-HLOOKUP(AM$17-SRECTermLimitQ,'Compliance Obligation'!$E$17:$BI$36,$BK52))</f>
        <v>2.8667799999999999</v>
      </c>
      <c r="AN52" s="34">
        <f>IF(AN$17&lt;=SRECTermLimitQ,SUM($F33:AN33),AM52-HLOOKUP(AN$17-SRECTermLimitQ,'Compliance Obligation'!$E$17:$BI$36,$BK52))</f>
        <v>2.8667799999999999</v>
      </c>
      <c r="AO52" s="34">
        <f>IF(AO$17&lt;=SRECTermLimitQ,SUM($F33:AO33),AN52-HLOOKUP(AO$17-SRECTermLimitQ,'Compliance Obligation'!$E$17:$BI$36,$BK52))</f>
        <v>2.8667799999999999</v>
      </c>
      <c r="AP52" s="34">
        <f>IF(AP$17&lt;=SRECTermLimitQ,SUM($F33:AP33),AO52-HLOOKUP(AP$17-SRECTermLimitQ,'Compliance Obligation'!$E$17:$BI$36,$BK52))</f>
        <v>2.8667799999999999</v>
      </c>
      <c r="AQ52" s="34">
        <f>IF(AQ$17&lt;=SRECTermLimitQ,SUM($F33:AQ33),AP52-HLOOKUP(AQ$17-SRECTermLimitQ,'Compliance Obligation'!$E$17:$BI$36,$BK52))</f>
        <v>2.8667799999999999</v>
      </c>
      <c r="AR52" s="34">
        <f>IF(AR$17&lt;=SRECTermLimitQ,SUM($F33:AR33),AQ52-HLOOKUP(AR$17-SRECTermLimitQ,'Compliance Obligation'!$E$17:$BI$36,$BK52))</f>
        <v>2.8667799999999999</v>
      </c>
      <c r="AS52" s="34">
        <f>IF(AS$17&lt;=SRECTermLimitQ,SUM($F33:AS33),AR52-HLOOKUP(AS$17-SRECTermLimitQ,'Compliance Obligation'!$E$17:$BI$36,$BK52))</f>
        <v>2.8667799999999999</v>
      </c>
      <c r="AT52" s="34" t="e">
        <f>IF(AT$17&lt;=SRECTermLimitQ,SUM($F33:AT33),AS52-HLOOKUP(AT$17-SRECTermLimitQ,'Compliance Obligation'!$E$17:$BI$36,$BK52))</f>
        <v>#VALUE!</v>
      </c>
      <c r="AU52" s="34" t="e">
        <f>IF(AU$17&lt;=SRECTermLimitQ,SUM($F33:AU33),AT52-HLOOKUP(AU$17-SRECTermLimitQ,'Compliance Obligation'!$E$17:$BI$36,$BK52))</f>
        <v>#VALUE!</v>
      </c>
      <c r="AV52" s="34" t="e">
        <f>IF(AV$17&lt;=SRECTermLimitQ,SUM($F33:AV33),AU52-HLOOKUP(AV$17-SRECTermLimitQ,'Compliance Obligation'!$E$17:$BI$36,$BK52))</f>
        <v>#VALUE!</v>
      </c>
      <c r="AW52" s="34" t="e">
        <f>IF(AW$17&lt;=SRECTermLimitQ,SUM($F33:AW33),AV52-HLOOKUP(AW$17-SRECTermLimitQ,'Compliance Obligation'!$E$17:$BI$36,$BK52))</f>
        <v>#VALUE!</v>
      </c>
      <c r="AX52" s="34" t="e">
        <f>IF(AX$17&lt;=SRECTermLimitQ,SUM($F33:AX33),AW52-HLOOKUP(AX$17-SRECTermLimitQ,'Compliance Obligation'!$E$17:$BI$36,$BK52))</f>
        <v>#VALUE!</v>
      </c>
      <c r="AY52" s="34" t="e">
        <f>IF(AY$17&lt;=SRECTermLimitQ,SUM($F33:AY33),AX52-HLOOKUP(AY$17-SRECTermLimitQ,'Compliance Obligation'!$E$17:$BI$36,$BK52))</f>
        <v>#VALUE!</v>
      </c>
      <c r="AZ52" s="34" t="e">
        <f>IF(AZ$17&lt;=SRECTermLimitQ,SUM($F33:AZ33),AY52-HLOOKUP(AZ$17-SRECTermLimitQ,'Compliance Obligation'!$E$17:$BI$36,$BK52))</f>
        <v>#VALUE!</v>
      </c>
      <c r="BA52" s="34" t="e">
        <f>IF(BA$17&lt;=SRECTermLimitQ,SUM($F33:BA33),AZ52-HLOOKUP(BA$17-SRECTermLimitQ,'Compliance Obligation'!$E$17:$BI$36,$BK52))</f>
        <v>#VALUE!</v>
      </c>
      <c r="BB52" s="34" t="e">
        <f>IF(BB$17&lt;=SRECTermLimitQ,SUM($F33:BB33),BA52-HLOOKUP(BB$17-SRECTermLimitQ,'Compliance Obligation'!$E$17:$BI$36,$BK52))</f>
        <v>#VALUE!</v>
      </c>
      <c r="BC52" s="34" t="e">
        <f>IF(BC$17&lt;=SRECTermLimitQ,SUM($F33:BC33),BB52-HLOOKUP(BC$17-SRECTermLimitQ,'Compliance Obligation'!$E$17:$BI$36,$BK52))</f>
        <v>#VALUE!</v>
      </c>
      <c r="BD52" s="34" t="e">
        <f>IF(BD$17&lt;=SRECTermLimitQ,SUM($F33:BD33),BC52-HLOOKUP(BD$17-SRECTermLimitQ,'Compliance Obligation'!$E$17:$BI$36,$BK52))</f>
        <v>#VALUE!</v>
      </c>
      <c r="BE52" s="34" t="e">
        <f>IF(BE$17&lt;=SRECTermLimitQ,SUM($F33:BE33),BD52-HLOOKUP(BE$17-SRECTermLimitQ,'Compliance Obligation'!$E$17:$BI$36,$BK52))</f>
        <v>#VALUE!</v>
      </c>
      <c r="BF52" s="34" t="e">
        <f>IF(BF$17&lt;=SRECTermLimitQ,SUM($F33:BF33),BE52-HLOOKUP(BF$17-SRECTermLimitQ,'Compliance Obligation'!$E$17:$BI$36,$BK52))</f>
        <v>#VALUE!</v>
      </c>
      <c r="BG52" s="34" t="e">
        <f>IF(BG$17&lt;=SRECTermLimitQ,SUM($F33:BG33),BF52-HLOOKUP(BG$17-SRECTermLimitQ,'Compliance Obligation'!$E$17:$BI$36,$BK52))</f>
        <v>#VALUE!</v>
      </c>
      <c r="BH52" s="34" t="e">
        <f>IF(BH$17&lt;=SRECTermLimitQ,SUM($F33:BH33),BG52-HLOOKUP(BH$17-SRECTermLimitQ,'Compliance Obligation'!$E$17:$BI$36,$BK52))</f>
        <v>#VALUE!</v>
      </c>
      <c r="BI52" s="34" t="e">
        <f>IF(BI$17&lt;=SRECTermLimitQ,SUM($F33:BI33),BH52-HLOOKUP(BI$17-SRECTermLimitQ,'Compliance Obligation'!$E$17:$BI$36,$BK52))</f>
        <v>#VALUE!</v>
      </c>
      <c r="BK52" s="16"/>
    </row>
    <row r="53" spans="2:63" x14ac:dyDescent="0.25">
      <c r="C53" s="147"/>
      <c r="D53" s="87">
        <v>0.55000000000000004</v>
      </c>
      <c r="F53" s="34">
        <f>IF(F$17&lt;=SRECTermLimitQ,SUM($F34:F34),E53-HLOOKUP(F$17-SRECTermLimitQ,'Compliance Obligation'!$E$17:$BI$36,$BK53))</f>
        <v>0</v>
      </c>
      <c r="G53" s="34">
        <f>IF(G$17&lt;=SRECTermLimitQ,SUM($F34:G34),F53-HLOOKUP(G$17-SRECTermLimitQ,'Compliance Obligation'!$E$17:$BI$36,$BK53))</f>
        <v>0</v>
      </c>
      <c r="H53" s="34">
        <f>IF(H$17&lt;=SRECTermLimitQ,SUM($F34:H34),G53-HLOOKUP(H$17-SRECTermLimitQ,'Compliance Obligation'!$E$17:$BI$36,$BK53))</f>
        <v>0</v>
      </c>
      <c r="I53" s="34">
        <f>IF(I$17&lt;=SRECTermLimitQ,SUM($F34:I34),H53-HLOOKUP(I$17-SRECTermLimitQ,'Compliance Obligation'!$E$17:$BI$36,$BK53))</f>
        <v>0</v>
      </c>
      <c r="J53" s="34">
        <f>IF(J$17&lt;=SRECTermLimitQ,SUM($F34:J34),I53-HLOOKUP(J$17-SRECTermLimitQ,'Compliance Obligation'!$E$17:$BI$36,$BK53))</f>
        <v>0</v>
      </c>
      <c r="K53" s="34">
        <f>IF(K$17&lt;=SRECTermLimitQ,SUM($F34:K34),J53-HLOOKUP(K$17-SRECTermLimitQ,'Compliance Obligation'!$E$17:$BI$36,$BK53))</f>
        <v>0</v>
      </c>
      <c r="L53" s="34">
        <f>IF(L$17&lt;=SRECTermLimitQ,SUM($F34:L34),K53-HLOOKUP(L$17-SRECTermLimitQ,'Compliance Obligation'!$E$17:$BI$36,$BK53))</f>
        <v>0</v>
      </c>
      <c r="M53" s="34">
        <f>IF(M$17&lt;=SRECTermLimitQ,SUM($F34:M34),L53-HLOOKUP(M$17-SRECTermLimitQ,'Compliance Obligation'!$E$17:$BI$36,$BK53))</f>
        <v>0</v>
      </c>
      <c r="N53" s="34">
        <f>IF(N$17&lt;=SRECTermLimitQ,SUM($F34:N34),M53-HLOOKUP(N$17-SRECTermLimitQ,'Compliance Obligation'!$E$17:$BI$36,$BK53))</f>
        <v>0</v>
      </c>
      <c r="O53" s="34">
        <f>IF(O$17&lt;=SRECTermLimitQ,SUM($F34:O34),N53-HLOOKUP(O$17-SRECTermLimitQ,'Compliance Obligation'!$E$17:$BI$36,$BK53))</f>
        <v>0</v>
      </c>
      <c r="P53" s="34">
        <f>IF(P$17&lt;=SRECTermLimitQ,SUM($F34:P34),O53-HLOOKUP(P$17-SRECTermLimitQ,'Compliance Obligation'!$E$17:$BI$36,$BK53))</f>
        <v>0</v>
      </c>
      <c r="Q53" s="34">
        <f>IF(Q$17&lt;=SRECTermLimitQ,SUM($F34:Q34),P53-HLOOKUP(Q$17-SRECTermLimitQ,'Compliance Obligation'!$E$17:$BI$36,$BK53))</f>
        <v>0</v>
      </c>
      <c r="R53" s="34">
        <f>IF(R$17&lt;=SRECTermLimitQ,SUM($F34:R34),Q53-HLOOKUP(R$17-SRECTermLimitQ,'Compliance Obligation'!$E$17:$BI$36,$BK53))</f>
        <v>0</v>
      </c>
      <c r="S53" s="34">
        <f>IF(S$17&lt;=SRECTermLimitQ,SUM($F34:S34),R53-HLOOKUP(S$17-SRECTermLimitQ,'Compliance Obligation'!$E$17:$BI$36,$BK53))</f>
        <v>0</v>
      </c>
      <c r="T53" s="34">
        <f>IF(T$17&lt;=SRECTermLimitQ,SUM($F34:T34),S53-HLOOKUP(T$17-SRECTermLimitQ,'Compliance Obligation'!$E$17:$BI$36,$BK53))</f>
        <v>2.4218999999999999</v>
      </c>
      <c r="U53" s="34">
        <f>IF(U$17&lt;=SRECTermLimitQ,SUM($F34:U34),T53-HLOOKUP(U$17-SRECTermLimitQ,'Compliance Obligation'!$E$17:$BI$36,$BK53))</f>
        <v>2.4218999999999999</v>
      </c>
      <c r="V53" s="34">
        <f>IF(V$17&lt;=SRECTermLimitQ,SUM($F34:V34),U53-HLOOKUP(V$17-SRECTermLimitQ,'Compliance Obligation'!$E$17:$BI$36,$BK53))</f>
        <v>2.4218999999999999</v>
      </c>
      <c r="W53" s="34">
        <f>IF(W$17&lt;=SRECTermLimitQ,SUM($F34:W34),V53-HLOOKUP(W$17-SRECTermLimitQ,'Compliance Obligation'!$E$17:$BI$36,$BK53))</f>
        <v>2.4218999999999999</v>
      </c>
      <c r="X53" s="34">
        <f>IF(X$17&lt;=SRECTermLimitQ,SUM($F34:X34),W53-HLOOKUP(X$17-SRECTermLimitQ,'Compliance Obligation'!$E$17:$BI$36,$BK53))</f>
        <v>2.4218999999999999</v>
      </c>
      <c r="Y53" s="34">
        <f>IF(Y$17&lt;=SRECTermLimitQ,SUM($F34:Y34),X53-HLOOKUP(Y$17-SRECTermLimitQ,'Compliance Obligation'!$E$17:$BI$36,$BK53))</f>
        <v>2.4218999999999999</v>
      </c>
      <c r="Z53" s="34">
        <f>IF(Z$17&lt;=SRECTermLimitQ,SUM($F34:Z34),Y53-HLOOKUP(Z$17-SRECTermLimitQ,'Compliance Obligation'!$E$17:$BI$36,$BK53))</f>
        <v>2.4218999999999999</v>
      </c>
      <c r="AA53" s="34">
        <f>IF(AA$17&lt;=SRECTermLimitQ,SUM($F34:AA34),Z53-HLOOKUP(AA$17-SRECTermLimitQ,'Compliance Obligation'!$E$17:$BI$36,$BK53))</f>
        <v>2.4218999999999999</v>
      </c>
      <c r="AB53" s="34">
        <f>IF(AB$17&lt;=SRECTermLimitQ,SUM($F34:AB34),AA53-HLOOKUP(AB$17-SRECTermLimitQ,'Compliance Obligation'!$E$17:$BI$36,$BK53))</f>
        <v>2.4218999999999999</v>
      </c>
      <c r="AC53" s="34">
        <f>IF(AC$17&lt;=SRECTermLimitQ,SUM($F34:AC34),AB53-HLOOKUP(AC$17-SRECTermLimitQ,'Compliance Obligation'!$E$17:$BI$36,$BK53))</f>
        <v>2.4218999999999999</v>
      </c>
      <c r="AD53" s="34">
        <f>IF(AD$17&lt;=SRECTermLimitQ,SUM($F34:AD34),AC53-HLOOKUP(AD$17-SRECTermLimitQ,'Compliance Obligation'!$E$17:$BI$36,$BK53))</f>
        <v>2.4218999999999999</v>
      </c>
      <c r="AE53" s="34">
        <f>IF(AE$17&lt;=SRECTermLimitQ,SUM($F34:AE34),AD53-HLOOKUP(AE$17-SRECTermLimitQ,'Compliance Obligation'!$E$17:$BI$36,$BK53))</f>
        <v>2.4218999999999999</v>
      </c>
      <c r="AF53" s="34">
        <f>IF(AF$17&lt;=SRECTermLimitQ,SUM($F34:AF34),AE53-HLOOKUP(AF$17-SRECTermLimitQ,'Compliance Obligation'!$E$17:$BI$36,$BK53))</f>
        <v>2.4218999999999999</v>
      </c>
      <c r="AG53" s="34">
        <f>IF(AG$17&lt;=SRECTermLimitQ,SUM($F34:AG34),AF53-HLOOKUP(AG$17-SRECTermLimitQ,'Compliance Obligation'!$E$17:$BI$36,$BK53))</f>
        <v>2.4218999999999999</v>
      </c>
      <c r="AH53" s="34">
        <f>IF(AH$17&lt;=SRECTermLimitQ,SUM($F34:AH34),AG53-HLOOKUP(AH$17-SRECTermLimitQ,'Compliance Obligation'!$E$17:$BI$36,$BK53))</f>
        <v>2.4218999999999999</v>
      </c>
      <c r="AI53" s="34">
        <f>IF(AI$17&lt;=SRECTermLimitQ,SUM($F34:AI34),AH53-HLOOKUP(AI$17-SRECTermLimitQ,'Compliance Obligation'!$E$17:$BI$36,$BK53))</f>
        <v>2.4218999999999999</v>
      </c>
      <c r="AJ53" s="34">
        <f>IF(AJ$17&lt;=SRECTermLimitQ,SUM($F34:AJ34),AI53-HLOOKUP(AJ$17-SRECTermLimitQ,'Compliance Obligation'!$E$17:$BI$36,$BK53))</f>
        <v>2.4218999999999999</v>
      </c>
      <c r="AK53" s="34">
        <f>IF(AK$17&lt;=SRECTermLimitQ,SUM($F34:AK34),AJ53-HLOOKUP(AK$17-SRECTermLimitQ,'Compliance Obligation'!$E$17:$BI$36,$BK53))</f>
        <v>2.4218999999999999</v>
      </c>
      <c r="AL53" s="34">
        <f>IF(AL$17&lt;=SRECTermLimitQ,SUM($F34:AL34),AK53-HLOOKUP(AL$17-SRECTermLimitQ,'Compliance Obligation'!$E$17:$BI$36,$BK53))</f>
        <v>2.4218999999999999</v>
      </c>
      <c r="AM53" s="34">
        <f>IF(AM$17&lt;=SRECTermLimitQ,SUM($F34:AM34),AL53-HLOOKUP(AM$17-SRECTermLimitQ,'Compliance Obligation'!$E$17:$BI$36,$BK53))</f>
        <v>2.4218999999999999</v>
      </c>
      <c r="AN53" s="34">
        <f>IF(AN$17&lt;=SRECTermLimitQ,SUM($F34:AN34),AM53-HLOOKUP(AN$17-SRECTermLimitQ,'Compliance Obligation'!$E$17:$BI$36,$BK53))</f>
        <v>2.4218999999999999</v>
      </c>
      <c r="AO53" s="34">
        <f>IF(AO$17&lt;=SRECTermLimitQ,SUM($F34:AO34),AN53-HLOOKUP(AO$17-SRECTermLimitQ,'Compliance Obligation'!$E$17:$BI$36,$BK53))</f>
        <v>2.4218999999999999</v>
      </c>
      <c r="AP53" s="34">
        <f>IF(AP$17&lt;=SRECTermLimitQ,SUM($F34:AP34),AO53-HLOOKUP(AP$17-SRECTermLimitQ,'Compliance Obligation'!$E$17:$BI$36,$BK53))</f>
        <v>2.4218999999999999</v>
      </c>
      <c r="AQ53" s="34">
        <f>IF(AQ$17&lt;=SRECTermLimitQ,SUM($F34:AQ34),AP53-HLOOKUP(AQ$17-SRECTermLimitQ,'Compliance Obligation'!$E$17:$BI$36,$BK53))</f>
        <v>2.4218999999999999</v>
      </c>
      <c r="AR53" s="34">
        <f>IF(AR$17&lt;=SRECTermLimitQ,SUM($F34:AR34),AQ53-HLOOKUP(AR$17-SRECTermLimitQ,'Compliance Obligation'!$E$17:$BI$36,$BK53))</f>
        <v>2.4218999999999999</v>
      </c>
      <c r="AS53" s="34">
        <f>IF(AS$17&lt;=SRECTermLimitQ,SUM($F34:AS34),AR53-HLOOKUP(AS$17-SRECTermLimitQ,'Compliance Obligation'!$E$17:$BI$36,$BK53))</f>
        <v>2.4218999999999999</v>
      </c>
      <c r="AT53" s="34" t="e">
        <f>IF(AT$17&lt;=SRECTermLimitQ,SUM($F34:AT34),AS53-HLOOKUP(AT$17-SRECTermLimitQ,'Compliance Obligation'!$E$17:$BI$36,$BK53))</f>
        <v>#VALUE!</v>
      </c>
      <c r="AU53" s="34" t="e">
        <f>IF(AU$17&lt;=SRECTermLimitQ,SUM($F34:AU34),AT53-HLOOKUP(AU$17-SRECTermLimitQ,'Compliance Obligation'!$E$17:$BI$36,$BK53))</f>
        <v>#VALUE!</v>
      </c>
      <c r="AV53" s="34" t="e">
        <f>IF(AV$17&lt;=SRECTermLimitQ,SUM($F34:AV34),AU53-HLOOKUP(AV$17-SRECTermLimitQ,'Compliance Obligation'!$E$17:$BI$36,$BK53))</f>
        <v>#VALUE!</v>
      </c>
      <c r="AW53" s="34" t="e">
        <f>IF(AW$17&lt;=SRECTermLimitQ,SUM($F34:AW34),AV53-HLOOKUP(AW$17-SRECTermLimitQ,'Compliance Obligation'!$E$17:$BI$36,$BK53))</f>
        <v>#VALUE!</v>
      </c>
      <c r="AX53" s="34" t="e">
        <f>IF(AX$17&lt;=SRECTermLimitQ,SUM($F34:AX34),AW53-HLOOKUP(AX$17-SRECTermLimitQ,'Compliance Obligation'!$E$17:$BI$36,$BK53))</f>
        <v>#VALUE!</v>
      </c>
      <c r="AY53" s="34" t="e">
        <f>IF(AY$17&lt;=SRECTermLimitQ,SUM($F34:AY34),AX53-HLOOKUP(AY$17-SRECTermLimitQ,'Compliance Obligation'!$E$17:$BI$36,$BK53))</f>
        <v>#VALUE!</v>
      </c>
      <c r="AZ53" s="34" t="e">
        <f>IF(AZ$17&lt;=SRECTermLimitQ,SUM($F34:AZ34),AY53-HLOOKUP(AZ$17-SRECTermLimitQ,'Compliance Obligation'!$E$17:$BI$36,$BK53))</f>
        <v>#VALUE!</v>
      </c>
      <c r="BA53" s="34" t="e">
        <f>IF(BA$17&lt;=SRECTermLimitQ,SUM($F34:BA34),AZ53-HLOOKUP(BA$17-SRECTermLimitQ,'Compliance Obligation'!$E$17:$BI$36,$BK53))</f>
        <v>#VALUE!</v>
      </c>
      <c r="BB53" s="34" t="e">
        <f>IF(BB$17&lt;=SRECTermLimitQ,SUM($F34:BB34),BA53-HLOOKUP(BB$17-SRECTermLimitQ,'Compliance Obligation'!$E$17:$BI$36,$BK53))</f>
        <v>#VALUE!</v>
      </c>
      <c r="BC53" s="34" t="e">
        <f>IF(BC$17&lt;=SRECTermLimitQ,SUM($F34:BC34),BB53-HLOOKUP(BC$17-SRECTermLimitQ,'Compliance Obligation'!$E$17:$BI$36,$BK53))</f>
        <v>#VALUE!</v>
      </c>
      <c r="BD53" s="34" t="e">
        <f>IF(BD$17&lt;=SRECTermLimitQ,SUM($F34:BD34),BC53-HLOOKUP(BD$17-SRECTermLimitQ,'Compliance Obligation'!$E$17:$BI$36,$BK53))</f>
        <v>#VALUE!</v>
      </c>
      <c r="BE53" s="34" t="e">
        <f>IF(BE$17&lt;=SRECTermLimitQ,SUM($F34:BE34),BD53-HLOOKUP(BE$17-SRECTermLimitQ,'Compliance Obligation'!$E$17:$BI$36,$BK53))</f>
        <v>#VALUE!</v>
      </c>
      <c r="BF53" s="34" t="e">
        <f>IF(BF$17&lt;=SRECTermLimitQ,SUM($F34:BF34),BE53-HLOOKUP(BF$17-SRECTermLimitQ,'Compliance Obligation'!$E$17:$BI$36,$BK53))</f>
        <v>#VALUE!</v>
      </c>
      <c r="BG53" s="34" t="e">
        <f>IF(BG$17&lt;=SRECTermLimitQ,SUM($F34:BG34),BF53-HLOOKUP(BG$17-SRECTermLimitQ,'Compliance Obligation'!$E$17:$BI$36,$BK53))</f>
        <v>#VALUE!</v>
      </c>
      <c r="BH53" s="34" t="e">
        <f>IF(BH$17&lt;=SRECTermLimitQ,SUM($F34:BH34),BG53-HLOOKUP(BH$17-SRECTermLimitQ,'Compliance Obligation'!$E$17:$BI$36,$BK53))</f>
        <v>#VALUE!</v>
      </c>
      <c r="BI53" s="34" t="e">
        <f>IF(BI$17&lt;=SRECTermLimitQ,SUM($F34:BI34),BH53-HLOOKUP(BI$17-SRECTermLimitQ,'Compliance Obligation'!$E$17:$BI$36,$BK53))</f>
        <v>#VALUE!</v>
      </c>
      <c r="BK53" s="16"/>
    </row>
    <row r="54" spans="2:63" x14ac:dyDescent="0.25">
      <c r="C54" s="148"/>
      <c r="D54" s="87">
        <v>0.5</v>
      </c>
      <c r="F54" s="34">
        <f>IF(F$17&lt;=SRECTermLimitQ,SUM($F35:F35),E54-HLOOKUP(F$17-SRECTermLimitQ,'Compliance Obligation'!$E$17:$BI$36,$BK54))</f>
        <v>0</v>
      </c>
      <c r="G54" s="34">
        <f>IF(G$17&lt;=SRECTermLimitQ,SUM($F35:G35),F54-HLOOKUP(G$17-SRECTermLimitQ,'Compliance Obligation'!$E$17:$BI$36,$BK54))</f>
        <v>0</v>
      </c>
      <c r="H54" s="34">
        <f>IF(H$17&lt;=SRECTermLimitQ,SUM($F35:H35),G54-HLOOKUP(H$17-SRECTermLimitQ,'Compliance Obligation'!$E$17:$BI$36,$BK54))</f>
        <v>0</v>
      </c>
      <c r="I54" s="34">
        <f>IF(I$17&lt;=SRECTermLimitQ,SUM($F35:I35),H54-HLOOKUP(I$17-SRECTermLimitQ,'Compliance Obligation'!$E$17:$BI$36,$BK54))</f>
        <v>0</v>
      </c>
      <c r="J54" s="34">
        <f>IF(J$17&lt;=SRECTermLimitQ,SUM($F35:J35),I54-HLOOKUP(J$17-SRECTermLimitQ,'Compliance Obligation'!$E$17:$BI$36,$BK54))</f>
        <v>0</v>
      </c>
      <c r="K54" s="34">
        <f>IF(K$17&lt;=SRECTermLimitQ,SUM($F35:K35),J54-HLOOKUP(K$17-SRECTermLimitQ,'Compliance Obligation'!$E$17:$BI$36,$BK54))</f>
        <v>0</v>
      </c>
      <c r="L54" s="34">
        <f>IF(L$17&lt;=SRECTermLimitQ,SUM($F35:L35),K54-HLOOKUP(L$17-SRECTermLimitQ,'Compliance Obligation'!$E$17:$BI$36,$BK54))</f>
        <v>0</v>
      </c>
      <c r="M54" s="34">
        <f>IF(M$17&lt;=SRECTermLimitQ,SUM($F35:M35),L54-HLOOKUP(M$17-SRECTermLimitQ,'Compliance Obligation'!$E$17:$BI$36,$BK54))</f>
        <v>0</v>
      </c>
      <c r="N54" s="34">
        <f>IF(N$17&lt;=SRECTermLimitQ,SUM($F35:N35),M54-HLOOKUP(N$17-SRECTermLimitQ,'Compliance Obligation'!$E$17:$BI$36,$BK54))</f>
        <v>0</v>
      </c>
      <c r="O54" s="34">
        <f>IF(O$17&lt;=SRECTermLimitQ,SUM($F35:O35),N54-HLOOKUP(O$17-SRECTermLimitQ,'Compliance Obligation'!$E$17:$BI$36,$BK54))</f>
        <v>0</v>
      </c>
      <c r="P54" s="34">
        <f>IF(P$17&lt;=SRECTermLimitQ,SUM($F35:P35),O54-HLOOKUP(P$17-SRECTermLimitQ,'Compliance Obligation'!$E$17:$BI$36,$BK54))</f>
        <v>0</v>
      </c>
      <c r="Q54" s="34">
        <f>IF(Q$17&lt;=SRECTermLimitQ,SUM($F35:Q35),P54-HLOOKUP(Q$17-SRECTermLimitQ,'Compliance Obligation'!$E$17:$BI$36,$BK54))</f>
        <v>0</v>
      </c>
      <c r="R54" s="34">
        <f>IF(R$17&lt;=SRECTermLimitQ,SUM($F35:R35),Q54-HLOOKUP(R$17-SRECTermLimitQ,'Compliance Obligation'!$E$17:$BI$36,$BK54))</f>
        <v>0</v>
      </c>
      <c r="S54" s="34">
        <f>IF(S$17&lt;=SRECTermLimitQ,SUM($F35:S35),R54-HLOOKUP(S$17-SRECTermLimitQ,'Compliance Obligation'!$E$17:$BI$36,$BK54))</f>
        <v>0</v>
      </c>
      <c r="T54" s="34">
        <f>IF(T$17&lt;=SRECTermLimitQ,SUM($F35:T35),S54-HLOOKUP(T$17-SRECTermLimitQ,'Compliance Obligation'!$E$17:$BI$36,$BK54))</f>
        <v>0</v>
      </c>
      <c r="U54" s="34">
        <f>IF(U$17&lt;=SRECTermLimitQ,SUM($F35:U35),T54-HLOOKUP(U$17-SRECTermLimitQ,'Compliance Obligation'!$E$17:$BI$36,$BK54))</f>
        <v>0</v>
      </c>
      <c r="V54" s="34">
        <f>IF(V$17&lt;=SRECTermLimitQ,SUM($F35:V35),U54-HLOOKUP(V$17-SRECTermLimitQ,'Compliance Obligation'!$E$17:$BI$36,$BK54))</f>
        <v>0</v>
      </c>
      <c r="W54" s="34">
        <f>IF(W$17&lt;=SRECTermLimitQ,SUM($F35:W35),V54-HLOOKUP(W$17-SRECTermLimitQ,'Compliance Obligation'!$E$17:$BI$36,$BK54))</f>
        <v>0</v>
      </c>
      <c r="X54" s="34">
        <f>IF(X$17&lt;=SRECTermLimitQ,SUM($F35:X35),W54-HLOOKUP(X$17-SRECTermLimitQ,'Compliance Obligation'!$E$17:$BI$36,$BK54))</f>
        <v>0</v>
      </c>
      <c r="Y54" s="34">
        <f>IF(Y$17&lt;=SRECTermLimitQ,SUM($F35:Y35),X54-HLOOKUP(Y$17-SRECTermLimitQ,'Compliance Obligation'!$E$17:$BI$36,$BK54))</f>
        <v>0</v>
      </c>
      <c r="Z54" s="34">
        <f>IF(Z$17&lt;=SRECTermLimitQ,SUM($F35:Z35),Y54-HLOOKUP(Z$17-SRECTermLimitQ,'Compliance Obligation'!$E$17:$BI$36,$BK54))</f>
        <v>0</v>
      </c>
      <c r="AA54" s="34">
        <f>IF(AA$17&lt;=SRECTermLimitQ,SUM($F35:AA35),Z54-HLOOKUP(AA$17-SRECTermLimitQ,'Compliance Obligation'!$E$17:$BI$36,$BK54))</f>
        <v>0</v>
      </c>
      <c r="AB54" s="34">
        <f>IF(AB$17&lt;=SRECTermLimitQ,SUM($F35:AB35),AA54-HLOOKUP(AB$17-SRECTermLimitQ,'Compliance Obligation'!$E$17:$BI$36,$BK54))</f>
        <v>0</v>
      </c>
      <c r="AC54" s="34">
        <f>IF(AC$17&lt;=SRECTermLimitQ,SUM($F35:AC35),AB54-HLOOKUP(AC$17-SRECTermLimitQ,'Compliance Obligation'!$E$17:$BI$36,$BK54))</f>
        <v>0</v>
      </c>
      <c r="AD54" s="34">
        <f>IF(AD$17&lt;=SRECTermLimitQ,SUM($F35:AD35),AC54-HLOOKUP(AD$17-SRECTermLimitQ,'Compliance Obligation'!$E$17:$BI$36,$BK54))</f>
        <v>0</v>
      </c>
      <c r="AE54" s="34">
        <f>IF(AE$17&lt;=SRECTermLimitQ,SUM($F35:AE35),AD54-HLOOKUP(AE$17-SRECTermLimitQ,'Compliance Obligation'!$E$17:$BI$36,$BK54))</f>
        <v>0</v>
      </c>
      <c r="AF54" s="34">
        <f>IF(AF$17&lt;=SRECTermLimitQ,SUM($F35:AF35),AE54-HLOOKUP(AF$17-SRECTermLimitQ,'Compliance Obligation'!$E$17:$BI$36,$BK54))</f>
        <v>0</v>
      </c>
      <c r="AG54" s="34">
        <f>IF(AG$17&lt;=SRECTermLimitQ,SUM($F35:AG35),AF54-HLOOKUP(AG$17-SRECTermLimitQ,'Compliance Obligation'!$E$17:$BI$36,$BK54))</f>
        <v>0</v>
      </c>
      <c r="AH54" s="34">
        <f>IF(AH$17&lt;=SRECTermLimitQ,SUM($F35:AH35),AG54-HLOOKUP(AH$17-SRECTermLimitQ,'Compliance Obligation'!$E$17:$BI$36,$BK54))</f>
        <v>0</v>
      </c>
      <c r="AI54" s="34">
        <f>IF(AI$17&lt;=SRECTermLimitQ,SUM($F35:AI35),AH54-HLOOKUP(AI$17-SRECTermLimitQ,'Compliance Obligation'!$E$17:$BI$36,$BK54))</f>
        <v>0</v>
      </c>
      <c r="AJ54" s="34">
        <f>IF(AJ$17&lt;=SRECTermLimitQ,SUM($F35:AJ35),AI54-HLOOKUP(AJ$17-SRECTermLimitQ,'Compliance Obligation'!$E$17:$BI$36,$BK54))</f>
        <v>0</v>
      </c>
      <c r="AK54" s="34">
        <f>IF(AK$17&lt;=SRECTermLimitQ,SUM($F35:AK35),AJ54-HLOOKUP(AK$17-SRECTermLimitQ,'Compliance Obligation'!$E$17:$BI$36,$BK54))</f>
        <v>0</v>
      </c>
      <c r="AL54" s="34">
        <f>IF(AL$17&lt;=SRECTermLimitQ,SUM($F35:AL35),AK54-HLOOKUP(AL$17-SRECTermLimitQ,'Compliance Obligation'!$E$17:$BI$36,$BK54))</f>
        <v>0</v>
      </c>
      <c r="AM54" s="34">
        <f>IF(AM$17&lt;=SRECTermLimitQ,SUM($F35:AM35),AL54-HLOOKUP(AM$17-SRECTermLimitQ,'Compliance Obligation'!$E$17:$BI$36,$BK54))</f>
        <v>0</v>
      </c>
      <c r="AN54" s="34">
        <f>IF(AN$17&lt;=SRECTermLimitQ,SUM($F35:AN35),AM54-HLOOKUP(AN$17-SRECTermLimitQ,'Compliance Obligation'!$E$17:$BI$36,$BK54))</f>
        <v>0</v>
      </c>
      <c r="AO54" s="34">
        <f>IF(AO$17&lt;=SRECTermLimitQ,SUM($F35:AO35),AN54-HLOOKUP(AO$17-SRECTermLimitQ,'Compliance Obligation'!$E$17:$BI$36,$BK54))</f>
        <v>0</v>
      </c>
      <c r="AP54" s="34">
        <f>IF(AP$17&lt;=SRECTermLimitQ,SUM($F35:AP35),AO54-HLOOKUP(AP$17-SRECTermLimitQ,'Compliance Obligation'!$E$17:$BI$36,$BK54))</f>
        <v>0</v>
      </c>
      <c r="AQ54" s="34">
        <f>IF(AQ$17&lt;=SRECTermLimitQ,SUM($F35:AQ35),AP54-HLOOKUP(AQ$17-SRECTermLimitQ,'Compliance Obligation'!$E$17:$BI$36,$BK54))</f>
        <v>0</v>
      </c>
      <c r="AR54" s="34">
        <f>IF(AR$17&lt;=SRECTermLimitQ,SUM($F35:AR35),AQ54-HLOOKUP(AR$17-SRECTermLimitQ,'Compliance Obligation'!$E$17:$BI$36,$BK54))</f>
        <v>0</v>
      </c>
      <c r="AS54" s="34">
        <f>IF(AS$17&lt;=SRECTermLimitQ,SUM($F35:AS35),AR54-HLOOKUP(AS$17-SRECTermLimitQ,'Compliance Obligation'!$E$17:$BI$36,$BK54))</f>
        <v>0</v>
      </c>
      <c r="AT54" s="34" t="e">
        <f>IF(AT$17&lt;=SRECTermLimitQ,SUM($F35:AT35),AS54-HLOOKUP(AT$17-SRECTermLimitQ,'Compliance Obligation'!$E$17:$BI$36,$BK54))</f>
        <v>#VALUE!</v>
      </c>
      <c r="AU54" s="34" t="e">
        <f>IF(AU$17&lt;=SRECTermLimitQ,SUM($F35:AU35),AT54-HLOOKUP(AU$17-SRECTermLimitQ,'Compliance Obligation'!$E$17:$BI$36,$BK54))</f>
        <v>#VALUE!</v>
      </c>
      <c r="AV54" s="34" t="e">
        <f>IF(AV$17&lt;=SRECTermLimitQ,SUM($F35:AV35),AU54-HLOOKUP(AV$17-SRECTermLimitQ,'Compliance Obligation'!$E$17:$BI$36,$BK54))</f>
        <v>#VALUE!</v>
      </c>
      <c r="AW54" s="34" t="e">
        <f>IF(AW$17&lt;=SRECTermLimitQ,SUM($F35:AW35),AV54-HLOOKUP(AW$17-SRECTermLimitQ,'Compliance Obligation'!$E$17:$BI$36,$BK54))</f>
        <v>#VALUE!</v>
      </c>
      <c r="AX54" s="34" t="e">
        <f>IF(AX$17&lt;=SRECTermLimitQ,SUM($F35:AX35),AW54-HLOOKUP(AX$17-SRECTermLimitQ,'Compliance Obligation'!$E$17:$BI$36,$BK54))</f>
        <v>#VALUE!</v>
      </c>
      <c r="AY54" s="34" t="e">
        <f>IF(AY$17&lt;=SRECTermLimitQ,SUM($F35:AY35),AX54-HLOOKUP(AY$17-SRECTermLimitQ,'Compliance Obligation'!$E$17:$BI$36,$BK54))</f>
        <v>#VALUE!</v>
      </c>
      <c r="AZ54" s="34" t="e">
        <f>IF(AZ$17&lt;=SRECTermLimitQ,SUM($F35:AZ35),AY54-HLOOKUP(AZ$17-SRECTermLimitQ,'Compliance Obligation'!$E$17:$BI$36,$BK54))</f>
        <v>#VALUE!</v>
      </c>
      <c r="BA54" s="34" t="e">
        <f>IF(BA$17&lt;=SRECTermLimitQ,SUM($F35:BA35),AZ54-HLOOKUP(BA$17-SRECTermLimitQ,'Compliance Obligation'!$E$17:$BI$36,$BK54))</f>
        <v>#VALUE!</v>
      </c>
      <c r="BB54" s="34" t="e">
        <f>IF(BB$17&lt;=SRECTermLimitQ,SUM($F35:BB35),BA54-HLOOKUP(BB$17-SRECTermLimitQ,'Compliance Obligation'!$E$17:$BI$36,$BK54))</f>
        <v>#VALUE!</v>
      </c>
      <c r="BC54" s="34" t="e">
        <f>IF(BC$17&lt;=SRECTermLimitQ,SUM($F35:BC35),BB54-HLOOKUP(BC$17-SRECTermLimitQ,'Compliance Obligation'!$E$17:$BI$36,$BK54))</f>
        <v>#VALUE!</v>
      </c>
      <c r="BD54" s="34" t="e">
        <f>IF(BD$17&lt;=SRECTermLimitQ,SUM($F35:BD35),BC54-HLOOKUP(BD$17-SRECTermLimitQ,'Compliance Obligation'!$E$17:$BI$36,$BK54))</f>
        <v>#VALUE!</v>
      </c>
      <c r="BE54" s="34" t="e">
        <f>IF(BE$17&lt;=SRECTermLimitQ,SUM($F35:BE35),BD54-HLOOKUP(BE$17-SRECTermLimitQ,'Compliance Obligation'!$E$17:$BI$36,$BK54))</f>
        <v>#VALUE!</v>
      </c>
      <c r="BF54" s="34" t="e">
        <f>IF(BF$17&lt;=SRECTermLimitQ,SUM($F35:BF35),BE54-HLOOKUP(BF$17-SRECTermLimitQ,'Compliance Obligation'!$E$17:$BI$36,$BK54))</f>
        <v>#VALUE!</v>
      </c>
      <c r="BG54" s="34" t="e">
        <f>IF(BG$17&lt;=SRECTermLimitQ,SUM($F35:BG35),BF54-HLOOKUP(BG$17-SRECTermLimitQ,'Compliance Obligation'!$E$17:$BI$36,$BK54))</f>
        <v>#VALUE!</v>
      </c>
      <c r="BH54" s="34" t="e">
        <f>IF(BH$17&lt;=SRECTermLimitQ,SUM($F35:BH35),BG54-HLOOKUP(BH$17-SRECTermLimitQ,'Compliance Obligation'!$E$17:$BI$36,$BK54))</f>
        <v>#VALUE!</v>
      </c>
      <c r="BI54" s="34" t="e">
        <f>IF(BI$17&lt;=SRECTermLimitQ,SUM($F35:BI35),BH54-HLOOKUP(BI$17-SRECTermLimitQ,'Compliance Obligation'!$E$17:$BI$36,$BK54))</f>
        <v>#VALUE!</v>
      </c>
      <c r="BK54" s="16"/>
    </row>
    <row r="55" spans="2:63" x14ac:dyDescent="0.25">
      <c r="C55" s="151" t="s">
        <v>39</v>
      </c>
      <c r="D55" s="87">
        <v>0.7</v>
      </c>
      <c r="F55" s="34">
        <f>IF(F$17&lt;=SRECTermLimitQ,SUM($F36:F36),E55-HLOOKUP(F$17-SRECTermLimitQ,'Compliance Obligation'!$E$17:$BI$36,$BK55))</f>
        <v>0</v>
      </c>
      <c r="G55" s="34">
        <f>IF(G$17&lt;=SRECTermLimitQ,SUM($F36:G36),F55-HLOOKUP(G$17-SRECTermLimitQ,'Compliance Obligation'!$E$17:$BI$36,$BK55))</f>
        <v>0</v>
      </c>
      <c r="H55" s="34">
        <f>IF(H$17&lt;=SRECTermLimitQ,SUM($F36:H36),G55-HLOOKUP(H$17-SRECTermLimitQ,'Compliance Obligation'!$E$17:$BI$36,$BK55))</f>
        <v>0</v>
      </c>
      <c r="I55" s="34">
        <f>IF(I$17&lt;=SRECTermLimitQ,SUM($F36:I36),H55-HLOOKUP(I$17-SRECTermLimitQ,'Compliance Obligation'!$E$17:$BI$36,$BK55))</f>
        <v>0</v>
      </c>
      <c r="J55" s="34">
        <f>IF(J$17&lt;=SRECTermLimitQ,SUM($F36:J36),I55-HLOOKUP(J$17-SRECTermLimitQ,'Compliance Obligation'!$E$17:$BI$36,$BK55))</f>
        <v>8.9488000000000003</v>
      </c>
      <c r="K55" s="34">
        <f>IF(K$17&lt;=SRECTermLimitQ,SUM($F36:K36),J55-HLOOKUP(K$17-SRECTermLimitQ,'Compliance Obligation'!$E$17:$BI$36,$BK55))</f>
        <v>17.675190000000001</v>
      </c>
      <c r="L55" s="34">
        <f>IF(L$17&lt;=SRECTermLimitQ,SUM($F36:L36),K55-HLOOKUP(L$17-SRECTermLimitQ,'Compliance Obligation'!$E$17:$BI$36,$BK55))</f>
        <v>34.935249999999996</v>
      </c>
      <c r="M55" s="34">
        <f>IF(M$17&lt;=SRECTermLimitQ,SUM($F36:M36),L55-HLOOKUP(M$17-SRECTermLimitQ,'Compliance Obligation'!$E$17:$BI$36,$BK55))</f>
        <v>34.935249999999996</v>
      </c>
      <c r="N55" s="34">
        <f>IF(N$17&lt;=SRECTermLimitQ,SUM($F36:N36),M55-HLOOKUP(N$17-SRECTermLimitQ,'Compliance Obligation'!$E$17:$BI$36,$BK55))</f>
        <v>61.372369999999997</v>
      </c>
      <c r="O55" s="34">
        <f>IF(O$17&lt;=SRECTermLimitQ,SUM($F36:O36),N55-HLOOKUP(O$17-SRECTermLimitQ,'Compliance Obligation'!$E$17:$BI$36,$BK55))</f>
        <v>72.87012</v>
      </c>
      <c r="P55" s="34">
        <f>IF(P$17&lt;=SRECTermLimitQ,SUM($F36:P36),O55-HLOOKUP(P$17-SRECTermLimitQ,'Compliance Obligation'!$E$17:$BI$36,$BK55))</f>
        <v>74.852010000000007</v>
      </c>
      <c r="Q55" s="34">
        <f>IF(Q$17&lt;=SRECTermLimitQ,SUM($F36:Q36),P55-HLOOKUP(Q$17-SRECTermLimitQ,'Compliance Obligation'!$E$17:$BI$36,$BK55))</f>
        <v>80.114580000000004</v>
      </c>
      <c r="R55" s="34">
        <f>IF(R$17&lt;=SRECTermLimitQ,SUM($F36:R36),Q55-HLOOKUP(R$17-SRECTermLimitQ,'Compliance Obligation'!$E$17:$BI$36,$BK55))</f>
        <v>83.370620000000002</v>
      </c>
      <c r="S55" s="34">
        <f>IF(S$17&lt;=SRECTermLimitQ,SUM($F36:S36),R55-HLOOKUP(S$17-SRECTermLimitQ,'Compliance Obligation'!$E$17:$BI$36,$BK55))</f>
        <v>91.089200000000005</v>
      </c>
      <c r="T55" s="34">
        <f>IF(T$17&lt;=SRECTermLimitQ,SUM($F36:T36),S55-HLOOKUP(T$17-SRECTermLimitQ,'Compliance Obligation'!$E$17:$BI$36,$BK55))</f>
        <v>91.089200000000005</v>
      </c>
      <c r="U55" s="34">
        <f>IF(U$17&lt;=SRECTermLimitQ,SUM($F36:U36),T55-HLOOKUP(U$17-SRECTermLimitQ,'Compliance Obligation'!$E$17:$BI$36,$BK55))</f>
        <v>91.089200000000005</v>
      </c>
      <c r="V55" s="34">
        <f>IF(V$17&lt;=SRECTermLimitQ,SUM($F36:V36),U55-HLOOKUP(V$17-SRECTermLimitQ,'Compliance Obligation'!$E$17:$BI$36,$BK55))</f>
        <v>91.089200000000005</v>
      </c>
      <c r="W55" s="34">
        <f>IF(W$17&lt;=SRECTermLimitQ,SUM($F36:W36),V55-HLOOKUP(W$17-SRECTermLimitQ,'Compliance Obligation'!$E$17:$BI$36,$BK55))</f>
        <v>91.089200000000005</v>
      </c>
      <c r="X55" s="34">
        <f>IF(X$17&lt;=SRECTermLimitQ,SUM($F36:X36),W55-HLOOKUP(X$17-SRECTermLimitQ,'Compliance Obligation'!$E$17:$BI$36,$BK55))</f>
        <v>91.089200000000005</v>
      </c>
      <c r="Y55" s="34">
        <f>IF(Y$17&lt;=SRECTermLimitQ,SUM($F36:Y36),X55-HLOOKUP(Y$17-SRECTermLimitQ,'Compliance Obligation'!$E$17:$BI$36,$BK55))</f>
        <v>91.089200000000005</v>
      </c>
      <c r="Z55" s="34">
        <f>IF(Z$17&lt;=SRECTermLimitQ,SUM($F36:Z36),Y55-HLOOKUP(Z$17-SRECTermLimitQ,'Compliance Obligation'!$E$17:$BI$36,$BK55))</f>
        <v>91.089200000000005</v>
      </c>
      <c r="AA55" s="34">
        <f>IF(AA$17&lt;=SRECTermLimitQ,SUM($F36:AA36),Z55-HLOOKUP(AA$17-SRECTermLimitQ,'Compliance Obligation'!$E$17:$BI$36,$BK55))</f>
        <v>91.089200000000005</v>
      </c>
      <c r="AB55" s="34">
        <f>IF(AB$17&lt;=SRECTermLimitQ,SUM($F36:AB36),AA55-HLOOKUP(AB$17-SRECTermLimitQ,'Compliance Obligation'!$E$17:$BI$36,$BK55))</f>
        <v>91.089200000000005</v>
      </c>
      <c r="AC55" s="34">
        <f>IF(AC$17&lt;=SRECTermLimitQ,SUM($F36:AC36),AB55-HLOOKUP(AC$17-SRECTermLimitQ,'Compliance Obligation'!$E$17:$BI$36,$BK55))</f>
        <v>91.089200000000005</v>
      </c>
      <c r="AD55" s="34">
        <f>IF(AD$17&lt;=SRECTermLimitQ,SUM($F36:AD36),AC55-HLOOKUP(AD$17-SRECTermLimitQ,'Compliance Obligation'!$E$17:$BI$36,$BK55))</f>
        <v>91.089200000000005</v>
      </c>
      <c r="AE55" s="34">
        <f>IF(AE$17&lt;=SRECTermLimitQ,SUM($F36:AE36),AD55-HLOOKUP(AE$17-SRECTermLimitQ,'Compliance Obligation'!$E$17:$BI$36,$BK55))</f>
        <v>91.089200000000005</v>
      </c>
      <c r="AF55" s="34">
        <f>IF(AF$17&lt;=SRECTermLimitQ,SUM($F36:AF36),AE55-HLOOKUP(AF$17-SRECTermLimitQ,'Compliance Obligation'!$E$17:$BI$36,$BK55))</f>
        <v>91.089200000000005</v>
      </c>
      <c r="AG55" s="34">
        <f>IF(AG$17&lt;=SRECTermLimitQ,SUM($F36:AG36),AF55-HLOOKUP(AG$17-SRECTermLimitQ,'Compliance Obligation'!$E$17:$BI$36,$BK55))</f>
        <v>91.089200000000005</v>
      </c>
      <c r="AH55" s="34">
        <f>IF(AH$17&lt;=SRECTermLimitQ,SUM($F36:AH36),AG55-HLOOKUP(AH$17-SRECTermLimitQ,'Compliance Obligation'!$E$17:$BI$36,$BK55))</f>
        <v>91.089200000000005</v>
      </c>
      <c r="AI55" s="34">
        <f>IF(AI$17&lt;=SRECTermLimitQ,SUM($F36:AI36),AH55-HLOOKUP(AI$17-SRECTermLimitQ,'Compliance Obligation'!$E$17:$BI$36,$BK55))</f>
        <v>91.089200000000005</v>
      </c>
      <c r="AJ55" s="34">
        <f>IF(AJ$17&lt;=SRECTermLimitQ,SUM($F36:AJ36),AI55-HLOOKUP(AJ$17-SRECTermLimitQ,'Compliance Obligation'!$E$17:$BI$36,$BK55))</f>
        <v>91.089200000000005</v>
      </c>
      <c r="AK55" s="34">
        <f>IF(AK$17&lt;=SRECTermLimitQ,SUM($F36:AK36),AJ55-HLOOKUP(AK$17-SRECTermLimitQ,'Compliance Obligation'!$E$17:$BI$36,$BK55))</f>
        <v>91.089200000000005</v>
      </c>
      <c r="AL55" s="34">
        <f>IF(AL$17&lt;=SRECTermLimitQ,SUM($F36:AL36),AK55-HLOOKUP(AL$17-SRECTermLimitQ,'Compliance Obligation'!$E$17:$BI$36,$BK55))</f>
        <v>91.089200000000005</v>
      </c>
      <c r="AM55" s="34">
        <f>IF(AM$17&lt;=SRECTermLimitQ,SUM($F36:AM36),AL55-HLOOKUP(AM$17-SRECTermLimitQ,'Compliance Obligation'!$E$17:$BI$36,$BK55))</f>
        <v>91.089200000000005</v>
      </c>
      <c r="AN55" s="34">
        <f>IF(AN$17&lt;=SRECTermLimitQ,SUM($F36:AN36),AM55-HLOOKUP(AN$17-SRECTermLimitQ,'Compliance Obligation'!$E$17:$BI$36,$BK55))</f>
        <v>91.089200000000005</v>
      </c>
      <c r="AO55" s="34">
        <f>IF(AO$17&lt;=SRECTermLimitQ,SUM($F36:AO36),AN55-HLOOKUP(AO$17-SRECTermLimitQ,'Compliance Obligation'!$E$17:$BI$36,$BK55))</f>
        <v>91.089200000000005</v>
      </c>
      <c r="AP55" s="34">
        <f>IF(AP$17&lt;=SRECTermLimitQ,SUM($F36:AP36),AO55-HLOOKUP(AP$17-SRECTermLimitQ,'Compliance Obligation'!$E$17:$BI$36,$BK55))</f>
        <v>91.089200000000005</v>
      </c>
      <c r="AQ55" s="34">
        <f>IF(AQ$17&lt;=SRECTermLimitQ,SUM($F36:AQ36),AP55-HLOOKUP(AQ$17-SRECTermLimitQ,'Compliance Obligation'!$E$17:$BI$36,$BK55))</f>
        <v>91.089200000000005</v>
      </c>
      <c r="AR55" s="34">
        <f>IF(AR$17&lt;=SRECTermLimitQ,SUM($F36:AR36),AQ55-HLOOKUP(AR$17-SRECTermLimitQ,'Compliance Obligation'!$E$17:$BI$36,$BK55))</f>
        <v>91.089200000000005</v>
      </c>
      <c r="AS55" s="34">
        <f>IF(AS$17&lt;=SRECTermLimitQ,SUM($F36:AS36),AR55-HLOOKUP(AS$17-SRECTermLimitQ,'Compliance Obligation'!$E$17:$BI$36,$BK55))</f>
        <v>91.089200000000005</v>
      </c>
      <c r="AT55" s="34">
        <f>IF(AT$17&lt;=SRECTermLimitQ,SUM($F36:AT36),AS55-HLOOKUP(AT$17-SRECTermLimitQ,'Compliance Obligation'!$E$17:$BI$36,$BK55))</f>
        <v>91.089200000000005</v>
      </c>
      <c r="AU55" s="34">
        <f>IF(AU$17&lt;=SRECTermLimitQ,SUM($F36:AU36),AT55-HLOOKUP(AU$17-SRECTermLimitQ,'Compliance Obligation'!$E$17:$BI$36,$BK55))</f>
        <v>91.089200000000005</v>
      </c>
      <c r="AV55" s="34">
        <f>IF(AV$17&lt;=SRECTermLimitQ,SUM($F36:AV36),AU55-HLOOKUP(AV$17-SRECTermLimitQ,'Compliance Obligation'!$E$17:$BI$36,$BK55))</f>
        <v>91.089200000000005</v>
      </c>
      <c r="AW55" s="34">
        <f>IF(AW$17&lt;=SRECTermLimitQ,SUM($F36:AW36),AV55-HLOOKUP(AW$17-SRECTermLimitQ,'Compliance Obligation'!$E$17:$BI$36,$BK55))</f>
        <v>91.089200000000005</v>
      </c>
      <c r="AX55" s="34">
        <f>IF(AX$17&lt;=SRECTermLimitQ,SUM($F36:AX36),AW55-HLOOKUP(AX$17-SRECTermLimitQ,'Compliance Obligation'!$E$17:$BI$36,$BK55))</f>
        <v>91.089200000000005</v>
      </c>
      <c r="AY55" s="34">
        <f>IF(AY$17&lt;=SRECTermLimitQ,SUM($F36:AY36),AX55-HLOOKUP(AY$17-SRECTermLimitQ,'Compliance Obligation'!$E$17:$BI$36,$BK55))</f>
        <v>91.089200000000005</v>
      </c>
      <c r="AZ55" s="34">
        <f>IF(AZ$17&lt;=SRECTermLimitQ,SUM($F36:AZ36),AY55-HLOOKUP(AZ$17-SRECTermLimitQ,'Compliance Obligation'!$E$17:$BI$36,$BK55))</f>
        <v>91.089200000000005</v>
      </c>
      <c r="BA55" s="34">
        <f>IF(BA$17&lt;=SRECTermLimitQ,SUM($F36:BA36),AZ55-HLOOKUP(BA$17-SRECTermLimitQ,'Compliance Obligation'!$E$17:$BI$36,$BK55))</f>
        <v>91.089200000000005</v>
      </c>
      <c r="BB55" s="34">
        <f>IF(BB$17&lt;=SRECTermLimitQ,SUM($F36:BB36),BA55-HLOOKUP(BB$17-SRECTermLimitQ,'Compliance Obligation'!$E$17:$BI$36,$BK55))</f>
        <v>91.089200000000005</v>
      </c>
      <c r="BC55" s="34">
        <f>IF(BC$17&lt;=SRECTermLimitQ,SUM($F36:BC36),BB55-HLOOKUP(BC$17-SRECTermLimitQ,'Compliance Obligation'!$E$17:$BI$36,$BK55))</f>
        <v>91.089200000000005</v>
      </c>
      <c r="BD55" s="34">
        <f>IF(BD$17&lt;=SRECTermLimitQ,SUM($F36:BD36),BC55-HLOOKUP(BD$17-SRECTermLimitQ,'Compliance Obligation'!$E$17:$BI$36,$BK55))</f>
        <v>91.089200000000005</v>
      </c>
      <c r="BE55" s="34">
        <f>IF(BE$17&lt;=SRECTermLimitQ,SUM($F36:BE36),BD55-HLOOKUP(BE$17-SRECTermLimitQ,'Compliance Obligation'!$E$17:$BI$36,$BK55))</f>
        <v>91.089200000000005</v>
      </c>
      <c r="BF55" s="34">
        <f>IF(BF$17&lt;=SRECTermLimitQ,SUM($F36:BF36),BE55-HLOOKUP(BF$17-SRECTermLimitQ,'Compliance Obligation'!$E$17:$BI$36,$BK55))</f>
        <v>91.089200000000005</v>
      </c>
      <c r="BG55" s="34">
        <f>IF(BG$17&lt;=SRECTermLimitQ,SUM($F36:BG36),BF55-HLOOKUP(BG$17-SRECTermLimitQ,'Compliance Obligation'!$E$17:$BI$36,$BK55))</f>
        <v>91.089200000000005</v>
      </c>
      <c r="BH55" s="34">
        <f>IF(BH$17&lt;=SRECTermLimitQ,SUM($F36:BH36),BG55-HLOOKUP(BH$17-SRECTermLimitQ,'Compliance Obligation'!$E$17:$BI$36,$BK55))</f>
        <v>91.089200000000005</v>
      </c>
      <c r="BI55" s="34">
        <f>IF(BI$17&lt;=SRECTermLimitQ,SUM($F36:BI36),BH55-HLOOKUP(BI$17-SRECTermLimitQ,'Compliance Obligation'!$E$17:$BI$36,$BK55))</f>
        <v>91.089200000000005</v>
      </c>
      <c r="BK55" s="16">
        <v>15</v>
      </c>
    </row>
    <row r="56" spans="2:63" x14ac:dyDescent="0.25">
      <c r="C56" s="151"/>
      <c r="D56" s="87">
        <v>0.55000000000000004</v>
      </c>
      <c r="F56" s="34">
        <f>IF(F$17&lt;=SRECTermLimitQ,SUM($F37:F37),E56-HLOOKUP(F$17-SRECTermLimitQ,'Compliance Obligation'!$E$17:$BI$36,$BK56))</f>
        <v>0</v>
      </c>
      <c r="G56" s="34">
        <f>IF(G$17&lt;=SRECTermLimitQ,SUM($F37:G37),F56-HLOOKUP(G$17-SRECTermLimitQ,'Compliance Obligation'!$E$17:$BI$36,$BK56))</f>
        <v>0</v>
      </c>
      <c r="H56" s="34">
        <f>IF(H$17&lt;=SRECTermLimitQ,SUM($F37:H37),G56-HLOOKUP(H$17-SRECTermLimitQ,'Compliance Obligation'!$E$17:$BI$36,$BK56))</f>
        <v>0</v>
      </c>
      <c r="I56" s="34">
        <f>IF(I$17&lt;=SRECTermLimitQ,SUM($F37:I37),H56-HLOOKUP(I$17-SRECTermLimitQ,'Compliance Obligation'!$E$17:$BI$36,$BK56))</f>
        <v>0</v>
      </c>
      <c r="J56" s="34">
        <f>IF(J$17&lt;=SRECTermLimitQ,SUM($F37:J37),I56-HLOOKUP(J$17-SRECTermLimitQ,'Compliance Obligation'!$E$17:$BI$36,$BK56))</f>
        <v>0</v>
      </c>
      <c r="K56" s="34">
        <f>IF(K$17&lt;=SRECTermLimitQ,SUM($F37:K37),J56-HLOOKUP(K$17-SRECTermLimitQ,'Compliance Obligation'!$E$17:$BI$36,$BK56))</f>
        <v>0</v>
      </c>
      <c r="L56" s="34">
        <f>IF(L$17&lt;=SRECTermLimitQ,SUM($F37:L37),K56-HLOOKUP(L$17-SRECTermLimitQ,'Compliance Obligation'!$E$17:$BI$36,$BK56))</f>
        <v>0</v>
      </c>
      <c r="M56" s="34">
        <f>IF(M$17&lt;=SRECTermLimitQ,SUM($F37:M37),L56-HLOOKUP(M$17-SRECTermLimitQ,'Compliance Obligation'!$E$17:$BI$36,$BK56))</f>
        <v>0</v>
      </c>
      <c r="N56" s="34">
        <f>IF(N$17&lt;=SRECTermLimitQ,SUM($F37:N37),M56-HLOOKUP(N$17-SRECTermLimitQ,'Compliance Obligation'!$E$17:$BI$36,$BK56))</f>
        <v>0</v>
      </c>
      <c r="O56" s="34">
        <f>IF(O$17&lt;=SRECTermLimitQ,SUM($F37:O37),N56-HLOOKUP(O$17-SRECTermLimitQ,'Compliance Obligation'!$E$17:$BI$36,$BK56))</f>
        <v>0</v>
      </c>
      <c r="P56" s="34">
        <f>IF(P$17&lt;=SRECTermLimitQ,SUM($F37:P37),O56-HLOOKUP(P$17-SRECTermLimitQ,'Compliance Obligation'!$E$17:$BI$36,$BK56))</f>
        <v>0</v>
      </c>
      <c r="Q56" s="34">
        <f>IF(Q$17&lt;=SRECTermLimitQ,SUM($F37:Q37),P56-HLOOKUP(Q$17-SRECTermLimitQ,'Compliance Obligation'!$E$17:$BI$36,$BK56))</f>
        <v>0</v>
      </c>
      <c r="R56" s="34">
        <f>IF(R$17&lt;=SRECTermLimitQ,SUM($F37:R37),Q56-HLOOKUP(R$17-SRECTermLimitQ,'Compliance Obligation'!$E$17:$BI$36,$BK56))</f>
        <v>0</v>
      </c>
      <c r="S56" s="34">
        <f>IF(S$17&lt;=SRECTermLimitQ,SUM($F37:S37),R56-HLOOKUP(S$17-SRECTermLimitQ,'Compliance Obligation'!$E$17:$BI$36,$BK56))</f>
        <v>0</v>
      </c>
      <c r="T56" s="34">
        <f>IF(T$17&lt;=SRECTermLimitQ,SUM($F37:T37),S56-HLOOKUP(T$17-SRECTermLimitQ,'Compliance Obligation'!$E$17:$BI$36,$BK56))</f>
        <v>0</v>
      </c>
      <c r="U56" s="34">
        <f>IF(U$17&lt;=SRECTermLimitQ,SUM($F37:U37),T56-HLOOKUP(U$17-SRECTermLimitQ,'Compliance Obligation'!$E$17:$BI$36,$BK56))</f>
        <v>0</v>
      </c>
      <c r="V56" s="34">
        <f>IF(V$17&lt;=SRECTermLimitQ,SUM($F37:V37),U56-HLOOKUP(V$17-SRECTermLimitQ,'Compliance Obligation'!$E$17:$BI$36,$BK56))</f>
        <v>0</v>
      </c>
      <c r="W56" s="34">
        <f>IF(W$17&lt;=SRECTermLimitQ,SUM($F37:W37),V56-HLOOKUP(W$17-SRECTermLimitQ,'Compliance Obligation'!$E$17:$BI$36,$BK56))</f>
        <v>0</v>
      </c>
      <c r="X56" s="34">
        <f>IF(X$17&lt;=SRECTermLimitQ,SUM($F37:X37),W56-HLOOKUP(X$17-SRECTermLimitQ,'Compliance Obligation'!$E$17:$BI$36,$BK56))</f>
        <v>0</v>
      </c>
      <c r="Y56" s="34">
        <f>IF(Y$17&lt;=SRECTermLimitQ,SUM($F37:Y37),X56-HLOOKUP(Y$17-SRECTermLimitQ,'Compliance Obligation'!$E$17:$BI$36,$BK56))</f>
        <v>0</v>
      </c>
      <c r="Z56" s="34">
        <f>IF(Z$17&lt;=SRECTermLimitQ,SUM($F37:Z37),Y56-HLOOKUP(Z$17-SRECTermLimitQ,'Compliance Obligation'!$E$17:$BI$36,$BK56))</f>
        <v>0</v>
      </c>
      <c r="AA56" s="34">
        <f>IF(AA$17&lt;=SRECTermLimitQ,SUM($F37:AA37),Z56-HLOOKUP(AA$17-SRECTermLimitQ,'Compliance Obligation'!$E$17:$BI$36,$BK56))</f>
        <v>0</v>
      </c>
      <c r="AB56" s="34">
        <f>IF(AB$17&lt;=SRECTermLimitQ,SUM($F37:AB37),AA56-HLOOKUP(AB$17-SRECTermLimitQ,'Compliance Obligation'!$E$17:$BI$36,$BK56))</f>
        <v>0</v>
      </c>
      <c r="AC56" s="34">
        <f>IF(AC$17&lt;=SRECTermLimitQ,SUM($F37:AC37),AB56-HLOOKUP(AC$17-SRECTermLimitQ,'Compliance Obligation'!$E$17:$BI$36,$BK56))</f>
        <v>0</v>
      </c>
      <c r="AD56" s="34">
        <f>IF(AD$17&lt;=SRECTermLimitQ,SUM($F37:AD37),AC56-HLOOKUP(AD$17-SRECTermLimitQ,'Compliance Obligation'!$E$17:$BI$36,$BK56))</f>
        <v>0</v>
      </c>
      <c r="AE56" s="34">
        <f>IF(AE$17&lt;=SRECTermLimitQ,SUM($F37:AE37),AD56-HLOOKUP(AE$17-SRECTermLimitQ,'Compliance Obligation'!$E$17:$BI$36,$BK56))</f>
        <v>0</v>
      </c>
      <c r="AF56" s="34">
        <f>IF(AF$17&lt;=SRECTermLimitQ,SUM($F37:AF37),AE56-HLOOKUP(AF$17-SRECTermLimitQ,'Compliance Obligation'!$E$17:$BI$36,$BK56))</f>
        <v>0</v>
      </c>
      <c r="AG56" s="34">
        <f>IF(AG$17&lt;=SRECTermLimitQ,SUM($F37:AG37),AF56-HLOOKUP(AG$17-SRECTermLimitQ,'Compliance Obligation'!$E$17:$BI$36,$BK56))</f>
        <v>0</v>
      </c>
      <c r="AH56" s="34">
        <f>IF(AH$17&lt;=SRECTermLimitQ,SUM($F37:AH37),AG56-HLOOKUP(AH$17-SRECTermLimitQ,'Compliance Obligation'!$E$17:$BI$36,$BK56))</f>
        <v>0</v>
      </c>
      <c r="AI56" s="34">
        <f>IF(AI$17&lt;=SRECTermLimitQ,SUM($F37:AI37),AH56-HLOOKUP(AI$17-SRECTermLimitQ,'Compliance Obligation'!$E$17:$BI$36,$BK56))</f>
        <v>0</v>
      </c>
      <c r="AJ56" s="34">
        <f>IF(AJ$17&lt;=SRECTermLimitQ,SUM($F37:AJ37),AI56-HLOOKUP(AJ$17-SRECTermLimitQ,'Compliance Obligation'!$E$17:$BI$36,$BK56))</f>
        <v>0</v>
      </c>
      <c r="AK56" s="34">
        <f>IF(AK$17&lt;=SRECTermLimitQ,SUM($F37:AK37),AJ56-HLOOKUP(AK$17-SRECTermLimitQ,'Compliance Obligation'!$E$17:$BI$36,$BK56))</f>
        <v>0</v>
      </c>
      <c r="AL56" s="34">
        <f>IF(AL$17&lt;=SRECTermLimitQ,SUM($F37:AL37),AK56-HLOOKUP(AL$17-SRECTermLimitQ,'Compliance Obligation'!$E$17:$BI$36,$BK56))</f>
        <v>0</v>
      </c>
      <c r="AM56" s="34">
        <f>IF(AM$17&lt;=SRECTermLimitQ,SUM($F37:AM37),AL56-HLOOKUP(AM$17-SRECTermLimitQ,'Compliance Obligation'!$E$17:$BI$36,$BK56))</f>
        <v>0</v>
      </c>
      <c r="AN56" s="34">
        <f>IF(AN$17&lt;=SRECTermLimitQ,SUM($F37:AN37),AM56-HLOOKUP(AN$17-SRECTermLimitQ,'Compliance Obligation'!$E$17:$BI$36,$BK56))</f>
        <v>0</v>
      </c>
      <c r="AO56" s="34">
        <f>IF(AO$17&lt;=SRECTermLimitQ,SUM($F37:AO37),AN56-HLOOKUP(AO$17-SRECTermLimitQ,'Compliance Obligation'!$E$17:$BI$36,$BK56))</f>
        <v>0</v>
      </c>
      <c r="AP56" s="34">
        <f>IF(AP$17&lt;=SRECTermLimitQ,SUM($F37:AP37),AO56-HLOOKUP(AP$17-SRECTermLimitQ,'Compliance Obligation'!$E$17:$BI$36,$BK56))</f>
        <v>0</v>
      </c>
      <c r="AQ56" s="34">
        <f>IF(AQ$17&lt;=SRECTermLimitQ,SUM($F37:AQ37),AP56-HLOOKUP(AQ$17-SRECTermLimitQ,'Compliance Obligation'!$E$17:$BI$36,$BK56))</f>
        <v>0</v>
      </c>
      <c r="AR56" s="34">
        <f>IF(AR$17&lt;=SRECTermLimitQ,SUM($F37:AR37),AQ56-HLOOKUP(AR$17-SRECTermLimitQ,'Compliance Obligation'!$E$17:$BI$36,$BK56))</f>
        <v>0</v>
      </c>
      <c r="AS56" s="34">
        <f>IF(AS$17&lt;=SRECTermLimitQ,SUM($F37:AS37),AR56-HLOOKUP(AS$17-SRECTermLimitQ,'Compliance Obligation'!$E$17:$BI$36,$BK56))</f>
        <v>0</v>
      </c>
      <c r="AT56" s="34" t="e">
        <f>IF(AT$17&lt;=SRECTermLimitQ,SUM($F37:AT37),AS56-HLOOKUP(AT$17-SRECTermLimitQ,'Compliance Obligation'!$E$17:$BI$36,$BK56))</f>
        <v>#VALUE!</v>
      </c>
      <c r="AU56" s="34" t="e">
        <f>IF(AU$17&lt;=SRECTermLimitQ,SUM($F37:AU37),AT56-HLOOKUP(AU$17-SRECTermLimitQ,'Compliance Obligation'!$E$17:$BI$36,$BK56))</f>
        <v>#VALUE!</v>
      </c>
      <c r="AV56" s="34" t="e">
        <f>IF(AV$17&lt;=SRECTermLimitQ,SUM($F37:AV37),AU56-HLOOKUP(AV$17-SRECTermLimitQ,'Compliance Obligation'!$E$17:$BI$36,$BK56))</f>
        <v>#VALUE!</v>
      </c>
      <c r="AW56" s="34" t="e">
        <f>IF(AW$17&lt;=SRECTermLimitQ,SUM($F37:AW37),AV56-HLOOKUP(AW$17-SRECTermLimitQ,'Compliance Obligation'!$E$17:$BI$36,$BK56))</f>
        <v>#VALUE!</v>
      </c>
      <c r="AX56" s="34" t="e">
        <f>IF(AX$17&lt;=SRECTermLimitQ,SUM($F37:AX37),AW56-HLOOKUP(AX$17-SRECTermLimitQ,'Compliance Obligation'!$E$17:$BI$36,$BK56))</f>
        <v>#VALUE!</v>
      </c>
      <c r="AY56" s="34" t="e">
        <f>IF(AY$17&lt;=SRECTermLimitQ,SUM($F37:AY37),AX56-HLOOKUP(AY$17-SRECTermLimitQ,'Compliance Obligation'!$E$17:$BI$36,$BK56))</f>
        <v>#VALUE!</v>
      </c>
      <c r="AZ56" s="34" t="e">
        <f>IF(AZ$17&lt;=SRECTermLimitQ,SUM($F37:AZ37),AY56-HLOOKUP(AZ$17-SRECTermLimitQ,'Compliance Obligation'!$E$17:$BI$36,$BK56))</f>
        <v>#VALUE!</v>
      </c>
      <c r="BA56" s="34" t="e">
        <f>IF(BA$17&lt;=SRECTermLimitQ,SUM($F37:BA37),AZ56-HLOOKUP(BA$17-SRECTermLimitQ,'Compliance Obligation'!$E$17:$BI$36,$BK56))</f>
        <v>#VALUE!</v>
      </c>
      <c r="BB56" s="34" t="e">
        <f>IF(BB$17&lt;=SRECTermLimitQ,SUM($F37:BB37),BA56-HLOOKUP(BB$17-SRECTermLimitQ,'Compliance Obligation'!$E$17:$BI$36,$BK56))</f>
        <v>#VALUE!</v>
      </c>
      <c r="BC56" s="34" t="e">
        <f>IF(BC$17&lt;=SRECTermLimitQ,SUM($F37:BC37),BB56-HLOOKUP(BC$17-SRECTermLimitQ,'Compliance Obligation'!$E$17:$BI$36,$BK56))</f>
        <v>#VALUE!</v>
      </c>
      <c r="BD56" s="34" t="e">
        <f>IF(BD$17&lt;=SRECTermLimitQ,SUM($F37:BD37),BC56-HLOOKUP(BD$17-SRECTermLimitQ,'Compliance Obligation'!$E$17:$BI$36,$BK56))</f>
        <v>#VALUE!</v>
      </c>
      <c r="BE56" s="34" t="e">
        <f>IF(BE$17&lt;=SRECTermLimitQ,SUM($F37:BE37),BD56-HLOOKUP(BE$17-SRECTermLimitQ,'Compliance Obligation'!$E$17:$BI$36,$BK56))</f>
        <v>#VALUE!</v>
      </c>
      <c r="BF56" s="34" t="e">
        <f>IF(BF$17&lt;=SRECTermLimitQ,SUM($F37:BF37),BE56-HLOOKUP(BF$17-SRECTermLimitQ,'Compliance Obligation'!$E$17:$BI$36,$BK56))</f>
        <v>#VALUE!</v>
      </c>
      <c r="BG56" s="34" t="e">
        <f>IF(BG$17&lt;=SRECTermLimitQ,SUM($F37:BG37),BF56-HLOOKUP(BG$17-SRECTermLimitQ,'Compliance Obligation'!$E$17:$BI$36,$BK56))</f>
        <v>#VALUE!</v>
      </c>
      <c r="BH56" s="34" t="e">
        <f>IF(BH$17&lt;=SRECTermLimitQ,SUM($F37:BH37),BG56-HLOOKUP(BH$17-SRECTermLimitQ,'Compliance Obligation'!$E$17:$BI$36,$BK56))</f>
        <v>#VALUE!</v>
      </c>
      <c r="BI56" s="34" t="e">
        <f>IF(BI$17&lt;=SRECTermLimitQ,SUM($F37:BI37),BH56-HLOOKUP(BI$17-SRECTermLimitQ,'Compliance Obligation'!$E$17:$BI$36,$BK56))</f>
        <v>#VALUE!</v>
      </c>
      <c r="BK56" s="16"/>
    </row>
    <row r="57" spans="2:63" x14ac:dyDescent="0.25">
      <c r="C57" s="151"/>
      <c r="D57" s="87">
        <v>0.5</v>
      </c>
      <c r="F57" s="34">
        <f>IF(F$17&lt;=SRECTermLimitQ,SUM($F38:F38),E57-HLOOKUP(F$17-SRECTermLimitQ,'Compliance Obligation'!$E$17:$BI$36,$BK57))</f>
        <v>0</v>
      </c>
      <c r="G57" s="34">
        <f>IF(G$17&lt;=SRECTermLimitQ,SUM($F38:G38),F57-HLOOKUP(G$17-SRECTermLimitQ,'Compliance Obligation'!$E$17:$BI$36,$BK57))</f>
        <v>0</v>
      </c>
      <c r="H57" s="34">
        <f>IF(H$17&lt;=SRECTermLimitQ,SUM($F38:H38),G57-HLOOKUP(H$17-SRECTermLimitQ,'Compliance Obligation'!$E$17:$BI$36,$BK57))</f>
        <v>0</v>
      </c>
      <c r="I57" s="34">
        <f>IF(I$17&lt;=SRECTermLimitQ,SUM($F38:I38),H57-HLOOKUP(I$17-SRECTermLimitQ,'Compliance Obligation'!$E$17:$BI$36,$BK57))</f>
        <v>0</v>
      </c>
      <c r="J57" s="34">
        <f>IF(J$17&lt;=SRECTermLimitQ,SUM($F38:J38),I57-HLOOKUP(J$17-SRECTermLimitQ,'Compliance Obligation'!$E$17:$BI$36,$BK57))</f>
        <v>0</v>
      </c>
      <c r="K57" s="34">
        <f>IF(K$17&lt;=SRECTermLimitQ,SUM($F38:K38),J57-HLOOKUP(K$17-SRECTermLimitQ,'Compliance Obligation'!$E$17:$BI$36,$BK57))</f>
        <v>0</v>
      </c>
      <c r="L57" s="34">
        <f>IF(L$17&lt;=SRECTermLimitQ,SUM($F38:L38),K57-HLOOKUP(L$17-SRECTermLimitQ,'Compliance Obligation'!$E$17:$BI$36,$BK57))</f>
        <v>0</v>
      </c>
      <c r="M57" s="34">
        <f>IF(M$17&lt;=SRECTermLimitQ,SUM($F38:M38),L57-HLOOKUP(M$17-SRECTermLimitQ,'Compliance Obligation'!$E$17:$BI$36,$BK57))</f>
        <v>0</v>
      </c>
      <c r="N57" s="34">
        <f>IF(N$17&lt;=SRECTermLimitQ,SUM($F38:N38),M57-HLOOKUP(N$17-SRECTermLimitQ,'Compliance Obligation'!$E$17:$BI$36,$BK57))</f>
        <v>0</v>
      </c>
      <c r="O57" s="34">
        <f>IF(O$17&lt;=SRECTermLimitQ,SUM($F38:O38),N57-HLOOKUP(O$17-SRECTermLimitQ,'Compliance Obligation'!$E$17:$BI$36,$BK57))</f>
        <v>0</v>
      </c>
      <c r="P57" s="34">
        <f>IF(P$17&lt;=SRECTermLimitQ,SUM($F38:P38),O57-HLOOKUP(P$17-SRECTermLimitQ,'Compliance Obligation'!$E$17:$BI$36,$BK57))</f>
        <v>0</v>
      </c>
      <c r="Q57" s="34">
        <f>IF(Q$17&lt;=SRECTermLimitQ,SUM($F38:Q38),P57-HLOOKUP(Q$17-SRECTermLimitQ,'Compliance Obligation'!$E$17:$BI$36,$BK57))</f>
        <v>0</v>
      </c>
      <c r="R57" s="34">
        <f>IF(R$17&lt;=SRECTermLimitQ,SUM($F38:R38),Q57-HLOOKUP(R$17-SRECTermLimitQ,'Compliance Obligation'!$E$17:$BI$36,$BK57))</f>
        <v>0</v>
      </c>
      <c r="S57" s="34">
        <f>IF(S$17&lt;=SRECTermLimitQ,SUM($F38:S38),R57-HLOOKUP(S$17-SRECTermLimitQ,'Compliance Obligation'!$E$17:$BI$36,$BK57))</f>
        <v>0</v>
      </c>
      <c r="T57" s="34">
        <f>IF(T$17&lt;=SRECTermLimitQ,SUM($F38:T38),S57-HLOOKUP(T$17-SRECTermLimitQ,'Compliance Obligation'!$E$17:$BI$36,$BK57))</f>
        <v>0</v>
      </c>
      <c r="U57" s="34">
        <f>IF(U$17&lt;=SRECTermLimitQ,SUM($F38:U38),T57-HLOOKUP(U$17-SRECTermLimitQ,'Compliance Obligation'!$E$17:$BI$36,$BK57))</f>
        <v>0</v>
      </c>
      <c r="V57" s="34">
        <f>IF(V$17&lt;=SRECTermLimitQ,SUM($F38:V38),U57-HLOOKUP(V$17-SRECTermLimitQ,'Compliance Obligation'!$E$17:$BI$36,$BK57))</f>
        <v>0</v>
      </c>
      <c r="W57" s="34">
        <f>IF(W$17&lt;=SRECTermLimitQ,SUM($F38:W38),V57-HLOOKUP(W$17-SRECTermLimitQ,'Compliance Obligation'!$E$17:$BI$36,$BK57))</f>
        <v>0</v>
      </c>
      <c r="X57" s="34">
        <f>IF(X$17&lt;=SRECTermLimitQ,SUM($F38:X38),W57-HLOOKUP(X$17-SRECTermLimitQ,'Compliance Obligation'!$E$17:$BI$36,$BK57))</f>
        <v>0</v>
      </c>
      <c r="Y57" s="34">
        <f>IF(Y$17&lt;=SRECTermLimitQ,SUM($F38:Y38),X57-HLOOKUP(Y$17-SRECTermLimitQ,'Compliance Obligation'!$E$17:$BI$36,$BK57))</f>
        <v>0</v>
      </c>
      <c r="Z57" s="34">
        <f>IF(Z$17&lt;=SRECTermLimitQ,SUM($F38:Z38),Y57-HLOOKUP(Z$17-SRECTermLimitQ,'Compliance Obligation'!$E$17:$BI$36,$BK57))</f>
        <v>0</v>
      </c>
      <c r="AA57" s="34">
        <f>IF(AA$17&lt;=SRECTermLimitQ,SUM($F38:AA38),Z57-HLOOKUP(AA$17-SRECTermLimitQ,'Compliance Obligation'!$E$17:$BI$36,$BK57))</f>
        <v>0</v>
      </c>
      <c r="AB57" s="34">
        <f>IF(AB$17&lt;=SRECTermLimitQ,SUM($F38:AB38),AA57-HLOOKUP(AB$17-SRECTermLimitQ,'Compliance Obligation'!$E$17:$BI$36,$BK57))</f>
        <v>0</v>
      </c>
      <c r="AC57" s="34">
        <f>IF(AC$17&lt;=SRECTermLimitQ,SUM($F38:AC38),AB57-HLOOKUP(AC$17-SRECTermLimitQ,'Compliance Obligation'!$E$17:$BI$36,$BK57))</f>
        <v>0</v>
      </c>
      <c r="AD57" s="34">
        <f>IF(AD$17&lt;=SRECTermLimitQ,SUM($F38:AD38),AC57-HLOOKUP(AD$17-SRECTermLimitQ,'Compliance Obligation'!$E$17:$BI$36,$BK57))</f>
        <v>0</v>
      </c>
      <c r="AE57" s="34">
        <f>IF(AE$17&lt;=SRECTermLimitQ,SUM($F38:AE38),AD57-HLOOKUP(AE$17-SRECTermLimitQ,'Compliance Obligation'!$E$17:$BI$36,$BK57))</f>
        <v>0</v>
      </c>
      <c r="AF57" s="34">
        <f>IF(AF$17&lt;=SRECTermLimitQ,SUM($F38:AF38),AE57-HLOOKUP(AF$17-SRECTermLimitQ,'Compliance Obligation'!$E$17:$BI$36,$BK57))</f>
        <v>0</v>
      </c>
      <c r="AG57" s="34">
        <f>IF(AG$17&lt;=SRECTermLimitQ,SUM($F38:AG38),AF57-HLOOKUP(AG$17-SRECTermLimitQ,'Compliance Obligation'!$E$17:$BI$36,$BK57))</f>
        <v>0</v>
      </c>
      <c r="AH57" s="34">
        <f>IF(AH$17&lt;=SRECTermLimitQ,SUM($F38:AH38),AG57-HLOOKUP(AH$17-SRECTermLimitQ,'Compliance Obligation'!$E$17:$BI$36,$BK57))</f>
        <v>0</v>
      </c>
      <c r="AI57" s="34">
        <f>IF(AI$17&lt;=SRECTermLimitQ,SUM($F38:AI38),AH57-HLOOKUP(AI$17-SRECTermLimitQ,'Compliance Obligation'!$E$17:$BI$36,$BK57))</f>
        <v>0</v>
      </c>
      <c r="AJ57" s="34">
        <f>IF(AJ$17&lt;=SRECTermLimitQ,SUM($F38:AJ38),AI57-HLOOKUP(AJ$17-SRECTermLimitQ,'Compliance Obligation'!$E$17:$BI$36,$BK57))</f>
        <v>0</v>
      </c>
      <c r="AK57" s="34">
        <f>IF(AK$17&lt;=SRECTermLimitQ,SUM($F38:AK38),AJ57-HLOOKUP(AK$17-SRECTermLimitQ,'Compliance Obligation'!$E$17:$BI$36,$BK57))</f>
        <v>0</v>
      </c>
      <c r="AL57" s="34">
        <f>IF(AL$17&lt;=SRECTermLimitQ,SUM($F38:AL38),AK57-HLOOKUP(AL$17-SRECTermLimitQ,'Compliance Obligation'!$E$17:$BI$36,$BK57))</f>
        <v>0</v>
      </c>
      <c r="AM57" s="34">
        <f>IF(AM$17&lt;=SRECTermLimitQ,SUM($F38:AM38),AL57-HLOOKUP(AM$17-SRECTermLimitQ,'Compliance Obligation'!$E$17:$BI$36,$BK57))</f>
        <v>0</v>
      </c>
      <c r="AN57" s="34">
        <f>IF(AN$17&lt;=SRECTermLimitQ,SUM($F38:AN38),AM57-HLOOKUP(AN$17-SRECTermLimitQ,'Compliance Obligation'!$E$17:$BI$36,$BK57))</f>
        <v>0</v>
      </c>
      <c r="AO57" s="34">
        <f>IF(AO$17&lt;=SRECTermLimitQ,SUM($F38:AO38),AN57-HLOOKUP(AO$17-SRECTermLimitQ,'Compliance Obligation'!$E$17:$BI$36,$BK57))</f>
        <v>0</v>
      </c>
      <c r="AP57" s="34">
        <f>IF(AP$17&lt;=SRECTermLimitQ,SUM($F38:AP38),AO57-HLOOKUP(AP$17-SRECTermLimitQ,'Compliance Obligation'!$E$17:$BI$36,$BK57))</f>
        <v>0</v>
      </c>
      <c r="AQ57" s="34">
        <f>IF(AQ$17&lt;=SRECTermLimitQ,SUM($F38:AQ38),AP57-HLOOKUP(AQ$17-SRECTermLimitQ,'Compliance Obligation'!$E$17:$BI$36,$BK57))</f>
        <v>0</v>
      </c>
      <c r="AR57" s="34">
        <f>IF(AR$17&lt;=SRECTermLimitQ,SUM($F38:AR38),AQ57-HLOOKUP(AR$17-SRECTermLimitQ,'Compliance Obligation'!$E$17:$BI$36,$BK57))</f>
        <v>0</v>
      </c>
      <c r="AS57" s="34">
        <f>IF(AS$17&lt;=SRECTermLimitQ,SUM($F38:AS38),AR57-HLOOKUP(AS$17-SRECTermLimitQ,'Compliance Obligation'!$E$17:$BI$36,$BK57))</f>
        <v>0</v>
      </c>
      <c r="AT57" s="34" t="e">
        <f>IF(AT$17&lt;=SRECTermLimitQ,SUM($F38:AT38),AS57-HLOOKUP(AT$17-SRECTermLimitQ,'Compliance Obligation'!$E$17:$BI$36,$BK57))</f>
        <v>#VALUE!</v>
      </c>
      <c r="AU57" s="34" t="e">
        <f>IF(AU$17&lt;=SRECTermLimitQ,SUM($F38:AU38),AT57-HLOOKUP(AU$17-SRECTermLimitQ,'Compliance Obligation'!$E$17:$BI$36,$BK57))</f>
        <v>#VALUE!</v>
      </c>
      <c r="AV57" s="34" t="e">
        <f>IF(AV$17&lt;=SRECTermLimitQ,SUM($F38:AV38),AU57-HLOOKUP(AV$17-SRECTermLimitQ,'Compliance Obligation'!$E$17:$BI$36,$BK57))</f>
        <v>#VALUE!</v>
      </c>
      <c r="AW57" s="34" t="e">
        <f>IF(AW$17&lt;=SRECTermLimitQ,SUM($F38:AW38),AV57-HLOOKUP(AW$17-SRECTermLimitQ,'Compliance Obligation'!$E$17:$BI$36,$BK57))</f>
        <v>#VALUE!</v>
      </c>
      <c r="AX57" s="34" t="e">
        <f>IF(AX$17&lt;=SRECTermLimitQ,SUM($F38:AX38),AW57-HLOOKUP(AX$17-SRECTermLimitQ,'Compliance Obligation'!$E$17:$BI$36,$BK57))</f>
        <v>#VALUE!</v>
      </c>
      <c r="AY57" s="34" t="e">
        <f>IF(AY$17&lt;=SRECTermLimitQ,SUM($F38:AY38),AX57-HLOOKUP(AY$17-SRECTermLimitQ,'Compliance Obligation'!$E$17:$BI$36,$BK57))</f>
        <v>#VALUE!</v>
      </c>
      <c r="AZ57" s="34" t="e">
        <f>IF(AZ$17&lt;=SRECTermLimitQ,SUM($F38:AZ38),AY57-HLOOKUP(AZ$17-SRECTermLimitQ,'Compliance Obligation'!$E$17:$BI$36,$BK57))</f>
        <v>#VALUE!</v>
      </c>
      <c r="BA57" s="34" t="e">
        <f>IF(BA$17&lt;=SRECTermLimitQ,SUM($F38:BA38),AZ57-HLOOKUP(BA$17-SRECTermLimitQ,'Compliance Obligation'!$E$17:$BI$36,$BK57))</f>
        <v>#VALUE!</v>
      </c>
      <c r="BB57" s="34" t="e">
        <f>IF(BB$17&lt;=SRECTermLimitQ,SUM($F38:BB38),BA57-HLOOKUP(BB$17-SRECTermLimitQ,'Compliance Obligation'!$E$17:$BI$36,$BK57))</f>
        <v>#VALUE!</v>
      </c>
      <c r="BC57" s="34" t="e">
        <f>IF(BC$17&lt;=SRECTermLimitQ,SUM($F38:BC38),BB57-HLOOKUP(BC$17-SRECTermLimitQ,'Compliance Obligation'!$E$17:$BI$36,$BK57))</f>
        <v>#VALUE!</v>
      </c>
      <c r="BD57" s="34" t="e">
        <f>IF(BD$17&lt;=SRECTermLimitQ,SUM($F38:BD38),BC57-HLOOKUP(BD$17-SRECTermLimitQ,'Compliance Obligation'!$E$17:$BI$36,$BK57))</f>
        <v>#VALUE!</v>
      </c>
      <c r="BE57" s="34" t="e">
        <f>IF(BE$17&lt;=SRECTermLimitQ,SUM($F38:BE38),BD57-HLOOKUP(BE$17-SRECTermLimitQ,'Compliance Obligation'!$E$17:$BI$36,$BK57))</f>
        <v>#VALUE!</v>
      </c>
      <c r="BF57" s="34" t="e">
        <f>IF(BF$17&lt;=SRECTermLimitQ,SUM($F38:BF38),BE57-HLOOKUP(BF$17-SRECTermLimitQ,'Compliance Obligation'!$E$17:$BI$36,$BK57))</f>
        <v>#VALUE!</v>
      </c>
      <c r="BG57" s="34" t="e">
        <f>IF(BG$17&lt;=SRECTermLimitQ,SUM($F38:BG38),BF57-HLOOKUP(BG$17-SRECTermLimitQ,'Compliance Obligation'!$E$17:$BI$36,$BK57))</f>
        <v>#VALUE!</v>
      </c>
      <c r="BH57" s="34" t="e">
        <f>IF(BH$17&lt;=SRECTermLimitQ,SUM($F38:BH38),BG57-HLOOKUP(BH$17-SRECTermLimitQ,'Compliance Obligation'!$E$17:$BI$36,$BK57))</f>
        <v>#VALUE!</v>
      </c>
      <c r="BI57" s="34" t="e">
        <f>IF(BI$17&lt;=SRECTermLimitQ,SUM($F38:BI38),BH57-HLOOKUP(BI$17-SRECTermLimitQ,'Compliance Obligation'!$E$17:$BI$36,$BK57))</f>
        <v>#VALUE!</v>
      </c>
      <c r="BK57" s="16"/>
    </row>
    <row r="58" spans="2:63" x14ac:dyDescent="0.25">
      <c r="C58" s="151"/>
      <c r="D58" s="87">
        <v>0.45</v>
      </c>
      <c r="F58" s="34">
        <f>IF(F$17&lt;=SRECTermLimitQ,SUM($F39:F39),E58-HLOOKUP(F$17-SRECTermLimitQ,'Compliance Obligation'!$E$17:$BI$36,$BK58))</f>
        <v>0</v>
      </c>
      <c r="G58" s="34">
        <f>IF(G$17&lt;=SRECTermLimitQ,SUM($F39:G39),F58-HLOOKUP(G$17-SRECTermLimitQ,'Compliance Obligation'!$E$17:$BI$36,$BK58))</f>
        <v>0</v>
      </c>
      <c r="H58" s="34">
        <f>IF(H$17&lt;=SRECTermLimitQ,SUM($F39:H39),G58-HLOOKUP(H$17-SRECTermLimitQ,'Compliance Obligation'!$E$17:$BI$36,$BK58))</f>
        <v>0</v>
      </c>
      <c r="I58" s="34">
        <f>IF(I$17&lt;=SRECTermLimitQ,SUM($F39:I39),H58-HLOOKUP(I$17-SRECTermLimitQ,'Compliance Obligation'!$E$17:$BI$36,$BK58))</f>
        <v>0</v>
      </c>
      <c r="J58" s="34">
        <f>IF(J$17&lt;=SRECTermLimitQ,SUM($F39:J39),I58-HLOOKUP(J$17-SRECTermLimitQ,'Compliance Obligation'!$E$17:$BI$36,$BK58))</f>
        <v>0</v>
      </c>
      <c r="K58" s="34">
        <f>IF(K$17&lt;=SRECTermLimitQ,SUM($F39:K39),J58-HLOOKUP(K$17-SRECTermLimitQ,'Compliance Obligation'!$E$17:$BI$36,$BK58))</f>
        <v>0</v>
      </c>
      <c r="L58" s="34">
        <f>IF(L$17&lt;=SRECTermLimitQ,SUM($F39:L39),K58-HLOOKUP(L$17-SRECTermLimitQ,'Compliance Obligation'!$E$17:$BI$36,$BK58))</f>
        <v>0</v>
      </c>
      <c r="M58" s="34">
        <f>IF(M$17&lt;=SRECTermLimitQ,SUM($F39:M39),L58-HLOOKUP(M$17-SRECTermLimitQ,'Compliance Obligation'!$E$17:$BI$36,$BK58))</f>
        <v>0</v>
      </c>
      <c r="N58" s="34">
        <f>IF(N$17&lt;=SRECTermLimitQ,SUM($F39:N39),M58-HLOOKUP(N$17-SRECTermLimitQ,'Compliance Obligation'!$E$17:$BI$36,$BK58))</f>
        <v>0</v>
      </c>
      <c r="O58" s="34">
        <f>IF(O$17&lt;=SRECTermLimitQ,SUM($F39:O39),N58-HLOOKUP(O$17-SRECTermLimitQ,'Compliance Obligation'!$E$17:$BI$36,$BK58))</f>
        <v>0</v>
      </c>
      <c r="P58" s="34">
        <f>IF(P$17&lt;=SRECTermLimitQ,SUM($F39:P39),O58-HLOOKUP(P$17-SRECTermLimitQ,'Compliance Obligation'!$E$17:$BI$36,$BK58))</f>
        <v>0</v>
      </c>
      <c r="Q58" s="34">
        <f>IF(Q$17&lt;=SRECTermLimitQ,SUM($F39:Q39),P58-HLOOKUP(Q$17-SRECTermLimitQ,'Compliance Obligation'!$E$17:$BI$36,$BK58))</f>
        <v>0</v>
      </c>
      <c r="R58" s="34">
        <f>IF(R$17&lt;=SRECTermLimitQ,SUM($F39:R39),Q58-HLOOKUP(R$17-SRECTermLimitQ,'Compliance Obligation'!$E$17:$BI$36,$BK58))</f>
        <v>0</v>
      </c>
      <c r="S58" s="34">
        <f>IF(S$17&lt;=SRECTermLimitQ,SUM($F39:S39),R58-HLOOKUP(S$17-SRECTermLimitQ,'Compliance Obligation'!$E$17:$BI$36,$BK58))</f>
        <v>0</v>
      </c>
      <c r="T58" s="34">
        <f>IF(T$17&lt;=SRECTermLimitQ,SUM($F39:T39),S58-HLOOKUP(T$17-SRECTermLimitQ,'Compliance Obligation'!$E$17:$BI$36,$BK58))</f>
        <v>0</v>
      </c>
      <c r="U58" s="34">
        <f>IF(U$17&lt;=SRECTermLimitQ,SUM($F39:U39),T58-HLOOKUP(U$17-SRECTermLimitQ,'Compliance Obligation'!$E$17:$BI$36,$BK58))</f>
        <v>0</v>
      </c>
      <c r="V58" s="34">
        <f>IF(V$17&lt;=SRECTermLimitQ,SUM($F39:V39),U58-HLOOKUP(V$17-SRECTermLimitQ,'Compliance Obligation'!$E$17:$BI$36,$BK58))</f>
        <v>0</v>
      </c>
      <c r="W58" s="34">
        <f>IF(W$17&lt;=SRECTermLimitQ,SUM($F39:W39),V58-HLOOKUP(W$17-SRECTermLimitQ,'Compliance Obligation'!$E$17:$BI$36,$BK58))</f>
        <v>0</v>
      </c>
      <c r="X58" s="34">
        <f>IF(X$17&lt;=SRECTermLimitQ,SUM($F39:X39),W58-HLOOKUP(X$17-SRECTermLimitQ,'Compliance Obligation'!$E$17:$BI$36,$BK58))</f>
        <v>0</v>
      </c>
      <c r="Y58" s="34">
        <f>IF(Y$17&lt;=SRECTermLimitQ,SUM($F39:Y39),X58-HLOOKUP(Y$17-SRECTermLimitQ,'Compliance Obligation'!$E$17:$BI$36,$BK58))</f>
        <v>0</v>
      </c>
      <c r="Z58" s="34">
        <f>IF(Z$17&lt;=SRECTermLimitQ,SUM($F39:Z39),Y58-HLOOKUP(Z$17-SRECTermLimitQ,'Compliance Obligation'!$E$17:$BI$36,$BK58))</f>
        <v>0</v>
      </c>
      <c r="AA58" s="34">
        <f>IF(AA$17&lt;=SRECTermLimitQ,SUM($F39:AA39),Z58-HLOOKUP(AA$17-SRECTermLimitQ,'Compliance Obligation'!$E$17:$BI$36,$BK58))</f>
        <v>0</v>
      </c>
      <c r="AB58" s="34">
        <f>IF(AB$17&lt;=SRECTermLimitQ,SUM($F39:AB39),AA58-HLOOKUP(AB$17-SRECTermLimitQ,'Compliance Obligation'!$E$17:$BI$36,$BK58))</f>
        <v>0</v>
      </c>
      <c r="AC58" s="34">
        <f>IF(AC$17&lt;=SRECTermLimitQ,SUM($F39:AC39),AB58-HLOOKUP(AC$17-SRECTermLimitQ,'Compliance Obligation'!$E$17:$BI$36,$BK58))</f>
        <v>0</v>
      </c>
      <c r="AD58" s="34">
        <f>IF(AD$17&lt;=SRECTermLimitQ,SUM($F39:AD39),AC58-HLOOKUP(AD$17-SRECTermLimitQ,'Compliance Obligation'!$E$17:$BI$36,$BK58))</f>
        <v>0</v>
      </c>
      <c r="AE58" s="34">
        <f>IF(AE$17&lt;=SRECTermLimitQ,SUM($F39:AE39),AD58-HLOOKUP(AE$17-SRECTermLimitQ,'Compliance Obligation'!$E$17:$BI$36,$BK58))</f>
        <v>0</v>
      </c>
      <c r="AF58" s="34">
        <f>IF(AF$17&lt;=SRECTermLimitQ,SUM($F39:AF39),AE58-HLOOKUP(AF$17-SRECTermLimitQ,'Compliance Obligation'!$E$17:$BI$36,$BK58))</f>
        <v>0</v>
      </c>
      <c r="AG58" s="34">
        <f>IF(AG$17&lt;=SRECTermLimitQ,SUM($F39:AG39),AF58-HLOOKUP(AG$17-SRECTermLimitQ,'Compliance Obligation'!$E$17:$BI$36,$BK58))</f>
        <v>0</v>
      </c>
      <c r="AH58" s="34">
        <f>IF(AH$17&lt;=SRECTermLimitQ,SUM($F39:AH39),AG58-HLOOKUP(AH$17-SRECTermLimitQ,'Compliance Obligation'!$E$17:$BI$36,$BK58))</f>
        <v>0</v>
      </c>
      <c r="AI58" s="34">
        <f>IF(AI$17&lt;=SRECTermLimitQ,SUM($F39:AI39),AH58-HLOOKUP(AI$17-SRECTermLimitQ,'Compliance Obligation'!$E$17:$BI$36,$BK58))</f>
        <v>0</v>
      </c>
      <c r="AJ58" s="34">
        <f>IF(AJ$17&lt;=SRECTermLimitQ,SUM($F39:AJ39),AI58-HLOOKUP(AJ$17-SRECTermLimitQ,'Compliance Obligation'!$E$17:$BI$36,$BK58))</f>
        <v>0</v>
      </c>
      <c r="AK58" s="34">
        <f>IF(AK$17&lt;=SRECTermLimitQ,SUM($F39:AK39),AJ58-HLOOKUP(AK$17-SRECTermLimitQ,'Compliance Obligation'!$E$17:$BI$36,$BK58))</f>
        <v>0</v>
      </c>
      <c r="AL58" s="34">
        <f>IF(AL$17&lt;=SRECTermLimitQ,SUM($F39:AL39),AK58-HLOOKUP(AL$17-SRECTermLimitQ,'Compliance Obligation'!$E$17:$BI$36,$BK58))</f>
        <v>0</v>
      </c>
      <c r="AM58" s="34">
        <f>IF(AM$17&lt;=SRECTermLimitQ,SUM($F39:AM39),AL58-HLOOKUP(AM$17-SRECTermLimitQ,'Compliance Obligation'!$E$17:$BI$36,$BK58))</f>
        <v>0</v>
      </c>
      <c r="AN58" s="34">
        <f>IF(AN$17&lt;=SRECTermLimitQ,SUM($F39:AN39),AM58-HLOOKUP(AN$17-SRECTermLimitQ,'Compliance Obligation'!$E$17:$BI$36,$BK58))</f>
        <v>0</v>
      </c>
      <c r="AO58" s="34">
        <f>IF(AO$17&lt;=SRECTermLimitQ,SUM($F39:AO39),AN58-HLOOKUP(AO$17-SRECTermLimitQ,'Compliance Obligation'!$E$17:$BI$36,$BK58))</f>
        <v>0</v>
      </c>
      <c r="AP58" s="34">
        <f>IF(AP$17&lt;=SRECTermLimitQ,SUM($F39:AP39),AO58-HLOOKUP(AP$17-SRECTermLimitQ,'Compliance Obligation'!$E$17:$BI$36,$BK58))</f>
        <v>0</v>
      </c>
      <c r="AQ58" s="34">
        <f>IF(AQ$17&lt;=SRECTermLimitQ,SUM($F39:AQ39),AP58-HLOOKUP(AQ$17-SRECTermLimitQ,'Compliance Obligation'!$E$17:$BI$36,$BK58))</f>
        <v>0</v>
      </c>
      <c r="AR58" s="34">
        <f>IF(AR$17&lt;=SRECTermLimitQ,SUM($F39:AR39),AQ58-HLOOKUP(AR$17-SRECTermLimitQ,'Compliance Obligation'!$E$17:$BI$36,$BK58))</f>
        <v>0</v>
      </c>
      <c r="AS58" s="34">
        <f>IF(AS$17&lt;=SRECTermLimitQ,SUM($F39:AS39),AR58-HLOOKUP(AS$17-SRECTermLimitQ,'Compliance Obligation'!$E$17:$BI$36,$BK58))</f>
        <v>0</v>
      </c>
      <c r="AT58" s="34" t="e">
        <f>IF(AT$17&lt;=SRECTermLimitQ,SUM($F39:AT39),AS58-HLOOKUP(AT$17-SRECTermLimitQ,'Compliance Obligation'!$E$17:$BI$36,$BK58))</f>
        <v>#VALUE!</v>
      </c>
      <c r="AU58" s="34" t="e">
        <f>IF(AU$17&lt;=SRECTermLimitQ,SUM($F39:AU39),AT58-HLOOKUP(AU$17-SRECTermLimitQ,'Compliance Obligation'!$E$17:$BI$36,$BK58))</f>
        <v>#VALUE!</v>
      </c>
      <c r="AV58" s="34" t="e">
        <f>IF(AV$17&lt;=SRECTermLimitQ,SUM($F39:AV39),AU58-HLOOKUP(AV$17-SRECTermLimitQ,'Compliance Obligation'!$E$17:$BI$36,$BK58))</f>
        <v>#VALUE!</v>
      </c>
      <c r="AW58" s="34" t="e">
        <f>IF(AW$17&lt;=SRECTermLimitQ,SUM($F39:AW39),AV58-HLOOKUP(AW$17-SRECTermLimitQ,'Compliance Obligation'!$E$17:$BI$36,$BK58))</f>
        <v>#VALUE!</v>
      </c>
      <c r="AX58" s="34" t="e">
        <f>IF(AX$17&lt;=SRECTermLimitQ,SUM($F39:AX39),AW58-HLOOKUP(AX$17-SRECTermLimitQ,'Compliance Obligation'!$E$17:$BI$36,$BK58))</f>
        <v>#VALUE!</v>
      </c>
      <c r="AY58" s="34" t="e">
        <f>IF(AY$17&lt;=SRECTermLimitQ,SUM($F39:AY39),AX58-HLOOKUP(AY$17-SRECTermLimitQ,'Compliance Obligation'!$E$17:$BI$36,$BK58))</f>
        <v>#VALUE!</v>
      </c>
      <c r="AZ58" s="34" t="e">
        <f>IF(AZ$17&lt;=SRECTermLimitQ,SUM($F39:AZ39),AY58-HLOOKUP(AZ$17-SRECTermLimitQ,'Compliance Obligation'!$E$17:$BI$36,$BK58))</f>
        <v>#VALUE!</v>
      </c>
      <c r="BA58" s="34" t="e">
        <f>IF(BA$17&lt;=SRECTermLimitQ,SUM($F39:BA39),AZ58-HLOOKUP(BA$17-SRECTermLimitQ,'Compliance Obligation'!$E$17:$BI$36,$BK58))</f>
        <v>#VALUE!</v>
      </c>
      <c r="BB58" s="34" t="e">
        <f>IF(BB$17&lt;=SRECTermLimitQ,SUM($F39:BB39),BA58-HLOOKUP(BB$17-SRECTermLimitQ,'Compliance Obligation'!$E$17:$BI$36,$BK58))</f>
        <v>#VALUE!</v>
      </c>
      <c r="BC58" s="34" t="e">
        <f>IF(BC$17&lt;=SRECTermLimitQ,SUM($F39:BC39),BB58-HLOOKUP(BC$17-SRECTermLimitQ,'Compliance Obligation'!$E$17:$BI$36,$BK58))</f>
        <v>#VALUE!</v>
      </c>
      <c r="BD58" s="34" t="e">
        <f>IF(BD$17&lt;=SRECTermLimitQ,SUM($F39:BD39),BC58-HLOOKUP(BD$17-SRECTermLimitQ,'Compliance Obligation'!$E$17:$BI$36,$BK58))</f>
        <v>#VALUE!</v>
      </c>
      <c r="BE58" s="34" t="e">
        <f>IF(BE$17&lt;=SRECTermLimitQ,SUM($F39:BE39),BD58-HLOOKUP(BE$17-SRECTermLimitQ,'Compliance Obligation'!$E$17:$BI$36,$BK58))</f>
        <v>#VALUE!</v>
      </c>
      <c r="BF58" s="34" t="e">
        <f>IF(BF$17&lt;=SRECTermLimitQ,SUM($F39:BF39),BE58-HLOOKUP(BF$17-SRECTermLimitQ,'Compliance Obligation'!$E$17:$BI$36,$BK58))</f>
        <v>#VALUE!</v>
      </c>
      <c r="BG58" s="34" t="e">
        <f>IF(BG$17&lt;=SRECTermLimitQ,SUM($F39:BG39),BF58-HLOOKUP(BG$17-SRECTermLimitQ,'Compliance Obligation'!$E$17:$BI$36,$BK58))</f>
        <v>#VALUE!</v>
      </c>
      <c r="BH58" s="34" t="e">
        <f>IF(BH$17&lt;=SRECTermLimitQ,SUM($F39:BH39),BG58-HLOOKUP(BH$17-SRECTermLimitQ,'Compliance Obligation'!$E$17:$BI$36,$BK58))</f>
        <v>#VALUE!</v>
      </c>
      <c r="BI58" s="34" t="e">
        <f>IF(BI$17&lt;=SRECTermLimitQ,SUM($F39:BI39),BH58-HLOOKUP(BI$17-SRECTermLimitQ,'Compliance Obligation'!$E$17:$BI$36,$BK58))</f>
        <v>#VALUE!</v>
      </c>
      <c r="BK58" s="16"/>
    </row>
    <row r="59" spans="2:63" x14ac:dyDescent="0.25">
      <c r="C59" s="5"/>
      <c r="D59" s="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row>
    <row r="60" spans="2:63" ht="15.75" thickBot="1" x14ac:dyDescent="0.3">
      <c r="B60" s="24" t="s">
        <v>56</v>
      </c>
      <c r="F60" s="1" t="s">
        <v>41</v>
      </c>
    </row>
    <row r="61" spans="2:63" ht="15.75" thickBot="1" x14ac:dyDescent="0.3">
      <c r="C61" s="33" t="s">
        <v>42</v>
      </c>
      <c r="D61" s="81"/>
      <c r="F61" s="15"/>
      <c r="G61" s="15"/>
      <c r="H61" s="15"/>
      <c r="I61" s="15"/>
      <c r="J61" s="15"/>
      <c r="K61" s="15"/>
      <c r="L61" s="88"/>
      <c r="M61" s="88"/>
      <c r="N61" s="88"/>
      <c r="O61" s="88"/>
      <c r="P61" s="88"/>
      <c r="Q61" s="88"/>
      <c r="R61" s="88"/>
      <c r="S61" s="88"/>
      <c r="T61" s="31">
        <f>SUM(T63:T78)</f>
        <v>159.19999999999999</v>
      </c>
      <c r="U61" s="32">
        <f t="shared" ref="U61:BI61" si="7">SUM(U63:U78)</f>
        <v>79.05</v>
      </c>
      <c r="V61" s="32">
        <f t="shared" si="7"/>
        <v>95.05</v>
      </c>
      <c r="W61" s="32">
        <f t="shared" si="7"/>
        <v>16</v>
      </c>
      <c r="X61" s="32">
        <f t="shared" si="7"/>
        <v>16</v>
      </c>
      <c r="Y61" s="32">
        <f t="shared" si="7"/>
        <v>16</v>
      </c>
      <c r="Z61" s="32">
        <f t="shared" si="7"/>
        <v>0</v>
      </c>
      <c r="AA61" s="32">
        <f t="shared" si="7"/>
        <v>0</v>
      </c>
      <c r="AB61" s="32">
        <f t="shared" si="7"/>
        <v>0</v>
      </c>
      <c r="AC61" s="32">
        <f t="shared" si="7"/>
        <v>0</v>
      </c>
      <c r="AD61" s="32">
        <f t="shared" si="7"/>
        <v>0</v>
      </c>
      <c r="AE61" s="32">
        <f t="shared" si="7"/>
        <v>0</v>
      </c>
      <c r="AF61" s="32">
        <f t="shared" si="7"/>
        <v>0</v>
      </c>
      <c r="AG61" s="32">
        <f t="shared" si="7"/>
        <v>0</v>
      </c>
      <c r="AH61" s="32">
        <f t="shared" si="7"/>
        <v>0</v>
      </c>
      <c r="AI61" s="32">
        <f t="shared" si="7"/>
        <v>0</v>
      </c>
      <c r="AJ61" s="32">
        <f t="shared" si="7"/>
        <v>0</v>
      </c>
      <c r="AK61" s="32">
        <f t="shared" si="7"/>
        <v>0</v>
      </c>
      <c r="AL61" s="32">
        <f t="shared" si="7"/>
        <v>0</v>
      </c>
      <c r="AM61" s="32">
        <f t="shared" si="7"/>
        <v>0</v>
      </c>
      <c r="AN61" s="32">
        <f t="shared" si="7"/>
        <v>0</v>
      </c>
      <c r="AO61" s="32">
        <f t="shared" si="7"/>
        <v>0</v>
      </c>
      <c r="AP61" s="32">
        <f t="shared" si="7"/>
        <v>0</v>
      </c>
      <c r="AQ61" s="32">
        <f t="shared" si="7"/>
        <v>0</v>
      </c>
      <c r="AR61" s="32">
        <f t="shared" si="7"/>
        <v>0</v>
      </c>
      <c r="AS61" s="32">
        <f t="shared" si="7"/>
        <v>0</v>
      </c>
      <c r="AT61" s="32">
        <f t="shared" si="7"/>
        <v>0</v>
      </c>
      <c r="AU61" s="32">
        <f t="shared" si="7"/>
        <v>0</v>
      </c>
      <c r="AV61" s="32">
        <f t="shared" si="7"/>
        <v>0</v>
      </c>
      <c r="AW61" s="32">
        <f t="shared" si="7"/>
        <v>0</v>
      </c>
      <c r="AX61" s="32">
        <f t="shared" si="7"/>
        <v>0</v>
      </c>
      <c r="AY61" s="32">
        <f t="shared" si="7"/>
        <v>0</v>
      </c>
      <c r="AZ61" s="32">
        <f t="shared" si="7"/>
        <v>0</v>
      </c>
      <c r="BA61" s="32">
        <f t="shared" si="7"/>
        <v>0</v>
      </c>
      <c r="BB61" s="32">
        <f t="shared" si="7"/>
        <v>0</v>
      </c>
      <c r="BC61" s="32">
        <f t="shared" si="7"/>
        <v>0</v>
      </c>
      <c r="BD61" s="32">
        <f t="shared" si="7"/>
        <v>0</v>
      </c>
      <c r="BE61" s="32">
        <f t="shared" si="7"/>
        <v>0</v>
      </c>
      <c r="BF61" s="32">
        <f t="shared" si="7"/>
        <v>0</v>
      </c>
      <c r="BG61" s="32">
        <f t="shared" si="7"/>
        <v>0</v>
      </c>
      <c r="BH61" s="32">
        <f t="shared" si="7"/>
        <v>0</v>
      </c>
      <c r="BI61" s="89">
        <f t="shared" si="7"/>
        <v>0</v>
      </c>
    </row>
    <row r="62" spans="2:63" ht="15.75" thickBot="1" x14ac:dyDescent="0.3">
      <c r="C62" s="33" t="s">
        <v>73</v>
      </c>
      <c r="D62" s="33" t="s">
        <v>74</v>
      </c>
      <c r="F62" s="15"/>
      <c r="G62" s="15"/>
      <c r="H62" s="15"/>
      <c r="I62" s="15"/>
      <c r="J62" s="15"/>
      <c r="K62" s="15"/>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row>
    <row r="63" spans="2:63" x14ac:dyDescent="0.25">
      <c r="C63" s="152" t="s">
        <v>36</v>
      </c>
      <c r="D63" s="86">
        <v>1</v>
      </c>
      <c r="F63" s="28"/>
      <c r="G63" s="28"/>
      <c r="H63" s="28"/>
      <c r="I63" s="28"/>
      <c r="J63" s="28"/>
      <c r="K63" s="90"/>
      <c r="L63" s="28"/>
      <c r="M63" s="28"/>
      <c r="N63" s="28"/>
      <c r="O63" s="28"/>
      <c r="P63" s="28"/>
      <c r="Q63" s="28"/>
      <c r="R63" s="28"/>
      <c r="S63" s="28"/>
      <c r="T63" s="80">
        <v>75.3</v>
      </c>
      <c r="U63" s="80">
        <v>37.6</v>
      </c>
      <c r="V63" s="21">
        <v>37.6</v>
      </c>
      <c r="W63" s="26">
        <v>0</v>
      </c>
      <c r="X63" s="26">
        <v>0</v>
      </c>
      <c r="Y63" s="26">
        <v>0</v>
      </c>
      <c r="Z63" s="26"/>
      <c r="AA63" s="26"/>
      <c r="AB63" s="26"/>
      <c r="AC63" s="26"/>
      <c r="AD63" s="26"/>
      <c r="AE63" s="26"/>
      <c r="AF63" s="26"/>
      <c r="AG63" s="26"/>
      <c r="AH63" s="26"/>
      <c r="AI63" s="27"/>
      <c r="AJ63" s="27"/>
      <c r="AK63" s="27"/>
      <c r="AL63" s="26"/>
      <c r="AM63" s="27"/>
      <c r="AN63" s="27"/>
      <c r="AO63" s="27"/>
      <c r="AP63" s="26"/>
      <c r="AQ63" s="27"/>
      <c r="AR63" s="27"/>
      <c r="AS63" s="27"/>
      <c r="AT63" s="26"/>
      <c r="AU63" s="27"/>
      <c r="AV63" s="27"/>
      <c r="AW63" s="27"/>
      <c r="AX63" s="26"/>
      <c r="AY63" s="27"/>
      <c r="AZ63" s="27"/>
      <c r="BA63" s="27"/>
      <c r="BB63" s="26"/>
      <c r="BC63" s="27"/>
      <c r="BD63" s="27"/>
      <c r="BE63" s="27"/>
      <c r="BF63" s="26"/>
      <c r="BG63" s="27"/>
      <c r="BH63" s="27"/>
      <c r="BI63" s="27"/>
    </row>
    <row r="64" spans="2:63" x14ac:dyDescent="0.25">
      <c r="C64" s="147"/>
      <c r="D64" s="87">
        <v>0.8</v>
      </c>
      <c r="F64" s="28"/>
      <c r="G64" s="28"/>
      <c r="H64" s="28"/>
      <c r="I64" s="28"/>
      <c r="J64" s="28"/>
      <c r="K64" s="90"/>
      <c r="L64" s="28"/>
      <c r="M64" s="28"/>
      <c r="N64" s="28"/>
      <c r="O64" s="28"/>
      <c r="P64" s="28"/>
      <c r="Q64" s="28"/>
      <c r="R64" s="28"/>
      <c r="S64" s="28"/>
      <c r="T64" s="79">
        <v>26</v>
      </c>
      <c r="U64" s="79">
        <v>13</v>
      </c>
      <c r="V64" s="26">
        <v>13</v>
      </c>
      <c r="W64" s="26">
        <v>0</v>
      </c>
      <c r="X64" s="26">
        <v>0</v>
      </c>
      <c r="Y64" s="26">
        <v>0</v>
      </c>
      <c r="Z64" s="26"/>
      <c r="AA64" s="26"/>
      <c r="AB64" s="26"/>
      <c r="AC64" s="26"/>
      <c r="AD64" s="26"/>
      <c r="AE64" s="26"/>
      <c r="AF64" s="26"/>
      <c r="AG64" s="26"/>
      <c r="AH64" s="26"/>
      <c r="AI64" s="27"/>
      <c r="AJ64" s="27"/>
      <c r="AK64" s="27"/>
      <c r="AL64" s="26"/>
      <c r="AM64" s="27"/>
      <c r="AN64" s="27"/>
      <c r="AO64" s="27"/>
      <c r="AP64" s="26"/>
      <c r="AQ64" s="27"/>
      <c r="AR64" s="27"/>
      <c r="AS64" s="27"/>
      <c r="AT64" s="26"/>
      <c r="AU64" s="27"/>
      <c r="AV64" s="27"/>
      <c r="AW64" s="27"/>
      <c r="AX64" s="26"/>
      <c r="AY64" s="27"/>
      <c r="AZ64" s="27"/>
      <c r="BA64" s="27"/>
      <c r="BB64" s="26"/>
      <c r="BC64" s="27"/>
      <c r="BD64" s="27"/>
      <c r="BE64" s="27"/>
      <c r="BF64" s="26"/>
      <c r="BG64" s="27"/>
      <c r="BH64" s="27"/>
      <c r="BI64" s="27"/>
    </row>
    <row r="65" spans="3:61" x14ac:dyDescent="0.25">
      <c r="C65" s="147"/>
      <c r="D65" s="87">
        <v>0.7</v>
      </c>
      <c r="F65" s="28"/>
      <c r="G65" s="28"/>
      <c r="H65" s="28"/>
      <c r="I65" s="28"/>
      <c r="J65" s="28"/>
      <c r="K65" s="90"/>
      <c r="L65" s="28"/>
      <c r="M65" s="28"/>
      <c r="N65" s="28"/>
      <c r="O65" s="28"/>
      <c r="P65" s="28"/>
      <c r="Q65" s="28"/>
      <c r="R65" s="28"/>
      <c r="S65" s="28"/>
      <c r="T65" s="79">
        <v>0</v>
      </c>
      <c r="U65" s="79">
        <v>0</v>
      </c>
      <c r="V65" s="79">
        <v>10</v>
      </c>
      <c r="W65" s="79">
        <v>10</v>
      </c>
      <c r="X65" s="79">
        <v>10</v>
      </c>
      <c r="Y65" s="79">
        <v>10</v>
      </c>
      <c r="Z65" s="26"/>
      <c r="AA65" s="26"/>
      <c r="AB65" s="26"/>
      <c r="AC65" s="26"/>
      <c r="AD65" s="26"/>
      <c r="AE65" s="26"/>
      <c r="AF65" s="26"/>
      <c r="AG65" s="26"/>
      <c r="AH65" s="26"/>
      <c r="AI65" s="27"/>
      <c r="AJ65" s="27"/>
      <c r="AK65" s="27"/>
      <c r="AL65" s="26"/>
      <c r="AM65" s="27"/>
      <c r="AN65" s="27"/>
      <c r="AO65" s="27"/>
      <c r="AP65" s="26"/>
      <c r="AQ65" s="27"/>
      <c r="AR65" s="27"/>
      <c r="AS65" s="27"/>
      <c r="AT65" s="26"/>
      <c r="AU65" s="27"/>
      <c r="AV65" s="27"/>
      <c r="AW65" s="27"/>
      <c r="AX65" s="26"/>
      <c r="AY65" s="27"/>
      <c r="AZ65" s="27"/>
      <c r="BA65" s="27"/>
      <c r="BB65" s="26"/>
      <c r="BC65" s="27"/>
      <c r="BD65" s="27"/>
      <c r="BE65" s="27"/>
      <c r="BF65" s="26"/>
      <c r="BG65" s="27"/>
      <c r="BH65" s="27"/>
      <c r="BI65" s="27"/>
    </row>
    <row r="66" spans="3:61" x14ac:dyDescent="0.25">
      <c r="C66" s="148"/>
      <c r="D66" s="87">
        <v>0.65</v>
      </c>
      <c r="F66" s="28"/>
      <c r="G66" s="28"/>
      <c r="H66" s="28"/>
      <c r="I66" s="28"/>
      <c r="J66" s="28"/>
      <c r="K66" s="90"/>
      <c r="L66" s="28"/>
      <c r="M66" s="28"/>
      <c r="N66" s="28"/>
      <c r="O66" s="28"/>
      <c r="P66" s="28"/>
      <c r="Q66" s="28"/>
      <c r="R66" s="28"/>
      <c r="S66" s="28"/>
      <c r="T66" s="79">
        <v>0</v>
      </c>
      <c r="U66" s="79">
        <v>0</v>
      </c>
      <c r="V66" s="79">
        <v>0</v>
      </c>
      <c r="W66" s="79">
        <v>0</v>
      </c>
      <c r="X66" s="79">
        <v>0</v>
      </c>
      <c r="Y66" s="79">
        <v>0</v>
      </c>
      <c r="Z66" s="26"/>
      <c r="AA66" s="26"/>
      <c r="AB66" s="26"/>
      <c r="AC66" s="26"/>
      <c r="AD66" s="26"/>
      <c r="AE66" s="26"/>
      <c r="AF66" s="26"/>
      <c r="AG66" s="26"/>
      <c r="AH66" s="26"/>
      <c r="AI66" s="27"/>
      <c r="AJ66" s="27"/>
      <c r="AK66" s="27"/>
      <c r="AL66" s="26"/>
      <c r="AM66" s="27"/>
      <c r="AN66" s="27"/>
      <c r="AO66" s="27"/>
      <c r="AP66" s="26"/>
      <c r="AQ66" s="27"/>
      <c r="AR66" s="27"/>
      <c r="AS66" s="27"/>
      <c r="AT66" s="26"/>
      <c r="AU66" s="27"/>
      <c r="AV66" s="27"/>
      <c r="AW66" s="27"/>
      <c r="AX66" s="26"/>
      <c r="AY66" s="27"/>
      <c r="AZ66" s="27"/>
      <c r="BA66" s="27"/>
      <c r="BB66" s="26"/>
      <c r="BC66" s="27"/>
      <c r="BD66" s="27"/>
      <c r="BE66" s="27"/>
      <c r="BF66" s="26"/>
      <c r="BG66" s="27"/>
      <c r="BH66" s="27"/>
      <c r="BI66" s="27"/>
    </row>
    <row r="67" spans="3:61" x14ac:dyDescent="0.25">
      <c r="C67" s="146" t="s">
        <v>37</v>
      </c>
      <c r="D67" s="87">
        <v>0.9</v>
      </c>
      <c r="F67" s="28"/>
      <c r="G67" s="28"/>
      <c r="H67" s="28"/>
      <c r="I67" s="28"/>
      <c r="J67" s="28"/>
      <c r="K67" s="90"/>
      <c r="L67" s="28"/>
      <c r="M67" s="28"/>
      <c r="N67" s="28"/>
      <c r="O67" s="28"/>
      <c r="P67" s="28"/>
      <c r="Q67" s="28"/>
      <c r="R67" s="28"/>
      <c r="S67" s="28"/>
      <c r="T67" s="80">
        <v>15.2</v>
      </c>
      <c r="U67" s="80">
        <v>7.6</v>
      </c>
      <c r="V67" s="21">
        <v>7.6</v>
      </c>
      <c r="W67" s="26">
        <v>0</v>
      </c>
      <c r="X67" s="26">
        <v>0</v>
      </c>
      <c r="Y67" s="26">
        <v>0</v>
      </c>
      <c r="Z67" s="26"/>
      <c r="AA67" s="26"/>
      <c r="AB67" s="26"/>
      <c r="AC67" s="26"/>
      <c r="AD67" s="26"/>
      <c r="AE67" s="26"/>
      <c r="AF67" s="26"/>
      <c r="AG67" s="26"/>
      <c r="AH67" s="26"/>
      <c r="AI67" s="27"/>
      <c r="AJ67" s="27"/>
      <c r="AK67" s="27"/>
      <c r="AL67" s="26"/>
      <c r="AM67" s="27"/>
      <c r="AN67" s="27"/>
      <c r="AO67" s="27"/>
      <c r="AP67" s="26"/>
      <c r="AQ67" s="27"/>
      <c r="AR67" s="27"/>
      <c r="AS67" s="27"/>
      <c r="AT67" s="26"/>
      <c r="AU67" s="27"/>
      <c r="AV67" s="27"/>
      <c r="AW67" s="27"/>
      <c r="AX67" s="26"/>
      <c r="AY67" s="27"/>
      <c r="AZ67" s="27"/>
      <c r="BA67" s="27"/>
      <c r="BB67" s="26"/>
      <c r="BC67" s="27"/>
      <c r="BD67" s="27"/>
      <c r="BE67" s="27"/>
      <c r="BF67" s="26"/>
      <c r="BG67" s="27"/>
      <c r="BH67" s="27"/>
      <c r="BI67" s="27"/>
    </row>
    <row r="68" spans="3:61" x14ac:dyDescent="0.25">
      <c r="C68" s="147"/>
      <c r="D68" s="87">
        <v>0.7</v>
      </c>
      <c r="F68" s="28"/>
      <c r="G68" s="28"/>
      <c r="H68" s="28"/>
      <c r="I68" s="28"/>
      <c r="J68" s="28"/>
      <c r="K68" s="90"/>
      <c r="L68" s="28"/>
      <c r="M68" s="28"/>
      <c r="N68" s="28"/>
      <c r="O68" s="28"/>
      <c r="P68" s="28"/>
      <c r="Q68" s="28"/>
      <c r="R68" s="28"/>
      <c r="S68" s="28"/>
      <c r="T68" s="80">
        <v>7.5</v>
      </c>
      <c r="U68" s="80">
        <v>3.25</v>
      </c>
      <c r="V68" s="21">
        <v>3.25</v>
      </c>
      <c r="W68" s="26">
        <v>0</v>
      </c>
      <c r="X68" s="26">
        <v>0</v>
      </c>
      <c r="Y68" s="26">
        <v>0</v>
      </c>
      <c r="Z68" s="26"/>
      <c r="AA68" s="26"/>
      <c r="AB68" s="26"/>
      <c r="AC68" s="26"/>
      <c r="AD68" s="26"/>
      <c r="AE68" s="26"/>
      <c r="AF68" s="26"/>
      <c r="AG68" s="26"/>
      <c r="AH68" s="26"/>
      <c r="AI68" s="27"/>
      <c r="AJ68" s="27"/>
      <c r="AK68" s="27"/>
      <c r="AL68" s="26"/>
      <c r="AM68" s="27"/>
      <c r="AN68" s="27"/>
      <c r="AO68" s="27"/>
      <c r="AP68" s="26"/>
      <c r="AQ68" s="27"/>
      <c r="AR68" s="27"/>
      <c r="AS68" s="27"/>
      <c r="AT68" s="26"/>
      <c r="AU68" s="27"/>
      <c r="AV68" s="27"/>
      <c r="AW68" s="27"/>
      <c r="AX68" s="26"/>
      <c r="AY68" s="27"/>
      <c r="AZ68" s="27"/>
      <c r="BA68" s="27"/>
      <c r="BB68" s="26"/>
      <c r="BC68" s="27"/>
      <c r="BD68" s="27"/>
      <c r="BE68" s="27"/>
      <c r="BF68" s="26"/>
      <c r="BG68" s="27"/>
      <c r="BH68" s="27"/>
      <c r="BI68" s="27"/>
    </row>
    <row r="69" spans="3:61" x14ac:dyDescent="0.25">
      <c r="C69" s="147"/>
      <c r="D69" s="87">
        <v>0.6</v>
      </c>
      <c r="F69" s="28"/>
      <c r="G69" s="28"/>
      <c r="H69" s="28"/>
      <c r="I69" s="28"/>
      <c r="J69" s="28"/>
      <c r="K69" s="90"/>
      <c r="L69" s="28"/>
      <c r="M69" s="28"/>
      <c r="N69" s="28"/>
      <c r="O69" s="28"/>
      <c r="P69" s="28"/>
      <c r="Q69" s="28"/>
      <c r="R69" s="28"/>
      <c r="S69" s="28"/>
      <c r="T69" s="79">
        <v>0</v>
      </c>
      <c r="U69" s="79">
        <v>0</v>
      </c>
      <c r="V69" s="79">
        <v>2</v>
      </c>
      <c r="W69" s="79">
        <v>2</v>
      </c>
      <c r="X69" s="79">
        <v>2</v>
      </c>
      <c r="Y69" s="79">
        <v>2</v>
      </c>
      <c r="Z69" s="26"/>
      <c r="AA69" s="26"/>
      <c r="AB69" s="26"/>
      <c r="AC69" s="26"/>
      <c r="AD69" s="26"/>
      <c r="AE69" s="26"/>
      <c r="AF69" s="26"/>
      <c r="AG69" s="26"/>
      <c r="AH69" s="26"/>
      <c r="AI69" s="27"/>
      <c r="AJ69" s="27"/>
      <c r="AK69" s="27"/>
      <c r="AL69" s="26"/>
      <c r="AM69" s="27"/>
      <c r="AN69" s="27"/>
      <c r="AO69" s="27"/>
      <c r="AP69" s="26"/>
      <c r="AQ69" s="27"/>
      <c r="AR69" s="27"/>
      <c r="AS69" s="27"/>
      <c r="AT69" s="26"/>
      <c r="AU69" s="27"/>
      <c r="AV69" s="27"/>
      <c r="AW69" s="27"/>
      <c r="AX69" s="26"/>
      <c r="AY69" s="27"/>
      <c r="AZ69" s="27"/>
      <c r="BA69" s="27"/>
      <c r="BB69" s="26"/>
      <c r="BC69" s="27"/>
      <c r="BD69" s="27"/>
      <c r="BE69" s="27"/>
      <c r="BF69" s="26"/>
      <c r="BG69" s="27"/>
      <c r="BH69" s="27"/>
      <c r="BI69" s="27"/>
    </row>
    <row r="70" spans="3:61" x14ac:dyDescent="0.25">
      <c r="C70" s="148"/>
      <c r="D70" s="87">
        <v>0.55000000000000004</v>
      </c>
      <c r="F70" s="28"/>
      <c r="G70" s="28"/>
      <c r="H70" s="28"/>
      <c r="I70" s="28"/>
      <c r="J70" s="28"/>
      <c r="K70" s="90"/>
      <c r="L70" s="28"/>
      <c r="M70" s="28"/>
      <c r="N70" s="28"/>
      <c r="O70" s="28"/>
      <c r="P70" s="28"/>
      <c r="Q70" s="28"/>
      <c r="R70" s="28"/>
      <c r="S70" s="28"/>
      <c r="T70" s="79">
        <v>0</v>
      </c>
      <c r="U70" s="79">
        <v>0</v>
      </c>
      <c r="V70" s="79">
        <v>0</v>
      </c>
      <c r="W70" s="79">
        <v>0</v>
      </c>
      <c r="X70" s="79">
        <v>0</v>
      </c>
      <c r="Y70" s="79">
        <v>0</v>
      </c>
      <c r="Z70" s="26"/>
      <c r="AA70" s="26"/>
      <c r="AB70" s="26"/>
      <c r="AC70" s="26"/>
      <c r="AD70" s="26"/>
      <c r="AE70" s="26"/>
      <c r="AF70" s="26"/>
      <c r="AG70" s="26"/>
      <c r="AH70" s="26"/>
      <c r="AI70" s="27"/>
      <c r="AJ70" s="27"/>
      <c r="AK70" s="27"/>
      <c r="AL70" s="26"/>
      <c r="AM70" s="27"/>
      <c r="AN70" s="27"/>
      <c r="AO70" s="27"/>
      <c r="AP70" s="26"/>
      <c r="AQ70" s="27"/>
      <c r="AR70" s="27"/>
      <c r="AS70" s="27"/>
      <c r="AT70" s="26"/>
      <c r="AU70" s="27"/>
      <c r="AV70" s="27"/>
      <c r="AW70" s="27"/>
      <c r="AX70" s="26"/>
      <c r="AY70" s="27"/>
      <c r="AZ70" s="27"/>
      <c r="BA70" s="27"/>
      <c r="BB70" s="26"/>
      <c r="BC70" s="27"/>
      <c r="BD70" s="27"/>
      <c r="BE70" s="27"/>
      <c r="BF70" s="26"/>
      <c r="BG70" s="27"/>
      <c r="BH70" s="27"/>
      <c r="BI70" s="27"/>
    </row>
    <row r="71" spans="3:61" x14ac:dyDescent="0.25">
      <c r="C71" s="146" t="s">
        <v>38</v>
      </c>
      <c r="D71" s="87">
        <v>0.8</v>
      </c>
      <c r="F71" s="28"/>
      <c r="G71" s="28"/>
      <c r="H71" s="28"/>
      <c r="I71" s="28"/>
      <c r="J71" s="28"/>
      <c r="K71" s="90"/>
      <c r="L71" s="28"/>
      <c r="M71" s="28"/>
      <c r="N71" s="28"/>
      <c r="O71" s="28"/>
      <c r="P71" s="28"/>
      <c r="Q71" s="28"/>
      <c r="R71" s="28"/>
      <c r="S71" s="28"/>
      <c r="T71" s="80">
        <v>21.6</v>
      </c>
      <c r="U71" s="80">
        <v>10.8</v>
      </c>
      <c r="V71" s="21">
        <v>10.8</v>
      </c>
      <c r="W71" s="26">
        <v>0</v>
      </c>
      <c r="X71" s="26">
        <v>0</v>
      </c>
      <c r="Y71" s="26">
        <v>0</v>
      </c>
      <c r="Z71" s="26"/>
      <c r="AA71" s="26"/>
      <c r="AB71" s="26"/>
      <c r="AC71" s="26"/>
      <c r="AD71" s="26"/>
      <c r="AE71" s="26"/>
      <c r="AF71" s="26"/>
      <c r="AG71" s="26"/>
      <c r="AH71" s="26"/>
      <c r="AI71" s="27"/>
      <c r="AJ71" s="27"/>
      <c r="AK71" s="27"/>
      <c r="AL71" s="26"/>
      <c r="AM71" s="27"/>
      <c r="AN71" s="27"/>
      <c r="AO71" s="27"/>
      <c r="AP71" s="26"/>
      <c r="AQ71" s="27"/>
      <c r="AR71" s="27"/>
      <c r="AS71" s="27"/>
      <c r="AT71" s="26"/>
      <c r="AU71" s="27"/>
      <c r="AV71" s="27"/>
      <c r="AW71" s="27"/>
      <c r="AX71" s="26"/>
      <c r="AY71" s="27"/>
      <c r="AZ71" s="27"/>
      <c r="BA71" s="27"/>
      <c r="BB71" s="26"/>
      <c r="BC71" s="27"/>
      <c r="BD71" s="27"/>
      <c r="BE71" s="27"/>
      <c r="BF71" s="26"/>
      <c r="BG71" s="27"/>
      <c r="BH71" s="27"/>
      <c r="BI71" s="27"/>
    </row>
    <row r="72" spans="3:61" x14ac:dyDescent="0.25">
      <c r="C72" s="147"/>
      <c r="D72" s="87">
        <v>0.65</v>
      </c>
      <c r="F72" s="28"/>
      <c r="G72" s="28"/>
      <c r="H72" s="28"/>
      <c r="I72" s="28"/>
      <c r="J72" s="28"/>
      <c r="K72" s="90"/>
      <c r="L72" s="28"/>
      <c r="M72" s="28"/>
      <c r="N72" s="28"/>
      <c r="O72" s="28"/>
      <c r="P72" s="28"/>
      <c r="Q72" s="28"/>
      <c r="R72" s="28"/>
      <c r="S72" s="28"/>
      <c r="T72" s="80">
        <v>8.4</v>
      </c>
      <c r="U72" s="80">
        <v>4.2</v>
      </c>
      <c r="V72" s="21">
        <v>4.2</v>
      </c>
      <c r="W72" s="26">
        <v>0</v>
      </c>
      <c r="X72" s="26">
        <v>0</v>
      </c>
      <c r="Y72" s="26">
        <v>0</v>
      </c>
      <c r="Z72" s="26"/>
      <c r="AA72" s="26"/>
      <c r="AB72" s="26"/>
      <c r="AC72" s="26"/>
      <c r="AD72" s="26"/>
      <c r="AE72" s="26"/>
      <c r="AF72" s="26"/>
      <c r="AG72" s="26"/>
      <c r="AH72" s="26"/>
      <c r="AI72" s="27"/>
      <c r="AJ72" s="27"/>
      <c r="AK72" s="27"/>
      <c r="AL72" s="26"/>
      <c r="AM72" s="27"/>
      <c r="AN72" s="27"/>
      <c r="AO72" s="27"/>
      <c r="AP72" s="26"/>
      <c r="AQ72" s="27"/>
      <c r="AR72" s="27"/>
      <c r="AS72" s="27"/>
      <c r="AT72" s="26"/>
      <c r="AU72" s="27"/>
      <c r="AV72" s="27"/>
      <c r="AW72" s="27"/>
      <c r="AX72" s="26"/>
      <c r="AY72" s="27"/>
      <c r="AZ72" s="27"/>
      <c r="BA72" s="27"/>
      <c r="BB72" s="26"/>
      <c r="BC72" s="27"/>
      <c r="BD72" s="27"/>
      <c r="BE72" s="27"/>
      <c r="BF72" s="26"/>
      <c r="BG72" s="27"/>
      <c r="BH72" s="27"/>
      <c r="BI72" s="27"/>
    </row>
    <row r="73" spans="3:61" x14ac:dyDescent="0.25">
      <c r="C73" s="147"/>
      <c r="D73" s="87">
        <v>0.55000000000000004</v>
      </c>
      <c r="F73" s="28"/>
      <c r="G73" s="28"/>
      <c r="H73" s="28"/>
      <c r="I73" s="28"/>
      <c r="J73" s="28"/>
      <c r="K73" s="90"/>
      <c r="L73" s="28"/>
      <c r="M73" s="28"/>
      <c r="N73" s="28"/>
      <c r="O73" s="28"/>
      <c r="P73" s="28"/>
      <c r="Q73" s="28"/>
      <c r="R73" s="28"/>
      <c r="S73" s="28"/>
      <c r="T73" s="79">
        <v>0</v>
      </c>
      <c r="U73" s="79">
        <v>0</v>
      </c>
      <c r="V73" s="79">
        <v>2</v>
      </c>
      <c r="W73" s="79">
        <v>2</v>
      </c>
      <c r="X73" s="79">
        <v>2</v>
      </c>
      <c r="Y73" s="79">
        <v>2</v>
      </c>
      <c r="Z73" s="26"/>
      <c r="AA73" s="26"/>
      <c r="AB73" s="26"/>
      <c r="AC73" s="26"/>
      <c r="AD73" s="26"/>
      <c r="AE73" s="26"/>
      <c r="AF73" s="26"/>
      <c r="AG73" s="26"/>
      <c r="AH73" s="26"/>
      <c r="AI73" s="27"/>
      <c r="AJ73" s="27"/>
      <c r="AK73" s="27"/>
      <c r="AL73" s="26"/>
      <c r="AM73" s="27"/>
      <c r="AN73" s="27"/>
      <c r="AO73" s="27"/>
      <c r="AP73" s="26"/>
      <c r="AQ73" s="27"/>
      <c r="AR73" s="27"/>
      <c r="AS73" s="27"/>
      <c r="AT73" s="26"/>
      <c r="AU73" s="27"/>
      <c r="AV73" s="27"/>
      <c r="AW73" s="27"/>
      <c r="AX73" s="26"/>
      <c r="AY73" s="27"/>
      <c r="AZ73" s="27"/>
      <c r="BA73" s="27"/>
      <c r="BB73" s="26"/>
      <c r="BC73" s="27"/>
      <c r="BD73" s="27"/>
      <c r="BE73" s="27"/>
      <c r="BF73" s="26"/>
      <c r="BG73" s="27"/>
      <c r="BH73" s="27"/>
      <c r="BI73" s="27"/>
    </row>
    <row r="74" spans="3:61" x14ac:dyDescent="0.25">
      <c r="C74" s="148"/>
      <c r="D74" s="87">
        <v>0.5</v>
      </c>
      <c r="F74" s="28"/>
      <c r="G74" s="28"/>
      <c r="H74" s="28"/>
      <c r="I74" s="28"/>
      <c r="J74" s="28"/>
      <c r="K74" s="90"/>
      <c r="L74" s="28"/>
      <c r="M74" s="28"/>
      <c r="N74" s="28"/>
      <c r="O74" s="28"/>
      <c r="P74" s="28"/>
      <c r="Q74" s="28"/>
      <c r="R74" s="28"/>
      <c r="S74" s="28"/>
      <c r="T74" s="79">
        <v>0</v>
      </c>
      <c r="U74" s="79">
        <v>0</v>
      </c>
      <c r="V74" s="79">
        <v>0</v>
      </c>
      <c r="W74" s="79">
        <v>0</v>
      </c>
      <c r="X74" s="79">
        <v>0</v>
      </c>
      <c r="Y74" s="79">
        <v>0</v>
      </c>
      <c r="Z74" s="26"/>
      <c r="AA74" s="26"/>
      <c r="AB74" s="26"/>
      <c r="AC74" s="26"/>
      <c r="AD74" s="26"/>
      <c r="AE74" s="26"/>
      <c r="AF74" s="26"/>
      <c r="AG74" s="26"/>
      <c r="AH74" s="26"/>
      <c r="AI74" s="27"/>
      <c r="AJ74" s="27"/>
      <c r="AK74" s="27"/>
      <c r="AL74" s="26"/>
      <c r="AM74" s="27"/>
      <c r="AN74" s="27"/>
      <c r="AO74" s="27"/>
      <c r="AP74" s="26"/>
      <c r="AQ74" s="27"/>
      <c r="AR74" s="27"/>
      <c r="AS74" s="27"/>
      <c r="AT74" s="26"/>
      <c r="AU74" s="27"/>
      <c r="AV74" s="27"/>
      <c r="AW74" s="27"/>
      <c r="AX74" s="26"/>
      <c r="AY74" s="27"/>
      <c r="AZ74" s="27"/>
      <c r="BA74" s="27"/>
      <c r="BB74" s="26"/>
      <c r="BC74" s="27"/>
      <c r="BD74" s="27"/>
      <c r="BE74" s="27"/>
      <c r="BF74" s="26"/>
      <c r="BG74" s="27"/>
      <c r="BH74" s="27"/>
      <c r="BI74" s="27"/>
    </row>
    <row r="75" spans="3:61" x14ac:dyDescent="0.25">
      <c r="C75" s="151" t="s">
        <v>39</v>
      </c>
      <c r="D75" s="87">
        <v>0.7</v>
      </c>
      <c r="F75" s="28"/>
      <c r="G75" s="28"/>
      <c r="H75" s="28"/>
      <c r="I75" s="28"/>
      <c r="J75" s="28"/>
      <c r="K75" s="90"/>
      <c r="L75" s="28"/>
      <c r="M75" s="28"/>
      <c r="N75" s="28"/>
      <c r="O75" s="28"/>
      <c r="P75" s="28"/>
      <c r="Q75" s="28"/>
      <c r="R75" s="28"/>
      <c r="S75" s="28"/>
      <c r="T75" s="80">
        <v>5.2</v>
      </c>
      <c r="U75" s="80">
        <v>2.6</v>
      </c>
      <c r="V75" s="80">
        <v>2.6</v>
      </c>
      <c r="W75" s="79">
        <v>0</v>
      </c>
      <c r="X75" s="79">
        <v>0</v>
      </c>
      <c r="Y75" s="79">
        <v>0</v>
      </c>
      <c r="Z75" s="26"/>
      <c r="AA75" s="26"/>
      <c r="AB75" s="26"/>
      <c r="AC75" s="26"/>
      <c r="AD75" s="26"/>
      <c r="AE75" s="26"/>
      <c r="AF75" s="26"/>
      <c r="AG75" s="26"/>
      <c r="AH75" s="26"/>
      <c r="AI75" s="27"/>
      <c r="AJ75" s="27"/>
      <c r="AK75" s="27"/>
      <c r="AL75" s="26"/>
      <c r="AM75" s="27"/>
      <c r="AN75" s="27"/>
      <c r="AO75" s="27"/>
      <c r="AP75" s="26"/>
      <c r="AQ75" s="27"/>
      <c r="AR75" s="27"/>
      <c r="AS75" s="27"/>
      <c r="AT75" s="26"/>
      <c r="AU75" s="27"/>
      <c r="AV75" s="27"/>
      <c r="AW75" s="27"/>
      <c r="AX75" s="26"/>
      <c r="AY75" s="27"/>
      <c r="AZ75" s="27"/>
      <c r="BA75" s="27"/>
      <c r="BB75" s="26"/>
      <c r="BC75" s="27"/>
      <c r="BD75" s="27"/>
      <c r="BE75" s="27"/>
      <c r="BF75" s="26"/>
      <c r="BG75" s="27"/>
      <c r="BH75" s="27"/>
      <c r="BI75" s="27"/>
    </row>
    <row r="76" spans="3:61" x14ac:dyDescent="0.25">
      <c r="C76" s="151"/>
      <c r="D76" s="87">
        <v>0.55000000000000004</v>
      </c>
      <c r="F76" s="28"/>
      <c r="G76" s="28"/>
      <c r="H76" s="28"/>
      <c r="I76" s="28"/>
      <c r="J76" s="28"/>
      <c r="K76" s="28"/>
      <c r="L76" s="28"/>
      <c r="M76" s="28"/>
      <c r="N76" s="28"/>
      <c r="O76" s="28"/>
      <c r="P76" s="28"/>
      <c r="Q76" s="28"/>
      <c r="R76" s="28"/>
      <c r="S76" s="28"/>
      <c r="T76" s="80">
        <v>0</v>
      </c>
      <c r="U76" s="80">
        <v>0</v>
      </c>
      <c r="V76" s="79">
        <v>2</v>
      </c>
      <c r="W76" s="79">
        <v>2</v>
      </c>
      <c r="X76" s="79">
        <v>2</v>
      </c>
      <c r="Y76" s="79">
        <v>2</v>
      </c>
      <c r="Z76" s="26"/>
      <c r="AA76" s="26"/>
      <c r="AB76" s="26"/>
      <c r="AC76" s="26"/>
      <c r="AD76" s="26"/>
      <c r="AE76" s="26"/>
      <c r="AF76" s="26"/>
      <c r="AG76" s="26"/>
      <c r="AH76" s="26"/>
      <c r="AI76" s="27"/>
      <c r="AJ76" s="27"/>
      <c r="AK76" s="27"/>
      <c r="AL76" s="26"/>
      <c r="AM76" s="27"/>
      <c r="AN76" s="27"/>
      <c r="AO76" s="27"/>
      <c r="AP76" s="26"/>
      <c r="AQ76" s="27"/>
      <c r="AR76" s="27"/>
      <c r="AS76" s="27"/>
      <c r="AT76" s="26"/>
      <c r="AU76" s="27"/>
      <c r="AV76" s="27"/>
      <c r="AW76" s="27"/>
      <c r="AX76" s="26"/>
      <c r="AY76" s="27"/>
      <c r="AZ76" s="27"/>
      <c r="BA76" s="27"/>
      <c r="BB76" s="26"/>
      <c r="BC76" s="27"/>
      <c r="BD76" s="27"/>
      <c r="BE76" s="27"/>
      <c r="BF76" s="26"/>
      <c r="BG76" s="27"/>
      <c r="BH76" s="27"/>
      <c r="BI76" s="27"/>
    </row>
    <row r="77" spans="3:61" x14ac:dyDescent="0.25">
      <c r="C77" s="151"/>
      <c r="D77" s="87">
        <v>0.5</v>
      </c>
      <c r="F77" s="28"/>
      <c r="G77" s="28"/>
      <c r="H77" s="28"/>
      <c r="I77" s="28"/>
      <c r="J77" s="28"/>
      <c r="K77" s="28"/>
      <c r="L77" s="28"/>
      <c r="M77" s="28"/>
      <c r="N77" s="28"/>
      <c r="O77" s="28"/>
      <c r="P77" s="28"/>
      <c r="Q77" s="28"/>
      <c r="R77" s="28"/>
      <c r="S77" s="28"/>
      <c r="T77" s="79">
        <v>0</v>
      </c>
      <c r="U77" s="79">
        <v>0</v>
      </c>
      <c r="V77" s="79">
        <v>0</v>
      </c>
      <c r="W77" s="79">
        <v>0</v>
      </c>
      <c r="X77" s="79">
        <v>0</v>
      </c>
      <c r="Y77" s="79">
        <v>0</v>
      </c>
      <c r="Z77" s="26"/>
      <c r="AA77" s="26"/>
      <c r="AB77" s="26"/>
      <c r="AC77" s="26"/>
      <c r="AD77" s="26"/>
      <c r="AE77" s="26"/>
      <c r="AF77" s="26"/>
      <c r="AG77" s="26"/>
      <c r="AH77" s="26"/>
      <c r="AI77" s="27"/>
      <c r="AJ77" s="27"/>
      <c r="AK77" s="27"/>
      <c r="AL77" s="26"/>
      <c r="AM77" s="27"/>
      <c r="AN77" s="27"/>
      <c r="AO77" s="27"/>
      <c r="AP77" s="26"/>
      <c r="AQ77" s="27"/>
      <c r="AR77" s="27"/>
      <c r="AS77" s="27"/>
      <c r="AT77" s="26"/>
      <c r="AU77" s="27"/>
      <c r="AV77" s="27"/>
      <c r="AW77" s="27"/>
      <c r="AX77" s="26"/>
      <c r="AY77" s="27"/>
      <c r="AZ77" s="27"/>
      <c r="BA77" s="27"/>
      <c r="BB77" s="26"/>
      <c r="BC77" s="27"/>
      <c r="BD77" s="27"/>
      <c r="BE77" s="27"/>
      <c r="BF77" s="26"/>
      <c r="BG77" s="27"/>
      <c r="BH77" s="27"/>
      <c r="BI77" s="27"/>
    </row>
    <row r="78" spans="3:61" x14ac:dyDescent="0.25">
      <c r="C78" s="151"/>
      <c r="D78" s="87">
        <v>0.45</v>
      </c>
      <c r="F78" s="28"/>
      <c r="G78" s="28"/>
      <c r="H78" s="28"/>
      <c r="I78" s="28"/>
      <c r="J78" s="28"/>
      <c r="K78" s="28"/>
      <c r="L78" s="28"/>
      <c r="M78" s="28"/>
      <c r="N78" s="28"/>
      <c r="O78" s="28"/>
      <c r="P78" s="28"/>
      <c r="Q78" s="28"/>
      <c r="R78" s="28"/>
      <c r="S78" s="28"/>
      <c r="T78" s="79">
        <v>0</v>
      </c>
      <c r="U78" s="79">
        <v>0</v>
      </c>
      <c r="V78" s="79">
        <v>0</v>
      </c>
      <c r="W78" s="79">
        <v>0</v>
      </c>
      <c r="X78" s="79">
        <v>0</v>
      </c>
      <c r="Y78" s="79">
        <v>0</v>
      </c>
      <c r="Z78" s="26"/>
      <c r="AA78" s="26"/>
      <c r="AB78" s="26"/>
      <c r="AC78" s="26"/>
      <c r="AD78" s="26"/>
      <c r="AE78" s="26"/>
      <c r="AF78" s="26"/>
      <c r="AG78" s="26"/>
      <c r="AH78" s="26"/>
      <c r="AI78" s="27"/>
      <c r="AJ78" s="27"/>
      <c r="AK78" s="27"/>
      <c r="AL78" s="26"/>
      <c r="AM78" s="27"/>
      <c r="AN78" s="27"/>
      <c r="AO78" s="27"/>
      <c r="AP78" s="26"/>
      <c r="AQ78" s="27"/>
      <c r="AR78" s="27"/>
      <c r="AS78" s="27"/>
      <c r="AT78" s="26"/>
      <c r="AU78" s="27"/>
      <c r="AV78" s="27"/>
      <c r="AW78" s="27"/>
      <c r="AX78" s="26"/>
      <c r="AY78" s="27"/>
      <c r="AZ78" s="27"/>
      <c r="BA78" s="27"/>
      <c r="BB78" s="26"/>
      <c r="BC78" s="27"/>
      <c r="BD78" s="27"/>
      <c r="BE78" s="27"/>
      <c r="BF78" s="26"/>
      <c r="BG78" s="27"/>
      <c r="BH78" s="27"/>
      <c r="BI78" s="27"/>
    </row>
    <row r="79" spans="3:61" ht="15.75" thickBot="1" x14ac:dyDescent="0.3">
      <c r="C79" s="104"/>
      <c r="D79" s="97"/>
      <c r="F79" s="105"/>
      <c r="G79" s="105"/>
      <c r="H79" s="105"/>
      <c r="I79" s="105"/>
      <c r="J79" s="105"/>
      <c r="K79" s="105"/>
      <c r="L79" s="105"/>
      <c r="M79" s="105"/>
      <c r="N79" s="105"/>
      <c r="O79" s="105"/>
      <c r="P79" s="105"/>
      <c r="Q79" s="105"/>
      <c r="R79" s="105"/>
      <c r="S79" s="105"/>
      <c r="T79" s="105"/>
      <c r="U79" s="105"/>
      <c r="V79" s="105"/>
      <c r="W79" s="105"/>
      <c r="X79" s="105"/>
      <c r="Y79" s="105"/>
      <c r="Z79" s="106"/>
      <c r="AA79" s="106"/>
      <c r="AB79" s="106"/>
      <c r="AC79" s="106"/>
      <c r="AD79" s="106"/>
      <c r="AE79" s="106"/>
      <c r="AF79" s="106"/>
      <c r="AG79" s="106"/>
      <c r="AH79" s="106"/>
      <c r="AI79" s="3"/>
      <c r="AJ79" s="3"/>
      <c r="AK79" s="3"/>
      <c r="AL79" s="106"/>
      <c r="AM79" s="3"/>
      <c r="AN79" s="3"/>
      <c r="AO79" s="3"/>
      <c r="AP79" s="106"/>
      <c r="AQ79" s="3"/>
      <c r="AR79" s="3"/>
      <c r="AS79" s="3"/>
      <c r="AT79" s="106"/>
      <c r="AU79" s="3"/>
      <c r="AV79" s="3"/>
      <c r="AW79" s="3"/>
      <c r="AX79" s="106"/>
      <c r="AY79" s="3"/>
      <c r="AZ79" s="3"/>
      <c r="BA79" s="3"/>
      <c r="BB79" s="106"/>
      <c r="BC79" s="3"/>
      <c r="BD79" s="3"/>
      <c r="BE79" s="3"/>
      <c r="BF79" s="106"/>
      <c r="BG79" s="3"/>
      <c r="BH79" s="3"/>
      <c r="BI79" s="3"/>
    </row>
    <row r="80" spans="3:61" ht="15.75" thickBot="1" x14ac:dyDescent="0.3">
      <c r="C80" s="33" t="s">
        <v>76</v>
      </c>
      <c r="D80" s="81"/>
      <c r="F80" s="28"/>
      <c r="G80" s="28"/>
      <c r="H80" s="28"/>
      <c r="I80" s="28"/>
      <c r="J80" s="28"/>
      <c r="K80" s="90"/>
      <c r="L80" s="28"/>
      <c r="M80" s="28"/>
      <c r="N80" s="28"/>
      <c r="O80" s="28"/>
      <c r="P80" s="28"/>
      <c r="Q80" s="28"/>
      <c r="R80" s="28"/>
      <c r="S80" s="28"/>
      <c r="T80" s="32">
        <f t="shared" ref="T80:BI80" si="8">SUM(T82:T94)</f>
        <v>159.19999999999999</v>
      </c>
      <c r="U80" s="32">
        <f t="shared" si="8"/>
        <v>238.25</v>
      </c>
      <c r="V80" s="32">
        <f t="shared" si="8"/>
        <v>331.29999999999995</v>
      </c>
      <c r="W80" s="32">
        <f t="shared" si="8"/>
        <v>345.29999999999995</v>
      </c>
      <c r="X80" s="32">
        <f t="shared" si="8"/>
        <v>359.29999999999995</v>
      </c>
      <c r="Y80" s="32">
        <f t="shared" si="8"/>
        <v>373.29999999999995</v>
      </c>
      <c r="Z80" s="32">
        <f t="shared" si="8"/>
        <v>373.29999999999995</v>
      </c>
      <c r="AA80" s="32">
        <f t="shared" si="8"/>
        <v>373.29999999999995</v>
      </c>
      <c r="AB80" s="32">
        <f t="shared" si="8"/>
        <v>373.29999999999995</v>
      </c>
      <c r="AC80" s="32">
        <f t="shared" si="8"/>
        <v>373.29999999999995</v>
      </c>
      <c r="AD80" s="32">
        <f t="shared" si="8"/>
        <v>373.29999999999995</v>
      </c>
      <c r="AE80" s="32">
        <f t="shared" si="8"/>
        <v>373.29999999999995</v>
      </c>
      <c r="AF80" s="32">
        <f t="shared" si="8"/>
        <v>373.29999999999995</v>
      </c>
      <c r="AG80" s="32">
        <f t="shared" si="8"/>
        <v>373.29999999999995</v>
      </c>
      <c r="AH80" s="32">
        <f t="shared" si="8"/>
        <v>373.29999999999995</v>
      </c>
      <c r="AI80" s="32">
        <f t="shared" si="8"/>
        <v>373.29999999999995</v>
      </c>
      <c r="AJ80" s="32">
        <f t="shared" si="8"/>
        <v>373.29999999999995</v>
      </c>
      <c r="AK80" s="32">
        <f t="shared" si="8"/>
        <v>373.29999999999995</v>
      </c>
      <c r="AL80" s="32">
        <f t="shared" si="8"/>
        <v>373.29999999999995</v>
      </c>
      <c r="AM80" s="32">
        <f t="shared" si="8"/>
        <v>373.29999999999995</v>
      </c>
      <c r="AN80" s="32">
        <f t="shared" si="8"/>
        <v>373.29999999999995</v>
      </c>
      <c r="AO80" s="32">
        <f t="shared" si="8"/>
        <v>373.29999999999995</v>
      </c>
      <c r="AP80" s="32">
        <f t="shared" si="8"/>
        <v>373.29999999999995</v>
      </c>
      <c r="AQ80" s="32">
        <f t="shared" si="8"/>
        <v>373.29999999999995</v>
      </c>
      <c r="AR80" s="32">
        <f t="shared" si="8"/>
        <v>373.29999999999995</v>
      </c>
      <c r="AS80" s="32">
        <f t="shared" si="8"/>
        <v>373.29999999999995</v>
      </c>
      <c r="AT80" s="32">
        <f t="shared" si="8"/>
        <v>373.29999999999995</v>
      </c>
      <c r="AU80" s="32">
        <f t="shared" si="8"/>
        <v>373.29999999999995</v>
      </c>
      <c r="AV80" s="32">
        <f t="shared" si="8"/>
        <v>373.29999999999995</v>
      </c>
      <c r="AW80" s="32">
        <f t="shared" si="8"/>
        <v>373.29999999999995</v>
      </c>
      <c r="AX80" s="32">
        <f t="shared" si="8"/>
        <v>373.29999999999995</v>
      </c>
      <c r="AY80" s="32">
        <f t="shared" si="8"/>
        <v>373.29999999999995</v>
      </c>
      <c r="AZ80" s="32">
        <f t="shared" si="8"/>
        <v>373.29999999999995</v>
      </c>
      <c r="BA80" s="32">
        <f t="shared" si="8"/>
        <v>373.29999999999995</v>
      </c>
      <c r="BB80" s="32">
        <f t="shared" si="8"/>
        <v>373.29999999999995</v>
      </c>
      <c r="BC80" s="32">
        <f t="shared" si="8"/>
        <v>373.29999999999995</v>
      </c>
      <c r="BD80" s="32">
        <f t="shared" si="8"/>
        <v>373.29999999999995</v>
      </c>
      <c r="BE80" s="32">
        <f t="shared" si="8"/>
        <v>373.29999999999995</v>
      </c>
      <c r="BF80" s="32">
        <f t="shared" si="8"/>
        <v>373.29999999999995</v>
      </c>
      <c r="BG80" s="32">
        <f t="shared" si="8"/>
        <v>373.29999999999995</v>
      </c>
      <c r="BH80" s="32">
        <f t="shared" si="8"/>
        <v>373.29999999999995</v>
      </c>
      <c r="BI80" s="32">
        <f t="shared" si="8"/>
        <v>373.29999999999995</v>
      </c>
    </row>
    <row r="81" spans="3:61" ht="15.75" thickBot="1" x14ac:dyDescent="0.3">
      <c r="C81" s="33" t="s">
        <v>73</v>
      </c>
      <c r="D81" s="33" t="s">
        <v>74</v>
      </c>
      <c r="F81" s="88"/>
      <c r="G81" s="88"/>
      <c r="H81" s="88"/>
      <c r="I81" s="88"/>
      <c r="J81" s="88"/>
      <c r="K81" s="88"/>
      <c r="L81" s="88"/>
      <c r="M81" s="88"/>
      <c r="N81" s="88"/>
      <c r="O81" s="88"/>
      <c r="P81" s="88"/>
      <c r="Q81" s="88"/>
      <c r="R81" s="88"/>
      <c r="S81" s="88"/>
      <c r="T81" s="88"/>
      <c r="U81" s="88"/>
      <c r="V81" s="88"/>
      <c r="W81" s="88"/>
      <c r="X81" s="88"/>
      <c r="Y81" s="88"/>
      <c r="Z81" s="88"/>
      <c r="AA81" s="106"/>
      <c r="AB81" s="106"/>
      <c r="AC81" s="106"/>
      <c r="AD81" s="106"/>
      <c r="AE81" s="106"/>
      <c r="AF81" s="106"/>
      <c r="AG81" s="106"/>
      <c r="AH81" s="106"/>
      <c r="AI81" s="3"/>
      <c r="AJ81" s="3"/>
      <c r="AK81" s="3"/>
      <c r="AL81" s="106"/>
      <c r="AM81" s="3"/>
      <c r="AN81" s="3"/>
      <c r="AO81" s="3"/>
      <c r="AP81" s="106"/>
      <c r="AQ81" s="3"/>
      <c r="AR81" s="3"/>
      <c r="AS81" s="3"/>
      <c r="AT81" s="106"/>
      <c r="AU81" s="3"/>
      <c r="AV81" s="3"/>
      <c r="AW81" s="3"/>
      <c r="AX81" s="106"/>
      <c r="AY81" s="3"/>
      <c r="AZ81" s="3"/>
      <c r="BA81" s="3"/>
      <c r="BB81" s="106"/>
      <c r="BC81" s="3"/>
      <c r="BD81" s="3"/>
      <c r="BE81" s="3"/>
      <c r="BF81" s="106"/>
      <c r="BG81" s="3"/>
      <c r="BH81" s="3"/>
      <c r="BI81" s="3"/>
    </row>
    <row r="82" spans="3:61" x14ac:dyDescent="0.25">
      <c r="C82" s="152" t="s">
        <v>36</v>
      </c>
      <c r="D82" s="86">
        <v>1</v>
      </c>
      <c r="F82" s="28"/>
      <c r="G82" s="28"/>
      <c r="H82" s="28"/>
      <c r="I82" s="28"/>
      <c r="J82" s="28"/>
      <c r="K82" s="90"/>
      <c r="L82" s="28"/>
      <c r="M82" s="28"/>
      <c r="N82" s="28"/>
      <c r="O82" s="28"/>
      <c r="P82" s="28"/>
      <c r="Q82" s="28"/>
      <c r="R82" s="28"/>
      <c r="S82" s="28"/>
      <c r="T82" s="34">
        <f>T63</f>
        <v>75.3</v>
      </c>
      <c r="U82" s="34">
        <f>T82+U63</f>
        <v>112.9</v>
      </c>
      <c r="V82" s="34">
        <f t="shared" ref="V82:AF82" si="9">U82+V63</f>
        <v>150.5</v>
      </c>
      <c r="W82" s="34">
        <f t="shared" si="9"/>
        <v>150.5</v>
      </c>
      <c r="X82" s="34">
        <f t="shared" si="9"/>
        <v>150.5</v>
      </c>
      <c r="Y82" s="34">
        <f t="shared" si="9"/>
        <v>150.5</v>
      </c>
      <c r="Z82" s="34">
        <f t="shared" si="9"/>
        <v>150.5</v>
      </c>
      <c r="AA82" s="34">
        <f t="shared" si="9"/>
        <v>150.5</v>
      </c>
      <c r="AB82" s="34">
        <f t="shared" si="9"/>
        <v>150.5</v>
      </c>
      <c r="AC82" s="34">
        <f t="shared" si="9"/>
        <v>150.5</v>
      </c>
      <c r="AD82" s="34">
        <f t="shared" si="9"/>
        <v>150.5</v>
      </c>
      <c r="AE82" s="34">
        <f t="shared" si="9"/>
        <v>150.5</v>
      </c>
      <c r="AF82" s="34">
        <f t="shared" si="9"/>
        <v>150.5</v>
      </c>
      <c r="AG82" s="34">
        <f t="shared" ref="AG82:BI82" si="10">AF82+AG63</f>
        <v>150.5</v>
      </c>
      <c r="AH82" s="34">
        <f t="shared" si="10"/>
        <v>150.5</v>
      </c>
      <c r="AI82" s="34">
        <f t="shared" si="10"/>
        <v>150.5</v>
      </c>
      <c r="AJ82" s="34">
        <f t="shared" si="10"/>
        <v>150.5</v>
      </c>
      <c r="AK82" s="34">
        <f t="shared" si="10"/>
        <v>150.5</v>
      </c>
      <c r="AL82" s="34">
        <f t="shared" si="10"/>
        <v>150.5</v>
      </c>
      <c r="AM82" s="34">
        <f t="shared" si="10"/>
        <v>150.5</v>
      </c>
      <c r="AN82" s="34">
        <f t="shared" si="10"/>
        <v>150.5</v>
      </c>
      <c r="AO82" s="34">
        <f t="shared" si="10"/>
        <v>150.5</v>
      </c>
      <c r="AP82" s="34">
        <f t="shared" si="10"/>
        <v>150.5</v>
      </c>
      <c r="AQ82" s="34">
        <f t="shared" si="10"/>
        <v>150.5</v>
      </c>
      <c r="AR82" s="34">
        <f t="shared" si="10"/>
        <v>150.5</v>
      </c>
      <c r="AS82" s="34">
        <f t="shared" si="10"/>
        <v>150.5</v>
      </c>
      <c r="AT82" s="34">
        <f t="shared" si="10"/>
        <v>150.5</v>
      </c>
      <c r="AU82" s="34">
        <f t="shared" si="10"/>
        <v>150.5</v>
      </c>
      <c r="AV82" s="34">
        <f t="shared" si="10"/>
        <v>150.5</v>
      </c>
      <c r="AW82" s="34">
        <f t="shared" si="10"/>
        <v>150.5</v>
      </c>
      <c r="AX82" s="34">
        <f t="shared" si="10"/>
        <v>150.5</v>
      </c>
      <c r="AY82" s="34">
        <f t="shared" si="10"/>
        <v>150.5</v>
      </c>
      <c r="AZ82" s="34">
        <f t="shared" si="10"/>
        <v>150.5</v>
      </c>
      <c r="BA82" s="34">
        <f t="shared" si="10"/>
        <v>150.5</v>
      </c>
      <c r="BB82" s="34">
        <f t="shared" si="10"/>
        <v>150.5</v>
      </c>
      <c r="BC82" s="34">
        <f t="shared" si="10"/>
        <v>150.5</v>
      </c>
      <c r="BD82" s="34">
        <f t="shared" si="10"/>
        <v>150.5</v>
      </c>
      <c r="BE82" s="34">
        <f t="shared" si="10"/>
        <v>150.5</v>
      </c>
      <c r="BF82" s="34">
        <f t="shared" si="10"/>
        <v>150.5</v>
      </c>
      <c r="BG82" s="34">
        <f t="shared" si="10"/>
        <v>150.5</v>
      </c>
      <c r="BH82" s="34">
        <f t="shared" si="10"/>
        <v>150.5</v>
      </c>
      <c r="BI82" s="34">
        <f t="shared" si="10"/>
        <v>150.5</v>
      </c>
    </row>
    <row r="83" spans="3:61" x14ac:dyDescent="0.25">
      <c r="C83" s="147"/>
      <c r="D83" s="87">
        <v>0.8</v>
      </c>
      <c r="F83" s="28"/>
      <c r="G83" s="28"/>
      <c r="H83" s="28"/>
      <c r="I83" s="28"/>
      <c r="J83" s="28"/>
      <c r="K83" s="90"/>
      <c r="L83" s="28"/>
      <c r="M83" s="28"/>
      <c r="N83" s="28"/>
      <c r="O83" s="28"/>
      <c r="P83" s="28"/>
      <c r="Q83" s="28"/>
      <c r="R83" s="28"/>
      <c r="S83" s="28"/>
      <c r="T83" s="34">
        <f>T64</f>
        <v>26</v>
      </c>
      <c r="U83" s="34">
        <f t="shared" ref="U83:AF97" si="11">T83+U64</f>
        <v>39</v>
      </c>
      <c r="V83" s="34">
        <f t="shared" si="11"/>
        <v>52</v>
      </c>
      <c r="W83" s="34">
        <f t="shared" si="11"/>
        <v>52</v>
      </c>
      <c r="X83" s="34">
        <f t="shared" si="11"/>
        <v>52</v>
      </c>
      <c r="Y83" s="34">
        <f t="shared" si="11"/>
        <v>52</v>
      </c>
      <c r="Z83" s="34">
        <f t="shared" si="11"/>
        <v>52</v>
      </c>
      <c r="AA83" s="34">
        <f t="shared" si="11"/>
        <v>52</v>
      </c>
      <c r="AB83" s="34">
        <f t="shared" si="11"/>
        <v>52</v>
      </c>
      <c r="AC83" s="34">
        <f t="shared" si="11"/>
        <v>52</v>
      </c>
      <c r="AD83" s="34">
        <f t="shared" si="11"/>
        <v>52</v>
      </c>
      <c r="AE83" s="34">
        <f t="shared" si="11"/>
        <v>52</v>
      </c>
      <c r="AF83" s="34">
        <f t="shared" si="11"/>
        <v>52</v>
      </c>
      <c r="AG83" s="34">
        <f t="shared" ref="AG83:BI83" si="12">AF83+AG64</f>
        <v>52</v>
      </c>
      <c r="AH83" s="34">
        <f t="shared" si="12"/>
        <v>52</v>
      </c>
      <c r="AI83" s="34">
        <f t="shared" si="12"/>
        <v>52</v>
      </c>
      <c r="AJ83" s="34">
        <f t="shared" si="12"/>
        <v>52</v>
      </c>
      <c r="AK83" s="34">
        <f t="shared" si="12"/>
        <v>52</v>
      </c>
      <c r="AL83" s="34">
        <f t="shared" si="12"/>
        <v>52</v>
      </c>
      <c r="AM83" s="34">
        <f t="shared" si="12"/>
        <v>52</v>
      </c>
      <c r="AN83" s="34">
        <f t="shared" si="12"/>
        <v>52</v>
      </c>
      <c r="AO83" s="34">
        <f t="shared" si="12"/>
        <v>52</v>
      </c>
      <c r="AP83" s="34">
        <f t="shared" si="12"/>
        <v>52</v>
      </c>
      <c r="AQ83" s="34">
        <f t="shared" si="12"/>
        <v>52</v>
      </c>
      <c r="AR83" s="34">
        <f t="shared" si="12"/>
        <v>52</v>
      </c>
      <c r="AS83" s="34">
        <f t="shared" si="12"/>
        <v>52</v>
      </c>
      <c r="AT83" s="34">
        <f t="shared" si="12"/>
        <v>52</v>
      </c>
      <c r="AU83" s="34">
        <f t="shared" si="12"/>
        <v>52</v>
      </c>
      <c r="AV83" s="34">
        <f t="shared" si="12"/>
        <v>52</v>
      </c>
      <c r="AW83" s="34">
        <f t="shared" si="12"/>
        <v>52</v>
      </c>
      <c r="AX83" s="34">
        <f t="shared" si="12"/>
        <v>52</v>
      </c>
      <c r="AY83" s="34">
        <f t="shared" si="12"/>
        <v>52</v>
      </c>
      <c r="AZ83" s="34">
        <f t="shared" si="12"/>
        <v>52</v>
      </c>
      <c r="BA83" s="34">
        <f t="shared" si="12"/>
        <v>52</v>
      </c>
      <c r="BB83" s="34">
        <f t="shared" si="12"/>
        <v>52</v>
      </c>
      <c r="BC83" s="34">
        <f t="shared" si="12"/>
        <v>52</v>
      </c>
      <c r="BD83" s="34">
        <f t="shared" si="12"/>
        <v>52</v>
      </c>
      <c r="BE83" s="34">
        <f t="shared" si="12"/>
        <v>52</v>
      </c>
      <c r="BF83" s="34">
        <f t="shared" si="12"/>
        <v>52</v>
      </c>
      <c r="BG83" s="34">
        <f t="shared" si="12"/>
        <v>52</v>
      </c>
      <c r="BH83" s="34">
        <f t="shared" si="12"/>
        <v>52</v>
      </c>
      <c r="BI83" s="34">
        <f t="shared" si="12"/>
        <v>52</v>
      </c>
    </row>
    <row r="84" spans="3:61" x14ac:dyDescent="0.25">
      <c r="C84" s="147"/>
      <c r="D84" s="87">
        <v>0.7</v>
      </c>
      <c r="F84" s="28"/>
      <c r="G84" s="28"/>
      <c r="H84" s="28"/>
      <c r="I84" s="28"/>
      <c r="J84" s="28"/>
      <c r="K84" s="90"/>
      <c r="L84" s="28"/>
      <c r="M84" s="28"/>
      <c r="N84" s="28"/>
      <c r="O84" s="28"/>
      <c r="P84" s="28"/>
      <c r="Q84" s="28"/>
      <c r="R84" s="28"/>
      <c r="S84" s="28"/>
      <c r="T84" s="34">
        <f t="shared" ref="T84:T97" si="13">T65</f>
        <v>0</v>
      </c>
      <c r="U84" s="34">
        <f t="shared" si="11"/>
        <v>0</v>
      </c>
      <c r="V84" s="34">
        <f t="shared" si="11"/>
        <v>10</v>
      </c>
      <c r="W84" s="34">
        <f t="shared" si="11"/>
        <v>20</v>
      </c>
      <c r="X84" s="34">
        <f t="shared" si="11"/>
        <v>30</v>
      </c>
      <c r="Y84" s="34">
        <f t="shared" si="11"/>
        <v>40</v>
      </c>
      <c r="Z84" s="34">
        <f t="shared" si="11"/>
        <v>40</v>
      </c>
      <c r="AA84" s="34">
        <f t="shared" si="11"/>
        <v>40</v>
      </c>
      <c r="AB84" s="34">
        <f t="shared" si="11"/>
        <v>40</v>
      </c>
      <c r="AC84" s="34">
        <f t="shared" si="11"/>
        <v>40</v>
      </c>
      <c r="AD84" s="34">
        <f t="shared" si="11"/>
        <v>40</v>
      </c>
      <c r="AE84" s="34">
        <f t="shared" si="11"/>
        <v>40</v>
      </c>
      <c r="AF84" s="34">
        <f t="shared" si="11"/>
        <v>40</v>
      </c>
      <c r="AG84" s="34">
        <f t="shared" ref="AG84:BI84" si="14">AF84+AG65</f>
        <v>40</v>
      </c>
      <c r="AH84" s="34">
        <f t="shared" si="14"/>
        <v>40</v>
      </c>
      <c r="AI84" s="34">
        <f t="shared" si="14"/>
        <v>40</v>
      </c>
      <c r="AJ84" s="34">
        <f t="shared" si="14"/>
        <v>40</v>
      </c>
      <c r="AK84" s="34">
        <f t="shared" si="14"/>
        <v>40</v>
      </c>
      <c r="AL84" s="34">
        <f t="shared" si="14"/>
        <v>40</v>
      </c>
      <c r="AM84" s="34">
        <f t="shared" si="14"/>
        <v>40</v>
      </c>
      <c r="AN84" s="34">
        <f t="shared" si="14"/>
        <v>40</v>
      </c>
      <c r="AO84" s="34">
        <f t="shared" si="14"/>
        <v>40</v>
      </c>
      <c r="AP84" s="34">
        <f t="shared" si="14"/>
        <v>40</v>
      </c>
      <c r="AQ84" s="34">
        <f t="shared" si="14"/>
        <v>40</v>
      </c>
      <c r="AR84" s="34">
        <f t="shared" si="14"/>
        <v>40</v>
      </c>
      <c r="AS84" s="34">
        <f t="shared" si="14"/>
        <v>40</v>
      </c>
      <c r="AT84" s="34">
        <f t="shared" si="14"/>
        <v>40</v>
      </c>
      <c r="AU84" s="34">
        <f t="shared" si="14"/>
        <v>40</v>
      </c>
      <c r="AV84" s="34">
        <f t="shared" si="14"/>
        <v>40</v>
      </c>
      <c r="AW84" s="34">
        <f t="shared" si="14"/>
        <v>40</v>
      </c>
      <c r="AX84" s="34">
        <f t="shared" si="14"/>
        <v>40</v>
      </c>
      <c r="AY84" s="34">
        <f t="shared" si="14"/>
        <v>40</v>
      </c>
      <c r="AZ84" s="34">
        <f t="shared" si="14"/>
        <v>40</v>
      </c>
      <c r="BA84" s="34">
        <f t="shared" si="14"/>
        <v>40</v>
      </c>
      <c r="BB84" s="34">
        <f t="shared" si="14"/>
        <v>40</v>
      </c>
      <c r="BC84" s="34">
        <f t="shared" si="14"/>
        <v>40</v>
      </c>
      <c r="BD84" s="34">
        <f t="shared" si="14"/>
        <v>40</v>
      </c>
      <c r="BE84" s="34">
        <f t="shared" si="14"/>
        <v>40</v>
      </c>
      <c r="BF84" s="34">
        <f t="shared" si="14"/>
        <v>40</v>
      </c>
      <c r="BG84" s="34">
        <f t="shared" si="14"/>
        <v>40</v>
      </c>
      <c r="BH84" s="34">
        <f t="shared" si="14"/>
        <v>40</v>
      </c>
      <c r="BI84" s="34">
        <f t="shared" si="14"/>
        <v>40</v>
      </c>
    </row>
    <row r="85" spans="3:61" x14ac:dyDescent="0.25">
      <c r="C85" s="148"/>
      <c r="D85" s="87">
        <v>0.65</v>
      </c>
      <c r="F85" s="28"/>
      <c r="G85" s="28"/>
      <c r="H85" s="28"/>
      <c r="I85" s="28"/>
      <c r="J85" s="28"/>
      <c r="K85" s="90"/>
      <c r="L85" s="28"/>
      <c r="M85" s="28"/>
      <c r="N85" s="28"/>
      <c r="O85" s="28"/>
      <c r="P85" s="28"/>
      <c r="Q85" s="28"/>
      <c r="R85" s="28"/>
      <c r="S85" s="28"/>
      <c r="T85" s="34">
        <f t="shared" si="13"/>
        <v>0</v>
      </c>
      <c r="U85" s="34">
        <f t="shared" si="11"/>
        <v>0</v>
      </c>
      <c r="V85" s="34">
        <f t="shared" si="11"/>
        <v>0</v>
      </c>
      <c r="W85" s="34">
        <f t="shared" si="11"/>
        <v>0</v>
      </c>
      <c r="X85" s="34">
        <f t="shared" si="11"/>
        <v>0</v>
      </c>
      <c r="Y85" s="34">
        <f t="shared" si="11"/>
        <v>0</v>
      </c>
      <c r="Z85" s="34">
        <f t="shared" si="11"/>
        <v>0</v>
      </c>
      <c r="AA85" s="34">
        <f t="shared" si="11"/>
        <v>0</v>
      </c>
      <c r="AB85" s="34">
        <f t="shared" si="11"/>
        <v>0</v>
      </c>
      <c r="AC85" s="34">
        <f t="shared" si="11"/>
        <v>0</v>
      </c>
      <c r="AD85" s="34">
        <f t="shared" si="11"/>
        <v>0</v>
      </c>
      <c r="AE85" s="34">
        <f t="shared" si="11"/>
        <v>0</v>
      </c>
      <c r="AF85" s="34">
        <f t="shared" si="11"/>
        <v>0</v>
      </c>
      <c r="AG85" s="34">
        <f t="shared" ref="AG85:BI85" si="15">AF85+AG66</f>
        <v>0</v>
      </c>
      <c r="AH85" s="34">
        <f t="shared" si="15"/>
        <v>0</v>
      </c>
      <c r="AI85" s="34">
        <f t="shared" si="15"/>
        <v>0</v>
      </c>
      <c r="AJ85" s="34">
        <f t="shared" si="15"/>
        <v>0</v>
      </c>
      <c r="AK85" s="34">
        <f t="shared" si="15"/>
        <v>0</v>
      </c>
      <c r="AL85" s="34">
        <f t="shared" si="15"/>
        <v>0</v>
      </c>
      <c r="AM85" s="34">
        <f t="shared" si="15"/>
        <v>0</v>
      </c>
      <c r="AN85" s="34">
        <f t="shared" si="15"/>
        <v>0</v>
      </c>
      <c r="AO85" s="34">
        <f t="shared" si="15"/>
        <v>0</v>
      </c>
      <c r="AP85" s="34">
        <f t="shared" si="15"/>
        <v>0</v>
      </c>
      <c r="AQ85" s="34">
        <f t="shared" si="15"/>
        <v>0</v>
      </c>
      <c r="AR85" s="34">
        <f t="shared" si="15"/>
        <v>0</v>
      </c>
      <c r="AS85" s="34">
        <f t="shared" si="15"/>
        <v>0</v>
      </c>
      <c r="AT85" s="34">
        <f t="shared" si="15"/>
        <v>0</v>
      </c>
      <c r="AU85" s="34">
        <f t="shared" si="15"/>
        <v>0</v>
      </c>
      <c r="AV85" s="34">
        <f t="shared" si="15"/>
        <v>0</v>
      </c>
      <c r="AW85" s="34">
        <f t="shared" si="15"/>
        <v>0</v>
      </c>
      <c r="AX85" s="34">
        <f t="shared" si="15"/>
        <v>0</v>
      </c>
      <c r="AY85" s="34">
        <f t="shared" si="15"/>
        <v>0</v>
      </c>
      <c r="AZ85" s="34">
        <f t="shared" si="15"/>
        <v>0</v>
      </c>
      <c r="BA85" s="34">
        <f t="shared" si="15"/>
        <v>0</v>
      </c>
      <c r="BB85" s="34">
        <f t="shared" si="15"/>
        <v>0</v>
      </c>
      <c r="BC85" s="34">
        <f t="shared" si="15"/>
        <v>0</v>
      </c>
      <c r="BD85" s="34">
        <f t="shared" si="15"/>
        <v>0</v>
      </c>
      <c r="BE85" s="34">
        <f t="shared" si="15"/>
        <v>0</v>
      </c>
      <c r="BF85" s="34">
        <f t="shared" si="15"/>
        <v>0</v>
      </c>
      <c r="BG85" s="34">
        <f t="shared" si="15"/>
        <v>0</v>
      </c>
      <c r="BH85" s="34">
        <f t="shared" si="15"/>
        <v>0</v>
      </c>
      <c r="BI85" s="34">
        <f t="shared" si="15"/>
        <v>0</v>
      </c>
    </row>
    <row r="86" spans="3:61" x14ac:dyDescent="0.25">
      <c r="C86" s="146" t="s">
        <v>37</v>
      </c>
      <c r="D86" s="87">
        <v>0.9</v>
      </c>
      <c r="F86" s="28"/>
      <c r="G86" s="28"/>
      <c r="H86" s="28"/>
      <c r="I86" s="28"/>
      <c r="J86" s="28"/>
      <c r="K86" s="90"/>
      <c r="L86" s="28"/>
      <c r="M86" s="28"/>
      <c r="N86" s="28"/>
      <c r="O86" s="28"/>
      <c r="P86" s="28"/>
      <c r="Q86" s="28"/>
      <c r="R86" s="28"/>
      <c r="S86" s="28"/>
      <c r="T86" s="34">
        <f t="shared" si="13"/>
        <v>15.2</v>
      </c>
      <c r="U86" s="34">
        <f t="shared" si="11"/>
        <v>22.799999999999997</v>
      </c>
      <c r="V86" s="34">
        <f t="shared" si="11"/>
        <v>30.4</v>
      </c>
      <c r="W86" s="34">
        <f t="shared" si="11"/>
        <v>30.4</v>
      </c>
      <c r="X86" s="34">
        <f t="shared" si="11"/>
        <v>30.4</v>
      </c>
      <c r="Y86" s="34">
        <f t="shared" si="11"/>
        <v>30.4</v>
      </c>
      <c r="Z86" s="34">
        <f t="shared" si="11"/>
        <v>30.4</v>
      </c>
      <c r="AA86" s="34">
        <f t="shared" si="11"/>
        <v>30.4</v>
      </c>
      <c r="AB86" s="34">
        <f t="shared" si="11"/>
        <v>30.4</v>
      </c>
      <c r="AC86" s="34">
        <f t="shared" si="11"/>
        <v>30.4</v>
      </c>
      <c r="AD86" s="34">
        <f t="shared" si="11"/>
        <v>30.4</v>
      </c>
      <c r="AE86" s="34">
        <f t="shared" si="11"/>
        <v>30.4</v>
      </c>
      <c r="AF86" s="34">
        <f t="shared" si="11"/>
        <v>30.4</v>
      </c>
      <c r="AG86" s="34">
        <f t="shared" ref="AG86:BI86" si="16">AF86+AG67</f>
        <v>30.4</v>
      </c>
      <c r="AH86" s="34">
        <f t="shared" si="16"/>
        <v>30.4</v>
      </c>
      <c r="AI86" s="34">
        <f t="shared" si="16"/>
        <v>30.4</v>
      </c>
      <c r="AJ86" s="34">
        <f t="shared" si="16"/>
        <v>30.4</v>
      </c>
      <c r="AK86" s="34">
        <f t="shared" si="16"/>
        <v>30.4</v>
      </c>
      <c r="AL86" s="34">
        <f t="shared" si="16"/>
        <v>30.4</v>
      </c>
      <c r="AM86" s="34">
        <f t="shared" si="16"/>
        <v>30.4</v>
      </c>
      <c r="AN86" s="34">
        <f t="shared" si="16"/>
        <v>30.4</v>
      </c>
      <c r="AO86" s="34">
        <f t="shared" si="16"/>
        <v>30.4</v>
      </c>
      <c r="AP86" s="34">
        <f t="shared" si="16"/>
        <v>30.4</v>
      </c>
      <c r="AQ86" s="34">
        <f t="shared" si="16"/>
        <v>30.4</v>
      </c>
      <c r="AR86" s="34">
        <f t="shared" si="16"/>
        <v>30.4</v>
      </c>
      <c r="AS86" s="34">
        <f t="shared" si="16"/>
        <v>30.4</v>
      </c>
      <c r="AT86" s="34">
        <f t="shared" si="16"/>
        <v>30.4</v>
      </c>
      <c r="AU86" s="34">
        <f t="shared" si="16"/>
        <v>30.4</v>
      </c>
      <c r="AV86" s="34">
        <f t="shared" si="16"/>
        <v>30.4</v>
      </c>
      <c r="AW86" s="34">
        <f t="shared" si="16"/>
        <v>30.4</v>
      </c>
      <c r="AX86" s="34">
        <f t="shared" si="16"/>
        <v>30.4</v>
      </c>
      <c r="AY86" s="34">
        <f t="shared" si="16"/>
        <v>30.4</v>
      </c>
      <c r="AZ86" s="34">
        <f t="shared" si="16"/>
        <v>30.4</v>
      </c>
      <c r="BA86" s="34">
        <f t="shared" si="16"/>
        <v>30.4</v>
      </c>
      <c r="BB86" s="34">
        <f t="shared" si="16"/>
        <v>30.4</v>
      </c>
      <c r="BC86" s="34">
        <f t="shared" si="16"/>
        <v>30.4</v>
      </c>
      <c r="BD86" s="34">
        <f t="shared" si="16"/>
        <v>30.4</v>
      </c>
      <c r="BE86" s="34">
        <f t="shared" si="16"/>
        <v>30.4</v>
      </c>
      <c r="BF86" s="34">
        <f t="shared" si="16"/>
        <v>30.4</v>
      </c>
      <c r="BG86" s="34">
        <f t="shared" si="16"/>
        <v>30.4</v>
      </c>
      <c r="BH86" s="34">
        <f t="shared" si="16"/>
        <v>30.4</v>
      </c>
      <c r="BI86" s="34">
        <f t="shared" si="16"/>
        <v>30.4</v>
      </c>
    </row>
    <row r="87" spans="3:61" x14ac:dyDescent="0.25">
      <c r="C87" s="147"/>
      <c r="D87" s="87">
        <v>0.7</v>
      </c>
      <c r="F87" s="28"/>
      <c r="G87" s="28"/>
      <c r="H87" s="28"/>
      <c r="I87" s="28"/>
      <c r="J87" s="28"/>
      <c r="K87" s="90"/>
      <c r="L87" s="28"/>
      <c r="M87" s="28"/>
      <c r="N87" s="28"/>
      <c r="O87" s="28"/>
      <c r="P87" s="28"/>
      <c r="Q87" s="28"/>
      <c r="R87" s="28"/>
      <c r="S87" s="28"/>
      <c r="T87" s="34">
        <f t="shared" si="13"/>
        <v>7.5</v>
      </c>
      <c r="U87" s="34">
        <f t="shared" si="11"/>
        <v>10.75</v>
      </c>
      <c r="V87" s="34">
        <f t="shared" si="11"/>
        <v>14</v>
      </c>
      <c r="W87" s="34">
        <f t="shared" si="11"/>
        <v>14</v>
      </c>
      <c r="X87" s="34">
        <f t="shared" si="11"/>
        <v>14</v>
      </c>
      <c r="Y87" s="34">
        <f t="shared" si="11"/>
        <v>14</v>
      </c>
      <c r="Z87" s="34">
        <f t="shared" si="11"/>
        <v>14</v>
      </c>
      <c r="AA87" s="34">
        <f t="shared" si="11"/>
        <v>14</v>
      </c>
      <c r="AB87" s="34">
        <f t="shared" si="11"/>
        <v>14</v>
      </c>
      <c r="AC87" s="34">
        <f t="shared" si="11"/>
        <v>14</v>
      </c>
      <c r="AD87" s="34">
        <f t="shared" si="11"/>
        <v>14</v>
      </c>
      <c r="AE87" s="34">
        <f t="shared" si="11"/>
        <v>14</v>
      </c>
      <c r="AF87" s="34">
        <f t="shared" si="11"/>
        <v>14</v>
      </c>
      <c r="AG87" s="34">
        <f t="shared" ref="AG87:BI87" si="17">AF87+AG68</f>
        <v>14</v>
      </c>
      <c r="AH87" s="34">
        <f t="shared" si="17"/>
        <v>14</v>
      </c>
      <c r="AI87" s="34">
        <f t="shared" si="17"/>
        <v>14</v>
      </c>
      <c r="AJ87" s="34">
        <f t="shared" si="17"/>
        <v>14</v>
      </c>
      <c r="AK87" s="34">
        <f t="shared" si="17"/>
        <v>14</v>
      </c>
      <c r="AL87" s="34">
        <f t="shared" si="17"/>
        <v>14</v>
      </c>
      <c r="AM87" s="34">
        <f t="shared" si="17"/>
        <v>14</v>
      </c>
      <c r="AN87" s="34">
        <f t="shared" si="17"/>
        <v>14</v>
      </c>
      <c r="AO87" s="34">
        <f t="shared" si="17"/>
        <v>14</v>
      </c>
      <c r="AP87" s="34">
        <f t="shared" si="17"/>
        <v>14</v>
      </c>
      <c r="AQ87" s="34">
        <f t="shared" si="17"/>
        <v>14</v>
      </c>
      <c r="AR87" s="34">
        <f t="shared" si="17"/>
        <v>14</v>
      </c>
      <c r="AS87" s="34">
        <f t="shared" si="17"/>
        <v>14</v>
      </c>
      <c r="AT87" s="34">
        <f t="shared" si="17"/>
        <v>14</v>
      </c>
      <c r="AU87" s="34">
        <f t="shared" si="17"/>
        <v>14</v>
      </c>
      <c r="AV87" s="34">
        <f t="shared" si="17"/>
        <v>14</v>
      </c>
      <c r="AW87" s="34">
        <f t="shared" si="17"/>
        <v>14</v>
      </c>
      <c r="AX87" s="34">
        <f t="shared" si="17"/>
        <v>14</v>
      </c>
      <c r="AY87" s="34">
        <f t="shared" si="17"/>
        <v>14</v>
      </c>
      <c r="AZ87" s="34">
        <f t="shared" si="17"/>
        <v>14</v>
      </c>
      <c r="BA87" s="34">
        <f t="shared" si="17"/>
        <v>14</v>
      </c>
      <c r="BB87" s="34">
        <f t="shared" si="17"/>
        <v>14</v>
      </c>
      <c r="BC87" s="34">
        <f t="shared" si="17"/>
        <v>14</v>
      </c>
      <c r="BD87" s="34">
        <f t="shared" si="17"/>
        <v>14</v>
      </c>
      <c r="BE87" s="34">
        <f t="shared" si="17"/>
        <v>14</v>
      </c>
      <c r="BF87" s="34">
        <f t="shared" si="17"/>
        <v>14</v>
      </c>
      <c r="BG87" s="34">
        <f t="shared" si="17"/>
        <v>14</v>
      </c>
      <c r="BH87" s="34">
        <f t="shared" si="17"/>
        <v>14</v>
      </c>
      <c r="BI87" s="34">
        <f t="shared" si="17"/>
        <v>14</v>
      </c>
    </row>
    <row r="88" spans="3:61" x14ac:dyDescent="0.25">
      <c r="C88" s="147"/>
      <c r="D88" s="87">
        <v>0.6</v>
      </c>
      <c r="F88" s="28"/>
      <c r="G88" s="28"/>
      <c r="H88" s="28"/>
      <c r="I88" s="28"/>
      <c r="J88" s="28"/>
      <c r="K88" s="90"/>
      <c r="L88" s="28"/>
      <c r="M88" s="28"/>
      <c r="N88" s="28"/>
      <c r="O88" s="28"/>
      <c r="P88" s="28"/>
      <c r="Q88" s="28"/>
      <c r="R88" s="28"/>
      <c r="S88" s="28"/>
      <c r="T88" s="34">
        <f t="shared" si="13"/>
        <v>0</v>
      </c>
      <c r="U88" s="34">
        <f t="shared" si="11"/>
        <v>0</v>
      </c>
      <c r="V88" s="34">
        <f t="shared" si="11"/>
        <v>2</v>
      </c>
      <c r="W88" s="34">
        <f t="shared" si="11"/>
        <v>4</v>
      </c>
      <c r="X88" s="34">
        <f t="shared" si="11"/>
        <v>6</v>
      </c>
      <c r="Y88" s="34">
        <f t="shared" si="11"/>
        <v>8</v>
      </c>
      <c r="Z88" s="34">
        <f t="shared" si="11"/>
        <v>8</v>
      </c>
      <c r="AA88" s="34">
        <f t="shared" si="11"/>
        <v>8</v>
      </c>
      <c r="AB88" s="34">
        <f t="shared" si="11"/>
        <v>8</v>
      </c>
      <c r="AC88" s="34">
        <f t="shared" si="11"/>
        <v>8</v>
      </c>
      <c r="AD88" s="34">
        <f t="shared" si="11"/>
        <v>8</v>
      </c>
      <c r="AE88" s="34">
        <f t="shared" si="11"/>
        <v>8</v>
      </c>
      <c r="AF88" s="34">
        <f t="shared" si="11"/>
        <v>8</v>
      </c>
      <c r="AG88" s="34">
        <f t="shared" ref="AG88:BI88" si="18">AF88+AG69</f>
        <v>8</v>
      </c>
      <c r="AH88" s="34">
        <f t="shared" si="18"/>
        <v>8</v>
      </c>
      <c r="AI88" s="34">
        <f t="shared" si="18"/>
        <v>8</v>
      </c>
      <c r="AJ88" s="34">
        <f t="shared" si="18"/>
        <v>8</v>
      </c>
      <c r="AK88" s="34">
        <f t="shared" si="18"/>
        <v>8</v>
      </c>
      <c r="AL88" s="34">
        <f t="shared" si="18"/>
        <v>8</v>
      </c>
      <c r="AM88" s="34">
        <f t="shared" si="18"/>
        <v>8</v>
      </c>
      <c r="AN88" s="34">
        <f t="shared" si="18"/>
        <v>8</v>
      </c>
      <c r="AO88" s="34">
        <f t="shared" si="18"/>
        <v>8</v>
      </c>
      <c r="AP88" s="34">
        <f t="shared" si="18"/>
        <v>8</v>
      </c>
      <c r="AQ88" s="34">
        <f t="shared" si="18"/>
        <v>8</v>
      </c>
      <c r="AR88" s="34">
        <f t="shared" si="18"/>
        <v>8</v>
      </c>
      <c r="AS88" s="34">
        <f t="shared" si="18"/>
        <v>8</v>
      </c>
      <c r="AT88" s="34">
        <f t="shared" si="18"/>
        <v>8</v>
      </c>
      <c r="AU88" s="34">
        <f t="shared" si="18"/>
        <v>8</v>
      </c>
      <c r="AV88" s="34">
        <f t="shared" si="18"/>
        <v>8</v>
      </c>
      <c r="AW88" s="34">
        <f t="shared" si="18"/>
        <v>8</v>
      </c>
      <c r="AX88" s="34">
        <f t="shared" si="18"/>
        <v>8</v>
      </c>
      <c r="AY88" s="34">
        <f t="shared" si="18"/>
        <v>8</v>
      </c>
      <c r="AZ88" s="34">
        <f t="shared" si="18"/>
        <v>8</v>
      </c>
      <c r="BA88" s="34">
        <f t="shared" si="18"/>
        <v>8</v>
      </c>
      <c r="BB88" s="34">
        <f t="shared" si="18"/>
        <v>8</v>
      </c>
      <c r="BC88" s="34">
        <f t="shared" si="18"/>
        <v>8</v>
      </c>
      <c r="BD88" s="34">
        <f t="shared" si="18"/>
        <v>8</v>
      </c>
      <c r="BE88" s="34">
        <f t="shared" si="18"/>
        <v>8</v>
      </c>
      <c r="BF88" s="34">
        <f t="shared" si="18"/>
        <v>8</v>
      </c>
      <c r="BG88" s="34">
        <f t="shared" si="18"/>
        <v>8</v>
      </c>
      <c r="BH88" s="34">
        <f t="shared" si="18"/>
        <v>8</v>
      </c>
      <c r="BI88" s="34">
        <f t="shared" si="18"/>
        <v>8</v>
      </c>
    </row>
    <row r="89" spans="3:61" x14ac:dyDescent="0.25">
      <c r="C89" s="148"/>
      <c r="D89" s="87">
        <v>0.55000000000000004</v>
      </c>
      <c r="F89" s="28"/>
      <c r="G89" s="28"/>
      <c r="H89" s="28"/>
      <c r="I89" s="28"/>
      <c r="J89" s="28"/>
      <c r="K89" s="90"/>
      <c r="L89" s="28"/>
      <c r="M89" s="28"/>
      <c r="N89" s="28"/>
      <c r="O89" s="28"/>
      <c r="P89" s="28"/>
      <c r="Q89" s="28"/>
      <c r="R89" s="28"/>
      <c r="S89" s="28"/>
      <c r="T89" s="34">
        <f t="shared" si="13"/>
        <v>0</v>
      </c>
      <c r="U89" s="34">
        <f t="shared" si="11"/>
        <v>0</v>
      </c>
      <c r="V89" s="34">
        <f t="shared" si="11"/>
        <v>0</v>
      </c>
      <c r="W89" s="34">
        <f t="shared" si="11"/>
        <v>0</v>
      </c>
      <c r="X89" s="34">
        <f t="shared" si="11"/>
        <v>0</v>
      </c>
      <c r="Y89" s="34">
        <f t="shared" si="11"/>
        <v>0</v>
      </c>
      <c r="Z89" s="34">
        <f t="shared" si="11"/>
        <v>0</v>
      </c>
      <c r="AA89" s="34">
        <f t="shared" si="11"/>
        <v>0</v>
      </c>
      <c r="AB89" s="34">
        <f t="shared" si="11"/>
        <v>0</v>
      </c>
      <c r="AC89" s="34">
        <f t="shared" si="11"/>
        <v>0</v>
      </c>
      <c r="AD89" s="34">
        <f t="shared" si="11"/>
        <v>0</v>
      </c>
      <c r="AE89" s="34">
        <f t="shared" si="11"/>
        <v>0</v>
      </c>
      <c r="AF89" s="34">
        <f t="shared" si="11"/>
        <v>0</v>
      </c>
      <c r="AG89" s="34">
        <f t="shared" ref="AG89:BI89" si="19">AF89+AG70</f>
        <v>0</v>
      </c>
      <c r="AH89" s="34">
        <f t="shared" si="19"/>
        <v>0</v>
      </c>
      <c r="AI89" s="34">
        <f t="shared" si="19"/>
        <v>0</v>
      </c>
      <c r="AJ89" s="34">
        <f t="shared" si="19"/>
        <v>0</v>
      </c>
      <c r="AK89" s="34">
        <f t="shared" si="19"/>
        <v>0</v>
      </c>
      <c r="AL89" s="34">
        <f t="shared" si="19"/>
        <v>0</v>
      </c>
      <c r="AM89" s="34">
        <f t="shared" si="19"/>
        <v>0</v>
      </c>
      <c r="AN89" s="34">
        <f t="shared" si="19"/>
        <v>0</v>
      </c>
      <c r="AO89" s="34">
        <f t="shared" si="19"/>
        <v>0</v>
      </c>
      <c r="AP89" s="34">
        <f t="shared" si="19"/>
        <v>0</v>
      </c>
      <c r="AQ89" s="34">
        <f t="shared" si="19"/>
        <v>0</v>
      </c>
      <c r="AR89" s="34">
        <f t="shared" si="19"/>
        <v>0</v>
      </c>
      <c r="AS89" s="34">
        <f t="shared" si="19"/>
        <v>0</v>
      </c>
      <c r="AT89" s="34">
        <f t="shared" si="19"/>
        <v>0</v>
      </c>
      <c r="AU89" s="34">
        <f t="shared" si="19"/>
        <v>0</v>
      </c>
      <c r="AV89" s="34">
        <f t="shared" si="19"/>
        <v>0</v>
      </c>
      <c r="AW89" s="34">
        <f t="shared" si="19"/>
        <v>0</v>
      </c>
      <c r="AX89" s="34">
        <f t="shared" si="19"/>
        <v>0</v>
      </c>
      <c r="AY89" s="34">
        <f t="shared" si="19"/>
        <v>0</v>
      </c>
      <c r="AZ89" s="34">
        <f t="shared" si="19"/>
        <v>0</v>
      </c>
      <c r="BA89" s="34">
        <f t="shared" si="19"/>
        <v>0</v>
      </c>
      <c r="BB89" s="34">
        <f t="shared" si="19"/>
        <v>0</v>
      </c>
      <c r="BC89" s="34">
        <f t="shared" si="19"/>
        <v>0</v>
      </c>
      <c r="BD89" s="34">
        <f t="shared" si="19"/>
        <v>0</v>
      </c>
      <c r="BE89" s="34">
        <f t="shared" si="19"/>
        <v>0</v>
      </c>
      <c r="BF89" s="34">
        <f t="shared" si="19"/>
        <v>0</v>
      </c>
      <c r="BG89" s="34">
        <f t="shared" si="19"/>
        <v>0</v>
      </c>
      <c r="BH89" s="34">
        <f t="shared" si="19"/>
        <v>0</v>
      </c>
      <c r="BI89" s="34">
        <f t="shared" si="19"/>
        <v>0</v>
      </c>
    </row>
    <row r="90" spans="3:61" x14ac:dyDescent="0.25">
      <c r="C90" s="146" t="s">
        <v>38</v>
      </c>
      <c r="D90" s="87">
        <v>0.8</v>
      </c>
      <c r="F90" s="28"/>
      <c r="G90" s="28"/>
      <c r="H90" s="28"/>
      <c r="I90" s="28"/>
      <c r="J90" s="28"/>
      <c r="K90" s="90"/>
      <c r="L90" s="28"/>
      <c r="M90" s="28"/>
      <c r="N90" s="28"/>
      <c r="O90" s="28"/>
      <c r="P90" s="28"/>
      <c r="Q90" s="28"/>
      <c r="R90" s="28"/>
      <c r="S90" s="28"/>
      <c r="T90" s="34">
        <f t="shared" si="13"/>
        <v>21.6</v>
      </c>
      <c r="U90" s="34">
        <f t="shared" si="11"/>
        <v>32.400000000000006</v>
      </c>
      <c r="V90" s="34">
        <f t="shared" si="11"/>
        <v>43.2</v>
      </c>
      <c r="W90" s="34">
        <f t="shared" si="11"/>
        <v>43.2</v>
      </c>
      <c r="X90" s="34">
        <f t="shared" si="11"/>
        <v>43.2</v>
      </c>
      <c r="Y90" s="34">
        <f t="shared" si="11"/>
        <v>43.2</v>
      </c>
      <c r="Z90" s="34">
        <f t="shared" si="11"/>
        <v>43.2</v>
      </c>
      <c r="AA90" s="34">
        <f t="shared" si="11"/>
        <v>43.2</v>
      </c>
      <c r="AB90" s="34">
        <f t="shared" si="11"/>
        <v>43.2</v>
      </c>
      <c r="AC90" s="34">
        <f t="shared" si="11"/>
        <v>43.2</v>
      </c>
      <c r="AD90" s="34">
        <f t="shared" si="11"/>
        <v>43.2</v>
      </c>
      <c r="AE90" s="34">
        <f t="shared" si="11"/>
        <v>43.2</v>
      </c>
      <c r="AF90" s="34">
        <f t="shared" si="11"/>
        <v>43.2</v>
      </c>
      <c r="AG90" s="34">
        <f t="shared" ref="AG90:BI90" si="20">AF90+AG71</f>
        <v>43.2</v>
      </c>
      <c r="AH90" s="34">
        <f t="shared" si="20"/>
        <v>43.2</v>
      </c>
      <c r="AI90" s="34">
        <f t="shared" si="20"/>
        <v>43.2</v>
      </c>
      <c r="AJ90" s="34">
        <f t="shared" si="20"/>
        <v>43.2</v>
      </c>
      <c r="AK90" s="34">
        <f t="shared" si="20"/>
        <v>43.2</v>
      </c>
      <c r="AL90" s="34">
        <f t="shared" si="20"/>
        <v>43.2</v>
      </c>
      <c r="AM90" s="34">
        <f t="shared" si="20"/>
        <v>43.2</v>
      </c>
      <c r="AN90" s="34">
        <f t="shared" si="20"/>
        <v>43.2</v>
      </c>
      <c r="AO90" s="34">
        <f t="shared" si="20"/>
        <v>43.2</v>
      </c>
      <c r="AP90" s="34">
        <f t="shared" si="20"/>
        <v>43.2</v>
      </c>
      <c r="AQ90" s="34">
        <f t="shared" si="20"/>
        <v>43.2</v>
      </c>
      <c r="AR90" s="34">
        <f t="shared" si="20"/>
        <v>43.2</v>
      </c>
      <c r="AS90" s="34">
        <f t="shared" si="20"/>
        <v>43.2</v>
      </c>
      <c r="AT90" s="34">
        <f t="shared" si="20"/>
        <v>43.2</v>
      </c>
      <c r="AU90" s="34">
        <f t="shared" si="20"/>
        <v>43.2</v>
      </c>
      <c r="AV90" s="34">
        <f t="shared" si="20"/>
        <v>43.2</v>
      </c>
      <c r="AW90" s="34">
        <f t="shared" si="20"/>
        <v>43.2</v>
      </c>
      <c r="AX90" s="34">
        <f t="shared" si="20"/>
        <v>43.2</v>
      </c>
      <c r="AY90" s="34">
        <f t="shared" si="20"/>
        <v>43.2</v>
      </c>
      <c r="AZ90" s="34">
        <f t="shared" si="20"/>
        <v>43.2</v>
      </c>
      <c r="BA90" s="34">
        <f t="shared" si="20"/>
        <v>43.2</v>
      </c>
      <c r="BB90" s="34">
        <f t="shared" si="20"/>
        <v>43.2</v>
      </c>
      <c r="BC90" s="34">
        <f t="shared" si="20"/>
        <v>43.2</v>
      </c>
      <c r="BD90" s="34">
        <f t="shared" si="20"/>
        <v>43.2</v>
      </c>
      <c r="BE90" s="34">
        <f t="shared" si="20"/>
        <v>43.2</v>
      </c>
      <c r="BF90" s="34">
        <f t="shared" si="20"/>
        <v>43.2</v>
      </c>
      <c r="BG90" s="34">
        <f t="shared" si="20"/>
        <v>43.2</v>
      </c>
      <c r="BH90" s="34">
        <f t="shared" si="20"/>
        <v>43.2</v>
      </c>
      <c r="BI90" s="34">
        <f t="shared" si="20"/>
        <v>43.2</v>
      </c>
    </row>
    <row r="91" spans="3:61" x14ac:dyDescent="0.25">
      <c r="C91" s="147"/>
      <c r="D91" s="87">
        <v>0.65</v>
      </c>
      <c r="F91" s="28"/>
      <c r="G91" s="28"/>
      <c r="H91" s="28"/>
      <c r="I91" s="28"/>
      <c r="J91" s="28"/>
      <c r="K91" s="90"/>
      <c r="L91" s="28"/>
      <c r="M91" s="28"/>
      <c r="N91" s="28"/>
      <c r="O91" s="28"/>
      <c r="P91" s="28"/>
      <c r="Q91" s="28"/>
      <c r="R91" s="28"/>
      <c r="S91" s="28"/>
      <c r="T91" s="34">
        <f t="shared" si="13"/>
        <v>8.4</v>
      </c>
      <c r="U91" s="34">
        <f t="shared" si="11"/>
        <v>12.600000000000001</v>
      </c>
      <c r="V91" s="34">
        <f t="shared" si="11"/>
        <v>16.8</v>
      </c>
      <c r="W91" s="34">
        <f t="shared" si="11"/>
        <v>16.8</v>
      </c>
      <c r="X91" s="34">
        <f t="shared" si="11"/>
        <v>16.8</v>
      </c>
      <c r="Y91" s="34">
        <f t="shared" si="11"/>
        <v>16.8</v>
      </c>
      <c r="Z91" s="34">
        <f t="shared" si="11"/>
        <v>16.8</v>
      </c>
      <c r="AA91" s="34">
        <f t="shared" si="11"/>
        <v>16.8</v>
      </c>
      <c r="AB91" s="34">
        <f t="shared" si="11"/>
        <v>16.8</v>
      </c>
      <c r="AC91" s="34">
        <f t="shared" si="11"/>
        <v>16.8</v>
      </c>
      <c r="AD91" s="34">
        <f t="shared" si="11"/>
        <v>16.8</v>
      </c>
      <c r="AE91" s="34">
        <f t="shared" si="11"/>
        <v>16.8</v>
      </c>
      <c r="AF91" s="34">
        <f t="shared" si="11"/>
        <v>16.8</v>
      </c>
      <c r="AG91" s="34">
        <f t="shared" ref="AG91:BI91" si="21">AF91+AG72</f>
        <v>16.8</v>
      </c>
      <c r="AH91" s="34">
        <f t="shared" si="21"/>
        <v>16.8</v>
      </c>
      <c r="AI91" s="34">
        <f t="shared" si="21"/>
        <v>16.8</v>
      </c>
      <c r="AJ91" s="34">
        <f t="shared" si="21"/>
        <v>16.8</v>
      </c>
      <c r="AK91" s="34">
        <f t="shared" si="21"/>
        <v>16.8</v>
      </c>
      <c r="AL91" s="34">
        <f t="shared" si="21"/>
        <v>16.8</v>
      </c>
      <c r="AM91" s="34">
        <f t="shared" si="21"/>
        <v>16.8</v>
      </c>
      <c r="AN91" s="34">
        <f t="shared" si="21"/>
        <v>16.8</v>
      </c>
      <c r="AO91" s="34">
        <f t="shared" si="21"/>
        <v>16.8</v>
      </c>
      <c r="AP91" s="34">
        <f t="shared" si="21"/>
        <v>16.8</v>
      </c>
      <c r="AQ91" s="34">
        <f t="shared" si="21"/>
        <v>16.8</v>
      </c>
      <c r="AR91" s="34">
        <f t="shared" si="21"/>
        <v>16.8</v>
      </c>
      <c r="AS91" s="34">
        <f t="shared" si="21"/>
        <v>16.8</v>
      </c>
      <c r="AT91" s="34">
        <f t="shared" si="21"/>
        <v>16.8</v>
      </c>
      <c r="AU91" s="34">
        <f t="shared" si="21"/>
        <v>16.8</v>
      </c>
      <c r="AV91" s="34">
        <f t="shared" si="21"/>
        <v>16.8</v>
      </c>
      <c r="AW91" s="34">
        <f t="shared" si="21"/>
        <v>16.8</v>
      </c>
      <c r="AX91" s="34">
        <f t="shared" si="21"/>
        <v>16.8</v>
      </c>
      <c r="AY91" s="34">
        <f t="shared" si="21"/>
        <v>16.8</v>
      </c>
      <c r="AZ91" s="34">
        <f t="shared" si="21"/>
        <v>16.8</v>
      </c>
      <c r="BA91" s="34">
        <f t="shared" si="21"/>
        <v>16.8</v>
      </c>
      <c r="BB91" s="34">
        <f t="shared" si="21"/>
        <v>16.8</v>
      </c>
      <c r="BC91" s="34">
        <f t="shared" si="21"/>
        <v>16.8</v>
      </c>
      <c r="BD91" s="34">
        <f t="shared" si="21"/>
        <v>16.8</v>
      </c>
      <c r="BE91" s="34">
        <f t="shared" si="21"/>
        <v>16.8</v>
      </c>
      <c r="BF91" s="34">
        <f t="shared" si="21"/>
        <v>16.8</v>
      </c>
      <c r="BG91" s="34">
        <f t="shared" si="21"/>
        <v>16.8</v>
      </c>
      <c r="BH91" s="34">
        <f t="shared" si="21"/>
        <v>16.8</v>
      </c>
      <c r="BI91" s="34">
        <f t="shared" si="21"/>
        <v>16.8</v>
      </c>
    </row>
    <row r="92" spans="3:61" x14ac:dyDescent="0.25">
      <c r="C92" s="147"/>
      <c r="D92" s="87">
        <v>0.55000000000000004</v>
      </c>
      <c r="F92" s="28"/>
      <c r="G92" s="28"/>
      <c r="H92" s="28"/>
      <c r="I92" s="28"/>
      <c r="J92" s="28"/>
      <c r="K92" s="90"/>
      <c r="L92" s="28"/>
      <c r="M92" s="28"/>
      <c r="N92" s="28"/>
      <c r="O92" s="28"/>
      <c r="P92" s="28"/>
      <c r="Q92" s="28"/>
      <c r="R92" s="28"/>
      <c r="S92" s="28"/>
      <c r="T92" s="34">
        <f t="shared" si="13"/>
        <v>0</v>
      </c>
      <c r="U92" s="34">
        <f t="shared" si="11"/>
        <v>0</v>
      </c>
      <c r="V92" s="34">
        <f t="shared" si="11"/>
        <v>2</v>
      </c>
      <c r="W92" s="34">
        <f t="shared" si="11"/>
        <v>4</v>
      </c>
      <c r="X92" s="34">
        <f t="shared" si="11"/>
        <v>6</v>
      </c>
      <c r="Y92" s="34">
        <f t="shared" si="11"/>
        <v>8</v>
      </c>
      <c r="Z92" s="34">
        <f t="shared" si="11"/>
        <v>8</v>
      </c>
      <c r="AA92" s="34">
        <f t="shared" si="11"/>
        <v>8</v>
      </c>
      <c r="AB92" s="34">
        <f t="shared" si="11"/>
        <v>8</v>
      </c>
      <c r="AC92" s="34">
        <f t="shared" si="11"/>
        <v>8</v>
      </c>
      <c r="AD92" s="34">
        <f t="shared" si="11"/>
        <v>8</v>
      </c>
      <c r="AE92" s="34">
        <f t="shared" si="11"/>
        <v>8</v>
      </c>
      <c r="AF92" s="34">
        <f t="shared" si="11"/>
        <v>8</v>
      </c>
      <c r="AG92" s="34">
        <f t="shared" ref="AG92:BI92" si="22">AF92+AG73</f>
        <v>8</v>
      </c>
      <c r="AH92" s="34">
        <f t="shared" si="22"/>
        <v>8</v>
      </c>
      <c r="AI92" s="34">
        <f t="shared" si="22"/>
        <v>8</v>
      </c>
      <c r="AJ92" s="34">
        <f t="shared" si="22"/>
        <v>8</v>
      </c>
      <c r="AK92" s="34">
        <f t="shared" si="22"/>
        <v>8</v>
      </c>
      <c r="AL92" s="34">
        <f t="shared" si="22"/>
        <v>8</v>
      </c>
      <c r="AM92" s="34">
        <f t="shared" si="22"/>
        <v>8</v>
      </c>
      <c r="AN92" s="34">
        <f t="shared" si="22"/>
        <v>8</v>
      </c>
      <c r="AO92" s="34">
        <f t="shared" si="22"/>
        <v>8</v>
      </c>
      <c r="AP92" s="34">
        <f t="shared" si="22"/>
        <v>8</v>
      </c>
      <c r="AQ92" s="34">
        <f t="shared" si="22"/>
        <v>8</v>
      </c>
      <c r="AR92" s="34">
        <f t="shared" si="22"/>
        <v>8</v>
      </c>
      <c r="AS92" s="34">
        <f t="shared" si="22"/>
        <v>8</v>
      </c>
      <c r="AT92" s="34">
        <f t="shared" si="22"/>
        <v>8</v>
      </c>
      <c r="AU92" s="34">
        <f t="shared" si="22"/>
        <v>8</v>
      </c>
      <c r="AV92" s="34">
        <f t="shared" si="22"/>
        <v>8</v>
      </c>
      <c r="AW92" s="34">
        <f t="shared" si="22"/>
        <v>8</v>
      </c>
      <c r="AX92" s="34">
        <f t="shared" si="22"/>
        <v>8</v>
      </c>
      <c r="AY92" s="34">
        <f t="shared" si="22"/>
        <v>8</v>
      </c>
      <c r="AZ92" s="34">
        <f t="shared" si="22"/>
        <v>8</v>
      </c>
      <c r="BA92" s="34">
        <f t="shared" si="22"/>
        <v>8</v>
      </c>
      <c r="BB92" s="34">
        <f t="shared" si="22"/>
        <v>8</v>
      </c>
      <c r="BC92" s="34">
        <f t="shared" si="22"/>
        <v>8</v>
      </c>
      <c r="BD92" s="34">
        <f t="shared" si="22"/>
        <v>8</v>
      </c>
      <c r="BE92" s="34">
        <f t="shared" si="22"/>
        <v>8</v>
      </c>
      <c r="BF92" s="34">
        <f t="shared" si="22"/>
        <v>8</v>
      </c>
      <c r="BG92" s="34">
        <f t="shared" si="22"/>
        <v>8</v>
      </c>
      <c r="BH92" s="34">
        <f t="shared" si="22"/>
        <v>8</v>
      </c>
      <c r="BI92" s="34">
        <f t="shared" si="22"/>
        <v>8</v>
      </c>
    </row>
    <row r="93" spans="3:61" x14ac:dyDescent="0.25">
      <c r="C93" s="148"/>
      <c r="D93" s="87">
        <v>0.5</v>
      </c>
      <c r="F93" s="28"/>
      <c r="G93" s="28"/>
      <c r="H93" s="28"/>
      <c r="I93" s="28"/>
      <c r="J93" s="28"/>
      <c r="K93" s="90"/>
      <c r="L93" s="28"/>
      <c r="M93" s="28"/>
      <c r="N93" s="28"/>
      <c r="O93" s="28"/>
      <c r="P93" s="28"/>
      <c r="Q93" s="28"/>
      <c r="R93" s="28"/>
      <c r="S93" s="28"/>
      <c r="T93" s="34">
        <f t="shared" si="13"/>
        <v>0</v>
      </c>
      <c r="U93" s="34">
        <f t="shared" si="11"/>
        <v>0</v>
      </c>
      <c r="V93" s="34">
        <f t="shared" si="11"/>
        <v>0</v>
      </c>
      <c r="W93" s="34">
        <f t="shared" si="11"/>
        <v>0</v>
      </c>
      <c r="X93" s="34">
        <f t="shared" si="11"/>
        <v>0</v>
      </c>
      <c r="Y93" s="34">
        <f t="shared" si="11"/>
        <v>0</v>
      </c>
      <c r="Z93" s="34">
        <f t="shared" si="11"/>
        <v>0</v>
      </c>
      <c r="AA93" s="34">
        <f t="shared" si="11"/>
        <v>0</v>
      </c>
      <c r="AB93" s="34">
        <f t="shared" si="11"/>
        <v>0</v>
      </c>
      <c r="AC93" s="34">
        <f t="shared" si="11"/>
        <v>0</v>
      </c>
      <c r="AD93" s="34">
        <f t="shared" si="11"/>
        <v>0</v>
      </c>
      <c r="AE93" s="34">
        <f t="shared" si="11"/>
        <v>0</v>
      </c>
      <c r="AF93" s="34">
        <f t="shared" si="11"/>
        <v>0</v>
      </c>
      <c r="AG93" s="34">
        <f t="shared" ref="AG93:BI93" si="23">AF93+AG74</f>
        <v>0</v>
      </c>
      <c r="AH93" s="34">
        <f t="shared" si="23"/>
        <v>0</v>
      </c>
      <c r="AI93" s="34">
        <f t="shared" si="23"/>
        <v>0</v>
      </c>
      <c r="AJ93" s="34">
        <f t="shared" si="23"/>
        <v>0</v>
      </c>
      <c r="AK93" s="34">
        <f t="shared" si="23"/>
        <v>0</v>
      </c>
      <c r="AL93" s="34">
        <f t="shared" si="23"/>
        <v>0</v>
      </c>
      <c r="AM93" s="34">
        <f t="shared" si="23"/>
        <v>0</v>
      </c>
      <c r="AN93" s="34">
        <f t="shared" si="23"/>
        <v>0</v>
      </c>
      <c r="AO93" s="34">
        <f t="shared" si="23"/>
        <v>0</v>
      </c>
      <c r="AP93" s="34">
        <f t="shared" si="23"/>
        <v>0</v>
      </c>
      <c r="AQ93" s="34">
        <f t="shared" si="23"/>
        <v>0</v>
      </c>
      <c r="AR93" s="34">
        <f t="shared" si="23"/>
        <v>0</v>
      </c>
      <c r="AS93" s="34">
        <f t="shared" si="23"/>
        <v>0</v>
      </c>
      <c r="AT93" s="34">
        <f t="shared" si="23"/>
        <v>0</v>
      </c>
      <c r="AU93" s="34">
        <f t="shared" si="23"/>
        <v>0</v>
      </c>
      <c r="AV93" s="34">
        <f t="shared" si="23"/>
        <v>0</v>
      </c>
      <c r="AW93" s="34">
        <f t="shared" si="23"/>
        <v>0</v>
      </c>
      <c r="AX93" s="34">
        <f t="shared" si="23"/>
        <v>0</v>
      </c>
      <c r="AY93" s="34">
        <f t="shared" si="23"/>
        <v>0</v>
      </c>
      <c r="AZ93" s="34">
        <f t="shared" si="23"/>
        <v>0</v>
      </c>
      <c r="BA93" s="34">
        <f t="shared" si="23"/>
        <v>0</v>
      </c>
      <c r="BB93" s="34">
        <f t="shared" si="23"/>
        <v>0</v>
      </c>
      <c r="BC93" s="34">
        <f t="shared" si="23"/>
        <v>0</v>
      </c>
      <c r="BD93" s="34">
        <f t="shared" si="23"/>
        <v>0</v>
      </c>
      <c r="BE93" s="34">
        <f t="shared" si="23"/>
        <v>0</v>
      </c>
      <c r="BF93" s="34">
        <f t="shared" si="23"/>
        <v>0</v>
      </c>
      <c r="BG93" s="34">
        <f t="shared" si="23"/>
        <v>0</v>
      </c>
      <c r="BH93" s="34">
        <f t="shared" si="23"/>
        <v>0</v>
      </c>
      <c r="BI93" s="34">
        <f t="shared" si="23"/>
        <v>0</v>
      </c>
    </row>
    <row r="94" spans="3:61" x14ac:dyDescent="0.25">
      <c r="C94" s="151" t="s">
        <v>39</v>
      </c>
      <c r="D94" s="87">
        <v>0.7</v>
      </c>
      <c r="F94" s="28"/>
      <c r="G94" s="28"/>
      <c r="H94" s="28"/>
      <c r="I94" s="28"/>
      <c r="J94" s="28"/>
      <c r="K94" s="90"/>
      <c r="L94" s="28"/>
      <c r="M94" s="28"/>
      <c r="N94" s="28"/>
      <c r="O94" s="28"/>
      <c r="P94" s="28"/>
      <c r="Q94" s="28"/>
      <c r="R94" s="28"/>
      <c r="S94" s="28"/>
      <c r="T94" s="34">
        <f t="shared" si="13"/>
        <v>5.2</v>
      </c>
      <c r="U94" s="34">
        <f t="shared" si="11"/>
        <v>7.8000000000000007</v>
      </c>
      <c r="V94" s="34">
        <f t="shared" si="11"/>
        <v>10.4</v>
      </c>
      <c r="W94" s="34">
        <f t="shared" si="11"/>
        <v>10.4</v>
      </c>
      <c r="X94" s="34">
        <f t="shared" si="11"/>
        <v>10.4</v>
      </c>
      <c r="Y94" s="34">
        <f t="shared" si="11"/>
        <v>10.4</v>
      </c>
      <c r="Z94" s="34">
        <f t="shared" si="11"/>
        <v>10.4</v>
      </c>
      <c r="AA94" s="34">
        <f t="shared" si="11"/>
        <v>10.4</v>
      </c>
      <c r="AB94" s="34">
        <f t="shared" si="11"/>
        <v>10.4</v>
      </c>
      <c r="AC94" s="34">
        <f t="shared" si="11"/>
        <v>10.4</v>
      </c>
      <c r="AD94" s="34">
        <f t="shared" si="11"/>
        <v>10.4</v>
      </c>
      <c r="AE94" s="34">
        <f t="shared" si="11"/>
        <v>10.4</v>
      </c>
      <c r="AF94" s="34">
        <f t="shared" si="11"/>
        <v>10.4</v>
      </c>
      <c r="AG94" s="34">
        <f t="shared" ref="AG94:BI94" si="24">AF94+AG75</f>
        <v>10.4</v>
      </c>
      <c r="AH94" s="34">
        <f t="shared" si="24"/>
        <v>10.4</v>
      </c>
      <c r="AI94" s="34">
        <f t="shared" si="24"/>
        <v>10.4</v>
      </c>
      <c r="AJ94" s="34">
        <f t="shared" si="24"/>
        <v>10.4</v>
      </c>
      <c r="AK94" s="34">
        <f t="shared" si="24"/>
        <v>10.4</v>
      </c>
      <c r="AL94" s="34">
        <f t="shared" si="24"/>
        <v>10.4</v>
      </c>
      <c r="AM94" s="34">
        <f t="shared" si="24"/>
        <v>10.4</v>
      </c>
      <c r="AN94" s="34">
        <f t="shared" si="24"/>
        <v>10.4</v>
      </c>
      <c r="AO94" s="34">
        <f t="shared" si="24"/>
        <v>10.4</v>
      </c>
      <c r="AP94" s="34">
        <f t="shared" si="24"/>
        <v>10.4</v>
      </c>
      <c r="AQ94" s="34">
        <f t="shared" si="24"/>
        <v>10.4</v>
      </c>
      <c r="AR94" s="34">
        <f t="shared" si="24"/>
        <v>10.4</v>
      </c>
      <c r="AS94" s="34">
        <f t="shared" si="24"/>
        <v>10.4</v>
      </c>
      <c r="AT94" s="34">
        <f t="shared" si="24"/>
        <v>10.4</v>
      </c>
      <c r="AU94" s="34">
        <f t="shared" si="24"/>
        <v>10.4</v>
      </c>
      <c r="AV94" s="34">
        <f t="shared" si="24"/>
        <v>10.4</v>
      </c>
      <c r="AW94" s="34">
        <f t="shared" si="24"/>
        <v>10.4</v>
      </c>
      <c r="AX94" s="34">
        <f t="shared" si="24"/>
        <v>10.4</v>
      </c>
      <c r="AY94" s="34">
        <f t="shared" si="24"/>
        <v>10.4</v>
      </c>
      <c r="AZ94" s="34">
        <f t="shared" si="24"/>
        <v>10.4</v>
      </c>
      <c r="BA94" s="34">
        <f t="shared" si="24"/>
        <v>10.4</v>
      </c>
      <c r="BB94" s="34">
        <f t="shared" si="24"/>
        <v>10.4</v>
      </c>
      <c r="BC94" s="34">
        <f t="shared" si="24"/>
        <v>10.4</v>
      </c>
      <c r="BD94" s="34">
        <f t="shared" si="24"/>
        <v>10.4</v>
      </c>
      <c r="BE94" s="34">
        <f t="shared" si="24"/>
        <v>10.4</v>
      </c>
      <c r="BF94" s="34">
        <f t="shared" si="24"/>
        <v>10.4</v>
      </c>
      <c r="BG94" s="34">
        <f t="shared" si="24"/>
        <v>10.4</v>
      </c>
      <c r="BH94" s="34">
        <f t="shared" si="24"/>
        <v>10.4</v>
      </c>
      <c r="BI94" s="34">
        <f t="shared" si="24"/>
        <v>10.4</v>
      </c>
    </row>
    <row r="95" spans="3:61" x14ac:dyDescent="0.25">
      <c r="C95" s="151"/>
      <c r="D95" s="87">
        <v>0.55000000000000004</v>
      </c>
      <c r="F95" s="28"/>
      <c r="G95" s="28"/>
      <c r="H95" s="28"/>
      <c r="I95" s="28"/>
      <c r="J95" s="28"/>
      <c r="K95" s="28"/>
      <c r="L95" s="28"/>
      <c r="M95" s="28"/>
      <c r="N95" s="28"/>
      <c r="O95" s="28"/>
      <c r="P95" s="28"/>
      <c r="Q95" s="28"/>
      <c r="R95" s="28"/>
      <c r="S95" s="28"/>
      <c r="T95" s="34">
        <f t="shared" si="13"/>
        <v>0</v>
      </c>
      <c r="U95" s="34">
        <f t="shared" si="11"/>
        <v>0</v>
      </c>
      <c r="V95" s="34">
        <f t="shared" si="11"/>
        <v>2</v>
      </c>
      <c r="W95" s="34">
        <f t="shared" si="11"/>
        <v>4</v>
      </c>
      <c r="X95" s="34">
        <f t="shared" si="11"/>
        <v>6</v>
      </c>
      <c r="Y95" s="34">
        <f t="shared" si="11"/>
        <v>8</v>
      </c>
      <c r="Z95" s="34">
        <f t="shared" si="11"/>
        <v>8</v>
      </c>
      <c r="AA95" s="34">
        <f t="shared" si="11"/>
        <v>8</v>
      </c>
      <c r="AB95" s="34">
        <f t="shared" si="11"/>
        <v>8</v>
      </c>
      <c r="AC95" s="34">
        <f t="shared" si="11"/>
        <v>8</v>
      </c>
      <c r="AD95" s="34">
        <f t="shared" si="11"/>
        <v>8</v>
      </c>
      <c r="AE95" s="34">
        <f t="shared" si="11"/>
        <v>8</v>
      </c>
      <c r="AF95" s="34">
        <f t="shared" si="11"/>
        <v>8</v>
      </c>
      <c r="AG95" s="34">
        <f t="shared" ref="AG95:BI95" si="25">AF95+AG76</f>
        <v>8</v>
      </c>
      <c r="AH95" s="34">
        <f t="shared" si="25"/>
        <v>8</v>
      </c>
      <c r="AI95" s="34">
        <f t="shared" si="25"/>
        <v>8</v>
      </c>
      <c r="AJ95" s="34">
        <f t="shared" si="25"/>
        <v>8</v>
      </c>
      <c r="AK95" s="34">
        <f t="shared" si="25"/>
        <v>8</v>
      </c>
      <c r="AL95" s="34">
        <f t="shared" si="25"/>
        <v>8</v>
      </c>
      <c r="AM95" s="34">
        <f t="shared" si="25"/>
        <v>8</v>
      </c>
      <c r="AN95" s="34">
        <f t="shared" si="25"/>
        <v>8</v>
      </c>
      <c r="AO95" s="34">
        <f t="shared" si="25"/>
        <v>8</v>
      </c>
      <c r="AP95" s="34">
        <f t="shared" si="25"/>
        <v>8</v>
      </c>
      <c r="AQ95" s="34">
        <f t="shared" si="25"/>
        <v>8</v>
      </c>
      <c r="AR95" s="34">
        <f t="shared" si="25"/>
        <v>8</v>
      </c>
      <c r="AS95" s="34">
        <f t="shared" si="25"/>
        <v>8</v>
      </c>
      <c r="AT95" s="34">
        <f t="shared" si="25"/>
        <v>8</v>
      </c>
      <c r="AU95" s="34">
        <f t="shared" si="25"/>
        <v>8</v>
      </c>
      <c r="AV95" s="34">
        <f t="shared" si="25"/>
        <v>8</v>
      </c>
      <c r="AW95" s="34">
        <f t="shared" si="25"/>
        <v>8</v>
      </c>
      <c r="AX95" s="34">
        <f t="shared" si="25"/>
        <v>8</v>
      </c>
      <c r="AY95" s="34">
        <f t="shared" si="25"/>
        <v>8</v>
      </c>
      <c r="AZ95" s="34">
        <f t="shared" si="25"/>
        <v>8</v>
      </c>
      <c r="BA95" s="34">
        <f t="shared" si="25"/>
        <v>8</v>
      </c>
      <c r="BB95" s="34">
        <f t="shared" si="25"/>
        <v>8</v>
      </c>
      <c r="BC95" s="34">
        <f t="shared" si="25"/>
        <v>8</v>
      </c>
      <c r="BD95" s="34">
        <f t="shared" si="25"/>
        <v>8</v>
      </c>
      <c r="BE95" s="34">
        <f t="shared" si="25"/>
        <v>8</v>
      </c>
      <c r="BF95" s="34">
        <f t="shared" si="25"/>
        <v>8</v>
      </c>
      <c r="BG95" s="34">
        <f t="shared" si="25"/>
        <v>8</v>
      </c>
      <c r="BH95" s="34">
        <f t="shared" si="25"/>
        <v>8</v>
      </c>
      <c r="BI95" s="34">
        <f t="shared" si="25"/>
        <v>8</v>
      </c>
    </row>
    <row r="96" spans="3:61" x14ac:dyDescent="0.25">
      <c r="C96" s="151"/>
      <c r="D96" s="87">
        <v>0.5</v>
      </c>
      <c r="F96" s="28"/>
      <c r="G96" s="28"/>
      <c r="H96" s="28"/>
      <c r="I96" s="28"/>
      <c r="J96" s="28"/>
      <c r="K96" s="28"/>
      <c r="L96" s="28"/>
      <c r="M96" s="28"/>
      <c r="N96" s="28"/>
      <c r="O96" s="28"/>
      <c r="P96" s="28"/>
      <c r="Q96" s="28"/>
      <c r="R96" s="28"/>
      <c r="S96" s="28"/>
      <c r="T96" s="34">
        <f t="shared" si="13"/>
        <v>0</v>
      </c>
      <c r="U96" s="34">
        <f t="shared" si="11"/>
        <v>0</v>
      </c>
      <c r="V96" s="34">
        <f t="shared" si="11"/>
        <v>0</v>
      </c>
      <c r="W96" s="34">
        <f t="shared" si="11"/>
        <v>0</v>
      </c>
      <c r="X96" s="34">
        <f t="shared" si="11"/>
        <v>0</v>
      </c>
      <c r="Y96" s="34">
        <f t="shared" si="11"/>
        <v>0</v>
      </c>
      <c r="Z96" s="34">
        <f t="shared" si="11"/>
        <v>0</v>
      </c>
      <c r="AA96" s="34">
        <f t="shared" si="11"/>
        <v>0</v>
      </c>
      <c r="AB96" s="34">
        <f t="shared" si="11"/>
        <v>0</v>
      </c>
      <c r="AC96" s="34">
        <f t="shared" si="11"/>
        <v>0</v>
      </c>
      <c r="AD96" s="34">
        <f t="shared" si="11"/>
        <v>0</v>
      </c>
      <c r="AE96" s="34">
        <f t="shared" si="11"/>
        <v>0</v>
      </c>
      <c r="AF96" s="34">
        <f t="shared" si="11"/>
        <v>0</v>
      </c>
      <c r="AG96" s="34">
        <f t="shared" ref="AG96:BI96" si="26">AF96+AG77</f>
        <v>0</v>
      </c>
      <c r="AH96" s="34">
        <f t="shared" si="26"/>
        <v>0</v>
      </c>
      <c r="AI96" s="34">
        <f t="shared" si="26"/>
        <v>0</v>
      </c>
      <c r="AJ96" s="34">
        <f t="shared" si="26"/>
        <v>0</v>
      </c>
      <c r="AK96" s="34">
        <f t="shared" si="26"/>
        <v>0</v>
      </c>
      <c r="AL96" s="34">
        <f t="shared" si="26"/>
        <v>0</v>
      </c>
      <c r="AM96" s="34">
        <f t="shared" si="26"/>
        <v>0</v>
      </c>
      <c r="AN96" s="34">
        <f t="shared" si="26"/>
        <v>0</v>
      </c>
      <c r="AO96" s="34">
        <f t="shared" si="26"/>
        <v>0</v>
      </c>
      <c r="AP96" s="34">
        <f t="shared" si="26"/>
        <v>0</v>
      </c>
      <c r="AQ96" s="34">
        <f t="shared" si="26"/>
        <v>0</v>
      </c>
      <c r="AR96" s="34">
        <f t="shared" si="26"/>
        <v>0</v>
      </c>
      <c r="AS96" s="34">
        <f t="shared" si="26"/>
        <v>0</v>
      </c>
      <c r="AT96" s="34">
        <f t="shared" si="26"/>
        <v>0</v>
      </c>
      <c r="AU96" s="34">
        <f t="shared" si="26"/>
        <v>0</v>
      </c>
      <c r="AV96" s="34">
        <f t="shared" si="26"/>
        <v>0</v>
      </c>
      <c r="AW96" s="34">
        <f t="shared" si="26"/>
        <v>0</v>
      </c>
      <c r="AX96" s="34">
        <f t="shared" si="26"/>
        <v>0</v>
      </c>
      <c r="AY96" s="34">
        <f t="shared" si="26"/>
        <v>0</v>
      </c>
      <c r="AZ96" s="34">
        <f t="shared" si="26"/>
        <v>0</v>
      </c>
      <c r="BA96" s="34">
        <f t="shared" si="26"/>
        <v>0</v>
      </c>
      <c r="BB96" s="34">
        <f t="shared" si="26"/>
        <v>0</v>
      </c>
      <c r="BC96" s="34">
        <f t="shared" si="26"/>
        <v>0</v>
      </c>
      <c r="BD96" s="34">
        <f t="shared" si="26"/>
        <v>0</v>
      </c>
      <c r="BE96" s="34">
        <f t="shared" si="26"/>
        <v>0</v>
      </c>
      <c r="BF96" s="34">
        <f t="shared" si="26"/>
        <v>0</v>
      </c>
      <c r="BG96" s="34">
        <f t="shared" si="26"/>
        <v>0</v>
      </c>
      <c r="BH96" s="34">
        <f t="shared" si="26"/>
        <v>0</v>
      </c>
      <c r="BI96" s="34">
        <f t="shared" si="26"/>
        <v>0</v>
      </c>
    </row>
    <row r="97" spans="2:61" x14ac:dyDescent="0.25">
      <c r="C97" s="151"/>
      <c r="D97" s="87">
        <v>0.45</v>
      </c>
      <c r="F97" s="28"/>
      <c r="G97" s="28"/>
      <c r="H97" s="28"/>
      <c r="I97" s="28"/>
      <c r="J97" s="28"/>
      <c r="K97" s="28"/>
      <c r="L97" s="28"/>
      <c r="M97" s="28"/>
      <c r="N97" s="28"/>
      <c r="O97" s="28"/>
      <c r="P97" s="28"/>
      <c r="Q97" s="28"/>
      <c r="R97" s="28"/>
      <c r="S97" s="28"/>
      <c r="T97" s="34">
        <f t="shared" si="13"/>
        <v>0</v>
      </c>
      <c r="U97" s="34">
        <f t="shared" si="11"/>
        <v>0</v>
      </c>
      <c r="V97" s="34">
        <f t="shared" si="11"/>
        <v>0</v>
      </c>
      <c r="W97" s="34">
        <f t="shared" si="11"/>
        <v>0</v>
      </c>
      <c r="X97" s="34">
        <f t="shared" si="11"/>
        <v>0</v>
      </c>
      <c r="Y97" s="34">
        <f t="shared" si="11"/>
        <v>0</v>
      </c>
      <c r="Z97" s="34">
        <f t="shared" si="11"/>
        <v>0</v>
      </c>
      <c r="AA97" s="34">
        <f t="shared" si="11"/>
        <v>0</v>
      </c>
      <c r="AB97" s="34">
        <f t="shared" si="11"/>
        <v>0</v>
      </c>
      <c r="AC97" s="34">
        <f t="shared" si="11"/>
        <v>0</v>
      </c>
      <c r="AD97" s="34">
        <f t="shared" si="11"/>
        <v>0</v>
      </c>
      <c r="AE97" s="34">
        <f t="shared" si="11"/>
        <v>0</v>
      </c>
      <c r="AF97" s="34">
        <f t="shared" si="11"/>
        <v>0</v>
      </c>
      <c r="AG97" s="34">
        <f t="shared" ref="AG97:BI97" si="27">AF97+AG78</f>
        <v>0</v>
      </c>
      <c r="AH97" s="34">
        <f t="shared" si="27"/>
        <v>0</v>
      </c>
      <c r="AI97" s="34">
        <f t="shared" si="27"/>
        <v>0</v>
      </c>
      <c r="AJ97" s="34">
        <f t="shared" si="27"/>
        <v>0</v>
      </c>
      <c r="AK97" s="34">
        <f t="shared" si="27"/>
        <v>0</v>
      </c>
      <c r="AL97" s="34">
        <f t="shared" si="27"/>
        <v>0</v>
      </c>
      <c r="AM97" s="34">
        <f t="shared" si="27"/>
        <v>0</v>
      </c>
      <c r="AN97" s="34">
        <f t="shared" si="27"/>
        <v>0</v>
      </c>
      <c r="AO97" s="34">
        <f t="shared" si="27"/>
        <v>0</v>
      </c>
      <c r="AP97" s="34">
        <f t="shared" si="27"/>
        <v>0</v>
      </c>
      <c r="AQ97" s="34">
        <f t="shared" si="27"/>
        <v>0</v>
      </c>
      <c r="AR97" s="34">
        <f t="shared" si="27"/>
        <v>0</v>
      </c>
      <c r="AS97" s="34">
        <f t="shared" si="27"/>
        <v>0</v>
      </c>
      <c r="AT97" s="34">
        <f t="shared" si="27"/>
        <v>0</v>
      </c>
      <c r="AU97" s="34">
        <f t="shared" si="27"/>
        <v>0</v>
      </c>
      <c r="AV97" s="34">
        <f t="shared" si="27"/>
        <v>0</v>
      </c>
      <c r="AW97" s="34">
        <f t="shared" si="27"/>
        <v>0</v>
      </c>
      <c r="AX97" s="34">
        <f t="shared" si="27"/>
        <v>0</v>
      </c>
      <c r="AY97" s="34">
        <f t="shared" si="27"/>
        <v>0</v>
      </c>
      <c r="AZ97" s="34">
        <f t="shared" si="27"/>
        <v>0</v>
      </c>
      <c r="BA97" s="34">
        <f t="shared" si="27"/>
        <v>0</v>
      </c>
      <c r="BB97" s="34">
        <f t="shared" si="27"/>
        <v>0</v>
      </c>
      <c r="BC97" s="34">
        <f t="shared" si="27"/>
        <v>0</v>
      </c>
      <c r="BD97" s="34">
        <f t="shared" si="27"/>
        <v>0</v>
      </c>
      <c r="BE97" s="34">
        <f t="shared" si="27"/>
        <v>0</v>
      </c>
      <c r="BF97" s="34">
        <f t="shared" si="27"/>
        <v>0</v>
      </c>
      <c r="BG97" s="34">
        <f t="shared" si="27"/>
        <v>0</v>
      </c>
      <c r="BH97" s="34">
        <f t="shared" si="27"/>
        <v>0</v>
      </c>
      <c r="BI97" s="34">
        <f t="shared" si="27"/>
        <v>0</v>
      </c>
    </row>
    <row r="98" spans="2:61" x14ac:dyDescent="0.25">
      <c r="M98" s="69"/>
    </row>
    <row r="99" spans="2:61" ht="15.75" thickBot="1" x14ac:dyDescent="0.3">
      <c r="B99" s="24" t="s">
        <v>57</v>
      </c>
      <c r="F99" s="1" t="s">
        <v>41</v>
      </c>
    </row>
    <row r="100" spans="2:61" ht="15.75" thickBot="1" x14ac:dyDescent="0.3">
      <c r="C100" s="33" t="s">
        <v>43</v>
      </c>
      <c r="D100" s="81"/>
      <c r="F100" s="15"/>
      <c r="L100" s="88"/>
      <c r="M100" s="88"/>
      <c r="N100" s="88"/>
      <c r="O100" s="88"/>
      <c r="P100" s="88"/>
      <c r="Q100" s="88"/>
      <c r="R100" s="31">
        <f t="shared" ref="R100:AC100" si="28">SUM(R102:R117)</f>
        <v>0</v>
      </c>
      <c r="S100" s="32">
        <f t="shared" si="28"/>
        <v>0</v>
      </c>
      <c r="T100" s="32">
        <f t="shared" si="28"/>
        <v>12</v>
      </c>
      <c r="U100" s="32">
        <f t="shared" si="28"/>
        <v>24</v>
      </c>
      <c r="V100" s="32">
        <f t="shared" si="28"/>
        <v>24</v>
      </c>
      <c r="W100" s="32">
        <f t="shared" si="28"/>
        <v>24</v>
      </c>
      <c r="X100" s="32">
        <f t="shared" si="28"/>
        <v>2</v>
      </c>
      <c r="Y100" s="32">
        <f t="shared" si="28"/>
        <v>0</v>
      </c>
      <c r="Z100" s="32">
        <f t="shared" si="28"/>
        <v>0</v>
      </c>
      <c r="AA100" s="32">
        <f t="shared" si="28"/>
        <v>0</v>
      </c>
      <c r="AB100" s="32">
        <f t="shared" si="28"/>
        <v>0</v>
      </c>
      <c r="AC100" s="32">
        <f t="shared" si="28"/>
        <v>0</v>
      </c>
      <c r="AD100" s="32">
        <f t="shared" ref="AD100:BI100" si="29">SUM(AD102:AD117)</f>
        <v>0</v>
      </c>
      <c r="AE100" s="32">
        <f t="shared" si="29"/>
        <v>0</v>
      </c>
      <c r="AF100" s="32">
        <f t="shared" si="29"/>
        <v>0</v>
      </c>
      <c r="AG100" s="32">
        <f t="shared" si="29"/>
        <v>0</v>
      </c>
      <c r="AH100" s="32">
        <f t="shared" si="29"/>
        <v>0</v>
      </c>
      <c r="AI100" s="32">
        <f t="shared" si="29"/>
        <v>0</v>
      </c>
      <c r="AJ100" s="32">
        <f t="shared" si="29"/>
        <v>0</v>
      </c>
      <c r="AK100" s="32">
        <f t="shared" si="29"/>
        <v>0</v>
      </c>
      <c r="AL100" s="32">
        <f t="shared" si="29"/>
        <v>0</v>
      </c>
      <c r="AM100" s="32">
        <f t="shared" si="29"/>
        <v>0</v>
      </c>
      <c r="AN100" s="32">
        <f t="shared" si="29"/>
        <v>0</v>
      </c>
      <c r="AO100" s="32">
        <f t="shared" si="29"/>
        <v>0</v>
      </c>
      <c r="AP100" s="32">
        <f t="shared" si="29"/>
        <v>0</v>
      </c>
      <c r="AQ100" s="32">
        <f t="shared" si="29"/>
        <v>0</v>
      </c>
      <c r="AR100" s="32">
        <f t="shared" si="29"/>
        <v>0</v>
      </c>
      <c r="AS100" s="32">
        <f t="shared" si="29"/>
        <v>0</v>
      </c>
      <c r="AT100" s="32">
        <f t="shared" si="29"/>
        <v>0</v>
      </c>
      <c r="AU100" s="32">
        <f t="shared" si="29"/>
        <v>0</v>
      </c>
      <c r="AV100" s="32">
        <f t="shared" si="29"/>
        <v>0</v>
      </c>
      <c r="AW100" s="32">
        <f t="shared" si="29"/>
        <v>0</v>
      </c>
      <c r="AX100" s="32">
        <f t="shared" si="29"/>
        <v>0</v>
      </c>
      <c r="AY100" s="32">
        <f t="shared" si="29"/>
        <v>0</v>
      </c>
      <c r="AZ100" s="32">
        <f t="shared" si="29"/>
        <v>0</v>
      </c>
      <c r="BA100" s="32">
        <f t="shared" si="29"/>
        <v>0</v>
      </c>
      <c r="BB100" s="32">
        <f t="shared" si="29"/>
        <v>0</v>
      </c>
      <c r="BC100" s="32">
        <f t="shared" si="29"/>
        <v>0</v>
      </c>
      <c r="BD100" s="32">
        <f t="shared" si="29"/>
        <v>0</v>
      </c>
      <c r="BE100" s="32">
        <f t="shared" si="29"/>
        <v>0</v>
      </c>
      <c r="BF100" s="32">
        <f t="shared" si="29"/>
        <v>0</v>
      </c>
      <c r="BG100" s="32">
        <f t="shared" si="29"/>
        <v>0</v>
      </c>
      <c r="BH100" s="32">
        <f t="shared" si="29"/>
        <v>0</v>
      </c>
      <c r="BI100" s="89">
        <f t="shared" si="29"/>
        <v>0</v>
      </c>
    </row>
    <row r="101" spans="2:61" ht="15.75" thickBot="1" x14ac:dyDescent="0.3">
      <c r="C101" s="33" t="s">
        <v>73</v>
      </c>
      <c r="D101" s="33" t="s">
        <v>74</v>
      </c>
      <c r="F101" s="15"/>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row>
    <row r="102" spans="2:61" x14ac:dyDescent="0.25">
      <c r="C102" s="152" t="s">
        <v>36</v>
      </c>
      <c r="D102" s="86">
        <v>1</v>
      </c>
      <c r="F102" s="28"/>
      <c r="G102" s="29"/>
      <c r="H102" s="29"/>
      <c r="I102" s="29"/>
      <c r="J102" s="29"/>
      <c r="K102" s="29"/>
      <c r="L102" s="28"/>
      <c r="M102" s="28"/>
      <c r="N102" s="28"/>
      <c r="O102" s="28"/>
      <c r="P102" s="28"/>
      <c r="Q102" s="28"/>
      <c r="R102" s="28"/>
      <c r="S102" s="28"/>
      <c r="T102" s="79">
        <v>0</v>
      </c>
      <c r="U102" s="79">
        <v>0</v>
      </c>
      <c r="V102" s="26">
        <v>0</v>
      </c>
      <c r="W102" s="26">
        <v>0</v>
      </c>
      <c r="X102" s="26">
        <v>0</v>
      </c>
      <c r="Y102" s="26">
        <v>0</v>
      </c>
      <c r="Z102" s="26"/>
      <c r="AA102" s="26"/>
      <c r="AB102" s="26"/>
      <c r="AC102" s="26"/>
      <c r="AD102" s="26"/>
      <c r="AE102" s="26"/>
      <c r="AF102" s="26"/>
      <c r="AG102" s="26"/>
      <c r="AH102" s="26"/>
      <c r="AI102" s="27"/>
      <c r="AJ102" s="27"/>
      <c r="AK102" s="27"/>
      <c r="AL102" s="26"/>
      <c r="AM102" s="27"/>
      <c r="AN102" s="27"/>
      <c r="AO102" s="27"/>
      <c r="AP102" s="26"/>
      <c r="AQ102" s="27"/>
      <c r="AR102" s="27"/>
      <c r="AS102" s="27"/>
      <c r="AT102" s="26"/>
      <c r="AU102" s="27"/>
      <c r="AV102" s="27"/>
      <c r="AW102" s="27"/>
      <c r="AX102" s="26"/>
      <c r="AY102" s="27"/>
      <c r="AZ102" s="27"/>
      <c r="BA102" s="27"/>
      <c r="BB102" s="26"/>
      <c r="BC102" s="27"/>
      <c r="BD102" s="27"/>
      <c r="BE102" s="27"/>
      <c r="BF102" s="26"/>
      <c r="BG102" s="27"/>
      <c r="BH102" s="27"/>
      <c r="BI102" s="27"/>
    </row>
    <row r="103" spans="2:61" x14ac:dyDescent="0.25">
      <c r="C103" s="147"/>
      <c r="D103" s="87">
        <v>0.8</v>
      </c>
      <c r="F103" s="28"/>
      <c r="G103" s="29"/>
      <c r="H103" s="29"/>
      <c r="I103" s="29"/>
      <c r="J103" s="29"/>
      <c r="K103" s="29"/>
      <c r="L103" s="28"/>
      <c r="M103" s="28"/>
      <c r="N103" s="28"/>
      <c r="O103" s="28"/>
      <c r="P103" s="28"/>
      <c r="Q103" s="28"/>
      <c r="R103" s="28"/>
      <c r="S103" s="28"/>
      <c r="T103" s="79">
        <v>10</v>
      </c>
      <c r="U103" s="79">
        <v>20</v>
      </c>
      <c r="V103" s="26">
        <v>20</v>
      </c>
      <c r="W103" s="26">
        <v>20</v>
      </c>
      <c r="X103" s="26">
        <v>0</v>
      </c>
      <c r="Y103" s="26">
        <v>0</v>
      </c>
      <c r="Z103" s="26"/>
      <c r="AA103" s="26"/>
      <c r="AB103" s="26"/>
      <c r="AC103" s="26"/>
      <c r="AD103" s="26"/>
      <c r="AE103" s="26"/>
      <c r="AF103" s="26"/>
      <c r="AG103" s="26"/>
      <c r="AH103" s="26"/>
      <c r="AI103" s="27"/>
      <c r="AJ103" s="27"/>
      <c r="AK103" s="27"/>
      <c r="AL103" s="26"/>
      <c r="AM103" s="27"/>
      <c r="AN103" s="27"/>
      <c r="AO103" s="27"/>
      <c r="AP103" s="26"/>
      <c r="AQ103" s="27"/>
      <c r="AR103" s="27"/>
      <c r="AS103" s="27"/>
      <c r="AT103" s="26"/>
      <c r="AU103" s="27"/>
      <c r="AV103" s="27"/>
      <c r="AW103" s="27"/>
      <c r="AX103" s="26"/>
      <c r="AY103" s="27"/>
      <c r="AZ103" s="27"/>
      <c r="BA103" s="27"/>
      <c r="BB103" s="26"/>
      <c r="BC103" s="27"/>
      <c r="BD103" s="27"/>
      <c r="BE103" s="27"/>
      <c r="BF103" s="26"/>
      <c r="BG103" s="27"/>
      <c r="BH103" s="27"/>
      <c r="BI103" s="27"/>
    </row>
    <row r="104" spans="2:61" x14ac:dyDescent="0.25">
      <c r="C104" s="147"/>
      <c r="D104" s="87">
        <v>0.7</v>
      </c>
      <c r="F104" s="28"/>
      <c r="G104" s="29"/>
      <c r="H104" s="29"/>
      <c r="I104" s="29"/>
      <c r="J104" s="29"/>
      <c r="K104" s="29"/>
      <c r="L104" s="28"/>
      <c r="M104" s="28"/>
      <c r="N104" s="28"/>
      <c r="O104" s="28"/>
      <c r="P104" s="28"/>
      <c r="Q104" s="28"/>
      <c r="R104" s="28"/>
      <c r="S104" s="28"/>
      <c r="T104" s="79">
        <v>0</v>
      </c>
      <c r="U104" s="79">
        <v>0</v>
      </c>
      <c r="V104" s="26">
        <v>0</v>
      </c>
      <c r="W104" s="26">
        <v>0</v>
      </c>
      <c r="X104" s="26">
        <v>0</v>
      </c>
      <c r="Y104" s="26">
        <v>0</v>
      </c>
      <c r="Z104" s="26"/>
      <c r="AA104" s="26"/>
      <c r="AB104" s="26"/>
      <c r="AC104" s="26"/>
      <c r="AD104" s="26"/>
      <c r="AE104" s="26"/>
      <c r="AF104" s="26"/>
      <c r="AG104" s="26"/>
      <c r="AH104" s="26"/>
      <c r="AI104" s="27"/>
      <c r="AJ104" s="27"/>
      <c r="AK104" s="27"/>
      <c r="AL104" s="26"/>
      <c r="AM104" s="27"/>
      <c r="AN104" s="27"/>
      <c r="AO104" s="27"/>
      <c r="AP104" s="26"/>
      <c r="AQ104" s="27"/>
      <c r="AR104" s="27"/>
      <c r="AS104" s="27"/>
      <c r="AT104" s="26"/>
      <c r="AU104" s="27"/>
      <c r="AV104" s="27"/>
      <c r="AW104" s="27"/>
      <c r="AX104" s="26"/>
      <c r="AY104" s="27"/>
      <c r="AZ104" s="27"/>
      <c r="BA104" s="27"/>
      <c r="BB104" s="26"/>
      <c r="BC104" s="27"/>
      <c r="BD104" s="27"/>
      <c r="BE104" s="27"/>
      <c r="BF104" s="26"/>
      <c r="BG104" s="27"/>
      <c r="BH104" s="27"/>
      <c r="BI104" s="27"/>
    </row>
    <row r="105" spans="2:61" x14ac:dyDescent="0.25">
      <c r="C105" s="148"/>
      <c r="D105" s="87">
        <v>0.65</v>
      </c>
      <c r="F105" s="28"/>
      <c r="G105" s="29"/>
      <c r="H105" s="29"/>
      <c r="I105" s="29"/>
      <c r="J105" s="29"/>
      <c r="K105" s="29"/>
      <c r="L105" s="28"/>
      <c r="M105" s="28"/>
      <c r="N105" s="28"/>
      <c r="O105" s="28"/>
      <c r="P105" s="28"/>
      <c r="Q105" s="28"/>
      <c r="R105" s="28"/>
      <c r="S105" s="28"/>
      <c r="T105" s="79">
        <v>0</v>
      </c>
      <c r="U105" s="79">
        <v>0</v>
      </c>
      <c r="V105" s="26">
        <v>0</v>
      </c>
      <c r="W105" s="26">
        <v>0</v>
      </c>
      <c r="X105" s="26">
        <v>0</v>
      </c>
      <c r="Y105" s="26">
        <v>0</v>
      </c>
      <c r="Z105" s="26"/>
      <c r="AA105" s="26"/>
      <c r="AB105" s="26"/>
      <c r="AC105" s="26"/>
      <c r="AD105" s="26"/>
      <c r="AE105" s="26"/>
      <c r="AF105" s="26"/>
      <c r="AG105" s="26"/>
      <c r="AH105" s="26"/>
      <c r="AI105" s="27"/>
      <c r="AJ105" s="27"/>
      <c r="AK105" s="27"/>
      <c r="AL105" s="26"/>
      <c r="AM105" s="27"/>
      <c r="AN105" s="27"/>
      <c r="AO105" s="27"/>
      <c r="AP105" s="26"/>
      <c r="AQ105" s="27"/>
      <c r="AR105" s="27"/>
      <c r="AS105" s="27"/>
      <c r="AT105" s="26"/>
      <c r="AU105" s="27"/>
      <c r="AV105" s="27"/>
      <c r="AW105" s="27"/>
      <c r="AX105" s="26"/>
      <c r="AY105" s="27"/>
      <c r="AZ105" s="27"/>
      <c r="BA105" s="27"/>
      <c r="BB105" s="26"/>
      <c r="BC105" s="27"/>
      <c r="BD105" s="27"/>
      <c r="BE105" s="27"/>
      <c r="BF105" s="26"/>
      <c r="BG105" s="27"/>
      <c r="BH105" s="27"/>
      <c r="BI105" s="27"/>
    </row>
    <row r="106" spans="2:61" x14ac:dyDescent="0.25">
      <c r="C106" s="146" t="s">
        <v>37</v>
      </c>
      <c r="D106" s="87">
        <v>0.9</v>
      </c>
      <c r="F106" s="28"/>
      <c r="G106" s="29"/>
      <c r="H106" s="29"/>
      <c r="I106" s="29"/>
      <c r="J106" s="29"/>
      <c r="K106" s="29"/>
      <c r="L106" s="28"/>
      <c r="M106" s="28"/>
      <c r="N106" s="28"/>
      <c r="O106" s="28"/>
      <c r="P106" s="28"/>
      <c r="Q106" s="28"/>
      <c r="R106" s="28"/>
      <c r="S106" s="28"/>
      <c r="T106" s="79">
        <v>0</v>
      </c>
      <c r="U106" s="79">
        <v>0</v>
      </c>
      <c r="V106" s="26">
        <v>0</v>
      </c>
      <c r="W106" s="26">
        <v>0</v>
      </c>
      <c r="X106" s="26">
        <v>0</v>
      </c>
      <c r="Y106" s="26">
        <v>0</v>
      </c>
      <c r="Z106" s="26"/>
      <c r="AA106" s="26"/>
      <c r="AB106" s="26"/>
      <c r="AC106" s="26"/>
      <c r="AD106" s="26"/>
      <c r="AE106" s="26"/>
      <c r="AF106" s="26"/>
      <c r="AG106" s="26"/>
      <c r="AH106" s="26"/>
      <c r="AI106" s="27"/>
      <c r="AJ106" s="27"/>
      <c r="AK106" s="27"/>
      <c r="AL106" s="26"/>
      <c r="AM106" s="27"/>
      <c r="AN106" s="27"/>
      <c r="AO106" s="27"/>
      <c r="AP106" s="26"/>
      <c r="AQ106" s="27"/>
      <c r="AR106" s="27"/>
      <c r="AS106" s="27"/>
      <c r="AT106" s="26"/>
      <c r="AU106" s="27"/>
      <c r="AV106" s="27"/>
      <c r="AW106" s="27"/>
      <c r="AX106" s="26"/>
      <c r="AY106" s="27"/>
      <c r="AZ106" s="27"/>
      <c r="BA106" s="27"/>
      <c r="BB106" s="26"/>
      <c r="BC106" s="27"/>
      <c r="BD106" s="27"/>
      <c r="BE106" s="27"/>
      <c r="BF106" s="26"/>
      <c r="BG106" s="27"/>
      <c r="BH106" s="27"/>
      <c r="BI106" s="27"/>
    </row>
    <row r="107" spans="2:61" x14ac:dyDescent="0.25">
      <c r="C107" s="147"/>
      <c r="D107" s="87">
        <v>0.7</v>
      </c>
      <c r="F107" s="28"/>
      <c r="G107" s="29"/>
      <c r="H107" s="29"/>
      <c r="I107" s="29"/>
      <c r="J107" s="29"/>
      <c r="K107" s="29"/>
      <c r="L107" s="28"/>
      <c r="M107" s="28"/>
      <c r="N107" s="28"/>
      <c r="O107" s="28"/>
      <c r="P107" s="28"/>
      <c r="Q107" s="28"/>
      <c r="R107" s="28"/>
      <c r="S107" s="28"/>
      <c r="T107" s="79">
        <v>0</v>
      </c>
      <c r="U107" s="79">
        <v>0</v>
      </c>
      <c r="V107" s="26">
        <v>0</v>
      </c>
      <c r="W107" s="26">
        <v>0</v>
      </c>
      <c r="X107" s="26">
        <v>0</v>
      </c>
      <c r="Y107" s="26">
        <v>0</v>
      </c>
      <c r="Z107" s="26"/>
      <c r="AA107" s="26"/>
      <c r="AB107" s="26"/>
      <c r="AC107" s="26"/>
      <c r="AD107" s="26"/>
      <c r="AE107" s="26"/>
      <c r="AF107" s="26"/>
      <c r="AG107" s="26"/>
      <c r="AH107" s="26"/>
      <c r="AI107" s="27"/>
      <c r="AJ107" s="27"/>
      <c r="AK107" s="27"/>
      <c r="AL107" s="26"/>
      <c r="AM107" s="27"/>
      <c r="AN107" s="27"/>
      <c r="AO107" s="27"/>
      <c r="AP107" s="26"/>
      <c r="AQ107" s="27"/>
      <c r="AR107" s="27"/>
      <c r="AS107" s="27"/>
      <c r="AT107" s="26"/>
      <c r="AU107" s="27"/>
      <c r="AV107" s="27"/>
      <c r="AW107" s="27"/>
      <c r="AX107" s="26"/>
      <c r="AY107" s="27"/>
      <c r="AZ107" s="27"/>
      <c r="BA107" s="27"/>
      <c r="BB107" s="26"/>
      <c r="BC107" s="27"/>
      <c r="BD107" s="27"/>
      <c r="BE107" s="27"/>
      <c r="BF107" s="26"/>
      <c r="BG107" s="27"/>
      <c r="BH107" s="27"/>
      <c r="BI107" s="27"/>
    </row>
    <row r="108" spans="2:61" x14ac:dyDescent="0.25">
      <c r="C108" s="147"/>
      <c r="D108" s="87">
        <v>0.6</v>
      </c>
      <c r="F108" s="28"/>
      <c r="G108" s="29"/>
      <c r="H108" s="29"/>
      <c r="I108" s="29"/>
      <c r="J108" s="29"/>
      <c r="K108" s="29"/>
      <c r="L108" s="28"/>
      <c r="M108" s="28"/>
      <c r="N108" s="28"/>
      <c r="O108" s="28"/>
      <c r="P108" s="28"/>
      <c r="Q108" s="28"/>
      <c r="R108" s="28"/>
      <c r="S108" s="28"/>
      <c r="T108" s="79">
        <v>2</v>
      </c>
      <c r="U108" s="79">
        <v>4</v>
      </c>
      <c r="V108" s="26">
        <v>4</v>
      </c>
      <c r="W108" s="26">
        <v>4</v>
      </c>
      <c r="X108" s="26">
        <v>2</v>
      </c>
      <c r="Y108" s="26">
        <v>0</v>
      </c>
      <c r="Z108" s="26"/>
      <c r="AA108" s="26"/>
      <c r="AB108" s="26"/>
      <c r="AC108" s="26"/>
      <c r="AD108" s="26"/>
      <c r="AE108" s="26"/>
      <c r="AF108" s="26"/>
      <c r="AG108" s="26"/>
      <c r="AH108" s="26"/>
      <c r="AI108" s="27"/>
      <c r="AJ108" s="27"/>
      <c r="AK108" s="27"/>
      <c r="AL108" s="26"/>
      <c r="AM108" s="27"/>
      <c r="AN108" s="27"/>
      <c r="AO108" s="27"/>
      <c r="AP108" s="26"/>
      <c r="AQ108" s="27"/>
      <c r="AR108" s="27"/>
      <c r="AS108" s="27"/>
      <c r="AT108" s="26"/>
      <c r="AU108" s="27"/>
      <c r="AV108" s="27"/>
      <c r="AW108" s="27"/>
      <c r="AX108" s="26"/>
      <c r="AY108" s="27"/>
      <c r="AZ108" s="27"/>
      <c r="BA108" s="27"/>
      <c r="BB108" s="26"/>
      <c r="BC108" s="27"/>
      <c r="BD108" s="27"/>
      <c r="BE108" s="27"/>
      <c r="BF108" s="26"/>
      <c r="BG108" s="27"/>
      <c r="BH108" s="27"/>
      <c r="BI108" s="27"/>
    </row>
    <row r="109" spans="2:61" x14ac:dyDescent="0.25">
      <c r="C109" s="148"/>
      <c r="D109" s="87">
        <v>0.55000000000000004</v>
      </c>
      <c r="F109" s="28"/>
      <c r="G109" s="29"/>
      <c r="H109" s="29"/>
      <c r="I109" s="29"/>
      <c r="J109" s="29"/>
      <c r="K109" s="29"/>
      <c r="L109" s="28"/>
      <c r="M109" s="28"/>
      <c r="N109" s="28"/>
      <c r="O109" s="28"/>
      <c r="P109" s="28"/>
      <c r="Q109" s="28"/>
      <c r="R109" s="28"/>
      <c r="S109" s="28"/>
      <c r="T109" s="79">
        <v>0</v>
      </c>
      <c r="U109" s="79">
        <v>0</v>
      </c>
      <c r="V109" s="26">
        <v>0</v>
      </c>
      <c r="W109" s="26">
        <v>0</v>
      </c>
      <c r="X109" s="26">
        <v>0</v>
      </c>
      <c r="Y109" s="26">
        <v>0</v>
      </c>
      <c r="Z109" s="26"/>
      <c r="AA109" s="26"/>
      <c r="AB109" s="26"/>
      <c r="AC109" s="26"/>
      <c r="AD109" s="26"/>
      <c r="AE109" s="26"/>
      <c r="AF109" s="26"/>
      <c r="AG109" s="26"/>
      <c r="AH109" s="26"/>
      <c r="AI109" s="27"/>
      <c r="AJ109" s="27"/>
      <c r="AK109" s="27"/>
      <c r="AL109" s="26"/>
      <c r="AM109" s="27"/>
      <c r="AN109" s="27"/>
      <c r="AO109" s="27"/>
      <c r="AP109" s="26"/>
      <c r="AQ109" s="27"/>
      <c r="AR109" s="27"/>
      <c r="AS109" s="27"/>
      <c r="AT109" s="26"/>
      <c r="AU109" s="27"/>
      <c r="AV109" s="27"/>
      <c r="AW109" s="27"/>
      <c r="AX109" s="26"/>
      <c r="AY109" s="27"/>
      <c r="AZ109" s="27"/>
      <c r="BA109" s="27"/>
      <c r="BB109" s="26"/>
      <c r="BC109" s="27"/>
      <c r="BD109" s="27"/>
      <c r="BE109" s="27"/>
      <c r="BF109" s="26"/>
      <c r="BG109" s="27"/>
      <c r="BH109" s="27"/>
      <c r="BI109" s="27"/>
    </row>
    <row r="110" spans="2:61" x14ac:dyDescent="0.25">
      <c r="C110" s="146" t="s">
        <v>38</v>
      </c>
      <c r="D110" s="87">
        <v>0.8</v>
      </c>
      <c r="F110" s="28"/>
      <c r="G110" s="29"/>
      <c r="H110" s="29"/>
      <c r="I110" s="29"/>
      <c r="J110" s="29"/>
      <c r="K110" s="29"/>
      <c r="L110" s="28"/>
      <c r="M110" s="28"/>
      <c r="N110" s="28"/>
      <c r="O110" s="28"/>
      <c r="P110" s="28"/>
      <c r="Q110" s="28"/>
      <c r="R110" s="28"/>
      <c r="S110" s="28"/>
      <c r="T110" s="79">
        <v>0</v>
      </c>
      <c r="U110" s="79">
        <v>0</v>
      </c>
      <c r="V110" s="26">
        <v>0</v>
      </c>
      <c r="W110" s="26">
        <v>0</v>
      </c>
      <c r="X110" s="26">
        <v>0</v>
      </c>
      <c r="Y110" s="26">
        <v>0</v>
      </c>
      <c r="Z110" s="26"/>
      <c r="AA110" s="26"/>
      <c r="AB110" s="26"/>
      <c r="AC110" s="26"/>
      <c r="AD110" s="26"/>
      <c r="AE110" s="26"/>
      <c r="AF110" s="26"/>
      <c r="AG110" s="26"/>
      <c r="AH110" s="26"/>
      <c r="AI110" s="27"/>
      <c r="AJ110" s="27"/>
      <c r="AK110" s="27"/>
      <c r="AL110" s="26"/>
      <c r="AM110" s="27"/>
      <c r="AN110" s="27"/>
      <c r="AO110" s="27"/>
      <c r="AP110" s="26"/>
      <c r="AQ110" s="27"/>
      <c r="AR110" s="27"/>
      <c r="AS110" s="27"/>
      <c r="AT110" s="26"/>
      <c r="AU110" s="27"/>
      <c r="AV110" s="27"/>
      <c r="AW110" s="27"/>
      <c r="AX110" s="26"/>
      <c r="AY110" s="27"/>
      <c r="AZ110" s="27"/>
      <c r="BA110" s="27"/>
      <c r="BB110" s="26"/>
      <c r="BC110" s="27"/>
      <c r="BD110" s="27"/>
      <c r="BE110" s="27"/>
      <c r="BF110" s="26"/>
      <c r="BG110" s="27"/>
      <c r="BH110" s="27"/>
      <c r="BI110" s="27"/>
    </row>
    <row r="111" spans="2:61" x14ac:dyDescent="0.25">
      <c r="C111" s="147"/>
      <c r="D111" s="87">
        <v>0.65</v>
      </c>
      <c r="F111" s="28"/>
      <c r="G111" s="29"/>
      <c r="H111" s="29"/>
      <c r="I111" s="29"/>
      <c r="J111" s="29"/>
      <c r="K111" s="29"/>
      <c r="L111" s="28"/>
      <c r="M111" s="28"/>
      <c r="N111" s="28"/>
      <c r="O111" s="28"/>
      <c r="P111" s="28"/>
      <c r="Q111" s="28"/>
      <c r="R111" s="28"/>
      <c r="S111" s="28"/>
      <c r="T111" s="79">
        <v>0</v>
      </c>
      <c r="U111" s="79">
        <v>0</v>
      </c>
      <c r="V111" s="26">
        <v>0</v>
      </c>
      <c r="W111" s="26">
        <v>0</v>
      </c>
      <c r="X111" s="26">
        <v>0</v>
      </c>
      <c r="Y111" s="26">
        <v>0</v>
      </c>
      <c r="Z111" s="26"/>
      <c r="AA111" s="26"/>
      <c r="AB111" s="26"/>
      <c r="AC111" s="26"/>
      <c r="AD111" s="26"/>
      <c r="AE111" s="26"/>
      <c r="AF111" s="26"/>
      <c r="AG111" s="26"/>
      <c r="AH111" s="26"/>
      <c r="AI111" s="27"/>
      <c r="AJ111" s="27"/>
      <c r="AK111" s="27"/>
      <c r="AL111" s="26"/>
      <c r="AM111" s="27"/>
      <c r="AN111" s="27"/>
      <c r="AO111" s="27"/>
      <c r="AP111" s="26"/>
      <c r="AQ111" s="27"/>
      <c r="AR111" s="27"/>
      <c r="AS111" s="27"/>
      <c r="AT111" s="26"/>
      <c r="AU111" s="27"/>
      <c r="AV111" s="27"/>
      <c r="AW111" s="27"/>
      <c r="AX111" s="26"/>
      <c r="AY111" s="27"/>
      <c r="AZ111" s="27"/>
      <c r="BA111" s="27"/>
      <c r="BB111" s="26"/>
      <c r="BC111" s="27"/>
      <c r="BD111" s="27"/>
      <c r="BE111" s="27"/>
      <c r="BF111" s="26"/>
      <c r="BG111" s="27"/>
      <c r="BH111" s="27"/>
      <c r="BI111" s="27"/>
    </row>
    <row r="112" spans="2:61" x14ac:dyDescent="0.25">
      <c r="C112" s="147"/>
      <c r="D112" s="87">
        <v>0.55000000000000004</v>
      </c>
      <c r="F112" s="28"/>
      <c r="G112" s="29"/>
      <c r="H112" s="29"/>
      <c r="I112" s="29"/>
      <c r="J112" s="29"/>
      <c r="K112" s="29"/>
      <c r="L112" s="28"/>
      <c r="M112" s="28"/>
      <c r="N112" s="28"/>
      <c r="O112" s="28"/>
      <c r="P112" s="28"/>
      <c r="Q112" s="28"/>
      <c r="R112" s="28"/>
      <c r="S112" s="28"/>
      <c r="T112" s="79">
        <v>0</v>
      </c>
      <c r="U112" s="79">
        <v>0</v>
      </c>
      <c r="V112" s="26">
        <v>0</v>
      </c>
      <c r="W112" s="26">
        <v>0</v>
      </c>
      <c r="X112" s="26">
        <v>0</v>
      </c>
      <c r="Y112" s="26">
        <v>0</v>
      </c>
      <c r="Z112" s="26"/>
      <c r="AA112" s="26"/>
      <c r="AB112" s="26"/>
      <c r="AC112" s="26"/>
      <c r="AD112" s="26"/>
      <c r="AE112" s="26"/>
      <c r="AF112" s="26"/>
      <c r="AG112" s="26"/>
      <c r="AH112" s="26"/>
      <c r="AI112" s="27"/>
      <c r="AJ112" s="27"/>
      <c r="AK112" s="27"/>
      <c r="AL112" s="26"/>
      <c r="AM112" s="27"/>
      <c r="AN112" s="27"/>
      <c r="AO112" s="27"/>
      <c r="AP112" s="26"/>
      <c r="AQ112" s="27"/>
      <c r="AR112" s="27"/>
      <c r="AS112" s="27"/>
      <c r="AT112" s="26"/>
      <c r="AU112" s="27"/>
      <c r="AV112" s="27"/>
      <c r="AW112" s="27"/>
      <c r="AX112" s="26"/>
      <c r="AY112" s="27"/>
      <c r="AZ112" s="27"/>
      <c r="BA112" s="27"/>
      <c r="BB112" s="26"/>
      <c r="BC112" s="27"/>
      <c r="BD112" s="27"/>
      <c r="BE112" s="27"/>
      <c r="BF112" s="26"/>
      <c r="BG112" s="27"/>
      <c r="BH112" s="27"/>
      <c r="BI112" s="27"/>
    </row>
    <row r="113" spans="3:61" x14ac:dyDescent="0.25">
      <c r="C113" s="148"/>
      <c r="D113" s="87">
        <v>0.5</v>
      </c>
      <c r="F113" s="28"/>
      <c r="G113" s="29"/>
      <c r="H113" s="29"/>
      <c r="I113" s="29"/>
      <c r="J113" s="29"/>
      <c r="K113" s="29"/>
      <c r="L113" s="28"/>
      <c r="M113" s="28"/>
      <c r="N113" s="28"/>
      <c r="O113" s="28"/>
      <c r="P113" s="28"/>
      <c r="Q113" s="28"/>
      <c r="R113" s="28"/>
      <c r="S113" s="28"/>
      <c r="T113" s="79">
        <v>0</v>
      </c>
      <c r="U113" s="79">
        <v>0</v>
      </c>
      <c r="V113" s="26">
        <v>0</v>
      </c>
      <c r="W113" s="26">
        <v>0</v>
      </c>
      <c r="X113" s="26">
        <v>0</v>
      </c>
      <c r="Y113" s="26">
        <v>0</v>
      </c>
      <c r="Z113" s="26"/>
      <c r="AA113" s="26"/>
      <c r="AB113" s="26"/>
      <c r="AC113" s="26"/>
      <c r="AD113" s="26"/>
      <c r="AE113" s="26"/>
      <c r="AF113" s="26"/>
      <c r="AG113" s="26"/>
      <c r="AH113" s="26"/>
      <c r="AI113" s="27"/>
      <c r="AJ113" s="27"/>
      <c r="AK113" s="27"/>
      <c r="AL113" s="26"/>
      <c r="AM113" s="27"/>
      <c r="AN113" s="27"/>
      <c r="AO113" s="27"/>
      <c r="AP113" s="26"/>
      <c r="AQ113" s="27"/>
      <c r="AR113" s="27"/>
      <c r="AS113" s="27"/>
      <c r="AT113" s="26"/>
      <c r="AU113" s="27"/>
      <c r="AV113" s="27"/>
      <c r="AW113" s="27"/>
      <c r="AX113" s="26"/>
      <c r="AY113" s="27"/>
      <c r="AZ113" s="27"/>
      <c r="BA113" s="27"/>
      <c r="BB113" s="26"/>
      <c r="BC113" s="27"/>
      <c r="BD113" s="27"/>
      <c r="BE113" s="27"/>
      <c r="BF113" s="26"/>
      <c r="BG113" s="27"/>
      <c r="BH113" s="27"/>
      <c r="BI113" s="27"/>
    </row>
    <row r="114" spans="3:61" x14ac:dyDescent="0.25">
      <c r="C114" s="151" t="s">
        <v>39</v>
      </c>
      <c r="D114" s="87">
        <v>0.7</v>
      </c>
      <c r="F114" s="28"/>
      <c r="G114" s="29"/>
      <c r="H114" s="29"/>
      <c r="I114" s="29"/>
      <c r="J114" s="29"/>
      <c r="K114" s="29"/>
      <c r="L114" s="28"/>
      <c r="M114" s="28"/>
      <c r="N114" s="28"/>
      <c r="O114" s="28"/>
      <c r="P114" s="28"/>
      <c r="Q114" s="28"/>
      <c r="R114" s="28"/>
      <c r="S114" s="28"/>
      <c r="T114" s="79">
        <v>0</v>
      </c>
      <c r="U114" s="79">
        <v>0</v>
      </c>
      <c r="V114" s="26">
        <v>0</v>
      </c>
      <c r="W114" s="26">
        <v>0</v>
      </c>
      <c r="X114" s="26">
        <v>0</v>
      </c>
      <c r="Y114" s="26">
        <v>0</v>
      </c>
      <c r="Z114" s="26"/>
      <c r="AA114" s="26"/>
      <c r="AB114" s="26"/>
      <c r="AC114" s="26"/>
      <c r="AD114" s="26"/>
      <c r="AE114" s="26"/>
      <c r="AF114" s="26"/>
      <c r="AG114" s="26"/>
      <c r="AH114" s="26"/>
      <c r="AI114" s="27"/>
      <c r="AJ114" s="27"/>
      <c r="AK114" s="27"/>
      <c r="AL114" s="26"/>
      <c r="AM114" s="27"/>
      <c r="AN114" s="27"/>
      <c r="AO114" s="27"/>
      <c r="AP114" s="26"/>
      <c r="AQ114" s="27"/>
      <c r="AR114" s="27"/>
      <c r="AS114" s="27"/>
      <c r="AT114" s="26"/>
      <c r="AU114" s="27"/>
      <c r="AV114" s="27"/>
      <c r="AW114" s="27"/>
      <c r="AX114" s="26"/>
      <c r="AY114" s="27"/>
      <c r="AZ114" s="27"/>
      <c r="BA114" s="27"/>
      <c r="BB114" s="26"/>
      <c r="BC114" s="27"/>
      <c r="BD114" s="27"/>
      <c r="BE114" s="27"/>
      <c r="BF114" s="26"/>
      <c r="BG114" s="27"/>
      <c r="BH114" s="27"/>
      <c r="BI114" s="27"/>
    </row>
    <row r="115" spans="3:61" x14ac:dyDescent="0.25">
      <c r="C115" s="151"/>
      <c r="D115" s="87">
        <v>0.55000000000000004</v>
      </c>
      <c r="F115" s="28"/>
      <c r="G115" s="29"/>
      <c r="H115" s="29"/>
      <c r="I115" s="29"/>
      <c r="J115" s="29"/>
      <c r="K115" s="29"/>
      <c r="L115" s="28"/>
      <c r="M115" s="28"/>
      <c r="N115" s="28"/>
      <c r="O115" s="28"/>
      <c r="P115" s="28"/>
      <c r="Q115" s="28"/>
      <c r="R115" s="28"/>
      <c r="S115" s="28"/>
      <c r="T115" s="79">
        <v>0</v>
      </c>
      <c r="U115" s="79">
        <v>0</v>
      </c>
      <c r="V115" s="26">
        <v>0</v>
      </c>
      <c r="W115" s="26">
        <v>0</v>
      </c>
      <c r="X115" s="26">
        <v>0</v>
      </c>
      <c r="Y115" s="26">
        <v>0</v>
      </c>
      <c r="Z115" s="26"/>
      <c r="AA115" s="26"/>
      <c r="AB115" s="26"/>
      <c r="AC115" s="26"/>
      <c r="AD115" s="26"/>
      <c r="AE115" s="26"/>
      <c r="AF115" s="26"/>
      <c r="AG115" s="26"/>
      <c r="AH115" s="26"/>
      <c r="AI115" s="27"/>
      <c r="AJ115" s="27"/>
      <c r="AK115" s="27"/>
      <c r="AL115" s="26"/>
      <c r="AM115" s="27"/>
      <c r="AN115" s="27"/>
      <c r="AO115" s="27"/>
      <c r="AP115" s="26"/>
      <c r="AQ115" s="27"/>
      <c r="AR115" s="27"/>
      <c r="AS115" s="27"/>
      <c r="AT115" s="26"/>
      <c r="AU115" s="27"/>
      <c r="AV115" s="27"/>
      <c r="AW115" s="27"/>
      <c r="AX115" s="26"/>
      <c r="AY115" s="27"/>
      <c r="AZ115" s="27"/>
      <c r="BA115" s="27"/>
      <c r="BB115" s="26"/>
      <c r="BC115" s="27"/>
      <c r="BD115" s="27"/>
      <c r="BE115" s="27"/>
      <c r="BF115" s="26"/>
      <c r="BG115" s="27"/>
      <c r="BH115" s="27"/>
      <c r="BI115" s="27"/>
    </row>
    <row r="116" spans="3:61" x14ac:dyDescent="0.25">
      <c r="C116" s="151"/>
      <c r="D116" s="87">
        <v>0.5</v>
      </c>
      <c r="F116" s="28"/>
      <c r="G116" s="29"/>
      <c r="H116" s="29"/>
      <c r="I116" s="29"/>
      <c r="J116" s="29"/>
      <c r="K116" s="29"/>
      <c r="L116" s="28"/>
      <c r="M116" s="28"/>
      <c r="N116" s="28"/>
      <c r="O116" s="28"/>
      <c r="P116" s="28"/>
      <c r="Q116" s="28"/>
      <c r="R116" s="28"/>
      <c r="S116" s="28"/>
      <c r="T116" s="79">
        <v>0</v>
      </c>
      <c r="U116" s="79">
        <v>0</v>
      </c>
      <c r="V116" s="26">
        <v>0</v>
      </c>
      <c r="W116" s="26">
        <v>0</v>
      </c>
      <c r="X116" s="26">
        <v>0</v>
      </c>
      <c r="Y116" s="26">
        <v>0</v>
      </c>
      <c r="Z116" s="26"/>
      <c r="AA116" s="26"/>
      <c r="AB116" s="26"/>
      <c r="AC116" s="26"/>
      <c r="AD116" s="26"/>
      <c r="AE116" s="26"/>
      <c r="AF116" s="26"/>
      <c r="AG116" s="26"/>
      <c r="AH116" s="26"/>
      <c r="AI116" s="27"/>
      <c r="AJ116" s="27"/>
      <c r="AK116" s="27"/>
      <c r="AL116" s="26"/>
      <c r="AM116" s="27"/>
      <c r="AN116" s="27"/>
      <c r="AO116" s="27"/>
      <c r="AP116" s="26"/>
      <c r="AQ116" s="27"/>
      <c r="AR116" s="27"/>
      <c r="AS116" s="27"/>
      <c r="AT116" s="26"/>
      <c r="AU116" s="27"/>
      <c r="AV116" s="27"/>
      <c r="AW116" s="27"/>
      <c r="AX116" s="26"/>
      <c r="AY116" s="27"/>
      <c r="AZ116" s="27"/>
      <c r="BA116" s="27"/>
      <c r="BB116" s="26"/>
      <c r="BC116" s="27"/>
      <c r="BD116" s="27"/>
      <c r="BE116" s="27"/>
      <c r="BF116" s="26"/>
      <c r="BG116" s="27"/>
      <c r="BH116" s="27"/>
      <c r="BI116" s="27"/>
    </row>
    <row r="117" spans="3:61" x14ac:dyDescent="0.25">
      <c r="C117" s="151"/>
      <c r="D117" s="87">
        <v>0.45</v>
      </c>
      <c r="F117" s="28"/>
      <c r="G117" s="29"/>
      <c r="H117" s="29"/>
      <c r="I117" s="29"/>
      <c r="J117" s="29"/>
      <c r="K117" s="29"/>
      <c r="L117" s="28"/>
      <c r="M117" s="28"/>
      <c r="N117" s="28"/>
      <c r="O117" s="28"/>
      <c r="P117" s="28"/>
      <c r="Q117" s="28"/>
      <c r="R117" s="28"/>
      <c r="S117" s="28"/>
      <c r="T117" s="79">
        <v>0</v>
      </c>
      <c r="U117" s="79">
        <v>0</v>
      </c>
      <c r="V117" s="26">
        <v>0</v>
      </c>
      <c r="W117" s="26">
        <v>0</v>
      </c>
      <c r="X117" s="26">
        <v>0</v>
      </c>
      <c r="Y117" s="26">
        <v>0</v>
      </c>
      <c r="Z117" s="26"/>
      <c r="AA117" s="26"/>
      <c r="AB117" s="26"/>
      <c r="AC117" s="26"/>
      <c r="AD117" s="26"/>
      <c r="AE117" s="26"/>
      <c r="AF117" s="26"/>
      <c r="AG117" s="26"/>
      <c r="AH117" s="26"/>
      <c r="AI117" s="27"/>
      <c r="AJ117" s="27"/>
      <c r="AK117" s="27"/>
      <c r="AL117" s="26"/>
      <c r="AM117" s="27"/>
      <c r="AN117" s="27"/>
      <c r="AO117" s="27"/>
      <c r="AP117" s="26"/>
      <c r="AQ117" s="27"/>
      <c r="AR117" s="27"/>
      <c r="AS117" s="27"/>
      <c r="AT117" s="26"/>
      <c r="AU117" s="27"/>
      <c r="AV117" s="27"/>
      <c r="AW117" s="27"/>
      <c r="AX117" s="26"/>
      <c r="AY117" s="27"/>
      <c r="AZ117" s="27"/>
      <c r="BA117" s="27"/>
      <c r="BB117" s="26"/>
      <c r="BC117" s="27"/>
      <c r="BD117" s="27"/>
      <c r="BE117" s="27"/>
      <c r="BF117" s="26"/>
      <c r="BG117" s="27"/>
      <c r="BH117" s="27"/>
      <c r="BI117" s="27"/>
    </row>
    <row r="118" spans="3:61" ht="15.75" thickBot="1" x14ac:dyDescent="0.3">
      <c r="C118" s="104"/>
      <c r="D118" s="97"/>
      <c r="F118" s="105"/>
      <c r="G118" s="46"/>
      <c r="H118" s="46"/>
      <c r="I118" s="46"/>
      <c r="J118" s="46"/>
      <c r="K118" s="46"/>
      <c r="L118" s="105"/>
      <c r="M118" s="105"/>
      <c r="N118" s="105"/>
      <c r="O118" s="105"/>
      <c r="P118" s="105"/>
      <c r="Q118" s="105"/>
      <c r="R118" s="105"/>
      <c r="S118" s="105"/>
      <c r="T118" s="105"/>
      <c r="U118" s="105"/>
      <c r="V118" s="106"/>
      <c r="W118" s="106"/>
      <c r="X118" s="106"/>
      <c r="Y118" s="106"/>
      <c r="Z118" s="106"/>
      <c r="AA118" s="106"/>
      <c r="AB118" s="106"/>
      <c r="AC118" s="106"/>
      <c r="AD118" s="106"/>
      <c r="AE118" s="106"/>
      <c r="AF118" s="106"/>
      <c r="AG118" s="106"/>
      <c r="AH118" s="106"/>
      <c r="AI118" s="3"/>
      <c r="AJ118" s="3"/>
      <c r="AK118" s="3"/>
      <c r="AL118" s="106"/>
      <c r="AM118" s="3"/>
      <c r="AN118" s="3"/>
      <c r="AO118" s="3"/>
      <c r="AP118" s="106"/>
      <c r="AQ118" s="3"/>
      <c r="AR118" s="3"/>
      <c r="AS118" s="3"/>
      <c r="AT118" s="106"/>
      <c r="AU118" s="3"/>
      <c r="AV118" s="3"/>
      <c r="AW118" s="3"/>
      <c r="AX118" s="106"/>
      <c r="AY118" s="3"/>
      <c r="AZ118" s="3"/>
      <c r="BA118" s="3"/>
      <c r="BB118" s="106"/>
      <c r="BC118" s="3"/>
      <c r="BD118" s="3"/>
      <c r="BE118" s="3"/>
      <c r="BF118" s="106"/>
      <c r="BG118" s="3"/>
      <c r="BH118" s="3"/>
      <c r="BI118" s="3"/>
    </row>
    <row r="119" spans="3:61" ht="15.75" thickBot="1" x14ac:dyDescent="0.3">
      <c r="C119" s="33" t="s">
        <v>77</v>
      </c>
      <c r="D119" s="81"/>
      <c r="F119" s="28"/>
      <c r="G119" s="28"/>
      <c r="H119" s="28"/>
      <c r="I119" s="28"/>
      <c r="J119" s="28"/>
      <c r="K119" s="90"/>
      <c r="L119" s="28"/>
      <c r="M119" s="28"/>
      <c r="N119" s="28"/>
      <c r="O119" s="28"/>
      <c r="P119" s="28"/>
      <c r="Q119" s="28"/>
      <c r="R119" s="28"/>
      <c r="S119" s="28"/>
      <c r="T119" s="32">
        <f t="shared" ref="T119:Y119" si="30">SUM(T121:T133)</f>
        <v>12</v>
      </c>
      <c r="U119" s="32">
        <f t="shared" si="30"/>
        <v>36</v>
      </c>
      <c r="V119" s="32">
        <f t="shared" si="30"/>
        <v>60</v>
      </c>
      <c r="W119" s="32">
        <f t="shared" si="30"/>
        <v>84</v>
      </c>
      <c r="X119" s="32">
        <f t="shared" si="30"/>
        <v>86</v>
      </c>
      <c r="Y119" s="32">
        <f t="shared" si="30"/>
        <v>86</v>
      </c>
      <c r="Z119" s="32">
        <f t="shared" ref="Z119:BI119" si="31">SUM(Z121:Z133)</f>
        <v>86</v>
      </c>
      <c r="AA119" s="32">
        <f t="shared" si="31"/>
        <v>86</v>
      </c>
      <c r="AB119" s="32">
        <f t="shared" si="31"/>
        <v>86</v>
      </c>
      <c r="AC119" s="32">
        <f t="shared" si="31"/>
        <v>86</v>
      </c>
      <c r="AD119" s="32">
        <f t="shared" si="31"/>
        <v>86</v>
      </c>
      <c r="AE119" s="32">
        <f t="shared" si="31"/>
        <v>86</v>
      </c>
      <c r="AF119" s="32">
        <f t="shared" si="31"/>
        <v>86</v>
      </c>
      <c r="AG119" s="32">
        <f t="shared" si="31"/>
        <v>86</v>
      </c>
      <c r="AH119" s="32">
        <f t="shared" si="31"/>
        <v>86</v>
      </c>
      <c r="AI119" s="32">
        <f t="shared" si="31"/>
        <v>86</v>
      </c>
      <c r="AJ119" s="32">
        <f t="shared" si="31"/>
        <v>86</v>
      </c>
      <c r="AK119" s="32">
        <f t="shared" si="31"/>
        <v>86</v>
      </c>
      <c r="AL119" s="32">
        <f t="shared" si="31"/>
        <v>86</v>
      </c>
      <c r="AM119" s="32">
        <f t="shared" si="31"/>
        <v>86</v>
      </c>
      <c r="AN119" s="32">
        <f t="shared" si="31"/>
        <v>86</v>
      </c>
      <c r="AO119" s="32">
        <f t="shared" si="31"/>
        <v>86</v>
      </c>
      <c r="AP119" s="32">
        <f t="shared" si="31"/>
        <v>86</v>
      </c>
      <c r="AQ119" s="32">
        <f t="shared" si="31"/>
        <v>86</v>
      </c>
      <c r="AR119" s="32">
        <f t="shared" si="31"/>
        <v>86</v>
      </c>
      <c r="AS119" s="32">
        <f t="shared" si="31"/>
        <v>86</v>
      </c>
      <c r="AT119" s="32">
        <f t="shared" si="31"/>
        <v>86</v>
      </c>
      <c r="AU119" s="32">
        <f t="shared" si="31"/>
        <v>86</v>
      </c>
      <c r="AV119" s="32">
        <f t="shared" si="31"/>
        <v>86</v>
      </c>
      <c r="AW119" s="32">
        <f t="shared" si="31"/>
        <v>86</v>
      </c>
      <c r="AX119" s="32">
        <f t="shared" si="31"/>
        <v>86</v>
      </c>
      <c r="AY119" s="32">
        <f t="shared" si="31"/>
        <v>86</v>
      </c>
      <c r="AZ119" s="32">
        <f t="shared" si="31"/>
        <v>86</v>
      </c>
      <c r="BA119" s="32">
        <f t="shared" si="31"/>
        <v>86</v>
      </c>
      <c r="BB119" s="32">
        <f t="shared" si="31"/>
        <v>86</v>
      </c>
      <c r="BC119" s="32">
        <f t="shared" si="31"/>
        <v>86</v>
      </c>
      <c r="BD119" s="32">
        <f t="shared" si="31"/>
        <v>86</v>
      </c>
      <c r="BE119" s="32">
        <f t="shared" si="31"/>
        <v>86</v>
      </c>
      <c r="BF119" s="32">
        <f t="shared" si="31"/>
        <v>86</v>
      </c>
      <c r="BG119" s="32">
        <f t="shared" si="31"/>
        <v>86</v>
      </c>
      <c r="BH119" s="32">
        <f t="shared" si="31"/>
        <v>86</v>
      </c>
      <c r="BI119" s="32">
        <f t="shared" si="31"/>
        <v>86</v>
      </c>
    </row>
    <row r="120" spans="3:61" ht="15.75" thickBot="1" x14ac:dyDescent="0.3">
      <c r="C120" s="33" t="s">
        <v>73</v>
      </c>
      <c r="D120" s="33" t="s">
        <v>74</v>
      </c>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row>
    <row r="121" spans="3:61" x14ac:dyDescent="0.25">
      <c r="C121" s="152" t="s">
        <v>36</v>
      </c>
      <c r="D121" s="86">
        <v>1</v>
      </c>
      <c r="F121" s="28"/>
      <c r="G121" s="28"/>
      <c r="H121" s="28"/>
      <c r="I121" s="28"/>
      <c r="J121" s="28"/>
      <c r="K121" s="90"/>
      <c r="L121" s="28"/>
      <c r="M121" s="28"/>
      <c r="N121" s="28"/>
      <c r="O121" s="28"/>
      <c r="P121" s="28"/>
      <c r="Q121" s="28"/>
      <c r="R121" s="28"/>
      <c r="S121" s="28"/>
      <c r="T121" s="34">
        <f>T102</f>
        <v>0</v>
      </c>
      <c r="U121" s="34">
        <f>T121+U102</f>
        <v>0</v>
      </c>
      <c r="V121" s="34">
        <f t="shared" ref="V121:Y121" si="32">U121+V102</f>
        <v>0</v>
      </c>
      <c r="W121" s="34">
        <f t="shared" si="32"/>
        <v>0</v>
      </c>
      <c r="X121" s="34">
        <f t="shared" si="32"/>
        <v>0</v>
      </c>
      <c r="Y121" s="34">
        <f t="shared" si="32"/>
        <v>0</v>
      </c>
      <c r="Z121" s="34">
        <f t="shared" ref="Z121:BI121" si="33">Y121+Z102</f>
        <v>0</v>
      </c>
      <c r="AA121" s="34">
        <f t="shared" si="33"/>
        <v>0</v>
      </c>
      <c r="AB121" s="34">
        <f t="shared" si="33"/>
        <v>0</v>
      </c>
      <c r="AC121" s="34">
        <f t="shared" si="33"/>
        <v>0</v>
      </c>
      <c r="AD121" s="34">
        <f t="shared" si="33"/>
        <v>0</v>
      </c>
      <c r="AE121" s="34">
        <f t="shared" si="33"/>
        <v>0</v>
      </c>
      <c r="AF121" s="34">
        <f t="shared" si="33"/>
        <v>0</v>
      </c>
      <c r="AG121" s="34">
        <f t="shared" si="33"/>
        <v>0</v>
      </c>
      <c r="AH121" s="34">
        <f t="shared" si="33"/>
        <v>0</v>
      </c>
      <c r="AI121" s="34">
        <f t="shared" si="33"/>
        <v>0</v>
      </c>
      <c r="AJ121" s="34">
        <f t="shared" si="33"/>
        <v>0</v>
      </c>
      <c r="AK121" s="34">
        <f t="shared" si="33"/>
        <v>0</v>
      </c>
      <c r="AL121" s="34">
        <f t="shared" si="33"/>
        <v>0</v>
      </c>
      <c r="AM121" s="34">
        <f t="shared" si="33"/>
        <v>0</v>
      </c>
      <c r="AN121" s="34">
        <f t="shared" si="33"/>
        <v>0</v>
      </c>
      <c r="AO121" s="34">
        <f t="shared" si="33"/>
        <v>0</v>
      </c>
      <c r="AP121" s="34">
        <f t="shared" si="33"/>
        <v>0</v>
      </c>
      <c r="AQ121" s="34">
        <f t="shared" si="33"/>
        <v>0</v>
      </c>
      <c r="AR121" s="34">
        <f t="shared" si="33"/>
        <v>0</v>
      </c>
      <c r="AS121" s="34">
        <f t="shared" si="33"/>
        <v>0</v>
      </c>
      <c r="AT121" s="34">
        <f t="shared" si="33"/>
        <v>0</v>
      </c>
      <c r="AU121" s="34">
        <f t="shared" si="33"/>
        <v>0</v>
      </c>
      <c r="AV121" s="34">
        <f t="shared" si="33"/>
        <v>0</v>
      </c>
      <c r="AW121" s="34">
        <f t="shared" si="33"/>
        <v>0</v>
      </c>
      <c r="AX121" s="34">
        <f t="shared" si="33"/>
        <v>0</v>
      </c>
      <c r="AY121" s="34">
        <f t="shared" si="33"/>
        <v>0</v>
      </c>
      <c r="AZ121" s="34">
        <f t="shared" si="33"/>
        <v>0</v>
      </c>
      <c r="BA121" s="34">
        <f t="shared" si="33"/>
        <v>0</v>
      </c>
      <c r="BB121" s="34">
        <f t="shared" si="33"/>
        <v>0</v>
      </c>
      <c r="BC121" s="34">
        <f t="shared" si="33"/>
        <v>0</v>
      </c>
      <c r="BD121" s="34">
        <f t="shared" si="33"/>
        <v>0</v>
      </c>
      <c r="BE121" s="34">
        <f t="shared" si="33"/>
        <v>0</v>
      </c>
      <c r="BF121" s="34">
        <f t="shared" si="33"/>
        <v>0</v>
      </c>
      <c r="BG121" s="34">
        <f t="shared" si="33"/>
        <v>0</v>
      </c>
      <c r="BH121" s="34">
        <f t="shared" si="33"/>
        <v>0</v>
      </c>
      <c r="BI121" s="34">
        <f t="shared" si="33"/>
        <v>0</v>
      </c>
    </row>
    <row r="122" spans="3:61" x14ac:dyDescent="0.25">
      <c r="C122" s="147"/>
      <c r="D122" s="87">
        <v>0.8</v>
      </c>
      <c r="F122" s="28"/>
      <c r="G122" s="28"/>
      <c r="H122" s="28"/>
      <c r="I122" s="28"/>
      <c r="J122" s="28"/>
      <c r="K122" s="90"/>
      <c r="L122" s="28"/>
      <c r="M122" s="28"/>
      <c r="N122" s="28"/>
      <c r="O122" s="28"/>
      <c r="P122" s="28"/>
      <c r="Q122" s="28"/>
      <c r="R122" s="28"/>
      <c r="S122" s="28"/>
      <c r="T122" s="34">
        <f>T103</f>
        <v>10</v>
      </c>
      <c r="U122" s="34">
        <f t="shared" ref="U122:Y122" si="34">T122+U103</f>
        <v>30</v>
      </c>
      <c r="V122" s="34">
        <f t="shared" si="34"/>
        <v>50</v>
      </c>
      <c r="W122" s="34">
        <f t="shared" si="34"/>
        <v>70</v>
      </c>
      <c r="X122" s="34">
        <f t="shared" si="34"/>
        <v>70</v>
      </c>
      <c r="Y122" s="34">
        <f t="shared" si="34"/>
        <v>70</v>
      </c>
      <c r="Z122" s="34">
        <f t="shared" ref="Z122:BI122" si="35">Y122+Z103</f>
        <v>70</v>
      </c>
      <c r="AA122" s="34">
        <f t="shared" si="35"/>
        <v>70</v>
      </c>
      <c r="AB122" s="34">
        <f t="shared" si="35"/>
        <v>70</v>
      </c>
      <c r="AC122" s="34">
        <f t="shared" si="35"/>
        <v>70</v>
      </c>
      <c r="AD122" s="34">
        <f t="shared" si="35"/>
        <v>70</v>
      </c>
      <c r="AE122" s="34">
        <f t="shared" si="35"/>
        <v>70</v>
      </c>
      <c r="AF122" s="34">
        <f t="shared" si="35"/>
        <v>70</v>
      </c>
      <c r="AG122" s="34">
        <f t="shared" si="35"/>
        <v>70</v>
      </c>
      <c r="AH122" s="34">
        <f t="shared" si="35"/>
        <v>70</v>
      </c>
      <c r="AI122" s="34">
        <f t="shared" si="35"/>
        <v>70</v>
      </c>
      <c r="AJ122" s="34">
        <f t="shared" si="35"/>
        <v>70</v>
      </c>
      <c r="AK122" s="34">
        <f t="shared" si="35"/>
        <v>70</v>
      </c>
      <c r="AL122" s="34">
        <f t="shared" si="35"/>
        <v>70</v>
      </c>
      <c r="AM122" s="34">
        <f t="shared" si="35"/>
        <v>70</v>
      </c>
      <c r="AN122" s="34">
        <f t="shared" si="35"/>
        <v>70</v>
      </c>
      <c r="AO122" s="34">
        <f t="shared" si="35"/>
        <v>70</v>
      </c>
      <c r="AP122" s="34">
        <f t="shared" si="35"/>
        <v>70</v>
      </c>
      <c r="AQ122" s="34">
        <f t="shared" si="35"/>
        <v>70</v>
      </c>
      <c r="AR122" s="34">
        <f t="shared" si="35"/>
        <v>70</v>
      </c>
      <c r="AS122" s="34">
        <f t="shared" si="35"/>
        <v>70</v>
      </c>
      <c r="AT122" s="34">
        <f t="shared" si="35"/>
        <v>70</v>
      </c>
      <c r="AU122" s="34">
        <f t="shared" si="35"/>
        <v>70</v>
      </c>
      <c r="AV122" s="34">
        <f t="shared" si="35"/>
        <v>70</v>
      </c>
      <c r="AW122" s="34">
        <f t="shared" si="35"/>
        <v>70</v>
      </c>
      <c r="AX122" s="34">
        <f t="shared" si="35"/>
        <v>70</v>
      </c>
      <c r="AY122" s="34">
        <f t="shared" si="35"/>
        <v>70</v>
      </c>
      <c r="AZ122" s="34">
        <f t="shared" si="35"/>
        <v>70</v>
      </c>
      <c r="BA122" s="34">
        <f t="shared" si="35"/>
        <v>70</v>
      </c>
      <c r="BB122" s="34">
        <f t="shared" si="35"/>
        <v>70</v>
      </c>
      <c r="BC122" s="34">
        <f t="shared" si="35"/>
        <v>70</v>
      </c>
      <c r="BD122" s="34">
        <f t="shared" si="35"/>
        <v>70</v>
      </c>
      <c r="BE122" s="34">
        <f t="shared" si="35"/>
        <v>70</v>
      </c>
      <c r="BF122" s="34">
        <f t="shared" si="35"/>
        <v>70</v>
      </c>
      <c r="BG122" s="34">
        <f t="shared" si="35"/>
        <v>70</v>
      </c>
      <c r="BH122" s="34">
        <f t="shared" si="35"/>
        <v>70</v>
      </c>
      <c r="BI122" s="34">
        <f t="shared" si="35"/>
        <v>70</v>
      </c>
    </row>
    <row r="123" spans="3:61" x14ac:dyDescent="0.25">
      <c r="C123" s="147"/>
      <c r="D123" s="87">
        <v>0.7</v>
      </c>
      <c r="F123" s="28"/>
      <c r="G123" s="28"/>
      <c r="H123" s="28"/>
      <c r="I123" s="28"/>
      <c r="J123" s="28"/>
      <c r="K123" s="90"/>
      <c r="L123" s="28"/>
      <c r="M123" s="28"/>
      <c r="N123" s="28"/>
      <c r="O123" s="28"/>
      <c r="P123" s="28"/>
      <c r="Q123" s="28"/>
      <c r="R123" s="28"/>
      <c r="S123" s="28"/>
      <c r="T123" s="34">
        <f t="shared" ref="T123" si="36">T104</f>
        <v>0</v>
      </c>
      <c r="U123" s="34">
        <f t="shared" ref="U123:Y123" si="37">T123+U104</f>
        <v>0</v>
      </c>
      <c r="V123" s="34">
        <f t="shared" si="37"/>
        <v>0</v>
      </c>
      <c r="W123" s="34">
        <f t="shared" si="37"/>
        <v>0</v>
      </c>
      <c r="X123" s="34">
        <f t="shared" si="37"/>
        <v>0</v>
      </c>
      <c r="Y123" s="34">
        <f t="shared" si="37"/>
        <v>0</v>
      </c>
      <c r="Z123" s="34">
        <f t="shared" ref="Z123:BI123" si="38">Y123+Z104</f>
        <v>0</v>
      </c>
      <c r="AA123" s="34">
        <f t="shared" si="38"/>
        <v>0</v>
      </c>
      <c r="AB123" s="34">
        <f t="shared" si="38"/>
        <v>0</v>
      </c>
      <c r="AC123" s="34">
        <f t="shared" si="38"/>
        <v>0</v>
      </c>
      <c r="AD123" s="34">
        <f t="shared" si="38"/>
        <v>0</v>
      </c>
      <c r="AE123" s="34">
        <f t="shared" si="38"/>
        <v>0</v>
      </c>
      <c r="AF123" s="34">
        <f t="shared" si="38"/>
        <v>0</v>
      </c>
      <c r="AG123" s="34">
        <f t="shared" si="38"/>
        <v>0</v>
      </c>
      <c r="AH123" s="34">
        <f t="shared" si="38"/>
        <v>0</v>
      </c>
      <c r="AI123" s="34">
        <f t="shared" si="38"/>
        <v>0</v>
      </c>
      <c r="AJ123" s="34">
        <f t="shared" si="38"/>
        <v>0</v>
      </c>
      <c r="AK123" s="34">
        <f t="shared" si="38"/>
        <v>0</v>
      </c>
      <c r="AL123" s="34">
        <f t="shared" si="38"/>
        <v>0</v>
      </c>
      <c r="AM123" s="34">
        <f t="shared" si="38"/>
        <v>0</v>
      </c>
      <c r="AN123" s="34">
        <f t="shared" si="38"/>
        <v>0</v>
      </c>
      <c r="AO123" s="34">
        <f t="shared" si="38"/>
        <v>0</v>
      </c>
      <c r="AP123" s="34">
        <f t="shared" si="38"/>
        <v>0</v>
      </c>
      <c r="AQ123" s="34">
        <f t="shared" si="38"/>
        <v>0</v>
      </c>
      <c r="AR123" s="34">
        <f t="shared" si="38"/>
        <v>0</v>
      </c>
      <c r="AS123" s="34">
        <f t="shared" si="38"/>
        <v>0</v>
      </c>
      <c r="AT123" s="34">
        <f t="shared" si="38"/>
        <v>0</v>
      </c>
      <c r="AU123" s="34">
        <f t="shared" si="38"/>
        <v>0</v>
      </c>
      <c r="AV123" s="34">
        <f t="shared" si="38"/>
        <v>0</v>
      </c>
      <c r="AW123" s="34">
        <f t="shared" si="38"/>
        <v>0</v>
      </c>
      <c r="AX123" s="34">
        <f t="shared" si="38"/>
        <v>0</v>
      </c>
      <c r="AY123" s="34">
        <f t="shared" si="38"/>
        <v>0</v>
      </c>
      <c r="AZ123" s="34">
        <f t="shared" si="38"/>
        <v>0</v>
      </c>
      <c r="BA123" s="34">
        <f t="shared" si="38"/>
        <v>0</v>
      </c>
      <c r="BB123" s="34">
        <f t="shared" si="38"/>
        <v>0</v>
      </c>
      <c r="BC123" s="34">
        <f t="shared" si="38"/>
        <v>0</v>
      </c>
      <c r="BD123" s="34">
        <f t="shared" si="38"/>
        <v>0</v>
      </c>
      <c r="BE123" s="34">
        <f t="shared" si="38"/>
        <v>0</v>
      </c>
      <c r="BF123" s="34">
        <f t="shared" si="38"/>
        <v>0</v>
      </c>
      <c r="BG123" s="34">
        <f t="shared" si="38"/>
        <v>0</v>
      </c>
      <c r="BH123" s="34">
        <f t="shared" si="38"/>
        <v>0</v>
      </c>
      <c r="BI123" s="34">
        <f t="shared" si="38"/>
        <v>0</v>
      </c>
    </row>
    <row r="124" spans="3:61" x14ac:dyDescent="0.25">
      <c r="C124" s="148"/>
      <c r="D124" s="87">
        <v>0.65</v>
      </c>
      <c r="F124" s="28"/>
      <c r="G124" s="28"/>
      <c r="H124" s="28"/>
      <c r="I124" s="28"/>
      <c r="J124" s="28"/>
      <c r="K124" s="90"/>
      <c r="L124" s="28"/>
      <c r="M124" s="28"/>
      <c r="N124" s="28"/>
      <c r="O124" s="28"/>
      <c r="P124" s="28"/>
      <c r="Q124" s="28"/>
      <c r="R124" s="28"/>
      <c r="S124" s="28"/>
      <c r="T124" s="34">
        <f t="shared" ref="T124" si="39">T105</f>
        <v>0</v>
      </c>
      <c r="U124" s="34">
        <f t="shared" ref="U124:Y124" si="40">T124+U105</f>
        <v>0</v>
      </c>
      <c r="V124" s="34">
        <f t="shared" si="40"/>
        <v>0</v>
      </c>
      <c r="W124" s="34">
        <f t="shared" si="40"/>
        <v>0</v>
      </c>
      <c r="X124" s="34">
        <f t="shared" si="40"/>
        <v>0</v>
      </c>
      <c r="Y124" s="34">
        <f t="shared" si="40"/>
        <v>0</v>
      </c>
      <c r="Z124" s="34">
        <f t="shared" ref="Z124:BI124" si="41">Y124+Z105</f>
        <v>0</v>
      </c>
      <c r="AA124" s="34">
        <f t="shared" si="41"/>
        <v>0</v>
      </c>
      <c r="AB124" s="34">
        <f t="shared" si="41"/>
        <v>0</v>
      </c>
      <c r="AC124" s="34">
        <f t="shared" si="41"/>
        <v>0</v>
      </c>
      <c r="AD124" s="34">
        <f t="shared" si="41"/>
        <v>0</v>
      </c>
      <c r="AE124" s="34">
        <f t="shared" si="41"/>
        <v>0</v>
      </c>
      <c r="AF124" s="34">
        <f t="shared" si="41"/>
        <v>0</v>
      </c>
      <c r="AG124" s="34">
        <f t="shared" si="41"/>
        <v>0</v>
      </c>
      <c r="AH124" s="34">
        <f t="shared" si="41"/>
        <v>0</v>
      </c>
      <c r="AI124" s="34">
        <f t="shared" si="41"/>
        <v>0</v>
      </c>
      <c r="AJ124" s="34">
        <f t="shared" si="41"/>
        <v>0</v>
      </c>
      <c r="AK124" s="34">
        <f t="shared" si="41"/>
        <v>0</v>
      </c>
      <c r="AL124" s="34">
        <f t="shared" si="41"/>
        <v>0</v>
      </c>
      <c r="AM124" s="34">
        <f t="shared" si="41"/>
        <v>0</v>
      </c>
      <c r="AN124" s="34">
        <f t="shared" si="41"/>
        <v>0</v>
      </c>
      <c r="AO124" s="34">
        <f t="shared" si="41"/>
        <v>0</v>
      </c>
      <c r="AP124" s="34">
        <f t="shared" si="41"/>
        <v>0</v>
      </c>
      <c r="AQ124" s="34">
        <f t="shared" si="41"/>
        <v>0</v>
      </c>
      <c r="AR124" s="34">
        <f t="shared" si="41"/>
        <v>0</v>
      </c>
      <c r="AS124" s="34">
        <f t="shared" si="41"/>
        <v>0</v>
      </c>
      <c r="AT124" s="34">
        <f t="shared" si="41"/>
        <v>0</v>
      </c>
      <c r="AU124" s="34">
        <f t="shared" si="41"/>
        <v>0</v>
      </c>
      <c r="AV124" s="34">
        <f t="shared" si="41"/>
        <v>0</v>
      </c>
      <c r="AW124" s="34">
        <f t="shared" si="41"/>
        <v>0</v>
      </c>
      <c r="AX124" s="34">
        <f t="shared" si="41"/>
        <v>0</v>
      </c>
      <c r="AY124" s="34">
        <f t="shared" si="41"/>
        <v>0</v>
      </c>
      <c r="AZ124" s="34">
        <f t="shared" si="41"/>
        <v>0</v>
      </c>
      <c r="BA124" s="34">
        <f t="shared" si="41"/>
        <v>0</v>
      </c>
      <c r="BB124" s="34">
        <f t="shared" si="41"/>
        <v>0</v>
      </c>
      <c r="BC124" s="34">
        <f t="shared" si="41"/>
        <v>0</v>
      </c>
      <c r="BD124" s="34">
        <f t="shared" si="41"/>
        <v>0</v>
      </c>
      <c r="BE124" s="34">
        <f t="shared" si="41"/>
        <v>0</v>
      </c>
      <c r="BF124" s="34">
        <f t="shared" si="41"/>
        <v>0</v>
      </c>
      <c r="BG124" s="34">
        <f t="shared" si="41"/>
        <v>0</v>
      </c>
      <c r="BH124" s="34">
        <f t="shared" si="41"/>
        <v>0</v>
      </c>
      <c r="BI124" s="34">
        <f t="shared" si="41"/>
        <v>0</v>
      </c>
    </row>
    <row r="125" spans="3:61" x14ac:dyDescent="0.25">
      <c r="C125" s="146" t="s">
        <v>37</v>
      </c>
      <c r="D125" s="87">
        <v>0.9</v>
      </c>
      <c r="F125" s="28"/>
      <c r="G125" s="28"/>
      <c r="H125" s="28"/>
      <c r="I125" s="28"/>
      <c r="J125" s="28"/>
      <c r="K125" s="90"/>
      <c r="L125" s="28"/>
      <c r="M125" s="28"/>
      <c r="N125" s="28"/>
      <c r="O125" s="28"/>
      <c r="P125" s="28"/>
      <c r="Q125" s="28"/>
      <c r="R125" s="28"/>
      <c r="S125" s="28"/>
      <c r="T125" s="34">
        <f t="shared" ref="T125" si="42">T106</f>
        <v>0</v>
      </c>
      <c r="U125" s="34">
        <f t="shared" ref="U125:Y125" si="43">T125+U106</f>
        <v>0</v>
      </c>
      <c r="V125" s="34">
        <f t="shared" si="43"/>
        <v>0</v>
      </c>
      <c r="W125" s="34">
        <f t="shared" si="43"/>
        <v>0</v>
      </c>
      <c r="X125" s="34">
        <f t="shared" si="43"/>
        <v>0</v>
      </c>
      <c r="Y125" s="34">
        <f t="shared" si="43"/>
        <v>0</v>
      </c>
      <c r="Z125" s="34">
        <f t="shared" ref="Z125:BI125" si="44">Y125+Z106</f>
        <v>0</v>
      </c>
      <c r="AA125" s="34">
        <f t="shared" si="44"/>
        <v>0</v>
      </c>
      <c r="AB125" s="34">
        <f t="shared" si="44"/>
        <v>0</v>
      </c>
      <c r="AC125" s="34">
        <f t="shared" si="44"/>
        <v>0</v>
      </c>
      <c r="AD125" s="34">
        <f t="shared" si="44"/>
        <v>0</v>
      </c>
      <c r="AE125" s="34">
        <f t="shared" si="44"/>
        <v>0</v>
      </c>
      <c r="AF125" s="34">
        <f t="shared" si="44"/>
        <v>0</v>
      </c>
      <c r="AG125" s="34">
        <f t="shared" si="44"/>
        <v>0</v>
      </c>
      <c r="AH125" s="34">
        <f t="shared" si="44"/>
        <v>0</v>
      </c>
      <c r="AI125" s="34">
        <f t="shared" si="44"/>
        <v>0</v>
      </c>
      <c r="AJ125" s="34">
        <f t="shared" si="44"/>
        <v>0</v>
      </c>
      <c r="AK125" s="34">
        <f t="shared" si="44"/>
        <v>0</v>
      </c>
      <c r="AL125" s="34">
        <f t="shared" si="44"/>
        <v>0</v>
      </c>
      <c r="AM125" s="34">
        <f t="shared" si="44"/>
        <v>0</v>
      </c>
      <c r="AN125" s="34">
        <f t="shared" si="44"/>
        <v>0</v>
      </c>
      <c r="AO125" s="34">
        <f t="shared" si="44"/>
        <v>0</v>
      </c>
      <c r="AP125" s="34">
        <f t="shared" si="44"/>
        <v>0</v>
      </c>
      <c r="AQ125" s="34">
        <f t="shared" si="44"/>
        <v>0</v>
      </c>
      <c r="AR125" s="34">
        <f t="shared" si="44"/>
        <v>0</v>
      </c>
      <c r="AS125" s="34">
        <f t="shared" si="44"/>
        <v>0</v>
      </c>
      <c r="AT125" s="34">
        <f t="shared" si="44"/>
        <v>0</v>
      </c>
      <c r="AU125" s="34">
        <f t="shared" si="44"/>
        <v>0</v>
      </c>
      <c r="AV125" s="34">
        <f t="shared" si="44"/>
        <v>0</v>
      </c>
      <c r="AW125" s="34">
        <f t="shared" si="44"/>
        <v>0</v>
      </c>
      <c r="AX125" s="34">
        <f t="shared" si="44"/>
        <v>0</v>
      </c>
      <c r="AY125" s="34">
        <f t="shared" si="44"/>
        <v>0</v>
      </c>
      <c r="AZ125" s="34">
        <f t="shared" si="44"/>
        <v>0</v>
      </c>
      <c r="BA125" s="34">
        <f t="shared" si="44"/>
        <v>0</v>
      </c>
      <c r="BB125" s="34">
        <f t="shared" si="44"/>
        <v>0</v>
      </c>
      <c r="BC125" s="34">
        <f t="shared" si="44"/>
        <v>0</v>
      </c>
      <c r="BD125" s="34">
        <f t="shared" si="44"/>
        <v>0</v>
      </c>
      <c r="BE125" s="34">
        <f t="shared" si="44"/>
        <v>0</v>
      </c>
      <c r="BF125" s="34">
        <f t="shared" si="44"/>
        <v>0</v>
      </c>
      <c r="BG125" s="34">
        <f t="shared" si="44"/>
        <v>0</v>
      </c>
      <c r="BH125" s="34">
        <f t="shared" si="44"/>
        <v>0</v>
      </c>
      <c r="BI125" s="34">
        <f t="shared" si="44"/>
        <v>0</v>
      </c>
    </row>
    <row r="126" spans="3:61" x14ac:dyDescent="0.25">
      <c r="C126" s="147"/>
      <c r="D126" s="87">
        <v>0.7</v>
      </c>
      <c r="F126" s="28"/>
      <c r="G126" s="28"/>
      <c r="H126" s="28"/>
      <c r="I126" s="28"/>
      <c r="J126" s="28"/>
      <c r="K126" s="90"/>
      <c r="L126" s="28"/>
      <c r="M126" s="28"/>
      <c r="N126" s="28"/>
      <c r="O126" s="28"/>
      <c r="P126" s="28"/>
      <c r="Q126" s="28"/>
      <c r="R126" s="28"/>
      <c r="S126" s="28"/>
      <c r="T126" s="34">
        <f t="shared" ref="T126" si="45">T107</f>
        <v>0</v>
      </c>
      <c r="U126" s="34">
        <f t="shared" ref="U126:Y126" si="46">T126+U107</f>
        <v>0</v>
      </c>
      <c r="V126" s="34">
        <f t="shared" si="46"/>
        <v>0</v>
      </c>
      <c r="W126" s="34">
        <f t="shared" si="46"/>
        <v>0</v>
      </c>
      <c r="X126" s="34">
        <f t="shared" si="46"/>
        <v>0</v>
      </c>
      <c r="Y126" s="34">
        <f t="shared" si="46"/>
        <v>0</v>
      </c>
      <c r="Z126" s="34">
        <f t="shared" ref="Z126:BI126" si="47">Y126+Z107</f>
        <v>0</v>
      </c>
      <c r="AA126" s="34">
        <f t="shared" si="47"/>
        <v>0</v>
      </c>
      <c r="AB126" s="34">
        <f t="shared" si="47"/>
        <v>0</v>
      </c>
      <c r="AC126" s="34">
        <f t="shared" si="47"/>
        <v>0</v>
      </c>
      <c r="AD126" s="34">
        <f t="shared" si="47"/>
        <v>0</v>
      </c>
      <c r="AE126" s="34">
        <f t="shared" si="47"/>
        <v>0</v>
      </c>
      <c r="AF126" s="34">
        <f t="shared" si="47"/>
        <v>0</v>
      </c>
      <c r="AG126" s="34">
        <f t="shared" si="47"/>
        <v>0</v>
      </c>
      <c r="AH126" s="34">
        <f t="shared" si="47"/>
        <v>0</v>
      </c>
      <c r="AI126" s="34">
        <f t="shared" si="47"/>
        <v>0</v>
      </c>
      <c r="AJ126" s="34">
        <f t="shared" si="47"/>
        <v>0</v>
      </c>
      <c r="AK126" s="34">
        <f t="shared" si="47"/>
        <v>0</v>
      </c>
      <c r="AL126" s="34">
        <f t="shared" si="47"/>
        <v>0</v>
      </c>
      <c r="AM126" s="34">
        <f t="shared" si="47"/>
        <v>0</v>
      </c>
      <c r="AN126" s="34">
        <f t="shared" si="47"/>
        <v>0</v>
      </c>
      <c r="AO126" s="34">
        <f t="shared" si="47"/>
        <v>0</v>
      </c>
      <c r="AP126" s="34">
        <f t="shared" si="47"/>
        <v>0</v>
      </c>
      <c r="AQ126" s="34">
        <f t="shared" si="47"/>
        <v>0</v>
      </c>
      <c r="AR126" s="34">
        <f t="shared" si="47"/>
        <v>0</v>
      </c>
      <c r="AS126" s="34">
        <f t="shared" si="47"/>
        <v>0</v>
      </c>
      <c r="AT126" s="34">
        <f t="shared" si="47"/>
        <v>0</v>
      </c>
      <c r="AU126" s="34">
        <f t="shared" si="47"/>
        <v>0</v>
      </c>
      <c r="AV126" s="34">
        <f t="shared" si="47"/>
        <v>0</v>
      </c>
      <c r="AW126" s="34">
        <f t="shared" si="47"/>
        <v>0</v>
      </c>
      <c r="AX126" s="34">
        <f t="shared" si="47"/>
        <v>0</v>
      </c>
      <c r="AY126" s="34">
        <f t="shared" si="47"/>
        <v>0</v>
      </c>
      <c r="AZ126" s="34">
        <f t="shared" si="47"/>
        <v>0</v>
      </c>
      <c r="BA126" s="34">
        <f t="shared" si="47"/>
        <v>0</v>
      </c>
      <c r="BB126" s="34">
        <f t="shared" si="47"/>
        <v>0</v>
      </c>
      <c r="BC126" s="34">
        <f t="shared" si="47"/>
        <v>0</v>
      </c>
      <c r="BD126" s="34">
        <f t="shared" si="47"/>
        <v>0</v>
      </c>
      <c r="BE126" s="34">
        <f t="shared" si="47"/>
        <v>0</v>
      </c>
      <c r="BF126" s="34">
        <f t="shared" si="47"/>
        <v>0</v>
      </c>
      <c r="BG126" s="34">
        <f t="shared" si="47"/>
        <v>0</v>
      </c>
      <c r="BH126" s="34">
        <f t="shared" si="47"/>
        <v>0</v>
      </c>
      <c r="BI126" s="34">
        <f t="shared" si="47"/>
        <v>0</v>
      </c>
    </row>
    <row r="127" spans="3:61" x14ac:dyDescent="0.25">
      <c r="C127" s="147"/>
      <c r="D127" s="87">
        <v>0.6</v>
      </c>
      <c r="F127" s="28"/>
      <c r="G127" s="28"/>
      <c r="H127" s="28"/>
      <c r="I127" s="28"/>
      <c r="J127" s="28"/>
      <c r="K127" s="90"/>
      <c r="L127" s="28"/>
      <c r="M127" s="28"/>
      <c r="N127" s="28"/>
      <c r="O127" s="28"/>
      <c r="P127" s="28"/>
      <c r="Q127" s="28"/>
      <c r="R127" s="28"/>
      <c r="S127" s="28"/>
      <c r="T127" s="34">
        <f t="shared" ref="T127" si="48">T108</f>
        <v>2</v>
      </c>
      <c r="U127" s="34">
        <f t="shared" ref="U127:Y127" si="49">T127+U108</f>
        <v>6</v>
      </c>
      <c r="V127" s="34">
        <f t="shared" si="49"/>
        <v>10</v>
      </c>
      <c r="W127" s="34">
        <f t="shared" si="49"/>
        <v>14</v>
      </c>
      <c r="X127" s="34">
        <f t="shared" si="49"/>
        <v>16</v>
      </c>
      <c r="Y127" s="34">
        <f t="shared" si="49"/>
        <v>16</v>
      </c>
      <c r="Z127" s="34">
        <f t="shared" ref="Z127:BI127" si="50">Y127+Z108</f>
        <v>16</v>
      </c>
      <c r="AA127" s="34">
        <f t="shared" si="50"/>
        <v>16</v>
      </c>
      <c r="AB127" s="34">
        <f t="shared" si="50"/>
        <v>16</v>
      </c>
      <c r="AC127" s="34">
        <f t="shared" si="50"/>
        <v>16</v>
      </c>
      <c r="AD127" s="34">
        <f t="shared" si="50"/>
        <v>16</v>
      </c>
      <c r="AE127" s="34">
        <f t="shared" si="50"/>
        <v>16</v>
      </c>
      <c r="AF127" s="34">
        <f t="shared" si="50"/>
        <v>16</v>
      </c>
      <c r="AG127" s="34">
        <f t="shared" si="50"/>
        <v>16</v>
      </c>
      <c r="AH127" s="34">
        <f t="shared" si="50"/>
        <v>16</v>
      </c>
      <c r="AI127" s="34">
        <f t="shared" si="50"/>
        <v>16</v>
      </c>
      <c r="AJ127" s="34">
        <f t="shared" si="50"/>
        <v>16</v>
      </c>
      <c r="AK127" s="34">
        <f t="shared" si="50"/>
        <v>16</v>
      </c>
      <c r="AL127" s="34">
        <f t="shared" si="50"/>
        <v>16</v>
      </c>
      <c r="AM127" s="34">
        <f t="shared" si="50"/>
        <v>16</v>
      </c>
      <c r="AN127" s="34">
        <f t="shared" si="50"/>
        <v>16</v>
      </c>
      <c r="AO127" s="34">
        <f t="shared" si="50"/>
        <v>16</v>
      </c>
      <c r="AP127" s="34">
        <f t="shared" si="50"/>
        <v>16</v>
      </c>
      <c r="AQ127" s="34">
        <f t="shared" si="50"/>
        <v>16</v>
      </c>
      <c r="AR127" s="34">
        <f t="shared" si="50"/>
        <v>16</v>
      </c>
      <c r="AS127" s="34">
        <f t="shared" si="50"/>
        <v>16</v>
      </c>
      <c r="AT127" s="34">
        <f t="shared" si="50"/>
        <v>16</v>
      </c>
      <c r="AU127" s="34">
        <f t="shared" si="50"/>
        <v>16</v>
      </c>
      <c r="AV127" s="34">
        <f t="shared" si="50"/>
        <v>16</v>
      </c>
      <c r="AW127" s="34">
        <f t="shared" si="50"/>
        <v>16</v>
      </c>
      <c r="AX127" s="34">
        <f t="shared" si="50"/>
        <v>16</v>
      </c>
      <c r="AY127" s="34">
        <f t="shared" si="50"/>
        <v>16</v>
      </c>
      <c r="AZ127" s="34">
        <f t="shared" si="50"/>
        <v>16</v>
      </c>
      <c r="BA127" s="34">
        <f t="shared" si="50"/>
        <v>16</v>
      </c>
      <c r="BB127" s="34">
        <f t="shared" si="50"/>
        <v>16</v>
      </c>
      <c r="BC127" s="34">
        <f t="shared" si="50"/>
        <v>16</v>
      </c>
      <c r="BD127" s="34">
        <f t="shared" si="50"/>
        <v>16</v>
      </c>
      <c r="BE127" s="34">
        <f t="shared" si="50"/>
        <v>16</v>
      </c>
      <c r="BF127" s="34">
        <f t="shared" si="50"/>
        <v>16</v>
      </c>
      <c r="BG127" s="34">
        <f t="shared" si="50"/>
        <v>16</v>
      </c>
      <c r="BH127" s="34">
        <f t="shared" si="50"/>
        <v>16</v>
      </c>
      <c r="BI127" s="34">
        <f t="shared" si="50"/>
        <v>16</v>
      </c>
    </row>
    <row r="128" spans="3:61" x14ac:dyDescent="0.25">
      <c r="C128" s="148"/>
      <c r="D128" s="87">
        <v>0.55000000000000004</v>
      </c>
      <c r="F128" s="28"/>
      <c r="G128" s="28"/>
      <c r="H128" s="28"/>
      <c r="I128" s="28"/>
      <c r="J128" s="28"/>
      <c r="K128" s="90"/>
      <c r="L128" s="28"/>
      <c r="M128" s="28"/>
      <c r="N128" s="28"/>
      <c r="O128" s="28"/>
      <c r="P128" s="28"/>
      <c r="Q128" s="28"/>
      <c r="R128" s="28"/>
      <c r="S128" s="28"/>
      <c r="T128" s="34">
        <f t="shared" ref="T128" si="51">T109</f>
        <v>0</v>
      </c>
      <c r="U128" s="34">
        <f t="shared" ref="U128:Y128" si="52">T128+U109</f>
        <v>0</v>
      </c>
      <c r="V128" s="34">
        <f t="shared" si="52"/>
        <v>0</v>
      </c>
      <c r="W128" s="34">
        <f t="shared" si="52"/>
        <v>0</v>
      </c>
      <c r="X128" s="34">
        <f t="shared" si="52"/>
        <v>0</v>
      </c>
      <c r="Y128" s="34">
        <f t="shared" si="52"/>
        <v>0</v>
      </c>
      <c r="Z128" s="34">
        <f t="shared" ref="Z128:BI128" si="53">Y128+Z109</f>
        <v>0</v>
      </c>
      <c r="AA128" s="34">
        <f t="shared" si="53"/>
        <v>0</v>
      </c>
      <c r="AB128" s="34">
        <f t="shared" si="53"/>
        <v>0</v>
      </c>
      <c r="AC128" s="34">
        <f t="shared" si="53"/>
        <v>0</v>
      </c>
      <c r="AD128" s="34">
        <f t="shared" si="53"/>
        <v>0</v>
      </c>
      <c r="AE128" s="34">
        <f t="shared" si="53"/>
        <v>0</v>
      </c>
      <c r="AF128" s="34">
        <f t="shared" si="53"/>
        <v>0</v>
      </c>
      <c r="AG128" s="34">
        <f t="shared" si="53"/>
        <v>0</v>
      </c>
      <c r="AH128" s="34">
        <f t="shared" si="53"/>
        <v>0</v>
      </c>
      <c r="AI128" s="34">
        <f t="shared" si="53"/>
        <v>0</v>
      </c>
      <c r="AJ128" s="34">
        <f t="shared" si="53"/>
        <v>0</v>
      </c>
      <c r="AK128" s="34">
        <f t="shared" si="53"/>
        <v>0</v>
      </c>
      <c r="AL128" s="34">
        <f t="shared" si="53"/>
        <v>0</v>
      </c>
      <c r="AM128" s="34">
        <f t="shared" si="53"/>
        <v>0</v>
      </c>
      <c r="AN128" s="34">
        <f t="shared" si="53"/>
        <v>0</v>
      </c>
      <c r="AO128" s="34">
        <f t="shared" si="53"/>
        <v>0</v>
      </c>
      <c r="AP128" s="34">
        <f t="shared" si="53"/>
        <v>0</v>
      </c>
      <c r="AQ128" s="34">
        <f t="shared" si="53"/>
        <v>0</v>
      </c>
      <c r="AR128" s="34">
        <f t="shared" si="53"/>
        <v>0</v>
      </c>
      <c r="AS128" s="34">
        <f t="shared" si="53"/>
        <v>0</v>
      </c>
      <c r="AT128" s="34">
        <f t="shared" si="53"/>
        <v>0</v>
      </c>
      <c r="AU128" s="34">
        <f t="shared" si="53"/>
        <v>0</v>
      </c>
      <c r="AV128" s="34">
        <f t="shared" si="53"/>
        <v>0</v>
      </c>
      <c r="AW128" s="34">
        <f t="shared" si="53"/>
        <v>0</v>
      </c>
      <c r="AX128" s="34">
        <f t="shared" si="53"/>
        <v>0</v>
      </c>
      <c r="AY128" s="34">
        <f t="shared" si="53"/>
        <v>0</v>
      </c>
      <c r="AZ128" s="34">
        <f t="shared" si="53"/>
        <v>0</v>
      </c>
      <c r="BA128" s="34">
        <f t="shared" si="53"/>
        <v>0</v>
      </c>
      <c r="BB128" s="34">
        <f t="shared" si="53"/>
        <v>0</v>
      </c>
      <c r="BC128" s="34">
        <f t="shared" si="53"/>
        <v>0</v>
      </c>
      <c r="BD128" s="34">
        <f t="shared" si="53"/>
        <v>0</v>
      </c>
      <c r="BE128" s="34">
        <f t="shared" si="53"/>
        <v>0</v>
      </c>
      <c r="BF128" s="34">
        <f t="shared" si="53"/>
        <v>0</v>
      </c>
      <c r="BG128" s="34">
        <f t="shared" si="53"/>
        <v>0</v>
      </c>
      <c r="BH128" s="34">
        <f t="shared" si="53"/>
        <v>0</v>
      </c>
      <c r="BI128" s="34">
        <f t="shared" si="53"/>
        <v>0</v>
      </c>
    </row>
    <row r="129" spans="2:61" x14ac:dyDescent="0.25">
      <c r="C129" s="146" t="s">
        <v>38</v>
      </c>
      <c r="D129" s="87">
        <v>0.8</v>
      </c>
      <c r="F129" s="28"/>
      <c r="G129" s="28"/>
      <c r="H129" s="28"/>
      <c r="I129" s="28"/>
      <c r="J129" s="28"/>
      <c r="K129" s="90"/>
      <c r="L129" s="28"/>
      <c r="M129" s="28"/>
      <c r="N129" s="28"/>
      <c r="O129" s="28"/>
      <c r="P129" s="28"/>
      <c r="Q129" s="28"/>
      <c r="R129" s="28"/>
      <c r="S129" s="28"/>
      <c r="T129" s="34">
        <f t="shared" ref="T129" si="54">T110</f>
        <v>0</v>
      </c>
      <c r="U129" s="34">
        <f t="shared" ref="U129:Y129" si="55">T129+U110</f>
        <v>0</v>
      </c>
      <c r="V129" s="34">
        <f t="shared" si="55"/>
        <v>0</v>
      </c>
      <c r="W129" s="34">
        <f t="shared" si="55"/>
        <v>0</v>
      </c>
      <c r="X129" s="34">
        <f t="shared" si="55"/>
        <v>0</v>
      </c>
      <c r="Y129" s="34">
        <f t="shared" si="55"/>
        <v>0</v>
      </c>
      <c r="Z129" s="34">
        <f t="shared" ref="Z129:BI129" si="56">Y129+Z110</f>
        <v>0</v>
      </c>
      <c r="AA129" s="34">
        <f t="shared" si="56"/>
        <v>0</v>
      </c>
      <c r="AB129" s="34">
        <f t="shared" si="56"/>
        <v>0</v>
      </c>
      <c r="AC129" s="34">
        <f t="shared" si="56"/>
        <v>0</v>
      </c>
      <c r="AD129" s="34">
        <f t="shared" si="56"/>
        <v>0</v>
      </c>
      <c r="AE129" s="34">
        <f t="shared" si="56"/>
        <v>0</v>
      </c>
      <c r="AF129" s="34">
        <f t="shared" si="56"/>
        <v>0</v>
      </c>
      <c r="AG129" s="34">
        <f t="shared" si="56"/>
        <v>0</v>
      </c>
      <c r="AH129" s="34">
        <f t="shared" si="56"/>
        <v>0</v>
      </c>
      <c r="AI129" s="34">
        <f t="shared" si="56"/>
        <v>0</v>
      </c>
      <c r="AJ129" s="34">
        <f t="shared" si="56"/>
        <v>0</v>
      </c>
      <c r="AK129" s="34">
        <f t="shared" si="56"/>
        <v>0</v>
      </c>
      <c r="AL129" s="34">
        <f t="shared" si="56"/>
        <v>0</v>
      </c>
      <c r="AM129" s="34">
        <f t="shared" si="56"/>
        <v>0</v>
      </c>
      <c r="AN129" s="34">
        <f t="shared" si="56"/>
        <v>0</v>
      </c>
      <c r="AO129" s="34">
        <f t="shared" si="56"/>
        <v>0</v>
      </c>
      <c r="AP129" s="34">
        <f t="shared" si="56"/>
        <v>0</v>
      </c>
      <c r="AQ129" s="34">
        <f t="shared" si="56"/>
        <v>0</v>
      </c>
      <c r="AR129" s="34">
        <f t="shared" si="56"/>
        <v>0</v>
      </c>
      <c r="AS129" s="34">
        <f t="shared" si="56"/>
        <v>0</v>
      </c>
      <c r="AT129" s="34">
        <f t="shared" si="56"/>
        <v>0</v>
      </c>
      <c r="AU129" s="34">
        <f t="shared" si="56"/>
        <v>0</v>
      </c>
      <c r="AV129" s="34">
        <f t="shared" si="56"/>
        <v>0</v>
      </c>
      <c r="AW129" s="34">
        <f t="shared" si="56"/>
        <v>0</v>
      </c>
      <c r="AX129" s="34">
        <f t="shared" si="56"/>
        <v>0</v>
      </c>
      <c r="AY129" s="34">
        <f t="shared" si="56"/>
        <v>0</v>
      </c>
      <c r="AZ129" s="34">
        <f t="shared" si="56"/>
        <v>0</v>
      </c>
      <c r="BA129" s="34">
        <f t="shared" si="56"/>
        <v>0</v>
      </c>
      <c r="BB129" s="34">
        <f t="shared" si="56"/>
        <v>0</v>
      </c>
      <c r="BC129" s="34">
        <f t="shared" si="56"/>
        <v>0</v>
      </c>
      <c r="BD129" s="34">
        <f t="shared" si="56"/>
        <v>0</v>
      </c>
      <c r="BE129" s="34">
        <f t="shared" si="56"/>
        <v>0</v>
      </c>
      <c r="BF129" s="34">
        <f t="shared" si="56"/>
        <v>0</v>
      </c>
      <c r="BG129" s="34">
        <f t="shared" si="56"/>
        <v>0</v>
      </c>
      <c r="BH129" s="34">
        <f t="shared" si="56"/>
        <v>0</v>
      </c>
      <c r="BI129" s="34">
        <f t="shared" si="56"/>
        <v>0</v>
      </c>
    </row>
    <row r="130" spans="2:61" x14ac:dyDescent="0.25">
      <c r="C130" s="147"/>
      <c r="D130" s="87">
        <v>0.65</v>
      </c>
      <c r="F130" s="28"/>
      <c r="G130" s="28"/>
      <c r="H130" s="28"/>
      <c r="I130" s="28"/>
      <c r="J130" s="28"/>
      <c r="K130" s="90"/>
      <c r="L130" s="28"/>
      <c r="M130" s="28"/>
      <c r="N130" s="28"/>
      <c r="O130" s="28"/>
      <c r="P130" s="28"/>
      <c r="Q130" s="28"/>
      <c r="R130" s="28"/>
      <c r="S130" s="28"/>
      <c r="T130" s="34">
        <f t="shared" ref="T130" si="57">T111</f>
        <v>0</v>
      </c>
      <c r="U130" s="34">
        <f t="shared" ref="U130:Y130" si="58">T130+U111</f>
        <v>0</v>
      </c>
      <c r="V130" s="34">
        <f t="shared" si="58"/>
        <v>0</v>
      </c>
      <c r="W130" s="34">
        <f t="shared" si="58"/>
        <v>0</v>
      </c>
      <c r="X130" s="34">
        <f t="shared" si="58"/>
        <v>0</v>
      </c>
      <c r="Y130" s="34">
        <f t="shared" si="58"/>
        <v>0</v>
      </c>
      <c r="Z130" s="34">
        <f t="shared" ref="Z130:BI130" si="59">Y130+Z111</f>
        <v>0</v>
      </c>
      <c r="AA130" s="34">
        <f t="shared" si="59"/>
        <v>0</v>
      </c>
      <c r="AB130" s="34">
        <f t="shared" si="59"/>
        <v>0</v>
      </c>
      <c r="AC130" s="34">
        <f t="shared" si="59"/>
        <v>0</v>
      </c>
      <c r="AD130" s="34">
        <f t="shared" si="59"/>
        <v>0</v>
      </c>
      <c r="AE130" s="34">
        <f t="shared" si="59"/>
        <v>0</v>
      </c>
      <c r="AF130" s="34">
        <f t="shared" si="59"/>
        <v>0</v>
      </c>
      <c r="AG130" s="34">
        <f t="shared" si="59"/>
        <v>0</v>
      </c>
      <c r="AH130" s="34">
        <f t="shared" si="59"/>
        <v>0</v>
      </c>
      <c r="AI130" s="34">
        <f t="shared" si="59"/>
        <v>0</v>
      </c>
      <c r="AJ130" s="34">
        <f t="shared" si="59"/>
        <v>0</v>
      </c>
      <c r="AK130" s="34">
        <f t="shared" si="59"/>
        <v>0</v>
      </c>
      <c r="AL130" s="34">
        <f t="shared" si="59"/>
        <v>0</v>
      </c>
      <c r="AM130" s="34">
        <f t="shared" si="59"/>
        <v>0</v>
      </c>
      <c r="AN130" s="34">
        <f t="shared" si="59"/>
        <v>0</v>
      </c>
      <c r="AO130" s="34">
        <f t="shared" si="59"/>
        <v>0</v>
      </c>
      <c r="AP130" s="34">
        <f t="shared" si="59"/>
        <v>0</v>
      </c>
      <c r="AQ130" s="34">
        <f t="shared" si="59"/>
        <v>0</v>
      </c>
      <c r="AR130" s="34">
        <f t="shared" si="59"/>
        <v>0</v>
      </c>
      <c r="AS130" s="34">
        <f t="shared" si="59"/>
        <v>0</v>
      </c>
      <c r="AT130" s="34">
        <f t="shared" si="59"/>
        <v>0</v>
      </c>
      <c r="AU130" s="34">
        <f t="shared" si="59"/>
        <v>0</v>
      </c>
      <c r="AV130" s="34">
        <f t="shared" si="59"/>
        <v>0</v>
      </c>
      <c r="AW130" s="34">
        <f t="shared" si="59"/>
        <v>0</v>
      </c>
      <c r="AX130" s="34">
        <f t="shared" si="59"/>
        <v>0</v>
      </c>
      <c r="AY130" s="34">
        <f t="shared" si="59"/>
        <v>0</v>
      </c>
      <c r="AZ130" s="34">
        <f t="shared" si="59"/>
        <v>0</v>
      </c>
      <c r="BA130" s="34">
        <f t="shared" si="59"/>
        <v>0</v>
      </c>
      <c r="BB130" s="34">
        <f t="shared" si="59"/>
        <v>0</v>
      </c>
      <c r="BC130" s="34">
        <f t="shared" si="59"/>
        <v>0</v>
      </c>
      <c r="BD130" s="34">
        <f t="shared" si="59"/>
        <v>0</v>
      </c>
      <c r="BE130" s="34">
        <f t="shared" si="59"/>
        <v>0</v>
      </c>
      <c r="BF130" s="34">
        <f t="shared" si="59"/>
        <v>0</v>
      </c>
      <c r="BG130" s="34">
        <f t="shared" si="59"/>
        <v>0</v>
      </c>
      <c r="BH130" s="34">
        <f t="shared" si="59"/>
        <v>0</v>
      </c>
      <c r="BI130" s="34">
        <f t="shared" si="59"/>
        <v>0</v>
      </c>
    </row>
    <row r="131" spans="2:61" x14ac:dyDescent="0.25">
      <c r="C131" s="147"/>
      <c r="D131" s="87">
        <v>0.55000000000000004</v>
      </c>
      <c r="F131" s="28"/>
      <c r="G131" s="28"/>
      <c r="H131" s="28"/>
      <c r="I131" s="28"/>
      <c r="J131" s="28"/>
      <c r="K131" s="90"/>
      <c r="L131" s="28"/>
      <c r="M131" s="28"/>
      <c r="N131" s="28"/>
      <c r="O131" s="28"/>
      <c r="P131" s="28"/>
      <c r="Q131" s="28"/>
      <c r="R131" s="28"/>
      <c r="S131" s="28"/>
      <c r="T131" s="34">
        <f t="shared" ref="T131" si="60">T112</f>
        <v>0</v>
      </c>
      <c r="U131" s="34">
        <f t="shared" ref="U131:Y131" si="61">T131+U112</f>
        <v>0</v>
      </c>
      <c r="V131" s="34">
        <f t="shared" si="61"/>
        <v>0</v>
      </c>
      <c r="W131" s="34">
        <f t="shared" si="61"/>
        <v>0</v>
      </c>
      <c r="X131" s="34">
        <f t="shared" si="61"/>
        <v>0</v>
      </c>
      <c r="Y131" s="34">
        <f t="shared" si="61"/>
        <v>0</v>
      </c>
      <c r="Z131" s="34">
        <f t="shared" ref="Z131:BI131" si="62">Y131+Z112</f>
        <v>0</v>
      </c>
      <c r="AA131" s="34">
        <f t="shared" si="62"/>
        <v>0</v>
      </c>
      <c r="AB131" s="34">
        <f t="shared" si="62"/>
        <v>0</v>
      </c>
      <c r="AC131" s="34">
        <f t="shared" si="62"/>
        <v>0</v>
      </c>
      <c r="AD131" s="34">
        <f t="shared" si="62"/>
        <v>0</v>
      </c>
      <c r="AE131" s="34">
        <f t="shared" si="62"/>
        <v>0</v>
      </c>
      <c r="AF131" s="34">
        <f t="shared" si="62"/>
        <v>0</v>
      </c>
      <c r="AG131" s="34">
        <f t="shared" si="62"/>
        <v>0</v>
      </c>
      <c r="AH131" s="34">
        <f t="shared" si="62"/>
        <v>0</v>
      </c>
      <c r="AI131" s="34">
        <f t="shared" si="62"/>
        <v>0</v>
      </c>
      <c r="AJ131" s="34">
        <f t="shared" si="62"/>
        <v>0</v>
      </c>
      <c r="AK131" s="34">
        <f t="shared" si="62"/>
        <v>0</v>
      </c>
      <c r="AL131" s="34">
        <f t="shared" si="62"/>
        <v>0</v>
      </c>
      <c r="AM131" s="34">
        <f t="shared" si="62"/>
        <v>0</v>
      </c>
      <c r="AN131" s="34">
        <f t="shared" si="62"/>
        <v>0</v>
      </c>
      <c r="AO131" s="34">
        <f t="shared" si="62"/>
        <v>0</v>
      </c>
      <c r="AP131" s="34">
        <f t="shared" si="62"/>
        <v>0</v>
      </c>
      <c r="AQ131" s="34">
        <f t="shared" si="62"/>
        <v>0</v>
      </c>
      <c r="AR131" s="34">
        <f t="shared" si="62"/>
        <v>0</v>
      </c>
      <c r="AS131" s="34">
        <f t="shared" si="62"/>
        <v>0</v>
      </c>
      <c r="AT131" s="34">
        <f t="shared" si="62"/>
        <v>0</v>
      </c>
      <c r="AU131" s="34">
        <f t="shared" si="62"/>
        <v>0</v>
      </c>
      <c r="AV131" s="34">
        <f t="shared" si="62"/>
        <v>0</v>
      </c>
      <c r="AW131" s="34">
        <f t="shared" si="62"/>
        <v>0</v>
      </c>
      <c r="AX131" s="34">
        <f t="shared" si="62"/>
        <v>0</v>
      </c>
      <c r="AY131" s="34">
        <f t="shared" si="62"/>
        <v>0</v>
      </c>
      <c r="AZ131" s="34">
        <f t="shared" si="62"/>
        <v>0</v>
      </c>
      <c r="BA131" s="34">
        <f t="shared" si="62"/>
        <v>0</v>
      </c>
      <c r="BB131" s="34">
        <f t="shared" si="62"/>
        <v>0</v>
      </c>
      <c r="BC131" s="34">
        <f t="shared" si="62"/>
        <v>0</v>
      </c>
      <c r="BD131" s="34">
        <f t="shared" si="62"/>
        <v>0</v>
      </c>
      <c r="BE131" s="34">
        <f t="shared" si="62"/>
        <v>0</v>
      </c>
      <c r="BF131" s="34">
        <f t="shared" si="62"/>
        <v>0</v>
      </c>
      <c r="BG131" s="34">
        <f t="shared" si="62"/>
        <v>0</v>
      </c>
      <c r="BH131" s="34">
        <f t="shared" si="62"/>
        <v>0</v>
      </c>
      <c r="BI131" s="34">
        <f t="shared" si="62"/>
        <v>0</v>
      </c>
    </row>
    <row r="132" spans="2:61" x14ac:dyDescent="0.25">
      <c r="C132" s="148"/>
      <c r="D132" s="87">
        <v>0.5</v>
      </c>
      <c r="F132" s="28"/>
      <c r="G132" s="28"/>
      <c r="H132" s="28"/>
      <c r="I132" s="28"/>
      <c r="J132" s="28"/>
      <c r="K132" s="90"/>
      <c r="L132" s="28"/>
      <c r="M132" s="28"/>
      <c r="N132" s="28"/>
      <c r="O132" s="28"/>
      <c r="P132" s="28"/>
      <c r="Q132" s="28"/>
      <c r="R132" s="28"/>
      <c r="S132" s="28"/>
      <c r="T132" s="34">
        <f t="shared" ref="T132" si="63">T113</f>
        <v>0</v>
      </c>
      <c r="U132" s="34">
        <f t="shared" ref="U132:Y132" si="64">T132+U113</f>
        <v>0</v>
      </c>
      <c r="V132" s="34">
        <f t="shared" si="64"/>
        <v>0</v>
      </c>
      <c r="W132" s="34">
        <f t="shared" si="64"/>
        <v>0</v>
      </c>
      <c r="X132" s="34">
        <f t="shared" si="64"/>
        <v>0</v>
      </c>
      <c r="Y132" s="34">
        <f t="shared" si="64"/>
        <v>0</v>
      </c>
      <c r="Z132" s="34">
        <f t="shared" ref="Z132:BI132" si="65">Y132+Z113</f>
        <v>0</v>
      </c>
      <c r="AA132" s="34">
        <f t="shared" si="65"/>
        <v>0</v>
      </c>
      <c r="AB132" s="34">
        <f t="shared" si="65"/>
        <v>0</v>
      </c>
      <c r="AC132" s="34">
        <f t="shared" si="65"/>
        <v>0</v>
      </c>
      <c r="AD132" s="34">
        <f t="shared" si="65"/>
        <v>0</v>
      </c>
      <c r="AE132" s="34">
        <f t="shared" si="65"/>
        <v>0</v>
      </c>
      <c r="AF132" s="34">
        <f t="shared" si="65"/>
        <v>0</v>
      </c>
      <c r="AG132" s="34">
        <f t="shared" si="65"/>
        <v>0</v>
      </c>
      <c r="AH132" s="34">
        <f t="shared" si="65"/>
        <v>0</v>
      </c>
      <c r="AI132" s="34">
        <f t="shared" si="65"/>
        <v>0</v>
      </c>
      <c r="AJ132" s="34">
        <f t="shared" si="65"/>
        <v>0</v>
      </c>
      <c r="AK132" s="34">
        <f t="shared" si="65"/>
        <v>0</v>
      </c>
      <c r="AL132" s="34">
        <f t="shared" si="65"/>
        <v>0</v>
      </c>
      <c r="AM132" s="34">
        <f t="shared" si="65"/>
        <v>0</v>
      </c>
      <c r="AN132" s="34">
        <f t="shared" si="65"/>
        <v>0</v>
      </c>
      <c r="AO132" s="34">
        <f t="shared" si="65"/>
        <v>0</v>
      </c>
      <c r="AP132" s="34">
        <f t="shared" si="65"/>
        <v>0</v>
      </c>
      <c r="AQ132" s="34">
        <f t="shared" si="65"/>
        <v>0</v>
      </c>
      <c r="AR132" s="34">
        <f t="shared" si="65"/>
        <v>0</v>
      </c>
      <c r="AS132" s="34">
        <f t="shared" si="65"/>
        <v>0</v>
      </c>
      <c r="AT132" s="34">
        <f t="shared" si="65"/>
        <v>0</v>
      </c>
      <c r="AU132" s="34">
        <f t="shared" si="65"/>
        <v>0</v>
      </c>
      <c r="AV132" s="34">
        <f t="shared" si="65"/>
        <v>0</v>
      </c>
      <c r="AW132" s="34">
        <f t="shared" si="65"/>
        <v>0</v>
      </c>
      <c r="AX132" s="34">
        <f t="shared" si="65"/>
        <v>0</v>
      </c>
      <c r="AY132" s="34">
        <f t="shared" si="65"/>
        <v>0</v>
      </c>
      <c r="AZ132" s="34">
        <f t="shared" si="65"/>
        <v>0</v>
      </c>
      <c r="BA132" s="34">
        <f t="shared" si="65"/>
        <v>0</v>
      </c>
      <c r="BB132" s="34">
        <f t="shared" si="65"/>
        <v>0</v>
      </c>
      <c r="BC132" s="34">
        <f t="shared" si="65"/>
        <v>0</v>
      </c>
      <c r="BD132" s="34">
        <f t="shared" si="65"/>
        <v>0</v>
      </c>
      <c r="BE132" s="34">
        <f t="shared" si="65"/>
        <v>0</v>
      </c>
      <c r="BF132" s="34">
        <f t="shared" si="65"/>
        <v>0</v>
      </c>
      <c r="BG132" s="34">
        <f t="shared" si="65"/>
        <v>0</v>
      </c>
      <c r="BH132" s="34">
        <f t="shared" si="65"/>
        <v>0</v>
      </c>
      <c r="BI132" s="34">
        <f t="shared" si="65"/>
        <v>0</v>
      </c>
    </row>
    <row r="133" spans="2:61" x14ac:dyDescent="0.25">
      <c r="C133" s="151" t="s">
        <v>39</v>
      </c>
      <c r="D133" s="87">
        <v>0.7</v>
      </c>
      <c r="F133" s="28"/>
      <c r="G133" s="28"/>
      <c r="H133" s="28"/>
      <c r="I133" s="28"/>
      <c r="J133" s="28"/>
      <c r="K133" s="90"/>
      <c r="L133" s="28"/>
      <c r="M133" s="28"/>
      <c r="N133" s="28"/>
      <c r="O133" s="28"/>
      <c r="P133" s="28"/>
      <c r="Q133" s="28"/>
      <c r="R133" s="28"/>
      <c r="S133" s="28"/>
      <c r="T133" s="34">
        <f t="shared" ref="T133" si="66">T114</f>
        <v>0</v>
      </c>
      <c r="U133" s="34">
        <f t="shared" ref="U133:Y133" si="67">T133+U114</f>
        <v>0</v>
      </c>
      <c r="V133" s="34">
        <f t="shared" si="67"/>
        <v>0</v>
      </c>
      <c r="W133" s="34">
        <f t="shared" si="67"/>
        <v>0</v>
      </c>
      <c r="X133" s="34">
        <f t="shared" si="67"/>
        <v>0</v>
      </c>
      <c r="Y133" s="34">
        <f t="shared" si="67"/>
        <v>0</v>
      </c>
      <c r="Z133" s="34">
        <f t="shared" ref="Z133:BI133" si="68">Y133+Z114</f>
        <v>0</v>
      </c>
      <c r="AA133" s="34">
        <f t="shared" si="68"/>
        <v>0</v>
      </c>
      <c r="AB133" s="34">
        <f t="shared" si="68"/>
        <v>0</v>
      </c>
      <c r="AC133" s="34">
        <f t="shared" si="68"/>
        <v>0</v>
      </c>
      <c r="AD133" s="34">
        <f t="shared" si="68"/>
        <v>0</v>
      </c>
      <c r="AE133" s="34">
        <f t="shared" si="68"/>
        <v>0</v>
      </c>
      <c r="AF133" s="34">
        <f t="shared" si="68"/>
        <v>0</v>
      </c>
      <c r="AG133" s="34">
        <f t="shared" si="68"/>
        <v>0</v>
      </c>
      <c r="AH133" s="34">
        <f t="shared" si="68"/>
        <v>0</v>
      </c>
      <c r="AI133" s="34">
        <f t="shared" si="68"/>
        <v>0</v>
      </c>
      <c r="AJ133" s="34">
        <f t="shared" si="68"/>
        <v>0</v>
      </c>
      <c r="AK133" s="34">
        <f t="shared" si="68"/>
        <v>0</v>
      </c>
      <c r="AL133" s="34">
        <f t="shared" si="68"/>
        <v>0</v>
      </c>
      <c r="AM133" s="34">
        <f t="shared" si="68"/>
        <v>0</v>
      </c>
      <c r="AN133" s="34">
        <f t="shared" si="68"/>
        <v>0</v>
      </c>
      <c r="AO133" s="34">
        <f t="shared" si="68"/>
        <v>0</v>
      </c>
      <c r="AP133" s="34">
        <f t="shared" si="68"/>
        <v>0</v>
      </c>
      <c r="AQ133" s="34">
        <f t="shared" si="68"/>
        <v>0</v>
      </c>
      <c r="AR133" s="34">
        <f t="shared" si="68"/>
        <v>0</v>
      </c>
      <c r="AS133" s="34">
        <f t="shared" si="68"/>
        <v>0</v>
      </c>
      <c r="AT133" s="34">
        <f t="shared" si="68"/>
        <v>0</v>
      </c>
      <c r="AU133" s="34">
        <f t="shared" si="68"/>
        <v>0</v>
      </c>
      <c r="AV133" s="34">
        <f t="shared" si="68"/>
        <v>0</v>
      </c>
      <c r="AW133" s="34">
        <f t="shared" si="68"/>
        <v>0</v>
      </c>
      <c r="AX133" s="34">
        <f t="shared" si="68"/>
        <v>0</v>
      </c>
      <c r="AY133" s="34">
        <f t="shared" si="68"/>
        <v>0</v>
      </c>
      <c r="AZ133" s="34">
        <f t="shared" si="68"/>
        <v>0</v>
      </c>
      <c r="BA133" s="34">
        <f t="shared" si="68"/>
        <v>0</v>
      </c>
      <c r="BB133" s="34">
        <f t="shared" si="68"/>
        <v>0</v>
      </c>
      <c r="BC133" s="34">
        <f t="shared" si="68"/>
        <v>0</v>
      </c>
      <c r="BD133" s="34">
        <f t="shared" si="68"/>
        <v>0</v>
      </c>
      <c r="BE133" s="34">
        <f t="shared" si="68"/>
        <v>0</v>
      </c>
      <c r="BF133" s="34">
        <f t="shared" si="68"/>
        <v>0</v>
      </c>
      <c r="BG133" s="34">
        <f t="shared" si="68"/>
        <v>0</v>
      </c>
      <c r="BH133" s="34">
        <f t="shared" si="68"/>
        <v>0</v>
      </c>
      <c r="BI133" s="34">
        <f t="shared" si="68"/>
        <v>0</v>
      </c>
    </row>
    <row r="134" spans="2:61" x14ac:dyDescent="0.25">
      <c r="C134" s="151"/>
      <c r="D134" s="87">
        <v>0.55000000000000004</v>
      </c>
      <c r="F134" s="28"/>
      <c r="G134" s="28"/>
      <c r="H134" s="28"/>
      <c r="I134" s="28"/>
      <c r="J134" s="28"/>
      <c r="K134" s="28"/>
      <c r="L134" s="28"/>
      <c r="M134" s="28"/>
      <c r="N134" s="28"/>
      <c r="O134" s="28"/>
      <c r="P134" s="28"/>
      <c r="Q134" s="28"/>
      <c r="R134" s="28"/>
      <c r="S134" s="28"/>
      <c r="T134" s="34">
        <f t="shared" ref="T134" si="69">T115</f>
        <v>0</v>
      </c>
      <c r="U134" s="34">
        <f t="shared" ref="U134:Y134" si="70">T134+U115</f>
        <v>0</v>
      </c>
      <c r="V134" s="34">
        <f t="shared" si="70"/>
        <v>0</v>
      </c>
      <c r="W134" s="34">
        <f t="shared" si="70"/>
        <v>0</v>
      </c>
      <c r="X134" s="34">
        <f t="shared" si="70"/>
        <v>0</v>
      </c>
      <c r="Y134" s="34">
        <f t="shared" si="70"/>
        <v>0</v>
      </c>
      <c r="Z134" s="34">
        <f t="shared" ref="Z134:BI134" si="71">Y134+Z115</f>
        <v>0</v>
      </c>
      <c r="AA134" s="34">
        <f t="shared" si="71"/>
        <v>0</v>
      </c>
      <c r="AB134" s="34">
        <f t="shared" si="71"/>
        <v>0</v>
      </c>
      <c r="AC134" s="34">
        <f t="shared" si="71"/>
        <v>0</v>
      </c>
      <c r="AD134" s="34">
        <f t="shared" si="71"/>
        <v>0</v>
      </c>
      <c r="AE134" s="34">
        <f t="shared" si="71"/>
        <v>0</v>
      </c>
      <c r="AF134" s="34">
        <f t="shared" si="71"/>
        <v>0</v>
      </c>
      <c r="AG134" s="34">
        <f t="shared" si="71"/>
        <v>0</v>
      </c>
      <c r="AH134" s="34">
        <f t="shared" si="71"/>
        <v>0</v>
      </c>
      <c r="AI134" s="34">
        <f t="shared" si="71"/>
        <v>0</v>
      </c>
      <c r="AJ134" s="34">
        <f t="shared" si="71"/>
        <v>0</v>
      </c>
      <c r="AK134" s="34">
        <f t="shared" si="71"/>
        <v>0</v>
      </c>
      <c r="AL134" s="34">
        <f t="shared" si="71"/>
        <v>0</v>
      </c>
      <c r="AM134" s="34">
        <f t="shared" si="71"/>
        <v>0</v>
      </c>
      <c r="AN134" s="34">
        <f t="shared" si="71"/>
        <v>0</v>
      </c>
      <c r="AO134" s="34">
        <f t="shared" si="71"/>
        <v>0</v>
      </c>
      <c r="AP134" s="34">
        <f t="shared" si="71"/>
        <v>0</v>
      </c>
      <c r="AQ134" s="34">
        <f t="shared" si="71"/>
        <v>0</v>
      </c>
      <c r="AR134" s="34">
        <f t="shared" si="71"/>
        <v>0</v>
      </c>
      <c r="AS134" s="34">
        <f t="shared" si="71"/>
        <v>0</v>
      </c>
      <c r="AT134" s="34">
        <f t="shared" si="71"/>
        <v>0</v>
      </c>
      <c r="AU134" s="34">
        <f t="shared" si="71"/>
        <v>0</v>
      </c>
      <c r="AV134" s="34">
        <f t="shared" si="71"/>
        <v>0</v>
      </c>
      <c r="AW134" s="34">
        <f t="shared" si="71"/>
        <v>0</v>
      </c>
      <c r="AX134" s="34">
        <f t="shared" si="71"/>
        <v>0</v>
      </c>
      <c r="AY134" s="34">
        <f t="shared" si="71"/>
        <v>0</v>
      </c>
      <c r="AZ134" s="34">
        <f t="shared" si="71"/>
        <v>0</v>
      </c>
      <c r="BA134" s="34">
        <f t="shared" si="71"/>
        <v>0</v>
      </c>
      <c r="BB134" s="34">
        <f t="shared" si="71"/>
        <v>0</v>
      </c>
      <c r="BC134" s="34">
        <f t="shared" si="71"/>
        <v>0</v>
      </c>
      <c r="BD134" s="34">
        <f t="shared" si="71"/>
        <v>0</v>
      </c>
      <c r="BE134" s="34">
        <f t="shared" si="71"/>
        <v>0</v>
      </c>
      <c r="BF134" s="34">
        <f t="shared" si="71"/>
        <v>0</v>
      </c>
      <c r="BG134" s="34">
        <f t="shared" si="71"/>
        <v>0</v>
      </c>
      <c r="BH134" s="34">
        <f t="shared" si="71"/>
        <v>0</v>
      </c>
      <c r="BI134" s="34">
        <f t="shared" si="71"/>
        <v>0</v>
      </c>
    </row>
    <row r="135" spans="2:61" x14ac:dyDescent="0.25">
      <c r="C135" s="151"/>
      <c r="D135" s="87">
        <v>0.5</v>
      </c>
      <c r="F135" s="28"/>
      <c r="G135" s="28"/>
      <c r="H135" s="28"/>
      <c r="I135" s="28"/>
      <c r="J135" s="28"/>
      <c r="K135" s="28"/>
      <c r="L135" s="28"/>
      <c r="M135" s="28"/>
      <c r="N135" s="28"/>
      <c r="O135" s="28"/>
      <c r="P135" s="28"/>
      <c r="Q135" s="28"/>
      <c r="R135" s="28"/>
      <c r="S135" s="28"/>
      <c r="T135" s="34">
        <f t="shared" ref="T135" si="72">T116</f>
        <v>0</v>
      </c>
      <c r="U135" s="34">
        <f t="shared" ref="U135:Y135" si="73">T135+U116</f>
        <v>0</v>
      </c>
      <c r="V135" s="34">
        <f t="shared" si="73"/>
        <v>0</v>
      </c>
      <c r="W135" s="34">
        <f t="shared" si="73"/>
        <v>0</v>
      </c>
      <c r="X135" s="34">
        <f t="shared" si="73"/>
        <v>0</v>
      </c>
      <c r="Y135" s="34">
        <f t="shared" si="73"/>
        <v>0</v>
      </c>
      <c r="Z135" s="34">
        <f t="shared" ref="Z135:BI135" si="74">Y135+Z116</f>
        <v>0</v>
      </c>
      <c r="AA135" s="34">
        <f t="shared" si="74"/>
        <v>0</v>
      </c>
      <c r="AB135" s="34">
        <f t="shared" si="74"/>
        <v>0</v>
      </c>
      <c r="AC135" s="34">
        <f t="shared" si="74"/>
        <v>0</v>
      </c>
      <c r="AD135" s="34">
        <f t="shared" si="74"/>
        <v>0</v>
      </c>
      <c r="AE135" s="34">
        <f t="shared" si="74"/>
        <v>0</v>
      </c>
      <c r="AF135" s="34">
        <f t="shared" si="74"/>
        <v>0</v>
      </c>
      <c r="AG135" s="34">
        <f t="shared" si="74"/>
        <v>0</v>
      </c>
      <c r="AH135" s="34">
        <f t="shared" si="74"/>
        <v>0</v>
      </c>
      <c r="AI135" s="34">
        <f t="shared" si="74"/>
        <v>0</v>
      </c>
      <c r="AJ135" s="34">
        <f t="shared" si="74"/>
        <v>0</v>
      </c>
      <c r="AK135" s="34">
        <f t="shared" si="74"/>
        <v>0</v>
      </c>
      <c r="AL135" s="34">
        <f t="shared" si="74"/>
        <v>0</v>
      </c>
      <c r="AM135" s="34">
        <f t="shared" si="74"/>
        <v>0</v>
      </c>
      <c r="AN135" s="34">
        <f t="shared" si="74"/>
        <v>0</v>
      </c>
      <c r="AO135" s="34">
        <f t="shared" si="74"/>
        <v>0</v>
      </c>
      <c r="AP135" s="34">
        <f t="shared" si="74"/>
        <v>0</v>
      </c>
      <c r="AQ135" s="34">
        <f t="shared" si="74"/>
        <v>0</v>
      </c>
      <c r="AR135" s="34">
        <f t="shared" si="74"/>
        <v>0</v>
      </c>
      <c r="AS135" s="34">
        <f t="shared" si="74"/>
        <v>0</v>
      </c>
      <c r="AT135" s="34">
        <f t="shared" si="74"/>
        <v>0</v>
      </c>
      <c r="AU135" s="34">
        <f t="shared" si="74"/>
        <v>0</v>
      </c>
      <c r="AV135" s="34">
        <f t="shared" si="74"/>
        <v>0</v>
      </c>
      <c r="AW135" s="34">
        <f t="shared" si="74"/>
        <v>0</v>
      </c>
      <c r="AX135" s="34">
        <f t="shared" si="74"/>
        <v>0</v>
      </c>
      <c r="AY135" s="34">
        <f t="shared" si="74"/>
        <v>0</v>
      </c>
      <c r="AZ135" s="34">
        <f t="shared" si="74"/>
        <v>0</v>
      </c>
      <c r="BA135" s="34">
        <f t="shared" si="74"/>
        <v>0</v>
      </c>
      <c r="BB135" s="34">
        <f t="shared" si="74"/>
        <v>0</v>
      </c>
      <c r="BC135" s="34">
        <f t="shared" si="74"/>
        <v>0</v>
      </c>
      <c r="BD135" s="34">
        <f t="shared" si="74"/>
        <v>0</v>
      </c>
      <c r="BE135" s="34">
        <f t="shared" si="74"/>
        <v>0</v>
      </c>
      <c r="BF135" s="34">
        <f t="shared" si="74"/>
        <v>0</v>
      </c>
      <c r="BG135" s="34">
        <f t="shared" si="74"/>
        <v>0</v>
      </c>
      <c r="BH135" s="34">
        <f t="shared" si="74"/>
        <v>0</v>
      </c>
      <c r="BI135" s="34">
        <f t="shared" si="74"/>
        <v>0</v>
      </c>
    </row>
    <row r="136" spans="2:61" x14ac:dyDescent="0.25">
      <c r="C136" s="151"/>
      <c r="D136" s="87">
        <v>0.45</v>
      </c>
      <c r="F136" s="28"/>
      <c r="G136" s="28"/>
      <c r="H136" s="28"/>
      <c r="I136" s="28"/>
      <c r="J136" s="28"/>
      <c r="K136" s="28"/>
      <c r="L136" s="28"/>
      <c r="M136" s="28"/>
      <c r="N136" s="28"/>
      <c r="O136" s="28"/>
      <c r="P136" s="28"/>
      <c r="Q136" s="28"/>
      <c r="R136" s="28"/>
      <c r="S136" s="28"/>
      <c r="T136" s="34">
        <f t="shared" ref="T136" si="75">T117</f>
        <v>0</v>
      </c>
      <c r="U136" s="34">
        <f t="shared" ref="U136:Y136" si="76">T136+U117</f>
        <v>0</v>
      </c>
      <c r="V136" s="34">
        <f t="shared" si="76"/>
        <v>0</v>
      </c>
      <c r="W136" s="34">
        <f t="shared" si="76"/>
        <v>0</v>
      </c>
      <c r="X136" s="34">
        <f t="shared" si="76"/>
        <v>0</v>
      </c>
      <c r="Y136" s="34">
        <f t="shared" si="76"/>
        <v>0</v>
      </c>
      <c r="Z136" s="34">
        <f t="shared" ref="Z136:BI136" si="77">Y136+Z117</f>
        <v>0</v>
      </c>
      <c r="AA136" s="34">
        <f t="shared" si="77"/>
        <v>0</v>
      </c>
      <c r="AB136" s="34">
        <f t="shared" si="77"/>
        <v>0</v>
      </c>
      <c r="AC136" s="34">
        <f t="shared" si="77"/>
        <v>0</v>
      </c>
      <c r="AD136" s="34">
        <f t="shared" si="77"/>
        <v>0</v>
      </c>
      <c r="AE136" s="34">
        <f t="shared" si="77"/>
        <v>0</v>
      </c>
      <c r="AF136" s="34">
        <f t="shared" si="77"/>
        <v>0</v>
      </c>
      <c r="AG136" s="34">
        <f t="shared" si="77"/>
        <v>0</v>
      </c>
      <c r="AH136" s="34">
        <f t="shared" si="77"/>
        <v>0</v>
      </c>
      <c r="AI136" s="34">
        <f t="shared" si="77"/>
        <v>0</v>
      </c>
      <c r="AJ136" s="34">
        <f t="shared" si="77"/>
        <v>0</v>
      </c>
      <c r="AK136" s="34">
        <f t="shared" si="77"/>
        <v>0</v>
      </c>
      <c r="AL136" s="34">
        <f t="shared" si="77"/>
        <v>0</v>
      </c>
      <c r="AM136" s="34">
        <f t="shared" si="77"/>
        <v>0</v>
      </c>
      <c r="AN136" s="34">
        <f t="shared" si="77"/>
        <v>0</v>
      </c>
      <c r="AO136" s="34">
        <f t="shared" si="77"/>
        <v>0</v>
      </c>
      <c r="AP136" s="34">
        <f t="shared" si="77"/>
        <v>0</v>
      </c>
      <c r="AQ136" s="34">
        <f t="shared" si="77"/>
        <v>0</v>
      </c>
      <c r="AR136" s="34">
        <f t="shared" si="77"/>
        <v>0</v>
      </c>
      <c r="AS136" s="34">
        <f t="shared" si="77"/>
        <v>0</v>
      </c>
      <c r="AT136" s="34">
        <f t="shared" si="77"/>
        <v>0</v>
      </c>
      <c r="AU136" s="34">
        <f t="shared" si="77"/>
        <v>0</v>
      </c>
      <c r="AV136" s="34">
        <f t="shared" si="77"/>
        <v>0</v>
      </c>
      <c r="AW136" s="34">
        <f t="shared" si="77"/>
        <v>0</v>
      </c>
      <c r="AX136" s="34">
        <f t="shared" si="77"/>
        <v>0</v>
      </c>
      <c r="AY136" s="34">
        <f t="shared" si="77"/>
        <v>0</v>
      </c>
      <c r="AZ136" s="34">
        <f t="shared" si="77"/>
        <v>0</v>
      </c>
      <c r="BA136" s="34">
        <f t="shared" si="77"/>
        <v>0</v>
      </c>
      <c r="BB136" s="34">
        <f t="shared" si="77"/>
        <v>0</v>
      </c>
      <c r="BC136" s="34">
        <f t="shared" si="77"/>
        <v>0</v>
      </c>
      <c r="BD136" s="34">
        <f t="shared" si="77"/>
        <v>0</v>
      </c>
      <c r="BE136" s="34">
        <f t="shared" si="77"/>
        <v>0</v>
      </c>
      <c r="BF136" s="34">
        <f t="shared" si="77"/>
        <v>0</v>
      </c>
      <c r="BG136" s="34">
        <f t="shared" si="77"/>
        <v>0</v>
      </c>
      <c r="BH136" s="34">
        <f t="shared" si="77"/>
        <v>0</v>
      </c>
      <c r="BI136" s="34">
        <f t="shared" si="77"/>
        <v>0</v>
      </c>
    </row>
    <row r="137" spans="2:61" x14ac:dyDescent="0.25">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row>
    <row r="138" spans="2:61" x14ac:dyDescent="0.25">
      <c r="B138" s="24" t="s">
        <v>58</v>
      </c>
      <c r="F138" s="1" t="s">
        <v>44</v>
      </c>
    </row>
    <row r="139" spans="2:61" ht="14.25" customHeight="1" x14ac:dyDescent="0.25">
      <c r="C139" s="14" t="s">
        <v>45</v>
      </c>
      <c r="D139" s="14"/>
    </row>
    <row r="140" spans="2:61" ht="14.25" customHeight="1" x14ac:dyDescent="0.25">
      <c r="C140" s="36" t="s">
        <v>65</v>
      </c>
      <c r="D140" s="82"/>
      <c r="F140" s="156"/>
      <c r="G140" s="157"/>
      <c r="H140" s="157"/>
      <c r="I140" s="158"/>
      <c r="J140" s="156"/>
      <c r="K140" s="157"/>
      <c r="L140" s="157"/>
      <c r="M140" s="158"/>
      <c r="N140" s="175" t="s">
        <v>68</v>
      </c>
      <c r="O140" s="176"/>
      <c r="P140" s="176"/>
      <c r="Q140" s="177"/>
      <c r="R140" s="159">
        <v>0</v>
      </c>
      <c r="S140" s="160"/>
      <c r="T140" s="160"/>
      <c r="U140" s="161"/>
      <c r="V140" s="153">
        <v>0</v>
      </c>
      <c r="W140" s="154"/>
      <c r="X140" s="154"/>
      <c r="Y140" s="155"/>
      <c r="Z140" s="153"/>
      <c r="AA140" s="154"/>
      <c r="AB140" s="154"/>
      <c r="AC140" s="155"/>
      <c r="AD140" s="153"/>
      <c r="AE140" s="154"/>
      <c r="AF140" s="154"/>
      <c r="AG140" s="155"/>
      <c r="AH140" s="153"/>
      <c r="AI140" s="154"/>
      <c r="AJ140" s="154"/>
      <c r="AK140" s="155"/>
      <c r="AL140" s="153"/>
      <c r="AM140" s="154"/>
      <c r="AN140" s="154"/>
      <c r="AO140" s="155"/>
      <c r="AP140" s="153"/>
      <c r="AQ140" s="154"/>
      <c r="AR140" s="154"/>
      <c r="AS140" s="155"/>
      <c r="AT140" s="153"/>
      <c r="AU140" s="154"/>
      <c r="AV140" s="154"/>
      <c r="AW140" s="155"/>
      <c r="AX140" s="153"/>
      <c r="AY140" s="154"/>
      <c r="AZ140" s="154"/>
      <c r="BA140" s="155"/>
      <c r="BB140" s="153"/>
      <c r="BC140" s="154"/>
      <c r="BD140" s="154"/>
      <c r="BE140" s="155"/>
      <c r="BF140" s="153"/>
      <c r="BG140" s="154"/>
      <c r="BH140" s="154"/>
      <c r="BI140" s="155"/>
    </row>
    <row r="141" spans="2:61" x14ac:dyDescent="0.25">
      <c r="C141" s="36" t="s">
        <v>46</v>
      </c>
      <c r="D141" s="82"/>
      <c r="F141" s="156"/>
      <c r="G141" s="157"/>
      <c r="H141" s="157"/>
      <c r="I141" s="158"/>
      <c r="J141" s="156"/>
      <c r="K141" s="157"/>
      <c r="L141" s="157"/>
      <c r="M141" s="158"/>
      <c r="N141" s="153">
        <v>0</v>
      </c>
      <c r="O141" s="154"/>
      <c r="P141" s="154"/>
      <c r="Q141" s="155"/>
      <c r="R141" s="153">
        <v>67046</v>
      </c>
      <c r="S141" s="154"/>
      <c r="T141" s="154"/>
      <c r="U141" s="155"/>
      <c r="V141" s="159">
        <v>243377</v>
      </c>
      <c r="W141" s="160"/>
      <c r="X141" s="160"/>
      <c r="Y141" s="161"/>
      <c r="Z141" s="153"/>
      <c r="AA141" s="154"/>
      <c r="AB141" s="154"/>
      <c r="AC141" s="155"/>
      <c r="AD141" s="153"/>
      <c r="AE141" s="154"/>
      <c r="AF141" s="154"/>
      <c r="AG141" s="155"/>
      <c r="AH141" s="153"/>
      <c r="AI141" s="154"/>
      <c r="AJ141" s="154"/>
      <c r="AK141" s="155"/>
      <c r="AL141" s="153"/>
      <c r="AM141" s="154"/>
      <c r="AN141" s="154"/>
      <c r="AO141" s="155"/>
      <c r="AP141" s="153"/>
      <c r="AQ141" s="154"/>
      <c r="AR141" s="154"/>
      <c r="AS141" s="155"/>
      <c r="AT141" s="153"/>
      <c r="AU141" s="154"/>
      <c r="AV141" s="154"/>
      <c r="AW141" s="155"/>
      <c r="AX141" s="153"/>
      <c r="AY141" s="154"/>
      <c r="AZ141" s="154"/>
      <c r="BA141" s="155"/>
      <c r="BB141" s="153"/>
      <c r="BC141" s="154"/>
      <c r="BD141" s="154"/>
      <c r="BE141" s="155"/>
      <c r="BF141" s="153"/>
      <c r="BG141" s="154"/>
      <c r="BH141" s="154"/>
      <c r="BI141" s="155"/>
    </row>
    <row r="142" spans="2:61" x14ac:dyDescent="0.25">
      <c r="C142" s="36" t="s">
        <v>47</v>
      </c>
      <c r="D142" s="82"/>
      <c r="F142" s="156"/>
      <c r="G142" s="157"/>
      <c r="H142" s="157"/>
      <c r="I142" s="158"/>
      <c r="J142" s="156"/>
      <c r="K142" s="157"/>
      <c r="L142" s="157"/>
      <c r="M142" s="158"/>
      <c r="N142" s="153">
        <v>41</v>
      </c>
      <c r="O142" s="154"/>
      <c r="P142" s="154"/>
      <c r="Q142" s="155"/>
      <c r="R142" s="159">
        <v>3007</v>
      </c>
      <c r="S142" s="160"/>
      <c r="T142" s="160"/>
      <c r="U142" s="161"/>
      <c r="V142" s="153">
        <v>9992</v>
      </c>
      <c r="W142" s="154"/>
      <c r="X142" s="154"/>
      <c r="Y142" s="155"/>
      <c r="Z142" s="153"/>
      <c r="AA142" s="154"/>
      <c r="AB142" s="154"/>
      <c r="AC142" s="155"/>
      <c r="AD142" s="153"/>
      <c r="AE142" s="154"/>
      <c r="AF142" s="154"/>
      <c r="AG142" s="155"/>
      <c r="AH142" s="153"/>
      <c r="AI142" s="154"/>
      <c r="AJ142" s="154"/>
      <c r="AK142" s="155"/>
      <c r="AL142" s="153"/>
      <c r="AM142" s="154"/>
      <c r="AN142" s="154"/>
      <c r="AO142" s="155"/>
      <c r="AP142" s="153"/>
      <c r="AQ142" s="154"/>
      <c r="AR142" s="154"/>
      <c r="AS142" s="155"/>
      <c r="AT142" s="153"/>
      <c r="AU142" s="154"/>
      <c r="AV142" s="154"/>
      <c r="AW142" s="155"/>
      <c r="AX142" s="153"/>
      <c r="AY142" s="154"/>
      <c r="AZ142" s="154"/>
      <c r="BA142" s="155"/>
      <c r="BB142" s="153"/>
      <c r="BC142" s="154"/>
      <c r="BD142" s="154"/>
      <c r="BE142" s="155"/>
      <c r="BF142" s="153"/>
      <c r="BG142" s="154"/>
      <c r="BH142" s="154"/>
      <c r="BI142" s="155"/>
    </row>
    <row r="143" spans="2:61" x14ac:dyDescent="0.25">
      <c r="C143" s="17"/>
      <c r="D143" s="17"/>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row>
    <row r="144" spans="2:61" x14ac:dyDescent="0.25">
      <c r="B144" s="24" t="s">
        <v>66</v>
      </c>
      <c r="F144" s="1" t="s">
        <v>44</v>
      </c>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row>
    <row r="145" spans="2:61" x14ac:dyDescent="0.25">
      <c r="C145" s="37" t="s">
        <v>48</v>
      </c>
      <c r="D145" s="83"/>
      <c r="F145" s="156"/>
      <c r="G145" s="157"/>
      <c r="H145" s="157"/>
      <c r="I145" s="158"/>
      <c r="J145" s="156"/>
      <c r="K145" s="157"/>
      <c r="L145" s="157"/>
      <c r="M145" s="158"/>
      <c r="N145" s="175">
        <v>0</v>
      </c>
      <c r="O145" s="176"/>
      <c r="P145" s="176"/>
      <c r="Q145" s="177"/>
      <c r="R145" s="153">
        <v>0</v>
      </c>
      <c r="S145" s="154"/>
      <c r="T145" s="154"/>
      <c r="U145" s="155"/>
      <c r="V145" s="175">
        <v>0</v>
      </c>
      <c r="W145" s="176"/>
      <c r="X145" s="176"/>
      <c r="Y145" s="177"/>
      <c r="Z145" s="175"/>
      <c r="AA145" s="176"/>
      <c r="AB145" s="176"/>
      <c r="AC145" s="177"/>
      <c r="AD145" s="175"/>
      <c r="AE145" s="176"/>
      <c r="AF145" s="176"/>
      <c r="AG145" s="177"/>
      <c r="AH145" s="175"/>
      <c r="AI145" s="176"/>
      <c r="AJ145" s="176"/>
      <c r="AK145" s="177"/>
      <c r="AL145" s="175"/>
      <c r="AM145" s="176"/>
      <c r="AN145" s="176"/>
      <c r="AO145" s="177"/>
      <c r="AP145" s="175"/>
      <c r="AQ145" s="176"/>
      <c r="AR145" s="176"/>
      <c r="AS145" s="177"/>
      <c r="AT145" s="175"/>
      <c r="AU145" s="176"/>
      <c r="AV145" s="176"/>
      <c r="AW145" s="177"/>
      <c r="AX145" s="175"/>
      <c r="AY145" s="176"/>
      <c r="AZ145" s="176"/>
      <c r="BA145" s="177"/>
      <c r="BB145" s="175"/>
      <c r="BC145" s="176"/>
      <c r="BD145" s="176"/>
      <c r="BE145" s="177"/>
      <c r="BF145" s="175"/>
      <c r="BG145" s="176"/>
      <c r="BH145" s="176"/>
      <c r="BI145" s="177"/>
    </row>
    <row r="147" spans="2:61" x14ac:dyDescent="0.25">
      <c r="B147" s="10" t="s">
        <v>49</v>
      </c>
    </row>
    <row r="148" spans="2:61" ht="15.75" thickBot="1" x14ac:dyDescent="0.3">
      <c r="B148" s="10"/>
    </row>
    <row r="149" spans="2:61" ht="15.75" thickBot="1" x14ac:dyDescent="0.3">
      <c r="C149" s="38" t="s">
        <v>50</v>
      </c>
      <c r="D149" s="84"/>
    </row>
    <row r="150" spans="2:61" ht="15.75" thickBot="1" x14ac:dyDescent="0.3">
      <c r="C150" s="33" t="s">
        <v>73</v>
      </c>
      <c r="D150" s="33" t="s">
        <v>74</v>
      </c>
      <c r="E150" s="10"/>
      <c r="F150" s="93">
        <f>SUM(F151:F166)</f>
        <v>5.802295</v>
      </c>
      <c r="G150" s="94">
        <f t="shared" ref="G150:AA150" si="78">SUM(G151:G166)</f>
        <v>14.015761000000001</v>
      </c>
      <c r="H150" s="94">
        <f t="shared" si="78"/>
        <v>31.408403</v>
      </c>
      <c r="I150" s="94">
        <f t="shared" si="78"/>
        <v>54.973566000000005</v>
      </c>
      <c r="J150" s="94">
        <f t="shared" si="78"/>
        <v>119.025682</v>
      </c>
      <c r="K150" s="94">
        <f t="shared" si="78"/>
        <v>187.079204</v>
      </c>
      <c r="L150" s="94">
        <f t="shared" si="78"/>
        <v>258.69302499999998</v>
      </c>
      <c r="M150" s="94">
        <f t="shared" si="78"/>
        <v>320.17548299999999</v>
      </c>
      <c r="N150" s="94">
        <f t="shared" si="78"/>
        <v>446.71234399999997</v>
      </c>
      <c r="O150" s="94">
        <f t="shared" si="78"/>
        <v>549.65912700000001</v>
      </c>
      <c r="P150" s="94">
        <f t="shared" si="78"/>
        <v>623.98486000000003</v>
      </c>
      <c r="Q150" s="94">
        <f t="shared" si="78"/>
        <v>714.32331599999998</v>
      </c>
      <c r="R150" s="94">
        <f t="shared" si="78"/>
        <v>888.92448300000012</v>
      </c>
      <c r="S150" s="94">
        <f t="shared" si="78"/>
        <v>1037.06071</v>
      </c>
      <c r="T150" s="94">
        <f t="shared" si="78"/>
        <v>1271.4540719999998</v>
      </c>
      <c r="U150" s="94">
        <f t="shared" si="78"/>
        <v>1374.8112719999999</v>
      </c>
      <c r="V150" s="94">
        <f t="shared" si="78"/>
        <v>1493.8612719999999</v>
      </c>
      <c r="W150" s="94">
        <f t="shared" si="78"/>
        <v>1533.8612719999999</v>
      </c>
      <c r="X150" s="94">
        <f t="shared" si="78"/>
        <v>1551.8612719999999</v>
      </c>
      <c r="Y150" s="94">
        <f t="shared" si="78"/>
        <v>1567.8612719999999</v>
      </c>
      <c r="Z150" s="94">
        <f t="shared" si="78"/>
        <v>1567.8612719999999</v>
      </c>
      <c r="AA150" s="94">
        <f t="shared" si="78"/>
        <v>1567.8612719999999</v>
      </c>
      <c r="AB150" s="94">
        <f t="shared" ref="AB150" si="79">SUM(AB151:AB166)</f>
        <v>1567.8612719999999</v>
      </c>
      <c r="AC150" s="94">
        <f t="shared" ref="AC150" si="80">SUM(AC151:AC166)</f>
        <v>1567.8612719999999</v>
      </c>
      <c r="AD150" s="94">
        <f t="shared" ref="AD150" si="81">SUM(AD151:AD166)</f>
        <v>1567.8612719999999</v>
      </c>
      <c r="AE150" s="94">
        <f t="shared" ref="AE150" si="82">SUM(AE151:AE166)</f>
        <v>1567.8612719999999</v>
      </c>
      <c r="AF150" s="94">
        <f t="shared" ref="AF150" si="83">SUM(AF151:AF166)</f>
        <v>1567.8612719999999</v>
      </c>
      <c r="AG150" s="94">
        <f t="shared" ref="AG150" si="84">SUM(AG151:AG166)</f>
        <v>1567.8612719999999</v>
      </c>
      <c r="AH150" s="94">
        <f t="shared" ref="AH150" si="85">SUM(AH151:AH166)</f>
        <v>1567.8612719999999</v>
      </c>
      <c r="AI150" s="94">
        <f t="shared" ref="AI150" si="86">SUM(AI151:AI166)</f>
        <v>1567.8612719999999</v>
      </c>
      <c r="AJ150" s="94">
        <f t="shared" ref="AJ150" si="87">SUM(AJ151:AJ166)</f>
        <v>1567.8612719999999</v>
      </c>
      <c r="AK150" s="94">
        <f t="shared" ref="AK150" si="88">SUM(AK151:AK166)</f>
        <v>1567.8612719999999</v>
      </c>
      <c r="AL150" s="94">
        <f t="shared" ref="AL150" si="89">SUM(AL151:AL166)</f>
        <v>1567.8612719999999</v>
      </c>
      <c r="AM150" s="94">
        <f t="shared" ref="AM150" si="90">SUM(AM151:AM166)</f>
        <v>1567.8612719999999</v>
      </c>
      <c r="AN150" s="94">
        <f t="shared" ref="AN150" si="91">SUM(AN151:AN166)</f>
        <v>1567.8612719999999</v>
      </c>
      <c r="AO150" s="94">
        <f t="shared" ref="AO150" si="92">SUM(AO151:AO166)</f>
        <v>1567.8612719999999</v>
      </c>
      <c r="AP150" s="94">
        <f t="shared" ref="AP150" si="93">SUM(AP151:AP166)</f>
        <v>1567.8612719999999</v>
      </c>
      <c r="AQ150" s="94">
        <f t="shared" ref="AQ150" si="94">SUM(AQ151:AQ166)</f>
        <v>1567.8612719999999</v>
      </c>
      <c r="AR150" s="94">
        <f t="shared" ref="AR150" si="95">SUM(AR151:AR166)</f>
        <v>1567.8612719999999</v>
      </c>
      <c r="AS150" s="94">
        <f t="shared" ref="AS150" si="96">SUM(AS151:AS166)</f>
        <v>1567.8612719999999</v>
      </c>
      <c r="AT150" s="94" t="e">
        <f t="shared" ref="AT150" si="97">SUM(AT151:AT166)</f>
        <v>#VALUE!</v>
      </c>
      <c r="AU150" s="94" t="e">
        <f t="shared" ref="AU150" si="98">SUM(AU151:AU166)</f>
        <v>#VALUE!</v>
      </c>
      <c r="AV150" s="94" t="e">
        <f t="shared" ref="AV150" si="99">SUM(AV151:AV166)</f>
        <v>#VALUE!</v>
      </c>
      <c r="AW150" s="94" t="e">
        <f t="shared" ref="AW150" si="100">SUM(AW151:AW166)</f>
        <v>#VALUE!</v>
      </c>
      <c r="AX150" s="94" t="e">
        <f t="shared" ref="AX150" si="101">SUM(AX151:AX166)</f>
        <v>#VALUE!</v>
      </c>
      <c r="AY150" s="94" t="e">
        <f t="shared" ref="AY150" si="102">SUM(AY151:AY166)</f>
        <v>#VALUE!</v>
      </c>
      <c r="AZ150" s="94" t="e">
        <f t="shared" ref="AZ150" si="103">SUM(AZ151:AZ166)</f>
        <v>#VALUE!</v>
      </c>
      <c r="BA150" s="94" t="e">
        <f t="shared" ref="BA150" si="104">SUM(BA151:BA166)</f>
        <v>#VALUE!</v>
      </c>
      <c r="BB150" s="94" t="e">
        <f t="shared" ref="BB150" si="105">SUM(BB151:BB166)</f>
        <v>#VALUE!</v>
      </c>
      <c r="BC150" s="94" t="e">
        <f t="shared" ref="BC150" si="106">SUM(BC151:BC166)</f>
        <v>#VALUE!</v>
      </c>
      <c r="BD150" s="94" t="e">
        <f t="shared" ref="BD150" si="107">SUM(BD151:BD166)</f>
        <v>#VALUE!</v>
      </c>
      <c r="BE150" s="94" t="e">
        <f t="shared" ref="BE150" si="108">SUM(BE151:BE166)</f>
        <v>#VALUE!</v>
      </c>
      <c r="BF150" s="94" t="e">
        <f t="shared" ref="BF150" si="109">SUM(BF151:BF166)</f>
        <v>#VALUE!</v>
      </c>
      <c r="BG150" s="94" t="e">
        <f t="shared" ref="BG150" si="110">SUM(BG151:BG166)</f>
        <v>#VALUE!</v>
      </c>
      <c r="BH150" s="94" t="e">
        <f t="shared" ref="BH150" si="111">SUM(BH151:BH166)</f>
        <v>#VALUE!</v>
      </c>
      <c r="BI150" s="95" t="e">
        <f t="shared" ref="BI150" si="112">SUM(BI151:BI166)</f>
        <v>#VALUE!</v>
      </c>
    </row>
    <row r="151" spans="2:61" x14ac:dyDescent="0.25">
      <c r="C151" s="152" t="s">
        <v>36</v>
      </c>
      <c r="D151" s="86">
        <v>1</v>
      </c>
      <c r="F151" s="35">
        <f>SUM(F43+F82+F121)</f>
        <v>0.499255</v>
      </c>
      <c r="G151" s="35">
        <f>SUM(G43+G82+G121)</f>
        <v>6.8927209999999999</v>
      </c>
      <c r="H151" s="35">
        <f t="shared" ref="H151:BI151" si="113">SUM(H43+H82+H121)</f>
        <v>18.731522999999999</v>
      </c>
      <c r="I151" s="35">
        <f t="shared" si="113"/>
        <v>39.083494000000002</v>
      </c>
      <c r="J151" s="35">
        <f t="shared" si="113"/>
        <v>69.270072999999996</v>
      </c>
      <c r="K151" s="35">
        <f t="shared" si="113"/>
        <v>112.48685599999999</v>
      </c>
      <c r="L151" s="35">
        <f t="shared" si="113"/>
        <v>154.01362999999998</v>
      </c>
      <c r="M151" s="35">
        <f t="shared" si="113"/>
        <v>199.66324799999998</v>
      </c>
      <c r="N151" s="35">
        <f t="shared" si="113"/>
        <v>263.87533999999999</v>
      </c>
      <c r="O151" s="35">
        <f t="shared" si="113"/>
        <v>329.51818900000001</v>
      </c>
      <c r="P151" s="35">
        <f t="shared" si="113"/>
        <v>389.07218999999998</v>
      </c>
      <c r="Q151" s="35">
        <f t="shared" si="113"/>
        <v>446.62511699999999</v>
      </c>
      <c r="R151" s="35">
        <f t="shared" si="113"/>
        <v>529.557638</v>
      </c>
      <c r="S151" s="35">
        <f t="shared" si="113"/>
        <v>567.48128299999996</v>
      </c>
      <c r="T151" s="35">
        <f t="shared" si="113"/>
        <v>673.70509299999992</v>
      </c>
      <c r="U151" s="35">
        <f t="shared" si="113"/>
        <v>711.30509299999994</v>
      </c>
      <c r="V151" s="35">
        <f t="shared" si="113"/>
        <v>748.90509299999997</v>
      </c>
      <c r="W151" s="35">
        <f t="shared" si="113"/>
        <v>748.90509299999997</v>
      </c>
      <c r="X151" s="35">
        <f t="shared" si="113"/>
        <v>748.90509299999997</v>
      </c>
      <c r="Y151" s="35">
        <f t="shared" si="113"/>
        <v>748.90509299999997</v>
      </c>
      <c r="Z151" s="35">
        <f t="shared" si="113"/>
        <v>748.90509299999997</v>
      </c>
      <c r="AA151" s="35">
        <f t="shared" si="113"/>
        <v>748.90509299999997</v>
      </c>
      <c r="AB151" s="35">
        <f t="shared" si="113"/>
        <v>748.90509299999997</v>
      </c>
      <c r="AC151" s="35">
        <f t="shared" si="113"/>
        <v>748.90509299999997</v>
      </c>
      <c r="AD151" s="35">
        <f t="shared" si="113"/>
        <v>748.90509299999997</v>
      </c>
      <c r="AE151" s="35">
        <f t="shared" si="113"/>
        <v>748.90509299999997</v>
      </c>
      <c r="AF151" s="35">
        <f t="shared" si="113"/>
        <v>748.90509299999997</v>
      </c>
      <c r="AG151" s="35">
        <f t="shared" si="113"/>
        <v>748.90509299999997</v>
      </c>
      <c r="AH151" s="35">
        <f t="shared" si="113"/>
        <v>748.90509299999997</v>
      </c>
      <c r="AI151" s="35">
        <f t="shared" si="113"/>
        <v>748.90509299999997</v>
      </c>
      <c r="AJ151" s="35">
        <f t="shared" si="113"/>
        <v>748.90509299999997</v>
      </c>
      <c r="AK151" s="35">
        <f t="shared" si="113"/>
        <v>748.90509299999997</v>
      </c>
      <c r="AL151" s="35">
        <f t="shared" si="113"/>
        <v>748.90509299999997</v>
      </c>
      <c r="AM151" s="35">
        <f t="shared" si="113"/>
        <v>748.90509299999997</v>
      </c>
      <c r="AN151" s="35">
        <f t="shared" si="113"/>
        <v>748.90509299999997</v>
      </c>
      <c r="AO151" s="35">
        <f t="shared" si="113"/>
        <v>748.90509299999997</v>
      </c>
      <c r="AP151" s="35">
        <f t="shared" si="113"/>
        <v>748.90509299999997</v>
      </c>
      <c r="AQ151" s="35">
        <f t="shared" si="113"/>
        <v>748.90509299999997</v>
      </c>
      <c r="AR151" s="35">
        <f t="shared" si="113"/>
        <v>748.90509299999997</v>
      </c>
      <c r="AS151" s="35">
        <f t="shared" si="113"/>
        <v>748.90509299999997</v>
      </c>
      <c r="AT151" s="35">
        <f t="shared" si="113"/>
        <v>743.60205299999996</v>
      </c>
      <c r="AU151" s="35">
        <f t="shared" si="113"/>
        <v>741.78205299999991</v>
      </c>
      <c r="AV151" s="35">
        <f t="shared" si="113"/>
        <v>736.89433299999996</v>
      </c>
      <c r="AW151" s="35">
        <f t="shared" si="113"/>
        <v>733.78054899999995</v>
      </c>
      <c r="AX151" s="35">
        <f t="shared" si="113"/>
        <v>716.75048199999992</v>
      </c>
      <c r="AY151" s="35">
        <f t="shared" si="113"/>
        <v>701.13853299999994</v>
      </c>
      <c r="AZ151" s="35">
        <f t="shared" si="113"/>
        <v>692.65472099999988</v>
      </c>
      <c r="BA151" s="35">
        <f t="shared" si="113"/>
        <v>682.02325599999983</v>
      </c>
      <c r="BB151" s="35">
        <f t="shared" si="113"/>
        <v>666.03558699999985</v>
      </c>
      <c r="BC151" s="35">
        <f t="shared" si="113"/>
        <v>651.11417799999981</v>
      </c>
      <c r="BD151" s="35">
        <f t="shared" si="113"/>
        <v>643.36831099999995</v>
      </c>
      <c r="BE151" s="35">
        <f t="shared" si="113"/>
        <v>625.13358199999993</v>
      </c>
      <c r="BF151" s="35">
        <f t="shared" si="113"/>
        <v>594.44635799999992</v>
      </c>
      <c r="BG151" s="35">
        <f t="shared" si="113"/>
        <v>563.40054899999984</v>
      </c>
      <c r="BH151" s="35">
        <f t="shared" si="113"/>
        <v>554.85908899999981</v>
      </c>
      <c r="BI151" s="35">
        <f t="shared" si="113"/>
        <v>554.55188899999985</v>
      </c>
    </row>
    <row r="152" spans="2:61" x14ac:dyDescent="0.25">
      <c r="C152" s="147"/>
      <c r="D152" s="87">
        <v>0.8</v>
      </c>
      <c r="F152" s="35">
        <f t="shared" ref="F152:G152" si="114">SUM(F44+F83+F122)</f>
        <v>0</v>
      </c>
      <c r="G152" s="35">
        <f t="shared" si="114"/>
        <v>0</v>
      </c>
      <c r="H152" s="35">
        <f t="shared" ref="H152:BI152" si="115">SUM(H44+H83+H122)</f>
        <v>0</v>
      </c>
      <c r="I152" s="35">
        <f t="shared" si="115"/>
        <v>0</v>
      </c>
      <c r="J152" s="35">
        <f t="shared" si="115"/>
        <v>0</v>
      </c>
      <c r="K152" s="35">
        <f t="shared" si="115"/>
        <v>0</v>
      </c>
      <c r="L152" s="35">
        <f t="shared" si="115"/>
        <v>0</v>
      </c>
      <c r="M152" s="35">
        <f t="shared" si="115"/>
        <v>0</v>
      </c>
      <c r="N152" s="35">
        <f t="shared" si="115"/>
        <v>0</v>
      </c>
      <c r="O152" s="35">
        <f t="shared" si="115"/>
        <v>0</v>
      </c>
      <c r="P152" s="35">
        <f t="shared" si="115"/>
        <v>0</v>
      </c>
      <c r="Q152" s="35">
        <f t="shared" si="115"/>
        <v>0</v>
      </c>
      <c r="R152" s="35">
        <f t="shared" si="115"/>
        <v>14.399025</v>
      </c>
      <c r="S152" s="35">
        <f t="shared" si="115"/>
        <v>33.846128</v>
      </c>
      <c r="T152" s="35">
        <f t="shared" si="115"/>
        <v>80.291480000000007</v>
      </c>
      <c r="U152" s="35">
        <f t="shared" si="115"/>
        <v>113.29148000000001</v>
      </c>
      <c r="V152" s="35">
        <f t="shared" si="115"/>
        <v>146.29148000000001</v>
      </c>
      <c r="W152" s="35">
        <f t="shared" si="115"/>
        <v>166.29148000000001</v>
      </c>
      <c r="X152" s="35">
        <f t="shared" si="115"/>
        <v>166.29148000000001</v>
      </c>
      <c r="Y152" s="35">
        <f t="shared" si="115"/>
        <v>166.29148000000001</v>
      </c>
      <c r="Z152" s="35">
        <f t="shared" si="115"/>
        <v>166.29148000000001</v>
      </c>
      <c r="AA152" s="35">
        <f t="shared" si="115"/>
        <v>166.29148000000001</v>
      </c>
      <c r="AB152" s="35">
        <f t="shared" si="115"/>
        <v>166.29148000000001</v>
      </c>
      <c r="AC152" s="35">
        <f t="shared" si="115"/>
        <v>166.29148000000001</v>
      </c>
      <c r="AD152" s="35">
        <f t="shared" si="115"/>
        <v>166.29148000000001</v>
      </c>
      <c r="AE152" s="35">
        <f t="shared" si="115"/>
        <v>166.29148000000001</v>
      </c>
      <c r="AF152" s="35">
        <f t="shared" si="115"/>
        <v>166.29148000000001</v>
      </c>
      <c r="AG152" s="35">
        <f t="shared" si="115"/>
        <v>166.29148000000001</v>
      </c>
      <c r="AH152" s="35">
        <f t="shared" si="115"/>
        <v>166.29148000000001</v>
      </c>
      <c r="AI152" s="35">
        <f t="shared" si="115"/>
        <v>166.29148000000001</v>
      </c>
      <c r="AJ152" s="35">
        <f t="shared" si="115"/>
        <v>166.29148000000001</v>
      </c>
      <c r="AK152" s="35">
        <f t="shared" si="115"/>
        <v>166.29148000000001</v>
      </c>
      <c r="AL152" s="35">
        <f t="shared" si="115"/>
        <v>166.29148000000001</v>
      </c>
      <c r="AM152" s="35">
        <f t="shared" si="115"/>
        <v>166.29148000000001</v>
      </c>
      <c r="AN152" s="35">
        <f t="shared" si="115"/>
        <v>166.29148000000001</v>
      </c>
      <c r="AO152" s="35">
        <f t="shared" si="115"/>
        <v>166.29148000000001</v>
      </c>
      <c r="AP152" s="35">
        <f t="shared" si="115"/>
        <v>166.29148000000001</v>
      </c>
      <c r="AQ152" s="35">
        <f t="shared" si="115"/>
        <v>166.29148000000001</v>
      </c>
      <c r="AR152" s="35">
        <f t="shared" si="115"/>
        <v>166.29148000000001</v>
      </c>
      <c r="AS152" s="35">
        <f t="shared" si="115"/>
        <v>166.29148000000001</v>
      </c>
      <c r="AT152" s="35" t="e">
        <f t="shared" si="115"/>
        <v>#VALUE!</v>
      </c>
      <c r="AU152" s="35" t="e">
        <f t="shared" si="115"/>
        <v>#VALUE!</v>
      </c>
      <c r="AV152" s="35" t="e">
        <f t="shared" si="115"/>
        <v>#VALUE!</v>
      </c>
      <c r="AW152" s="35" t="e">
        <f t="shared" si="115"/>
        <v>#VALUE!</v>
      </c>
      <c r="AX152" s="35" t="e">
        <f t="shared" si="115"/>
        <v>#VALUE!</v>
      </c>
      <c r="AY152" s="35" t="e">
        <f t="shared" si="115"/>
        <v>#VALUE!</v>
      </c>
      <c r="AZ152" s="35" t="e">
        <f t="shared" si="115"/>
        <v>#VALUE!</v>
      </c>
      <c r="BA152" s="35" t="e">
        <f t="shared" si="115"/>
        <v>#VALUE!</v>
      </c>
      <c r="BB152" s="35" t="e">
        <f t="shared" si="115"/>
        <v>#VALUE!</v>
      </c>
      <c r="BC152" s="35" t="e">
        <f t="shared" si="115"/>
        <v>#VALUE!</v>
      </c>
      <c r="BD152" s="35" t="e">
        <f t="shared" si="115"/>
        <v>#VALUE!</v>
      </c>
      <c r="BE152" s="35" t="e">
        <f t="shared" si="115"/>
        <v>#VALUE!</v>
      </c>
      <c r="BF152" s="35" t="e">
        <f t="shared" si="115"/>
        <v>#VALUE!</v>
      </c>
      <c r="BG152" s="35" t="e">
        <f t="shared" si="115"/>
        <v>#VALUE!</v>
      </c>
      <c r="BH152" s="35" t="e">
        <f t="shared" si="115"/>
        <v>#VALUE!</v>
      </c>
      <c r="BI152" s="35" t="e">
        <f t="shared" si="115"/>
        <v>#VALUE!</v>
      </c>
    </row>
    <row r="153" spans="2:61" x14ac:dyDescent="0.25">
      <c r="C153" s="147"/>
      <c r="D153" s="87">
        <v>0.7</v>
      </c>
      <c r="F153" s="35">
        <f t="shared" ref="F153:G153" si="116">SUM(F45+F84+F123)</f>
        <v>0</v>
      </c>
      <c r="G153" s="35">
        <f t="shared" si="116"/>
        <v>0</v>
      </c>
      <c r="H153" s="35">
        <f t="shared" ref="H153:BI153" si="117">SUM(H45+H84+H123)</f>
        <v>0</v>
      </c>
      <c r="I153" s="35">
        <f t="shared" si="117"/>
        <v>0</v>
      </c>
      <c r="J153" s="35">
        <f t="shared" si="117"/>
        <v>0</v>
      </c>
      <c r="K153" s="35">
        <f t="shared" si="117"/>
        <v>0</v>
      </c>
      <c r="L153" s="35">
        <f t="shared" si="117"/>
        <v>0</v>
      </c>
      <c r="M153" s="35">
        <f t="shared" si="117"/>
        <v>0</v>
      </c>
      <c r="N153" s="35">
        <f t="shared" si="117"/>
        <v>0</v>
      </c>
      <c r="O153" s="35">
        <f t="shared" si="117"/>
        <v>0</v>
      </c>
      <c r="P153" s="35">
        <f t="shared" si="117"/>
        <v>0</v>
      </c>
      <c r="Q153" s="35">
        <f t="shared" si="117"/>
        <v>0</v>
      </c>
      <c r="R153" s="35">
        <f t="shared" si="117"/>
        <v>0</v>
      </c>
      <c r="S153" s="35">
        <f t="shared" si="117"/>
        <v>0.59850000000000003</v>
      </c>
      <c r="T153" s="35">
        <f t="shared" si="117"/>
        <v>0.59850000000000003</v>
      </c>
      <c r="U153" s="35">
        <f t="shared" si="117"/>
        <v>0.59850000000000003</v>
      </c>
      <c r="V153" s="35">
        <f t="shared" si="117"/>
        <v>10.5985</v>
      </c>
      <c r="W153" s="35">
        <f t="shared" si="117"/>
        <v>20.598500000000001</v>
      </c>
      <c r="X153" s="35">
        <f t="shared" si="117"/>
        <v>30.598500000000001</v>
      </c>
      <c r="Y153" s="35">
        <f t="shared" si="117"/>
        <v>40.598500000000001</v>
      </c>
      <c r="Z153" s="35">
        <f t="shared" si="117"/>
        <v>40.598500000000001</v>
      </c>
      <c r="AA153" s="35">
        <f t="shared" si="117"/>
        <v>40.598500000000001</v>
      </c>
      <c r="AB153" s="35">
        <f t="shared" si="117"/>
        <v>40.598500000000001</v>
      </c>
      <c r="AC153" s="35">
        <f t="shared" si="117"/>
        <v>40.598500000000001</v>
      </c>
      <c r="AD153" s="35">
        <f t="shared" si="117"/>
        <v>40.598500000000001</v>
      </c>
      <c r="AE153" s="35">
        <f t="shared" si="117"/>
        <v>40.598500000000001</v>
      </c>
      <c r="AF153" s="35">
        <f t="shared" si="117"/>
        <v>40.598500000000001</v>
      </c>
      <c r="AG153" s="35">
        <f t="shared" si="117"/>
        <v>40.598500000000001</v>
      </c>
      <c r="AH153" s="35">
        <f t="shared" si="117"/>
        <v>40.598500000000001</v>
      </c>
      <c r="AI153" s="35">
        <f t="shared" si="117"/>
        <v>40.598500000000001</v>
      </c>
      <c r="AJ153" s="35">
        <f t="shared" si="117"/>
        <v>40.598500000000001</v>
      </c>
      <c r="AK153" s="35">
        <f t="shared" si="117"/>
        <v>40.598500000000001</v>
      </c>
      <c r="AL153" s="35">
        <f t="shared" si="117"/>
        <v>40.598500000000001</v>
      </c>
      <c r="AM153" s="35">
        <f t="shared" si="117"/>
        <v>40.598500000000001</v>
      </c>
      <c r="AN153" s="35">
        <f t="shared" si="117"/>
        <v>40.598500000000001</v>
      </c>
      <c r="AO153" s="35">
        <f t="shared" si="117"/>
        <v>40.598500000000001</v>
      </c>
      <c r="AP153" s="35">
        <f t="shared" si="117"/>
        <v>40.598500000000001</v>
      </c>
      <c r="AQ153" s="35">
        <f t="shared" si="117"/>
        <v>40.598500000000001</v>
      </c>
      <c r="AR153" s="35">
        <f t="shared" si="117"/>
        <v>40.598500000000001</v>
      </c>
      <c r="AS153" s="35">
        <f t="shared" si="117"/>
        <v>40.598500000000001</v>
      </c>
      <c r="AT153" s="35" t="e">
        <f t="shared" si="117"/>
        <v>#VALUE!</v>
      </c>
      <c r="AU153" s="35" t="e">
        <f t="shared" si="117"/>
        <v>#VALUE!</v>
      </c>
      <c r="AV153" s="35" t="e">
        <f t="shared" si="117"/>
        <v>#VALUE!</v>
      </c>
      <c r="AW153" s="35" t="e">
        <f t="shared" si="117"/>
        <v>#VALUE!</v>
      </c>
      <c r="AX153" s="35" t="e">
        <f t="shared" si="117"/>
        <v>#VALUE!</v>
      </c>
      <c r="AY153" s="35" t="e">
        <f t="shared" si="117"/>
        <v>#VALUE!</v>
      </c>
      <c r="AZ153" s="35" t="e">
        <f t="shared" si="117"/>
        <v>#VALUE!</v>
      </c>
      <c r="BA153" s="35" t="e">
        <f t="shared" si="117"/>
        <v>#VALUE!</v>
      </c>
      <c r="BB153" s="35" t="e">
        <f t="shared" si="117"/>
        <v>#VALUE!</v>
      </c>
      <c r="BC153" s="35" t="e">
        <f t="shared" si="117"/>
        <v>#VALUE!</v>
      </c>
      <c r="BD153" s="35" t="e">
        <f t="shared" si="117"/>
        <v>#VALUE!</v>
      </c>
      <c r="BE153" s="35" t="e">
        <f t="shared" si="117"/>
        <v>#VALUE!</v>
      </c>
      <c r="BF153" s="35" t="e">
        <f t="shared" si="117"/>
        <v>#VALUE!</v>
      </c>
      <c r="BG153" s="35" t="e">
        <f t="shared" si="117"/>
        <v>#VALUE!</v>
      </c>
      <c r="BH153" s="35" t="e">
        <f t="shared" si="117"/>
        <v>#VALUE!</v>
      </c>
      <c r="BI153" s="35" t="e">
        <f t="shared" si="117"/>
        <v>#VALUE!</v>
      </c>
    </row>
    <row r="154" spans="2:61" x14ac:dyDescent="0.25">
      <c r="C154" s="148"/>
      <c r="D154" s="87">
        <v>0.65</v>
      </c>
      <c r="F154" s="35">
        <f t="shared" ref="F154:G154" si="118">SUM(F46+F85+F124)</f>
        <v>0</v>
      </c>
      <c r="G154" s="35">
        <f t="shared" si="118"/>
        <v>0</v>
      </c>
      <c r="H154" s="35">
        <f t="shared" ref="H154:BI154" si="119">SUM(H46+H85+H124)</f>
        <v>0</v>
      </c>
      <c r="I154" s="35">
        <f t="shared" si="119"/>
        <v>0</v>
      </c>
      <c r="J154" s="35">
        <f t="shared" si="119"/>
        <v>0</v>
      </c>
      <c r="K154" s="35">
        <f t="shared" si="119"/>
        <v>0</v>
      </c>
      <c r="L154" s="35">
        <f t="shared" si="119"/>
        <v>0</v>
      </c>
      <c r="M154" s="35">
        <f t="shared" si="119"/>
        <v>0</v>
      </c>
      <c r="N154" s="35">
        <f t="shared" si="119"/>
        <v>0</v>
      </c>
      <c r="O154" s="35">
        <f t="shared" si="119"/>
        <v>0</v>
      </c>
      <c r="P154" s="35">
        <f t="shared" si="119"/>
        <v>0</v>
      </c>
      <c r="Q154" s="35">
        <f t="shared" si="119"/>
        <v>0</v>
      </c>
      <c r="R154" s="35">
        <f t="shared" si="119"/>
        <v>0</v>
      </c>
      <c r="S154" s="35">
        <f t="shared" si="119"/>
        <v>0</v>
      </c>
      <c r="T154" s="35">
        <f t="shared" si="119"/>
        <v>0</v>
      </c>
      <c r="U154" s="35">
        <f t="shared" si="119"/>
        <v>0</v>
      </c>
      <c r="V154" s="35">
        <f t="shared" si="119"/>
        <v>0</v>
      </c>
      <c r="W154" s="35">
        <f t="shared" si="119"/>
        <v>0</v>
      </c>
      <c r="X154" s="35">
        <f t="shared" si="119"/>
        <v>0</v>
      </c>
      <c r="Y154" s="35">
        <f t="shared" si="119"/>
        <v>0</v>
      </c>
      <c r="Z154" s="35">
        <f t="shared" si="119"/>
        <v>0</v>
      </c>
      <c r="AA154" s="35">
        <f t="shared" si="119"/>
        <v>0</v>
      </c>
      <c r="AB154" s="35">
        <f t="shared" si="119"/>
        <v>0</v>
      </c>
      <c r="AC154" s="35">
        <f t="shared" si="119"/>
        <v>0</v>
      </c>
      <c r="AD154" s="35">
        <f t="shared" si="119"/>
        <v>0</v>
      </c>
      <c r="AE154" s="35">
        <f t="shared" si="119"/>
        <v>0</v>
      </c>
      <c r="AF154" s="35">
        <f t="shared" si="119"/>
        <v>0</v>
      </c>
      <c r="AG154" s="35">
        <f t="shared" si="119"/>
        <v>0</v>
      </c>
      <c r="AH154" s="35">
        <f t="shared" si="119"/>
        <v>0</v>
      </c>
      <c r="AI154" s="35">
        <f t="shared" si="119"/>
        <v>0</v>
      </c>
      <c r="AJ154" s="35">
        <f t="shared" si="119"/>
        <v>0</v>
      </c>
      <c r="AK154" s="35">
        <f t="shared" si="119"/>
        <v>0</v>
      </c>
      <c r="AL154" s="35">
        <f t="shared" si="119"/>
        <v>0</v>
      </c>
      <c r="AM154" s="35">
        <f t="shared" si="119"/>
        <v>0</v>
      </c>
      <c r="AN154" s="35">
        <f t="shared" si="119"/>
        <v>0</v>
      </c>
      <c r="AO154" s="35">
        <f t="shared" si="119"/>
        <v>0</v>
      </c>
      <c r="AP154" s="35">
        <f t="shared" si="119"/>
        <v>0</v>
      </c>
      <c r="AQ154" s="35">
        <f t="shared" si="119"/>
        <v>0</v>
      </c>
      <c r="AR154" s="35">
        <f t="shared" si="119"/>
        <v>0</v>
      </c>
      <c r="AS154" s="35">
        <f t="shared" si="119"/>
        <v>0</v>
      </c>
      <c r="AT154" s="35" t="e">
        <f t="shared" si="119"/>
        <v>#VALUE!</v>
      </c>
      <c r="AU154" s="35" t="e">
        <f t="shared" si="119"/>
        <v>#VALUE!</v>
      </c>
      <c r="AV154" s="35" t="e">
        <f t="shared" si="119"/>
        <v>#VALUE!</v>
      </c>
      <c r="AW154" s="35" t="e">
        <f t="shared" si="119"/>
        <v>#VALUE!</v>
      </c>
      <c r="AX154" s="35" t="e">
        <f t="shared" si="119"/>
        <v>#VALUE!</v>
      </c>
      <c r="AY154" s="35" t="e">
        <f t="shared" si="119"/>
        <v>#VALUE!</v>
      </c>
      <c r="AZ154" s="35" t="e">
        <f t="shared" si="119"/>
        <v>#VALUE!</v>
      </c>
      <c r="BA154" s="35" t="e">
        <f t="shared" si="119"/>
        <v>#VALUE!</v>
      </c>
      <c r="BB154" s="35" t="e">
        <f t="shared" si="119"/>
        <v>#VALUE!</v>
      </c>
      <c r="BC154" s="35" t="e">
        <f t="shared" si="119"/>
        <v>#VALUE!</v>
      </c>
      <c r="BD154" s="35" t="e">
        <f t="shared" si="119"/>
        <v>#VALUE!</v>
      </c>
      <c r="BE154" s="35" t="e">
        <f t="shared" si="119"/>
        <v>#VALUE!</v>
      </c>
      <c r="BF154" s="35" t="e">
        <f t="shared" si="119"/>
        <v>#VALUE!</v>
      </c>
      <c r="BG154" s="35" t="e">
        <f t="shared" si="119"/>
        <v>#VALUE!</v>
      </c>
      <c r="BH154" s="35" t="e">
        <f t="shared" si="119"/>
        <v>#VALUE!</v>
      </c>
      <c r="BI154" s="35" t="e">
        <f t="shared" si="119"/>
        <v>#VALUE!</v>
      </c>
    </row>
    <row r="155" spans="2:61" x14ac:dyDescent="0.25">
      <c r="C155" s="146" t="s">
        <v>37</v>
      </c>
      <c r="D155" s="87">
        <v>0.9</v>
      </c>
      <c r="F155" s="35">
        <f t="shared" ref="F155:G155" si="120">SUM(F47+F86+F125)</f>
        <v>5.3030400000000002</v>
      </c>
      <c r="G155" s="35">
        <f t="shared" si="120"/>
        <v>7.1230400000000005</v>
      </c>
      <c r="H155" s="35">
        <f t="shared" ref="H155:BI155" si="121">SUM(H47+H86+H125)</f>
        <v>12.010760000000001</v>
      </c>
      <c r="I155" s="35">
        <f t="shared" si="121"/>
        <v>15.124544</v>
      </c>
      <c r="J155" s="35">
        <f t="shared" si="121"/>
        <v>32.154611000000003</v>
      </c>
      <c r="K155" s="35">
        <f t="shared" si="121"/>
        <v>47.766559999999998</v>
      </c>
      <c r="L155" s="35">
        <f t="shared" si="121"/>
        <v>56.250371999999999</v>
      </c>
      <c r="M155" s="35">
        <f t="shared" si="121"/>
        <v>66.881837000000004</v>
      </c>
      <c r="N155" s="35">
        <f t="shared" si="121"/>
        <v>82.869506000000001</v>
      </c>
      <c r="O155" s="35">
        <f t="shared" si="121"/>
        <v>97.790914999999998</v>
      </c>
      <c r="P155" s="35">
        <f t="shared" si="121"/>
        <v>105.536782</v>
      </c>
      <c r="Q155" s="35">
        <f t="shared" si="121"/>
        <v>123.771511</v>
      </c>
      <c r="R155" s="35">
        <f t="shared" si="121"/>
        <v>154.45873499999999</v>
      </c>
      <c r="S155" s="35">
        <f t="shared" si="121"/>
        <v>185.50454399999998</v>
      </c>
      <c r="T155" s="35">
        <f t="shared" si="121"/>
        <v>209.24600399999997</v>
      </c>
      <c r="U155" s="35">
        <f t="shared" si="121"/>
        <v>217.15320399999996</v>
      </c>
      <c r="V155" s="35">
        <f t="shared" si="121"/>
        <v>224.75320399999998</v>
      </c>
      <c r="W155" s="35">
        <f t="shared" si="121"/>
        <v>224.75320399999998</v>
      </c>
      <c r="X155" s="35">
        <f t="shared" si="121"/>
        <v>224.75320399999998</v>
      </c>
      <c r="Y155" s="35">
        <f t="shared" si="121"/>
        <v>224.75320399999998</v>
      </c>
      <c r="Z155" s="35">
        <f t="shared" si="121"/>
        <v>224.75320399999998</v>
      </c>
      <c r="AA155" s="35">
        <f t="shared" si="121"/>
        <v>224.75320399999998</v>
      </c>
      <c r="AB155" s="35">
        <f t="shared" si="121"/>
        <v>224.75320399999998</v>
      </c>
      <c r="AC155" s="35">
        <f t="shared" si="121"/>
        <v>224.75320399999998</v>
      </c>
      <c r="AD155" s="35">
        <f t="shared" si="121"/>
        <v>224.75320399999998</v>
      </c>
      <c r="AE155" s="35">
        <f t="shared" si="121"/>
        <v>224.75320399999998</v>
      </c>
      <c r="AF155" s="35">
        <f t="shared" si="121"/>
        <v>224.75320399999998</v>
      </c>
      <c r="AG155" s="35">
        <f t="shared" si="121"/>
        <v>224.75320399999998</v>
      </c>
      <c r="AH155" s="35">
        <f t="shared" si="121"/>
        <v>224.75320399999998</v>
      </c>
      <c r="AI155" s="35">
        <f t="shared" si="121"/>
        <v>224.75320399999998</v>
      </c>
      <c r="AJ155" s="35">
        <f t="shared" si="121"/>
        <v>224.75320399999998</v>
      </c>
      <c r="AK155" s="35">
        <f t="shared" si="121"/>
        <v>224.75320399999998</v>
      </c>
      <c r="AL155" s="35">
        <f t="shared" si="121"/>
        <v>224.75320399999998</v>
      </c>
      <c r="AM155" s="35">
        <f t="shared" si="121"/>
        <v>224.75320399999998</v>
      </c>
      <c r="AN155" s="35">
        <f t="shared" si="121"/>
        <v>224.75320399999998</v>
      </c>
      <c r="AO155" s="35">
        <f t="shared" si="121"/>
        <v>224.75320399999998</v>
      </c>
      <c r="AP155" s="35">
        <f t="shared" si="121"/>
        <v>224.75320399999998</v>
      </c>
      <c r="AQ155" s="35">
        <f t="shared" si="121"/>
        <v>224.75320399999998</v>
      </c>
      <c r="AR155" s="35">
        <f t="shared" si="121"/>
        <v>224.75320399999998</v>
      </c>
      <c r="AS155" s="35">
        <f t="shared" si="121"/>
        <v>224.75320399999998</v>
      </c>
      <c r="AT155" s="35">
        <f t="shared" si="121"/>
        <v>224.75320399999998</v>
      </c>
      <c r="AU155" s="35">
        <f t="shared" si="121"/>
        <v>224.75320399999998</v>
      </c>
      <c r="AV155" s="35">
        <f t="shared" si="121"/>
        <v>224.75320399999998</v>
      </c>
      <c r="AW155" s="35">
        <f t="shared" si="121"/>
        <v>224.75320399999998</v>
      </c>
      <c r="AX155" s="35">
        <f t="shared" si="121"/>
        <v>224.75320399999998</v>
      </c>
      <c r="AY155" s="35">
        <f t="shared" si="121"/>
        <v>224.75320399999998</v>
      </c>
      <c r="AZ155" s="35">
        <f t="shared" si="121"/>
        <v>224.75320399999998</v>
      </c>
      <c r="BA155" s="35">
        <f t="shared" si="121"/>
        <v>224.75320399999998</v>
      </c>
      <c r="BB155" s="35">
        <f t="shared" si="121"/>
        <v>224.75320399999998</v>
      </c>
      <c r="BC155" s="35">
        <f t="shared" si="121"/>
        <v>224.75320399999998</v>
      </c>
      <c r="BD155" s="35">
        <f t="shared" si="121"/>
        <v>224.75320399999998</v>
      </c>
      <c r="BE155" s="35">
        <f t="shared" si="121"/>
        <v>224.75320399999998</v>
      </c>
      <c r="BF155" s="35">
        <f t="shared" si="121"/>
        <v>224.51506699999999</v>
      </c>
      <c r="BG155" s="35">
        <f t="shared" si="121"/>
        <v>220.14848699999999</v>
      </c>
      <c r="BH155" s="35">
        <f t="shared" si="121"/>
        <v>216.38535199999998</v>
      </c>
      <c r="BI155" s="35">
        <f t="shared" si="121"/>
        <v>216.38535199999998</v>
      </c>
    </row>
    <row r="156" spans="2:61" x14ac:dyDescent="0.25">
      <c r="C156" s="147"/>
      <c r="D156" s="87">
        <v>0.7</v>
      </c>
      <c r="F156" s="35">
        <f t="shared" ref="F156:G156" si="122">SUM(F48+F87+F126)</f>
        <v>0</v>
      </c>
      <c r="G156" s="35">
        <f t="shared" si="122"/>
        <v>0</v>
      </c>
      <c r="H156" s="35">
        <f t="shared" ref="H156:BI156" si="123">SUM(H48+H87+H126)</f>
        <v>0</v>
      </c>
      <c r="I156" s="35">
        <f t="shared" si="123"/>
        <v>0</v>
      </c>
      <c r="J156" s="35">
        <f t="shared" si="123"/>
        <v>0</v>
      </c>
      <c r="K156" s="35">
        <f t="shared" si="123"/>
        <v>0</v>
      </c>
      <c r="L156" s="35">
        <f t="shared" si="123"/>
        <v>0</v>
      </c>
      <c r="M156" s="35">
        <f t="shared" si="123"/>
        <v>0</v>
      </c>
      <c r="N156" s="35">
        <f t="shared" si="123"/>
        <v>0</v>
      </c>
      <c r="O156" s="35">
        <f t="shared" si="123"/>
        <v>0</v>
      </c>
      <c r="P156" s="35">
        <f t="shared" si="123"/>
        <v>0</v>
      </c>
      <c r="Q156" s="35">
        <f t="shared" si="123"/>
        <v>0</v>
      </c>
      <c r="R156" s="35">
        <f t="shared" si="123"/>
        <v>0.23813699999999999</v>
      </c>
      <c r="S156" s="35">
        <f t="shared" si="123"/>
        <v>4.6047169999999999</v>
      </c>
      <c r="T156" s="35">
        <f t="shared" si="123"/>
        <v>15.867851999999999</v>
      </c>
      <c r="U156" s="35">
        <f t="shared" si="123"/>
        <v>19.117851999999999</v>
      </c>
      <c r="V156" s="35">
        <f t="shared" si="123"/>
        <v>22.367851999999999</v>
      </c>
      <c r="W156" s="35">
        <f t="shared" si="123"/>
        <v>22.367851999999999</v>
      </c>
      <c r="X156" s="35">
        <f t="shared" si="123"/>
        <v>22.367851999999999</v>
      </c>
      <c r="Y156" s="35">
        <f t="shared" si="123"/>
        <v>22.367851999999999</v>
      </c>
      <c r="Z156" s="35">
        <f t="shared" si="123"/>
        <v>22.367851999999999</v>
      </c>
      <c r="AA156" s="35">
        <f t="shared" si="123"/>
        <v>22.367851999999999</v>
      </c>
      <c r="AB156" s="35">
        <f t="shared" si="123"/>
        <v>22.367851999999999</v>
      </c>
      <c r="AC156" s="35">
        <f t="shared" si="123"/>
        <v>22.367851999999999</v>
      </c>
      <c r="AD156" s="35">
        <f t="shared" si="123"/>
        <v>22.367851999999999</v>
      </c>
      <c r="AE156" s="35">
        <f t="shared" si="123"/>
        <v>22.367851999999999</v>
      </c>
      <c r="AF156" s="35">
        <f t="shared" si="123"/>
        <v>22.367851999999999</v>
      </c>
      <c r="AG156" s="35">
        <f t="shared" si="123"/>
        <v>22.367851999999999</v>
      </c>
      <c r="AH156" s="35">
        <f t="shared" si="123"/>
        <v>22.367851999999999</v>
      </c>
      <c r="AI156" s="35">
        <f t="shared" si="123"/>
        <v>22.367851999999999</v>
      </c>
      <c r="AJ156" s="35">
        <f t="shared" si="123"/>
        <v>22.367851999999999</v>
      </c>
      <c r="AK156" s="35">
        <f t="shared" si="123"/>
        <v>22.367851999999999</v>
      </c>
      <c r="AL156" s="35">
        <f t="shared" si="123"/>
        <v>22.367851999999999</v>
      </c>
      <c r="AM156" s="35">
        <f t="shared" si="123"/>
        <v>22.367851999999999</v>
      </c>
      <c r="AN156" s="35">
        <f t="shared" si="123"/>
        <v>22.367851999999999</v>
      </c>
      <c r="AO156" s="35">
        <f t="shared" si="123"/>
        <v>22.367851999999999</v>
      </c>
      <c r="AP156" s="35">
        <f t="shared" si="123"/>
        <v>22.367851999999999</v>
      </c>
      <c r="AQ156" s="35">
        <f t="shared" si="123"/>
        <v>22.367851999999999</v>
      </c>
      <c r="AR156" s="35">
        <f t="shared" si="123"/>
        <v>22.367851999999999</v>
      </c>
      <c r="AS156" s="35">
        <f t="shared" si="123"/>
        <v>22.367851999999999</v>
      </c>
      <c r="AT156" s="35" t="e">
        <f t="shared" si="123"/>
        <v>#VALUE!</v>
      </c>
      <c r="AU156" s="35" t="e">
        <f t="shared" si="123"/>
        <v>#VALUE!</v>
      </c>
      <c r="AV156" s="35" t="e">
        <f t="shared" si="123"/>
        <v>#VALUE!</v>
      </c>
      <c r="AW156" s="35" t="e">
        <f t="shared" si="123"/>
        <v>#VALUE!</v>
      </c>
      <c r="AX156" s="35" t="e">
        <f t="shared" si="123"/>
        <v>#VALUE!</v>
      </c>
      <c r="AY156" s="35" t="e">
        <f t="shared" si="123"/>
        <v>#VALUE!</v>
      </c>
      <c r="AZ156" s="35" t="e">
        <f t="shared" si="123"/>
        <v>#VALUE!</v>
      </c>
      <c r="BA156" s="35" t="e">
        <f t="shared" si="123"/>
        <v>#VALUE!</v>
      </c>
      <c r="BB156" s="35" t="e">
        <f t="shared" si="123"/>
        <v>#VALUE!</v>
      </c>
      <c r="BC156" s="35" t="e">
        <f t="shared" si="123"/>
        <v>#VALUE!</v>
      </c>
      <c r="BD156" s="35" t="e">
        <f t="shared" si="123"/>
        <v>#VALUE!</v>
      </c>
      <c r="BE156" s="35" t="e">
        <f t="shared" si="123"/>
        <v>#VALUE!</v>
      </c>
      <c r="BF156" s="35" t="e">
        <f t="shared" si="123"/>
        <v>#VALUE!</v>
      </c>
      <c r="BG156" s="35" t="e">
        <f t="shared" si="123"/>
        <v>#VALUE!</v>
      </c>
      <c r="BH156" s="35" t="e">
        <f t="shared" si="123"/>
        <v>#VALUE!</v>
      </c>
      <c r="BI156" s="35" t="e">
        <f t="shared" si="123"/>
        <v>#VALUE!</v>
      </c>
    </row>
    <row r="157" spans="2:61" x14ac:dyDescent="0.25">
      <c r="C157" s="147"/>
      <c r="D157" s="87">
        <v>0.6</v>
      </c>
      <c r="F157" s="35">
        <f t="shared" ref="F157:G157" si="124">SUM(F49+F88+F127)</f>
        <v>0</v>
      </c>
      <c r="G157" s="35">
        <f t="shared" si="124"/>
        <v>0</v>
      </c>
      <c r="H157" s="35">
        <f t="shared" ref="H157:BI157" si="125">SUM(H49+H88+H127)</f>
        <v>0</v>
      </c>
      <c r="I157" s="35">
        <f t="shared" si="125"/>
        <v>0</v>
      </c>
      <c r="J157" s="35">
        <f t="shared" si="125"/>
        <v>0</v>
      </c>
      <c r="K157" s="35">
        <f t="shared" si="125"/>
        <v>0</v>
      </c>
      <c r="L157" s="35">
        <f t="shared" si="125"/>
        <v>0</v>
      </c>
      <c r="M157" s="35">
        <f t="shared" si="125"/>
        <v>0</v>
      </c>
      <c r="N157" s="35">
        <f t="shared" si="125"/>
        <v>0</v>
      </c>
      <c r="O157" s="35">
        <f t="shared" si="125"/>
        <v>0</v>
      </c>
      <c r="P157" s="35">
        <f t="shared" si="125"/>
        <v>0</v>
      </c>
      <c r="Q157" s="35">
        <f t="shared" si="125"/>
        <v>0</v>
      </c>
      <c r="R157" s="35">
        <f t="shared" si="125"/>
        <v>7.6499999999999999E-2</v>
      </c>
      <c r="S157" s="35">
        <f t="shared" si="125"/>
        <v>0.37515500000000002</v>
      </c>
      <c r="T157" s="35">
        <f t="shared" si="125"/>
        <v>2.5488200000000001</v>
      </c>
      <c r="U157" s="35">
        <f t="shared" si="125"/>
        <v>6.5488200000000001</v>
      </c>
      <c r="V157" s="35">
        <f t="shared" si="125"/>
        <v>12.548819999999999</v>
      </c>
      <c r="W157" s="35">
        <f t="shared" si="125"/>
        <v>18.548819999999999</v>
      </c>
      <c r="X157" s="35">
        <f t="shared" si="125"/>
        <v>22.548819999999999</v>
      </c>
      <c r="Y157" s="35">
        <f t="shared" si="125"/>
        <v>24.548819999999999</v>
      </c>
      <c r="Z157" s="35">
        <f t="shared" si="125"/>
        <v>24.548819999999999</v>
      </c>
      <c r="AA157" s="35">
        <f t="shared" si="125"/>
        <v>24.548819999999999</v>
      </c>
      <c r="AB157" s="35">
        <f t="shared" si="125"/>
        <v>24.548819999999999</v>
      </c>
      <c r="AC157" s="35">
        <f t="shared" si="125"/>
        <v>24.548819999999999</v>
      </c>
      <c r="AD157" s="35">
        <f t="shared" si="125"/>
        <v>24.548819999999999</v>
      </c>
      <c r="AE157" s="35">
        <f t="shared" si="125"/>
        <v>24.548819999999999</v>
      </c>
      <c r="AF157" s="35">
        <f t="shared" si="125"/>
        <v>24.548819999999999</v>
      </c>
      <c r="AG157" s="35">
        <f t="shared" si="125"/>
        <v>24.548819999999999</v>
      </c>
      <c r="AH157" s="35">
        <f t="shared" si="125"/>
        <v>24.548819999999999</v>
      </c>
      <c r="AI157" s="35">
        <f t="shared" si="125"/>
        <v>24.548819999999999</v>
      </c>
      <c r="AJ157" s="35">
        <f t="shared" si="125"/>
        <v>24.548819999999999</v>
      </c>
      <c r="AK157" s="35">
        <f t="shared" si="125"/>
        <v>24.548819999999999</v>
      </c>
      <c r="AL157" s="35">
        <f t="shared" si="125"/>
        <v>24.548819999999999</v>
      </c>
      <c r="AM157" s="35">
        <f t="shared" si="125"/>
        <v>24.548819999999999</v>
      </c>
      <c r="AN157" s="35">
        <f t="shared" si="125"/>
        <v>24.548819999999999</v>
      </c>
      <c r="AO157" s="35">
        <f t="shared" si="125"/>
        <v>24.548819999999999</v>
      </c>
      <c r="AP157" s="35">
        <f t="shared" si="125"/>
        <v>24.548819999999999</v>
      </c>
      <c r="AQ157" s="35">
        <f t="shared" si="125"/>
        <v>24.548819999999999</v>
      </c>
      <c r="AR157" s="35">
        <f t="shared" si="125"/>
        <v>24.548819999999999</v>
      </c>
      <c r="AS157" s="35">
        <f t="shared" si="125"/>
        <v>24.548819999999999</v>
      </c>
      <c r="AT157" s="35" t="e">
        <f t="shared" si="125"/>
        <v>#VALUE!</v>
      </c>
      <c r="AU157" s="35" t="e">
        <f t="shared" si="125"/>
        <v>#VALUE!</v>
      </c>
      <c r="AV157" s="35" t="e">
        <f t="shared" si="125"/>
        <v>#VALUE!</v>
      </c>
      <c r="AW157" s="35" t="e">
        <f t="shared" si="125"/>
        <v>#VALUE!</v>
      </c>
      <c r="AX157" s="35" t="e">
        <f t="shared" si="125"/>
        <v>#VALUE!</v>
      </c>
      <c r="AY157" s="35" t="e">
        <f t="shared" si="125"/>
        <v>#VALUE!</v>
      </c>
      <c r="AZ157" s="35" t="e">
        <f t="shared" si="125"/>
        <v>#VALUE!</v>
      </c>
      <c r="BA157" s="35" t="e">
        <f t="shared" si="125"/>
        <v>#VALUE!</v>
      </c>
      <c r="BB157" s="35" t="e">
        <f t="shared" si="125"/>
        <v>#VALUE!</v>
      </c>
      <c r="BC157" s="35" t="e">
        <f t="shared" si="125"/>
        <v>#VALUE!</v>
      </c>
      <c r="BD157" s="35" t="e">
        <f t="shared" si="125"/>
        <v>#VALUE!</v>
      </c>
      <c r="BE157" s="35" t="e">
        <f t="shared" si="125"/>
        <v>#VALUE!</v>
      </c>
      <c r="BF157" s="35" t="e">
        <f t="shared" si="125"/>
        <v>#VALUE!</v>
      </c>
      <c r="BG157" s="35" t="e">
        <f t="shared" si="125"/>
        <v>#VALUE!</v>
      </c>
      <c r="BH157" s="35" t="e">
        <f t="shared" si="125"/>
        <v>#VALUE!</v>
      </c>
      <c r="BI157" s="35" t="e">
        <f t="shared" si="125"/>
        <v>#VALUE!</v>
      </c>
    </row>
    <row r="158" spans="2:61" x14ac:dyDescent="0.25">
      <c r="C158" s="148"/>
      <c r="D158" s="87">
        <v>0.55000000000000004</v>
      </c>
      <c r="F158" s="35">
        <f t="shared" ref="F158:G158" si="126">SUM(F50+F89+F128)</f>
        <v>0</v>
      </c>
      <c r="G158" s="35">
        <f t="shared" si="126"/>
        <v>0</v>
      </c>
      <c r="H158" s="35">
        <f t="shared" ref="H158:BI158" si="127">SUM(H50+H89+H128)</f>
        <v>0</v>
      </c>
      <c r="I158" s="35">
        <f t="shared" si="127"/>
        <v>0</v>
      </c>
      <c r="J158" s="35">
        <f t="shared" si="127"/>
        <v>0</v>
      </c>
      <c r="K158" s="35">
        <f t="shared" si="127"/>
        <v>0</v>
      </c>
      <c r="L158" s="35">
        <f t="shared" si="127"/>
        <v>0</v>
      </c>
      <c r="M158" s="35">
        <f t="shared" si="127"/>
        <v>0</v>
      </c>
      <c r="N158" s="35">
        <f t="shared" si="127"/>
        <v>0</v>
      </c>
      <c r="O158" s="35">
        <f t="shared" si="127"/>
        <v>0</v>
      </c>
      <c r="P158" s="35">
        <f t="shared" si="127"/>
        <v>0</v>
      </c>
      <c r="Q158" s="35">
        <f t="shared" si="127"/>
        <v>0</v>
      </c>
      <c r="R158" s="35">
        <f t="shared" si="127"/>
        <v>0</v>
      </c>
      <c r="S158" s="35">
        <f t="shared" si="127"/>
        <v>0</v>
      </c>
      <c r="T158" s="35">
        <f t="shared" si="127"/>
        <v>0</v>
      </c>
      <c r="U158" s="35">
        <f t="shared" si="127"/>
        <v>0</v>
      </c>
      <c r="V158" s="35">
        <f t="shared" si="127"/>
        <v>0</v>
      </c>
      <c r="W158" s="35">
        <f t="shared" si="127"/>
        <v>0</v>
      </c>
      <c r="X158" s="35">
        <f t="shared" si="127"/>
        <v>0</v>
      </c>
      <c r="Y158" s="35">
        <f t="shared" si="127"/>
        <v>0</v>
      </c>
      <c r="Z158" s="35">
        <f t="shared" si="127"/>
        <v>0</v>
      </c>
      <c r="AA158" s="35">
        <f t="shared" si="127"/>
        <v>0</v>
      </c>
      <c r="AB158" s="35">
        <f t="shared" si="127"/>
        <v>0</v>
      </c>
      <c r="AC158" s="35">
        <f t="shared" si="127"/>
        <v>0</v>
      </c>
      <c r="AD158" s="35">
        <f t="shared" si="127"/>
        <v>0</v>
      </c>
      <c r="AE158" s="35">
        <f t="shared" si="127"/>
        <v>0</v>
      </c>
      <c r="AF158" s="35">
        <f t="shared" si="127"/>
        <v>0</v>
      </c>
      <c r="AG158" s="35">
        <f t="shared" si="127"/>
        <v>0</v>
      </c>
      <c r="AH158" s="35">
        <f t="shared" si="127"/>
        <v>0</v>
      </c>
      <c r="AI158" s="35">
        <f t="shared" si="127"/>
        <v>0</v>
      </c>
      <c r="AJ158" s="35">
        <f t="shared" si="127"/>
        <v>0</v>
      </c>
      <c r="AK158" s="35">
        <f t="shared" si="127"/>
        <v>0</v>
      </c>
      <c r="AL158" s="35">
        <f t="shared" si="127"/>
        <v>0</v>
      </c>
      <c r="AM158" s="35">
        <f t="shared" si="127"/>
        <v>0</v>
      </c>
      <c r="AN158" s="35">
        <f t="shared" si="127"/>
        <v>0</v>
      </c>
      <c r="AO158" s="35">
        <f t="shared" si="127"/>
        <v>0</v>
      </c>
      <c r="AP158" s="35">
        <f t="shared" si="127"/>
        <v>0</v>
      </c>
      <c r="AQ158" s="35">
        <f t="shared" si="127"/>
        <v>0</v>
      </c>
      <c r="AR158" s="35">
        <f t="shared" si="127"/>
        <v>0</v>
      </c>
      <c r="AS158" s="35">
        <f t="shared" si="127"/>
        <v>0</v>
      </c>
      <c r="AT158" s="35" t="e">
        <f t="shared" si="127"/>
        <v>#VALUE!</v>
      </c>
      <c r="AU158" s="35" t="e">
        <f t="shared" si="127"/>
        <v>#VALUE!</v>
      </c>
      <c r="AV158" s="35" t="e">
        <f t="shared" si="127"/>
        <v>#VALUE!</v>
      </c>
      <c r="AW158" s="35" t="e">
        <f t="shared" si="127"/>
        <v>#VALUE!</v>
      </c>
      <c r="AX158" s="35" t="e">
        <f t="shared" si="127"/>
        <v>#VALUE!</v>
      </c>
      <c r="AY158" s="35" t="e">
        <f t="shared" si="127"/>
        <v>#VALUE!</v>
      </c>
      <c r="AZ158" s="35" t="e">
        <f t="shared" si="127"/>
        <v>#VALUE!</v>
      </c>
      <c r="BA158" s="35" t="e">
        <f t="shared" si="127"/>
        <v>#VALUE!</v>
      </c>
      <c r="BB158" s="35" t="e">
        <f t="shared" si="127"/>
        <v>#VALUE!</v>
      </c>
      <c r="BC158" s="35" t="e">
        <f t="shared" si="127"/>
        <v>#VALUE!</v>
      </c>
      <c r="BD158" s="35" t="e">
        <f t="shared" si="127"/>
        <v>#VALUE!</v>
      </c>
      <c r="BE158" s="35" t="e">
        <f t="shared" si="127"/>
        <v>#VALUE!</v>
      </c>
      <c r="BF158" s="35" t="e">
        <f t="shared" si="127"/>
        <v>#VALUE!</v>
      </c>
      <c r="BG158" s="35" t="e">
        <f t="shared" si="127"/>
        <v>#VALUE!</v>
      </c>
      <c r="BH158" s="35" t="e">
        <f t="shared" si="127"/>
        <v>#VALUE!</v>
      </c>
      <c r="BI158" s="35" t="e">
        <f t="shared" si="127"/>
        <v>#VALUE!</v>
      </c>
    </row>
    <row r="159" spans="2:61" x14ac:dyDescent="0.25">
      <c r="C159" s="146" t="s">
        <v>38</v>
      </c>
      <c r="D159" s="87">
        <v>0.8</v>
      </c>
      <c r="F159" s="35">
        <f t="shared" ref="F159:G159" si="128">SUM(F51+F90+F129)</f>
        <v>0</v>
      </c>
      <c r="G159" s="35">
        <f t="shared" si="128"/>
        <v>0</v>
      </c>
      <c r="H159" s="35">
        <f t="shared" ref="H159:BI159" si="129">SUM(H51+H90+H129)</f>
        <v>0.66612000000000005</v>
      </c>
      <c r="I159" s="35">
        <f t="shared" si="129"/>
        <v>0.76552799999999999</v>
      </c>
      <c r="J159" s="35">
        <f t="shared" si="129"/>
        <v>8.6521980000000003</v>
      </c>
      <c r="K159" s="35">
        <f t="shared" si="129"/>
        <v>9.1505980000000005</v>
      </c>
      <c r="L159" s="35">
        <f t="shared" si="129"/>
        <v>13.493773000000001</v>
      </c>
      <c r="M159" s="35">
        <f t="shared" si="129"/>
        <v>18.695148</v>
      </c>
      <c r="N159" s="35">
        <f t="shared" si="129"/>
        <v>38.595128000000003</v>
      </c>
      <c r="O159" s="35">
        <f t="shared" si="129"/>
        <v>49.479903</v>
      </c>
      <c r="P159" s="35">
        <f t="shared" si="129"/>
        <v>54.523877999999996</v>
      </c>
      <c r="Q159" s="35">
        <f t="shared" si="129"/>
        <v>63.812107999999995</v>
      </c>
      <c r="R159" s="35">
        <f t="shared" si="129"/>
        <v>106.82382799999999</v>
      </c>
      <c r="S159" s="35">
        <f t="shared" si="129"/>
        <v>153.561183</v>
      </c>
      <c r="T159" s="35">
        <f t="shared" si="129"/>
        <v>179.21844300000001</v>
      </c>
      <c r="U159" s="35">
        <f t="shared" si="129"/>
        <v>190.01844300000002</v>
      </c>
      <c r="V159" s="35">
        <f t="shared" si="129"/>
        <v>200.818443</v>
      </c>
      <c r="W159" s="35">
        <f t="shared" si="129"/>
        <v>200.818443</v>
      </c>
      <c r="X159" s="35">
        <f t="shared" si="129"/>
        <v>200.818443</v>
      </c>
      <c r="Y159" s="35">
        <f t="shared" si="129"/>
        <v>200.818443</v>
      </c>
      <c r="Z159" s="35">
        <f t="shared" si="129"/>
        <v>200.818443</v>
      </c>
      <c r="AA159" s="35">
        <f t="shared" si="129"/>
        <v>200.818443</v>
      </c>
      <c r="AB159" s="35">
        <f t="shared" si="129"/>
        <v>200.818443</v>
      </c>
      <c r="AC159" s="35">
        <f t="shared" si="129"/>
        <v>200.818443</v>
      </c>
      <c r="AD159" s="35">
        <f t="shared" si="129"/>
        <v>200.818443</v>
      </c>
      <c r="AE159" s="35">
        <f t="shared" si="129"/>
        <v>200.818443</v>
      </c>
      <c r="AF159" s="35">
        <f t="shared" si="129"/>
        <v>200.818443</v>
      </c>
      <c r="AG159" s="35">
        <f t="shared" si="129"/>
        <v>200.818443</v>
      </c>
      <c r="AH159" s="35">
        <f t="shared" si="129"/>
        <v>200.818443</v>
      </c>
      <c r="AI159" s="35">
        <f t="shared" si="129"/>
        <v>200.818443</v>
      </c>
      <c r="AJ159" s="35">
        <f t="shared" si="129"/>
        <v>200.818443</v>
      </c>
      <c r="AK159" s="35">
        <f t="shared" si="129"/>
        <v>200.818443</v>
      </c>
      <c r="AL159" s="35">
        <f t="shared" si="129"/>
        <v>200.818443</v>
      </c>
      <c r="AM159" s="35">
        <f t="shared" si="129"/>
        <v>200.818443</v>
      </c>
      <c r="AN159" s="35">
        <f t="shared" si="129"/>
        <v>200.818443</v>
      </c>
      <c r="AO159" s="35">
        <f t="shared" si="129"/>
        <v>200.818443</v>
      </c>
      <c r="AP159" s="35">
        <f t="shared" si="129"/>
        <v>200.818443</v>
      </c>
      <c r="AQ159" s="35">
        <f t="shared" si="129"/>
        <v>200.818443</v>
      </c>
      <c r="AR159" s="35">
        <f t="shared" si="129"/>
        <v>200.818443</v>
      </c>
      <c r="AS159" s="35">
        <f t="shared" si="129"/>
        <v>200.818443</v>
      </c>
      <c r="AT159" s="35">
        <f t="shared" si="129"/>
        <v>200.818443</v>
      </c>
      <c r="AU159" s="35">
        <f t="shared" si="129"/>
        <v>200.818443</v>
      </c>
      <c r="AV159" s="35">
        <f t="shared" si="129"/>
        <v>200.818443</v>
      </c>
      <c r="AW159" s="35">
        <f t="shared" si="129"/>
        <v>200.818443</v>
      </c>
      <c r="AX159" s="35">
        <f t="shared" si="129"/>
        <v>200.818443</v>
      </c>
      <c r="AY159" s="35">
        <f t="shared" si="129"/>
        <v>200.818443</v>
      </c>
      <c r="AZ159" s="35">
        <f t="shared" si="129"/>
        <v>200.818443</v>
      </c>
      <c r="BA159" s="35">
        <f t="shared" si="129"/>
        <v>200.818443</v>
      </c>
      <c r="BB159" s="35">
        <f t="shared" si="129"/>
        <v>200.818443</v>
      </c>
      <c r="BC159" s="35">
        <f t="shared" si="129"/>
        <v>200.818443</v>
      </c>
      <c r="BD159" s="35">
        <f t="shared" si="129"/>
        <v>200.818443</v>
      </c>
      <c r="BE159" s="35">
        <f t="shared" si="129"/>
        <v>200.818443</v>
      </c>
      <c r="BF159" s="35">
        <f t="shared" si="129"/>
        <v>200.74194299999999</v>
      </c>
      <c r="BG159" s="35">
        <f t="shared" si="129"/>
        <v>200.443288</v>
      </c>
      <c r="BH159" s="35">
        <f t="shared" si="129"/>
        <v>200.26962300000002</v>
      </c>
      <c r="BI159" s="35">
        <f t="shared" si="129"/>
        <v>200.26962300000002</v>
      </c>
    </row>
    <row r="160" spans="2:61" x14ac:dyDescent="0.25">
      <c r="C160" s="147"/>
      <c r="D160" s="87">
        <v>0.65</v>
      </c>
      <c r="F160" s="35">
        <f t="shared" ref="F160:G160" si="130">SUM(F52+F91+F130)</f>
        <v>0</v>
      </c>
      <c r="G160" s="35">
        <f t="shared" si="130"/>
        <v>0</v>
      </c>
      <c r="H160" s="35">
        <f t="shared" ref="H160:BI160" si="131">SUM(H52+H91+H130)</f>
        <v>0</v>
      </c>
      <c r="I160" s="35">
        <f t="shared" si="131"/>
        <v>0</v>
      </c>
      <c r="J160" s="35">
        <f t="shared" si="131"/>
        <v>0</v>
      </c>
      <c r="K160" s="35">
        <f t="shared" si="131"/>
        <v>0</v>
      </c>
      <c r="L160" s="35">
        <f t="shared" si="131"/>
        <v>0</v>
      </c>
      <c r="M160" s="35">
        <f t="shared" si="131"/>
        <v>0</v>
      </c>
      <c r="N160" s="35">
        <f t="shared" si="131"/>
        <v>0</v>
      </c>
      <c r="O160" s="35">
        <f t="shared" si="131"/>
        <v>0</v>
      </c>
      <c r="P160" s="35">
        <f t="shared" si="131"/>
        <v>0</v>
      </c>
      <c r="Q160" s="35">
        <f t="shared" si="131"/>
        <v>0</v>
      </c>
      <c r="R160" s="35">
        <f t="shared" si="131"/>
        <v>0</v>
      </c>
      <c r="S160" s="35">
        <f t="shared" si="131"/>
        <v>0</v>
      </c>
      <c r="T160" s="35">
        <f t="shared" si="131"/>
        <v>11.266780000000001</v>
      </c>
      <c r="U160" s="35">
        <f t="shared" si="131"/>
        <v>15.466780000000002</v>
      </c>
      <c r="V160" s="35">
        <f t="shared" si="131"/>
        <v>19.666779999999999</v>
      </c>
      <c r="W160" s="35">
        <f t="shared" si="131"/>
        <v>19.666779999999999</v>
      </c>
      <c r="X160" s="35">
        <f t="shared" si="131"/>
        <v>19.666779999999999</v>
      </c>
      <c r="Y160" s="35">
        <f t="shared" si="131"/>
        <v>19.666779999999999</v>
      </c>
      <c r="Z160" s="35">
        <f t="shared" si="131"/>
        <v>19.666779999999999</v>
      </c>
      <c r="AA160" s="35">
        <f t="shared" si="131"/>
        <v>19.666779999999999</v>
      </c>
      <c r="AB160" s="35">
        <f t="shared" si="131"/>
        <v>19.666779999999999</v>
      </c>
      <c r="AC160" s="35">
        <f t="shared" si="131"/>
        <v>19.666779999999999</v>
      </c>
      <c r="AD160" s="35">
        <f t="shared" si="131"/>
        <v>19.666779999999999</v>
      </c>
      <c r="AE160" s="35">
        <f t="shared" si="131"/>
        <v>19.666779999999999</v>
      </c>
      <c r="AF160" s="35">
        <f t="shared" si="131"/>
        <v>19.666779999999999</v>
      </c>
      <c r="AG160" s="35">
        <f t="shared" si="131"/>
        <v>19.666779999999999</v>
      </c>
      <c r="AH160" s="35">
        <f t="shared" si="131"/>
        <v>19.666779999999999</v>
      </c>
      <c r="AI160" s="35">
        <f t="shared" si="131"/>
        <v>19.666779999999999</v>
      </c>
      <c r="AJ160" s="35">
        <f t="shared" si="131"/>
        <v>19.666779999999999</v>
      </c>
      <c r="AK160" s="35">
        <f t="shared" si="131"/>
        <v>19.666779999999999</v>
      </c>
      <c r="AL160" s="35">
        <f t="shared" si="131"/>
        <v>19.666779999999999</v>
      </c>
      <c r="AM160" s="35">
        <f t="shared" si="131"/>
        <v>19.666779999999999</v>
      </c>
      <c r="AN160" s="35">
        <f t="shared" si="131"/>
        <v>19.666779999999999</v>
      </c>
      <c r="AO160" s="35">
        <f t="shared" si="131"/>
        <v>19.666779999999999</v>
      </c>
      <c r="AP160" s="35">
        <f t="shared" si="131"/>
        <v>19.666779999999999</v>
      </c>
      <c r="AQ160" s="35">
        <f t="shared" si="131"/>
        <v>19.666779999999999</v>
      </c>
      <c r="AR160" s="35">
        <f t="shared" si="131"/>
        <v>19.666779999999999</v>
      </c>
      <c r="AS160" s="35">
        <f t="shared" si="131"/>
        <v>19.666779999999999</v>
      </c>
      <c r="AT160" s="35" t="e">
        <f t="shared" si="131"/>
        <v>#VALUE!</v>
      </c>
      <c r="AU160" s="35" t="e">
        <f t="shared" si="131"/>
        <v>#VALUE!</v>
      </c>
      <c r="AV160" s="35" t="e">
        <f t="shared" si="131"/>
        <v>#VALUE!</v>
      </c>
      <c r="AW160" s="35" t="e">
        <f t="shared" si="131"/>
        <v>#VALUE!</v>
      </c>
      <c r="AX160" s="35" t="e">
        <f t="shared" si="131"/>
        <v>#VALUE!</v>
      </c>
      <c r="AY160" s="35" t="e">
        <f t="shared" si="131"/>
        <v>#VALUE!</v>
      </c>
      <c r="AZ160" s="35" t="e">
        <f t="shared" si="131"/>
        <v>#VALUE!</v>
      </c>
      <c r="BA160" s="35" t="e">
        <f t="shared" si="131"/>
        <v>#VALUE!</v>
      </c>
      <c r="BB160" s="35" t="e">
        <f t="shared" si="131"/>
        <v>#VALUE!</v>
      </c>
      <c r="BC160" s="35" t="e">
        <f t="shared" si="131"/>
        <v>#VALUE!</v>
      </c>
      <c r="BD160" s="35" t="e">
        <f t="shared" si="131"/>
        <v>#VALUE!</v>
      </c>
      <c r="BE160" s="35" t="e">
        <f t="shared" si="131"/>
        <v>#VALUE!</v>
      </c>
      <c r="BF160" s="35" t="e">
        <f t="shared" si="131"/>
        <v>#VALUE!</v>
      </c>
      <c r="BG160" s="35" t="e">
        <f t="shared" si="131"/>
        <v>#VALUE!</v>
      </c>
      <c r="BH160" s="35" t="e">
        <f t="shared" si="131"/>
        <v>#VALUE!</v>
      </c>
      <c r="BI160" s="35" t="e">
        <f t="shared" si="131"/>
        <v>#VALUE!</v>
      </c>
    </row>
    <row r="161" spans="3:65" x14ac:dyDescent="0.25">
      <c r="C161" s="147"/>
      <c r="D161" s="87">
        <v>0.55000000000000004</v>
      </c>
      <c r="F161" s="35">
        <f t="shared" ref="F161:G161" si="132">SUM(F53+F92+F131)</f>
        <v>0</v>
      </c>
      <c r="G161" s="35">
        <f t="shared" si="132"/>
        <v>0</v>
      </c>
      <c r="H161" s="35">
        <f t="shared" ref="H161:BI161" si="133">SUM(H53+H92+H131)</f>
        <v>0</v>
      </c>
      <c r="I161" s="35">
        <f t="shared" si="133"/>
        <v>0</v>
      </c>
      <c r="J161" s="35">
        <f t="shared" si="133"/>
        <v>0</v>
      </c>
      <c r="K161" s="35">
        <f t="shared" si="133"/>
        <v>0</v>
      </c>
      <c r="L161" s="35">
        <f t="shared" si="133"/>
        <v>0</v>
      </c>
      <c r="M161" s="35">
        <f t="shared" si="133"/>
        <v>0</v>
      </c>
      <c r="N161" s="35">
        <f t="shared" si="133"/>
        <v>0</v>
      </c>
      <c r="O161" s="35">
        <f t="shared" si="133"/>
        <v>0</v>
      </c>
      <c r="P161" s="35">
        <f t="shared" si="133"/>
        <v>0</v>
      </c>
      <c r="Q161" s="35">
        <f t="shared" si="133"/>
        <v>0</v>
      </c>
      <c r="R161" s="35">
        <f t="shared" si="133"/>
        <v>0</v>
      </c>
      <c r="S161" s="35">
        <f t="shared" si="133"/>
        <v>0</v>
      </c>
      <c r="T161" s="35">
        <f t="shared" si="133"/>
        <v>2.4218999999999999</v>
      </c>
      <c r="U161" s="35">
        <f t="shared" si="133"/>
        <v>2.4218999999999999</v>
      </c>
      <c r="V161" s="35">
        <f t="shared" si="133"/>
        <v>4.4218999999999999</v>
      </c>
      <c r="W161" s="35">
        <f t="shared" si="133"/>
        <v>6.4218999999999999</v>
      </c>
      <c r="X161" s="35">
        <f t="shared" si="133"/>
        <v>8.4219000000000008</v>
      </c>
      <c r="Y161" s="35">
        <f t="shared" si="133"/>
        <v>10.421900000000001</v>
      </c>
      <c r="Z161" s="35">
        <f t="shared" si="133"/>
        <v>10.421900000000001</v>
      </c>
      <c r="AA161" s="35">
        <f t="shared" si="133"/>
        <v>10.421900000000001</v>
      </c>
      <c r="AB161" s="35">
        <f t="shared" si="133"/>
        <v>10.421900000000001</v>
      </c>
      <c r="AC161" s="35">
        <f t="shared" si="133"/>
        <v>10.421900000000001</v>
      </c>
      <c r="AD161" s="35">
        <f t="shared" si="133"/>
        <v>10.421900000000001</v>
      </c>
      <c r="AE161" s="35">
        <f t="shared" si="133"/>
        <v>10.421900000000001</v>
      </c>
      <c r="AF161" s="35">
        <f t="shared" si="133"/>
        <v>10.421900000000001</v>
      </c>
      <c r="AG161" s="35">
        <f t="shared" si="133"/>
        <v>10.421900000000001</v>
      </c>
      <c r="AH161" s="35">
        <f t="shared" si="133"/>
        <v>10.421900000000001</v>
      </c>
      <c r="AI161" s="35">
        <f t="shared" si="133"/>
        <v>10.421900000000001</v>
      </c>
      <c r="AJ161" s="35">
        <f t="shared" si="133"/>
        <v>10.421900000000001</v>
      </c>
      <c r="AK161" s="35">
        <f t="shared" si="133"/>
        <v>10.421900000000001</v>
      </c>
      <c r="AL161" s="35">
        <f t="shared" si="133"/>
        <v>10.421900000000001</v>
      </c>
      <c r="AM161" s="35">
        <f t="shared" si="133"/>
        <v>10.421900000000001</v>
      </c>
      <c r="AN161" s="35">
        <f t="shared" si="133"/>
        <v>10.421900000000001</v>
      </c>
      <c r="AO161" s="35">
        <f t="shared" si="133"/>
        <v>10.421900000000001</v>
      </c>
      <c r="AP161" s="35">
        <f t="shared" si="133"/>
        <v>10.421900000000001</v>
      </c>
      <c r="AQ161" s="35">
        <f t="shared" si="133"/>
        <v>10.421900000000001</v>
      </c>
      <c r="AR161" s="35">
        <f t="shared" si="133"/>
        <v>10.421900000000001</v>
      </c>
      <c r="AS161" s="35">
        <f t="shared" si="133"/>
        <v>10.421900000000001</v>
      </c>
      <c r="AT161" s="35" t="e">
        <f t="shared" si="133"/>
        <v>#VALUE!</v>
      </c>
      <c r="AU161" s="35" t="e">
        <f t="shared" si="133"/>
        <v>#VALUE!</v>
      </c>
      <c r="AV161" s="35" t="e">
        <f t="shared" si="133"/>
        <v>#VALUE!</v>
      </c>
      <c r="AW161" s="35" t="e">
        <f t="shared" si="133"/>
        <v>#VALUE!</v>
      </c>
      <c r="AX161" s="35" t="e">
        <f t="shared" si="133"/>
        <v>#VALUE!</v>
      </c>
      <c r="AY161" s="35" t="e">
        <f t="shared" si="133"/>
        <v>#VALUE!</v>
      </c>
      <c r="AZ161" s="35" t="e">
        <f t="shared" si="133"/>
        <v>#VALUE!</v>
      </c>
      <c r="BA161" s="35" t="e">
        <f t="shared" si="133"/>
        <v>#VALUE!</v>
      </c>
      <c r="BB161" s="35" t="e">
        <f t="shared" si="133"/>
        <v>#VALUE!</v>
      </c>
      <c r="BC161" s="35" t="e">
        <f t="shared" si="133"/>
        <v>#VALUE!</v>
      </c>
      <c r="BD161" s="35" t="e">
        <f t="shared" si="133"/>
        <v>#VALUE!</v>
      </c>
      <c r="BE161" s="35" t="e">
        <f t="shared" si="133"/>
        <v>#VALUE!</v>
      </c>
      <c r="BF161" s="35" t="e">
        <f t="shared" si="133"/>
        <v>#VALUE!</v>
      </c>
      <c r="BG161" s="35" t="e">
        <f t="shared" si="133"/>
        <v>#VALUE!</v>
      </c>
      <c r="BH161" s="35" t="e">
        <f t="shared" si="133"/>
        <v>#VALUE!</v>
      </c>
      <c r="BI161" s="35" t="e">
        <f t="shared" si="133"/>
        <v>#VALUE!</v>
      </c>
    </row>
    <row r="162" spans="3:65" x14ac:dyDescent="0.25">
      <c r="C162" s="148"/>
      <c r="D162" s="87">
        <v>0.5</v>
      </c>
      <c r="F162" s="35">
        <f t="shared" ref="F162:G162" si="134">SUM(F54+F93+F132)</f>
        <v>0</v>
      </c>
      <c r="G162" s="35">
        <f t="shared" si="134"/>
        <v>0</v>
      </c>
      <c r="H162" s="35">
        <f t="shared" ref="H162:BI162" si="135">SUM(H54+H93+H132)</f>
        <v>0</v>
      </c>
      <c r="I162" s="35">
        <f t="shared" si="135"/>
        <v>0</v>
      </c>
      <c r="J162" s="35">
        <f t="shared" si="135"/>
        <v>0</v>
      </c>
      <c r="K162" s="35">
        <f t="shared" si="135"/>
        <v>0</v>
      </c>
      <c r="L162" s="35">
        <f t="shared" si="135"/>
        <v>0</v>
      </c>
      <c r="M162" s="35">
        <f t="shared" si="135"/>
        <v>0</v>
      </c>
      <c r="N162" s="35">
        <f t="shared" si="135"/>
        <v>0</v>
      </c>
      <c r="O162" s="35">
        <f t="shared" si="135"/>
        <v>0</v>
      </c>
      <c r="P162" s="35">
        <f t="shared" si="135"/>
        <v>0</v>
      </c>
      <c r="Q162" s="35">
        <f t="shared" si="135"/>
        <v>0</v>
      </c>
      <c r="R162" s="35">
        <f t="shared" si="135"/>
        <v>0</v>
      </c>
      <c r="S162" s="35">
        <f t="shared" si="135"/>
        <v>0</v>
      </c>
      <c r="T162" s="35">
        <f t="shared" si="135"/>
        <v>0</v>
      </c>
      <c r="U162" s="35">
        <f t="shared" si="135"/>
        <v>0</v>
      </c>
      <c r="V162" s="35">
        <f t="shared" si="135"/>
        <v>0</v>
      </c>
      <c r="W162" s="35">
        <f t="shared" si="135"/>
        <v>0</v>
      </c>
      <c r="X162" s="35">
        <f t="shared" si="135"/>
        <v>0</v>
      </c>
      <c r="Y162" s="35">
        <f t="shared" si="135"/>
        <v>0</v>
      </c>
      <c r="Z162" s="35">
        <f t="shared" si="135"/>
        <v>0</v>
      </c>
      <c r="AA162" s="35">
        <f t="shared" si="135"/>
        <v>0</v>
      </c>
      <c r="AB162" s="35">
        <f t="shared" si="135"/>
        <v>0</v>
      </c>
      <c r="AC162" s="35">
        <f t="shared" si="135"/>
        <v>0</v>
      </c>
      <c r="AD162" s="35">
        <f t="shared" si="135"/>
        <v>0</v>
      </c>
      <c r="AE162" s="35">
        <f t="shared" si="135"/>
        <v>0</v>
      </c>
      <c r="AF162" s="35">
        <f t="shared" si="135"/>
        <v>0</v>
      </c>
      <c r="AG162" s="35">
        <f t="shared" si="135"/>
        <v>0</v>
      </c>
      <c r="AH162" s="35">
        <f t="shared" si="135"/>
        <v>0</v>
      </c>
      <c r="AI162" s="35">
        <f t="shared" si="135"/>
        <v>0</v>
      </c>
      <c r="AJ162" s="35">
        <f t="shared" si="135"/>
        <v>0</v>
      </c>
      <c r="AK162" s="35">
        <f t="shared" si="135"/>
        <v>0</v>
      </c>
      <c r="AL162" s="35">
        <f t="shared" si="135"/>
        <v>0</v>
      </c>
      <c r="AM162" s="35">
        <f t="shared" si="135"/>
        <v>0</v>
      </c>
      <c r="AN162" s="35">
        <f t="shared" si="135"/>
        <v>0</v>
      </c>
      <c r="AO162" s="35">
        <f t="shared" si="135"/>
        <v>0</v>
      </c>
      <c r="AP162" s="35">
        <f t="shared" si="135"/>
        <v>0</v>
      </c>
      <c r="AQ162" s="35">
        <f t="shared" si="135"/>
        <v>0</v>
      </c>
      <c r="AR162" s="35">
        <f t="shared" si="135"/>
        <v>0</v>
      </c>
      <c r="AS162" s="35">
        <f t="shared" si="135"/>
        <v>0</v>
      </c>
      <c r="AT162" s="35" t="e">
        <f t="shared" si="135"/>
        <v>#VALUE!</v>
      </c>
      <c r="AU162" s="35" t="e">
        <f t="shared" si="135"/>
        <v>#VALUE!</v>
      </c>
      <c r="AV162" s="35" t="e">
        <f t="shared" si="135"/>
        <v>#VALUE!</v>
      </c>
      <c r="AW162" s="35" t="e">
        <f t="shared" si="135"/>
        <v>#VALUE!</v>
      </c>
      <c r="AX162" s="35" t="e">
        <f t="shared" si="135"/>
        <v>#VALUE!</v>
      </c>
      <c r="AY162" s="35" t="e">
        <f t="shared" si="135"/>
        <v>#VALUE!</v>
      </c>
      <c r="AZ162" s="35" t="e">
        <f t="shared" si="135"/>
        <v>#VALUE!</v>
      </c>
      <c r="BA162" s="35" t="e">
        <f t="shared" si="135"/>
        <v>#VALUE!</v>
      </c>
      <c r="BB162" s="35" t="e">
        <f t="shared" si="135"/>
        <v>#VALUE!</v>
      </c>
      <c r="BC162" s="35" t="e">
        <f t="shared" si="135"/>
        <v>#VALUE!</v>
      </c>
      <c r="BD162" s="35" t="e">
        <f t="shared" si="135"/>
        <v>#VALUE!</v>
      </c>
      <c r="BE162" s="35" t="e">
        <f t="shared" si="135"/>
        <v>#VALUE!</v>
      </c>
      <c r="BF162" s="35" t="e">
        <f t="shared" si="135"/>
        <v>#VALUE!</v>
      </c>
      <c r="BG162" s="35" t="e">
        <f t="shared" si="135"/>
        <v>#VALUE!</v>
      </c>
      <c r="BH162" s="35" t="e">
        <f t="shared" si="135"/>
        <v>#VALUE!</v>
      </c>
      <c r="BI162" s="35" t="e">
        <f t="shared" si="135"/>
        <v>#VALUE!</v>
      </c>
    </row>
    <row r="163" spans="3:65" x14ac:dyDescent="0.25">
      <c r="C163" s="151" t="s">
        <v>39</v>
      </c>
      <c r="D163" s="87">
        <v>0.7</v>
      </c>
      <c r="F163" s="35">
        <f t="shared" ref="F163:G163" si="136">SUM(F55+F94+F133)</f>
        <v>0</v>
      </c>
      <c r="G163" s="35">
        <f t="shared" si="136"/>
        <v>0</v>
      </c>
      <c r="H163" s="35">
        <f t="shared" ref="H163:BI163" si="137">SUM(H55+H94+H133)</f>
        <v>0</v>
      </c>
      <c r="I163" s="35">
        <f t="shared" si="137"/>
        <v>0</v>
      </c>
      <c r="J163" s="35">
        <f t="shared" si="137"/>
        <v>8.9488000000000003</v>
      </c>
      <c r="K163" s="35">
        <f t="shared" si="137"/>
        <v>17.675190000000001</v>
      </c>
      <c r="L163" s="35">
        <f t="shared" si="137"/>
        <v>34.935249999999996</v>
      </c>
      <c r="M163" s="35">
        <f t="shared" si="137"/>
        <v>34.935249999999996</v>
      </c>
      <c r="N163" s="35">
        <f t="shared" si="137"/>
        <v>61.372369999999997</v>
      </c>
      <c r="O163" s="35">
        <f t="shared" si="137"/>
        <v>72.87012</v>
      </c>
      <c r="P163" s="35">
        <f t="shared" si="137"/>
        <v>74.852010000000007</v>
      </c>
      <c r="Q163" s="35">
        <f t="shared" si="137"/>
        <v>80.114580000000004</v>
      </c>
      <c r="R163" s="35">
        <f t="shared" si="137"/>
        <v>83.370620000000002</v>
      </c>
      <c r="S163" s="35">
        <f t="shared" si="137"/>
        <v>91.089200000000005</v>
      </c>
      <c r="T163" s="35">
        <f t="shared" si="137"/>
        <v>96.289200000000008</v>
      </c>
      <c r="U163" s="35">
        <f t="shared" si="137"/>
        <v>98.889200000000002</v>
      </c>
      <c r="V163" s="35">
        <f t="shared" si="137"/>
        <v>101.48920000000001</v>
      </c>
      <c r="W163" s="35">
        <f t="shared" si="137"/>
        <v>101.48920000000001</v>
      </c>
      <c r="X163" s="35">
        <f t="shared" si="137"/>
        <v>101.48920000000001</v>
      </c>
      <c r="Y163" s="35">
        <f t="shared" si="137"/>
        <v>101.48920000000001</v>
      </c>
      <c r="Z163" s="35">
        <f t="shared" si="137"/>
        <v>101.48920000000001</v>
      </c>
      <c r="AA163" s="35">
        <f t="shared" si="137"/>
        <v>101.48920000000001</v>
      </c>
      <c r="AB163" s="35">
        <f t="shared" si="137"/>
        <v>101.48920000000001</v>
      </c>
      <c r="AC163" s="35">
        <f t="shared" si="137"/>
        <v>101.48920000000001</v>
      </c>
      <c r="AD163" s="35">
        <f t="shared" si="137"/>
        <v>101.48920000000001</v>
      </c>
      <c r="AE163" s="35">
        <f t="shared" si="137"/>
        <v>101.48920000000001</v>
      </c>
      <c r="AF163" s="35">
        <f t="shared" si="137"/>
        <v>101.48920000000001</v>
      </c>
      <c r="AG163" s="35">
        <f t="shared" si="137"/>
        <v>101.48920000000001</v>
      </c>
      <c r="AH163" s="35">
        <f t="shared" si="137"/>
        <v>101.48920000000001</v>
      </c>
      <c r="AI163" s="35">
        <f t="shared" si="137"/>
        <v>101.48920000000001</v>
      </c>
      <c r="AJ163" s="35">
        <f t="shared" si="137"/>
        <v>101.48920000000001</v>
      </c>
      <c r="AK163" s="35">
        <f t="shared" si="137"/>
        <v>101.48920000000001</v>
      </c>
      <c r="AL163" s="35">
        <f t="shared" si="137"/>
        <v>101.48920000000001</v>
      </c>
      <c r="AM163" s="35">
        <f t="shared" si="137"/>
        <v>101.48920000000001</v>
      </c>
      <c r="AN163" s="35">
        <f t="shared" si="137"/>
        <v>101.48920000000001</v>
      </c>
      <c r="AO163" s="35">
        <f t="shared" si="137"/>
        <v>101.48920000000001</v>
      </c>
      <c r="AP163" s="35">
        <f t="shared" si="137"/>
        <v>101.48920000000001</v>
      </c>
      <c r="AQ163" s="35">
        <f t="shared" si="137"/>
        <v>101.48920000000001</v>
      </c>
      <c r="AR163" s="35">
        <f t="shared" si="137"/>
        <v>101.48920000000001</v>
      </c>
      <c r="AS163" s="35">
        <f t="shared" si="137"/>
        <v>101.48920000000001</v>
      </c>
      <c r="AT163" s="35">
        <f t="shared" si="137"/>
        <v>101.48920000000001</v>
      </c>
      <c r="AU163" s="35">
        <f t="shared" si="137"/>
        <v>101.48920000000001</v>
      </c>
      <c r="AV163" s="35">
        <f t="shared" si="137"/>
        <v>101.48920000000001</v>
      </c>
      <c r="AW163" s="35">
        <f t="shared" si="137"/>
        <v>101.48920000000001</v>
      </c>
      <c r="AX163" s="35">
        <f t="shared" si="137"/>
        <v>101.48920000000001</v>
      </c>
      <c r="AY163" s="35">
        <f t="shared" si="137"/>
        <v>101.48920000000001</v>
      </c>
      <c r="AZ163" s="35">
        <f t="shared" si="137"/>
        <v>101.48920000000001</v>
      </c>
      <c r="BA163" s="35">
        <f t="shared" si="137"/>
        <v>101.48920000000001</v>
      </c>
      <c r="BB163" s="35">
        <f t="shared" si="137"/>
        <v>101.48920000000001</v>
      </c>
      <c r="BC163" s="35">
        <f t="shared" si="137"/>
        <v>101.48920000000001</v>
      </c>
      <c r="BD163" s="35">
        <f t="shared" si="137"/>
        <v>101.48920000000001</v>
      </c>
      <c r="BE163" s="35">
        <f t="shared" si="137"/>
        <v>101.48920000000001</v>
      </c>
      <c r="BF163" s="35">
        <f t="shared" si="137"/>
        <v>101.48920000000001</v>
      </c>
      <c r="BG163" s="35">
        <f t="shared" si="137"/>
        <v>101.48920000000001</v>
      </c>
      <c r="BH163" s="35">
        <f t="shared" si="137"/>
        <v>101.48920000000001</v>
      </c>
      <c r="BI163" s="35">
        <f t="shared" si="137"/>
        <v>101.48920000000001</v>
      </c>
    </row>
    <row r="164" spans="3:65" x14ac:dyDescent="0.25">
      <c r="C164" s="151"/>
      <c r="D164" s="87">
        <v>0.55000000000000004</v>
      </c>
      <c r="F164" s="35">
        <f t="shared" ref="F164:G164" si="138">SUM(F56+F95+F134)</f>
        <v>0</v>
      </c>
      <c r="G164" s="35">
        <f t="shared" si="138"/>
        <v>0</v>
      </c>
      <c r="H164" s="35">
        <f t="shared" ref="H164:BI164" si="139">SUM(H56+H95+H134)</f>
        <v>0</v>
      </c>
      <c r="I164" s="35">
        <f t="shared" si="139"/>
        <v>0</v>
      </c>
      <c r="J164" s="35">
        <f t="shared" si="139"/>
        <v>0</v>
      </c>
      <c r="K164" s="35">
        <f t="shared" si="139"/>
        <v>0</v>
      </c>
      <c r="L164" s="35">
        <f t="shared" si="139"/>
        <v>0</v>
      </c>
      <c r="M164" s="35">
        <f t="shared" si="139"/>
        <v>0</v>
      </c>
      <c r="N164" s="35">
        <f t="shared" si="139"/>
        <v>0</v>
      </c>
      <c r="O164" s="35">
        <f t="shared" si="139"/>
        <v>0</v>
      </c>
      <c r="P164" s="35">
        <f t="shared" si="139"/>
        <v>0</v>
      </c>
      <c r="Q164" s="35">
        <f t="shared" si="139"/>
        <v>0</v>
      </c>
      <c r="R164" s="35">
        <f t="shared" si="139"/>
        <v>0</v>
      </c>
      <c r="S164" s="35">
        <f t="shared" si="139"/>
        <v>0</v>
      </c>
      <c r="T164" s="35">
        <f t="shared" si="139"/>
        <v>0</v>
      </c>
      <c r="U164" s="35">
        <f t="shared" si="139"/>
        <v>0</v>
      </c>
      <c r="V164" s="35">
        <f t="shared" si="139"/>
        <v>2</v>
      </c>
      <c r="W164" s="35">
        <f t="shared" si="139"/>
        <v>4</v>
      </c>
      <c r="X164" s="35">
        <f t="shared" si="139"/>
        <v>6</v>
      </c>
      <c r="Y164" s="35">
        <f t="shared" si="139"/>
        <v>8</v>
      </c>
      <c r="Z164" s="35">
        <f t="shared" si="139"/>
        <v>8</v>
      </c>
      <c r="AA164" s="35">
        <f t="shared" si="139"/>
        <v>8</v>
      </c>
      <c r="AB164" s="35">
        <f t="shared" si="139"/>
        <v>8</v>
      </c>
      <c r="AC164" s="35">
        <f t="shared" si="139"/>
        <v>8</v>
      </c>
      <c r="AD164" s="35">
        <f t="shared" si="139"/>
        <v>8</v>
      </c>
      <c r="AE164" s="35">
        <f t="shared" si="139"/>
        <v>8</v>
      </c>
      <c r="AF164" s="35">
        <f t="shared" si="139"/>
        <v>8</v>
      </c>
      <c r="AG164" s="35">
        <f t="shared" si="139"/>
        <v>8</v>
      </c>
      <c r="AH164" s="35">
        <f t="shared" si="139"/>
        <v>8</v>
      </c>
      <c r="AI164" s="35">
        <f t="shared" si="139"/>
        <v>8</v>
      </c>
      <c r="AJ164" s="35">
        <f t="shared" si="139"/>
        <v>8</v>
      </c>
      <c r="AK164" s="35">
        <f t="shared" si="139"/>
        <v>8</v>
      </c>
      <c r="AL164" s="35">
        <f t="shared" si="139"/>
        <v>8</v>
      </c>
      <c r="AM164" s="35">
        <f t="shared" si="139"/>
        <v>8</v>
      </c>
      <c r="AN164" s="35">
        <f t="shared" si="139"/>
        <v>8</v>
      </c>
      <c r="AO164" s="35">
        <f t="shared" si="139"/>
        <v>8</v>
      </c>
      <c r="AP164" s="35">
        <f t="shared" si="139"/>
        <v>8</v>
      </c>
      <c r="AQ164" s="35">
        <f t="shared" si="139"/>
        <v>8</v>
      </c>
      <c r="AR164" s="35">
        <f t="shared" si="139"/>
        <v>8</v>
      </c>
      <c r="AS164" s="35">
        <f t="shared" si="139"/>
        <v>8</v>
      </c>
      <c r="AT164" s="35" t="e">
        <f t="shared" si="139"/>
        <v>#VALUE!</v>
      </c>
      <c r="AU164" s="35" t="e">
        <f t="shared" si="139"/>
        <v>#VALUE!</v>
      </c>
      <c r="AV164" s="35" t="e">
        <f t="shared" si="139"/>
        <v>#VALUE!</v>
      </c>
      <c r="AW164" s="35" t="e">
        <f t="shared" si="139"/>
        <v>#VALUE!</v>
      </c>
      <c r="AX164" s="35" t="e">
        <f t="shared" si="139"/>
        <v>#VALUE!</v>
      </c>
      <c r="AY164" s="35" t="e">
        <f t="shared" si="139"/>
        <v>#VALUE!</v>
      </c>
      <c r="AZ164" s="35" t="e">
        <f t="shared" si="139"/>
        <v>#VALUE!</v>
      </c>
      <c r="BA164" s="35" t="e">
        <f t="shared" si="139"/>
        <v>#VALUE!</v>
      </c>
      <c r="BB164" s="35" t="e">
        <f t="shared" si="139"/>
        <v>#VALUE!</v>
      </c>
      <c r="BC164" s="35" t="e">
        <f t="shared" si="139"/>
        <v>#VALUE!</v>
      </c>
      <c r="BD164" s="35" t="e">
        <f t="shared" si="139"/>
        <v>#VALUE!</v>
      </c>
      <c r="BE164" s="35" t="e">
        <f t="shared" si="139"/>
        <v>#VALUE!</v>
      </c>
      <c r="BF164" s="35" t="e">
        <f t="shared" si="139"/>
        <v>#VALUE!</v>
      </c>
      <c r="BG164" s="35" t="e">
        <f t="shared" si="139"/>
        <v>#VALUE!</v>
      </c>
      <c r="BH164" s="35" t="e">
        <f t="shared" si="139"/>
        <v>#VALUE!</v>
      </c>
      <c r="BI164" s="35" t="e">
        <f t="shared" si="139"/>
        <v>#VALUE!</v>
      </c>
    </row>
    <row r="165" spans="3:65" x14ac:dyDescent="0.25">
      <c r="C165" s="151"/>
      <c r="D165" s="87">
        <v>0.5</v>
      </c>
      <c r="F165" s="35">
        <f t="shared" ref="F165:G165" si="140">SUM(F57+F96+F135)</f>
        <v>0</v>
      </c>
      <c r="G165" s="35">
        <f t="shared" si="140"/>
        <v>0</v>
      </c>
      <c r="H165" s="35">
        <f t="shared" ref="H165:BI165" si="141">SUM(H57+H96+H135)</f>
        <v>0</v>
      </c>
      <c r="I165" s="35">
        <f t="shared" si="141"/>
        <v>0</v>
      </c>
      <c r="J165" s="35">
        <f t="shared" si="141"/>
        <v>0</v>
      </c>
      <c r="K165" s="35">
        <f t="shared" si="141"/>
        <v>0</v>
      </c>
      <c r="L165" s="35">
        <f t="shared" si="141"/>
        <v>0</v>
      </c>
      <c r="M165" s="35">
        <f t="shared" si="141"/>
        <v>0</v>
      </c>
      <c r="N165" s="35">
        <f t="shared" si="141"/>
        <v>0</v>
      </c>
      <c r="O165" s="35">
        <f t="shared" si="141"/>
        <v>0</v>
      </c>
      <c r="P165" s="35">
        <f t="shared" si="141"/>
        <v>0</v>
      </c>
      <c r="Q165" s="35">
        <f t="shared" si="141"/>
        <v>0</v>
      </c>
      <c r="R165" s="35">
        <f t="shared" si="141"/>
        <v>0</v>
      </c>
      <c r="S165" s="35">
        <f t="shared" si="141"/>
        <v>0</v>
      </c>
      <c r="T165" s="35">
        <f t="shared" si="141"/>
        <v>0</v>
      </c>
      <c r="U165" s="35">
        <f t="shared" si="141"/>
        <v>0</v>
      </c>
      <c r="V165" s="35">
        <f t="shared" si="141"/>
        <v>0</v>
      </c>
      <c r="W165" s="35">
        <f t="shared" si="141"/>
        <v>0</v>
      </c>
      <c r="X165" s="35">
        <f t="shared" si="141"/>
        <v>0</v>
      </c>
      <c r="Y165" s="35">
        <f t="shared" si="141"/>
        <v>0</v>
      </c>
      <c r="Z165" s="35">
        <f t="shared" si="141"/>
        <v>0</v>
      </c>
      <c r="AA165" s="35">
        <f t="shared" si="141"/>
        <v>0</v>
      </c>
      <c r="AB165" s="35">
        <f t="shared" si="141"/>
        <v>0</v>
      </c>
      <c r="AC165" s="35">
        <f t="shared" si="141"/>
        <v>0</v>
      </c>
      <c r="AD165" s="35">
        <f t="shared" si="141"/>
        <v>0</v>
      </c>
      <c r="AE165" s="35">
        <f t="shared" si="141"/>
        <v>0</v>
      </c>
      <c r="AF165" s="35">
        <f t="shared" si="141"/>
        <v>0</v>
      </c>
      <c r="AG165" s="35">
        <f t="shared" si="141"/>
        <v>0</v>
      </c>
      <c r="AH165" s="35">
        <f t="shared" si="141"/>
        <v>0</v>
      </c>
      <c r="AI165" s="35">
        <f t="shared" si="141"/>
        <v>0</v>
      </c>
      <c r="AJ165" s="35">
        <f t="shared" si="141"/>
        <v>0</v>
      </c>
      <c r="AK165" s="35">
        <f t="shared" si="141"/>
        <v>0</v>
      </c>
      <c r="AL165" s="35">
        <f t="shared" si="141"/>
        <v>0</v>
      </c>
      <c r="AM165" s="35">
        <f t="shared" si="141"/>
        <v>0</v>
      </c>
      <c r="AN165" s="35">
        <f t="shared" si="141"/>
        <v>0</v>
      </c>
      <c r="AO165" s="35">
        <f t="shared" si="141"/>
        <v>0</v>
      </c>
      <c r="AP165" s="35">
        <f t="shared" si="141"/>
        <v>0</v>
      </c>
      <c r="AQ165" s="35">
        <f t="shared" si="141"/>
        <v>0</v>
      </c>
      <c r="AR165" s="35">
        <f t="shared" si="141"/>
        <v>0</v>
      </c>
      <c r="AS165" s="35">
        <f t="shared" si="141"/>
        <v>0</v>
      </c>
      <c r="AT165" s="35" t="e">
        <f t="shared" si="141"/>
        <v>#VALUE!</v>
      </c>
      <c r="AU165" s="35" t="e">
        <f t="shared" si="141"/>
        <v>#VALUE!</v>
      </c>
      <c r="AV165" s="35" t="e">
        <f t="shared" si="141"/>
        <v>#VALUE!</v>
      </c>
      <c r="AW165" s="35" t="e">
        <f t="shared" si="141"/>
        <v>#VALUE!</v>
      </c>
      <c r="AX165" s="35" t="e">
        <f t="shared" si="141"/>
        <v>#VALUE!</v>
      </c>
      <c r="AY165" s="35" t="e">
        <f t="shared" si="141"/>
        <v>#VALUE!</v>
      </c>
      <c r="AZ165" s="35" t="e">
        <f t="shared" si="141"/>
        <v>#VALUE!</v>
      </c>
      <c r="BA165" s="35" t="e">
        <f t="shared" si="141"/>
        <v>#VALUE!</v>
      </c>
      <c r="BB165" s="35" t="e">
        <f t="shared" si="141"/>
        <v>#VALUE!</v>
      </c>
      <c r="BC165" s="35" t="e">
        <f t="shared" si="141"/>
        <v>#VALUE!</v>
      </c>
      <c r="BD165" s="35" t="e">
        <f t="shared" si="141"/>
        <v>#VALUE!</v>
      </c>
      <c r="BE165" s="35" t="e">
        <f t="shared" si="141"/>
        <v>#VALUE!</v>
      </c>
      <c r="BF165" s="35" t="e">
        <f t="shared" si="141"/>
        <v>#VALUE!</v>
      </c>
      <c r="BG165" s="35" t="e">
        <f t="shared" si="141"/>
        <v>#VALUE!</v>
      </c>
      <c r="BH165" s="35" t="e">
        <f t="shared" si="141"/>
        <v>#VALUE!</v>
      </c>
      <c r="BI165" s="35" t="e">
        <f t="shared" si="141"/>
        <v>#VALUE!</v>
      </c>
    </row>
    <row r="166" spans="3:65" x14ac:dyDescent="0.25">
      <c r="C166" s="151"/>
      <c r="D166" s="87">
        <v>0.45</v>
      </c>
      <c r="F166" s="35">
        <f t="shared" ref="F166:G166" si="142">SUM(F58+F97+F136)</f>
        <v>0</v>
      </c>
      <c r="G166" s="35">
        <f t="shared" si="142"/>
        <v>0</v>
      </c>
      <c r="H166" s="35">
        <f t="shared" ref="H166:BI166" si="143">SUM(H58+H97+H136)</f>
        <v>0</v>
      </c>
      <c r="I166" s="35">
        <f t="shared" si="143"/>
        <v>0</v>
      </c>
      <c r="J166" s="35">
        <f t="shared" si="143"/>
        <v>0</v>
      </c>
      <c r="K166" s="35">
        <f t="shared" si="143"/>
        <v>0</v>
      </c>
      <c r="L166" s="35">
        <f t="shared" si="143"/>
        <v>0</v>
      </c>
      <c r="M166" s="35">
        <f t="shared" si="143"/>
        <v>0</v>
      </c>
      <c r="N166" s="35">
        <f t="shared" si="143"/>
        <v>0</v>
      </c>
      <c r="O166" s="35">
        <f t="shared" si="143"/>
        <v>0</v>
      </c>
      <c r="P166" s="35">
        <f t="shared" si="143"/>
        <v>0</v>
      </c>
      <c r="Q166" s="35">
        <f t="shared" si="143"/>
        <v>0</v>
      </c>
      <c r="R166" s="35">
        <f t="shared" si="143"/>
        <v>0</v>
      </c>
      <c r="S166" s="35">
        <f t="shared" si="143"/>
        <v>0</v>
      </c>
      <c r="T166" s="35">
        <f t="shared" si="143"/>
        <v>0</v>
      </c>
      <c r="U166" s="35">
        <f t="shared" si="143"/>
        <v>0</v>
      </c>
      <c r="V166" s="35">
        <f t="shared" si="143"/>
        <v>0</v>
      </c>
      <c r="W166" s="35">
        <f t="shared" si="143"/>
        <v>0</v>
      </c>
      <c r="X166" s="35">
        <f t="shared" si="143"/>
        <v>0</v>
      </c>
      <c r="Y166" s="35">
        <f t="shared" si="143"/>
        <v>0</v>
      </c>
      <c r="Z166" s="35">
        <f t="shared" si="143"/>
        <v>0</v>
      </c>
      <c r="AA166" s="35">
        <f t="shared" si="143"/>
        <v>0</v>
      </c>
      <c r="AB166" s="35">
        <f t="shared" si="143"/>
        <v>0</v>
      </c>
      <c r="AC166" s="35">
        <f t="shared" si="143"/>
        <v>0</v>
      </c>
      <c r="AD166" s="35">
        <f t="shared" si="143"/>
        <v>0</v>
      </c>
      <c r="AE166" s="35">
        <f t="shared" si="143"/>
        <v>0</v>
      </c>
      <c r="AF166" s="35">
        <f t="shared" si="143"/>
        <v>0</v>
      </c>
      <c r="AG166" s="35">
        <f t="shared" si="143"/>
        <v>0</v>
      </c>
      <c r="AH166" s="35">
        <f t="shared" si="143"/>
        <v>0</v>
      </c>
      <c r="AI166" s="35">
        <f t="shared" si="143"/>
        <v>0</v>
      </c>
      <c r="AJ166" s="35">
        <f t="shared" si="143"/>
        <v>0</v>
      </c>
      <c r="AK166" s="35">
        <f t="shared" si="143"/>
        <v>0</v>
      </c>
      <c r="AL166" s="35">
        <f t="shared" si="143"/>
        <v>0</v>
      </c>
      <c r="AM166" s="35">
        <f t="shared" si="143"/>
        <v>0</v>
      </c>
      <c r="AN166" s="35">
        <f t="shared" si="143"/>
        <v>0</v>
      </c>
      <c r="AO166" s="35">
        <f t="shared" si="143"/>
        <v>0</v>
      </c>
      <c r="AP166" s="35">
        <f t="shared" si="143"/>
        <v>0</v>
      </c>
      <c r="AQ166" s="35">
        <f t="shared" si="143"/>
        <v>0</v>
      </c>
      <c r="AR166" s="35">
        <f t="shared" si="143"/>
        <v>0</v>
      </c>
      <c r="AS166" s="35">
        <f t="shared" si="143"/>
        <v>0</v>
      </c>
      <c r="AT166" s="35" t="e">
        <f t="shared" si="143"/>
        <v>#VALUE!</v>
      </c>
      <c r="AU166" s="35" t="e">
        <f t="shared" si="143"/>
        <v>#VALUE!</v>
      </c>
      <c r="AV166" s="35" t="e">
        <f t="shared" si="143"/>
        <v>#VALUE!</v>
      </c>
      <c r="AW166" s="35" t="e">
        <f t="shared" si="143"/>
        <v>#VALUE!</v>
      </c>
      <c r="AX166" s="35" t="e">
        <f t="shared" si="143"/>
        <v>#VALUE!</v>
      </c>
      <c r="AY166" s="35" t="e">
        <f t="shared" si="143"/>
        <v>#VALUE!</v>
      </c>
      <c r="AZ166" s="35" t="e">
        <f t="shared" si="143"/>
        <v>#VALUE!</v>
      </c>
      <c r="BA166" s="35" t="e">
        <f t="shared" si="143"/>
        <v>#VALUE!</v>
      </c>
      <c r="BB166" s="35" t="e">
        <f t="shared" si="143"/>
        <v>#VALUE!</v>
      </c>
      <c r="BC166" s="35" t="e">
        <f t="shared" si="143"/>
        <v>#VALUE!</v>
      </c>
      <c r="BD166" s="35" t="e">
        <f t="shared" si="143"/>
        <v>#VALUE!</v>
      </c>
      <c r="BE166" s="35" t="e">
        <f t="shared" si="143"/>
        <v>#VALUE!</v>
      </c>
      <c r="BF166" s="35" t="e">
        <f t="shared" si="143"/>
        <v>#VALUE!</v>
      </c>
      <c r="BG166" s="35" t="e">
        <f t="shared" si="143"/>
        <v>#VALUE!</v>
      </c>
      <c r="BH166" s="35" t="e">
        <f t="shared" si="143"/>
        <v>#VALUE!</v>
      </c>
      <c r="BI166" s="35" t="e">
        <f t="shared" si="143"/>
        <v>#VALUE!</v>
      </c>
    </row>
    <row r="167" spans="3:65" ht="15.75" thickBot="1" x14ac:dyDescent="0.3">
      <c r="C167" s="104"/>
      <c r="D167" s="97"/>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row>
    <row r="168" spans="3:65" ht="15.75" thickBot="1" x14ac:dyDescent="0.3">
      <c r="C168" s="39" t="s">
        <v>75</v>
      </c>
      <c r="D168" s="40"/>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row>
    <row r="169" spans="3:65" ht="15.75" thickBot="1" x14ac:dyDescent="0.3">
      <c r="C169" s="33" t="s">
        <v>73</v>
      </c>
      <c r="D169" s="33" t="s">
        <v>74</v>
      </c>
      <c r="E169" s="10"/>
      <c r="F169" s="150">
        <v>718</v>
      </c>
      <c r="G169" s="150">
        <v>2365</v>
      </c>
      <c r="H169" s="150">
        <v>6872</v>
      </c>
      <c r="I169" s="150">
        <v>5953</v>
      </c>
      <c r="J169" s="150">
        <v>16594</v>
      </c>
      <c r="K169" s="150">
        <v>51130</v>
      </c>
      <c r="L169" s="150">
        <v>73660</v>
      </c>
      <c r="M169" s="150">
        <v>51450</v>
      </c>
      <c r="N169" s="150">
        <v>82496</v>
      </c>
      <c r="O169" s="150">
        <v>168106</v>
      </c>
      <c r="P169" s="150">
        <v>189512</v>
      </c>
      <c r="Q169" s="149">
        <v>116383</v>
      </c>
      <c r="R169" s="149">
        <v>147854</v>
      </c>
      <c r="S169" s="93">
        <f t="shared" ref="S169:AK169" si="144">SUM(S170:S182)</f>
        <v>330910.26518358977</v>
      </c>
      <c r="T169" s="94">
        <f t="shared" si="144"/>
        <v>407942.45466678275</v>
      </c>
      <c r="U169" s="94">
        <f t="shared" si="144"/>
        <v>280798.39982157532</v>
      </c>
      <c r="V169" s="94">
        <f t="shared" si="144"/>
        <v>371820.97208685538</v>
      </c>
      <c r="W169" s="94">
        <f t="shared" si="144"/>
        <v>477403.23871021543</v>
      </c>
      <c r="X169" s="94">
        <f t="shared" si="144"/>
        <v>487220.36515655019</v>
      </c>
      <c r="Y169" s="94">
        <f t="shared" si="144"/>
        <v>313543.9345543767</v>
      </c>
      <c r="Z169" s="94">
        <f t="shared" si="144"/>
        <v>384945.02856180898</v>
      </c>
      <c r="AA169" s="94">
        <f t="shared" si="144"/>
        <v>484285.68109388882</v>
      </c>
      <c r="AB169" s="94">
        <f t="shared" si="144"/>
        <v>490494.47187714389</v>
      </c>
      <c r="AC169" s="94">
        <f t="shared" si="144"/>
        <v>313543.9345543767</v>
      </c>
      <c r="AD169" s="94">
        <f t="shared" si="144"/>
        <v>384945.02856180898</v>
      </c>
      <c r="AE169" s="94">
        <f t="shared" si="144"/>
        <v>484285.68109388882</v>
      </c>
      <c r="AF169" s="94">
        <f t="shared" si="144"/>
        <v>490494.47187714389</v>
      </c>
      <c r="AG169" s="94">
        <f t="shared" si="144"/>
        <v>313543.9345543767</v>
      </c>
      <c r="AH169" s="94">
        <f t="shared" si="144"/>
        <v>384945.02856180898</v>
      </c>
      <c r="AI169" s="94">
        <f t="shared" si="144"/>
        <v>484285.68109388882</v>
      </c>
      <c r="AJ169" s="94">
        <f t="shared" si="144"/>
        <v>490494.47187714389</v>
      </c>
      <c r="AK169" s="94">
        <f t="shared" si="144"/>
        <v>313543.9345543767</v>
      </c>
      <c r="AL169" s="94">
        <f t="shared" ref="AL169:BI169" si="145">SUM(AL170:AL182)</f>
        <v>384945.02856180898</v>
      </c>
      <c r="AM169" s="94">
        <f t="shared" si="145"/>
        <v>484285.68109388882</v>
      </c>
      <c r="AN169" s="94">
        <f t="shared" si="145"/>
        <v>490494.47187714389</v>
      </c>
      <c r="AO169" s="94">
        <f t="shared" si="145"/>
        <v>313543.9345543767</v>
      </c>
      <c r="AP169" s="94">
        <f t="shared" si="145"/>
        <v>384945.02856180898</v>
      </c>
      <c r="AQ169" s="94">
        <f t="shared" si="145"/>
        <v>484285.68109388882</v>
      </c>
      <c r="AR169" s="94">
        <f t="shared" si="145"/>
        <v>490494.47187714389</v>
      </c>
      <c r="AS169" s="94">
        <f t="shared" si="145"/>
        <v>313543.9345543767</v>
      </c>
      <c r="AT169" s="94" t="e">
        <f t="shared" si="145"/>
        <v>#VALUE!</v>
      </c>
      <c r="AU169" s="94" t="e">
        <f t="shared" si="145"/>
        <v>#VALUE!</v>
      </c>
      <c r="AV169" s="94" t="e">
        <f t="shared" si="145"/>
        <v>#VALUE!</v>
      </c>
      <c r="AW169" s="94" t="e">
        <f t="shared" si="145"/>
        <v>#VALUE!</v>
      </c>
      <c r="AX169" s="94" t="e">
        <f t="shared" si="145"/>
        <v>#VALUE!</v>
      </c>
      <c r="AY169" s="94" t="e">
        <f t="shared" si="145"/>
        <v>#VALUE!</v>
      </c>
      <c r="AZ169" s="94" t="e">
        <f t="shared" si="145"/>
        <v>#VALUE!</v>
      </c>
      <c r="BA169" s="94" t="e">
        <f t="shared" si="145"/>
        <v>#VALUE!</v>
      </c>
      <c r="BB169" s="94" t="e">
        <f t="shared" si="145"/>
        <v>#VALUE!</v>
      </c>
      <c r="BC169" s="94" t="e">
        <f t="shared" si="145"/>
        <v>#VALUE!</v>
      </c>
      <c r="BD169" s="94" t="e">
        <f t="shared" si="145"/>
        <v>#VALUE!</v>
      </c>
      <c r="BE169" s="94" t="e">
        <f t="shared" si="145"/>
        <v>#VALUE!</v>
      </c>
      <c r="BF169" s="94" t="e">
        <f t="shared" si="145"/>
        <v>#VALUE!</v>
      </c>
      <c r="BG169" s="94" t="e">
        <f t="shared" si="145"/>
        <v>#VALUE!</v>
      </c>
      <c r="BH169" s="94" t="e">
        <f t="shared" si="145"/>
        <v>#VALUE!</v>
      </c>
      <c r="BI169" s="95" t="e">
        <f t="shared" si="145"/>
        <v>#VALUE!</v>
      </c>
    </row>
    <row r="170" spans="3:65" x14ac:dyDescent="0.25">
      <c r="C170" s="152" t="s">
        <v>36</v>
      </c>
      <c r="D170" s="86">
        <v>1</v>
      </c>
      <c r="F170" s="150"/>
      <c r="G170" s="150"/>
      <c r="H170" s="150"/>
      <c r="I170" s="150"/>
      <c r="J170" s="150"/>
      <c r="K170" s="150"/>
      <c r="L170" s="150"/>
      <c r="M170" s="150"/>
      <c r="N170" s="150"/>
      <c r="O170" s="150"/>
      <c r="P170" s="150"/>
      <c r="Q170" s="149"/>
      <c r="R170" s="150"/>
      <c r="S170" s="103">
        <f>S151*MWhPerYearPerMW*VLOOKUP(S$16,QGenFrct,2)*'Input Page'!$D12</f>
        <v>197255.41586164644</v>
      </c>
      <c r="T170" s="103">
        <f>T151*MWhPerYearPerMW*VLOOKUP(T$16,QGenFrct,2)*'Input Page'!$D12</f>
        <v>237180.90028919338</v>
      </c>
      <c r="U170" s="103">
        <f>U151*MWhPerYearPerMW*VLOOKUP(U$16,QGenFrct,2)*'Input Page'!$D12</f>
        <v>160077.42433902679</v>
      </c>
      <c r="V170" s="103">
        <f>V151*MWhPerYearPerMW*VLOOKUP(V$16,QGenFrct,2)*'Input Page'!$D12</f>
        <v>206919.42599815558</v>
      </c>
      <c r="W170" s="103">
        <f>W151*MWhPerYearPerMW*VLOOKUP(W$16,QGenFrct,2)*'Input Page'!$D12</f>
        <v>260317.98754606675</v>
      </c>
      <c r="X170" s="103">
        <f>X151*MWhPerYearPerMW*VLOOKUP(X$16,QGenFrct,2)*'Input Page'!$D12</f>
        <v>263655.39764281118</v>
      </c>
      <c r="Y170" s="103">
        <f>Y151*MWhPerYearPerMW*VLOOKUP(Y$16,QGenFrct,2)*'Input Page'!$D12</f>
        <v>168539.20988559449</v>
      </c>
      <c r="Z170" s="103">
        <f>Z151*MWhPerYearPerMW*VLOOKUP(Z$16,QGenFrct,2)*'Input Page'!$D12</f>
        <v>206919.42599815558</v>
      </c>
      <c r="AA170" s="103">
        <f>AA151*MWhPerYearPerMW*VLOOKUP(AA$16,QGenFrct,2)*'Input Page'!$D12</f>
        <v>260317.98754606675</v>
      </c>
      <c r="AB170" s="103">
        <f>AB151*MWhPerYearPerMW*VLOOKUP(AB$16,QGenFrct,2)*'Input Page'!$D12</f>
        <v>263655.39764281118</v>
      </c>
      <c r="AC170" s="103">
        <f>AC151*MWhPerYearPerMW*VLOOKUP(AC$16,QGenFrct,2)*'Input Page'!$D12</f>
        <v>168539.20988559449</v>
      </c>
      <c r="AD170" s="103">
        <f>AD151*MWhPerYearPerMW*VLOOKUP(AD$16,QGenFrct,2)*'Input Page'!$D12</f>
        <v>206919.42599815558</v>
      </c>
      <c r="AE170" s="103">
        <f>AE151*MWhPerYearPerMW*VLOOKUP(AE$16,QGenFrct,2)*'Input Page'!$D12</f>
        <v>260317.98754606675</v>
      </c>
      <c r="AF170" s="103">
        <f>AF151*MWhPerYearPerMW*VLOOKUP(AF$16,QGenFrct,2)*'Input Page'!$D12</f>
        <v>263655.39764281118</v>
      </c>
      <c r="AG170" s="103">
        <f>AG151*MWhPerYearPerMW*VLOOKUP(AG$16,QGenFrct,2)*'Input Page'!$D12</f>
        <v>168539.20988559449</v>
      </c>
      <c r="AH170" s="103">
        <f>AH151*MWhPerYearPerMW*VLOOKUP(AH$16,QGenFrct,2)*'Input Page'!$D12</f>
        <v>206919.42599815558</v>
      </c>
      <c r="AI170" s="103">
        <f>AI151*MWhPerYearPerMW*VLOOKUP(AI$16,QGenFrct,2)*'Input Page'!$D12</f>
        <v>260317.98754606675</v>
      </c>
      <c r="AJ170" s="103">
        <f>AJ151*MWhPerYearPerMW*VLOOKUP(AJ$16,QGenFrct,2)*'Input Page'!$D12</f>
        <v>263655.39764281118</v>
      </c>
      <c r="AK170" s="103">
        <f>AK151*MWhPerYearPerMW*VLOOKUP(AK$16,QGenFrct,2)*'Input Page'!$D12</f>
        <v>168539.20988559449</v>
      </c>
      <c r="AL170" s="103">
        <f>AL151*MWhPerYearPerMW*VLOOKUP(AL$16,QGenFrct,2)*'Input Page'!$D12</f>
        <v>206919.42599815558</v>
      </c>
      <c r="AM170" s="103">
        <f>AM151*MWhPerYearPerMW*VLOOKUP(AM$16,QGenFrct,2)*'Input Page'!$D12</f>
        <v>260317.98754606675</v>
      </c>
      <c r="AN170" s="103">
        <f>AN151*MWhPerYearPerMW*VLOOKUP(AN$16,QGenFrct,2)*'Input Page'!$D12</f>
        <v>263655.39764281118</v>
      </c>
      <c r="AO170" s="103">
        <f>AO151*MWhPerYearPerMW*VLOOKUP(AO$16,QGenFrct,2)*'Input Page'!$D12</f>
        <v>168539.20988559449</v>
      </c>
      <c r="AP170" s="103">
        <f>AP151*MWhPerYearPerMW*VLOOKUP(AP$16,QGenFrct,2)*'Input Page'!$D12</f>
        <v>206919.42599815558</v>
      </c>
      <c r="AQ170" s="103">
        <f>AQ151*MWhPerYearPerMW*VLOOKUP(AQ$16,QGenFrct,2)*'Input Page'!$D12</f>
        <v>260317.98754606675</v>
      </c>
      <c r="AR170" s="103">
        <f>AR151*MWhPerYearPerMW*VLOOKUP(AR$16,QGenFrct,2)*'Input Page'!$D12</f>
        <v>263655.39764281118</v>
      </c>
      <c r="AS170" s="103">
        <f>AS151*MWhPerYearPerMW*VLOOKUP(AS$16,QGenFrct,2)*'Input Page'!$D12</f>
        <v>168539.20988559449</v>
      </c>
      <c r="AT170" s="103">
        <f>AT151*MWhPerYearPerMW*VLOOKUP(AT$16,QGenFrct,2)*'Input Page'!$D12</f>
        <v>205454.21765186216</v>
      </c>
      <c r="AU170" s="103">
        <f>AU151*MWhPerYearPerMW*VLOOKUP(AU$16,QGenFrct,2)*'Input Page'!$D12</f>
        <v>257842.03237452125</v>
      </c>
      <c r="AV170" s="103">
        <f>AV151*MWhPerYearPerMW*VLOOKUP(AV$16,QGenFrct,2)*'Input Page'!$D12</f>
        <v>259426.95570351678</v>
      </c>
      <c r="AW170" s="103">
        <f>AW151*MWhPerYearPerMW*VLOOKUP(AW$16,QGenFrct,2)*'Input Page'!$D12</f>
        <v>165135.46925214696</v>
      </c>
      <c r="AX170" s="103">
        <f>AX151*MWhPerYearPerMW*VLOOKUP(AX$16,QGenFrct,2)*'Input Page'!$D12</f>
        <v>198035.23798354159</v>
      </c>
      <c r="AY170" s="103">
        <f>AY151*MWhPerYearPerMW*VLOOKUP(AY$16,QGenFrct,2)*'Input Page'!$D12</f>
        <v>243714.42203766867</v>
      </c>
      <c r="AZ170" s="103">
        <f>AZ151*MWhPerYearPerMW*VLOOKUP(AZ$16,QGenFrct,2)*'Input Page'!$D12</f>
        <v>243852.20183624179</v>
      </c>
      <c r="BA170" s="103">
        <f>BA151*MWhPerYearPerMW*VLOOKUP(BA$16,QGenFrct,2)*'Input Page'!$D12</f>
        <v>153487.62047988974</v>
      </c>
      <c r="BB170" s="103">
        <f>BB151*MWhPerYearPerMW*VLOOKUP(BB$16,QGenFrct,2)*'Input Page'!$D12</f>
        <v>184022.91911825014</v>
      </c>
      <c r="BC170" s="103">
        <f>BC151*MWhPerYearPerMW*VLOOKUP(BC$16,QGenFrct,2)*'Input Page'!$D12</f>
        <v>226326.05127666218</v>
      </c>
      <c r="BD170" s="103">
        <f>BD151*MWhPerYearPerMW*VLOOKUP(BD$16,QGenFrct,2)*'Input Page'!$D12</f>
        <v>226500.70009270028</v>
      </c>
      <c r="BE170" s="103">
        <f>BE151*MWhPerYearPerMW*VLOOKUP(BE$16,QGenFrct,2)*'Input Page'!$D12</f>
        <v>140684.74225642835</v>
      </c>
      <c r="BF170" s="103">
        <f>BF151*MWhPerYearPerMW*VLOOKUP(BF$16,QGenFrct,2)*'Input Page'!$D12</f>
        <v>164243.10681521043</v>
      </c>
      <c r="BG170" s="103">
        <f>BG151*MWhPerYearPerMW*VLOOKUP(BG$16,QGenFrct,2)*'Input Page'!$D12</f>
        <v>195836.96047588391</v>
      </c>
      <c r="BH170" s="103">
        <f>BH151*MWhPerYearPerMW*VLOOKUP(BH$16,QGenFrct,2)*'Input Page'!$D12</f>
        <v>195340.63142767668</v>
      </c>
      <c r="BI170" s="103">
        <f>BI151*MWhPerYearPerMW*VLOOKUP(BI$16,QGenFrct,2)*'Input Page'!$D12</f>
        <v>124800.50955218152</v>
      </c>
      <c r="BM170" s="16"/>
    </row>
    <row r="171" spans="3:65" x14ac:dyDescent="0.25">
      <c r="C171" s="147"/>
      <c r="D171" s="87">
        <v>0.8</v>
      </c>
      <c r="F171" s="150"/>
      <c r="G171" s="150"/>
      <c r="H171" s="150"/>
      <c r="I171" s="150"/>
      <c r="J171" s="150"/>
      <c r="K171" s="150"/>
      <c r="L171" s="150"/>
      <c r="M171" s="150"/>
      <c r="N171" s="150"/>
      <c r="O171" s="150"/>
      <c r="P171" s="150"/>
      <c r="Q171" s="149"/>
      <c r="R171" s="150"/>
      <c r="S171" s="103">
        <f>S152*MWhPerYearPerMW*VLOOKUP(S$16,QGenFrct,2)*'Input Page'!$D13</f>
        <v>9411.879833148987</v>
      </c>
      <c r="T171" s="103">
        <f>T152*MWhPerYearPerMW*VLOOKUP(T$16,QGenFrct,2)*'Input Page'!$D13</f>
        <v>22613.580582745297</v>
      </c>
      <c r="U171" s="103">
        <f>U152*MWhPerYearPerMW*VLOOKUP(U$16,QGenFrct,2)*'Input Page'!$D13</f>
        <v>20396.770383260977</v>
      </c>
      <c r="V171" s="103">
        <f>V152*MWhPerYearPerMW*VLOOKUP(V$16,QGenFrct,2)*'Input Page'!$D13</f>
        <v>32335.791921255546</v>
      </c>
      <c r="W171" s="103">
        <f>W152*MWhPerYearPerMW*VLOOKUP(W$16,QGenFrct,2)*'Input Page'!$D13</f>
        <v>46242.082020031899</v>
      </c>
      <c r="X171" s="103">
        <f>X152*MWhPerYearPerMW*VLOOKUP(X$16,QGenFrct,2)*'Input Page'!$D13</f>
        <v>46834.929225416912</v>
      </c>
      <c r="Y171" s="103">
        <f>Y152*MWhPerYearPerMW*VLOOKUP(Y$16,QGenFrct,2)*'Input Page'!$D13</f>
        <v>29938.783871943728</v>
      </c>
      <c r="Z171" s="103">
        <f>Z152*MWhPerYearPerMW*VLOOKUP(Z$16,QGenFrct,2)*'Input Page'!$D13</f>
        <v>36756.526733871498</v>
      </c>
      <c r="AA171" s="103">
        <f>AA152*MWhPerYearPerMW*VLOOKUP(AA$16,QGenFrct,2)*'Input Page'!$D13</f>
        <v>46242.082020031899</v>
      </c>
      <c r="AB171" s="103">
        <f>AB152*MWhPerYearPerMW*VLOOKUP(AB$16,QGenFrct,2)*'Input Page'!$D13</f>
        <v>46834.929225416912</v>
      </c>
      <c r="AC171" s="103">
        <f>AC152*MWhPerYearPerMW*VLOOKUP(AC$16,QGenFrct,2)*'Input Page'!$D13</f>
        <v>29938.783871943728</v>
      </c>
      <c r="AD171" s="103">
        <f>AD152*MWhPerYearPerMW*VLOOKUP(AD$16,QGenFrct,2)*'Input Page'!$D13</f>
        <v>36756.526733871498</v>
      </c>
      <c r="AE171" s="103">
        <f>AE152*MWhPerYearPerMW*VLOOKUP(AE$16,QGenFrct,2)*'Input Page'!$D13</f>
        <v>46242.082020031899</v>
      </c>
      <c r="AF171" s="103">
        <f>AF152*MWhPerYearPerMW*VLOOKUP(AF$16,QGenFrct,2)*'Input Page'!$D13</f>
        <v>46834.929225416912</v>
      </c>
      <c r="AG171" s="103">
        <f>AG152*MWhPerYearPerMW*VLOOKUP(AG$16,QGenFrct,2)*'Input Page'!$D13</f>
        <v>29938.783871943728</v>
      </c>
      <c r="AH171" s="103">
        <f>AH152*MWhPerYearPerMW*VLOOKUP(AH$16,QGenFrct,2)*'Input Page'!$D13</f>
        <v>36756.526733871498</v>
      </c>
      <c r="AI171" s="103">
        <f>AI152*MWhPerYearPerMW*VLOOKUP(AI$16,QGenFrct,2)*'Input Page'!$D13</f>
        <v>46242.082020031899</v>
      </c>
      <c r="AJ171" s="103">
        <f>AJ152*MWhPerYearPerMW*VLOOKUP(AJ$16,QGenFrct,2)*'Input Page'!$D13</f>
        <v>46834.929225416912</v>
      </c>
      <c r="AK171" s="103">
        <f>AK152*MWhPerYearPerMW*VLOOKUP(AK$16,QGenFrct,2)*'Input Page'!$D13</f>
        <v>29938.783871943728</v>
      </c>
      <c r="AL171" s="103">
        <f>AL152*MWhPerYearPerMW*VLOOKUP(AL$16,QGenFrct,2)*'Input Page'!$D13</f>
        <v>36756.526733871498</v>
      </c>
      <c r="AM171" s="103">
        <f>AM152*MWhPerYearPerMW*VLOOKUP(AM$16,QGenFrct,2)*'Input Page'!$D13</f>
        <v>46242.082020031899</v>
      </c>
      <c r="AN171" s="103">
        <f>AN152*MWhPerYearPerMW*VLOOKUP(AN$16,QGenFrct,2)*'Input Page'!$D13</f>
        <v>46834.929225416912</v>
      </c>
      <c r="AO171" s="103">
        <f>AO152*MWhPerYearPerMW*VLOOKUP(AO$16,QGenFrct,2)*'Input Page'!$D13</f>
        <v>29938.783871943728</v>
      </c>
      <c r="AP171" s="103">
        <f>AP152*MWhPerYearPerMW*VLOOKUP(AP$16,QGenFrct,2)*'Input Page'!$D13</f>
        <v>36756.526733871498</v>
      </c>
      <c r="AQ171" s="103">
        <f>AQ152*MWhPerYearPerMW*VLOOKUP(AQ$16,QGenFrct,2)*'Input Page'!$D13</f>
        <v>46242.082020031899</v>
      </c>
      <c r="AR171" s="103">
        <f>AR152*MWhPerYearPerMW*VLOOKUP(AR$16,QGenFrct,2)*'Input Page'!$D13</f>
        <v>46834.929225416912</v>
      </c>
      <c r="AS171" s="103">
        <f>AS152*MWhPerYearPerMW*VLOOKUP(AS$16,QGenFrct,2)*'Input Page'!$D13</f>
        <v>29938.783871943728</v>
      </c>
      <c r="AT171" s="103" t="e">
        <f>AT152*MWhPerYearPerMW*VLOOKUP(AT$16,QGenFrct,2)*'Input Page'!$D13</f>
        <v>#VALUE!</v>
      </c>
      <c r="AU171" s="103" t="e">
        <f>AU152*MWhPerYearPerMW*VLOOKUP(AU$16,QGenFrct,2)*'Input Page'!$D13</f>
        <v>#VALUE!</v>
      </c>
      <c r="AV171" s="103" t="e">
        <f>AV152*MWhPerYearPerMW*VLOOKUP(AV$16,QGenFrct,2)*'Input Page'!$D13</f>
        <v>#VALUE!</v>
      </c>
      <c r="AW171" s="103" t="e">
        <f>AW152*MWhPerYearPerMW*VLOOKUP(AW$16,QGenFrct,2)*'Input Page'!$D13</f>
        <v>#VALUE!</v>
      </c>
      <c r="AX171" s="103" t="e">
        <f>AX152*MWhPerYearPerMW*VLOOKUP(AX$16,QGenFrct,2)*'Input Page'!$D13</f>
        <v>#VALUE!</v>
      </c>
      <c r="AY171" s="103" t="e">
        <f>AY152*MWhPerYearPerMW*VLOOKUP(AY$16,QGenFrct,2)*'Input Page'!$D13</f>
        <v>#VALUE!</v>
      </c>
      <c r="AZ171" s="103" t="e">
        <f>AZ152*MWhPerYearPerMW*VLOOKUP(AZ$16,QGenFrct,2)*'Input Page'!$D13</f>
        <v>#VALUE!</v>
      </c>
      <c r="BA171" s="103" t="e">
        <f>BA152*MWhPerYearPerMW*VLOOKUP(BA$16,QGenFrct,2)*'Input Page'!$D13</f>
        <v>#VALUE!</v>
      </c>
      <c r="BB171" s="103" t="e">
        <f>BB152*MWhPerYearPerMW*VLOOKUP(BB$16,QGenFrct,2)*'Input Page'!$D13</f>
        <v>#VALUE!</v>
      </c>
      <c r="BC171" s="103" t="e">
        <f>BC152*MWhPerYearPerMW*VLOOKUP(BC$16,QGenFrct,2)*'Input Page'!$D13</f>
        <v>#VALUE!</v>
      </c>
      <c r="BD171" s="103" t="e">
        <f>BD152*MWhPerYearPerMW*VLOOKUP(BD$16,QGenFrct,2)*'Input Page'!$D13</f>
        <v>#VALUE!</v>
      </c>
      <c r="BE171" s="103" t="e">
        <f>BE152*MWhPerYearPerMW*VLOOKUP(BE$16,QGenFrct,2)*'Input Page'!$D13</f>
        <v>#VALUE!</v>
      </c>
      <c r="BF171" s="103" t="e">
        <f>BF152*MWhPerYearPerMW*VLOOKUP(BF$16,QGenFrct,2)*'Input Page'!$D13</f>
        <v>#VALUE!</v>
      </c>
      <c r="BG171" s="103" t="e">
        <f>BG152*MWhPerYearPerMW*VLOOKUP(BG$16,QGenFrct,2)*'Input Page'!$D13</f>
        <v>#VALUE!</v>
      </c>
      <c r="BH171" s="103" t="e">
        <f>BH152*MWhPerYearPerMW*VLOOKUP(BH$16,QGenFrct,2)*'Input Page'!$D13</f>
        <v>#VALUE!</v>
      </c>
      <c r="BI171" s="103" t="e">
        <f>BI152*MWhPerYearPerMW*VLOOKUP(BI$16,QGenFrct,2)*'Input Page'!$D13</f>
        <v>#VALUE!</v>
      </c>
      <c r="BM171" s="16"/>
    </row>
    <row r="172" spans="3:65" x14ac:dyDescent="0.25">
      <c r="C172" s="147"/>
      <c r="D172" s="87">
        <v>0.7</v>
      </c>
      <c r="F172" s="150"/>
      <c r="G172" s="150"/>
      <c r="H172" s="150"/>
      <c r="I172" s="150"/>
      <c r="J172" s="150"/>
      <c r="K172" s="150"/>
      <c r="L172" s="150"/>
      <c r="M172" s="150"/>
      <c r="N172" s="150"/>
      <c r="O172" s="150"/>
      <c r="P172" s="150"/>
      <c r="Q172" s="149"/>
      <c r="R172" s="150"/>
      <c r="S172" s="103">
        <f>S153*MWhPerYearPerMW*VLOOKUP(S$16,QGenFrct,2)*'Input Page'!$D14</f>
        <v>145.62622407272733</v>
      </c>
      <c r="T172" s="103">
        <f>T153*MWhPerYearPerMW*VLOOKUP(T$16,QGenFrct,2)*'Input Page'!$D14</f>
        <v>147.49322694545455</v>
      </c>
      <c r="U172" s="103">
        <f>U153*MWhPerYearPerMW*VLOOKUP(U$16,QGenFrct,2)*'Input Page'!$D14</f>
        <v>94.283645072727296</v>
      </c>
      <c r="V172" s="103">
        <f>V153*MWhPerYearPerMW*VLOOKUP(V$16,QGenFrct,2)*'Input Page'!$D14</f>
        <v>2049.8256586285715</v>
      </c>
      <c r="W172" s="103">
        <f>W153*MWhPerYearPerMW*VLOOKUP(W$16,QGenFrct,2)*'Input Page'!$D14</f>
        <v>5011.999626670131</v>
      </c>
      <c r="X172" s="103">
        <f>X153*MWhPerYearPerMW*VLOOKUP(X$16,QGenFrct,2)*'Input Page'!$D14</f>
        <v>7540.6374347376632</v>
      </c>
      <c r="Y172" s="103">
        <f>Y153*MWhPerYearPerMW*VLOOKUP(Y$16,QGenFrct,2)*'Input Page'!$D14</f>
        <v>6395.61330741039</v>
      </c>
      <c r="Z172" s="103">
        <f>Z153*MWhPerYearPerMW*VLOOKUP(Z$16,QGenFrct,2)*'Input Page'!$D14</f>
        <v>7852.0401001870123</v>
      </c>
      <c r="AA172" s="103">
        <f>AA153*MWhPerYearPerMW*VLOOKUP(AA$16,QGenFrct,2)*'Input Page'!$D14</f>
        <v>9878.3730292675355</v>
      </c>
      <c r="AB172" s="103">
        <f>AB153*MWhPerYearPerMW*VLOOKUP(AB$16,QGenFrct,2)*'Input Page'!$D14</f>
        <v>10005.018837335065</v>
      </c>
      <c r="AC172" s="103">
        <f>AC153*MWhPerYearPerMW*VLOOKUP(AC$16,QGenFrct,2)*'Input Page'!$D14</f>
        <v>6395.61330741039</v>
      </c>
      <c r="AD172" s="103">
        <f>AD153*MWhPerYearPerMW*VLOOKUP(AD$16,QGenFrct,2)*'Input Page'!$D14</f>
        <v>7852.0401001870123</v>
      </c>
      <c r="AE172" s="103">
        <f>AE153*MWhPerYearPerMW*VLOOKUP(AE$16,QGenFrct,2)*'Input Page'!$D14</f>
        <v>9878.3730292675355</v>
      </c>
      <c r="AF172" s="103">
        <f>AF153*MWhPerYearPerMW*VLOOKUP(AF$16,QGenFrct,2)*'Input Page'!$D14</f>
        <v>10005.018837335065</v>
      </c>
      <c r="AG172" s="103">
        <f>AG153*MWhPerYearPerMW*VLOOKUP(AG$16,QGenFrct,2)*'Input Page'!$D14</f>
        <v>6395.61330741039</v>
      </c>
      <c r="AH172" s="103">
        <f>AH153*MWhPerYearPerMW*VLOOKUP(AH$16,QGenFrct,2)*'Input Page'!$D14</f>
        <v>7852.0401001870123</v>
      </c>
      <c r="AI172" s="103">
        <f>AI153*MWhPerYearPerMW*VLOOKUP(AI$16,QGenFrct,2)*'Input Page'!$D14</f>
        <v>9878.3730292675355</v>
      </c>
      <c r="AJ172" s="103">
        <f>AJ153*MWhPerYearPerMW*VLOOKUP(AJ$16,QGenFrct,2)*'Input Page'!$D14</f>
        <v>10005.018837335065</v>
      </c>
      <c r="AK172" s="103">
        <f>AK153*MWhPerYearPerMW*VLOOKUP(AK$16,QGenFrct,2)*'Input Page'!$D14</f>
        <v>6395.61330741039</v>
      </c>
      <c r="AL172" s="103">
        <f>AL153*MWhPerYearPerMW*VLOOKUP(AL$16,QGenFrct,2)*'Input Page'!$D14</f>
        <v>7852.0401001870123</v>
      </c>
      <c r="AM172" s="103">
        <f>AM153*MWhPerYearPerMW*VLOOKUP(AM$16,QGenFrct,2)*'Input Page'!$D14</f>
        <v>9878.3730292675355</v>
      </c>
      <c r="AN172" s="103">
        <f>AN153*MWhPerYearPerMW*VLOOKUP(AN$16,QGenFrct,2)*'Input Page'!$D14</f>
        <v>10005.018837335065</v>
      </c>
      <c r="AO172" s="103">
        <f>AO153*MWhPerYearPerMW*VLOOKUP(AO$16,QGenFrct,2)*'Input Page'!$D14</f>
        <v>6395.61330741039</v>
      </c>
      <c r="AP172" s="103">
        <f>AP153*MWhPerYearPerMW*VLOOKUP(AP$16,QGenFrct,2)*'Input Page'!$D14</f>
        <v>7852.0401001870123</v>
      </c>
      <c r="AQ172" s="103">
        <f>AQ153*MWhPerYearPerMW*VLOOKUP(AQ$16,QGenFrct,2)*'Input Page'!$D14</f>
        <v>9878.3730292675355</v>
      </c>
      <c r="AR172" s="103">
        <f>AR153*MWhPerYearPerMW*VLOOKUP(AR$16,QGenFrct,2)*'Input Page'!$D14</f>
        <v>10005.018837335065</v>
      </c>
      <c r="AS172" s="103">
        <f>AS153*MWhPerYearPerMW*VLOOKUP(AS$16,QGenFrct,2)*'Input Page'!$D14</f>
        <v>6395.61330741039</v>
      </c>
      <c r="AT172" s="103" t="e">
        <f>AT153*MWhPerYearPerMW*VLOOKUP(AT$16,QGenFrct,2)*'Input Page'!$D14</f>
        <v>#VALUE!</v>
      </c>
      <c r="AU172" s="103" t="e">
        <f>AU153*MWhPerYearPerMW*VLOOKUP(AU$16,QGenFrct,2)*'Input Page'!$D14</f>
        <v>#VALUE!</v>
      </c>
      <c r="AV172" s="103" t="e">
        <f>AV153*MWhPerYearPerMW*VLOOKUP(AV$16,QGenFrct,2)*'Input Page'!$D14</f>
        <v>#VALUE!</v>
      </c>
      <c r="AW172" s="103" t="e">
        <f>AW153*MWhPerYearPerMW*VLOOKUP(AW$16,QGenFrct,2)*'Input Page'!$D14</f>
        <v>#VALUE!</v>
      </c>
      <c r="AX172" s="103" t="e">
        <f>AX153*MWhPerYearPerMW*VLOOKUP(AX$16,QGenFrct,2)*'Input Page'!$D14</f>
        <v>#VALUE!</v>
      </c>
      <c r="AY172" s="103" t="e">
        <f>AY153*MWhPerYearPerMW*VLOOKUP(AY$16,QGenFrct,2)*'Input Page'!$D14</f>
        <v>#VALUE!</v>
      </c>
      <c r="AZ172" s="103" t="e">
        <f>AZ153*MWhPerYearPerMW*VLOOKUP(AZ$16,QGenFrct,2)*'Input Page'!$D14</f>
        <v>#VALUE!</v>
      </c>
      <c r="BA172" s="103" t="e">
        <f>BA153*MWhPerYearPerMW*VLOOKUP(BA$16,QGenFrct,2)*'Input Page'!$D14</f>
        <v>#VALUE!</v>
      </c>
      <c r="BB172" s="103" t="e">
        <f>BB153*MWhPerYearPerMW*VLOOKUP(BB$16,QGenFrct,2)*'Input Page'!$D14</f>
        <v>#VALUE!</v>
      </c>
      <c r="BC172" s="103" t="e">
        <f>BC153*MWhPerYearPerMW*VLOOKUP(BC$16,QGenFrct,2)*'Input Page'!$D14</f>
        <v>#VALUE!</v>
      </c>
      <c r="BD172" s="103" t="e">
        <f>BD153*MWhPerYearPerMW*VLOOKUP(BD$16,QGenFrct,2)*'Input Page'!$D14</f>
        <v>#VALUE!</v>
      </c>
      <c r="BE172" s="103" t="e">
        <f>BE153*MWhPerYearPerMW*VLOOKUP(BE$16,QGenFrct,2)*'Input Page'!$D14</f>
        <v>#VALUE!</v>
      </c>
      <c r="BF172" s="103" t="e">
        <f>BF153*MWhPerYearPerMW*VLOOKUP(BF$16,QGenFrct,2)*'Input Page'!$D14</f>
        <v>#VALUE!</v>
      </c>
      <c r="BG172" s="103" t="e">
        <f>BG153*MWhPerYearPerMW*VLOOKUP(BG$16,QGenFrct,2)*'Input Page'!$D14</f>
        <v>#VALUE!</v>
      </c>
      <c r="BH172" s="103" t="e">
        <f>BH153*MWhPerYearPerMW*VLOOKUP(BH$16,QGenFrct,2)*'Input Page'!$D14</f>
        <v>#VALUE!</v>
      </c>
      <c r="BI172" s="103" t="e">
        <f>BI153*MWhPerYearPerMW*VLOOKUP(BI$16,QGenFrct,2)*'Input Page'!$D14</f>
        <v>#VALUE!</v>
      </c>
      <c r="BM172" s="16"/>
    </row>
    <row r="173" spans="3:65" x14ac:dyDescent="0.25">
      <c r="C173" s="148"/>
      <c r="D173" s="87">
        <v>0.65</v>
      </c>
      <c r="F173" s="150"/>
      <c r="G173" s="150"/>
      <c r="H173" s="150"/>
      <c r="I173" s="150"/>
      <c r="J173" s="150"/>
      <c r="K173" s="150"/>
      <c r="L173" s="150"/>
      <c r="M173" s="150"/>
      <c r="N173" s="150"/>
      <c r="O173" s="150"/>
      <c r="P173" s="150"/>
      <c r="Q173" s="149"/>
      <c r="R173" s="150"/>
      <c r="S173" s="103">
        <f>S154*MWhPerYearPerMW*VLOOKUP(S$16,QGenFrct,2)*'Input Page'!$D15</f>
        <v>0</v>
      </c>
      <c r="T173" s="103">
        <f>T154*MWhPerYearPerMW*VLOOKUP(T$16,QGenFrct,2)*'Input Page'!$D15</f>
        <v>0</v>
      </c>
      <c r="U173" s="103">
        <f>U154*MWhPerYearPerMW*VLOOKUP(U$16,QGenFrct,2)*'Input Page'!$D15</f>
        <v>0</v>
      </c>
      <c r="V173" s="103">
        <f>V154*MWhPerYearPerMW*VLOOKUP(V$16,QGenFrct,2)*'Input Page'!$D15</f>
        <v>0</v>
      </c>
      <c r="W173" s="103">
        <f>W154*MWhPerYearPerMW*VLOOKUP(W$16,QGenFrct,2)*'Input Page'!$D15</f>
        <v>0</v>
      </c>
      <c r="X173" s="103">
        <f>X154*MWhPerYearPerMW*VLOOKUP(X$16,QGenFrct,2)*'Input Page'!$D15</f>
        <v>0</v>
      </c>
      <c r="Y173" s="103">
        <f>Y154*MWhPerYearPerMW*VLOOKUP(Y$16,QGenFrct,2)*'Input Page'!$D15</f>
        <v>0</v>
      </c>
      <c r="Z173" s="103">
        <f>Z154*MWhPerYearPerMW*VLOOKUP(Z$16,QGenFrct,2)*'Input Page'!$D15</f>
        <v>0</v>
      </c>
      <c r="AA173" s="103">
        <f>AA154*MWhPerYearPerMW*VLOOKUP(AA$16,QGenFrct,2)*'Input Page'!$D15</f>
        <v>0</v>
      </c>
      <c r="AB173" s="103">
        <f>AB154*MWhPerYearPerMW*VLOOKUP(AB$16,QGenFrct,2)*'Input Page'!$D15</f>
        <v>0</v>
      </c>
      <c r="AC173" s="103">
        <f>AC154*MWhPerYearPerMW*VLOOKUP(AC$16,QGenFrct,2)*'Input Page'!$D15</f>
        <v>0</v>
      </c>
      <c r="AD173" s="103">
        <f>AD154*MWhPerYearPerMW*VLOOKUP(AD$16,QGenFrct,2)*'Input Page'!$D15</f>
        <v>0</v>
      </c>
      <c r="AE173" s="103">
        <f>AE154*MWhPerYearPerMW*VLOOKUP(AE$16,QGenFrct,2)*'Input Page'!$D15</f>
        <v>0</v>
      </c>
      <c r="AF173" s="103">
        <f>AF154*MWhPerYearPerMW*VLOOKUP(AF$16,QGenFrct,2)*'Input Page'!$D15</f>
        <v>0</v>
      </c>
      <c r="AG173" s="103">
        <f>AG154*MWhPerYearPerMW*VLOOKUP(AG$16,QGenFrct,2)*'Input Page'!$D15</f>
        <v>0</v>
      </c>
      <c r="AH173" s="103">
        <f>AH154*MWhPerYearPerMW*VLOOKUP(AH$16,QGenFrct,2)*'Input Page'!$D15</f>
        <v>0</v>
      </c>
      <c r="AI173" s="103">
        <f>AI154*MWhPerYearPerMW*VLOOKUP(AI$16,QGenFrct,2)*'Input Page'!$D15</f>
        <v>0</v>
      </c>
      <c r="AJ173" s="103">
        <f>AJ154*MWhPerYearPerMW*VLOOKUP(AJ$16,QGenFrct,2)*'Input Page'!$D15</f>
        <v>0</v>
      </c>
      <c r="AK173" s="103">
        <f>AK154*MWhPerYearPerMW*VLOOKUP(AK$16,QGenFrct,2)*'Input Page'!$D15</f>
        <v>0</v>
      </c>
      <c r="AL173" s="103">
        <f>AL154*MWhPerYearPerMW*VLOOKUP(AL$16,QGenFrct,2)*'Input Page'!$D15</f>
        <v>0</v>
      </c>
      <c r="AM173" s="103">
        <f>AM154*MWhPerYearPerMW*VLOOKUP(AM$16,QGenFrct,2)*'Input Page'!$D15</f>
        <v>0</v>
      </c>
      <c r="AN173" s="103">
        <f>AN154*MWhPerYearPerMW*VLOOKUP(AN$16,QGenFrct,2)*'Input Page'!$D15</f>
        <v>0</v>
      </c>
      <c r="AO173" s="103">
        <f>AO154*MWhPerYearPerMW*VLOOKUP(AO$16,QGenFrct,2)*'Input Page'!$D15</f>
        <v>0</v>
      </c>
      <c r="AP173" s="103">
        <f>AP154*MWhPerYearPerMW*VLOOKUP(AP$16,QGenFrct,2)*'Input Page'!$D15</f>
        <v>0</v>
      </c>
      <c r="AQ173" s="103">
        <f>AQ154*MWhPerYearPerMW*VLOOKUP(AQ$16,QGenFrct,2)*'Input Page'!$D15</f>
        <v>0</v>
      </c>
      <c r="AR173" s="103">
        <f>AR154*MWhPerYearPerMW*VLOOKUP(AR$16,QGenFrct,2)*'Input Page'!$D15</f>
        <v>0</v>
      </c>
      <c r="AS173" s="103">
        <f>AS154*MWhPerYearPerMW*VLOOKUP(AS$16,QGenFrct,2)*'Input Page'!$D15</f>
        <v>0</v>
      </c>
      <c r="AT173" s="103" t="e">
        <f>AT154*MWhPerYearPerMW*VLOOKUP(AT$16,QGenFrct,2)*'Input Page'!$D15</f>
        <v>#VALUE!</v>
      </c>
      <c r="AU173" s="103" t="e">
        <f>AU154*MWhPerYearPerMW*VLOOKUP(AU$16,QGenFrct,2)*'Input Page'!$D15</f>
        <v>#VALUE!</v>
      </c>
      <c r="AV173" s="103" t="e">
        <f>AV154*MWhPerYearPerMW*VLOOKUP(AV$16,QGenFrct,2)*'Input Page'!$D15</f>
        <v>#VALUE!</v>
      </c>
      <c r="AW173" s="103" t="e">
        <f>AW154*MWhPerYearPerMW*VLOOKUP(AW$16,QGenFrct,2)*'Input Page'!$D15</f>
        <v>#VALUE!</v>
      </c>
      <c r="AX173" s="103" t="e">
        <f>AX154*MWhPerYearPerMW*VLOOKUP(AX$16,QGenFrct,2)*'Input Page'!$D15</f>
        <v>#VALUE!</v>
      </c>
      <c r="AY173" s="103" t="e">
        <f>AY154*MWhPerYearPerMW*VLOOKUP(AY$16,QGenFrct,2)*'Input Page'!$D15</f>
        <v>#VALUE!</v>
      </c>
      <c r="AZ173" s="103" t="e">
        <f>AZ154*MWhPerYearPerMW*VLOOKUP(AZ$16,QGenFrct,2)*'Input Page'!$D15</f>
        <v>#VALUE!</v>
      </c>
      <c r="BA173" s="103" t="e">
        <f>BA154*MWhPerYearPerMW*VLOOKUP(BA$16,QGenFrct,2)*'Input Page'!$D15</f>
        <v>#VALUE!</v>
      </c>
      <c r="BB173" s="103" t="e">
        <f>BB154*MWhPerYearPerMW*VLOOKUP(BB$16,QGenFrct,2)*'Input Page'!$D15</f>
        <v>#VALUE!</v>
      </c>
      <c r="BC173" s="103" t="e">
        <f>BC154*MWhPerYearPerMW*VLOOKUP(BC$16,QGenFrct,2)*'Input Page'!$D15</f>
        <v>#VALUE!</v>
      </c>
      <c r="BD173" s="103" t="e">
        <f>BD154*MWhPerYearPerMW*VLOOKUP(BD$16,QGenFrct,2)*'Input Page'!$D15</f>
        <v>#VALUE!</v>
      </c>
      <c r="BE173" s="103" t="e">
        <f>BE154*MWhPerYearPerMW*VLOOKUP(BE$16,QGenFrct,2)*'Input Page'!$D15</f>
        <v>#VALUE!</v>
      </c>
      <c r="BF173" s="103" t="e">
        <f>BF154*MWhPerYearPerMW*VLOOKUP(BF$16,QGenFrct,2)*'Input Page'!$D15</f>
        <v>#VALUE!</v>
      </c>
      <c r="BG173" s="103" t="e">
        <f>BG154*MWhPerYearPerMW*VLOOKUP(BG$16,QGenFrct,2)*'Input Page'!$D15</f>
        <v>#VALUE!</v>
      </c>
      <c r="BH173" s="103" t="e">
        <f>BH154*MWhPerYearPerMW*VLOOKUP(BH$16,QGenFrct,2)*'Input Page'!$D15</f>
        <v>#VALUE!</v>
      </c>
      <c r="BI173" s="103" t="e">
        <f>BI154*MWhPerYearPerMW*VLOOKUP(BI$16,QGenFrct,2)*'Input Page'!$D15</f>
        <v>#VALUE!</v>
      </c>
      <c r="BM173" s="16"/>
    </row>
    <row r="174" spans="3:65" x14ac:dyDescent="0.25">
      <c r="C174" s="146" t="s">
        <v>37</v>
      </c>
      <c r="D174" s="87">
        <v>0.9</v>
      </c>
      <c r="F174" s="150"/>
      <c r="G174" s="150"/>
      <c r="H174" s="150"/>
      <c r="I174" s="150"/>
      <c r="J174" s="150"/>
      <c r="K174" s="150"/>
      <c r="L174" s="150"/>
      <c r="M174" s="150"/>
      <c r="N174" s="150"/>
      <c r="O174" s="150"/>
      <c r="P174" s="150"/>
      <c r="Q174" s="149"/>
      <c r="R174" s="150"/>
      <c r="S174" s="103">
        <f>S155*MWhPerYearPerMW*VLOOKUP(S$16,QGenFrct,2)*'Input Page'!$D16</f>
        <v>58032.924363164551</v>
      </c>
      <c r="T174" s="103">
        <f>T155*MWhPerYearPerMW*VLOOKUP(T$16,QGenFrct,2)*'Input Page'!$D16</f>
        <v>66299.394963268511</v>
      </c>
      <c r="U174" s="103">
        <f>U155*MWhPerYearPerMW*VLOOKUP(U$16,QGenFrct,2)*'Input Page'!$D16</f>
        <v>43982.804752613403</v>
      </c>
      <c r="V174" s="103">
        <f>V155*MWhPerYearPerMW*VLOOKUP(V$16,QGenFrct,2)*'Input Page'!$D16</f>
        <v>55888.555115799878</v>
      </c>
      <c r="W174" s="103">
        <f>W155*MWhPerYearPerMW*VLOOKUP(W$16,QGenFrct,2)*'Input Page'!$D16</f>
        <v>70311.408048909536</v>
      </c>
      <c r="X174" s="103">
        <f>X155*MWhPerYearPerMW*VLOOKUP(X$16,QGenFrct,2)*'Input Page'!$D16</f>
        <v>71212.83635722888</v>
      </c>
      <c r="Y174" s="103">
        <f>Y155*MWhPerYearPerMW*VLOOKUP(Y$16,QGenFrct,2)*'Input Page'!$D16</f>
        <v>45522.129570127327</v>
      </c>
      <c r="Z174" s="103">
        <f>Z155*MWhPerYearPerMW*VLOOKUP(Z$16,QGenFrct,2)*'Input Page'!$D16</f>
        <v>55888.555115799878</v>
      </c>
      <c r="AA174" s="103">
        <f>AA155*MWhPerYearPerMW*VLOOKUP(AA$16,QGenFrct,2)*'Input Page'!$D16</f>
        <v>70311.408048909536</v>
      </c>
      <c r="AB174" s="103">
        <f>AB155*MWhPerYearPerMW*VLOOKUP(AB$16,QGenFrct,2)*'Input Page'!$D16</f>
        <v>71212.83635722888</v>
      </c>
      <c r="AC174" s="103">
        <f>AC155*MWhPerYearPerMW*VLOOKUP(AC$16,QGenFrct,2)*'Input Page'!$D16</f>
        <v>45522.129570127327</v>
      </c>
      <c r="AD174" s="103">
        <f>AD155*MWhPerYearPerMW*VLOOKUP(AD$16,QGenFrct,2)*'Input Page'!$D16</f>
        <v>55888.555115799878</v>
      </c>
      <c r="AE174" s="103">
        <f>AE155*MWhPerYearPerMW*VLOOKUP(AE$16,QGenFrct,2)*'Input Page'!$D16</f>
        <v>70311.408048909536</v>
      </c>
      <c r="AF174" s="103">
        <f>AF155*MWhPerYearPerMW*VLOOKUP(AF$16,QGenFrct,2)*'Input Page'!$D16</f>
        <v>71212.83635722888</v>
      </c>
      <c r="AG174" s="103">
        <f>AG155*MWhPerYearPerMW*VLOOKUP(AG$16,QGenFrct,2)*'Input Page'!$D16</f>
        <v>45522.129570127327</v>
      </c>
      <c r="AH174" s="103">
        <f>AH155*MWhPerYearPerMW*VLOOKUP(AH$16,QGenFrct,2)*'Input Page'!$D16</f>
        <v>55888.555115799878</v>
      </c>
      <c r="AI174" s="103">
        <f>AI155*MWhPerYearPerMW*VLOOKUP(AI$16,QGenFrct,2)*'Input Page'!$D16</f>
        <v>70311.408048909536</v>
      </c>
      <c r="AJ174" s="103">
        <f>AJ155*MWhPerYearPerMW*VLOOKUP(AJ$16,QGenFrct,2)*'Input Page'!$D16</f>
        <v>71212.83635722888</v>
      </c>
      <c r="AK174" s="103">
        <f>AK155*MWhPerYearPerMW*VLOOKUP(AK$16,QGenFrct,2)*'Input Page'!$D16</f>
        <v>45522.129570127327</v>
      </c>
      <c r="AL174" s="103">
        <f>AL155*MWhPerYearPerMW*VLOOKUP(AL$16,QGenFrct,2)*'Input Page'!$D16</f>
        <v>55888.555115799878</v>
      </c>
      <c r="AM174" s="103">
        <f>AM155*MWhPerYearPerMW*VLOOKUP(AM$16,QGenFrct,2)*'Input Page'!$D16</f>
        <v>70311.408048909536</v>
      </c>
      <c r="AN174" s="103">
        <f>AN155*MWhPerYearPerMW*VLOOKUP(AN$16,QGenFrct,2)*'Input Page'!$D16</f>
        <v>71212.83635722888</v>
      </c>
      <c r="AO174" s="103">
        <f>AO155*MWhPerYearPerMW*VLOOKUP(AO$16,QGenFrct,2)*'Input Page'!$D16</f>
        <v>45522.129570127327</v>
      </c>
      <c r="AP174" s="103">
        <f>AP155*MWhPerYearPerMW*VLOOKUP(AP$16,QGenFrct,2)*'Input Page'!$D16</f>
        <v>55888.555115799878</v>
      </c>
      <c r="AQ174" s="103">
        <f>AQ155*MWhPerYearPerMW*VLOOKUP(AQ$16,QGenFrct,2)*'Input Page'!$D16</f>
        <v>70311.408048909536</v>
      </c>
      <c r="AR174" s="103">
        <f>AR155*MWhPerYearPerMW*VLOOKUP(AR$16,QGenFrct,2)*'Input Page'!$D16</f>
        <v>71212.83635722888</v>
      </c>
      <c r="AS174" s="103">
        <f>AS155*MWhPerYearPerMW*VLOOKUP(AS$16,QGenFrct,2)*'Input Page'!$D16</f>
        <v>45522.129570127327</v>
      </c>
      <c r="AT174" s="103">
        <f>AT155*MWhPerYearPerMW*VLOOKUP(AT$16,QGenFrct,2)*'Input Page'!$D16</f>
        <v>55888.555115799878</v>
      </c>
      <c r="AU174" s="103">
        <f>AU155*MWhPerYearPerMW*VLOOKUP(AU$16,QGenFrct,2)*'Input Page'!$D16</f>
        <v>70311.408048909536</v>
      </c>
      <c r="AV174" s="103">
        <f>AV155*MWhPerYearPerMW*VLOOKUP(AV$16,QGenFrct,2)*'Input Page'!$D16</f>
        <v>71212.83635722888</v>
      </c>
      <c r="AW174" s="103">
        <f>AW155*MWhPerYearPerMW*VLOOKUP(AW$16,QGenFrct,2)*'Input Page'!$D16</f>
        <v>45522.129570127327</v>
      </c>
      <c r="AX174" s="103">
        <f>AX155*MWhPerYearPerMW*VLOOKUP(AX$16,QGenFrct,2)*'Input Page'!$D16</f>
        <v>55888.555115799878</v>
      </c>
      <c r="AY174" s="103">
        <f>AY155*MWhPerYearPerMW*VLOOKUP(AY$16,QGenFrct,2)*'Input Page'!$D16</f>
        <v>70311.408048909536</v>
      </c>
      <c r="AZ174" s="103">
        <f>AZ155*MWhPerYearPerMW*VLOOKUP(AZ$16,QGenFrct,2)*'Input Page'!$D16</f>
        <v>71212.83635722888</v>
      </c>
      <c r="BA174" s="103">
        <f>BA155*MWhPerYearPerMW*VLOOKUP(BA$16,QGenFrct,2)*'Input Page'!$D16</f>
        <v>45522.129570127327</v>
      </c>
      <c r="BB174" s="103">
        <f>BB155*MWhPerYearPerMW*VLOOKUP(BB$16,QGenFrct,2)*'Input Page'!$D16</f>
        <v>55888.555115799878</v>
      </c>
      <c r="BC174" s="103">
        <f>BC155*MWhPerYearPerMW*VLOOKUP(BC$16,QGenFrct,2)*'Input Page'!$D16</f>
        <v>70311.408048909536</v>
      </c>
      <c r="BD174" s="103">
        <f>BD155*MWhPerYearPerMW*VLOOKUP(BD$16,QGenFrct,2)*'Input Page'!$D16</f>
        <v>71212.83635722888</v>
      </c>
      <c r="BE174" s="103">
        <f>BE155*MWhPerYearPerMW*VLOOKUP(BE$16,QGenFrct,2)*'Input Page'!$D16</f>
        <v>45522.129570127327</v>
      </c>
      <c r="BF174" s="103">
        <f>BF155*MWhPerYearPerMW*VLOOKUP(BF$16,QGenFrct,2)*'Input Page'!$D16</f>
        <v>55829.338461208332</v>
      </c>
      <c r="BG174" s="103">
        <f>BG155*MWhPerYearPerMW*VLOOKUP(BG$16,QGenFrct,2)*'Input Page'!$D16</f>
        <v>68870.87625592672</v>
      </c>
      <c r="BH174" s="103">
        <f>BH155*MWhPerYearPerMW*VLOOKUP(BH$16,QGenFrct,2)*'Input Page'!$D16</f>
        <v>68561.490505280497</v>
      </c>
      <c r="BI174" s="103">
        <f>BI155*MWhPerYearPerMW*VLOOKUP(BI$16,QGenFrct,2)*'Input Page'!$D16</f>
        <v>43827.281905274242</v>
      </c>
      <c r="BM174" s="16"/>
    </row>
    <row r="175" spans="3:65" x14ac:dyDescent="0.25">
      <c r="C175" s="147"/>
      <c r="D175" s="87">
        <v>0.7</v>
      </c>
      <c r="F175" s="150"/>
      <c r="G175" s="150"/>
      <c r="H175" s="150"/>
      <c r="I175" s="150"/>
      <c r="J175" s="150"/>
      <c r="K175" s="150"/>
      <c r="L175" s="150"/>
      <c r="M175" s="150"/>
      <c r="N175" s="150"/>
      <c r="O175" s="150"/>
      <c r="P175" s="150"/>
      <c r="Q175" s="149"/>
      <c r="R175" s="150"/>
      <c r="S175" s="103">
        <f>S156*MWhPerYearPerMW*VLOOKUP(S$16,QGenFrct,2)*'Input Page'!$D17</f>
        <v>1120.4136167644053</v>
      </c>
      <c r="T175" s="103">
        <f>T156*MWhPerYearPerMW*VLOOKUP(T$16,QGenFrct,2)*'Input Page'!$D17</f>
        <v>3910.4439367967998</v>
      </c>
      <c r="U175" s="103">
        <f>U156*MWhPerYearPerMW*VLOOKUP(U$16,QGenFrct,2)*'Input Page'!$D17</f>
        <v>3011.6971971945354</v>
      </c>
      <c r="V175" s="103">
        <f>V156*MWhPerYearPerMW*VLOOKUP(V$16,QGenFrct,2)*'Input Page'!$D17</f>
        <v>4326.1024633680618</v>
      </c>
      <c r="W175" s="103">
        <f>W156*MWhPerYearPerMW*VLOOKUP(W$16,QGenFrct,2)*'Input Page'!$D17</f>
        <v>5442.516002301757</v>
      </c>
      <c r="X175" s="103">
        <f>X156*MWhPerYearPerMW*VLOOKUP(X$16,QGenFrct,2)*'Input Page'!$D17</f>
        <v>5512.2918484851116</v>
      </c>
      <c r="Y175" s="103">
        <f>Y156*MWhPerYearPerMW*VLOOKUP(Y$16,QGenFrct,2)*'Input Page'!$D17</f>
        <v>3523.6802322594704</v>
      </c>
      <c r="Z175" s="103">
        <f>Z156*MWhPerYearPerMW*VLOOKUP(Z$16,QGenFrct,2)*'Input Page'!$D17</f>
        <v>4326.1024633680618</v>
      </c>
      <c r="AA175" s="103">
        <f>AA156*MWhPerYearPerMW*VLOOKUP(AA$16,QGenFrct,2)*'Input Page'!$D17</f>
        <v>5442.516002301757</v>
      </c>
      <c r="AB175" s="103">
        <f>AB156*MWhPerYearPerMW*VLOOKUP(AB$16,QGenFrct,2)*'Input Page'!$D17</f>
        <v>5512.2918484851116</v>
      </c>
      <c r="AC175" s="103">
        <f>AC156*MWhPerYearPerMW*VLOOKUP(AC$16,QGenFrct,2)*'Input Page'!$D17</f>
        <v>3523.6802322594704</v>
      </c>
      <c r="AD175" s="103">
        <f>AD156*MWhPerYearPerMW*VLOOKUP(AD$16,QGenFrct,2)*'Input Page'!$D17</f>
        <v>4326.1024633680618</v>
      </c>
      <c r="AE175" s="103">
        <f>AE156*MWhPerYearPerMW*VLOOKUP(AE$16,QGenFrct,2)*'Input Page'!$D17</f>
        <v>5442.516002301757</v>
      </c>
      <c r="AF175" s="103">
        <f>AF156*MWhPerYearPerMW*VLOOKUP(AF$16,QGenFrct,2)*'Input Page'!$D17</f>
        <v>5512.2918484851116</v>
      </c>
      <c r="AG175" s="103">
        <f>AG156*MWhPerYearPerMW*VLOOKUP(AG$16,QGenFrct,2)*'Input Page'!$D17</f>
        <v>3523.6802322594704</v>
      </c>
      <c r="AH175" s="103">
        <f>AH156*MWhPerYearPerMW*VLOOKUP(AH$16,QGenFrct,2)*'Input Page'!$D17</f>
        <v>4326.1024633680618</v>
      </c>
      <c r="AI175" s="103">
        <f>AI156*MWhPerYearPerMW*VLOOKUP(AI$16,QGenFrct,2)*'Input Page'!$D17</f>
        <v>5442.516002301757</v>
      </c>
      <c r="AJ175" s="103">
        <f>AJ156*MWhPerYearPerMW*VLOOKUP(AJ$16,QGenFrct,2)*'Input Page'!$D17</f>
        <v>5512.2918484851116</v>
      </c>
      <c r="AK175" s="103">
        <f>AK156*MWhPerYearPerMW*VLOOKUP(AK$16,QGenFrct,2)*'Input Page'!$D17</f>
        <v>3523.6802322594704</v>
      </c>
      <c r="AL175" s="103">
        <f>AL156*MWhPerYearPerMW*VLOOKUP(AL$16,QGenFrct,2)*'Input Page'!$D17</f>
        <v>4326.1024633680618</v>
      </c>
      <c r="AM175" s="103">
        <f>AM156*MWhPerYearPerMW*VLOOKUP(AM$16,QGenFrct,2)*'Input Page'!$D17</f>
        <v>5442.516002301757</v>
      </c>
      <c r="AN175" s="103">
        <f>AN156*MWhPerYearPerMW*VLOOKUP(AN$16,QGenFrct,2)*'Input Page'!$D17</f>
        <v>5512.2918484851116</v>
      </c>
      <c r="AO175" s="103">
        <f>AO156*MWhPerYearPerMW*VLOOKUP(AO$16,QGenFrct,2)*'Input Page'!$D17</f>
        <v>3523.6802322594704</v>
      </c>
      <c r="AP175" s="103">
        <f>AP156*MWhPerYearPerMW*VLOOKUP(AP$16,QGenFrct,2)*'Input Page'!$D17</f>
        <v>4326.1024633680618</v>
      </c>
      <c r="AQ175" s="103">
        <f>AQ156*MWhPerYearPerMW*VLOOKUP(AQ$16,QGenFrct,2)*'Input Page'!$D17</f>
        <v>5442.516002301757</v>
      </c>
      <c r="AR175" s="103">
        <f>AR156*MWhPerYearPerMW*VLOOKUP(AR$16,QGenFrct,2)*'Input Page'!$D17</f>
        <v>5512.2918484851116</v>
      </c>
      <c r="AS175" s="103">
        <f>AS156*MWhPerYearPerMW*VLOOKUP(AS$16,QGenFrct,2)*'Input Page'!$D17</f>
        <v>3523.6802322594704</v>
      </c>
      <c r="AT175" s="103" t="e">
        <f>AT156*MWhPerYearPerMW*VLOOKUP(AT$16,QGenFrct,2)*'Input Page'!$D17</f>
        <v>#VALUE!</v>
      </c>
      <c r="AU175" s="103" t="e">
        <f>AU156*MWhPerYearPerMW*VLOOKUP(AU$16,QGenFrct,2)*'Input Page'!$D17</f>
        <v>#VALUE!</v>
      </c>
      <c r="AV175" s="103" t="e">
        <f>AV156*MWhPerYearPerMW*VLOOKUP(AV$16,QGenFrct,2)*'Input Page'!$D17</f>
        <v>#VALUE!</v>
      </c>
      <c r="AW175" s="103" t="e">
        <f>AW156*MWhPerYearPerMW*VLOOKUP(AW$16,QGenFrct,2)*'Input Page'!$D17</f>
        <v>#VALUE!</v>
      </c>
      <c r="AX175" s="103" t="e">
        <f>AX156*MWhPerYearPerMW*VLOOKUP(AX$16,QGenFrct,2)*'Input Page'!$D17</f>
        <v>#VALUE!</v>
      </c>
      <c r="AY175" s="103" t="e">
        <f>AY156*MWhPerYearPerMW*VLOOKUP(AY$16,QGenFrct,2)*'Input Page'!$D17</f>
        <v>#VALUE!</v>
      </c>
      <c r="AZ175" s="103" t="e">
        <f>AZ156*MWhPerYearPerMW*VLOOKUP(AZ$16,QGenFrct,2)*'Input Page'!$D17</f>
        <v>#VALUE!</v>
      </c>
      <c r="BA175" s="103" t="e">
        <f>BA156*MWhPerYearPerMW*VLOOKUP(BA$16,QGenFrct,2)*'Input Page'!$D17</f>
        <v>#VALUE!</v>
      </c>
      <c r="BB175" s="103" t="e">
        <f>BB156*MWhPerYearPerMW*VLOOKUP(BB$16,QGenFrct,2)*'Input Page'!$D17</f>
        <v>#VALUE!</v>
      </c>
      <c r="BC175" s="103" t="e">
        <f>BC156*MWhPerYearPerMW*VLOOKUP(BC$16,QGenFrct,2)*'Input Page'!$D17</f>
        <v>#VALUE!</v>
      </c>
      <c r="BD175" s="103" t="e">
        <f>BD156*MWhPerYearPerMW*VLOOKUP(BD$16,QGenFrct,2)*'Input Page'!$D17</f>
        <v>#VALUE!</v>
      </c>
      <c r="BE175" s="103" t="e">
        <f>BE156*MWhPerYearPerMW*VLOOKUP(BE$16,QGenFrct,2)*'Input Page'!$D17</f>
        <v>#VALUE!</v>
      </c>
      <c r="BF175" s="103" t="e">
        <f>BF156*MWhPerYearPerMW*VLOOKUP(BF$16,QGenFrct,2)*'Input Page'!$D17</f>
        <v>#VALUE!</v>
      </c>
      <c r="BG175" s="103" t="e">
        <f>BG156*MWhPerYearPerMW*VLOOKUP(BG$16,QGenFrct,2)*'Input Page'!$D17</f>
        <v>#VALUE!</v>
      </c>
      <c r="BH175" s="103" t="e">
        <f>BH156*MWhPerYearPerMW*VLOOKUP(BH$16,QGenFrct,2)*'Input Page'!$D17</f>
        <v>#VALUE!</v>
      </c>
      <c r="BI175" s="103" t="e">
        <f>BI156*MWhPerYearPerMW*VLOOKUP(BI$16,QGenFrct,2)*'Input Page'!$D17</f>
        <v>#VALUE!</v>
      </c>
      <c r="BM175" s="16"/>
    </row>
    <row r="176" spans="3:65" x14ac:dyDescent="0.25">
      <c r="C176" s="147"/>
      <c r="D176" s="87">
        <v>0.6</v>
      </c>
      <c r="F176" s="150"/>
      <c r="G176" s="150"/>
      <c r="H176" s="150"/>
      <c r="I176" s="150"/>
      <c r="J176" s="150"/>
      <c r="K176" s="150"/>
      <c r="L176" s="150"/>
      <c r="M176" s="150"/>
      <c r="N176" s="150"/>
      <c r="O176" s="150"/>
      <c r="P176" s="150"/>
      <c r="Q176" s="149"/>
      <c r="R176" s="150"/>
      <c r="S176" s="103">
        <f>S157*MWhPerYearPerMW*VLOOKUP(S$16,QGenFrct,2)*'Input Page'!$D18</f>
        <v>78.241899165061241</v>
      </c>
      <c r="T176" s="103">
        <f>T157*MWhPerYearPerMW*VLOOKUP(T$16,QGenFrct,2)*'Input Page'!$D18</f>
        <v>538.3941091344268</v>
      </c>
      <c r="U176" s="103">
        <f>U157*MWhPerYearPerMW*VLOOKUP(U$16,QGenFrct,2)*'Input Page'!$D18</f>
        <v>884.27729398521717</v>
      </c>
      <c r="V176" s="103">
        <f>V157*MWhPerYearPerMW*VLOOKUP(V$16,QGenFrct,2)*'Input Page'!$D18</f>
        <v>2080.3127036719256</v>
      </c>
      <c r="W176" s="103">
        <f>W157*MWhPerYearPerMW*VLOOKUP(W$16,QGenFrct,2)*'Input Page'!$D18</f>
        <v>3868.520755610004</v>
      </c>
      <c r="X176" s="103">
        <f>X157*MWhPerYearPerMW*VLOOKUP(X$16,QGenFrct,2)*'Input Page'!$D18</f>
        <v>4763.0479421585451</v>
      </c>
      <c r="Y176" s="103">
        <f>Y157*MWhPerYearPerMW*VLOOKUP(Y$16,QGenFrct,2)*'Input Page'!$D18</f>
        <v>3314.79016374403</v>
      </c>
      <c r="Z176" s="103">
        <f>Z157*MWhPerYearPerMW*VLOOKUP(Z$16,QGenFrct,2)*'Input Page'!$D18</f>
        <v>4069.6433693491053</v>
      </c>
      <c r="AA176" s="103">
        <f>AA157*MWhPerYearPerMW*VLOOKUP(AA$16,QGenFrct,2)*'Input Page'!$D18</f>
        <v>5119.8739162779075</v>
      </c>
      <c r="AB176" s="103">
        <f>AB157*MWhPerYearPerMW*VLOOKUP(AB$16,QGenFrct,2)*'Input Page'!$D18</f>
        <v>5185.5133254609564</v>
      </c>
      <c r="AC176" s="103">
        <f>AC157*MWhPerYearPerMW*VLOOKUP(AC$16,QGenFrct,2)*'Input Page'!$D18</f>
        <v>3314.79016374403</v>
      </c>
      <c r="AD176" s="103">
        <f>AD157*MWhPerYearPerMW*VLOOKUP(AD$16,QGenFrct,2)*'Input Page'!$D18</f>
        <v>4069.6433693491053</v>
      </c>
      <c r="AE176" s="103">
        <f>AE157*MWhPerYearPerMW*VLOOKUP(AE$16,QGenFrct,2)*'Input Page'!$D18</f>
        <v>5119.8739162779075</v>
      </c>
      <c r="AF176" s="103">
        <f>AF157*MWhPerYearPerMW*VLOOKUP(AF$16,QGenFrct,2)*'Input Page'!$D18</f>
        <v>5185.5133254609564</v>
      </c>
      <c r="AG176" s="103">
        <f>AG157*MWhPerYearPerMW*VLOOKUP(AG$16,QGenFrct,2)*'Input Page'!$D18</f>
        <v>3314.79016374403</v>
      </c>
      <c r="AH176" s="103">
        <f>AH157*MWhPerYearPerMW*VLOOKUP(AH$16,QGenFrct,2)*'Input Page'!$D18</f>
        <v>4069.6433693491053</v>
      </c>
      <c r="AI176" s="103">
        <f>AI157*MWhPerYearPerMW*VLOOKUP(AI$16,QGenFrct,2)*'Input Page'!$D18</f>
        <v>5119.8739162779075</v>
      </c>
      <c r="AJ176" s="103">
        <f>AJ157*MWhPerYearPerMW*VLOOKUP(AJ$16,QGenFrct,2)*'Input Page'!$D18</f>
        <v>5185.5133254609564</v>
      </c>
      <c r="AK176" s="103">
        <f>AK157*MWhPerYearPerMW*VLOOKUP(AK$16,QGenFrct,2)*'Input Page'!$D18</f>
        <v>3314.79016374403</v>
      </c>
      <c r="AL176" s="103">
        <f>AL157*MWhPerYearPerMW*VLOOKUP(AL$16,QGenFrct,2)*'Input Page'!$D18</f>
        <v>4069.6433693491053</v>
      </c>
      <c r="AM176" s="103">
        <f>AM157*MWhPerYearPerMW*VLOOKUP(AM$16,QGenFrct,2)*'Input Page'!$D18</f>
        <v>5119.8739162779075</v>
      </c>
      <c r="AN176" s="103">
        <f>AN157*MWhPerYearPerMW*VLOOKUP(AN$16,QGenFrct,2)*'Input Page'!$D18</f>
        <v>5185.5133254609564</v>
      </c>
      <c r="AO176" s="103">
        <f>AO157*MWhPerYearPerMW*VLOOKUP(AO$16,QGenFrct,2)*'Input Page'!$D18</f>
        <v>3314.79016374403</v>
      </c>
      <c r="AP176" s="103">
        <f>AP157*MWhPerYearPerMW*VLOOKUP(AP$16,QGenFrct,2)*'Input Page'!$D18</f>
        <v>4069.6433693491053</v>
      </c>
      <c r="AQ176" s="103">
        <f>AQ157*MWhPerYearPerMW*VLOOKUP(AQ$16,QGenFrct,2)*'Input Page'!$D18</f>
        <v>5119.8739162779075</v>
      </c>
      <c r="AR176" s="103">
        <f>AR157*MWhPerYearPerMW*VLOOKUP(AR$16,QGenFrct,2)*'Input Page'!$D18</f>
        <v>5185.5133254609564</v>
      </c>
      <c r="AS176" s="103">
        <f>AS157*MWhPerYearPerMW*VLOOKUP(AS$16,QGenFrct,2)*'Input Page'!$D18</f>
        <v>3314.79016374403</v>
      </c>
      <c r="AT176" s="103" t="e">
        <f>AT157*MWhPerYearPerMW*VLOOKUP(AT$16,QGenFrct,2)*'Input Page'!$D18</f>
        <v>#VALUE!</v>
      </c>
      <c r="AU176" s="103" t="e">
        <f>AU157*MWhPerYearPerMW*VLOOKUP(AU$16,QGenFrct,2)*'Input Page'!$D18</f>
        <v>#VALUE!</v>
      </c>
      <c r="AV176" s="103" t="e">
        <f>AV157*MWhPerYearPerMW*VLOOKUP(AV$16,QGenFrct,2)*'Input Page'!$D18</f>
        <v>#VALUE!</v>
      </c>
      <c r="AW176" s="103" t="e">
        <f>AW157*MWhPerYearPerMW*VLOOKUP(AW$16,QGenFrct,2)*'Input Page'!$D18</f>
        <v>#VALUE!</v>
      </c>
      <c r="AX176" s="103" t="e">
        <f>AX157*MWhPerYearPerMW*VLOOKUP(AX$16,QGenFrct,2)*'Input Page'!$D18</f>
        <v>#VALUE!</v>
      </c>
      <c r="AY176" s="103" t="e">
        <f>AY157*MWhPerYearPerMW*VLOOKUP(AY$16,QGenFrct,2)*'Input Page'!$D18</f>
        <v>#VALUE!</v>
      </c>
      <c r="AZ176" s="103" t="e">
        <f>AZ157*MWhPerYearPerMW*VLOOKUP(AZ$16,QGenFrct,2)*'Input Page'!$D18</f>
        <v>#VALUE!</v>
      </c>
      <c r="BA176" s="103" t="e">
        <f>BA157*MWhPerYearPerMW*VLOOKUP(BA$16,QGenFrct,2)*'Input Page'!$D18</f>
        <v>#VALUE!</v>
      </c>
      <c r="BB176" s="103" t="e">
        <f>BB157*MWhPerYearPerMW*VLOOKUP(BB$16,QGenFrct,2)*'Input Page'!$D18</f>
        <v>#VALUE!</v>
      </c>
      <c r="BC176" s="103" t="e">
        <f>BC157*MWhPerYearPerMW*VLOOKUP(BC$16,QGenFrct,2)*'Input Page'!$D18</f>
        <v>#VALUE!</v>
      </c>
      <c r="BD176" s="103" t="e">
        <f>BD157*MWhPerYearPerMW*VLOOKUP(BD$16,QGenFrct,2)*'Input Page'!$D18</f>
        <v>#VALUE!</v>
      </c>
      <c r="BE176" s="103" t="e">
        <f>BE157*MWhPerYearPerMW*VLOOKUP(BE$16,QGenFrct,2)*'Input Page'!$D18</f>
        <v>#VALUE!</v>
      </c>
      <c r="BF176" s="103" t="e">
        <f>BF157*MWhPerYearPerMW*VLOOKUP(BF$16,QGenFrct,2)*'Input Page'!$D18</f>
        <v>#VALUE!</v>
      </c>
      <c r="BG176" s="103" t="e">
        <f>BG157*MWhPerYearPerMW*VLOOKUP(BG$16,QGenFrct,2)*'Input Page'!$D18</f>
        <v>#VALUE!</v>
      </c>
      <c r="BH176" s="103" t="e">
        <f>BH157*MWhPerYearPerMW*VLOOKUP(BH$16,QGenFrct,2)*'Input Page'!$D18</f>
        <v>#VALUE!</v>
      </c>
      <c r="BI176" s="103" t="e">
        <f>BI157*MWhPerYearPerMW*VLOOKUP(BI$16,QGenFrct,2)*'Input Page'!$D18</f>
        <v>#VALUE!</v>
      </c>
      <c r="BM176" s="16"/>
    </row>
    <row r="177" spans="2:65" x14ac:dyDescent="0.25">
      <c r="C177" s="148"/>
      <c r="D177" s="87">
        <v>0.55000000000000004</v>
      </c>
      <c r="F177" s="150"/>
      <c r="G177" s="150"/>
      <c r="H177" s="150"/>
      <c r="I177" s="150"/>
      <c r="J177" s="150"/>
      <c r="K177" s="150"/>
      <c r="L177" s="150"/>
      <c r="M177" s="150"/>
      <c r="N177" s="150"/>
      <c r="O177" s="150"/>
      <c r="P177" s="150"/>
      <c r="Q177" s="149"/>
      <c r="R177" s="150"/>
      <c r="S177" s="103">
        <f>S158*MWhPerYearPerMW*VLOOKUP(S$16,QGenFrct,2)*'Input Page'!$D19</f>
        <v>0</v>
      </c>
      <c r="T177" s="103">
        <f>T158*MWhPerYearPerMW*VLOOKUP(T$16,QGenFrct,2)*'Input Page'!$D19</f>
        <v>0</v>
      </c>
      <c r="U177" s="103">
        <f>U158*MWhPerYearPerMW*VLOOKUP(U$16,QGenFrct,2)*'Input Page'!$D19</f>
        <v>0</v>
      </c>
      <c r="V177" s="103">
        <f>V158*MWhPerYearPerMW*VLOOKUP(V$16,QGenFrct,2)*'Input Page'!$D19</f>
        <v>0</v>
      </c>
      <c r="W177" s="103">
        <f>W158*MWhPerYearPerMW*VLOOKUP(W$16,QGenFrct,2)*'Input Page'!$D19</f>
        <v>0</v>
      </c>
      <c r="X177" s="103">
        <f>X158*MWhPerYearPerMW*VLOOKUP(X$16,QGenFrct,2)*'Input Page'!$D19</f>
        <v>0</v>
      </c>
      <c r="Y177" s="103">
        <f>Y158*MWhPerYearPerMW*VLOOKUP(Y$16,QGenFrct,2)*'Input Page'!$D19</f>
        <v>0</v>
      </c>
      <c r="Z177" s="103">
        <f>Z158*MWhPerYearPerMW*VLOOKUP(Z$16,QGenFrct,2)*'Input Page'!$D19</f>
        <v>0</v>
      </c>
      <c r="AA177" s="103">
        <f>AA158*MWhPerYearPerMW*VLOOKUP(AA$16,QGenFrct,2)*'Input Page'!$D19</f>
        <v>0</v>
      </c>
      <c r="AB177" s="103">
        <f>AB158*MWhPerYearPerMW*VLOOKUP(AB$16,QGenFrct,2)*'Input Page'!$D19</f>
        <v>0</v>
      </c>
      <c r="AC177" s="103">
        <f>AC158*MWhPerYearPerMW*VLOOKUP(AC$16,QGenFrct,2)*'Input Page'!$D19</f>
        <v>0</v>
      </c>
      <c r="AD177" s="103">
        <f>AD158*MWhPerYearPerMW*VLOOKUP(AD$16,QGenFrct,2)*'Input Page'!$D19</f>
        <v>0</v>
      </c>
      <c r="AE177" s="103">
        <f>AE158*MWhPerYearPerMW*VLOOKUP(AE$16,QGenFrct,2)*'Input Page'!$D19</f>
        <v>0</v>
      </c>
      <c r="AF177" s="103">
        <f>AF158*MWhPerYearPerMW*VLOOKUP(AF$16,QGenFrct,2)*'Input Page'!$D19</f>
        <v>0</v>
      </c>
      <c r="AG177" s="103">
        <f>AG158*MWhPerYearPerMW*VLOOKUP(AG$16,QGenFrct,2)*'Input Page'!$D19</f>
        <v>0</v>
      </c>
      <c r="AH177" s="103">
        <f>AH158*MWhPerYearPerMW*VLOOKUP(AH$16,QGenFrct,2)*'Input Page'!$D19</f>
        <v>0</v>
      </c>
      <c r="AI177" s="103">
        <f>AI158*MWhPerYearPerMW*VLOOKUP(AI$16,QGenFrct,2)*'Input Page'!$D19</f>
        <v>0</v>
      </c>
      <c r="AJ177" s="103">
        <f>AJ158*MWhPerYearPerMW*VLOOKUP(AJ$16,QGenFrct,2)*'Input Page'!$D19</f>
        <v>0</v>
      </c>
      <c r="AK177" s="103">
        <f>AK158*MWhPerYearPerMW*VLOOKUP(AK$16,QGenFrct,2)*'Input Page'!$D19</f>
        <v>0</v>
      </c>
      <c r="AL177" s="103">
        <f>AL158*MWhPerYearPerMW*VLOOKUP(AL$16,QGenFrct,2)*'Input Page'!$D19</f>
        <v>0</v>
      </c>
      <c r="AM177" s="103">
        <f>AM158*MWhPerYearPerMW*VLOOKUP(AM$16,QGenFrct,2)*'Input Page'!$D19</f>
        <v>0</v>
      </c>
      <c r="AN177" s="103">
        <f>AN158*MWhPerYearPerMW*VLOOKUP(AN$16,QGenFrct,2)*'Input Page'!$D19</f>
        <v>0</v>
      </c>
      <c r="AO177" s="103">
        <f>AO158*MWhPerYearPerMW*VLOOKUP(AO$16,QGenFrct,2)*'Input Page'!$D19</f>
        <v>0</v>
      </c>
      <c r="AP177" s="103">
        <f>AP158*MWhPerYearPerMW*VLOOKUP(AP$16,QGenFrct,2)*'Input Page'!$D19</f>
        <v>0</v>
      </c>
      <c r="AQ177" s="103">
        <f>AQ158*MWhPerYearPerMW*VLOOKUP(AQ$16,QGenFrct,2)*'Input Page'!$D19</f>
        <v>0</v>
      </c>
      <c r="AR177" s="103">
        <f>AR158*MWhPerYearPerMW*VLOOKUP(AR$16,QGenFrct,2)*'Input Page'!$D19</f>
        <v>0</v>
      </c>
      <c r="AS177" s="103">
        <f>AS158*MWhPerYearPerMW*VLOOKUP(AS$16,QGenFrct,2)*'Input Page'!$D19</f>
        <v>0</v>
      </c>
      <c r="AT177" s="103" t="e">
        <f>AT158*MWhPerYearPerMW*VLOOKUP(AT$16,QGenFrct,2)*'Input Page'!$D19</f>
        <v>#VALUE!</v>
      </c>
      <c r="AU177" s="103" t="e">
        <f>AU158*MWhPerYearPerMW*VLOOKUP(AU$16,QGenFrct,2)*'Input Page'!$D19</f>
        <v>#VALUE!</v>
      </c>
      <c r="AV177" s="103" t="e">
        <f>AV158*MWhPerYearPerMW*VLOOKUP(AV$16,QGenFrct,2)*'Input Page'!$D19</f>
        <v>#VALUE!</v>
      </c>
      <c r="AW177" s="103" t="e">
        <f>AW158*MWhPerYearPerMW*VLOOKUP(AW$16,QGenFrct,2)*'Input Page'!$D19</f>
        <v>#VALUE!</v>
      </c>
      <c r="AX177" s="103" t="e">
        <f>AX158*MWhPerYearPerMW*VLOOKUP(AX$16,QGenFrct,2)*'Input Page'!$D19</f>
        <v>#VALUE!</v>
      </c>
      <c r="AY177" s="103" t="e">
        <f>AY158*MWhPerYearPerMW*VLOOKUP(AY$16,QGenFrct,2)*'Input Page'!$D19</f>
        <v>#VALUE!</v>
      </c>
      <c r="AZ177" s="103" t="e">
        <f>AZ158*MWhPerYearPerMW*VLOOKUP(AZ$16,QGenFrct,2)*'Input Page'!$D19</f>
        <v>#VALUE!</v>
      </c>
      <c r="BA177" s="103" t="e">
        <f>BA158*MWhPerYearPerMW*VLOOKUP(BA$16,QGenFrct,2)*'Input Page'!$D19</f>
        <v>#VALUE!</v>
      </c>
      <c r="BB177" s="103" t="e">
        <f>BB158*MWhPerYearPerMW*VLOOKUP(BB$16,QGenFrct,2)*'Input Page'!$D19</f>
        <v>#VALUE!</v>
      </c>
      <c r="BC177" s="103" t="e">
        <f>BC158*MWhPerYearPerMW*VLOOKUP(BC$16,QGenFrct,2)*'Input Page'!$D19</f>
        <v>#VALUE!</v>
      </c>
      <c r="BD177" s="103" t="e">
        <f>BD158*MWhPerYearPerMW*VLOOKUP(BD$16,QGenFrct,2)*'Input Page'!$D19</f>
        <v>#VALUE!</v>
      </c>
      <c r="BE177" s="103" t="e">
        <f>BE158*MWhPerYearPerMW*VLOOKUP(BE$16,QGenFrct,2)*'Input Page'!$D19</f>
        <v>#VALUE!</v>
      </c>
      <c r="BF177" s="103" t="e">
        <f>BF158*MWhPerYearPerMW*VLOOKUP(BF$16,QGenFrct,2)*'Input Page'!$D19</f>
        <v>#VALUE!</v>
      </c>
      <c r="BG177" s="103" t="e">
        <f>BG158*MWhPerYearPerMW*VLOOKUP(BG$16,QGenFrct,2)*'Input Page'!$D19</f>
        <v>#VALUE!</v>
      </c>
      <c r="BH177" s="103" t="e">
        <f>BH158*MWhPerYearPerMW*VLOOKUP(BH$16,QGenFrct,2)*'Input Page'!$D19</f>
        <v>#VALUE!</v>
      </c>
      <c r="BI177" s="103" t="e">
        <f>BI158*MWhPerYearPerMW*VLOOKUP(BI$16,QGenFrct,2)*'Input Page'!$D19</f>
        <v>#VALUE!</v>
      </c>
      <c r="BM177" s="16"/>
    </row>
    <row r="178" spans="2:65" x14ac:dyDescent="0.25">
      <c r="C178" s="146" t="s">
        <v>38</v>
      </c>
      <c r="D178" s="87">
        <v>0.8</v>
      </c>
      <c r="F178" s="150"/>
      <c r="G178" s="150"/>
      <c r="H178" s="150"/>
      <c r="I178" s="150"/>
      <c r="J178" s="150"/>
      <c r="K178" s="150"/>
      <c r="L178" s="150"/>
      <c r="M178" s="150"/>
      <c r="N178" s="150"/>
      <c r="O178" s="150"/>
      <c r="P178" s="150"/>
      <c r="Q178" s="149"/>
      <c r="R178" s="150"/>
      <c r="S178" s="103">
        <f>S159*MWhPerYearPerMW*VLOOKUP(S$16,QGenFrct,2)*'Input Page'!$D20</f>
        <v>42702.060378433867</v>
      </c>
      <c r="T178" s="103">
        <f>T159*MWhPerYearPerMW*VLOOKUP(T$16,QGenFrct,2)*'Input Page'!$D20</f>
        <v>50475.725477904314</v>
      </c>
      <c r="U178" s="103">
        <f>U159*MWhPerYearPerMW*VLOOKUP(U$16,QGenFrct,2)*'Input Page'!$D20</f>
        <v>34210.538607631963</v>
      </c>
      <c r="V178" s="103">
        <f>V159*MWhPerYearPerMW*VLOOKUP(V$16,QGenFrct,2)*'Input Page'!$D20</f>
        <v>44388.254099271646</v>
      </c>
      <c r="W178" s="103">
        <f>W159*MWhPerYearPerMW*VLOOKUP(W$16,QGenFrct,2)*'Input Page'!$D20</f>
        <v>55843.287415212733</v>
      </c>
      <c r="X178" s="103">
        <f>X159*MWhPerYearPerMW*VLOOKUP(X$16,QGenFrct,2)*'Input Page'!$D20</f>
        <v>56559.226997459045</v>
      </c>
      <c r="Y178" s="103">
        <f>Y159*MWhPerYearPerMW*VLOOKUP(Y$16,QGenFrct,2)*'Input Page'!$D20</f>
        <v>36154.948903439006</v>
      </c>
      <c r="Z178" s="103">
        <f>Z159*MWhPerYearPerMW*VLOOKUP(Z$16,QGenFrct,2)*'Input Page'!$D20</f>
        <v>44388.254099271646</v>
      </c>
      <c r="AA178" s="103">
        <f>AA159*MWhPerYearPerMW*VLOOKUP(AA$16,QGenFrct,2)*'Input Page'!$D20</f>
        <v>55843.287415212733</v>
      </c>
      <c r="AB178" s="103">
        <f>AB159*MWhPerYearPerMW*VLOOKUP(AB$16,QGenFrct,2)*'Input Page'!$D20</f>
        <v>56559.226997459045</v>
      </c>
      <c r="AC178" s="103">
        <f>AC159*MWhPerYearPerMW*VLOOKUP(AC$16,QGenFrct,2)*'Input Page'!$D20</f>
        <v>36154.948903439006</v>
      </c>
      <c r="AD178" s="103">
        <f>AD159*MWhPerYearPerMW*VLOOKUP(AD$16,QGenFrct,2)*'Input Page'!$D20</f>
        <v>44388.254099271646</v>
      </c>
      <c r="AE178" s="103">
        <f>AE159*MWhPerYearPerMW*VLOOKUP(AE$16,QGenFrct,2)*'Input Page'!$D20</f>
        <v>55843.287415212733</v>
      </c>
      <c r="AF178" s="103">
        <f>AF159*MWhPerYearPerMW*VLOOKUP(AF$16,QGenFrct,2)*'Input Page'!$D20</f>
        <v>56559.226997459045</v>
      </c>
      <c r="AG178" s="103">
        <f>AG159*MWhPerYearPerMW*VLOOKUP(AG$16,QGenFrct,2)*'Input Page'!$D20</f>
        <v>36154.948903439006</v>
      </c>
      <c r="AH178" s="103">
        <f>AH159*MWhPerYearPerMW*VLOOKUP(AH$16,QGenFrct,2)*'Input Page'!$D20</f>
        <v>44388.254099271646</v>
      </c>
      <c r="AI178" s="103">
        <f>AI159*MWhPerYearPerMW*VLOOKUP(AI$16,QGenFrct,2)*'Input Page'!$D20</f>
        <v>55843.287415212733</v>
      </c>
      <c r="AJ178" s="103">
        <f>AJ159*MWhPerYearPerMW*VLOOKUP(AJ$16,QGenFrct,2)*'Input Page'!$D20</f>
        <v>56559.226997459045</v>
      </c>
      <c r="AK178" s="103">
        <f>AK159*MWhPerYearPerMW*VLOOKUP(AK$16,QGenFrct,2)*'Input Page'!$D20</f>
        <v>36154.948903439006</v>
      </c>
      <c r="AL178" s="103">
        <f>AL159*MWhPerYearPerMW*VLOOKUP(AL$16,QGenFrct,2)*'Input Page'!$D20</f>
        <v>44388.254099271646</v>
      </c>
      <c r="AM178" s="103">
        <f>AM159*MWhPerYearPerMW*VLOOKUP(AM$16,QGenFrct,2)*'Input Page'!$D20</f>
        <v>55843.287415212733</v>
      </c>
      <c r="AN178" s="103">
        <f>AN159*MWhPerYearPerMW*VLOOKUP(AN$16,QGenFrct,2)*'Input Page'!$D20</f>
        <v>56559.226997459045</v>
      </c>
      <c r="AO178" s="103">
        <f>AO159*MWhPerYearPerMW*VLOOKUP(AO$16,QGenFrct,2)*'Input Page'!$D20</f>
        <v>36154.948903439006</v>
      </c>
      <c r="AP178" s="103">
        <f>AP159*MWhPerYearPerMW*VLOOKUP(AP$16,QGenFrct,2)*'Input Page'!$D20</f>
        <v>44388.254099271646</v>
      </c>
      <c r="AQ178" s="103">
        <f>AQ159*MWhPerYearPerMW*VLOOKUP(AQ$16,QGenFrct,2)*'Input Page'!$D20</f>
        <v>55843.287415212733</v>
      </c>
      <c r="AR178" s="103">
        <f>AR159*MWhPerYearPerMW*VLOOKUP(AR$16,QGenFrct,2)*'Input Page'!$D20</f>
        <v>56559.226997459045</v>
      </c>
      <c r="AS178" s="103">
        <f>AS159*MWhPerYearPerMW*VLOOKUP(AS$16,QGenFrct,2)*'Input Page'!$D20</f>
        <v>36154.948903439006</v>
      </c>
      <c r="AT178" s="103">
        <f>AT159*MWhPerYearPerMW*VLOOKUP(AT$16,QGenFrct,2)*'Input Page'!$D20</f>
        <v>44388.254099271646</v>
      </c>
      <c r="AU178" s="103">
        <f>AU159*MWhPerYearPerMW*VLOOKUP(AU$16,QGenFrct,2)*'Input Page'!$D20</f>
        <v>55843.287415212733</v>
      </c>
      <c r="AV178" s="103">
        <f>AV159*MWhPerYearPerMW*VLOOKUP(AV$16,QGenFrct,2)*'Input Page'!$D20</f>
        <v>56559.226997459045</v>
      </c>
      <c r="AW178" s="103">
        <f>AW159*MWhPerYearPerMW*VLOOKUP(AW$16,QGenFrct,2)*'Input Page'!$D20</f>
        <v>36154.948903439006</v>
      </c>
      <c r="AX178" s="103">
        <f>AX159*MWhPerYearPerMW*VLOOKUP(AX$16,QGenFrct,2)*'Input Page'!$D20</f>
        <v>44388.254099271646</v>
      </c>
      <c r="AY178" s="103">
        <f>AY159*MWhPerYearPerMW*VLOOKUP(AY$16,QGenFrct,2)*'Input Page'!$D20</f>
        <v>55843.287415212733</v>
      </c>
      <c r="AZ178" s="103">
        <f>AZ159*MWhPerYearPerMW*VLOOKUP(AZ$16,QGenFrct,2)*'Input Page'!$D20</f>
        <v>56559.226997459045</v>
      </c>
      <c r="BA178" s="103">
        <f>BA159*MWhPerYearPerMW*VLOOKUP(BA$16,QGenFrct,2)*'Input Page'!$D20</f>
        <v>36154.948903439006</v>
      </c>
      <c r="BB178" s="103">
        <f>BB159*MWhPerYearPerMW*VLOOKUP(BB$16,QGenFrct,2)*'Input Page'!$D20</f>
        <v>44388.254099271646</v>
      </c>
      <c r="BC178" s="103">
        <f>BC159*MWhPerYearPerMW*VLOOKUP(BC$16,QGenFrct,2)*'Input Page'!$D20</f>
        <v>55843.287415212733</v>
      </c>
      <c r="BD178" s="103">
        <f>BD159*MWhPerYearPerMW*VLOOKUP(BD$16,QGenFrct,2)*'Input Page'!$D20</f>
        <v>56559.226997459045</v>
      </c>
      <c r="BE178" s="103">
        <f>BE159*MWhPerYearPerMW*VLOOKUP(BE$16,QGenFrct,2)*'Input Page'!$D20</f>
        <v>36154.948903439006</v>
      </c>
      <c r="BF178" s="103">
        <f>BF159*MWhPerYearPerMW*VLOOKUP(BF$16,QGenFrct,2)*'Input Page'!$D20</f>
        <v>44371.344788613387</v>
      </c>
      <c r="BG178" s="103">
        <f>BG159*MWhPerYearPerMW*VLOOKUP(BG$16,QGenFrct,2)*'Input Page'!$D20</f>
        <v>55738.964882992652</v>
      </c>
      <c r="BH178" s="103">
        <f>BH159*MWhPerYearPerMW*VLOOKUP(BH$16,QGenFrct,2)*'Input Page'!$D20</f>
        <v>56404.655363016369</v>
      </c>
      <c r="BI178" s="103">
        <f>BI159*MWhPerYearPerMW*VLOOKUP(BI$16,QGenFrct,2)*'Input Page'!$D20</f>
        <v>36056.140453573753</v>
      </c>
      <c r="BM178" s="16"/>
    </row>
    <row r="179" spans="2:65" x14ac:dyDescent="0.25">
      <c r="C179" s="147"/>
      <c r="D179" s="87">
        <v>0.65</v>
      </c>
      <c r="F179" s="150"/>
      <c r="G179" s="150"/>
      <c r="H179" s="150"/>
      <c r="I179" s="150"/>
      <c r="J179" s="150"/>
      <c r="K179" s="150"/>
      <c r="L179" s="150"/>
      <c r="M179" s="150"/>
      <c r="N179" s="150"/>
      <c r="O179" s="150"/>
      <c r="P179" s="150"/>
      <c r="Q179" s="149"/>
      <c r="R179" s="150"/>
      <c r="S179" s="103">
        <f>S160*MWhPerYearPerMW*VLOOKUP(S$16,QGenFrct,2)*'Input Page'!$D21</f>
        <v>0</v>
      </c>
      <c r="T179" s="103">
        <f>T160*MWhPerYearPerMW*VLOOKUP(T$16,QGenFrct,2)*'Input Page'!$D21</f>
        <v>2578.2382877788059</v>
      </c>
      <c r="U179" s="103">
        <f>U160*MWhPerYearPerMW*VLOOKUP(U$16,QGenFrct,2)*'Input Page'!$D21</f>
        <v>2262.4939905947535</v>
      </c>
      <c r="V179" s="103">
        <f>V160*MWhPerYearPerMW*VLOOKUP(V$16,QGenFrct,2)*'Input Page'!$D21</f>
        <v>3532.0032717961558</v>
      </c>
      <c r="W179" s="103">
        <f>W160*MWhPerYearPerMW*VLOOKUP(W$16,QGenFrct,2)*'Input Page'!$D21</f>
        <v>4443.4879870983905</v>
      </c>
      <c r="X179" s="103">
        <f>X160*MWhPerYearPerMW*VLOOKUP(X$16,QGenFrct,2)*'Input Page'!$D21</f>
        <v>4500.4557818047797</v>
      </c>
      <c r="Y179" s="103">
        <f>Y160*MWhPerYearPerMW*VLOOKUP(Y$16,QGenFrct,2)*'Input Page'!$D21</f>
        <v>2876.8736326726757</v>
      </c>
      <c r="Z179" s="103">
        <f>Z160*MWhPerYearPerMW*VLOOKUP(Z$16,QGenFrct,2)*'Input Page'!$D21</f>
        <v>3532.0032717961558</v>
      </c>
      <c r="AA179" s="103">
        <f>AA160*MWhPerYearPerMW*VLOOKUP(AA$16,QGenFrct,2)*'Input Page'!$D21</f>
        <v>4443.4879870983905</v>
      </c>
      <c r="AB179" s="103">
        <f>AB160*MWhPerYearPerMW*VLOOKUP(AB$16,QGenFrct,2)*'Input Page'!$D21</f>
        <v>4500.4557818047797</v>
      </c>
      <c r="AC179" s="103">
        <f>AC160*MWhPerYearPerMW*VLOOKUP(AC$16,QGenFrct,2)*'Input Page'!$D21</f>
        <v>2876.8736326726757</v>
      </c>
      <c r="AD179" s="103">
        <f>AD160*MWhPerYearPerMW*VLOOKUP(AD$16,QGenFrct,2)*'Input Page'!$D21</f>
        <v>3532.0032717961558</v>
      </c>
      <c r="AE179" s="103">
        <f>AE160*MWhPerYearPerMW*VLOOKUP(AE$16,QGenFrct,2)*'Input Page'!$D21</f>
        <v>4443.4879870983905</v>
      </c>
      <c r="AF179" s="103">
        <f>AF160*MWhPerYearPerMW*VLOOKUP(AF$16,QGenFrct,2)*'Input Page'!$D21</f>
        <v>4500.4557818047797</v>
      </c>
      <c r="AG179" s="103">
        <f>AG160*MWhPerYearPerMW*VLOOKUP(AG$16,QGenFrct,2)*'Input Page'!$D21</f>
        <v>2876.8736326726757</v>
      </c>
      <c r="AH179" s="103">
        <f>AH160*MWhPerYearPerMW*VLOOKUP(AH$16,QGenFrct,2)*'Input Page'!$D21</f>
        <v>3532.0032717961558</v>
      </c>
      <c r="AI179" s="103">
        <f>AI160*MWhPerYearPerMW*VLOOKUP(AI$16,QGenFrct,2)*'Input Page'!$D21</f>
        <v>4443.4879870983905</v>
      </c>
      <c r="AJ179" s="103">
        <f>AJ160*MWhPerYearPerMW*VLOOKUP(AJ$16,QGenFrct,2)*'Input Page'!$D21</f>
        <v>4500.4557818047797</v>
      </c>
      <c r="AK179" s="103">
        <f>AK160*MWhPerYearPerMW*VLOOKUP(AK$16,QGenFrct,2)*'Input Page'!$D21</f>
        <v>2876.8736326726757</v>
      </c>
      <c r="AL179" s="103">
        <f>AL160*MWhPerYearPerMW*VLOOKUP(AL$16,QGenFrct,2)*'Input Page'!$D21</f>
        <v>3532.0032717961558</v>
      </c>
      <c r="AM179" s="103">
        <f>AM160*MWhPerYearPerMW*VLOOKUP(AM$16,QGenFrct,2)*'Input Page'!$D21</f>
        <v>4443.4879870983905</v>
      </c>
      <c r="AN179" s="103">
        <f>AN160*MWhPerYearPerMW*VLOOKUP(AN$16,QGenFrct,2)*'Input Page'!$D21</f>
        <v>4500.4557818047797</v>
      </c>
      <c r="AO179" s="103">
        <f>AO160*MWhPerYearPerMW*VLOOKUP(AO$16,QGenFrct,2)*'Input Page'!$D21</f>
        <v>2876.8736326726757</v>
      </c>
      <c r="AP179" s="103">
        <f>AP160*MWhPerYearPerMW*VLOOKUP(AP$16,QGenFrct,2)*'Input Page'!$D21</f>
        <v>3532.0032717961558</v>
      </c>
      <c r="AQ179" s="103">
        <f>AQ160*MWhPerYearPerMW*VLOOKUP(AQ$16,QGenFrct,2)*'Input Page'!$D21</f>
        <v>4443.4879870983905</v>
      </c>
      <c r="AR179" s="103">
        <f>AR160*MWhPerYearPerMW*VLOOKUP(AR$16,QGenFrct,2)*'Input Page'!$D21</f>
        <v>4500.4557818047797</v>
      </c>
      <c r="AS179" s="103">
        <f>AS160*MWhPerYearPerMW*VLOOKUP(AS$16,QGenFrct,2)*'Input Page'!$D21</f>
        <v>2876.8736326726757</v>
      </c>
      <c r="AT179" s="103" t="e">
        <f>AT160*MWhPerYearPerMW*VLOOKUP(AT$16,QGenFrct,2)*'Input Page'!$D21</f>
        <v>#VALUE!</v>
      </c>
      <c r="AU179" s="103" t="e">
        <f>AU160*MWhPerYearPerMW*VLOOKUP(AU$16,QGenFrct,2)*'Input Page'!$D21</f>
        <v>#VALUE!</v>
      </c>
      <c r="AV179" s="103" t="e">
        <f>AV160*MWhPerYearPerMW*VLOOKUP(AV$16,QGenFrct,2)*'Input Page'!$D21</f>
        <v>#VALUE!</v>
      </c>
      <c r="AW179" s="103" t="e">
        <f>AW160*MWhPerYearPerMW*VLOOKUP(AW$16,QGenFrct,2)*'Input Page'!$D21</f>
        <v>#VALUE!</v>
      </c>
      <c r="AX179" s="103" t="e">
        <f>AX160*MWhPerYearPerMW*VLOOKUP(AX$16,QGenFrct,2)*'Input Page'!$D21</f>
        <v>#VALUE!</v>
      </c>
      <c r="AY179" s="103" t="e">
        <f>AY160*MWhPerYearPerMW*VLOOKUP(AY$16,QGenFrct,2)*'Input Page'!$D21</f>
        <v>#VALUE!</v>
      </c>
      <c r="AZ179" s="103" t="e">
        <f>AZ160*MWhPerYearPerMW*VLOOKUP(AZ$16,QGenFrct,2)*'Input Page'!$D21</f>
        <v>#VALUE!</v>
      </c>
      <c r="BA179" s="103" t="e">
        <f>BA160*MWhPerYearPerMW*VLOOKUP(BA$16,QGenFrct,2)*'Input Page'!$D21</f>
        <v>#VALUE!</v>
      </c>
      <c r="BB179" s="103" t="e">
        <f>BB160*MWhPerYearPerMW*VLOOKUP(BB$16,QGenFrct,2)*'Input Page'!$D21</f>
        <v>#VALUE!</v>
      </c>
      <c r="BC179" s="103" t="e">
        <f>BC160*MWhPerYearPerMW*VLOOKUP(BC$16,QGenFrct,2)*'Input Page'!$D21</f>
        <v>#VALUE!</v>
      </c>
      <c r="BD179" s="103" t="e">
        <f>BD160*MWhPerYearPerMW*VLOOKUP(BD$16,QGenFrct,2)*'Input Page'!$D21</f>
        <v>#VALUE!</v>
      </c>
      <c r="BE179" s="103" t="e">
        <f>BE160*MWhPerYearPerMW*VLOOKUP(BE$16,QGenFrct,2)*'Input Page'!$D21</f>
        <v>#VALUE!</v>
      </c>
      <c r="BF179" s="103" t="e">
        <f>BF160*MWhPerYearPerMW*VLOOKUP(BF$16,QGenFrct,2)*'Input Page'!$D21</f>
        <v>#VALUE!</v>
      </c>
      <c r="BG179" s="103" t="e">
        <f>BG160*MWhPerYearPerMW*VLOOKUP(BG$16,QGenFrct,2)*'Input Page'!$D21</f>
        <v>#VALUE!</v>
      </c>
      <c r="BH179" s="103" t="e">
        <f>BH160*MWhPerYearPerMW*VLOOKUP(BH$16,QGenFrct,2)*'Input Page'!$D21</f>
        <v>#VALUE!</v>
      </c>
      <c r="BI179" s="103" t="e">
        <f>BI160*MWhPerYearPerMW*VLOOKUP(BI$16,QGenFrct,2)*'Input Page'!$D21</f>
        <v>#VALUE!</v>
      </c>
      <c r="BM179" s="16"/>
    </row>
    <row r="180" spans="2:65" x14ac:dyDescent="0.25">
      <c r="C180" s="147"/>
      <c r="D180" s="87">
        <v>0.55000000000000004</v>
      </c>
      <c r="F180" s="150"/>
      <c r="G180" s="150"/>
      <c r="H180" s="150"/>
      <c r="I180" s="150"/>
      <c r="J180" s="150"/>
      <c r="K180" s="150"/>
      <c r="L180" s="150"/>
      <c r="M180" s="150"/>
      <c r="N180" s="150"/>
      <c r="O180" s="150"/>
      <c r="P180" s="150"/>
      <c r="Q180" s="149"/>
      <c r="R180" s="150"/>
      <c r="S180" s="103">
        <f>S161*MWhPerYearPerMW*VLOOKUP(S$16,QGenFrct,2)*'Input Page'!$D22</f>
        <v>0</v>
      </c>
      <c r="T180" s="103">
        <f>T161*MWhPerYearPerMW*VLOOKUP(T$16,QGenFrct,2)*'Input Page'!$D22</f>
        <v>468.95241791755114</v>
      </c>
      <c r="U180" s="103">
        <f>U161*MWhPerYearPerMW*VLOOKUP(U$16,QGenFrct,2)*'Input Page'!$D22</f>
        <v>299.7733810738776</v>
      </c>
      <c r="V180" s="103">
        <f>V161*MWhPerYearPerMW*VLOOKUP(V$16,QGenFrct,2)*'Input Page'!$D22</f>
        <v>671.96412483428583</v>
      </c>
      <c r="W180" s="103">
        <f>W161*MWhPerYearPerMW*VLOOKUP(W$16,QGenFrct,2)*'Input Page'!$D22</f>
        <v>1227.7321317697965</v>
      </c>
      <c r="X180" s="103">
        <f>X161*MWhPerYearPerMW*VLOOKUP(X$16,QGenFrct,2)*'Input Page'!$D22</f>
        <v>1630.7322219991843</v>
      </c>
      <c r="Y180" s="103">
        <f>Y161*MWhPerYearPerMW*VLOOKUP(Y$16,QGenFrct,2)*'Input Page'!$D22</f>
        <v>1289.9823280126534</v>
      </c>
      <c r="Z180" s="103">
        <f>Z161*MWhPerYearPerMW*VLOOKUP(Z$16,QGenFrct,2)*'Input Page'!$D22</f>
        <v>1583.7406799363268</v>
      </c>
      <c r="AA180" s="103">
        <f>AA161*MWhPerYearPerMW*VLOOKUP(AA$16,QGenFrct,2)*'Input Page'!$D22</f>
        <v>1992.4479521779601</v>
      </c>
      <c r="AB180" s="103">
        <f>AB161*MWhPerYearPerMW*VLOOKUP(AB$16,QGenFrct,2)*'Input Page'!$D22</f>
        <v>2017.9921566930616</v>
      </c>
      <c r="AC180" s="103">
        <f>AC161*MWhPerYearPerMW*VLOOKUP(AC$16,QGenFrct,2)*'Input Page'!$D22</f>
        <v>1289.9823280126534</v>
      </c>
      <c r="AD180" s="103">
        <f>AD161*MWhPerYearPerMW*VLOOKUP(AD$16,QGenFrct,2)*'Input Page'!$D22</f>
        <v>1583.7406799363268</v>
      </c>
      <c r="AE180" s="103">
        <f>AE161*MWhPerYearPerMW*VLOOKUP(AE$16,QGenFrct,2)*'Input Page'!$D22</f>
        <v>1992.4479521779601</v>
      </c>
      <c r="AF180" s="103">
        <f>AF161*MWhPerYearPerMW*VLOOKUP(AF$16,QGenFrct,2)*'Input Page'!$D22</f>
        <v>2017.9921566930616</v>
      </c>
      <c r="AG180" s="103">
        <f>AG161*MWhPerYearPerMW*VLOOKUP(AG$16,QGenFrct,2)*'Input Page'!$D22</f>
        <v>1289.9823280126534</v>
      </c>
      <c r="AH180" s="103">
        <f>AH161*MWhPerYearPerMW*VLOOKUP(AH$16,QGenFrct,2)*'Input Page'!$D22</f>
        <v>1583.7406799363268</v>
      </c>
      <c r="AI180" s="103">
        <f>AI161*MWhPerYearPerMW*VLOOKUP(AI$16,QGenFrct,2)*'Input Page'!$D22</f>
        <v>1992.4479521779601</v>
      </c>
      <c r="AJ180" s="103">
        <f>AJ161*MWhPerYearPerMW*VLOOKUP(AJ$16,QGenFrct,2)*'Input Page'!$D22</f>
        <v>2017.9921566930616</v>
      </c>
      <c r="AK180" s="103">
        <f>AK161*MWhPerYearPerMW*VLOOKUP(AK$16,QGenFrct,2)*'Input Page'!$D22</f>
        <v>1289.9823280126534</v>
      </c>
      <c r="AL180" s="103">
        <f>AL161*MWhPerYearPerMW*VLOOKUP(AL$16,QGenFrct,2)*'Input Page'!$D22</f>
        <v>1583.7406799363268</v>
      </c>
      <c r="AM180" s="103">
        <f>AM161*MWhPerYearPerMW*VLOOKUP(AM$16,QGenFrct,2)*'Input Page'!$D22</f>
        <v>1992.4479521779601</v>
      </c>
      <c r="AN180" s="103">
        <f>AN161*MWhPerYearPerMW*VLOOKUP(AN$16,QGenFrct,2)*'Input Page'!$D22</f>
        <v>2017.9921566930616</v>
      </c>
      <c r="AO180" s="103">
        <f>AO161*MWhPerYearPerMW*VLOOKUP(AO$16,QGenFrct,2)*'Input Page'!$D22</f>
        <v>1289.9823280126534</v>
      </c>
      <c r="AP180" s="103">
        <f>AP161*MWhPerYearPerMW*VLOOKUP(AP$16,QGenFrct,2)*'Input Page'!$D22</f>
        <v>1583.7406799363268</v>
      </c>
      <c r="AQ180" s="103">
        <f>AQ161*MWhPerYearPerMW*VLOOKUP(AQ$16,QGenFrct,2)*'Input Page'!$D22</f>
        <v>1992.4479521779601</v>
      </c>
      <c r="AR180" s="103">
        <f>AR161*MWhPerYearPerMW*VLOOKUP(AR$16,QGenFrct,2)*'Input Page'!$D22</f>
        <v>2017.9921566930616</v>
      </c>
      <c r="AS180" s="103">
        <f>AS161*MWhPerYearPerMW*VLOOKUP(AS$16,QGenFrct,2)*'Input Page'!$D22</f>
        <v>1289.9823280126534</v>
      </c>
      <c r="AT180" s="103" t="e">
        <f>AT161*MWhPerYearPerMW*VLOOKUP(AT$16,QGenFrct,2)*'Input Page'!$D22</f>
        <v>#VALUE!</v>
      </c>
      <c r="AU180" s="103" t="e">
        <f>AU161*MWhPerYearPerMW*VLOOKUP(AU$16,QGenFrct,2)*'Input Page'!$D22</f>
        <v>#VALUE!</v>
      </c>
      <c r="AV180" s="103" t="e">
        <f>AV161*MWhPerYearPerMW*VLOOKUP(AV$16,QGenFrct,2)*'Input Page'!$D22</f>
        <v>#VALUE!</v>
      </c>
      <c r="AW180" s="103" t="e">
        <f>AW161*MWhPerYearPerMW*VLOOKUP(AW$16,QGenFrct,2)*'Input Page'!$D22</f>
        <v>#VALUE!</v>
      </c>
      <c r="AX180" s="103" t="e">
        <f>AX161*MWhPerYearPerMW*VLOOKUP(AX$16,QGenFrct,2)*'Input Page'!$D22</f>
        <v>#VALUE!</v>
      </c>
      <c r="AY180" s="103" t="e">
        <f>AY161*MWhPerYearPerMW*VLOOKUP(AY$16,QGenFrct,2)*'Input Page'!$D22</f>
        <v>#VALUE!</v>
      </c>
      <c r="AZ180" s="103" t="e">
        <f>AZ161*MWhPerYearPerMW*VLOOKUP(AZ$16,QGenFrct,2)*'Input Page'!$D22</f>
        <v>#VALUE!</v>
      </c>
      <c r="BA180" s="103" t="e">
        <f>BA161*MWhPerYearPerMW*VLOOKUP(BA$16,QGenFrct,2)*'Input Page'!$D22</f>
        <v>#VALUE!</v>
      </c>
      <c r="BB180" s="103" t="e">
        <f>BB161*MWhPerYearPerMW*VLOOKUP(BB$16,QGenFrct,2)*'Input Page'!$D22</f>
        <v>#VALUE!</v>
      </c>
      <c r="BC180" s="103" t="e">
        <f>BC161*MWhPerYearPerMW*VLOOKUP(BC$16,QGenFrct,2)*'Input Page'!$D22</f>
        <v>#VALUE!</v>
      </c>
      <c r="BD180" s="103" t="e">
        <f>BD161*MWhPerYearPerMW*VLOOKUP(BD$16,QGenFrct,2)*'Input Page'!$D22</f>
        <v>#VALUE!</v>
      </c>
      <c r="BE180" s="103" t="e">
        <f>BE161*MWhPerYearPerMW*VLOOKUP(BE$16,QGenFrct,2)*'Input Page'!$D22</f>
        <v>#VALUE!</v>
      </c>
      <c r="BF180" s="103" t="e">
        <f>BF161*MWhPerYearPerMW*VLOOKUP(BF$16,QGenFrct,2)*'Input Page'!$D22</f>
        <v>#VALUE!</v>
      </c>
      <c r="BG180" s="103" t="e">
        <f>BG161*MWhPerYearPerMW*VLOOKUP(BG$16,QGenFrct,2)*'Input Page'!$D22</f>
        <v>#VALUE!</v>
      </c>
      <c r="BH180" s="103" t="e">
        <f>BH161*MWhPerYearPerMW*VLOOKUP(BH$16,QGenFrct,2)*'Input Page'!$D22</f>
        <v>#VALUE!</v>
      </c>
      <c r="BI180" s="103" t="e">
        <f>BI161*MWhPerYearPerMW*VLOOKUP(BI$16,QGenFrct,2)*'Input Page'!$D22</f>
        <v>#VALUE!</v>
      </c>
      <c r="BM180" s="16"/>
    </row>
    <row r="181" spans="2:65" x14ac:dyDescent="0.25">
      <c r="C181" s="148"/>
      <c r="D181" s="87">
        <v>0.5</v>
      </c>
      <c r="F181" s="150"/>
      <c r="G181" s="150"/>
      <c r="H181" s="150"/>
      <c r="I181" s="150"/>
      <c r="J181" s="150"/>
      <c r="K181" s="150"/>
      <c r="L181" s="150"/>
      <c r="M181" s="150"/>
      <c r="N181" s="150"/>
      <c r="O181" s="150"/>
      <c r="P181" s="150"/>
      <c r="Q181" s="149"/>
      <c r="R181" s="150"/>
      <c r="S181" s="103">
        <f>S162*MWhPerYearPerMW*VLOOKUP(S$16,QGenFrct,2)*'Input Page'!$D23</f>
        <v>0</v>
      </c>
      <c r="T181" s="103">
        <f>T162*MWhPerYearPerMW*VLOOKUP(T$16,QGenFrct,2)*'Input Page'!$D23</f>
        <v>0</v>
      </c>
      <c r="U181" s="103">
        <f>U162*MWhPerYearPerMW*VLOOKUP(U$16,QGenFrct,2)*'Input Page'!$D23</f>
        <v>0</v>
      </c>
      <c r="V181" s="103">
        <f>V162*MWhPerYearPerMW*VLOOKUP(V$16,QGenFrct,2)*'Input Page'!$D23</f>
        <v>0</v>
      </c>
      <c r="W181" s="103">
        <f>W162*MWhPerYearPerMW*VLOOKUP(W$16,QGenFrct,2)*'Input Page'!$D23</f>
        <v>0</v>
      </c>
      <c r="X181" s="103">
        <f>X162*MWhPerYearPerMW*VLOOKUP(X$16,QGenFrct,2)*'Input Page'!$D23</f>
        <v>0</v>
      </c>
      <c r="Y181" s="103">
        <f>Y162*MWhPerYearPerMW*VLOOKUP(Y$16,QGenFrct,2)*'Input Page'!$D23</f>
        <v>0</v>
      </c>
      <c r="Z181" s="103">
        <f>Z162*MWhPerYearPerMW*VLOOKUP(Z$16,QGenFrct,2)*'Input Page'!$D23</f>
        <v>0</v>
      </c>
      <c r="AA181" s="103">
        <f>AA162*MWhPerYearPerMW*VLOOKUP(AA$16,QGenFrct,2)*'Input Page'!$D23</f>
        <v>0</v>
      </c>
      <c r="AB181" s="103">
        <f>AB162*MWhPerYearPerMW*VLOOKUP(AB$16,QGenFrct,2)*'Input Page'!$D23</f>
        <v>0</v>
      </c>
      <c r="AC181" s="103">
        <f>AC162*MWhPerYearPerMW*VLOOKUP(AC$16,QGenFrct,2)*'Input Page'!$D23</f>
        <v>0</v>
      </c>
      <c r="AD181" s="103">
        <f>AD162*MWhPerYearPerMW*VLOOKUP(AD$16,QGenFrct,2)*'Input Page'!$D23</f>
        <v>0</v>
      </c>
      <c r="AE181" s="103">
        <f>AE162*MWhPerYearPerMW*VLOOKUP(AE$16,QGenFrct,2)*'Input Page'!$D23</f>
        <v>0</v>
      </c>
      <c r="AF181" s="103">
        <f>AF162*MWhPerYearPerMW*VLOOKUP(AF$16,QGenFrct,2)*'Input Page'!$D23</f>
        <v>0</v>
      </c>
      <c r="AG181" s="103">
        <f>AG162*MWhPerYearPerMW*VLOOKUP(AG$16,QGenFrct,2)*'Input Page'!$D23</f>
        <v>0</v>
      </c>
      <c r="AH181" s="103">
        <f>AH162*MWhPerYearPerMW*VLOOKUP(AH$16,QGenFrct,2)*'Input Page'!$D23</f>
        <v>0</v>
      </c>
      <c r="AI181" s="103">
        <f>AI162*MWhPerYearPerMW*VLOOKUP(AI$16,QGenFrct,2)*'Input Page'!$D23</f>
        <v>0</v>
      </c>
      <c r="AJ181" s="103">
        <f>AJ162*MWhPerYearPerMW*VLOOKUP(AJ$16,QGenFrct,2)*'Input Page'!$D23</f>
        <v>0</v>
      </c>
      <c r="AK181" s="103">
        <f>AK162*MWhPerYearPerMW*VLOOKUP(AK$16,QGenFrct,2)*'Input Page'!$D23</f>
        <v>0</v>
      </c>
      <c r="AL181" s="103">
        <f>AL162*MWhPerYearPerMW*VLOOKUP(AL$16,QGenFrct,2)*'Input Page'!$D23</f>
        <v>0</v>
      </c>
      <c r="AM181" s="103">
        <f>AM162*MWhPerYearPerMW*VLOOKUP(AM$16,QGenFrct,2)*'Input Page'!$D23</f>
        <v>0</v>
      </c>
      <c r="AN181" s="103">
        <f>AN162*MWhPerYearPerMW*VLOOKUP(AN$16,QGenFrct,2)*'Input Page'!$D23</f>
        <v>0</v>
      </c>
      <c r="AO181" s="103">
        <f>AO162*MWhPerYearPerMW*VLOOKUP(AO$16,QGenFrct,2)*'Input Page'!$D23</f>
        <v>0</v>
      </c>
      <c r="AP181" s="103">
        <f>AP162*MWhPerYearPerMW*VLOOKUP(AP$16,QGenFrct,2)*'Input Page'!$D23</f>
        <v>0</v>
      </c>
      <c r="AQ181" s="103">
        <f>AQ162*MWhPerYearPerMW*VLOOKUP(AQ$16,QGenFrct,2)*'Input Page'!$D23</f>
        <v>0</v>
      </c>
      <c r="AR181" s="103">
        <f>AR162*MWhPerYearPerMW*VLOOKUP(AR$16,QGenFrct,2)*'Input Page'!$D23</f>
        <v>0</v>
      </c>
      <c r="AS181" s="103">
        <f>AS162*MWhPerYearPerMW*VLOOKUP(AS$16,QGenFrct,2)*'Input Page'!$D23</f>
        <v>0</v>
      </c>
      <c r="AT181" s="103" t="e">
        <f>AT162*MWhPerYearPerMW*VLOOKUP(AT$16,QGenFrct,2)*'Input Page'!$D23</f>
        <v>#VALUE!</v>
      </c>
      <c r="AU181" s="103" t="e">
        <f>AU162*MWhPerYearPerMW*VLOOKUP(AU$16,QGenFrct,2)*'Input Page'!$D23</f>
        <v>#VALUE!</v>
      </c>
      <c r="AV181" s="103" t="e">
        <f>AV162*MWhPerYearPerMW*VLOOKUP(AV$16,QGenFrct,2)*'Input Page'!$D23</f>
        <v>#VALUE!</v>
      </c>
      <c r="AW181" s="103" t="e">
        <f>AW162*MWhPerYearPerMW*VLOOKUP(AW$16,QGenFrct,2)*'Input Page'!$D23</f>
        <v>#VALUE!</v>
      </c>
      <c r="AX181" s="103" t="e">
        <f>AX162*MWhPerYearPerMW*VLOOKUP(AX$16,QGenFrct,2)*'Input Page'!$D23</f>
        <v>#VALUE!</v>
      </c>
      <c r="AY181" s="103" t="e">
        <f>AY162*MWhPerYearPerMW*VLOOKUP(AY$16,QGenFrct,2)*'Input Page'!$D23</f>
        <v>#VALUE!</v>
      </c>
      <c r="AZ181" s="103" t="e">
        <f>AZ162*MWhPerYearPerMW*VLOOKUP(AZ$16,QGenFrct,2)*'Input Page'!$D23</f>
        <v>#VALUE!</v>
      </c>
      <c r="BA181" s="103" t="e">
        <f>BA162*MWhPerYearPerMW*VLOOKUP(BA$16,QGenFrct,2)*'Input Page'!$D23</f>
        <v>#VALUE!</v>
      </c>
      <c r="BB181" s="103" t="e">
        <f>BB162*MWhPerYearPerMW*VLOOKUP(BB$16,QGenFrct,2)*'Input Page'!$D23</f>
        <v>#VALUE!</v>
      </c>
      <c r="BC181" s="103" t="e">
        <f>BC162*MWhPerYearPerMW*VLOOKUP(BC$16,QGenFrct,2)*'Input Page'!$D23</f>
        <v>#VALUE!</v>
      </c>
      <c r="BD181" s="103" t="e">
        <f>BD162*MWhPerYearPerMW*VLOOKUP(BD$16,QGenFrct,2)*'Input Page'!$D23</f>
        <v>#VALUE!</v>
      </c>
      <c r="BE181" s="103" t="e">
        <f>BE162*MWhPerYearPerMW*VLOOKUP(BE$16,QGenFrct,2)*'Input Page'!$D23</f>
        <v>#VALUE!</v>
      </c>
      <c r="BF181" s="103" t="e">
        <f>BF162*MWhPerYearPerMW*VLOOKUP(BF$16,QGenFrct,2)*'Input Page'!$D23</f>
        <v>#VALUE!</v>
      </c>
      <c r="BG181" s="103" t="e">
        <f>BG162*MWhPerYearPerMW*VLOOKUP(BG$16,QGenFrct,2)*'Input Page'!$D23</f>
        <v>#VALUE!</v>
      </c>
      <c r="BH181" s="103" t="e">
        <f>BH162*MWhPerYearPerMW*VLOOKUP(BH$16,QGenFrct,2)*'Input Page'!$D23</f>
        <v>#VALUE!</v>
      </c>
      <c r="BI181" s="103" t="e">
        <f>BI162*MWhPerYearPerMW*VLOOKUP(BI$16,QGenFrct,2)*'Input Page'!$D23</f>
        <v>#VALUE!</v>
      </c>
      <c r="BM181" s="16"/>
    </row>
    <row r="182" spans="2:65" x14ac:dyDescent="0.25">
      <c r="C182" s="151" t="s">
        <v>39</v>
      </c>
      <c r="D182" s="87">
        <v>0.7</v>
      </c>
      <c r="F182" s="150"/>
      <c r="G182" s="150"/>
      <c r="H182" s="150"/>
      <c r="I182" s="150"/>
      <c r="J182" s="150"/>
      <c r="K182" s="150"/>
      <c r="L182" s="150"/>
      <c r="M182" s="150"/>
      <c r="N182" s="150"/>
      <c r="O182" s="150"/>
      <c r="P182" s="150"/>
      <c r="Q182" s="149"/>
      <c r="R182" s="150"/>
      <c r="S182" s="103">
        <f>S163*MWhPerYearPerMW*VLOOKUP(S$16,QGenFrct,2)*'Input Page'!$D24</f>
        <v>22163.703007193773</v>
      </c>
      <c r="T182" s="103">
        <f>T163*MWhPerYearPerMW*VLOOKUP(T$16,QGenFrct,2)*'Input Page'!$D24</f>
        <v>23729.331375098183</v>
      </c>
      <c r="U182" s="103">
        <f>U163*MWhPerYearPerMW*VLOOKUP(U$16,QGenFrct,2)*'Input Page'!$D24</f>
        <v>15578.336231121042</v>
      </c>
      <c r="V182" s="103">
        <f>V163*MWhPerYearPerMW*VLOOKUP(V$16,QGenFrct,2)*'Input Page'!$D24</f>
        <v>19628.736730073768</v>
      </c>
      <c r="W182" s="103">
        <f>W163*MWhPerYearPerMW*VLOOKUP(W$16,QGenFrct,2)*'Input Page'!$D24</f>
        <v>24694.217176544422</v>
      </c>
      <c r="X182" s="103">
        <f>X163*MWhPerYearPerMW*VLOOKUP(X$16,QGenFrct,2)*'Input Page'!$D24</f>
        <v>25010.809704448831</v>
      </c>
      <c r="Y182" s="103">
        <f>Y163*MWhPerYearPerMW*VLOOKUP(Y$16,QGenFrct,2)*'Input Page'!$D24</f>
        <v>15987.922659172991</v>
      </c>
      <c r="Z182" s="103">
        <f>Z163*MWhPerYearPerMW*VLOOKUP(Z$16,QGenFrct,2)*'Input Page'!$D24</f>
        <v>19628.736730073768</v>
      </c>
      <c r="AA182" s="103">
        <f>AA163*MWhPerYearPerMW*VLOOKUP(AA$16,QGenFrct,2)*'Input Page'!$D24</f>
        <v>24694.217176544422</v>
      </c>
      <c r="AB182" s="103">
        <f>AB163*MWhPerYearPerMW*VLOOKUP(AB$16,QGenFrct,2)*'Input Page'!$D24</f>
        <v>25010.809704448831</v>
      </c>
      <c r="AC182" s="103">
        <f>AC163*MWhPerYearPerMW*VLOOKUP(AC$16,QGenFrct,2)*'Input Page'!$D24</f>
        <v>15987.922659172991</v>
      </c>
      <c r="AD182" s="103">
        <f>AD163*MWhPerYearPerMW*VLOOKUP(AD$16,QGenFrct,2)*'Input Page'!$D24</f>
        <v>19628.736730073768</v>
      </c>
      <c r="AE182" s="103">
        <f>AE163*MWhPerYearPerMW*VLOOKUP(AE$16,QGenFrct,2)*'Input Page'!$D24</f>
        <v>24694.217176544422</v>
      </c>
      <c r="AF182" s="103">
        <f>AF163*MWhPerYearPerMW*VLOOKUP(AF$16,QGenFrct,2)*'Input Page'!$D24</f>
        <v>25010.809704448831</v>
      </c>
      <c r="AG182" s="103">
        <f>AG163*MWhPerYearPerMW*VLOOKUP(AG$16,QGenFrct,2)*'Input Page'!$D24</f>
        <v>15987.922659172991</v>
      </c>
      <c r="AH182" s="103">
        <f>AH163*MWhPerYearPerMW*VLOOKUP(AH$16,QGenFrct,2)*'Input Page'!$D24</f>
        <v>19628.736730073768</v>
      </c>
      <c r="AI182" s="103">
        <f>AI163*MWhPerYearPerMW*VLOOKUP(AI$16,QGenFrct,2)*'Input Page'!$D24</f>
        <v>24694.217176544422</v>
      </c>
      <c r="AJ182" s="103">
        <f>AJ163*MWhPerYearPerMW*VLOOKUP(AJ$16,QGenFrct,2)*'Input Page'!$D24</f>
        <v>25010.809704448831</v>
      </c>
      <c r="AK182" s="103">
        <f>AK163*MWhPerYearPerMW*VLOOKUP(AK$16,QGenFrct,2)*'Input Page'!$D24</f>
        <v>15987.922659172991</v>
      </c>
      <c r="AL182" s="103">
        <f>AL163*MWhPerYearPerMW*VLOOKUP(AL$16,QGenFrct,2)*'Input Page'!$D24</f>
        <v>19628.736730073768</v>
      </c>
      <c r="AM182" s="103">
        <f>AM163*MWhPerYearPerMW*VLOOKUP(AM$16,QGenFrct,2)*'Input Page'!$D24</f>
        <v>24694.217176544422</v>
      </c>
      <c r="AN182" s="103">
        <f>AN163*MWhPerYearPerMW*VLOOKUP(AN$16,QGenFrct,2)*'Input Page'!$D24</f>
        <v>25010.809704448831</v>
      </c>
      <c r="AO182" s="103">
        <f>AO163*MWhPerYearPerMW*VLOOKUP(AO$16,QGenFrct,2)*'Input Page'!$D24</f>
        <v>15987.922659172991</v>
      </c>
      <c r="AP182" s="103">
        <f>AP163*MWhPerYearPerMW*VLOOKUP(AP$16,QGenFrct,2)*'Input Page'!$D24</f>
        <v>19628.736730073768</v>
      </c>
      <c r="AQ182" s="103">
        <f>AQ163*MWhPerYearPerMW*VLOOKUP(AQ$16,QGenFrct,2)*'Input Page'!$D24</f>
        <v>24694.217176544422</v>
      </c>
      <c r="AR182" s="103">
        <f>AR163*MWhPerYearPerMW*VLOOKUP(AR$16,QGenFrct,2)*'Input Page'!$D24</f>
        <v>25010.809704448831</v>
      </c>
      <c r="AS182" s="103">
        <f>AS163*MWhPerYearPerMW*VLOOKUP(AS$16,QGenFrct,2)*'Input Page'!$D24</f>
        <v>15987.922659172991</v>
      </c>
      <c r="AT182" s="103">
        <f>AT163*MWhPerYearPerMW*VLOOKUP(AT$16,QGenFrct,2)*'Input Page'!$D24</f>
        <v>19628.736730073768</v>
      </c>
      <c r="AU182" s="103">
        <f>AU163*MWhPerYearPerMW*VLOOKUP(AU$16,QGenFrct,2)*'Input Page'!$D24</f>
        <v>24694.217176544422</v>
      </c>
      <c r="AV182" s="103">
        <f>AV163*MWhPerYearPerMW*VLOOKUP(AV$16,QGenFrct,2)*'Input Page'!$D24</f>
        <v>25010.809704448831</v>
      </c>
      <c r="AW182" s="103">
        <f>AW163*MWhPerYearPerMW*VLOOKUP(AW$16,QGenFrct,2)*'Input Page'!$D24</f>
        <v>15987.922659172991</v>
      </c>
      <c r="AX182" s="103">
        <f>AX163*MWhPerYearPerMW*VLOOKUP(AX$16,QGenFrct,2)*'Input Page'!$D24</f>
        <v>19628.736730073768</v>
      </c>
      <c r="AY182" s="103">
        <f>AY163*MWhPerYearPerMW*VLOOKUP(AY$16,QGenFrct,2)*'Input Page'!$D24</f>
        <v>24694.217176544422</v>
      </c>
      <c r="AZ182" s="103">
        <f>AZ163*MWhPerYearPerMW*VLOOKUP(AZ$16,QGenFrct,2)*'Input Page'!$D24</f>
        <v>25010.809704448831</v>
      </c>
      <c r="BA182" s="103">
        <f>BA163*MWhPerYearPerMW*VLOOKUP(BA$16,QGenFrct,2)*'Input Page'!$D24</f>
        <v>15987.922659172991</v>
      </c>
      <c r="BB182" s="103">
        <f>BB163*MWhPerYearPerMW*VLOOKUP(BB$16,QGenFrct,2)*'Input Page'!$D24</f>
        <v>19628.736730073768</v>
      </c>
      <c r="BC182" s="103">
        <f>BC163*MWhPerYearPerMW*VLOOKUP(BC$16,QGenFrct,2)*'Input Page'!$D24</f>
        <v>24694.217176544422</v>
      </c>
      <c r="BD182" s="103">
        <f>BD163*MWhPerYearPerMW*VLOOKUP(BD$16,QGenFrct,2)*'Input Page'!$D24</f>
        <v>25010.809704448831</v>
      </c>
      <c r="BE182" s="103">
        <v>0</v>
      </c>
      <c r="BF182" s="103">
        <v>0</v>
      </c>
      <c r="BG182" s="103">
        <v>0</v>
      </c>
      <c r="BH182" s="103">
        <v>0</v>
      </c>
      <c r="BI182" s="103">
        <v>0</v>
      </c>
      <c r="BM182" s="16"/>
    </row>
    <row r="183" spans="2:65" x14ac:dyDescent="0.25">
      <c r="C183" s="151"/>
      <c r="D183" s="87">
        <v>0.55000000000000004</v>
      </c>
      <c r="F183" s="150"/>
      <c r="G183" s="150"/>
      <c r="H183" s="150"/>
      <c r="I183" s="150"/>
      <c r="J183" s="150"/>
      <c r="K183" s="150"/>
      <c r="L183" s="150"/>
      <c r="M183" s="150"/>
      <c r="N183" s="150"/>
      <c r="O183" s="150"/>
      <c r="P183" s="150"/>
      <c r="Q183" s="149"/>
      <c r="R183" s="150"/>
      <c r="S183" s="103">
        <f>S164*MWhPerYearPerMW*VLOOKUP(S$16,QGenFrct,2)*'Input Page'!$D25</f>
        <v>0</v>
      </c>
      <c r="T183" s="103">
        <f>T164*MWhPerYearPerMW*VLOOKUP(T$16,QGenFrct,2)*'Input Page'!$D25</f>
        <v>0</v>
      </c>
      <c r="U183" s="103">
        <f>U164*MWhPerYearPerMW*VLOOKUP(U$16,QGenFrct,2)*'Input Page'!$D25</f>
        <v>0</v>
      </c>
      <c r="V183" s="103">
        <f>V164*MWhPerYearPerMW*VLOOKUP(V$16,QGenFrct,2)*'Input Page'!$D25</f>
        <v>303.92551836734697</v>
      </c>
      <c r="W183" s="103">
        <f>W164*MWhPerYearPerMW*VLOOKUP(W$16,QGenFrct,2)*'Input Page'!$D25</f>
        <v>764.71582040816349</v>
      </c>
      <c r="X183" s="103">
        <f>X164*MWhPerYearPerMW*VLOOKUP(X$16,QGenFrct,2)*'Input Page'!$D25</f>
        <v>1161.7798040816328</v>
      </c>
      <c r="Y183" s="103">
        <f>Y164*MWhPerYearPerMW*VLOOKUP(Y$16,QGenFrct,2)*'Input Page'!$D25</f>
        <v>990.20894693877585</v>
      </c>
      <c r="Z183" s="103">
        <f>Z164*MWhPerYearPerMW*VLOOKUP(Z$16,QGenFrct,2)*'Input Page'!$D25</f>
        <v>1215.7020734693879</v>
      </c>
      <c r="AA183" s="103">
        <f>AA164*MWhPerYearPerMW*VLOOKUP(AA$16,QGenFrct,2)*'Input Page'!$D25</f>
        <v>1529.431640816327</v>
      </c>
      <c r="AB183" s="103">
        <f>AB164*MWhPerYearPerMW*VLOOKUP(AB$16,QGenFrct,2)*'Input Page'!$D25</f>
        <v>1549.0397387755106</v>
      </c>
      <c r="AC183" s="103">
        <f>AC164*MWhPerYearPerMW*VLOOKUP(AC$16,QGenFrct,2)*'Input Page'!$D25</f>
        <v>990.20894693877585</v>
      </c>
      <c r="AD183" s="103">
        <f>AD164*MWhPerYearPerMW*VLOOKUP(AD$16,QGenFrct,2)*'Input Page'!$D25</f>
        <v>1215.7020734693879</v>
      </c>
      <c r="AE183" s="103">
        <f>AE164*MWhPerYearPerMW*VLOOKUP(AE$16,QGenFrct,2)*'Input Page'!$D25</f>
        <v>1529.431640816327</v>
      </c>
      <c r="AF183" s="103">
        <f>AF164*MWhPerYearPerMW*VLOOKUP(AF$16,QGenFrct,2)*'Input Page'!$D25</f>
        <v>1549.0397387755106</v>
      </c>
      <c r="AG183" s="103">
        <f>AG164*MWhPerYearPerMW*VLOOKUP(AG$16,QGenFrct,2)*'Input Page'!$D25</f>
        <v>990.20894693877585</v>
      </c>
      <c r="AH183" s="103">
        <f>AH164*MWhPerYearPerMW*VLOOKUP(AH$16,QGenFrct,2)*'Input Page'!$D25</f>
        <v>1215.7020734693879</v>
      </c>
      <c r="AI183" s="103">
        <f>AI164*MWhPerYearPerMW*VLOOKUP(AI$16,QGenFrct,2)*'Input Page'!$D25</f>
        <v>1529.431640816327</v>
      </c>
      <c r="AJ183" s="103">
        <f>AJ164*MWhPerYearPerMW*VLOOKUP(AJ$16,QGenFrct,2)*'Input Page'!$D25</f>
        <v>1549.0397387755106</v>
      </c>
      <c r="AK183" s="103">
        <f>AK164*MWhPerYearPerMW*VLOOKUP(AK$16,QGenFrct,2)*'Input Page'!$D25</f>
        <v>990.20894693877585</v>
      </c>
      <c r="AL183" s="103">
        <f>AL164*MWhPerYearPerMW*VLOOKUP(AL$16,QGenFrct,2)*'Input Page'!$D25</f>
        <v>1215.7020734693879</v>
      </c>
      <c r="AM183" s="103">
        <f>AM164*MWhPerYearPerMW*VLOOKUP(AM$16,QGenFrct,2)*'Input Page'!$D25</f>
        <v>1529.431640816327</v>
      </c>
      <c r="AN183" s="103">
        <f>AN164*MWhPerYearPerMW*VLOOKUP(AN$16,QGenFrct,2)*'Input Page'!$D25</f>
        <v>1549.0397387755106</v>
      </c>
      <c r="AO183" s="103">
        <f>AO164*MWhPerYearPerMW*VLOOKUP(AO$16,QGenFrct,2)*'Input Page'!$D25</f>
        <v>990.20894693877585</v>
      </c>
      <c r="AP183" s="103">
        <f>AP164*MWhPerYearPerMW*VLOOKUP(AP$16,QGenFrct,2)*'Input Page'!$D25</f>
        <v>1215.7020734693879</v>
      </c>
      <c r="AQ183" s="103">
        <f>AQ164*MWhPerYearPerMW*VLOOKUP(AQ$16,QGenFrct,2)*'Input Page'!$D25</f>
        <v>1529.431640816327</v>
      </c>
      <c r="AR183" s="103">
        <f>AR164*MWhPerYearPerMW*VLOOKUP(AR$16,QGenFrct,2)*'Input Page'!$D25</f>
        <v>1549.0397387755106</v>
      </c>
      <c r="AS183" s="103">
        <f>AS164*MWhPerYearPerMW*VLOOKUP(AS$16,QGenFrct,2)*'Input Page'!$D25</f>
        <v>990.20894693877585</v>
      </c>
      <c r="AT183" s="103" t="e">
        <f>AT164*MWhPerYearPerMW*VLOOKUP(AT$16,QGenFrct,2)*'Input Page'!$D25</f>
        <v>#VALUE!</v>
      </c>
      <c r="AU183" s="103" t="e">
        <f>AU164*MWhPerYearPerMW*VLOOKUP(AU$16,QGenFrct,2)*'Input Page'!$D25</f>
        <v>#VALUE!</v>
      </c>
      <c r="AV183" s="103" t="e">
        <f>AV164*MWhPerYearPerMW*VLOOKUP(AV$16,QGenFrct,2)*'Input Page'!$D25</f>
        <v>#VALUE!</v>
      </c>
      <c r="AW183" s="103" t="e">
        <f>AW164*MWhPerYearPerMW*VLOOKUP(AW$16,QGenFrct,2)*'Input Page'!$D25</f>
        <v>#VALUE!</v>
      </c>
      <c r="AX183" s="103" t="e">
        <f>AX164*MWhPerYearPerMW*VLOOKUP(AX$16,QGenFrct,2)*'Input Page'!$D25</f>
        <v>#VALUE!</v>
      </c>
      <c r="AY183" s="103" t="e">
        <f>AY164*MWhPerYearPerMW*VLOOKUP(AY$16,QGenFrct,2)*'Input Page'!$D25</f>
        <v>#VALUE!</v>
      </c>
      <c r="AZ183" s="103" t="e">
        <f>AZ164*MWhPerYearPerMW*VLOOKUP(AZ$16,QGenFrct,2)*'Input Page'!$D25</f>
        <v>#VALUE!</v>
      </c>
      <c r="BA183" s="103" t="e">
        <f>BA164*MWhPerYearPerMW*VLOOKUP(BA$16,QGenFrct,2)*'Input Page'!$D25</f>
        <v>#VALUE!</v>
      </c>
      <c r="BB183" s="103" t="e">
        <f>BB164*MWhPerYearPerMW*VLOOKUP(BB$16,QGenFrct,2)*'Input Page'!$D25</f>
        <v>#VALUE!</v>
      </c>
      <c r="BC183" s="103" t="e">
        <f>BC164*MWhPerYearPerMW*VLOOKUP(BC$16,QGenFrct,2)*'Input Page'!$D25</f>
        <v>#VALUE!</v>
      </c>
      <c r="BD183" s="103" t="e">
        <f>BD164*MWhPerYearPerMW*VLOOKUP(BD$16,QGenFrct,2)*'Input Page'!$D25</f>
        <v>#VALUE!</v>
      </c>
      <c r="BE183" s="103" t="e">
        <f>BE164*MWhPerYearPerMW*VLOOKUP(BE$16,QGenFrct,2)*'Input Page'!$D25</f>
        <v>#VALUE!</v>
      </c>
      <c r="BF183" s="103" t="e">
        <f>BF164*MWhPerYearPerMW*VLOOKUP(BF$16,QGenFrct,2)*'Input Page'!$D25</f>
        <v>#VALUE!</v>
      </c>
      <c r="BG183" s="103" t="e">
        <f>BG164*MWhPerYearPerMW*VLOOKUP(BG$16,QGenFrct,2)*'Input Page'!$D25</f>
        <v>#VALUE!</v>
      </c>
      <c r="BH183" s="103" t="e">
        <f>BH164*MWhPerYearPerMW*VLOOKUP(BH$16,QGenFrct,2)*'Input Page'!$D25</f>
        <v>#VALUE!</v>
      </c>
      <c r="BI183" s="103" t="e">
        <f>BI164*MWhPerYearPerMW*VLOOKUP(BI$16,QGenFrct,2)*'Input Page'!$D25</f>
        <v>#VALUE!</v>
      </c>
      <c r="BM183" s="16"/>
    </row>
    <row r="184" spans="2:65" x14ac:dyDescent="0.25">
      <c r="C184" s="151"/>
      <c r="D184" s="87">
        <v>0.5</v>
      </c>
      <c r="F184" s="150"/>
      <c r="G184" s="150"/>
      <c r="H184" s="150"/>
      <c r="I184" s="150"/>
      <c r="J184" s="150"/>
      <c r="K184" s="150"/>
      <c r="L184" s="150"/>
      <c r="M184" s="150"/>
      <c r="N184" s="150"/>
      <c r="O184" s="150"/>
      <c r="P184" s="150"/>
      <c r="Q184" s="149"/>
      <c r="R184" s="150"/>
      <c r="S184" s="103">
        <f>S165*MWhPerYearPerMW*VLOOKUP(S$16,QGenFrct,2)*'Input Page'!$D26</f>
        <v>0</v>
      </c>
      <c r="T184" s="103">
        <f>T165*MWhPerYearPerMW*VLOOKUP(T$16,QGenFrct,2)*'Input Page'!$D26</f>
        <v>0</v>
      </c>
      <c r="U184" s="103">
        <f>U165*MWhPerYearPerMW*VLOOKUP(U$16,QGenFrct,2)*'Input Page'!$D26</f>
        <v>0</v>
      </c>
      <c r="V184" s="103">
        <f>V165*MWhPerYearPerMW*VLOOKUP(V$16,QGenFrct,2)*'Input Page'!$D26</f>
        <v>0</v>
      </c>
      <c r="W184" s="103">
        <f>W165*MWhPerYearPerMW*VLOOKUP(W$16,QGenFrct,2)*'Input Page'!$D26</f>
        <v>0</v>
      </c>
      <c r="X184" s="103">
        <f>X165*MWhPerYearPerMW*VLOOKUP(X$16,QGenFrct,2)*'Input Page'!$D26</f>
        <v>0</v>
      </c>
      <c r="Y184" s="103">
        <f>Y165*MWhPerYearPerMW*VLOOKUP(Y$16,QGenFrct,2)*'Input Page'!$D26</f>
        <v>0</v>
      </c>
      <c r="Z184" s="103">
        <f>Z165*MWhPerYearPerMW*VLOOKUP(Z$16,QGenFrct,2)*'Input Page'!$D26</f>
        <v>0</v>
      </c>
      <c r="AA184" s="103">
        <f>AA165*MWhPerYearPerMW*VLOOKUP(AA$16,QGenFrct,2)*'Input Page'!$D26</f>
        <v>0</v>
      </c>
      <c r="AB184" s="103">
        <f>AB165*MWhPerYearPerMW*VLOOKUP(AB$16,QGenFrct,2)*'Input Page'!$D26</f>
        <v>0</v>
      </c>
      <c r="AC184" s="103">
        <f>AC165*MWhPerYearPerMW*VLOOKUP(AC$16,QGenFrct,2)*'Input Page'!$D26</f>
        <v>0</v>
      </c>
      <c r="AD184" s="103">
        <f>AD165*MWhPerYearPerMW*VLOOKUP(AD$16,QGenFrct,2)*'Input Page'!$D26</f>
        <v>0</v>
      </c>
      <c r="AE184" s="103">
        <f>AE165*MWhPerYearPerMW*VLOOKUP(AE$16,QGenFrct,2)*'Input Page'!$D26</f>
        <v>0</v>
      </c>
      <c r="AF184" s="103">
        <f>AF165*MWhPerYearPerMW*VLOOKUP(AF$16,QGenFrct,2)*'Input Page'!$D26</f>
        <v>0</v>
      </c>
      <c r="AG184" s="103">
        <f>AG165*MWhPerYearPerMW*VLOOKUP(AG$16,QGenFrct,2)*'Input Page'!$D26</f>
        <v>0</v>
      </c>
      <c r="AH184" s="103">
        <f>AH165*MWhPerYearPerMW*VLOOKUP(AH$16,QGenFrct,2)*'Input Page'!$D26</f>
        <v>0</v>
      </c>
      <c r="AI184" s="103">
        <f>AI165*MWhPerYearPerMW*VLOOKUP(AI$16,QGenFrct,2)*'Input Page'!$D26</f>
        <v>0</v>
      </c>
      <c r="AJ184" s="103">
        <f>AJ165*MWhPerYearPerMW*VLOOKUP(AJ$16,QGenFrct,2)*'Input Page'!$D26</f>
        <v>0</v>
      </c>
      <c r="AK184" s="103">
        <f>AK165*MWhPerYearPerMW*VLOOKUP(AK$16,QGenFrct,2)*'Input Page'!$D26</f>
        <v>0</v>
      </c>
      <c r="AL184" s="103">
        <f>AL165*MWhPerYearPerMW*VLOOKUP(AL$16,QGenFrct,2)*'Input Page'!$D26</f>
        <v>0</v>
      </c>
      <c r="AM184" s="103">
        <f>AM165*MWhPerYearPerMW*VLOOKUP(AM$16,QGenFrct,2)*'Input Page'!$D26</f>
        <v>0</v>
      </c>
      <c r="AN184" s="103">
        <f>AN165*MWhPerYearPerMW*VLOOKUP(AN$16,QGenFrct,2)*'Input Page'!$D26</f>
        <v>0</v>
      </c>
      <c r="AO184" s="103">
        <f>AO165*MWhPerYearPerMW*VLOOKUP(AO$16,QGenFrct,2)*'Input Page'!$D26</f>
        <v>0</v>
      </c>
      <c r="AP184" s="103">
        <f>AP165*MWhPerYearPerMW*VLOOKUP(AP$16,QGenFrct,2)*'Input Page'!$D26</f>
        <v>0</v>
      </c>
      <c r="AQ184" s="103">
        <f>AQ165*MWhPerYearPerMW*VLOOKUP(AQ$16,QGenFrct,2)*'Input Page'!$D26</f>
        <v>0</v>
      </c>
      <c r="AR184" s="103">
        <f>AR165*MWhPerYearPerMW*VLOOKUP(AR$16,QGenFrct,2)*'Input Page'!$D26</f>
        <v>0</v>
      </c>
      <c r="AS184" s="103">
        <f>AS165*MWhPerYearPerMW*VLOOKUP(AS$16,QGenFrct,2)*'Input Page'!$D26</f>
        <v>0</v>
      </c>
      <c r="AT184" s="103" t="e">
        <f>AT165*MWhPerYearPerMW*VLOOKUP(AT$16,QGenFrct,2)*'Input Page'!$D26</f>
        <v>#VALUE!</v>
      </c>
      <c r="AU184" s="103" t="e">
        <f>AU165*MWhPerYearPerMW*VLOOKUP(AU$16,QGenFrct,2)*'Input Page'!$D26</f>
        <v>#VALUE!</v>
      </c>
      <c r="AV184" s="103" t="e">
        <f>AV165*MWhPerYearPerMW*VLOOKUP(AV$16,QGenFrct,2)*'Input Page'!$D26</f>
        <v>#VALUE!</v>
      </c>
      <c r="AW184" s="103" t="e">
        <f>AW165*MWhPerYearPerMW*VLOOKUP(AW$16,QGenFrct,2)*'Input Page'!$D26</f>
        <v>#VALUE!</v>
      </c>
      <c r="AX184" s="103" t="e">
        <f>AX165*MWhPerYearPerMW*VLOOKUP(AX$16,QGenFrct,2)*'Input Page'!$D26</f>
        <v>#VALUE!</v>
      </c>
      <c r="AY184" s="103" t="e">
        <f>AY165*MWhPerYearPerMW*VLOOKUP(AY$16,QGenFrct,2)*'Input Page'!$D26</f>
        <v>#VALUE!</v>
      </c>
      <c r="AZ184" s="103" t="e">
        <f>AZ165*MWhPerYearPerMW*VLOOKUP(AZ$16,QGenFrct,2)*'Input Page'!$D26</f>
        <v>#VALUE!</v>
      </c>
      <c r="BA184" s="103" t="e">
        <f>BA165*MWhPerYearPerMW*VLOOKUP(BA$16,QGenFrct,2)*'Input Page'!$D26</f>
        <v>#VALUE!</v>
      </c>
      <c r="BB184" s="103" t="e">
        <f>BB165*MWhPerYearPerMW*VLOOKUP(BB$16,QGenFrct,2)*'Input Page'!$D26</f>
        <v>#VALUE!</v>
      </c>
      <c r="BC184" s="103" t="e">
        <f>BC165*MWhPerYearPerMW*VLOOKUP(BC$16,QGenFrct,2)*'Input Page'!$D26</f>
        <v>#VALUE!</v>
      </c>
      <c r="BD184" s="103" t="e">
        <f>BD165*MWhPerYearPerMW*VLOOKUP(BD$16,QGenFrct,2)*'Input Page'!$D26</f>
        <v>#VALUE!</v>
      </c>
      <c r="BE184" s="103" t="e">
        <f>BE165*MWhPerYearPerMW*VLOOKUP(BE$16,QGenFrct,2)*'Input Page'!$D26</f>
        <v>#VALUE!</v>
      </c>
      <c r="BF184" s="103" t="e">
        <f>BF165*MWhPerYearPerMW*VLOOKUP(BF$16,QGenFrct,2)*'Input Page'!$D26</f>
        <v>#VALUE!</v>
      </c>
      <c r="BG184" s="103" t="e">
        <f>BG165*MWhPerYearPerMW*VLOOKUP(BG$16,QGenFrct,2)*'Input Page'!$D26</f>
        <v>#VALUE!</v>
      </c>
      <c r="BH184" s="103" t="e">
        <f>BH165*MWhPerYearPerMW*VLOOKUP(BH$16,QGenFrct,2)*'Input Page'!$D26</f>
        <v>#VALUE!</v>
      </c>
      <c r="BI184" s="103" t="e">
        <f>BI165*MWhPerYearPerMW*VLOOKUP(BI$16,QGenFrct,2)*'Input Page'!$D26</f>
        <v>#VALUE!</v>
      </c>
      <c r="BM184" s="16"/>
    </row>
    <row r="185" spans="2:65" x14ac:dyDescent="0.25">
      <c r="C185" s="151"/>
      <c r="D185" s="87">
        <v>0.45</v>
      </c>
      <c r="F185" s="150"/>
      <c r="G185" s="150"/>
      <c r="H185" s="150"/>
      <c r="I185" s="150"/>
      <c r="J185" s="150"/>
      <c r="K185" s="150"/>
      <c r="L185" s="150"/>
      <c r="M185" s="150"/>
      <c r="N185" s="150"/>
      <c r="O185" s="150"/>
      <c r="P185" s="150"/>
      <c r="Q185" s="149"/>
      <c r="R185" s="150"/>
      <c r="S185" s="103">
        <f>S166*MWhPerYearPerMW*VLOOKUP(S$16,QGenFrct,2)*'Input Page'!$D27</f>
        <v>0</v>
      </c>
      <c r="T185" s="103">
        <f>T166*MWhPerYearPerMW*VLOOKUP(T$16,QGenFrct,2)*'Input Page'!$D27</f>
        <v>0</v>
      </c>
      <c r="U185" s="103">
        <f>U166*MWhPerYearPerMW*VLOOKUP(U$16,QGenFrct,2)*'Input Page'!$D27</f>
        <v>0</v>
      </c>
      <c r="V185" s="103">
        <f>V166*MWhPerYearPerMW*VLOOKUP(V$16,QGenFrct,2)*'Input Page'!$D27</f>
        <v>0</v>
      </c>
      <c r="W185" s="103">
        <f>W166*MWhPerYearPerMW*VLOOKUP(W$16,QGenFrct,2)*'Input Page'!$D27</f>
        <v>0</v>
      </c>
      <c r="X185" s="103">
        <f>X166*MWhPerYearPerMW*VLOOKUP(X$16,QGenFrct,2)*'Input Page'!$D27</f>
        <v>0</v>
      </c>
      <c r="Y185" s="103">
        <f>Y166*MWhPerYearPerMW*VLOOKUP(Y$16,QGenFrct,2)*'Input Page'!$D27</f>
        <v>0</v>
      </c>
      <c r="Z185" s="103">
        <f>Z166*MWhPerYearPerMW*VLOOKUP(Z$16,QGenFrct,2)*'Input Page'!$D27</f>
        <v>0</v>
      </c>
      <c r="AA185" s="103">
        <f>AA166*MWhPerYearPerMW*VLOOKUP(AA$16,QGenFrct,2)*'Input Page'!$D27</f>
        <v>0</v>
      </c>
      <c r="AB185" s="103">
        <f>AB166*MWhPerYearPerMW*VLOOKUP(AB$16,QGenFrct,2)*'Input Page'!$D27</f>
        <v>0</v>
      </c>
      <c r="AC185" s="103">
        <f>AC166*MWhPerYearPerMW*VLOOKUP(AC$16,QGenFrct,2)*'Input Page'!$D27</f>
        <v>0</v>
      </c>
      <c r="AD185" s="103">
        <f>AD166*MWhPerYearPerMW*VLOOKUP(AD$16,QGenFrct,2)*'Input Page'!$D27</f>
        <v>0</v>
      </c>
      <c r="AE185" s="103">
        <f>AE166*MWhPerYearPerMW*VLOOKUP(AE$16,QGenFrct,2)*'Input Page'!$D27</f>
        <v>0</v>
      </c>
      <c r="AF185" s="103">
        <f>AF166*MWhPerYearPerMW*VLOOKUP(AF$16,QGenFrct,2)*'Input Page'!$D27</f>
        <v>0</v>
      </c>
      <c r="AG185" s="103">
        <f>AG166*MWhPerYearPerMW*VLOOKUP(AG$16,QGenFrct,2)*'Input Page'!$D27</f>
        <v>0</v>
      </c>
      <c r="AH185" s="103">
        <f>AH166*MWhPerYearPerMW*VLOOKUP(AH$16,QGenFrct,2)*'Input Page'!$D27</f>
        <v>0</v>
      </c>
      <c r="AI185" s="103">
        <f>AI166*MWhPerYearPerMW*VLOOKUP(AI$16,QGenFrct,2)*'Input Page'!$D27</f>
        <v>0</v>
      </c>
      <c r="AJ185" s="103">
        <f>AJ166*MWhPerYearPerMW*VLOOKUP(AJ$16,QGenFrct,2)*'Input Page'!$D27</f>
        <v>0</v>
      </c>
      <c r="AK185" s="103">
        <f>AK166*MWhPerYearPerMW*VLOOKUP(AK$16,QGenFrct,2)*'Input Page'!$D27</f>
        <v>0</v>
      </c>
      <c r="AL185" s="103">
        <f>AL166*MWhPerYearPerMW*VLOOKUP(AL$16,QGenFrct,2)*'Input Page'!$D27</f>
        <v>0</v>
      </c>
      <c r="AM185" s="103">
        <f>AM166*MWhPerYearPerMW*VLOOKUP(AM$16,QGenFrct,2)*'Input Page'!$D27</f>
        <v>0</v>
      </c>
      <c r="AN185" s="103">
        <f>AN166*MWhPerYearPerMW*VLOOKUP(AN$16,QGenFrct,2)*'Input Page'!$D27</f>
        <v>0</v>
      </c>
      <c r="AO185" s="103">
        <f>AO166*MWhPerYearPerMW*VLOOKUP(AO$16,QGenFrct,2)*'Input Page'!$D27</f>
        <v>0</v>
      </c>
      <c r="AP185" s="103">
        <f>AP166*MWhPerYearPerMW*VLOOKUP(AP$16,QGenFrct,2)*'Input Page'!$D27</f>
        <v>0</v>
      </c>
      <c r="AQ185" s="103">
        <f>AQ166*MWhPerYearPerMW*VLOOKUP(AQ$16,QGenFrct,2)*'Input Page'!$D27</f>
        <v>0</v>
      </c>
      <c r="AR185" s="103">
        <f>AR166*MWhPerYearPerMW*VLOOKUP(AR$16,QGenFrct,2)*'Input Page'!$D27</f>
        <v>0</v>
      </c>
      <c r="AS185" s="103">
        <f>AS166*MWhPerYearPerMW*VLOOKUP(AS$16,QGenFrct,2)*'Input Page'!$D27</f>
        <v>0</v>
      </c>
      <c r="AT185" s="103" t="e">
        <f>AT166*MWhPerYearPerMW*VLOOKUP(AT$16,QGenFrct,2)*'Input Page'!$D27</f>
        <v>#VALUE!</v>
      </c>
      <c r="AU185" s="103" t="e">
        <f>AU166*MWhPerYearPerMW*VLOOKUP(AU$16,QGenFrct,2)*'Input Page'!$D27</f>
        <v>#VALUE!</v>
      </c>
      <c r="AV185" s="103" t="e">
        <f>AV166*MWhPerYearPerMW*VLOOKUP(AV$16,QGenFrct,2)*'Input Page'!$D27</f>
        <v>#VALUE!</v>
      </c>
      <c r="AW185" s="103" t="e">
        <f>AW166*MWhPerYearPerMW*VLOOKUP(AW$16,QGenFrct,2)*'Input Page'!$D27</f>
        <v>#VALUE!</v>
      </c>
      <c r="AX185" s="103" t="e">
        <f>AX166*MWhPerYearPerMW*VLOOKUP(AX$16,QGenFrct,2)*'Input Page'!$D27</f>
        <v>#VALUE!</v>
      </c>
      <c r="AY185" s="103" t="e">
        <f>AY166*MWhPerYearPerMW*VLOOKUP(AY$16,QGenFrct,2)*'Input Page'!$D27</f>
        <v>#VALUE!</v>
      </c>
      <c r="AZ185" s="103" t="e">
        <f>AZ166*MWhPerYearPerMW*VLOOKUP(AZ$16,QGenFrct,2)*'Input Page'!$D27</f>
        <v>#VALUE!</v>
      </c>
      <c r="BA185" s="103" t="e">
        <f>BA166*MWhPerYearPerMW*VLOOKUP(BA$16,QGenFrct,2)*'Input Page'!$D27</f>
        <v>#VALUE!</v>
      </c>
      <c r="BB185" s="103" t="e">
        <f>BB166*MWhPerYearPerMW*VLOOKUP(BB$16,QGenFrct,2)*'Input Page'!$D27</f>
        <v>#VALUE!</v>
      </c>
      <c r="BC185" s="103" t="e">
        <f>BC166*MWhPerYearPerMW*VLOOKUP(BC$16,QGenFrct,2)*'Input Page'!$D27</f>
        <v>#VALUE!</v>
      </c>
      <c r="BD185" s="103" t="e">
        <f>BD166*MWhPerYearPerMW*VLOOKUP(BD$16,QGenFrct,2)*'Input Page'!$D27</f>
        <v>#VALUE!</v>
      </c>
      <c r="BE185" s="103" t="e">
        <f>BE166*MWhPerYearPerMW*VLOOKUP(BE$16,QGenFrct,2)*'Input Page'!$D27</f>
        <v>#VALUE!</v>
      </c>
      <c r="BF185" s="103" t="e">
        <f>BF166*MWhPerYearPerMW*VLOOKUP(BF$16,QGenFrct,2)*'Input Page'!$D27</f>
        <v>#VALUE!</v>
      </c>
      <c r="BG185" s="103" t="e">
        <f>BG166*MWhPerYearPerMW*VLOOKUP(BG$16,QGenFrct,2)*'Input Page'!$D27</f>
        <v>#VALUE!</v>
      </c>
      <c r="BH185" s="103" t="e">
        <f>BH166*MWhPerYearPerMW*VLOOKUP(BH$16,QGenFrct,2)*'Input Page'!$D27</f>
        <v>#VALUE!</v>
      </c>
      <c r="BI185" s="103" t="e">
        <f>BI166*MWhPerYearPerMW*VLOOKUP(BI$16,QGenFrct,2)*'Input Page'!$D27</f>
        <v>#VALUE!</v>
      </c>
      <c r="BM185" s="16"/>
    </row>
    <row r="186" spans="2:65" x14ac:dyDescent="0.25">
      <c r="F186" s="101"/>
      <c r="G186" s="101"/>
      <c r="H186" s="101"/>
      <c r="I186" s="101"/>
      <c r="J186" s="101"/>
      <c r="K186" s="101"/>
      <c r="L186" s="101"/>
      <c r="M186" s="101"/>
      <c r="N186" s="101"/>
      <c r="O186" s="101"/>
      <c r="P186" s="101"/>
      <c r="Q186" s="101"/>
    </row>
    <row r="187" spans="2:65" ht="15.75" thickBot="1" x14ac:dyDescent="0.3">
      <c r="F187" s="102"/>
    </row>
    <row r="188" spans="2:65" ht="21.75" thickBot="1" x14ac:dyDescent="0.4">
      <c r="B188" s="23" t="s">
        <v>51</v>
      </c>
      <c r="F188" s="178">
        <f>I15</f>
        <v>2014</v>
      </c>
      <c r="G188" s="179"/>
      <c r="H188" s="179"/>
      <c r="I188" s="180"/>
      <c r="J188" s="178">
        <f>M15</f>
        <v>2015</v>
      </c>
      <c r="K188" s="179"/>
      <c r="L188" s="179"/>
      <c r="M188" s="180"/>
      <c r="N188" s="178">
        <f>Q15</f>
        <v>2016</v>
      </c>
      <c r="O188" s="179"/>
      <c r="P188" s="179"/>
      <c r="Q188" s="180"/>
      <c r="R188" s="178">
        <f>U15</f>
        <v>2017</v>
      </c>
      <c r="S188" s="179"/>
      <c r="T188" s="179"/>
      <c r="U188" s="180"/>
      <c r="V188" s="178">
        <f>Y15</f>
        <v>2018</v>
      </c>
      <c r="W188" s="179"/>
      <c r="X188" s="179"/>
      <c r="Y188" s="180"/>
      <c r="Z188" s="178">
        <f>AC15</f>
        <v>2019</v>
      </c>
      <c r="AA188" s="179"/>
      <c r="AB188" s="179"/>
      <c r="AC188" s="180"/>
      <c r="AD188" s="178">
        <f>AG15</f>
        <v>2020</v>
      </c>
      <c r="AE188" s="179"/>
      <c r="AF188" s="179"/>
      <c r="AG188" s="180"/>
      <c r="AH188" s="178">
        <f>AK15</f>
        <v>2021</v>
      </c>
      <c r="AI188" s="179"/>
      <c r="AJ188" s="179"/>
      <c r="AK188" s="180"/>
      <c r="AL188" s="178">
        <f>AO15</f>
        <v>2022</v>
      </c>
      <c r="AM188" s="179"/>
      <c r="AN188" s="179"/>
      <c r="AO188" s="180"/>
      <c r="AP188" s="178">
        <f>AS15</f>
        <v>2023</v>
      </c>
      <c r="AQ188" s="179"/>
      <c r="AR188" s="179"/>
      <c r="AS188" s="180"/>
      <c r="AT188" s="178">
        <f>AW15</f>
        <v>2024</v>
      </c>
      <c r="AU188" s="179"/>
      <c r="AV188" s="179"/>
      <c r="AW188" s="180"/>
      <c r="AX188" s="178">
        <f>BA15</f>
        <v>2025</v>
      </c>
      <c r="AY188" s="179"/>
      <c r="AZ188" s="179"/>
      <c r="BA188" s="180"/>
      <c r="BB188" s="178">
        <f>BE15</f>
        <v>2026</v>
      </c>
      <c r="BC188" s="179"/>
      <c r="BD188" s="179"/>
      <c r="BE188" s="180"/>
      <c r="BF188" s="178">
        <f>BI15</f>
        <v>2027</v>
      </c>
      <c r="BG188" s="179"/>
      <c r="BH188" s="179"/>
      <c r="BI188" s="180"/>
    </row>
    <row r="190" spans="2:65" x14ac:dyDescent="0.25">
      <c r="C190" s="27" t="s">
        <v>52</v>
      </c>
      <c r="D190" s="3"/>
      <c r="F190" s="156"/>
      <c r="G190" s="157"/>
      <c r="H190" s="157"/>
      <c r="I190" s="158"/>
      <c r="J190" s="156"/>
      <c r="K190" s="157"/>
      <c r="L190" s="157"/>
      <c r="M190" s="158"/>
      <c r="N190" s="156"/>
      <c r="O190" s="157"/>
      <c r="P190" s="157"/>
      <c r="Q190" s="158"/>
      <c r="R190" s="156"/>
      <c r="S190" s="157"/>
      <c r="T190" s="157"/>
      <c r="U190" s="158"/>
      <c r="V190" s="181">
        <f>SUM(V170:Y185)</f>
        <v>1653209.140597794</v>
      </c>
      <c r="W190" s="181"/>
      <c r="X190" s="181"/>
      <c r="Y190" s="181"/>
      <c r="Z190" s="181">
        <f>SUM(Z170:AC182)</f>
        <v>1673269.116087219</v>
      </c>
      <c r="AA190" s="181"/>
      <c r="AB190" s="181"/>
      <c r="AC190" s="181"/>
      <c r="AD190" s="181">
        <f>SUM(AD170:AG182)</f>
        <v>1673269.116087219</v>
      </c>
      <c r="AE190" s="181"/>
      <c r="AF190" s="181"/>
      <c r="AG190" s="181"/>
      <c r="AH190" s="181">
        <f>SUM(AH170:AK182)</f>
        <v>1673269.116087219</v>
      </c>
      <c r="AI190" s="181"/>
      <c r="AJ190" s="181"/>
      <c r="AK190" s="181"/>
      <c r="AL190" s="181">
        <f>SUM(AL170:AO182)</f>
        <v>1673269.116087219</v>
      </c>
      <c r="AM190" s="181"/>
      <c r="AN190" s="181"/>
      <c r="AO190" s="181"/>
      <c r="AP190" s="181">
        <f>SUM(AP170:AS182)</f>
        <v>1673269.116087219</v>
      </c>
      <c r="AQ190" s="181"/>
      <c r="AR190" s="181"/>
      <c r="AS190" s="181"/>
      <c r="AT190" s="181" t="e">
        <f>SUM(AT170:AW182)</f>
        <v>#VALUE!</v>
      </c>
      <c r="AU190" s="181"/>
      <c r="AV190" s="181"/>
      <c r="AW190" s="181"/>
      <c r="AX190" s="181" t="e">
        <f>SUM(AX170:BA182)</f>
        <v>#VALUE!</v>
      </c>
      <c r="AY190" s="181"/>
      <c r="AZ190" s="181"/>
      <c r="BA190" s="181"/>
      <c r="BB190" s="181" t="e">
        <f>SUM(BB170:BE182)</f>
        <v>#VALUE!</v>
      </c>
      <c r="BC190" s="181"/>
      <c r="BD190" s="181"/>
      <c r="BE190" s="181"/>
      <c r="BF190" s="181" t="e">
        <f>SUM(BF170:BI182)</f>
        <v>#VALUE!</v>
      </c>
      <c r="BG190" s="181"/>
      <c r="BH190" s="181"/>
      <c r="BI190" s="181"/>
    </row>
    <row r="191" spans="2:65" x14ac:dyDescent="0.25">
      <c r="C191" s="27" t="s">
        <v>53</v>
      </c>
      <c r="D191" s="3"/>
      <c r="F191" s="156"/>
      <c r="G191" s="157"/>
      <c r="H191" s="157"/>
      <c r="I191" s="158"/>
      <c r="J191" s="156"/>
      <c r="K191" s="157"/>
      <c r="L191" s="157"/>
      <c r="M191" s="158"/>
      <c r="N191" s="156"/>
      <c r="O191" s="157"/>
      <c r="P191" s="157"/>
      <c r="Q191" s="158"/>
      <c r="R191" s="156"/>
      <c r="S191" s="157"/>
      <c r="T191" s="157"/>
      <c r="U191" s="158"/>
      <c r="V191" s="181">
        <f>SUM(V140:Y142)</f>
        <v>253369</v>
      </c>
      <c r="W191" s="181"/>
      <c r="X191" s="181"/>
      <c r="Y191" s="181"/>
      <c r="Z191" s="181">
        <f>SUM(Z140:AC142)</f>
        <v>0</v>
      </c>
      <c r="AA191" s="181"/>
      <c r="AB191" s="181"/>
      <c r="AC191" s="181"/>
      <c r="AD191" s="181">
        <f>SUM(AD140:AG142)</f>
        <v>0</v>
      </c>
      <c r="AE191" s="181"/>
      <c r="AF191" s="181"/>
      <c r="AG191" s="181"/>
      <c r="AH191" s="181">
        <f>SUM(AH140:AK142)</f>
        <v>0</v>
      </c>
      <c r="AI191" s="181"/>
      <c r="AJ191" s="181"/>
      <c r="AK191" s="181"/>
      <c r="AL191" s="181">
        <f>SUM(AL140:AO142)</f>
        <v>0</v>
      </c>
      <c r="AM191" s="181"/>
      <c r="AN191" s="181"/>
      <c r="AO191" s="181"/>
      <c r="AP191" s="181">
        <f>SUM(AP140:AS142)</f>
        <v>0</v>
      </c>
      <c r="AQ191" s="181"/>
      <c r="AR191" s="181"/>
      <c r="AS191" s="181"/>
      <c r="AT191" s="181">
        <f>SUM(AT140:AW142)</f>
        <v>0</v>
      </c>
      <c r="AU191" s="181"/>
      <c r="AV191" s="181"/>
      <c r="AW191" s="181"/>
      <c r="AX191" s="181">
        <f>SUM(AX140:BA142)</f>
        <v>0</v>
      </c>
      <c r="AY191" s="181"/>
      <c r="AZ191" s="181"/>
      <c r="BA191" s="181"/>
      <c r="BB191" s="181">
        <f>SUM(BB140:BE142)</f>
        <v>0</v>
      </c>
      <c r="BC191" s="181"/>
      <c r="BD191" s="181"/>
      <c r="BE191" s="181"/>
      <c r="BF191" s="181">
        <f>SUM(BF140:BI142)</f>
        <v>0</v>
      </c>
      <c r="BG191" s="181"/>
      <c r="BH191" s="181"/>
      <c r="BI191" s="181"/>
    </row>
    <row r="192" spans="2:65" x14ac:dyDescent="0.25">
      <c r="C192" s="27" t="s">
        <v>54</v>
      </c>
      <c r="D192" s="3"/>
      <c r="F192" s="156"/>
      <c r="G192" s="157"/>
      <c r="H192" s="157"/>
      <c r="I192" s="158"/>
      <c r="J192" s="156"/>
      <c r="K192" s="157"/>
      <c r="L192" s="157"/>
      <c r="M192" s="158"/>
      <c r="N192" s="156"/>
      <c r="O192" s="157"/>
      <c r="P192" s="157"/>
      <c r="Q192" s="158"/>
      <c r="R192" s="156"/>
      <c r="S192" s="157"/>
      <c r="T192" s="157"/>
      <c r="U192" s="158"/>
      <c r="V192" s="181">
        <f>V145</f>
        <v>0</v>
      </c>
      <c r="W192" s="181"/>
      <c r="X192" s="181"/>
      <c r="Y192" s="181"/>
      <c r="Z192" s="181">
        <f>Z145</f>
        <v>0</v>
      </c>
      <c r="AA192" s="181"/>
      <c r="AB192" s="181"/>
      <c r="AC192" s="181"/>
      <c r="AD192" s="181">
        <f>AD145</f>
        <v>0</v>
      </c>
      <c r="AE192" s="181"/>
      <c r="AF192" s="181"/>
      <c r="AG192" s="181"/>
      <c r="AH192" s="181">
        <f>AH145</f>
        <v>0</v>
      </c>
      <c r="AI192" s="181"/>
      <c r="AJ192" s="181"/>
      <c r="AK192" s="181"/>
      <c r="AL192" s="181">
        <f>AL145</f>
        <v>0</v>
      </c>
      <c r="AM192" s="181"/>
      <c r="AN192" s="181"/>
      <c r="AO192" s="181"/>
      <c r="AP192" s="181">
        <f>AP145</f>
        <v>0</v>
      </c>
      <c r="AQ192" s="181"/>
      <c r="AR192" s="181"/>
      <c r="AS192" s="181"/>
      <c r="AT192" s="181">
        <f>AT145</f>
        <v>0</v>
      </c>
      <c r="AU192" s="181"/>
      <c r="AV192" s="181"/>
      <c r="AW192" s="181"/>
      <c r="AX192" s="181">
        <f>AX145</f>
        <v>0</v>
      </c>
      <c r="AY192" s="181"/>
      <c r="AZ192" s="181"/>
      <c r="BA192" s="181"/>
      <c r="BB192" s="181">
        <f>BB145</f>
        <v>0</v>
      </c>
      <c r="BC192" s="181"/>
      <c r="BD192" s="181"/>
      <c r="BE192" s="181"/>
      <c r="BF192" s="181">
        <f>BF145</f>
        <v>0</v>
      </c>
      <c r="BG192" s="181"/>
      <c r="BH192" s="181"/>
      <c r="BI192" s="181"/>
    </row>
    <row r="193" spans="2:65" ht="15.75" thickBot="1" x14ac:dyDescent="0.3">
      <c r="E193" s="3"/>
      <c r="F193" s="20"/>
      <c r="G193" s="20"/>
      <c r="H193" s="20"/>
      <c r="I193" s="20"/>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3"/>
    </row>
    <row r="194" spans="2:65" ht="21.75" thickBot="1" x14ac:dyDescent="0.4">
      <c r="B194" s="25" t="s">
        <v>59</v>
      </c>
      <c r="F194" s="191"/>
      <c r="G194" s="192"/>
      <c r="H194" s="192"/>
      <c r="I194" s="192"/>
      <c r="J194" s="191"/>
      <c r="K194" s="192"/>
      <c r="L194" s="192"/>
      <c r="M194" s="192"/>
      <c r="N194" s="182">
        <v>377877</v>
      </c>
      <c r="O194" s="183"/>
      <c r="P194" s="183"/>
      <c r="Q194" s="183"/>
      <c r="R194" s="193">
        <v>1374406</v>
      </c>
      <c r="S194" s="194"/>
      <c r="T194" s="194"/>
      <c r="U194" s="194"/>
      <c r="V194" s="189">
        <f>SUM(V190:Y192)</f>
        <v>1906578.140597794</v>
      </c>
      <c r="W194" s="190"/>
      <c r="X194" s="190"/>
      <c r="Y194" s="190"/>
      <c r="Z194" s="189">
        <f t="shared" ref="Z194" si="146">SUM(Z190:AC192)</f>
        <v>1673269.116087219</v>
      </c>
      <c r="AA194" s="190"/>
      <c r="AB194" s="190"/>
      <c r="AC194" s="190"/>
      <c r="AD194" s="189">
        <f t="shared" ref="AD194" si="147">SUM(AD190:AG192)</f>
        <v>1673269.116087219</v>
      </c>
      <c r="AE194" s="190"/>
      <c r="AF194" s="190"/>
      <c r="AG194" s="190"/>
      <c r="AH194" s="189">
        <f t="shared" ref="AH194" si="148">SUM(AH190:AK192)</f>
        <v>1673269.116087219</v>
      </c>
      <c r="AI194" s="190"/>
      <c r="AJ194" s="190"/>
      <c r="AK194" s="190"/>
      <c r="AL194" s="189">
        <f t="shared" ref="AL194" si="149">SUM(AL190:AO192)</f>
        <v>1673269.116087219</v>
      </c>
      <c r="AM194" s="190"/>
      <c r="AN194" s="190"/>
      <c r="AO194" s="190"/>
      <c r="AP194" s="189">
        <f t="shared" ref="AP194" si="150">SUM(AP190:AS192)</f>
        <v>1673269.116087219</v>
      </c>
      <c r="AQ194" s="190"/>
      <c r="AR194" s="190"/>
      <c r="AS194" s="190"/>
      <c r="AT194" s="189" t="e">
        <f t="shared" ref="AT194" si="151">SUM(AT190:AW192)</f>
        <v>#VALUE!</v>
      </c>
      <c r="AU194" s="190"/>
      <c r="AV194" s="190"/>
      <c r="AW194" s="190"/>
      <c r="AX194" s="189" t="e">
        <f t="shared" ref="AX194" si="152">SUM(AX190:BA192)</f>
        <v>#VALUE!</v>
      </c>
      <c r="AY194" s="190"/>
      <c r="AZ194" s="190"/>
      <c r="BA194" s="190"/>
      <c r="BB194" s="189" t="e">
        <f t="shared" ref="BB194" si="153">SUM(BB190:BE192)</f>
        <v>#VALUE!</v>
      </c>
      <c r="BC194" s="190"/>
      <c r="BD194" s="190"/>
      <c r="BE194" s="190"/>
      <c r="BF194" s="189" t="e">
        <f t="shared" ref="BF194" si="154">SUM(BF190:BI192)</f>
        <v>#VALUE!</v>
      </c>
      <c r="BG194" s="190"/>
      <c r="BH194" s="190"/>
      <c r="BI194" s="190"/>
    </row>
    <row r="195" spans="2:65" ht="21.75" thickBot="1" x14ac:dyDescent="0.4">
      <c r="C195" s="39" t="s">
        <v>62</v>
      </c>
      <c r="D195" s="40"/>
      <c r="F195" s="182">
        <v>41278</v>
      </c>
      <c r="G195" s="183"/>
      <c r="H195" s="183"/>
      <c r="I195" s="183"/>
      <c r="J195" s="182">
        <v>161958</v>
      </c>
      <c r="K195" s="183"/>
      <c r="L195" s="183"/>
      <c r="M195" s="184"/>
      <c r="R195" s="188" t="s">
        <v>67</v>
      </c>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c r="BA195" s="188"/>
      <c r="BB195" s="188"/>
      <c r="BC195" s="188"/>
      <c r="BD195" s="188"/>
      <c r="BE195" s="188"/>
      <c r="BF195" s="188"/>
      <c r="BG195" s="188"/>
      <c r="BH195" s="188"/>
      <c r="BI195" s="188"/>
      <c r="BJ195" s="188"/>
      <c r="BK195" s="188"/>
      <c r="BL195" s="188"/>
      <c r="BM195" s="188"/>
    </row>
    <row r="196" spans="2:65" ht="10.5" customHeight="1" x14ac:dyDescent="0.35">
      <c r="C196" s="40"/>
      <c r="D196" s="40"/>
      <c r="F196" s="41"/>
      <c r="G196" s="41"/>
      <c r="H196" s="41"/>
      <c r="I196" s="41"/>
      <c r="J196" s="41"/>
      <c r="K196" s="41"/>
      <c r="L196" s="41"/>
      <c r="M196" s="41"/>
    </row>
    <row r="197" spans="2:65" ht="15" customHeight="1" thickBot="1" x14ac:dyDescent="0.3"/>
    <row r="198" spans="2:65" ht="21.75" thickBot="1" x14ac:dyDescent="0.4">
      <c r="C198" s="39" t="s">
        <v>70</v>
      </c>
      <c r="D198" s="40"/>
      <c r="F198" s="182">
        <v>48992429</v>
      </c>
      <c r="G198" s="183"/>
      <c r="H198" s="183"/>
      <c r="I198" s="183"/>
      <c r="J198" s="182">
        <v>49252581</v>
      </c>
      <c r="K198" s="183"/>
      <c r="L198" s="183"/>
      <c r="M198" s="183"/>
      <c r="N198" s="182">
        <v>48129291</v>
      </c>
      <c r="O198" s="183"/>
      <c r="P198" s="183"/>
      <c r="Q198" s="183"/>
      <c r="R198" s="182">
        <v>48009723</v>
      </c>
      <c r="S198" s="183"/>
      <c r="T198" s="183"/>
      <c r="U198" s="183"/>
      <c r="V198" s="197">
        <v>46864431</v>
      </c>
      <c r="W198" s="198"/>
      <c r="X198" s="198"/>
      <c r="Y198" s="199"/>
      <c r="Z198" s="197" t="s">
        <v>72</v>
      </c>
      <c r="AA198" s="198"/>
      <c r="AB198" s="198"/>
      <c r="AC198" s="199"/>
      <c r="AD198" s="197" t="s">
        <v>72</v>
      </c>
      <c r="AE198" s="198"/>
      <c r="AF198" s="198"/>
      <c r="AG198" s="199"/>
      <c r="AH198" s="197" t="s">
        <v>72</v>
      </c>
      <c r="AI198" s="198"/>
      <c r="AJ198" s="198"/>
      <c r="AK198" s="199"/>
      <c r="AL198" s="197" t="s">
        <v>72</v>
      </c>
      <c r="AM198" s="198"/>
      <c r="AN198" s="198"/>
      <c r="AO198" s="199"/>
      <c r="AP198" s="197" t="s">
        <v>72</v>
      </c>
      <c r="AQ198" s="198"/>
      <c r="AR198" s="198"/>
      <c r="AS198" s="199"/>
      <c r="AT198" s="197" t="s">
        <v>72</v>
      </c>
      <c r="AU198" s="198"/>
      <c r="AV198" s="198"/>
      <c r="AW198" s="199"/>
      <c r="AX198" s="197" t="s">
        <v>72</v>
      </c>
      <c r="AY198" s="198"/>
      <c r="AZ198" s="198"/>
      <c r="BA198" s="199"/>
      <c r="BB198" s="197" t="s">
        <v>72</v>
      </c>
      <c r="BC198" s="198"/>
      <c r="BD198" s="198"/>
      <c r="BE198" s="199"/>
      <c r="BF198" s="197" t="s">
        <v>72</v>
      </c>
      <c r="BG198" s="198"/>
      <c r="BH198" s="198"/>
      <c r="BI198" s="199"/>
    </row>
    <row r="199" spans="2:65" ht="21.75" thickBot="1" x14ac:dyDescent="0.4">
      <c r="C199" s="39" t="s">
        <v>71</v>
      </c>
      <c r="D199" s="40"/>
      <c r="F199" s="195">
        <f>F195/F198</f>
        <v>8.4253834403678982E-4</v>
      </c>
      <c r="G199" s="196"/>
      <c r="H199" s="196"/>
      <c r="I199" s="196"/>
      <c r="J199" s="195">
        <f>J195/J198</f>
        <v>3.2883149819092727E-3</v>
      </c>
      <c r="K199" s="196"/>
      <c r="L199" s="196"/>
      <c r="M199" s="196"/>
      <c r="N199" s="200">
        <f>N194/N198</f>
        <v>7.8512895608622204E-3</v>
      </c>
      <c r="O199" s="201"/>
      <c r="P199" s="201"/>
      <c r="Q199" s="202"/>
      <c r="R199" s="200">
        <f>R194/R198</f>
        <v>2.8627659443067398E-2</v>
      </c>
      <c r="S199" s="201"/>
      <c r="T199" s="201"/>
      <c r="U199" s="202"/>
      <c r="V199" s="203">
        <f>V194/V198</f>
        <v>4.0682839840684167E-2</v>
      </c>
      <c r="W199" s="204"/>
      <c r="X199" s="204"/>
      <c r="Y199" s="205"/>
      <c r="Z199" s="197" t="s">
        <v>72</v>
      </c>
      <c r="AA199" s="198"/>
      <c r="AB199" s="198"/>
      <c r="AC199" s="199"/>
      <c r="AD199" s="197" t="s">
        <v>72</v>
      </c>
      <c r="AE199" s="198"/>
      <c r="AF199" s="198"/>
      <c r="AG199" s="199"/>
      <c r="AH199" s="197" t="s">
        <v>72</v>
      </c>
      <c r="AI199" s="198"/>
      <c r="AJ199" s="198"/>
      <c r="AK199" s="199"/>
      <c r="AL199" s="197" t="s">
        <v>72</v>
      </c>
      <c r="AM199" s="198"/>
      <c r="AN199" s="198"/>
      <c r="AO199" s="199"/>
      <c r="AP199" s="197" t="s">
        <v>72</v>
      </c>
      <c r="AQ199" s="198"/>
      <c r="AR199" s="198"/>
      <c r="AS199" s="199"/>
      <c r="AT199" s="197" t="s">
        <v>72</v>
      </c>
      <c r="AU199" s="198"/>
      <c r="AV199" s="198"/>
      <c r="AW199" s="199"/>
      <c r="AX199" s="197" t="s">
        <v>72</v>
      </c>
      <c r="AY199" s="198"/>
      <c r="AZ199" s="198"/>
      <c r="BA199" s="199"/>
      <c r="BB199" s="197" t="s">
        <v>72</v>
      </c>
      <c r="BC199" s="198"/>
      <c r="BD199" s="198"/>
      <c r="BE199" s="199"/>
      <c r="BF199" s="197" t="s">
        <v>72</v>
      </c>
      <c r="BG199" s="198"/>
      <c r="BH199" s="198"/>
      <c r="BI199" s="199"/>
    </row>
    <row r="201" spans="2:65" x14ac:dyDescent="0.25">
      <c r="C201" s="185" t="s">
        <v>63</v>
      </c>
      <c r="D201" s="85"/>
    </row>
    <row r="202" spans="2:65" x14ac:dyDescent="0.25">
      <c r="C202" s="186"/>
      <c r="D202" s="85"/>
    </row>
    <row r="203" spans="2:65" x14ac:dyDescent="0.25">
      <c r="C203" s="186"/>
      <c r="D203" s="85"/>
      <c r="X203" s="92"/>
    </row>
    <row r="204" spans="2:65" x14ac:dyDescent="0.25">
      <c r="C204" s="186"/>
      <c r="D204" s="85"/>
    </row>
    <row r="205" spans="2:65" x14ac:dyDescent="0.25">
      <c r="C205" s="186"/>
      <c r="D205" s="85"/>
    </row>
    <row r="206" spans="2:65" x14ac:dyDescent="0.25">
      <c r="C206" s="187"/>
      <c r="D206" s="85"/>
    </row>
  </sheetData>
  <dataConsolidate/>
  <mergeCells count="213">
    <mergeCell ref="BB198:BE198"/>
    <mergeCell ref="BF198:BI198"/>
    <mergeCell ref="J199:M199"/>
    <mergeCell ref="N199:Q199"/>
    <mergeCell ref="R199:U199"/>
    <mergeCell ref="V199:Y199"/>
    <mergeCell ref="Z199:AC199"/>
    <mergeCell ref="AD199:AG199"/>
    <mergeCell ref="AH199:AK199"/>
    <mergeCell ref="AL199:AO199"/>
    <mergeCell ref="AP199:AS199"/>
    <mergeCell ref="AT199:AW199"/>
    <mergeCell ref="AX199:BA199"/>
    <mergeCell ref="BB199:BE199"/>
    <mergeCell ref="BF199:BI199"/>
    <mergeCell ref="R198:U198"/>
    <mergeCell ref="V198:Y198"/>
    <mergeCell ref="Z198:AC198"/>
    <mergeCell ref="AD198:AG198"/>
    <mergeCell ref="AH198:AK198"/>
    <mergeCell ref="AL198:AO198"/>
    <mergeCell ref="AP198:AS198"/>
    <mergeCell ref="AT198:AW198"/>
    <mergeCell ref="AX198:BA198"/>
    <mergeCell ref="F195:I195"/>
    <mergeCell ref="J195:M195"/>
    <mergeCell ref="C201:C206"/>
    <mergeCell ref="R195:BM195"/>
    <mergeCell ref="BB192:BE192"/>
    <mergeCell ref="BF192:BI192"/>
    <mergeCell ref="BB194:BE194"/>
    <mergeCell ref="BF194:BI194"/>
    <mergeCell ref="AD194:AG194"/>
    <mergeCell ref="AH194:AK194"/>
    <mergeCell ref="AL194:AO194"/>
    <mergeCell ref="AP194:AS194"/>
    <mergeCell ref="AT194:AW194"/>
    <mergeCell ref="AX194:BA194"/>
    <mergeCell ref="F194:I194"/>
    <mergeCell ref="J194:M194"/>
    <mergeCell ref="N194:Q194"/>
    <mergeCell ref="R194:U194"/>
    <mergeCell ref="V194:Y194"/>
    <mergeCell ref="Z194:AC194"/>
    <mergeCell ref="F198:I198"/>
    <mergeCell ref="F199:I199"/>
    <mergeCell ref="J198:M198"/>
    <mergeCell ref="N198:Q198"/>
    <mergeCell ref="AD192:AG192"/>
    <mergeCell ref="AH192:AK192"/>
    <mergeCell ref="AL192:AO192"/>
    <mergeCell ref="AP192:AS192"/>
    <mergeCell ref="AT192:AW192"/>
    <mergeCell ref="AX192:BA192"/>
    <mergeCell ref="F192:I192"/>
    <mergeCell ref="J192:M192"/>
    <mergeCell ref="N192:Q192"/>
    <mergeCell ref="R192:U192"/>
    <mergeCell ref="V192:Y192"/>
    <mergeCell ref="Z192:AC192"/>
    <mergeCell ref="N190:Q190"/>
    <mergeCell ref="R190:U190"/>
    <mergeCell ref="V190:Y190"/>
    <mergeCell ref="Z190:AC190"/>
    <mergeCell ref="BB191:BE191"/>
    <mergeCell ref="BF191:BI191"/>
    <mergeCell ref="F191:I191"/>
    <mergeCell ref="J191:M191"/>
    <mergeCell ref="N191:Q191"/>
    <mergeCell ref="R191:U191"/>
    <mergeCell ref="V191:Y191"/>
    <mergeCell ref="Z191:AC191"/>
    <mergeCell ref="AD191:AG191"/>
    <mergeCell ref="AH191:AK191"/>
    <mergeCell ref="AL191:AO191"/>
    <mergeCell ref="AP191:AS191"/>
    <mergeCell ref="AT191:AW191"/>
    <mergeCell ref="AX191:BA191"/>
    <mergeCell ref="BB188:BE188"/>
    <mergeCell ref="BF188:BI188"/>
    <mergeCell ref="F188:I188"/>
    <mergeCell ref="J188:M188"/>
    <mergeCell ref="N188:Q188"/>
    <mergeCell ref="R188:U188"/>
    <mergeCell ref="V188:Y188"/>
    <mergeCell ref="Z188:AC188"/>
    <mergeCell ref="BB190:BE190"/>
    <mergeCell ref="BF190:BI190"/>
    <mergeCell ref="AD188:AG188"/>
    <mergeCell ref="AH188:AK188"/>
    <mergeCell ref="AL188:AO188"/>
    <mergeCell ref="AP188:AS188"/>
    <mergeCell ref="AT188:AW188"/>
    <mergeCell ref="AX188:BA188"/>
    <mergeCell ref="AD190:AG190"/>
    <mergeCell ref="AH190:AK190"/>
    <mergeCell ref="AL190:AO190"/>
    <mergeCell ref="AP190:AS190"/>
    <mergeCell ref="AT190:AW190"/>
    <mergeCell ref="AX190:BA190"/>
    <mergeCell ref="F190:I190"/>
    <mergeCell ref="J190:M190"/>
    <mergeCell ref="BB145:BE145"/>
    <mergeCell ref="BF145:BI145"/>
    <mergeCell ref="AD145:AG145"/>
    <mergeCell ref="AH145:AK145"/>
    <mergeCell ref="AL145:AO145"/>
    <mergeCell ref="AP145:AS145"/>
    <mergeCell ref="AT145:AW145"/>
    <mergeCell ref="AX145:BA145"/>
    <mergeCell ref="F145:I145"/>
    <mergeCell ref="J145:M145"/>
    <mergeCell ref="N145:Q145"/>
    <mergeCell ref="R145:U145"/>
    <mergeCell ref="V145:Y145"/>
    <mergeCell ref="Z145:AC145"/>
    <mergeCell ref="AX141:BA141"/>
    <mergeCell ref="AD142:AG142"/>
    <mergeCell ref="AH142:AK142"/>
    <mergeCell ref="AL142:AO142"/>
    <mergeCell ref="AP142:AS142"/>
    <mergeCell ref="AT142:AW142"/>
    <mergeCell ref="AX142:BA142"/>
    <mergeCell ref="BB142:BE142"/>
    <mergeCell ref="BF142:BI142"/>
    <mergeCell ref="B2:E2"/>
    <mergeCell ref="H2:H4"/>
    <mergeCell ref="J2:Q2"/>
    <mergeCell ref="B3:E3"/>
    <mergeCell ref="J3:Q3"/>
    <mergeCell ref="B4:E4"/>
    <mergeCell ref="J4:Q4"/>
    <mergeCell ref="BB141:BE141"/>
    <mergeCell ref="BF141:BI141"/>
    <mergeCell ref="F141:I141"/>
    <mergeCell ref="J141:M141"/>
    <mergeCell ref="N141:Q141"/>
    <mergeCell ref="R141:U141"/>
    <mergeCell ref="V141:Y141"/>
    <mergeCell ref="Z141:AC141"/>
    <mergeCell ref="F140:I140"/>
    <mergeCell ref="J140:M140"/>
    <mergeCell ref="N140:Q140"/>
    <mergeCell ref="R140:U140"/>
    <mergeCell ref="V140:Y140"/>
    <mergeCell ref="Z140:AC140"/>
    <mergeCell ref="AD141:AG141"/>
    <mergeCell ref="AH141:AK141"/>
    <mergeCell ref="AL141:AO141"/>
    <mergeCell ref="AX140:BA140"/>
    <mergeCell ref="BB140:BE140"/>
    <mergeCell ref="BF140:BI140"/>
    <mergeCell ref="B5:E5"/>
    <mergeCell ref="C24:C27"/>
    <mergeCell ref="C28:C31"/>
    <mergeCell ref="C32:C35"/>
    <mergeCell ref="B6:E6"/>
    <mergeCell ref="C8:E14"/>
    <mergeCell ref="C129:C132"/>
    <mergeCell ref="C133:C136"/>
    <mergeCell ref="C102:C105"/>
    <mergeCell ref="C106:C109"/>
    <mergeCell ref="C110:C113"/>
    <mergeCell ref="C114:C117"/>
    <mergeCell ref="C125:C128"/>
    <mergeCell ref="M169:M185"/>
    <mergeCell ref="C182:C185"/>
    <mergeCell ref="F169:F185"/>
    <mergeCell ref="G169:G185"/>
    <mergeCell ref="AD140:AG140"/>
    <mergeCell ref="AH140:AK140"/>
    <mergeCell ref="AL140:AO140"/>
    <mergeCell ref="AP140:AS140"/>
    <mergeCell ref="AT140:AW140"/>
    <mergeCell ref="AP141:AS141"/>
    <mergeCell ref="AT141:AW141"/>
    <mergeCell ref="F142:I142"/>
    <mergeCell ref="J142:M142"/>
    <mergeCell ref="N142:Q142"/>
    <mergeCell ref="R142:U142"/>
    <mergeCell ref="V142:Y142"/>
    <mergeCell ref="Z142:AC142"/>
    <mergeCell ref="L169:L185"/>
    <mergeCell ref="C151:C154"/>
    <mergeCell ref="C155:C158"/>
    <mergeCell ref="C159:C162"/>
    <mergeCell ref="C163:C166"/>
    <mergeCell ref="C170:C173"/>
    <mergeCell ref="C174:C177"/>
    <mergeCell ref="C178:C181"/>
    <mergeCell ref="R169:R185"/>
    <mergeCell ref="H169:H185"/>
    <mergeCell ref="I169:I185"/>
    <mergeCell ref="J169:J185"/>
    <mergeCell ref="K169:K185"/>
    <mergeCell ref="C36:C39"/>
    <mergeCell ref="C43:C46"/>
    <mergeCell ref="C47:C50"/>
    <mergeCell ref="C51:C54"/>
    <mergeCell ref="C55:C58"/>
    <mergeCell ref="C63:C66"/>
    <mergeCell ref="C67:C70"/>
    <mergeCell ref="C71:C74"/>
    <mergeCell ref="C75:C78"/>
    <mergeCell ref="C82:C85"/>
    <mergeCell ref="C86:C89"/>
    <mergeCell ref="C90:C93"/>
    <mergeCell ref="C94:C97"/>
    <mergeCell ref="N169:N185"/>
    <mergeCell ref="O169:O185"/>
    <mergeCell ref="P169:P185"/>
    <mergeCell ref="Q169:Q185"/>
    <mergeCell ref="C121:C12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2"/>
  <sheetViews>
    <sheetView showGridLines="0" zoomScale="90" zoomScaleNormal="90" workbookViewId="0">
      <selection activeCell="H27" sqref="H27"/>
    </sheetView>
  </sheetViews>
  <sheetFormatPr defaultRowHeight="15" x14ac:dyDescent="0.25"/>
  <cols>
    <col min="1" max="1" width="3.140625" customWidth="1"/>
    <col min="2" max="2" width="4.140625" customWidth="1"/>
    <col min="3" max="3" width="21.28515625" customWidth="1"/>
    <col min="4" max="4" width="27.42578125" customWidth="1"/>
    <col min="5" max="5" width="24.85546875" bestFit="1" customWidth="1"/>
    <col min="6" max="6" width="11.140625" bestFit="1" customWidth="1"/>
    <col min="7" max="7" width="14.42578125" bestFit="1" customWidth="1"/>
    <col min="8" max="8" width="21.5703125" bestFit="1" customWidth="1"/>
    <col min="9" max="9" width="14.7109375" bestFit="1" customWidth="1"/>
    <col min="10" max="45" width="7.85546875" customWidth="1"/>
  </cols>
  <sheetData>
    <row r="2" spans="2:9" ht="18.75" customHeight="1" x14ac:dyDescent="0.3">
      <c r="B2" s="162" t="s">
        <v>0</v>
      </c>
      <c r="C2" s="162"/>
      <c r="D2" s="162"/>
      <c r="E2" s="162"/>
      <c r="F2" s="162"/>
      <c r="G2" s="162"/>
      <c r="H2" s="162"/>
      <c r="I2" s="162"/>
    </row>
    <row r="3" spans="2:9" ht="18.75" x14ac:dyDescent="0.3">
      <c r="B3" s="162" t="s">
        <v>85</v>
      </c>
      <c r="C3" s="162"/>
      <c r="D3" s="162"/>
      <c r="E3" s="162"/>
      <c r="F3" s="162"/>
      <c r="G3" s="162"/>
      <c r="H3" s="162"/>
      <c r="I3" s="162"/>
    </row>
    <row r="4" spans="2:9" ht="18.75" x14ac:dyDescent="0.3">
      <c r="B4" s="162" t="s">
        <v>1</v>
      </c>
      <c r="C4" s="162"/>
      <c r="D4" s="162"/>
      <c r="E4" s="162"/>
      <c r="F4" s="162"/>
      <c r="G4" s="162"/>
      <c r="H4" s="162"/>
      <c r="I4" s="162"/>
    </row>
    <row r="5" spans="2:9" ht="18.75" x14ac:dyDescent="0.3">
      <c r="B5" s="162" t="s">
        <v>87</v>
      </c>
      <c r="C5" s="162"/>
      <c r="D5" s="162"/>
      <c r="E5" s="162"/>
      <c r="F5" s="162"/>
      <c r="G5" s="162"/>
      <c r="H5" s="162"/>
      <c r="I5" s="162"/>
    </row>
    <row r="6" spans="2:9" ht="15.75" x14ac:dyDescent="0.25">
      <c r="B6" s="163" t="s">
        <v>103</v>
      </c>
      <c r="C6" s="163"/>
      <c r="D6" s="163"/>
      <c r="E6" s="163"/>
      <c r="F6" s="163"/>
      <c r="G6" s="163"/>
      <c r="H6" s="163"/>
      <c r="I6" s="163"/>
    </row>
    <row r="7" spans="2:9" ht="15.75" x14ac:dyDescent="0.25">
      <c r="B7" s="91"/>
      <c r="C7" s="91"/>
      <c r="D7" s="91"/>
      <c r="E7" s="91"/>
    </row>
    <row r="8" spans="2:9" ht="15.75" customHeight="1" x14ac:dyDescent="0.25">
      <c r="C8" s="164" t="s">
        <v>99</v>
      </c>
      <c r="D8" s="164"/>
      <c r="E8" s="164"/>
      <c r="F8" s="164"/>
      <c r="G8" s="164"/>
      <c r="H8" s="164"/>
      <c r="I8" s="164"/>
    </row>
    <row r="9" spans="2:9" ht="15.75" customHeight="1" x14ac:dyDescent="0.25">
      <c r="C9" s="164"/>
      <c r="D9" s="164"/>
      <c r="E9" s="164"/>
      <c r="F9" s="164"/>
      <c r="G9" s="164"/>
      <c r="H9" s="164"/>
      <c r="I9" s="164"/>
    </row>
    <row r="10" spans="2:9" x14ac:dyDescent="0.25">
      <c r="C10" s="164"/>
      <c r="D10" s="164"/>
      <c r="E10" s="164"/>
      <c r="F10" s="164"/>
      <c r="G10" s="164"/>
      <c r="H10" s="164"/>
      <c r="I10" s="164"/>
    </row>
    <row r="11" spans="2:9" x14ac:dyDescent="0.25">
      <c r="C11" s="164"/>
      <c r="D11" s="164"/>
      <c r="E11" s="164"/>
      <c r="F11" s="164"/>
      <c r="G11" s="164"/>
      <c r="H11" s="164"/>
      <c r="I11" s="164"/>
    </row>
    <row r="12" spans="2:9" x14ac:dyDescent="0.25">
      <c r="C12" s="164"/>
      <c r="D12" s="164"/>
      <c r="E12" s="164"/>
      <c r="F12" s="164"/>
      <c r="G12" s="164"/>
      <c r="H12" s="164"/>
      <c r="I12" s="164"/>
    </row>
    <row r="13" spans="2:9" x14ac:dyDescent="0.25">
      <c r="C13" s="107" t="s">
        <v>73</v>
      </c>
      <c r="D13" s="107" t="s">
        <v>88</v>
      </c>
      <c r="E13" s="107" t="s">
        <v>89</v>
      </c>
      <c r="F13" s="107" t="s">
        <v>74</v>
      </c>
      <c r="G13" s="107" t="s">
        <v>90</v>
      </c>
      <c r="H13" s="107" t="s">
        <v>91</v>
      </c>
      <c r="I13" s="107" t="s">
        <v>92</v>
      </c>
    </row>
    <row r="14" spans="2:9" x14ac:dyDescent="0.25">
      <c r="C14" s="108" t="s">
        <v>36</v>
      </c>
      <c r="D14" s="109">
        <v>0.54579999999999995</v>
      </c>
      <c r="E14" s="110">
        <f>D14*947.7</f>
        <v>517.25465999999994</v>
      </c>
      <c r="F14" s="111">
        <v>1</v>
      </c>
      <c r="G14" s="109">
        <v>0.1371</v>
      </c>
      <c r="H14" s="122">
        <v>8760</v>
      </c>
      <c r="I14" s="112">
        <f>E14*F14*G14*H14</f>
        <v>621220.77764135995</v>
      </c>
    </row>
    <row r="15" spans="2:9" x14ac:dyDescent="0.25">
      <c r="C15" s="108" t="s">
        <v>37</v>
      </c>
      <c r="D15" s="109">
        <v>0.20200000000000001</v>
      </c>
      <c r="E15" s="110">
        <f>D15*947.7</f>
        <v>191.43540000000002</v>
      </c>
      <c r="F15" s="113">
        <v>0.9</v>
      </c>
      <c r="G15" s="109">
        <v>0.1371</v>
      </c>
      <c r="H15" s="122">
        <v>8760</v>
      </c>
      <c r="I15" s="112">
        <f>E15*F15*G15*H15</f>
        <v>206921.83469256002</v>
      </c>
    </row>
    <row r="16" spans="2:9" x14ac:dyDescent="0.25">
      <c r="C16" s="108" t="s">
        <v>38</v>
      </c>
      <c r="D16" s="109">
        <v>0.17219999999999999</v>
      </c>
      <c r="E16" s="110">
        <f>D16*947.7</f>
        <v>163.19394</v>
      </c>
      <c r="F16" s="113">
        <v>0.8</v>
      </c>
      <c r="G16" s="109">
        <v>0.1371</v>
      </c>
      <c r="H16" s="122">
        <v>8760</v>
      </c>
      <c r="I16" s="112">
        <f>E16*F16*G16*H16</f>
        <v>156796.21533139198</v>
      </c>
    </row>
    <row r="17" spans="3:10" x14ac:dyDescent="0.25">
      <c r="C17" s="108" t="s">
        <v>39</v>
      </c>
      <c r="D17" s="109">
        <v>0.08</v>
      </c>
      <c r="E17" s="110">
        <f>D17*947.7</f>
        <v>75.816000000000003</v>
      </c>
      <c r="F17" s="113">
        <v>0.7</v>
      </c>
      <c r="G17" s="109">
        <v>0.1371</v>
      </c>
      <c r="H17" s="122">
        <v>8760</v>
      </c>
      <c r="I17" s="112">
        <f>E17*F17*G17*H17</f>
        <v>63738.298915200001</v>
      </c>
    </row>
    <row r="18" spans="3:10" x14ac:dyDescent="0.25">
      <c r="C18" s="206"/>
      <c r="D18" s="206"/>
      <c r="E18" s="206"/>
      <c r="F18" s="206"/>
      <c r="G18" s="206"/>
      <c r="H18" s="108" t="s">
        <v>93</v>
      </c>
      <c r="I18" s="112">
        <f>SUM(I14:I17)</f>
        <v>1048677.1265805119</v>
      </c>
    </row>
    <row r="19" spans="3:10" x14ac:dyDescent="0.25">
      <c r="C19" s="206"/>
      <c r="D19" s="206"/>
      <c r="E19" s="206"/>
      <c r="F19" s="206"/>
      <c r="G19" s="206"/>
      <c r="H19" s="108" t="s">
        <v>97</v>
      </c>
      <c r="I19" s="112">
        <v>0</v>
      </c>
    </row>
    <row r="20" spans="3:10" x14ac:dyDescent="0.25">
      <c r="C20" s="206"/>
      <c r="D20" s="206"/>
      <c r="E20" s="206"/>
      <c r="F20" s="206"/>
      <c r="G20" s="206"/>
      <c r="H20" s="108" t="s">
        <v>96</v>
      </c>
      <c r="I20" s="123">
        <v>198377</v>
      </c>
      <c r="J20" s="92"/>
    </row>
    <row r="21" spans="3:10" x14ac:dyDescent="0.25">
      <c r="C21" s="206"/>
      <c r="D21" s="206"/>
      <c r="E21" s="206"/>
      <c r="F21" s="206"/>
      <c r="G21" s="206"/>
      <c r="H21" s="108" t="s">
        <v>94</v>
      </c>
      <c r="I21" s="112">
        <v>9992</v>
      </c>
    </row>
    <row r="22" spans="3:10" x14ac:dyDescent="0.25">
      <c r="C22" s="206"/>
      <c r="D22" s="206"/>
      <c r="E22" s="206"/>
      <c r="F22" s="206"/>
      <c r="G22" s="206"/>
      <c r="H22" s="108" t="s">
        <v>95</v>
      </c>
      <c r="I22" s="112">
        <f>I19+I20+I21+I18</f>
        <v>1257046.1265805119</v>
      </c>
    </row>
  </sheetData>
  <dataConsolidate/>
  <mergeCells count="7">
    <mergeCell ref="B3:I3"/>
    <mergeCell ref="B2:I2"/>
    <mergeCell ref="C18:G22"/>
    <mergeCell ref="C8:I12"/>
    <mergeCell ref="B6:I6"/>
    <mergeCell ref="B5:I5"/>
    <mergeCell ref="B4:I4"/>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Input Page</vt:lpstr>
      <vt:lpstr>Minimum Standards</vt:lpstr>
      <vt:lpstr>Compliance Obligation</vt:lpstr>
      <vt:lpstr>Baseline (Pre 5-9-16 Contracts)</vt:lpstr>
      <vt:lpstr>'Input Page'!CapFct</vt:lpstr>
      <vt:lpstr>'Input Page'!MWhPerYearPerMW</vt:lpstr>
      <vt:lpstr>MWhPerYearPerMW</vt:lpstr>
      <vt:lpstr>'Input Page'!QGenFrct</vt:lpstr>
      <vt:lpstr>QGenFrct</vt:lpstr>
      <vt:lpstr>'Input Page'!SRECTermLimitQ</vt:lpstr>
      <vt:lpstr>SRECTermLimitQ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Kaitlin Kelly</cp:lastModifiedBy>
  <cp:lastPrinted>2015-07-23T18:54:33Z</cp:lastPrinted>
  <dcterms:created xsi:type="dcterms:W3CDTF">2014-01-09T01:55:40Z</dcterms:created>
  <dcterms:modified xsi:type="dcterms:W3CDTF">2018-07-10T17:41:51Z</dcterms:modified>
</cp:coreProperties>
</file>