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2360" windowHeight="6315" tabRatio="680" firstSheet="10" activeTab="10"/>
  </bookViews>
  <sheets>
    <sheet name="UFR" sheetId="1" state="hidden" r:id="rId1"/>
    <sheet name="Referrals" sheetId="10" state="hidden" r:id="rId2"/>
    <sheet name="Sheet1" sheetId="12" state="hidden" r:id="rId3"/>
    <sheet name="Pivot Tables" sheetId="3" state="hidden" r:id="rId4"/>
    <sheet name="Expenditures" sheetId="2" state="hidden" r:id="rId5"/>
    <sheet name="CAF" sheetId="9" state="hidden" r:id="rId6"/>
    <sheet name="ALA FY16 Budgets" sheetId="11" state="hidden" r:id="rId7"/>
    <sheet name="Rate Calculation proposed" sheetId="4" state="hidden" r:id="rId8"/>
    <sheet name="FISCAL IMPACT" sheetId="6" state="hidden" r:id="rId9"/>
    <sheet name="CHART" sheetId="13" state="hidden" r:id="rId10"/>
    <sheet name="Fall 2018" sheetId="20" r:id="rId11"/>
    <sheet name="Model for FY20 Rate Review-FNLA" sheetId="14" r:id="rId12"/>
    <sheet name="FY15 UFR Analysis" sheetId="15" state="hidden" r:id="rId13"/>
    <sheet name="Rate Calc (wip Post PH ) " sheetId="16" state="hidden" r:id="rId14"/>
    <sheet name="Direct Care Add-on" sheetId="17" r:id="rId15"/>
    <sheet name="wip models fy17 ufr data" sheetId="21" state="hidden" r:id="rId16"/>
  </sheets>
  <externalReferences>
    <externalReference r:id="rId17"/>
    <externalReference r:id="rId18"/>
    <externalReference r:id="rId19"/>
    <externalReference r:id="rId20"/>
  </externalReferences>
  <definedNames>
    <definedName name="_xlnm._FilterDatabase" localSheetId="0" hidden="1">UFR!$A$1:$K$4466</definedName>
    <definedName name="asdfasd" localSheetId="11">'[1]Complete UFR List'!#REF!</definedName>
    <definedName name="asdfasd" localSheetId="13">'[1]Complete UFR List'!#REF!</definedName>
    <definedName name="asdfasd" localSheetId="15">'[1]Complete UFR List'!#REF!</definedName>
    <definedName name="asdfasd">'[1]Complete UFR List'!#REF!</definedName>
    <definedName name="Cap">[2]RawDataCalcs!$L$70:$DB$70</definedName>
    <definedName name="Floor">[2]RawDataCalcs!$L$69:$DB$69</definedName>
    <definedName name="gk" localSheetId="15">#REF!</definedName>
    <definedName name="gk">#REF!</definedName>
    <definedName name="jm" localSheetId="11">'[1]Complete UFR List'!#REF!</definedName>
    <definedName name="jm" localSheetId="13">'[1]Complete UFR List'!#REF!</definedName>
    <definedName name="jm" localSheetId="15">'[1]Complete UFR List'!#REF!</definedName>
    <definedName name="jm">'[1]Complete UFR List'!#REF!</definedName>
    <definedName name="ListProviders">'[3]List of Programs'!$A$24:$A$29</definedName>
    <definedName name="MT" localSheetId="15">#REF!</definedName>
    <definedName name="MT">#REF!</definedName>
    <definedName name="_xlnm.Print_Area" localSheetId="6">'ALA FY16 Budgets'!$BT$1:$BV$47</definedName>
    <definedName name="_xlnm.Print_Area" localSheetId="9">CHART!$C$1:$L$8</definedName>
    <definedName name="_xlnm.Print_Area" localSheetId="14">'Direct Care Add-on'!$C$3:$Q$27</definedName>
    <definedName name="_xlnm.Print_Area" localSheetId="10">'Fall 2018'!$BE$5:$BS$28</definedName>
    <definedName name="_xlnm.Print_Area" localSheetId="8">'FISCAL IMPACT'!$A$1:$O$36</definedName>
    <definedName name="_xlnm.Print_Area" localSheetId="11">'Model for FY20 Rate Review-FNLA'!$B$1:$N$166</definedName>
    <definedName name="_xlnm.Print_Area" localSheetId="13">'Rate Calc (wip Post PH ) '!$B$141:$G$162</definedName>
    <definedName name="_xlnm.Print_Area" localSheetId="7">'Rate Calculation proposed'!$B$141:$G$162</definedName>
    <definedName name="_xlnm.Print_Area" localSheetId="15">'wip models fy17 ufr data'!$B$1:$P$169</definedName>
    <definedName name="_xlnm.Print_Titles" localSheetId="10">'Fall 2018'!$A:$A</definedName>
    <definedName name="Programs">'[3]List of Programs'!$B$3:$B$19</definedName>
    <definedName name="Source_2" localSheetId="15">#REF!</definedName>
    <definedName name="Source_2">#REF!</definedName>
    <definedName name="Total_UFR" localSheetId="15">#REF!</definedName>
    <definedName name="Total_UFR">#REF!</definedName>
    <definedName name="UFR" localSheetId="11">'[1]Complete UFR List'!#REF!</definedName>
    <definedName name="UFR" localSheetId="13">'[1]Complete UFR List'!#REF!</definedName>
    <definedName name="UFR" localSheetId="15">'[1]Complete UFR List'!#REF!</definedName>
    <definedName name="UFR">'[1]Complete UFR List'!#REF!</definedName>
    <definedName name="UFRS" localSheetId="11">'[1]Complete UFR List'!#REF!</definedName>
    <definedName name="UFRS" localSheetId="13">'[1]Complete UFR List'!#REF!</definedName>
    <definedName name="UFRS" localSheetId="15">'[1]Complete UFR List'!#REF!</definedName>
    <definedName name="UFRS">'[1]Complete UFR List'!#REF!</definedName>
    <definedName name="UPDATE" localSheetId="11">'[1]Complete UFR List'!#REF!</definedName>
    <definedName name="UPDATE" localSheetId="13">'[1]Complete UFR List'!#REF!</definedName>
    <definedName name="UPDATE" localSheetId="15">'[1]Complete UFR List'!#REF!</definedName>
    <definedName name="UPDATE">'[1]Complete UFR List'!#REF!</definedName>
  </definedNames>
  <calcPr calcId="145621"/>
  <pivotCaches>
    <pivotCache cacheId="9" r:id="rId21"/>
    <pivotCache cacheId="10" r:id="rId22"/>
    <pivotCache cacheId="11" r:id="rId2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7" l="1"/>
  <c r="C158" i="21" l="1"/>
  <c r="C134" i="21"/>
  <c r="C110" i="21"/>
  <c r="C66" i="21"/>
  <c r="C41" i="21"/>
  <c r="C17" i="21"/>
  <c r="M15" i="21"/>
  <c r="E20" i="21" s="1"/>
  <c r="M13" i="21"/>
  <c r="M12" i="21"/>
  <c r="E157" i="21" s="1"/>
  <c r="F157" i="21" s="1"/>
  <c r="E164" i="21"/>
  <c r="C164" i="21"/>
  <c r="C163" i="21"/>
  <c r="E152" i="21"/>
  <c r="E140" i="21"/>
  <c r="C140" i="21"/>
  <c r="C139" i="21"/>
  <c r="E128" i="21"/>
  <c r="E116" i="21"/>
  <c r="C116" i="21"/>
  <c r="C115" i="21"/>
  <c r="E104" i="21"/>
  <c r="E92" i="21"/>
  <c r="E90" i="21"/>
  <c r="F87" i="21"/>
  <c r="E87" i="21"/>
  <c r="E81" i="21"/>
  <c r="F88" i="21" s="1"/>
  <c r="F77" i="21"/>
  <c r="D77" i="21"/>
  <c r="F76" i="21"/>
  <c r="F81" i="21" s="1"/>
  <c r="D76" i="21"/>
  <c r="E72" i="21"/>
  <c r="C72" i="21"/>
  <c r="C71" i="21"/>
  <c r="E60" i="21"/>
  <c r="E47" i="21"/>
  <c r="C47" i="21"/>
  <c r="C46" i="21"/>
  <c r="E35" i="21"/>
  <c r="E23" i="21"/>
  <c r="C22" i="21"/>
  <c r="E42" i="21"/>
  <c r="F42" i="21" s="1"/>
  <c r="K11" i="21"/>
  <c r="E11" i="21"/>
  <c r="K8" i="21"/>
  <c r="K7" i="21"/>
  <c r="K6" i="21"/>
  <c r="K5" i="21"/>
  <c r="E65" i="21" l="1"/>
  <c r="F65" i="21" s="1"/>
  <c r="E44" i="21"/>
  <c r="E69" i="21"/>
  <c r="E113" i="21"/>
  <c r="E137" i="21"/>
  <c r="E161" i="21"/>
  <c r="E40" i="21"/>
  <c r="F40" i="21" s="1"/>
  <c r="E109" i="21"/>
  <c r="F109" i="21" s="1"/>
  <c r="E133" i="21"/>
  <c r="F133" i="21" s="1"/>
  <c r="F83" i="21"/>
  <c r="F85" i="21" s="1"/>
  <c r="F89" i="21" s="1"/>
  <c r="E41" i="21"/>
  <c r="F41" i="21" s="1"/>
  <c r="E17" i="21"/>
  <c r="F17" i="21" s="1"/>
  <c r="E67" i="21"/>
  <c r="F67" i="21" s="1"/>
  <c r="E111" i="21"/>
  <c r="F111" i="21" s="1"/>
  <c r="E134" i="21"/>
  <c r="F134" i="21" s="1"/>
  <c r="E159" i="21"/>
  <c r="F159" i="21" s="1"/>
  <c r="E66" i="21"/>
  <c r="F66" i="21" s="1"/>
  <c r="E110" i="21"/>
  <c r="F110" i="21" s="1"/>
  <c r="E135" i="21"/>
  <c r="F135" i="21" s="1"/>
  <c r="E158" i="21"/>
  <c r="F158" i="21" s="1"/>
  <c r="E16" i="21"/>
  <c r="F16" i="21" s="1"/>
  <c r="F86" i="21"/>
  <c r="F91" i="21" l="1"/>
  <c r="F92" i="21" s="1"/>
  <c r="F93" i="21" s="1"/>
  <c r="F90" i="21"/>
  <c r="M5" i="21" l="1"/>
  <c r="M7" i="21"/>
  <c r="M8" i="21"/>
  <c r="D149" i="21" l="1"/>
  <c r="F149" i="21" s="1"/>
  <c r="D101" i="21"/>
  <c r="F101" i="21" s="1"/>
  <c r="D32" i="21"/>
  <c r="F32" i="21" s="1"/>
  <c r="D57" i="21"/>
  <c r="F57" i="21" s="1"/>
  <c r="D125" i="21"/>
  <c r="F125" i="21" s="1"/>
  <c r="D9" i="21"/>
  <c r="F9" i="21" s="1"/>
  <c r="D58" i="21"/>
  <c r="D10" i="21"/>
  <c r="F10" i="21" s="1"/>
  <c r="D33" i="21"/>
  <c r="F33" i="21" s="1"/>
  <c r="D30" i="21"/>
  <c r="F30" i="21" s="1"/>
  <c r="D123" i="21"/>
  <c r="F123" i="21" s="1"/>
  <c r="D7" i="21"/>
  <c r="F7" i="21" s="1"/>
  <c r="D147" i="21"/>
  <c r="F147" i="21" s="1"/>
  <c r="D99" i="21"/>
  <c r="F99" i="21" s="1"/>
  <c r="D55" i="21"/>
  <c r="F55" i="21" s="1"/>
  <c r="F58" i="21" l="1"/>
  <c r="D102" i="21"/>
  <c r="E164" i="14"/>
  <c r="E140" i="14"/>
  <c r="E116" i="14"/>
  <c r="E72" i="14"/>
  <c r="E47" i="14"/>
  <c r="E23" i="14"/>
  <c r="BO21" i="20"/>
  <c r="BN21" i="20"/>
  <c r="BM21" i="20"/>
  <c r="BL21" i="20"/>
  <c r="BK21" i="20"/>
  <c r="BJ21" i="20"/>
  <c r="BI21" i="20"/>
  <c r="BH21" i="20"/>
  <c r="BO20" i="20"/>
  <c r="BN20" i="20"/>
  <c r="BM20" i="20"/>
  <c r="BL20" i="20"/>
  <c r="BK20" i="20"/>
  <c r="BJ20" i="20"/>
  <c r="BI20" i="20"/>
  <c r="BH20" i="20"/>
  <c r="BH17" i="20"/>
  <c r="BQ17" i="20" s="1"/>
  <c r="F102" i="21" l="1"/>
  <c r="D126" i="21"/>
  <c r="BQ21" i="20"/>
  <c r="BQ23" i="20" s="1"/>
  <c r="M18" i="21" l="1"/>
  <c r="E22" i="21" s="1"/>
  <c r="M18" i="14"/>
  <c r="E22" i="14" s="1"/>
  <c r="F126" i="21"/>
  <c r="D150" i="21"/>
  <c r="F150" i="21" s="1"/>
  <c r="O18" i="17"/>
  <c r="G18" i="17"/>
  <c r="M18" i="17"/>
  <c r="E18" i="17"/>
  <c r="K18" i="21" l="1"/>
  <c r="E139" i="21"/>
  <c r="E71" i="21"/>
  <c r="E163" i="21"/>
  <c r="E115" i="21"/>
  <c r="E46" i="21"/>
  <c r="C164" i="14"/>
  <c r="C140" i="14"/>
  <c r="C116" i="14"/>
  <c r="C47" i="14"/>
  <c r="C72" i="14"/>
  <c r="C163" i="14" l="1"/>
  <c r="C139" i="14"/>
  <c r="C115" i="14"/>
  <c r="C71" i="14"/>
  <c r="C46" i="14"/>
  <c r="C22" i="14"/>
  <c r="E163" i="14" l="1"/>
  <c r="E139" i="14"/>
  <c r="E115" i="14"/>
  <c r="E71" i="14"/>
  <c r="E46" i="14"/>
  <c r="K18" i="14"/>
  <c r="O15" i="17" l="1"/>
  <c r="O10" i="17"/>
  <c r="G15" i="17"/>
  <c r="G10" i="17"/>
  <c r="E104" i="14" l="1"/>
  <c r="E35" i="14"/>
  <c r="K8" i="14"/>
  <c r="R111" i="15"/>
  <c r="K14" i="14" l="1"/>
  <c r="K11" i="14"/>
  <c r="K7" i="14"/>
  <c r="K6" i="14"/>
  <c r="K5" i="14"/>
  <c r="M33" i="13" l="1"/>
  <c r="N33" i="13"/>
  <c r="O33" i="13"/>
  <c r="P33" i="13"/>
  <c r="Q33" i="13"/>
  <c r="R33" i="13"/>
  <c r="M34" i="13"/>
  <c r="N34" i="13"/>
  <c r="O34" i="13"/>
  <c r="P34" i="13"/>
  <c r="Q34" i="13"/>
  <c r="R34" i="13"/>
  <c r="M35" i="13"/>
  <c r="N35" i="13"/>
  <c r="O35" i="13"/>
  <c r="P35" i="13"/>
  <c r="Q35" i="13"/>
  <c r="R35" i="13"/>
  <c r="M36" i="13"/>
  <c r="N36" i="13"/>
  <c r="O36" i="13"/>
  <c r="P36" i="13"/>
  <c r="Q36" i="13"/>
  <c r="R36" i="13"/>
  <c r="M37" i="13"/>
  <c r="N37" i="13"/>
  <c r="O37" i="13"/>
  <c r="P37" i="13"/>
  <c r="Q37" i="13"/>
  <c r="R37" i="13"/>
  <c r="M38" i="13"/>
  <c r="N38" i="13"/>
  <c r="O38" i="13"/>
  <c r="P38" i="13"/>
  <c r="Q38" i="13"/>
  <c r="R38" i="13"/>
  <c r="M21" i="13"/>
  <c r="N21" i="13"/>
  <c r="O21" i="13"/>
  <c r="P21" i="13"/>
  <c r="Q21" i="13"/>
  <c r="R21" i="13"/>
  <c r="M22" i="13"/>
  <c r="N22" i="13"/>
  <c r="O22" i="13"/>
  <c r="P22" i="13"/>
  <c r="Q22" i="13"/>
  <c r="R22" i="13"/>
  <c r="M23" i="13"/>
  <c r="N23" i="13"/>
  <c r="O23" i="13"/>
  <c r="P23" i="13"/>
  <c r="Q23" i="13"/>
  <c r="R23" i="13"/>
  <c r="M24" i="13"/>
  <c r="N24" i="13"/>
  <c r="O24" i="13"/>
  <c r="P24" i="13"/>
  <c r="Q24" i="13"/>
  <c r="R24" i="13"/>
  <c r="M25" i="13"/>
  <c r="N25" i="13"/>
  <c r="O25" i="13"/>
  <c r="P25" i="13"/>
  <c r="Q25" i="13"/>
  <c r="R25" i="13"/>
  <c r="M26" i="13"/>
  <c r="N26" i="13"/>
  <c r="O26" i="13"/>
  <c r="P26" i="13"/>
  <c r="Q26" i="13"/>
  <c r="R26" i="13"/>
  <c r="M27" i="13"/>
  <c r="N27" i="13"/>
  <c r="O27" i="13"/>
  <c r="P27" i="13"/>
  <c r="Q27" i="13"/>
  <c r="R27" i="13"/>
  <c r="M28" i="13"/>
  <c r="N28" i="13"/>
  <c r="O28" i="13"/>
  <c r="P28" i="13"/>
  <c r="Q28" i="13"/>
  <c r="R28" i="13"/>
  <c r="M29" i="13"/>
  <c r="N29" i="13"/>
  <c r="O29" i="13"/>
  <c r="P29" i="13"/>
  <c r="Q29" i="13"/>
  <c r="R29" i="13"/>
  <c r="M30" i="13"/>
  <c r="N30" i="13"/>
  <c r="O30" i="13"/>
  <c r="P30" i="13"/>
  <c r="Q30" i="13"/>
  <c r="R30" i="13"/>
  <c r="M31" i="13"/>
  <c r="N31" i="13"/>
  <c r="O31" i="13"/>
  <c r="P31" i="13"/>
  <c r="Q31" i="13"/>
  <c r="R31" i="13"/>
  <c r="M14" i="13"/>
  <c r="N14" i="13"/>
  <c r="O14" i="13"/>
  <c r="P14" i="13"/>
  <c r="Q14" i="13"/>
  <c r="R14" i="13"/>
  <c r="M15" i="13"/>
  <c r="N15" i="13"/>
  <c r="O15" i="13"/>
  <c r="P15" i="13"/>
  <c r="Q15" i="13"/>
  <c r="R15" i="13"/>
  <c r="M16" i="13"/>
  <c r="N16" i="13"/>
  <c r="O16" i="13"/>
  <c r="P16" i="13"/>
  <c r="Q16" i="13"/>
  <c r="R16" i="13"/>
  <c r="M17" i="13"/>
  <c r="N17" i="13"/>
  <c r="O17" i="13"/>
  <c r="P17" i="13"/>
  <c r="Q17" i="13"/>
  <c r="R17" i="13"/>
  <c r="M18" i="13"/>
  <c r="N18" i="13"/>
  <c r="O18" i="13"/>
  <c r="P18" i="13"/>
  <c r="Q18" i="13"/>
  <c r="R18" i="13"/>
  <c r="M19" i="13"/>
  <c r="N19" i="13"/>
  <c r="O19" i="13"/>
  <c r="P19" i="13"/>
  <c r="Q19" i="13"/>
  <c r="R19" i="13"/>
  <c r="M42" i="13"/>
  <c r="N42" i="13"/>
  <c r="O42" i="13"/>
  <c r="P42" i="13"/>
  <c r="Q42" i="13"/>
  <c r="R42" i="13"/>
  <c r="R41" i="13"/>
  <c r="Q41" i="13"/>
  <c r="R40" i="13"/>
  <c r="Q40" i="13"/>
  <c r="P41" i="13"/>
  <c r="P40" i="13"/>
  <c r="O41" i="13"/>
  <c r="O40" i="13"/>
  <c r="N41" i="13"/>
  <c r="N40" i="13"/>
  <c r="M41" i="13"/>
  <c r="M40" i="13"/>
  <c r="Q39" i="13"/>
  <c r="R39" i="13"/>
  <c r="P39" i="13"/>
  <c r="O39" i="13"/>
  <c r="N39" i="13"/>
  <c r="M39" i="13"/>
  <c r="R32" i="13"/>
  <c r="Q32" i="13"/>
  <c r="P32" i="13"/>
  <c r="O32" i="13"/>
  <c r="N32" i="13"/>
  <c r="M32" i="13"/>
  <c r="R20" i="13"/>
  <c r="Q20" i="13"/>
  <c r="P20" i="13"/>
  <c r="O20" i="13"/>
  <c r="N20" i="13"/>
  <c r="M20" i="13"/>
  <c r="R13" i="13"/>
  <c r="Q13" i="13"/>
  <c r="P13" i="13"/>
  <c r="O13" i="13"/>
  <c r="N13" i="13"/>
  <c r="M13" i="13"/>
  <c r="L33" i="13"/>
  <c r="L34" i="13"/>
  <c r="L35" i="13"/>
  <c r="L36" i="13"/>
  <c r="L37" i="13"/>
  <c r="L38" i="13"/>
  <c r="L21" i="13"/>
  <c r="L22" i="13"/>
  <c r="L23" i="13"/>
  <c r="L24" i="13"/>
  <c r="L25" i="13"/>
  <c r="L26" i="13"/>
  <c r="L27" i="13"/>
  <c r="L28" i="13"/>
  <c r="L29" i="13"/>
  <c r="L30" i="13"/>
  <c r="L31" i="13"/>
  <c r="L14" i="13"/>
  <c r="L15" i="13"/>
  <c r="L16" i="13"/>
  <c r="L17" i="13"/>
  <c r="L18" i="13"/>
  <c r="L19" i="13"/>
  <c r="L41" i="13"/>
  <c r="L40" i="13"/>
  <c r="L39" i="13"/>
  <c r="L32" i="13"/>
  <c r="L20" i="13"/>
  <c r="L13" i="13"/>
  <c r="K42" i="13"/>
  <c r="K33" i="13"/>
  <c r="K34" i="13"/>
  <c r="K35" i="13"/>
  <c r="K36" i="13"/>
  <c r="K37" i="13"/>
  <c r="K38" i="13"/>
  <c r="K32" i="13"/>
  <c r="K21" i="13"/>
  <c r="K22" i="13"/>
  <c r="K23" i="13"/>
  <c r="K24" i="13"/>
  <c r="K25" i="13"/>
  <c r="K26" i="13"/>
  <c r="K27" i="13"/>
  <c r="K28" i="13"/>
  <c r="K29" i="13"/>
  <c r="K30" i="13"/>
  <c r="K31" i="13"/>
  <c r="K20" i="13"/>
  <c r="K14" i="13"/>
  <c r="K15" i="13"/>
  <c r="K16" i="13"/>
  <c r="K17" i="13"/>
  <c r="K18" i="13"/>
  <c r="K19" i="13"/>
  <c r="K13" i="13"/>
  <c r="K41" i="13"/>
  <c r="K40" i="13"/>
  <c r="K39" i="13"/>
  <c r="H42" i="13"/>
  <c r="F42" i="13"/>
  <c r="L42" i="13" l="1"/>
  <c r="E158" i="16"/>
  <c r="E134" i="16"/>
  <c r="E111" i="16"/>
  <c r="E66" i="16"/>
  <c r="E44" i="16"/>
  <c r="E21" i="16"/>
  <c r="E64" i="16"/>
  <c r="E156" i="16"/>
  <c r="E132" i="16"/>
  <c r="E109" i="16"/>
  <c r="E42" i="16"/>
  <c r="E19" i="16"/>
  <c r="E151" i="16"/>
  <c r="E127" i="16"/>
  <c r="E104" i="16"/>
  <c r="E59" i="16"/>
  <c r="E37" i="16"/>
  <c r="E14" i="16"/>
  <c r="F18" i="16"/>
  <c r="F41" i="16"/>
  <c r="F63" i="16"/>
  <c r="F108" i="16"/>
  <c r="F131" i="16"/>
  <c r="F155" i="16"/>
  <c r="D146" i="16"/>
  <c r="F146" i="16" s="1"/>
  <c r="D122" i="16"/>
  <c r="D99" i="16"/>
  <c r="D54" i="16"/>
  <c r="F54" i="16" s="1"/>
  <c r="D32" i="16"/>
  <c r="D9" i="16"/>
  <c r="E160" i="16"/>
  <c r="E155" i="16"/>
  <c r="E149" i="16"/>
  <c r="F156" i="16" s="1"/>
  <c r="F145" i="16"/>
  <c r="D145" i="16"/>
  <c r="F144" i="16"/>
  <c r="D144" i="16"/>
  <c r="E136" i="16"/>
  <c r="E131" i="16"/>
  <c r="E125" i="16"/>
  <c r="F130" i="16" s="1"/>
  <c r="F122" i="16"/>
  <c r="D121" i="16"/>
  <c r="F121" i="16" s="1"/>
  <c r="D120" i="16"/>
  <c r="F120" i="16" s="1"/>
  <c r="F125" i="16" s="1"/>
  <c r="E108" i="16"/>
  <c r="E102" i="16"/>
  <c r="F109" i="16" s="1"/>
  <c r="F99" i="16"/>
  <c r="F98" i="16"/>
  <c r="D98" i="16"/>
  <c r="F97" i="16"/>
  <c r="D97" i="16"/>
  <c r="E88" i="16"/>
  <c r="F85" i="16"/>
  <c r="E85" i="16"/>
  <c r="E79" i="16"/>
  <c r="F86" i="16" s="1"/>
  <c r="D75" i="16"/>
  <c r="F75" i="16" s="1"/>
  <c r="D74" i="16"/>
  <c r="F74" i="16" s="1"/>
  <c r="E68" i="16"/>
  <c r="E90" i="16" s="1"/>
  <c r="E63" i="16"/>
  <c r="E57" i="16"/>
  <c r="F64" i="16" s="1"/>
  <c r="F53" i="16"/>
  <c r="D53" i="16"/>
  <c r="F52" i="16"/>
  <c r="D52" i="16"/>
  <c r="E46" i="16"/>
  <c r="E41" i="16"/>
  <c r="E35" i="16"/>
  <c r="F40" i="16" s="1"/>
  <c r="F32" i="16"/>
  <c r="D31" i="16"/>
  <c r="F31" i="16" s="1"/>
  <c r="D30" i="16"/>
  <c r="F30" i="16" s="1"/>
  <c r="E23" i="16"/>
  <c r="E18" i="16"/>
  <c r="K16" i="16"/>
  <c r="L16" i="16" s="1"/>
  <c r="E113" i="16" s="1"/>
  <c r="K14" i="16"/>
  <c r="K13" i="16"/>
  <c r="L13" i="16" s="1"/>
  <c r="L12" i="16"/>
  <c r="K12" i="16"/>
  <c r="E12" i="16"/>
  <c r="K11" i="16"/>
  <c r="L11" i="16" s="1"/>
  <c r="F10" i="16"/>
  <c r="F9" i="16"/>
  <c r="D8" i="16"/>
  <c r="F8" i="16" s="1"/>
  <c r="D7" i="16"/>
  <c r="F7" i="16" s="1"/>
  <c r="K5" i="16"/>
  <c r="G123" i="15"/>
  <c r="F123" i="15"/>
  <c r="H123" i="15" s="1"/>
  <c r="O119" i="15"/>
  <c r="P119" i="15" s="1"/>
  <c r="N119" i="15"/>
  <c r="G119" i="15"/>
  <c r="H119" i="15" s="1"/>
  <c r="F119" i="15"/>
  <c r="E114" i="15"/>
  <c r="B112" i="15"/>
  <c r="E112" i="15" s="1"/>
  <c r="E111" i="15"/>
  <c r="E113" i="15" s="1"/>
  <c r="B111" i="15"/>
  <c r="B113" i="15" s="1"/>
  <c r="Y110" i="15"/>
  <c r="Y109" i="15"/>
  <c r="Y111" i="15" s="1"/>
  <c r="S108" i="15"/>
  <c r="G108" i="15"/>
  <c r="S107" i="15"/>
  <c r="P107" i="15"/>
  <c r="S106" i="15"/>
  <c r="P106" i="15"/>
  <c r="S105" i="15"/>
  <c r="P105" i="15"/>
  <c r="S104" i="15"/>
  <c r="P104" i="15"/>
  <c r="S103" i="15"/>
  <c r="P103" i="15"/>
  <c r="S102" i="15"/>
  <c r="J102" i="15"/>
  <c r="G102" i="15"/>
  <c r="S101" i="15"/>
  <c r="J101" i="15"/>
  <c r="G101" i="15"/>
  <c r="S100" i="15"/>
  <c r="J100" i="15"/>
  <c r="G100" i="15"/>
  <c r="S99" i="15"/>
  <c r="J99" i="15"/>
  <c r="G99" i="15"/>
  <c r="S98" i="15"/>
  <c r="J98" i="15"/>
  <c r="G98" i="15"/>
  <c r="S97" i="15"/>
  <c r="J97" i="15"/>
  <c r="G97" i="15"/>
  <c r="V96" i="15"/>
  <c r="S96" i="15"/>
  <c r="J96" i="15"/>
  <c r="S95" i="15"/>
  <c r="J95" i="15"/>
  <c r="S94" i="15"/>
  <c r="P94" i="15"/>
  <c r="J94" i="15"/>
  <c r="S93" i="15"/>
  <c r="D93" i="15"/>
  <c r="S92" i="15"/>
  <c r="J92" i="15"/>
  <c r="D92" i="15"/>
  <c r="S91" i="15"/>
  <c r="S90" i="15"/>
  <c r="D90" i="15"/>
  <c r="B114" i="15" s="1"/>
  <c r="P89" i="15"/>
  <c r="M89" i="15"/>
  <c r="S88" i="15"/>
  <c r="J88" i="15"/>
  <c r="S87" i="15"/>
  <c r="J87" i="15"/>
  <c r="S86" i="15"/>
  <c r="J86" i="15"/>
  <c r="S85" i="15"/>
  <c r="M85" i="15"/>
  <c r="S84" i="15"/>
  <c r="M84" i="15"/>
  <c r="G84" i="15"/>
  <c r="S83" i="15"/>
  <c r="J83" i="15"/>
  <c r="V82" i="15"/>
  <c r="S82" i="15"/>
  <c r="J82" i="15"/>
  <c r="G82" i="15"/>
  <c r="S81" i="15"/>
  <c r="J81" i="15"/>
  <c r="G81" i="15"/>
  <c r="S80" i="15"/>
  <c r="J80" i="15"/>
  <c r="Y69" i="15"/>
  <c r="AA69" i="15" s="1"/>
  <c r="AA68" i="15"/>
  <c r="AA67" i="15"/>
  <c r="AA66" i="15"/>
  <c r="AA65" i="15"/>
  <c r="AA64" i="15"/>
  <c r="AA63" i="15"/>
  <c r="P63" i="15"/>
  <c r="L63" i="15"/>
  <c r="K63" i="15"/>
  <c r="I63" i="15"/>
  <c r="H63" i="15"/>
  <c r="F63" i="15"/>
  <c r="F64" i="15" s="1"/>
  <c r="E63" i="15"/>
  <c r="E64" i="15" s="1"/>
  <c r="C63" i="15"/>
  <c r="B67" i="15" s="1"/>
  <c r="E67" i="15" s="1"/>
  <c r="B63" i="15"/>
  <c r="B66" i="15" s="1"/>
  <c r="AA62" i="15"/>
  <c r="P62" i="15"/>
  <c r="P65" i="15" s="1"/>
  <c r="M62" i="15"/>
  <c r="G62" i="15"/>
  <c r="D62" i="15"/>
  <c r="AA61" i="15"/>
  <c r="G61" i="15"/>
  <c r="D61" i="15"/>
  <c r="AA60" i="15"/>
  <c r="G60" i="15"/>
  <c r="D60" i="15"/>
  <c r="AA59" i="15"/>
  <c r="G59" i="15"/>
  <c r="D59" i="15"/>
  <c r="AA58" i="15"/>
  <c r="G58" i="15"/>
  <c r="D58" i="15"/>
  <c r="AA57" i="15"/>
  <c r="G57" i="15"/>
  <c r="D57" i="15"/>
  <c r="AA56" i="15"/>
  <c r="G56" i="15"/>
  <c r="D56" i="15"/>
  <c r="AA55" i="15"/>
  <c r="D55" i="15"/>
  <c r="AA54" i="15"/>
  <c r="G54" i="15"/>
  <c r="D54" i="15"/>
  <c r="AA53" i="15"/>
  <c r="D53" i="15"/>
  <c r="AA52" i="15"/>
  <c r="D52" i="15"/>
  <c r="AA51" i="15"/>
  <c r="J51" i="15"/>
  <c r="D51" i="15"/>
  <c r="AA50" i="15"/>
  <c r="J50" i="15"/>
  <c r="D50" i="15"/>
  <c r="AA49" i="15"/>
  <c r="G49" i="15"/>
  <c r="AA48" i="15"/>
  <c r="D48" i="15"/>
  <c r="AA47" i="15"/>
  <c r="D47" i="15"/>
  <c r="AA46" i="15"/>
  <c r="D46" i="15"/>
  <c r="AA45" i="15"/>
  <c r="D45" i="15"/>
  <c r="AA44" i="15"/>
  <c r="D44" i="15"/>
  <c r="AA43" i="15"/>
  <c r="G43" i="15"/>
  <c r="D43" i="15"/>
  <c r="AA42" i="15"/>
  <c r="G42" i="15"/>
  <c r="D42" i="15"/>
  <c r="AA41" i="15"/>
  <c r="G41" i="15"/>
  <c r="D41" i="15"/>
  <c r="AA40" i="15"/>
  <c r="AA70" i="15" s="1"/>
  <c r="G40" i="15"/>
  <c r="D40" i="15"/>
  <c r="E69" i="15" s="1"/>
  <c r="Z35" i="15"/>
  <c r="Y35" i="15"/>
  <c r="O33" i="15"/>
  <c r="AA32" i="15"/>
  <c r="AB32" i="15" s="1"/>
  <c r="AB31" i="15"/>
  <c r="AA31" i="15"/>
  <c r="N31" i="15"/>
  <c r="N33" i="15" s="1"/>
  <c r="I31" i="15"/>
  <c r="H31" i="15"/>
  <c r="J31" i="15" s="1"/>
  <c r="D31" i="15"/>
  <c r="B31" i="15"/>
  <c r="AB30" i="15"/>
  <c r="AA30" i="15"/>
  <c r="Q30" i="15"/>
  <c r="P30" i="15"/>
  <c r="J30" i="15"/>
  <c r="D30" i="15"/>
  <c r="AB29" i="15"/>
  <c r="AA29" i="15"/>
  <c r="Q29" i="15"/>
  <c r="P29" i="15"/>
  <c r="J29" i="15"/>
  <c r="D29" i="15"/>
  <c r="AB28" i="15"/>
  <c r="AA28" i="15"/>
  <c r="Q28" i="15"/>
  <c r="P28" i="15"/>
  <c r="J28" i="15"/>
  <c r="D28" i="15"/>
  <c r="AB27" i="15"/>
  <c r="AA27" i="15"/>
  <c r="Q27" i="15"/>
  <c r="P27" i="15"/>
  <c r="J27" i="15"/>
  <c r="D27" i="15"/>
  <c r="AB26" i="15"/>
  <c r="AA26" i="15"/>
  <c r="Q26" i="15"/>
  <c r="P26" i="15"/>
  <c r="J26" i="15"/>
  <c r="D26" i="15"/>
  <c r="AB25" i="15"/>
  <c r="AA25" i="15"/>
  <c r="Q25" i="15"/>
  <c r="P25" i="15"/>
  <c r="J25" i="15"/>
  <c r="D25" i="15"/>
  <c r="AB24" i="15"/>
  <c r="AA24" i="15"/>
  <c r="Q24" i="15"/>
  <c r="P24" i="15"/>
  <c r="J24" i="15"/>
  <c r="D24" i="15"/>
  <c r="AB23" i="15"/>
  <c r="AA23" i="15"/>
  <c r="Q23" i="15"/>
  <c r="P23" i="15"/>
  <c r="J23" i="15"/>
  <c r="D23" i="15"/>
  <c r="AB22" i="15"/>
  <c r="AA22" i="15"/>
  <c r="Q22" i="15"/>
  <c r="P22" i="15"/>
  <c r="J22" i="15"/>
  <c r="D22" i="15"/>
  <c r="AB21" i="15"/>
  <c r="AA21" i="15"/>
  <c r="Q21" i="15"/>
  <c r="P21" i="15"/>
  <c r="J21" i="15"/>
  <c r="D21" i="15"/>
  <c r="AB20" i="15"/>
  <c r="AA20" i="15"/>
  <c r="Q20" i="15"/>
  <c r="P20" i="15"/>
  <c r="J20" i="15"/>
  <c r="D20" i="15"/>
  <c r="AB19" i="15"/>
  <c r="AA19" i="15"/>
  <c r="Q19" i="15"/>
  <c r="P19" i="15"/>
  <c r="J19" i="15"/>
  <c r="D19" i="15"/>
  <c r="AA18" i="15"/>
  <c r="AB18" i="15" s="1"/>
  <c r="P18" i="15"/>
  <c r="Q18" i="15" s="1"/>
  <c r="J18" i="15"/>
  <c r="D18" i="15"/>
  <c r="AB17" i="15"/>
  <c r="AA17" i="15"/>
  <c r="Q17" i="15"/>
  <c r="P17" i="15"/>
  <c r="J17" i="15"/>
  <c r="D17" i="15"/>
  <c r="AF16" i="15"/>
  <c r="AF18" i="15" s="1"/>
  <c r="AA16" i="15"/>
  <c r="AB16" i="15" s="1"/>
  <c r="P16" i="15"/>
  <c r="Q16" i="15" s="1"/>
  <c r="J16" i="15"/>
  <c r="D16" i="15"/>
  <c r="AF15" i="15"/>
  <c r="AF17" i="15" s="1"/>
  <c r="AB15" i="15"/>
  <c r="AA15" i="15"/>
  <c r="P15" i="15"/>
  <c r="Q15" i="15" s="1"/>
  <c r="J15" i="15"/>
  <c r="D15" i="15"/>
  <c r="AA14" i="15"/>
  <c r="AB14" i="15" s="1"/>
  <c r="Q14" i="15"/>
  <c r="P14" i="15"/>
  <c r="J14" i="15"/>
  <c r="D14" i="15"/>
  <c r="AB13" i="15"/>
  <c r="AA13" i="15"/>
  <c r="U13" i="15"/>
  <c r="P13" i="15"/>
  <c r="Q13" i="15" s="1"/>
  <c r="J13" i="15"/>
  <c r="D13" i="15"/>
  <c r="AA12" i="15"/>
  <c r="AB12" i="15" s="1"/>
  <c r="Q12" i="15"/>
  <c r="P12" i="15"/>
  <c r="J12" i="15"/>
  <c r="D12" i="15"/>
  <c r="AB11" i="15"/>
  <c r="AA11" i="15"/>
  <c r="Q11" i="15"/>
  <c r="P11" i="15"/>
  <c r="J11" i="15"/>
  <c r="D11" i="15"/>
  <c r="AB10" i="15"/>
  <c r="AA10" i="15"/>
  <c r="Q10" i="15"/>
  <c r="P10" i="15"/>
  <c r="J10" i="15"/>
  <c r="D10" i="15"/>
  <c r="AB9" i="15"/>
  <c r="AA9" i="15"/>
  <c r="Q9" i="15"/>
  <c r="P9" i="15"/>
  <c r="J9" i="15"/>
  <c r="D9" i="15"/>
  <c r="AB8" i="15"/>
  <c r="AA8" i="15"/>
  <c r="Q8" i="15"/>
  <c r="P8" i="15"/>
  <c r="J8" i="15"/>
  <c r="D8" i="15"/>
  <c r="AB7" i="15"/>
  <c r="AA7" i="15"/>
  <c r="Q7" i="15"/>
  <c r="P7" i="15"/>
  <c r="J7" i="15"/>
  <c r="D7" i="15"/>
  <c r="AB6" i="15"/>
  <c r="AA6" i="15"/>
  <c r="Q6" i="15"/>
  <c r="P6" i="15"/>
  <c r="J6" i="15"/>
  <c r="D6" i="15"/>
  <c r="AB5" i="15"/>
  <c r="AA5" i="15"/>
  <c r="Q5" i="15"/>
  <c r="P5" i="15"/>
  <c r="J5" i="15"/>
  <c r="D5" i="15"/>
  <c r="AB4" i="15"/>
  <c r="AA4" i="15"/>
  <c r="Q4" i="15"/>
  <c r="P4" i="15"/>
  <c r="J4" i="15"/>
  <c r="D4" i="15"/>
  <c r="AB3" i="15"/>
  <c r="AA3" i="15"/>
  <c r="Q3" i="15"/>
  <c r="P3" i="15"/>
  <c r="J3" i="15"/>
  <c r="D3" i="15"/>
  <c r="AB2" i="15"/>
  <c r="AB34" i="15" s="1"/>
  <c r="AA2" i="15"/>
  <c r="AA33" i="15" s="1"/>
  <c r="Q2" i="15"/>
  <c r="Q32" i="15" s="1"/>
  <c r="U12" i="15" s="1"/>
  <c r="P2" i="15"/>
  <c r="P31" i="15" s="1"/>
  <c r="J2" i="15"/>
  <c r="J32" i="15" s="1"/>
  <c r="D2" i="15"/>
  <c r="D32" i="15" s="1"/>
  <c r="F19" i="16" l="1"/>
  <c r="F132" i="16"/>
  <c r="F42" i="16"/>
  <c r="F149" i="16"/>
  <c r="F151" i="16" s="1"/>
  <c r="F153" i="16" s="1"/>
  <c r="F102" i="16"/>
  <c r="F57" i="16"/>
  <c r="F59" i="16" s="1"/>
  <c r="F61" i="16" s="1"/>
  <c r="F104" i="16"/>
  <c r="F106" i="16" s="1"/>
  <c r="F127" i="16"/>
  <c r="F129" i="16" s="1"/>
  <c r="F133" i="16" s="1"/>
  <c r="F12" i="16"/>
  <c r="F17" i="16"/>
  <c r="F35" i="16"/>
  <c r="F79" i="16"/>
  <c r="F62" i="16"/>
  <c r="F84" i="16"/>
  <c r="F107" i="16"/>
  <c r="F154" i="16"/>
  <c r="P33" i="15"/>
  <c r="Q33" i="15" s="1"/>
  <c r="Q31" i="15"/>
  <c r="AB33" i="15"/>
  <c r="AA35" i="15"/>
  <c r="AB35" i="15"/>
  <c r="B68" i="15"/>
  <c r="E66" i="15"/>
  <c r="E68" i="15" s="1"/>
  <c r="U14" i="15"/>
  <c r="U15" i="15"/>
  <c r="Q34" i="15"/>
  <c r="AB36" i="15"/>
  <c r="B69" i="15"/>
  <c r="Y112" i="15"/>
  <c r="P64" i="15"/>
  <c r="E161" i="14"/>
  <c r="E152" i="14"/>
  <c r="E137" i="14"/>
  <c r="E128" i="14"/>
  <c r="E113" i="14"/>
  <c r="E90" i="14"/>
  <c r="E87" i="14"/>
  <c r="F87" i="14" s="1"/>
  <c r="E81" i="14"/>
  <c r="F86" i="14" s="1"/>
  <c r="D77" i="14"/>
  <c r="F77" i="14" s="1"/>
  <c r="D76" i="14"/>
  <c r="F76" i="14" s="1"/>
  <c r="E69" i="14"/>
  <c r="E60" i="14"/>
  <c r="E92" i="14"/>
  <c r="E44" i="14"/>
  <c r="E20" i="14"/>
  <c r="M15" i="14" s="1"/>
  <c r="E11" i="14"/>
  <c r="M11" i="14"/>
  <c r="G12" i="17" s="1"/>
  <c r="D8" i="13"/>
  <c r="D7" i="13"/>
  <c r="D6" i="13"/>
  <c r="D5" i="13"/>
  <c r="D4" i="13"/>
  <c r="D3" i="13"/>
  <c r="G17" i="17" l="1"/>
  <c r="K17" i="14"/>
  <c r="O12" i="17"/>
  <c r="E154" i="14"/>
  <c r="E130" i="14"/>
  <c r="E106" i="14"/>
  <c r="E62" i="14"/>
  <c r="E37" i="14"/>
  <c r="E13" i="14"/>
  <c r="F88" i="14"/>
  <c r="F81" i="14"/>
  <c r="F83" i="14" s="1"/>
  <c r="F85" i="14" s="1"/>
  <c r="F157" i="16"/>
  <c r="F158" i="16" s="1"/>
  <c r="F159" i="16" s="1"/>
  <c r="F160" i="16" s="1"/>
  <c r="F161" i="16" s="1"/>
  <c r="L161" i="16" s="1"/>
  <c r="F110" i="16"/>
  <c r="F111" i="16" s="1"/>
  <c r="F112" i="16" s="1"/>
  <c r="F113" i="16" s="1"/>
  <c r="F114" i="16" s="1"/>
  <c r="L114" i="16" s="1"/>
  <c r="F65" i="16"/>
  <c r="F66" i="16" s="1"/>
  <c r="F67" i="16" s="1"/>
  <c r="F68" i="16" s="1"/>
  <c r="F69" i="16" s="1"/>
  <c r="L69" i="16" s="1"/>
  <c r="F81" i="16"/>
  <c r="F83" i="16" s="1"/>
  <c r="F87" i="16" s="1"/>
  <c r="F134" i="16"/>
  <c r="F135" i="16" s="1"/>
  <c r="F136" i="16" s="1"/>
  <c r="F137" i="16" s="1"/>
  <c r="L137" i="16" s="1"/>
  <c r="F37" i="16"/>
  <c r="F39" i="16" s="1"/>
  <c r="F43" i="16" s="1"/>
  <c r="F14" i="16"/>
  <c r="F16" i="16" s="1"/>
  <c r="F20" i="16" s="1"/>
  <c r="Q70" i="2"/>
  <c r="O70" i="2"/>
  <c r="M70" i="2"/>
  <c r="Q65" i="2"/>
  <c r="O65" i="2"/>
  <c r="M65" i="2"/>
  <c r="Q62" i="2"/>
  <c r="O62" i="2"/>
  <c r="M62" i="2"/>
  <c r="Q57" i="2"/>
  <c r="O57" i="2"/>
  <c r="M57" i="2"/>
  <c r="M14" i="14" l="1"/>
  <c r="M12" i="14"/>
  <c r="M7" i="14"/>
  <c r="M5" i="14"/>
  <c r="M13" i="14"/>
  <c r="M8" i="14"/>
  <c r="M6" i="14"/>
  <c r="O17" i="17"/>
  <c r="F89" i="14"/>
  <c r="F90" i="14" s="1"/>
  <c r="F91" i="14" s="1"/>
  <c r="F92" i="14" s="1"/>
  <c r="F93" i="14" s="1"/>
  <c r="F88" i="16"/>
  <c r="F89" i="16" s="1"/>
  <c r="F90" i="16" s="1"/>
  <c r="F91" i="16" s="1"/>
  <c r="F44" i="16"/>
  <c r="F45" i="16" s="1"/>
  <c r="F46" i="16" s="1"/>
  <c r="F47" i="16" s="1"/>
  <c r="L47" i="16" s="1"/>
  <c r="D29" i="6"/>
  <c r="E113" i="4"/>
  <c r="D98" i="4"/>
  <c r="F98" i="4" s="1"/>
  <c r="D97" i="4"/>
  <c r="F97" i="4" s="1"/>
  <c r="E111" i="4"/>
  <c r="F108" i="4"/>
  <c r="E108" i="4"/>
  <c r="E102" i="4"/>
  <c r="F109" i="4" s="1"/>
  <c r="D144" i="4"/>
  <c r="D120" i="4"/>
  <c r="D52" i="4"/>
  <c r="D30" i="4"/>
  <c r="D7" i="4"/>
  <c r="F30" i="4"/>
  <c r="D8" i="4"/>
  <c r="E88" i="4"/>
  <c r="E85" i="4"/>
  <c r="F85" i="4" s="1"/>
  <c r="E79" i="4"/>
  <c r="F86" i="4" s="1"/>
  <c r="D75" i="4"/>
  <c r="F75" i="4" s="1"/>
  <c r="D74" i="4"/>
  <c r="F74" i="4" s="1"/>
  <c r="D145" i="4"/>
  <c r="D121" i="4"/>
  <c r="D53" i="4"/>
  <c r="D31" i="4"/>
  <c r="BY8" i="11"/>
  <c r="BW8" i="11"/>
  <c r="BX8" i="11"/>
  <c r="E17" i="14" l="1"/>
  <c r="F17" i="14" s="1"/>
  <c r="E110" i="14"/>
  <c r="F110" i="14" s="1"/>
  <c r="E41" i="14"/>
  <c r="F41" i="14" s="1"/>
  <c r="E158" i="14"/>
  <c r="F158" i="14" s="1"/>
  <c r="E134" i="14"/>
  <c r="F134" i="14" s="1"/>
  <c r="E66" i="14"/>
  <c r="F66" i="14" s="1"/>
  <c r="E42" i="14"/>
  <c r="E159" i="14"/>
  <c r="E135" i="14"/>
  <c r="E111" i="14"/>
  <c r="E67" i="14"/>
  <c r="E16" i="14"/>
  <c r="F16" i="14" s="1"/>
  <c r="E157" i="14"/>
  <c r="F157" i="14" s="1"/>
  <c r="E133" i="14"/>
  <c r="F133" i="14" s="1"/>
  <c r="E109" i="14"/>
  <c r="F109" i="14" s="1"/>
  <c r="E65" i="14"/>
  <c r="F65" i="14" s="1"/>
  <c r="E40" i="14"/>
  <c r="F40" i="14" s="1"/>
  <c r="F9" i="17"/>
  <c r="D148" i="14"/>
  <c r="F148" i="14" s="1"/>
  <c r="D124" i="14"/>
  <c r="F124" i="14" s="1"/>
  <c r="D8" i="14"/>
  <c r="F8" i="14" s="1"/>
  <c r="D100" i="14"/>
  <c r="F100" i="14" s="1"/>
  <c r="D56" i="14"/>
  <c r="F56" i="14" s="1"/>
  <c r="D31" i="14"/>
  <c r="F31" i="14" s="1"/>
  <c r="D125" i="14"/>
  <c r="F125" i="14" s="1"/>
  <c r="D57" i="14"/>
  <c r="F57" i="14" s="1"/>
  <c r="D9" i="14"/>
  <c r="F9" i="14" s="1"/>
  <c r="D149" i="14"/>
  <c r="F149" i="14" s="1"/>
  <c r="D101" i="14"/>
  <c r="F101" i="14" s="1"/>
  <c r="D32" i="14"/>
  <c r="F32" i="14" s="1"/>
  <c r="E18" i="14"/>
  <c r="F18" i="14" s="1"/>
  <c r="D58" i="14"/>
  <c r="D33" i="14"/>
  <c r="F33" i="14" s="1"/>
  <c r="D10" i="14"/>
  <c r="F10" i="14" s="1"/>
  <c r="D99" i="14"/>
  <c r="F99" i="14" s="1"/>
  <c r="D55" i="14"/>
  <c r="F55" i="14" s="1"/>
  <c r="D30" i="14"/>
  <c r="F30" i="14" s="1"/>
  <c r="D147" i="14"/>
  <c r="F147" i="14" s="1"/>
  <c r="D123" i="14"/>
  <c r="F123" i="14" s="1"/>
  <c r="D7" i="14"/>
  <c r="F7" i="14" s="1"/>
  <c r="D28" i="6"/>
  <c r="F102" i="4"/>
  <c r="F104" i="4" s="1"/>
  <c r="F106" i="4" s="1"/>
  <c r="F107" i="4"/>
  <c r="F79" i="4"/>
  <c r="F84" i="4"/>
  <c r="E66" i="4"/>
  <c r="E63" i="4"/>
  <c r="F63" i="4" s="1"/>
  <c r="E57" i="4"/>
  <c r="D21" i="6" s="1"/>
  <c r="F53" i="4"/>
  <c r="F52" i="4"/>
  <c r="F120" i="4"/>
  <c r="F121" i="4"/>
  <c r="E125" i="4"/>
  <c r="F132" i="4" s="1"/>
  <c r="E131" i="4"/>
  <c r="F131" i="4" s="1"/>
  <c r="E134" i="4"/>
  <c r="E136" i="4"/>
  <c r="F35" i="14" l="1"/>
  <c r="F11" i="14"/>
  <c r="F23" i="14" s="1"/>
  <c r="F47" i="14"/>
  <c r="F13" i="14"/>
  <c r="F15" i="14" s="1"/>
  <c r="F19" i="14" s="1"/>
  <c r="D102" i="14"/>
  <c r="F58" i="14"/>
  <c r="F60" i="14" s="1"/>
  <c r="F72" i="14" s="1"/>
  <c r="F42" i="14"/>
  <c r="H9" i="17"/>
  <c r="H10" i="17" s="1"/>
  <c r="N9" i="17"/>
  <c r="P9" i="17" s="1"/>
  <c r="P10" i="17" s="1"/>
  <c r="P18" i="17" s="1"/>
  <c r="F110" i="4"/>
  <c r="F111" i="4" s="1"/>
  <c r="F112" i="4" s="1"/>
  <c r="F113" i="4" s="1"/>
  <c r="F64" i="4"/>
  <c r="D27" i="6"/>
  <c r="F81" i="4"/>
  <c r="F83" i="4" s="1"/>
  <c r="F87" i="4" s="1"/>
  <c r="D22" i="6"/>
  <c r="D25" i="6"/>
  <c r="D24" i="6"/>
  <c r="D23" i="6"/>
  <c r="D26" i="6"/>
  <c r="F130" i="4"/>
  <c r="F125" i="4"/>
  <c r="F127" i="4" s="1"/>
  <c r="F129" i="4" s="1"/>
  <c r="F57" i="4"/>
  <c r="F59" i="4" s="1"/>
  <c r="F61" i="4" s="1"/>
  <c r="F62" i="4"/>
  <c r="F37" i="14" l="1"/>
  <c r="F39" i="14" s="1"/>
  <c r="F43" i="14" s="1"/>
  <c r="F44" i="14" s="1"/>
  <c r="F45" i="14" s="1"/>
  <c r="F46" i="14" s="1"/>
  <c r="F20" i="14"/>
  <c r="F21" i="14" s="1"/>
  <c r="F62" i="14"/>
  <c r="F64" i="14" s="1"/>
  <c r="P12" i="17"/>
  <c r="P14" i="17" s="1"/>
  <c r="P15" i="17" s="1"/>
  <c r="P16" i="17" s="1"/>
  <c r="P17" i="17" s="1"/>
  <c r="H12" i="17"/>
  <c r="H14" i="17" s="1"/>
  <c r="H15" i="17" s="1"/>
  <c r="H16" i="17" s="1"/>
  <c r="H17" i="17" s="1"/>
  <c r="F67" i="14"/>
  <c r="D126" i="14"/>
  <c r="F102" i="14"/>
  <c r="F104" i="14" s="1"/>
  <c r="F116" i="14" s="1"/>
  <c r="F114" i="4"/>
  <c r="G28" i="6"/>
  <c r="F88" i="4"/>
  <c r="F89" i="4" s="1"/>
  <c r="F133" i="4"/>
  <c r="F134" i="4" s="1"/>
  <c r="F135" i="4" s="1"/>
  <c r="F136" i="4" s="1"/>
  <c r="F65" i="4"/>
  <c r="F48" i="14" l="1"/>
  <c r="F22" i="14"/>
  <c r="F24" i="14" s="1"/>
  <c r="F68" i="14"/>
  <c r="F69" i="14" s="1"/>
  <c r="F70" i="14" s="1"/>
  <c r="F106" i="14"/>
  <c r="F108" i="14" s="1"/>
  <c r="P19" i="17"/>
  <c r="D150" i="14"/>
  <c r="F150" i="14" s="1"/>
  <c r="F152" i="14" s="1"/>
  <c r="F164" i="14" s="1"/>
  <c r="F126" i="14"/>
  <c r="F128" i="14" s="1"/>
  <c r="F140" i="14" s="1"/>
  <c r="F111" i="14"/>
  <c r="H19" i="17"/>
  <c r="F137" i="4"/>
  <c r="G29" i="6"/>
  <c r="F66" i="4"/>
  <c r="F67" i="4" s="1"/>
  <c r="K14" i="4"/>
  <c r="K12" i="4"/>
  <c r="L14" i="4"/>
  <c r="L12" i="4"/>
  <c r="E155" i="4"/>
  <c r="F155" i="4" s="1"/>
  <c r="E41" i="4"/>
  <c r="F41" i="4" s="1"/>
  <c r="H53" i="3"/>
  <c r="E149" i="4"/>
  <c r="F145" i="4"/>
  <c r="F31" i="4"/>
  <c r="E35" i="4"/>
  <c r="F144" i="4"/>
  <c r="F9" i="4"/>
  <c r="F10" i="4"/>
  <c r="E12" i="4"/>
  <c r="D8" i="6" s="1"/>
  <c r="F112" i="14" l="1"/>
  <c r="F113" i="14" s="1"/>
  <c r="F114" i="14" s="1"/>
  <c r="F71" i="14"/>
  <c r="F73" i="14" s="1"/>
  <c r="F154" i="14"/>
  <c r="F156" i="14" s="1"/>
  <c r="F130" i="14"/>
  <c r="F132" i="14" s="1"/>
  <c r="F159" i="14"/>
  <c r="F135" i="14"/>
  <c r="D9" i="6"/>
  <c r="D20" i="6"/>
  <c r="F154" i="4"/>
  <c r="D30" i="6"/>
  <c r="F42" i="4"/>
  <c r="D17" i="6"/>
  <c r="D19" i="6"/>
  <c r="D13" i="6"/>
  <c r="D14" i="6"/>
  <c r="D18" i="6"/>
  <c r="D10" i="6"/>
  <c r="D16" i="6"/>
  <c r="D15" i="6"/>
  <c r="D11" i="6"/>
  <c r="D12" i="6"/>
  <c r="F19" i="4"/>
  <c r="D4" i="6"/>
  <c r="D6" i="6"/>
  <c r="D3" i="6"/>
  <c r="D7" i="6"/>
  <c r="D5" i="6"/>
  <c r="D2" i="6"/>
  <c r="F149" i="4"/>
  <c r="F156" i="4"/>
  <c r="F17" i="4"/>
  <c r="F40" i="4"/>
  <c r="E21" i="4"/>
  <c r="I80" i="2"/>
  <c r="I77" i="2"/>
  <c r="E158" i="4"/>
  <c r="F115" i="14" l="1"/>
  <c r="F117" i="14" s="1"/>
  <c r="F136" i="14"/>
  <c r="F137" i="14" s="1"/>
  <c r="F138" i="14" s="1"/>
  <c r="F160" i="14"/>
  <c r="F161" i="14" s="1"/>
  <c r="F162" i="14" s="1"/>
  <c r="D31" i="6"/>
  <c r="E81" i="3"/>
  <c r="D81" i="3"/>
  <c r="F79" i="3"/>
  <c r="D61" i="3"/>
  <c r="E61" i="3"/>
  <c r="F71" i="3"/>
  <c r="I81" i="2"/>
  <c r="F139" i="14" l="1"/>
  <c r="F141" i="14" s="1"/>
  <c r="F163" i="14"/>
  <c r="F165" i="14" s="1"/>
  <c r="I82" i="2"/>
  <c r="E31" i="6"/>
  <c r="C34" i="6" s="1"/>
  <c r="C31" i="6"/>
  <c r="B79" i="2"/>
  <c r="B40" i="2"/>
  <c r="F77" i="3"/>
  <c r="F76" i="3"/>
  <c r="F75" i="3"/>
  <c r="F74" i="3"/>
  <c r="F73" i="3"/>
  <c r="F72" i="3"/>
  <c r="F59" i="3"/>
  <c r="F60" i="3"/>
  <c r="F58" i="3"/>
  <c r="K11" i="4" l="1"/>
  <c r="L11" i="4" s="1"/>
  <c r="D63" i="3"/>
  <c r="E44" i="4"/>
  <c r="L15" i="4"/>
  <c r="D82" i="3" l="1"/>
  <c r="K5" i="4"/>
  <c r="BU46" i="11"/>
  <c r="BQ44" i="11"/>
  <c r="BO44" i="11"/>
  <c r="BM44" i="11"/>
  <c r="BK44" i="11"/>
  <c r="BF44" i="11"/>
  <c r="BD44" i="11"/>
  <c r="BB44" i="11"/>
  <c r="AZ44" i="11"/>
  <c r="AX44" i="11"/>
  <c r="AV44" i="11"/>
  <c r="AT44" i="11"/>
  <c r="AR44" i="11"/>
  <c r="AM44" i="11"/>
  <c r="AK44" i="11"/>
  <c r="AI44" i="11"/>
  <c r="AG44" i="11"/>
  <c r="AE44" i="11"/>
  <c r="AC44" i="11"/>
  <c r="AA44" i="11"/>
  <c r="Y44" i="11"/>
  <c r="T44" i="11"/>
  <c r="R44" i="11"/>
  <c r="P44" i="11"/>
  <c r="N44" i="11"/>
  <c r="L44" i="11"/>
  <c r="J44" i="11"/>
  <c r="H44" i="11"/>
  <c r="F44" i="11"/>
  <c r="D44" i="11"/>
  <c r="BU43" i="11"/>
  <c r="BU42" i="11"/>
  <c r="BQ40" i="11"/>
  <c r="BO40" i="11"/>
  <c r="BM40" i="11"/>
  <c r="BK40" i="11"/>
  <c r="BF40" i="11"/>
  <c r="BD40" i="11"/>
  <c r="BB40" i="11"/>
  <c r="AZ40" i="11"/>
  <c r="AX40" i="11"/>
  <c r="AV40" i="11"/>
  <c r="AT40" i="11"/>
  <c r="AR40" i="11"/>
  <c r="AM40" i="11"/>
  <c r="AK40" i="11"/>
  <c r="AI40" i="11"/>
  <c r="AG40" i="11"/>
  <c r="AE40" i="11"/>
  <c r="AC40" i="11"/>
  <c r="AA40" i="11"/>
  <c r="Y40" i="11"/>
  <c r="T40" i="11"/>
  <c r="R40" i="11"/>
  <c r="P40" i="11"/>
  <c r="N40" i="11"/>
  <c r="L40" i="11"/>
  <c r="J40" i="11"/>
  <c r="H40" i="11"/>
  <c r="F40" i="11"/>
  <c r="D40" i="11"/>
  <c r="BU39" i="11"/>
  <c r="BU38" i="11"/>
  <c r="BU37" i="11"/>
  <c r="BU36" i="11"/>
  <c r="BU35" i="11"/>
  <c r="BU34" i="11"/>
  <c r="BU33" i="11"/>
  <c r="BU32" i="11"/>
  <c r="BU31" i="11"/>
  <c r="BU30" i="11"/>
  <c r="BU29" i="11"/>
  <c r="BU28" i="11"/>
  <c r="BU27" i="11"/>
  <c r="BU26" i="11"/>
  <c r="BU25" i="11"/>
  <c r="BU24" i="11"/>
  <c r="BQ22" i="11"/>
  <c r="BO22" i="11"/>
  <c r="BM22" i="11"/>
  <c r="BK22" i="11"/>
  <c r="BF22" i="11"/>
  <c r="BD22" i="11"/>
  <c r="BB22" i="11"/>
  <c r="AZ22" i="11"/>
  <c r="AX22" i="11"/>
  <c r="AV22" i="11"/>
  <c r="AT22" i="11"/>
  <c r="AR22" i="11"/>
  <c r="AM22" i="11"/>
  <c r="AK22" i="11"/>
  <c r="AI22" i="11"/>
  <c r="AG22" i="11"/>
  <c r="AE22" i="11"/>
  <c r="AC22" i="11"/>
  <c r="AA22" i="11"/>
  <c r="Y22" i="11"/>
  <c r="T22" i="11"/>
  <c r="R22" i="11"/>
  <c r="P22" i="11"/>
  <c r="N22" i="11"/>
  <c r="L22" i="11"/>
  <c r="J22" i="11"/>
  <c r="H22" i="11"/>
  <c r="F22" i="11"/>
  <c r="D22" i="11"/>
  <c r="BU21" i="11"/>
  <c r="BU20" i="11"/>
  <c r="BV17" i="11"/>
  <c r="BV16" i="11"/>
  <c r="BR15" i="11"/>
  <c r="BR18" i="11" s="1"/>
  <c r="BQ15" i="11"/>
  <c r="BQ18" i="11" s="1"/>
  <c r="BP15" i="11"/>
  <c r="BP18" i="11" s="1"/>
  <c r="BO15" i="11"/>
  <c r="BO18" i="11" s="1"/>
  <c r="BN15" i="11"/>
  <c r="BN18" i="11" s="1"/>
  <c r="BM15" i="11"/>
  <c r="BM18" i="11" s="1"/>
  <c r="BL15" i="11"/>
  <c r="BL18" i="11" s="1"/>
  <c r="BK15" i="11"/>
  <c r="BK18" i="11" s="1"/>
  <c r="BG15" i="11"/>
  <c r="BG18" i="11" s="1"/>
  <c r="BF15" i="11"/>
  <c r="BF18" i="11" s="1"/>
  <c r="BE15" i="11"/>
  <c r="BE18" i="11" s="1"/>
  <c r="BD15" i="11"/>
  <c r="BD18" i="11" s="1"/>
  <c r="BC15" i="11"/>
  <c r="BC18" i="11" s="1"/>
  <c r="BB15" i="11"/>
  <c r="BB18" i="11" s="1"/>
  <c r="BA15" i="11"/>
  <c r="BA18" i="11" s="1"/>
  <c r="AZ15" i="11"/>
  <c r="AZ18" i="11" s="1"/>
  <c r="AY15" i="11"/>
  <c r="AY18" i="11" s="1"/>
  <c r="AX15" i="11"/>
  <c r="AX18" i="11" s="1"/>
  <c r="AW15" i="11"/>
  <c r="AW18" i="11" s="1"/>
  <c r="AV15" i="11"/>
  <c r="AV18" i="11" s="1"/>
  <c r="AU15" i="11"/>
  <c r="AU18" i="11" s="1"/>
  <c r="AT15" i="11"/>
  <c r="AT18" i="11" s="1"/>
  <c r="AS15" i="11"/>
  <c r="AS18" i="11" s="1"/>
  <c r="AR15" i="11"/>
  <c r="AR18" i="11" s="1"/>
  <c r="AN15" i="11"/>
  <c r="AN18" i="11" s="1"/>
  <c r="AM15" i="11"/>
  <c r="AM18" i="11" s="1"/>
  <c r="AL15" i="11"/>
  <c r="AL18" i="11" s="1"/>
  <c r="AK15" i="11"/>
  <c r="AK18" i="11" s="1"/>
  <c r="AJ15" i="11"/>
  <c r="AJ18" i="11" s="1"/>
  <c r="AI15" i="11"/>
  <c r="AI18" i="11" s="1"/>
  <c r="AH15" i="11"/>
  <c r="AH18" i="11" s="1"/>
  <c r="AG15" i="11"/>
  <c r="AG18" i="11" s="1"/>
  <c r="AF15" i="11"/>
  <c r="AF18" i="11" s="1"/>
  <c r="AE15" i="11"/>
  <c r="AE18" i="11" s="1"/>
  <c r="AD15" i="11"/>
  <c r="AD18" i="11" s="1"/>
  <c r="AC15" i="11"/>
  <c r="AC18" i="11" s="1"/>
  <c r="AB15" i="11"/>
  <c r="AB18" i="11" s="1"/>
  <c r="AA15" i="11"/>
  <c r="AA18" i="11" s="1"/>
  <c r="Z15" i="11"/>
  <c r="Z18" i="11" s="1"/>
  <c r="Y15" i="11"/>
  <c r="Y18" i="11" s="1"/>
  <c r="U15" i="11"/>
  <c r="U18" i="11" s="1"/>
  <c r="T15" i="11"/>
  <c r="T18" i="11" s="1"/>
  <c r="S15" i="11"/>
  <c r="S18" i="11" s="1"/>
  <c r="R15" i="11"/>
  <c r="R18" i="11" s="1"/>
  <c r="Q15" i="11"/>
  <c r="Q18" i="11" s="1"/>
  <c r="P15" i="11"/>
  <c r="P18" i="11" s="1"/>
  <c r="O15" i="11"/>
  <c r="O18" i="11" s="1"/>
  <c r="N15" i="11"/>
  <c r="N18" i="11" s="1"/>
  <c r="M15" i="11"/>
  <c r="M18" i="11" s="1"/>
  <c r="L15" i="11"/>
  <c r="L18" i="11" s="1"/>
  <c r="K15" i="11"/>
  <c r="K18" i="11" s="1"/>
  <c r="J15" i="11"/>
  <c r="J18" i="11" s="1"/>
  <c r="I15" i="11"/>
  <c r="I18" i="11" s="1"/>
  <c r="H15" i="11"/>
  <c r="H18" i="11" s="1"/>
  <c r="G15" i="11"/>
  <c r="G18" i="11" s="1"/>
  <c r="F15" i="11"/>
  <c r="F18" i="11" s="1"/>
  <c r="E15" i="11"/>
  <c r="E18" i="11" s="1"/>
  <c r="D15" i="11"/>
  <c r="D18" i="11" s="1"/>
  <c r="BU18" i="11" s="1"/>
  <c r="BV14" i="11"/>
  <c r="BU14" i="11"/>
  <c r="BV13" i="11"/>
  <c r="BU13" i="11"/>
  <c r="BV12" i="11"/>
  <c r="BU12" i="11"/>
  <c r="BV11" i="11"/>
  <c r="BU11" i="11"/>
  <c r="BV10" i="11"/>
  <c r="BU10" i="11"/>
  <c r="BV9" i="11"/>
  <c r="BU9" i="11"/>
  <c r="BV8" i="11"/>
  <c r="BU8" i="11"/>
  <c r="BV7" i="11"/>
  <c r="BU7" i="11"/>
  <c r="BV6" i="11"/>
  <c r="BU6" i="11"/>
  <c r="BV5" i="11"/>
  <c r="BU5" i="11"/>
  <c r="BV4" i="11"/>
  <c r="BU4" i="11"/>
  <c r="BU40" i="11" l="1"/>
  <c r="Y45" i="11"/>
  <c r="Y47" i="11" s="1"/>
  <c r="AZ45" i="11"/>
  <c r="AZ47" i="11" s="1"/>
  <c r="BK45" i="11"/>
  <c r="BK47" i="11" s="1"/>
  <c r="BV18" i="11"/>
  <c r="F45" i="11"/>
  <c r="F47" i="11" s="1"/>
  <c r="AG45" i="11"/>
  <c r="AG47" i="11" s="1"/>
  <c r="J45" i="11"/>
  <c r="J47" i="11" s="1"/>
  <c r="R45" i="11"/>
  <c r="R47" i="11" s="1"/>
  <c r="AC45" i="11"/>
  <c r="AC47" i="11" s="1"/>
  <c r="AK45" i="11"/>
  <c r="AK47" i="11" s="1"/>
  <c r="AV45" i="11"/>
  <c r="AV47" i="11" s="1"/>
  <c r="BD45" i="11"/>
  <c r="BD47" i="11" s="1"/>
  <c r="BO45" i="11"/>
  <c r="BO47" i="11" s="1"/>
  <c r="N45" i="11"/>
  <c r="N47" i="11" s="1"/>
  <c r="AR45" i="11"/>
  <c r="AR47" i="11" s="1"/>
  <c r="H45" i="11"/>
  <c r="H47" i="11" s="1"/>
  <c r="P45" i="11"/>
  <c r="P47" i="11" s="1"/>
  <c r="AA45" i="11"/>
  <c r="AA47" i="11" s="1"/>
  <c r="AI45" i="11"/>
  <c r="AI47" i="11" s="1"/>
  <c r="AT45" i="11"/>
  <c r="AT47" i="11" s="1"/>
  <c r="BB45" i="11"/>
  <c r="BB47" i="11" s="1"/>
  <c r="BM45" i="11"/>
  <c r="BM47" i="11" s="1"/>
  <c r="D45" i="11"/>
  <c r="L45" i="11"/>
  <c r="L47" i="11" s="1"/>
  <c r="T45" i="11"/>
  <c r="T47" i="11" s="1"/>
  <c r="AE45" i="11"/>
  <c r="AE47" i="11" s="1"/>
  <c r="AM45" i="11"/>
  <c r="AM47" i="11" s="1"/>
  <c r="AX45" i="11"/>
  <c r="AX47" i="11" s="1"/>
  <c r="BF45" i="11"/>
  <c r="BF47" i="11" s="1"/>
  <c r="BQ45" i="11"/>
  <c r="BQ47" i="11" s="1"/>
  <c r="BU15" i="11"/>
  <c r="BV15" i="11"/>
  <c r="BU44" i="11"/>
  <c r="BU22" i="11"/>
  <c r="D47" i="11" l="1"/>
  <c r="BU47" i="11" s="1"/>
  <c r="BU45" i="11"/>
  <c r="I42" i="10" l="1"/>
  <c r="H42" i="10"/>
  <c r="G42" i="10"/>
  <c r="F42" i="10"/>
  <c r="E42" i="10"/>
  <c r="D42" i="10"/>
  <c r="C42" i="10"/>
  <c r="BC24" i="9"/>
  <c r="BC19" i="9"/>
  <c r="M39" i="2"/>
  <c r="L39" i="2"/>
  <c r="K39" i="2"/>
  <c r="J39" i="2"/>
  <c r="I39" i="2"/>
  <c r="H39" i="2"/>
  <c r="G39" i="2"/>
  <c r="F39" i="2"/>
  <c r="E39" i="2"/>
  <c r="D39" i="2"/>
  <c r="C39" i="2"/>
  <c r="B39" i="2"/>
  <c r="BE24" i="9" l="1"/>
  <c r="G38" i="2"/>
  <c r="E23" i="4" l="1"/>
  <c r="K16" i="4" s="1"/>
  <c r="L16" i="4" s="1"/>
  <c r="E160" i="4"/>
  <c r="E46" i="4"/>
  <c r="E68" i="4" s="1"/>
  <c r="F38" i="2"/>
  <c r="C38" i="2"/>
  <c r="M38" i="2"/>
  <c r="B38" i="2"/>
  <c r="J38" i="2"/>
  <c r="I38" i="2"/>
  <c r="E38" i="2"/>
  <c r="L38" i="2"/>
  <c r="H38" i="2"/>
  <c r="D38" i="2"/>
  <c r="K38" i="2"/>
  <c r="F68" i="4" l="1"/>
  <c r="E90" i="4"/>
  <c r="F90" i="4" s="1"/>
  <c r="F91" i="4" s="1"/>
  <c r="G25" i="6"/>
  <c r="E18" i="4"/>
  <c r="F18" i="4" s="1"/>
  <c r="G43" i="3"/>
  <c r="F47" i="3"/>
  <c r="F46" i="3"/>
  <c r="F45" i="3"/>
  <c r="F44" i="3"/>
  <c r="F43" i="3"/>
  <c r="F42" i="3"/>
  <c r="K15" i="4" s="1"/>
  <c r="E45" i="3"/>
  <c r="E42" i="3"/>
  <c r="E43" i="3"/>
  <c r="E44" i="3"/>
  <c r="E46" i="3"/>
  <c r="E47" i="3"/>
  <c r="G21" i="6" l="1"/>
  <c r="G27" i="6"/>
  <c r="G24" i="6"/>
  <c r="F69" i="4"/>
  <c r="G23" i="6"/>
  <c r="G22" i="6"/>
  <c r="G26" i="6"/>
  <c r="K10" i="4"/>
  <c r="L10" i="4" s="1"/>
  <c r="F151" i="4"/>
  <c r="F153" i="4" s="1"/>
  <c r="K13" i="4"/>
  <c r="L13" i="4" s="1"/>
  <c r="F8" i="4" l="1"/>
  <c r="F35" i="4" l="1"/>
  <c r="F37" i="4" s="1"/>
  <c r="F39" i="4" s="1"/>
  <c r="F43" i="4" s="1"/>
  <c r="F44" i="4" s="1"/>
  <c r="F45" i="4" s="1"/>
  <c r="F46" i="4" s="1"/>
  <c r="G9" i="6" s="1"/>
  <c r="F157" i="4"/>
  <c r="F158" i="4" s="1"/>
  <c r="F159" i="4" s="1"/>
  <c r="F160" i="4" s="1"/>
  <c r="G20" i="6" l="1"/>
  <c r="F161" i="4"/>
  <c r="G30" i="6"/>
  <c r="G19" i="6"/>
  <c r="G15" i="6"/>
  <c r="G18" i="6"/>
  <c r="G14" i="6"/>
  <c r="G11" i="6"/>
  <c r="G16" i="6"/>
  <c r="G12" i="6"/>
  <c r="G17" i="6"/>
  <c r="G13" i="6"/>
  <c r="G10" i="6"/>
  <c r="F47" i="4"/>
  <c r="H29" i="6" l="1"/>
  <c r="H30" i="6"/>
  <c r="H21" i="6"/>
  <c r="H18" i="6" l="1"/>
  <c r="H24" i="6"/>
  <c r="H10" i="6"/>
  <c r="H13" i="6"/>
  <c r="H11" i="6"/>
  <c r="H26" i="6"/>
  <c r="H22" i="6"/>
  <c r="H19" i="6"/>
  <c r="H14" i="6"/>
  <c r="H20" i="6"/>
  <c r="H17" i="6"/>
  <c r="H27" i="6"/>
  <c r="H15" i="6"/>
  <c r="H23" i="6"/>
  <c r="H12" i="6"/>
  <c r="H28" i="6"/>
  <c r="H9" i="6"/>
  <c r="H25" i="6"/>
  <c r="H16" i="6"/>
  <c r="F7" i="4"/>
  <c r="F12" i="4" s="1"/>
  <c r="F14" i="4" s="1"/>
  <c r="F16" i="4" l="1"/>
  <c r="F20" i="4" s="1"/>
  <c r="F21" i="4" l="1"/>
  <c r="F22" i="4" s="1"/>
  <c r="F23" i="4" s="1"/>
  <c r="G8" i="6" s="1"/>
  <c r="F24" i="4" l="1"/>
  <c r="G2" i="6"/>
  <c r="G7" i="6"/>
  <c r="H7" i="6" s="1"/>
  <c r="G6" i="6"/>
  <c r="H6" i="6" s="1"/>
  <c r="H8" i="6"/>
  <c r="G4" i="6"/>
  <c r="H4" i="6" s="1"/>
  <c r="G3" i="6"/>
  <c r="H3" i="6" s="1"/>
  <c r="G5" i="6"/>
  <c r="H5" i="6" s="1"/>
  <c r="H2" i="6" l="1"/>
  <c r="G31" i="6"/>
  <c r="C35" i="6" l="1"/>
  <c r="C36" i="6"/>
  <c r="F21" i="16"/>
  <c r="F22" i="16" s="1"/>
  <c r="F23" i="16" s="1"/>
  <c r="F24" i="16" s="1"/>
  <c r="L24" i="16" s="1"/>
  <c r="M6" i="21"/>
  <c r="D56" i="21" l="1"/>
  <c r="F56" i="21" s="1"/>
  <c r="F60" i="21" s="1"/>
  <c r="D124" i="21"/>
  <c r="F124" i="21" s="1"/>
  <c r="F128" i="21" s="1"/>
  <c r="D8" i="21"/>
  <c r="F8" i="21" s="1"/>
  <c r="F11" i="21" s="1"/>
  <c r="D148" i="21"/>
  <c r="F148" i="21" s="1"/>
  <c r="F152" i="21" s="1"/>
  <c r="D100" i="21"/>
  <c r="F100" i="21" s="1"/>
  <c r="F104" i="21" s="1"/>
  <c r="D31" i="21"/>
  <c r="F31" i="21" s="1"/>
  <c r="F35" i="21" s="1"/>
  <c r="F116" i="21" l="1"/>
  <c r="F23" i="21"/>
  <c r="F72" i="21"/>
  <c r="F47" i="21"/>
  <c r="F164" i="21"/>
  <c r="F140" i="21"/>
  <c r="M11" i="21" l="1"/>
  <c r="E62" i="21" l="1"/>
  <c r="F62" i="21" s="1"/>
  <c r="F64" i="21" s="1"/>
  <c r="F68" i="21" s="1"/>
  <c r="F69" i="21" s="1"/>
  <c r="F70" i="21" s="1"/>
  <c r="F71" i="21" s="1"/>
  <c r="F73" i="21" s="1"/>
  <c r="J73" i="21" s="1"/>
  <c r="E154" i="21"/>
  <c r="F154" i="21" s="1"/>
  <c r="F156" i="21" s="1"/>
  <c r="F160" i="21" s="1"/>
  <c r="F161" i="21" s="1"/>
  <c r="F162" i="21" s="1"/>
  <c r="F163" i="21" s="1"/>
  <c r="F165" i="21" s="1"/>
  <c r="J165" i="21" s="1"/>
  <c r="E106" i="21"/>
  <c r="F106" i="21" s="1"/>
  <c r="F108" i="21" s="1"/>
  <c r="F112" i="21" s="1"/>
  <c r="F113" i="21" s="1"/>
  <c r="F114" i="21" s="1"/>
  <c r="F115" i="21" s="1"/>
  <c r="F117" i="21" s="1"/>
  <c r="J117" i="21" s="1"/>
  <c r="E37" i="21"/>
  <c r="F37" i="21" s="1"/>
  <c r="F39" i="21" s="1"/>
  <c r="F43" i="21" s="1"/>
  <c r="F44" i="21" s="1"/>
  <c r="F45" i="21" s="1"/>
  <c r="F46" i="21" s="1"/>
  <c r="F48" i="21" s="1"/>
  <c r="J48" i="21" s="1"/>
  <c r="E130" i="21"/>
  <c r="F130" i="21" s="1"/>
  <c r="F132" i="21" s="1"/>
  <c r="F136" i="21" s="1"/>
  <c r="F137" i="21" s="1"/>
  <c r="F138" i="21" s="1"/>
  <c r="F139" i="21" s="1"/>
  <c r="F141" i="21" s="1"/>
  <c r="J141" i="21" s="1"/>
  <c r="E13" i="21"/>
  <c r="F13" i="21" s="1"/>
  <c r="F15" i="21" s="1"/>
  <c r="F19" i="21" s="1"/>
  <c r="F20" i="21" s="1"/>
  <c r="F21" i="21" s="1"/>
  <c r="F22" i="21" s="1"/>
  <c r="F24" i="21" s="1"/>
  <c r="J24" i="21" s="1"/>
</calcChain>
</file>

<file path=xl/comments1.xml><?xml version="1.0" encoding="utf-8"?>
<comments xmlns="http://schemas.openxmlformats.org/spreadsheetml/2006/main">
  <authors>
    <author>kara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includes teacher, Case Worker Masters and Case worker Manager FY15 UFR Line items  Wtg Avg (including outliers) $46,866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includes teacher, Case Worker Masters and Case worker Manager FY15 UFR Line items  Wtg Avg (including outliers) $46,866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includes teacher, Case Worker Masters and Case worker Manager FY15 UFR Line items  Wtg Avg (including outliers) $46,866</t>
        </r>
      </text>
    </comment>
    <comment ref="M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includes teacher, Case Worker Masters and Case worker Manager FY15 UFR Line items  Wtg Avg (including outliers) $46,866</t>
        </r>
      </text>
    </comment>
  </commentList>
</comments>
</file>

<file path=xl/sharedStrings.xml><?xml version="1.0" encoding="utf-8"?>
<sst xmlns="http://schemas.openxmlformats.org/spreadsheetml/2006/main" count="33816" uniqueCount="817">
  <si>
    <t>Revenue</t>
  </si>
  <si>
    <t>Line Item</t>
  </si>
  <si>
    <t>1R</t>
  </si>
  <si>
    <t>Contrib., Gifts, Leg., Bequests, Spec. Ev.</t>
  </si>
  <si>
    <t>2R</t>
  </si>
  <si>
    <t>Gov. In-Kind/Capital Budget</t>
  </si>
  <si>
    <t>3R</t>
  </si>
  <si>
    <t>Private IN-Kind</t>
  </si>
  <si>
    <t>Total</t>
  </si>
  <si>
    <t>4R</t>
  </si>
  <si>
    <t>Total Contribution and In-Kind</t>
  </si>
  <si>
    <t>5R</t>
  </si>
  <si>
    <t>Mass Gov. Grant</t>
  </si>
  <si>
    <t>6R</t>
  </si>
  <si>
    <t>Other Grant (exclud. Fed.Direct)</t>
  </si>
  <si>
    <t>7R</t>
  </si>
  <si>
    <t>Total Grants</t>
  </si>
  <si>
    <t>8R</t>
  </si>
  <si>
    <t>Dept. of Mental Health (DMH)</t>
  </si>
  <si>
    <t>9R</t>
  </si>
  <si>
    <t>Dept.of Developmental Services(DDS/DMR)</t>
  </si>
  <si>
    <t>10R</t>
  </si>
  <si>
    <t>Dept. of Public Health (DPH)</t>
  </si>
  <si>
    <t>11R</t>
  </si>
  <si>
    <t>Dept.of Children and Families (DCF/DSS)</t>
  </si>
  <si>
    <t>12R</t>
  </si>
  <si>
    <t>Dept. of Transitional Assist (DTA/WEL)</t>
  </si>
  <si>
    <t>13R</t>
  </si>
  <si>
    <t>Dept. of Youth Services (DYS)</t>
  </si>
  <si>
    <t>14R</t>
  </si>
  <si>
    <t>Health Care Fin &amp; Policy (HCF)-Contract</t>
  </si>
  <si>
    <t>15R</t>
  </si>
  <si>
    <t>Health Care Fin &amp; Policy (HCF)-UCP</t>
  </si>
  <si>
    <t>16R</t>
  </si>
  <si>
    <t>MA. Comm. For the Blind (MCB)</t>
  </si>
  <si>
    <t>17R</t>
  </si>
  <si>
    <t>MA. Comm. for Deaf &amp; H H (MCD)</t>
  </si>
  <si>
    <t>18R</t>
  </si>
  <si>
    <t>MA. Rehabilitation Commission (MRC)</t>
  </si>
  <si>
    <t>19R</t>
  </si>
  <si>
    <t>MA. Off. for Refugees &amp; Immigr.(ORI)</t>
  </si>
  <si>
    <t>20R</t>
  </si>
  <si>
    <t>Dept.of Early Educ. &amp; Care  (EEC)-Contract</t>
  </si>
  <si>
    <t>21R</t>
  </si>
  <si>
    <t>Dept.of Early Educ. &amp; Care (EEC)-Voucher</t>
  </si>
  <si>
    <t>22R</t>
  </si>
  <si>
    <t>Dept of Correction (DOC)</t>
  </si>
  <si>
    <t>23R</t>
  </si>
  <si>
    <t>Dept. of Elementary &amp; Secondary Educ. (DOE)</t>
  </si>
  <si>
    <t>24R</t>
  </si>
  <si>
    <t>Parole Board (PAR)</t>
  </si>
  <si>
    <t>25R</t>
  </si>
  <si>
    <t>Veteran's Services (VET)</t>
  </si>
  <si>
    <t>26R</t>
  </si>
  <si>
    <t>Ex. Off. of Elder Affairs (ELD)</t>
  </si>
  <si>
    <t>27R</t>
  </si>
  <si>
    <t>Div.of Housing &amp; Community Develop(OCD)</t>
  </si>
  <si>
    <t>28R</t>
  </si>
  <si>
    <t>POS Subcontract</t>
  </si>
  <si>
    <t>29R</t>
  </si>
  <si>
    <t>Other Mass. State Agency POS</t>
  </si>
  <si>
    <t>30R</t>
  </si>
  <si>
    <t>Mass State Agency Non - POS</t>
  </si>
  <si>
    <t>31R</t>
  </si>
  <si>
    <t>Mass. Local Govt/Quasi-Govt. Entities</t>
  </si>
  <si>
    <t>32R</t>
  </si>
  <si>
    <t>Non-Mass. State/Local Government</t>
  </si>
  <si>
    <t>33R</t>
  </si>
  <si>
    <t>Direct Federal Grants/Contracts</t>
  </si>
  <si>
    <t>34R</t>
  </si>
  <si>
    <t>Medicaid - Direct Payments</t>
  </si>
  <si>
    <t>35R</t>
  </si>
  <si>
    <t>Medicaid - MBHP Subcontract</t>
  </si>
  <si>
    <t>36R</t>
  </si>
  <si>
    <t>Medicare</t>
  </si>
  <si>
    <t>37R</t>
  </si>
  <si>
    <t>Mass. Govt. Client Stipends</t>
  </si>
  <si>
    <t>38R</t>
  </si>
  <si>
    <t>Client Resources</t>
  </si>
  <si>
    <t>39R</t>
  </si>
  <si>
    <t>Mass. spon.client SF/3rd Pty offsets</t>
  </si>
  <si>
    <t>40R</t>
  </si>
  <si>
    <t>Other Publicly sponsored client offsets</t>
  </si>
  <si>
    <t>41R</t>
  </si>
  <si>
    <t>Private Client Fees (excluding 3rd Pty)</t>
  </si>
  <si>
    <t>42R</t>
  </si>
  <si>
    <t>Private Client 3rd Pty/other offsets</t>
  </si>
  <si>
    <t>43R</t>
  </si>
  <si>
    <t>Total Assistance and Fees</t>
  </si>
  <si>
    <t>44R</t>
  </si>
  <si>
    <t>Federated Fundraising</t>
  </si>
  <si>
    <t>45R</t>
  </si>
  <si>
    <t>Commercial Activities</t>
  </si>
  <si>
    <t>46R</t>
  </si>
  <si>
    <t>Non-Charitable Revenue</t>
  </si>
  <si>
    <t>47R</t>
  </si>
  <si>
    <t>Investment Revenue</t>
  </si>
  <si>
    <t>48R</t>
  </si>
  <si>
    <t>Other Revenue</t>
  </si>
  <si>
    <t>49R</t>
  </si>
  <si>
    <t>Allocated Admin (M&amp;G) Revenue</t>
  </si>
  <si>
    <t>50R</t>
  </si>
  <si>
    <t>Released Net Assets-Program</t>
  </si>
  <si>
    <t>51R</t>
  </si>
  <si>
    <t>Released Net Assets-Equipment</t>
  </si>
  <si>
    <t>52R</t>
  </si>
  <si>
    <t>Released Net Assets-Time</t>
  </si>
  <si>
    <t>53R</t>
  </si>
  <si>
    <t>Total Revenue = 57E</t>
  </si>
  <si>
    <t>Salary Expense</t>
  </si>
  <si>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</si>
  <si>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</si>
  <si>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</si>
  <si>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</si>
  <si>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</si>
  <si>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</si>
  <si>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</si>
  <si>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</si>
  <si>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</si>
  <si>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</si>
  <si>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</si>
  <si>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</si>
  <si>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</si>
  <si>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</si>
  <si>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</si>
  <si>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</si>
  <si>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</si>
  <si>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 xml:space="preserve">L.P.N. (UFR Title 109) 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</si>
  <si>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</si>
  <si>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</si>
  <si>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</si>
  <si>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</si>
  <si>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</si>
  <si>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</si>
  <si>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</si>
  <si>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Pathol., Audiologist (UFR Title 113)</t>
  </si>
  <si>
    <t>14S</t>
  </si>
  <si>
    <t>Dietician / Nutritionist (UFR Title 114)</t>
  </si>
  <si>
    <t>15S</t>
  </si>
  <si>
    <t>Spec. Education Teacher (UFR Title 115)</t>
  </si>
  <si>
    <t>16S</t>
  </si>
  <si>
    <t>Teacher (UFR Title 116)</t>
  </si>
  <si>
    <t>17S</t>
  </si>
  <si>
    <t>Day Care Director (UFR Title 117)</t>
  </si>
  <si>
    <t>18S</t>
  </si>
  <si>
    <t>Day Care Lead Teacher (UFR Title 118)</t>
  </si>
  <si>
    <t>19S</t>
  </si>
  <si>
    <t>Day Care Teacher (UFR Title 119)</t>
  </si>
  <si>
    <t>20S</t>
  </si>
  <si>
    <t>Day Care Asst. Teacher / Aide (UFR Title 120)</t>
  </si>
  <si>
    <t>21S</t>
  </si>
  <si>
    <t>Psychologist - Doctorate (UFR Title 122)</t>
  </si>
  <si>
    <t>22S</t>
  </si>
  <si>
    <t>Clinician-(formerly Psych.Masters)(UFR Title 123)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</si>
  <si>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</si>
  <si>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</si>
  <si>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</si>
  <si>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</si>
  <si>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</si>
  <si>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</si>
  <si>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26S</t>
  </si>
  <si>
    <t>Cert. Voc. Rehab. Counselor (UFR Title 128)</t>
  </si>
  <si>
    <t>27S</t>
  </si>
  <si>
    <t>Cert. Alch. &amp;/or Drug Abuse Counselor (UFR Title 129)</t>
  </si>
  <si>
    <t>28S</t>
  </si>
  <si>
    <t>Counselor (UFR Title 130)</t>
  </si>
  <si>
    <t>29S</t>
  </si>
  <si>
    <t>Case Worker / Manager - Masters (UFR Title 131)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</si>
  <si>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</si>
  <si>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</si>
  <si>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</si>
  <si>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</si>
  <si>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</si>
  <si>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</si>
  <si>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</si>
  <si>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</si>
  <si>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</si>
  <si>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</si>
  <si>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</si>
  <si>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</si>
  <si>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</si>
  <si>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</si>
  <si>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</si>
  <si>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</si>
  <si>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>38S</t>
  </si>
  <si>
    <t xml:space="preserve">Direct Care Overtime, Shift Differential and Relief </t>
  </si>
  <si>
    <t>39S</t>
  </si>
  <si>
    <t>Total Direct Program Staff = 1E</t>
  </si>
  <si>
    <t>Expense</t>
  </si>
  <si>
    <t>1E</t>
  </si>
  <si>
    <t>Total Direct Program Staff = 39S</t>
  </si>
  <si>
    <t>2E</t>
  </si>
  <si>
    <t>Chief Executive Officer</t>
  </si>
  <si>
    <t>3E</t>
  </si>
  <si>
    <t>Chief Financial Officer</t>
  </si>
  <si>
    <t>4E</t>
  </si>
  <si>
    <t>Accting/Clerical Support</t>
  </si>
  <si>
    <t>5E</t>
  </si>
  <si>
    <t>Admin Maint/House-Grndskeeping</t>
  </si>
  <si>
    <t>6E</t>
  </si>
  <si>
    <t>Total Admin Employee</t>
  </si>
  <si>
    <t>7E</t>
  </si>
  <si>
    <t>Commerical products &amp; Svs/Mkting</t>
  </si>
  <si>
    <t>8E</t>
  </si>
  <si>
    <t>Total FTE/Salary/Wages</t>
  </si>
  <si>
    <t>9E</t>
  </si>
  <si>
    <t>Payroll Taxes 150</t>
  </si>
  <si>
    <t>10E</t>
  </si>
  <si>
    <t>Fringe Benefits 151</t>
  </si>
  <si>
    <t>11E</t>
  </si>
  <si>
    <t>Accrual Adjustments</t>
  </si>
  <si>
    <t>12E</t>
  </si>
  <si>
    <t>Total Employee Compensation &amp; Rel. Exp.</t>
  </si>
  <si>
    <t>13E</t>
  </si>
  <si>
    <t>Facility and Prog. Equip.Expenses 301,390</t>
  </si>
  <si>
    <t>14E</t>
  </si>
  <si>
    <t>Facility &amp; Prog. Equip. Depreciation 301</t>
  </si>
  <si>
    <t>15E</t>
  </si>
  <si>
    <t>Facility Operation/Maint./Furn.390</t>
  </si>
  <si>
    <t>16E</t>
  </si>
  <si>
    <t>Facility General Liability Insurance 390</t>
  </si>
  <si>
    <t>17E</t>
  </si>
  <si>
    <t>Total Occupancy</t>
  </si>
  <si>
    <t>18E</t>
  </si>
  <si>
    <t>Direct Care Consultant 201</t>
  </si>
  <si>
    <t>19E</t>
  </si>
  <si>
    <t>Temporary Help 202</t>
  </si>
  <si>
    <t>20E</t>
  </si>
  <si>
    <t>Clients and Caregivers Reimb./Stipends 203</t>
  </si>
  <si>
    <t>21E</t>
  </si>
  <si>
    <t>Subcontracted Direct Care 206</t>
  </si>
  <si>
    <t>22E</t>
  </si>
  <si>
    <t>Staff Training 204</t>
  </si>
  <si>
    <t>23E</t>
  </si>
  <si>
    <t>Staff Mileage / Travel 205</t>
  </si>
  <si>
    <t>24E</t>
  </si>
  <si>
    <t>Meals 207</t>
  </si>
  <si>
    <t>25E</t>
  </si>
  <si>
    <t>Client Transportation 208</t>
  </si>
  <si>
    <t>26E</t>
  </si>
  <si>
    <t>Vehicle Expenses 208</t>
  </si>
  <si>
    <t>27E</t>
  </si>
  <si>
    <t>Vehicle Depreciation 208</t>
  </si>
  <si>
    <t>28E</t>
  </si>
  <si>
    <t>Incidental Medical /Medicine/Pharmacy 209</t>
  </si>
  <si>
    <t>29E</t>
  </si>
  <si>
    <t>Client Personal Allowances 211</t>
  </si>
  <si>
    <t>30E</t>
  </si>
  <si>
    <t>Provision Material Goods/Svs./Benefits 212</t>
  </si>
  <si>
    <t>31E</t>
  </si>
  <si>
    <t>Direct Client Wages 214</t>
  </si>
  <si>
    <t>32E</t>
  </si>
  <si>
    <t>Other Commercial Prod. &amp; Svs. 214</t>
  </si>
  <si>
    <t>33E</t>
  </si>
  <si>
    <t>Program Supplies &amp; Materials 215</t>
  </si>
  <si>
    <t>34E</t>
  </si>
  <si>
    <t>Non Charitable Expenses</t>
  </si>
  <si>
    <t>35E</t>
  </si>
  <si>
    <t>Other Expense</t>
  </si>
  <si>
    <t>36E</t>
  </si>
  <si>
    <t>Total Other Program Expense</t>
  </si>
  <si>
    <t>42E</t>
  </si>
  <si>
    <t>Other Professional Fees &amp; Other Admin. Exp. 410</t>
  </si>
  <si>
    <t>43E</t>
  </si>
  <si>
    <t>Leased Office/Program Office Equip.410,390</t>
  </si>
  <si>
    <t>44E</t>
  </si>
  <si>
    <t>Office Equipment Depreciation 410</t>
  </si>
  <si>
    <t>48E</t>
  </si>
  <si>
    <t>Program Support 216</t>
  </si>
  <si>
    <t>49E</t>
  </si>
  <si>
    <t>Professional Insurance 410</t>
  </si>
  <si>
    <t>50E</t>
  </si>
  <si>
    <t>Working Capital Interest 410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</si>
  <si>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</si>
  <si>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</si>
  <si>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</si>
  <si>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</si>
  <si>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</si>
  <si>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</si>
  <si>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54E</t>
  </si>
  <si>
    <t>Direct State/Federal Non-Reimbursable Expense</t>
  </si>
  <si>
    <t>55E</t>
  </si>
  <si>
    <t>Allocation of State/Fed Non-Reimbursable Expense</t>
  </si>
  <si>
    <t>56E</t>
  </si>
  <si>
    <t>TOTAL EXPENSE</t>
  </si>
  <si>
    <t>57E</t>
  </si>
  <si>
    <t>TOTAL REVENUE = 53R</t>
  </si>
  <si>
    <t>58E</t>
  </si>
  <si>
    <t>OPERATING RESULTS</t>
  </si>
  <si>
    <t>Non-Reimbursable</t>
  </si>
  <si>
    <t>1N</t>
  </si>
  <si>
    <t>Direct Employee Compensation &amp; Related Exp.</t>
  </si>
  <si>
    <t>2N</t>
  </si>
  <si>
    <t>Direct Occupancy</t>
  </si>
  <si>
    <t>3N</t>
  </si>
  <si>
    <t>Direct Other Program/Operating</t>
  </si>
  <si>
    <t>4N</t>
  </si>
  <si>
    <t>Direct Subcontract Expense</t>
  </si>
  <si>
    <t>5N</t>
  </si>
  <si>
    <t>Direct Administrative Expense</t>
  </si>
  <si>
    <t>6N</t>
  </si>
  <si>
    <t>Direct Other Expense</t>
  </si>
  <si>
    <t>7N</t>
  </si>
  <si>
    <t>Direct Depreciation</t>
  </si>
  <si>
    <t>8N</t>
  </si>
  <si>
    <t>Total Direct Non-Reimbursable (Tie to 54E)</t>
  </si>
  <si>
    <t>9N</t>
  </si>
  <si>
    <t>Total Direct and Allocated Non-Reimb. (54E+55E)</t>
  </si>
  <si>
    <t>10N</t>
  </si>
  <si>
    <t xml:space="preserve">Eligible Non-Reimbursable Exp. Revenue Offsets </t>
  </si>
  <si>
    <t>11N</t>
  </si>
  <si>
    <t>Capital Budget Revenue Adjustment</t>
  </si>
  <si>
    <t>12N</t>
  </si>
  <si>
    <t>Excess of Non-Reimbursable Expense Over Offsets</t>
  </si>
  <si>
    <t>Provider Name</t>
  </si>
  <si>
    <t>UFR Number</t>
  </si>
  <si>
    <t>Order</t>
  </si>
  <si>
    <t>Type</t>
  </si>
  <si>
    <t>Line Item or Expense</t>
  </si>
  <si>
    <t>ScheduleBExpLineNumber</t>
  </si>
  <si>
    <t>LineDescription</t>
  </si>
  <si>
    <t>FTE</t>
  </si>
  <si>
    <t xml:space="preserve"> Actual </t>
  </si>
  <si>
    <t>Provider Location</t>
  </si>
  <si>
    <t>Tauton</t>
  </si>
  <si>
    <t>XXXXXX</t>
  </si>
  <si>
    <t>Centerville</t>
  </si>
  <si>
    <t>Brockton</t>
  </si>
  <si>
    <t>New Bedford</t>
  </si>
  <si>
    <t>Fall River</t>
  </si>
  <si>
    <t>Springfield</t>
  </si>
  <si>
    <t>Springfield- Van Wart</t>
  </si>
  <si>
    <t>Springfield- Holyoke Family Network</t>
  </si>
  <si>
    <t>Lawrence</t>
  </si>
  <si>
    <t>Worcester</t>
  </si>
  <si>
    <t>Arlington</t>
  </si>
  <si>
    <t>Malden</t>
  </si>
  <si>
    <t>Framingham</t>
  </si>
  <si>
    <t>Whitinsvile</t>
  </si>
  <si>
    <t>Dorchester</t>
  </si>
  <si>
    <t>Home for Little Wanderers</t>
  </si>
  <si>
    <t>Boston- Harbor Area</t>
  </si>
  <si>
    <t>Boston- Hyde Park</t>
  </si>
  <si>
    <t>Roxbury Youth Works</t>
  </si>
  <si>
    <t>Roxbury Crossing</t>
  </si>
  <si>
    <t>Braintree</t>
  </si>
  <si>
    <t>Plymouth</t>
  </si>
  <si>
    <t>Cambridge</t>
  </si>
  <si>
    <t>Pittsfield</t>
  </si>
  <si>
    <t>Greenfield</t>
  </si>
  <si>
    <t>Fitchburg</t>
  </si>
  <si>
    <t>Lowell</t>
  </si>
  <si>
    <t>Staffing</t>
  </si>
  <si>
    <t>N/A</t>
  </si>
  <si>
    <t>Management</t>
  </si>
  <si>
    <t>Direct Care</t>
  </si>
  <si>
    <t>Row Labels</t>
  </si>
  <si>
    <t>Grand Total</t>
  </si>
  <si>
    <t>Sum of FTE</t>
  </si>
  <si>
    <t xml:space="preserve">Sum of  Actual </t>
  </si>
  <si>
    <t>(Multiple Items)</t>
  </si>
  <si>
    <t>NEBH, Ipswich</t>
  </si>
  <si>
    <t>Ipswich</t>
  </si>
  <si>
    <t>NEBH, Beverly</t>
  </si>
  <si>
    <t>Beverly</t>
  </si>
  <si>
    <t>Column Labels</t>
  </si>
  <si>
    <t>JRI, Tauton</t>
  </si>
  <si>
    <t>JRI, Centervile</t>
  </si>
  <si>
    <t>JRI, Brockton</t>
  </si>
  <si>
    <t>Key, New Bedford</t>
  </si>
  <si>
    <t>Key, Fall River</t>
  </si>
  <si>
    <t>Key, Springfield</t>
  </si>
  <si>
    <t>Key, Van Wart</t>
  </si>
  <si>
    <t>Key, Holyoke</t>
  </si>
  <si>
    <t>Key, Lawrence</t>
  </si>
  <si>
    <t>Wayside, Arlington</t>
  </si>
  <si>
    <t>Wayside, Malden</t>
  </si>
  <si>
    <t xml:space="preserve">Wayside, Framingham </t>
  </si>
  <si>
    <t>Wayside, Whitinsvie</t>
  </si>
  <si>
    <t>Wayside, Worcester</t>
  </si>
  <si>
    <t>Communities For People, Harbor Area</t>
  </si>
  <si>
    <t>Communities For People, Hyde Park</t>
  </si>
  <si>
    <t>Bay State, Braintree</t>
  </si>
  <si>
    <t>Bay State, Plymouth</t>
  </si>
  <si>
    <t>Weighted Average Salary</t>
  </si>
  <si>
    <t>Total FTEs</t>
  </si>
  <si>
    <t>Below the Line Costs</t>
  </si>
  <si>
    <t>Expenditures by Program</t>
  </si>
  <si>
    <t>Provider Totals</t>
  </si>
  <si>
    <t>Overhead Expenses</t>
  </si>
  <si>
    <t>Per FTE</t>
  </si>
  <si>
    <t>% of Total</t>
  </si>
  <si>
    <t>% of Salary</t>
  </si>
  <si>
    <t>Chp 257 Benchmark</t>
  </si>
  <si>
    <t>Sum of Actual</t>
  </si>
  <si>
    <t>MASTER SOURCE TABLE</t>
  </si>
  <si>
    <t>FY15 Actuals</t>
  </si>
  <si>
    <t>For Rate</t>
  </si>
  <si>
    <t>Source</t>
  </si>
  <si>
    <t>Salaries</t>
  </si>
  <si>
    <t>Salary</t>
  </si>
  <si>
    <t>Benchmark Expenses</t>
  </si>
  <si>
    <t>Sub-Total Staff</t>
  </si>
  <si>
    <t>Taxes and Fringe</t>
  </si>
  <si>
    <t>Occupancy</t>
  </si>
  <si>
    <t xml:space="preserve">Total Staffing Costs </t>
  </si>
  <si>
    <t>Staff Training</t>
  </si>
  <si>
    <t>Staff Travel/Mileage</t>
  </si>
  <si>
    <t xml:space="preserve">Program Supplies and Materials </t>
  </si>
  <si>
    <t>Admin Allocation</t>
  </si>
  <si>
    <t>CAF</t>
  </si>
  <si>
    <t>Total Reimbursable Exp. Excl. Admin.</t>
  </si>
  <si>
    <t>Admin. Alloc. (M&amp;G)</t>
  </si>
  <si>
    <t>Tier 1</t>
  </si>
  <si>
    <t>Tier 2</t>
  </si>
  <si>
    <t>Tier 3</t>
  </si>
  <si>
    <t>MANAGEMENT</t>
  </si>
  <si>
    <t>DIRECT CARE</t>
  </si>
  <si>
    <t>FTEs</t>
  </si>
  <si>
    <t>PER FTE</t>
  </si>
  <si>
    <t>Percent of Total</t>
  </si>
  <si>
    <t>Provider</t>
  </si>
  <si>
    <t>Proposed Tier</t>
  </si>
  <si>
    <t>Massachusetts Economic Indicators</t>
  </si>
  <si>
    <t xml:space="preserve">IHS Economics - Fall 2015 Forecast </t>
  </si>
  <si>
    <t>Prepared by Michael Lynch, 781-301-9129</t>
  </si>
  <si>
    <t>FY12</t>
  </si>
  <si>
    <t>FY13</t>
  </si>
  <si>
    <t>FY14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</si>
  <si>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</si>
  <si>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</si>
  <si>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</si>
  <si>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</si>
  <si>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</si>
  <si>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</si>
  <si>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</si>
  <si>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</si>
  <si>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</si>
  <si>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</si>
  <si>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</si>
  <si>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</si>
  <si>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</si>
  <si>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</si>
  <si>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</si>
  <si>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</si>
  <si>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</si>
  <si>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</si>
  <si>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</si>
  <si>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</si>
  <si>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</si>
  <si>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</si>
  <si>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</si>
  <si>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</si>
  <si>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</si>
  <si>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</si>
  <si>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</si>
  <si>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</si>
  <si>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</si>
  <si>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</si>
  <si>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</si>
  <si>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</si>
  <si>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</si>
  <si>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</si>
  <si>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</si>
  <si>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</si>
  <si>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</si>
  <si>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</si>
  <si>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</si>
  <si>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</si>
  <si>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</si>
  <si>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</si>
  <si>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</si>
  <si>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</si>
  <si>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</si>
  <si>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</si>
  <si>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</si>
  <si>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</si>
  <si>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</si>
  <si>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</si>
  <si>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</si>
  <si>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</si>
  <si>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</si>
  <si>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</si>
  <si>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</si>
  <si>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</si>
  <si>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</si>
  <si>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</si>
  <si>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</si>
  <si>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</si>
  <si>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</si>
  <si>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</si>
  <si>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</si>
  <si>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</si>
  <si>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</si>
  <si>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</si>
  <si>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</si>
  <si>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</si>
  <si>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</si>
  <si>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</si>
  <si>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</si>
  <si>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</si>
  <si>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</si>
  <si>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</si>
  <si>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</si>
  <si>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</si>
  <si>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</si>
  <si>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</si>
  <si>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</si>
  <si>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</si>
  <si>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</si>
  <si>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</si>
  <si>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</si>
  <si>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</si>
  <si>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</si>
  <si>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</si>
  <si>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</si>
  <si>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07/01/2014 - 06/30/2015</t>
  </si>
  <si>
    <t>Average</t>
  </si>
  <si>
    <t xml:space="preserve">Prospective rate period: </t>
  </si>
  <si>
    <t>CAF:</t>
  </si>
  <si>
    <t>2016 as of 11/12/15</t>
  </si>
  <si>
    <t>Open cases</t>
  </si>
  <si>
    <t>Referrals</t>
  </si>
  <si>
    <t>Open Cases</t>
  </si>
  <si>
    <t xml:space="preserve">Open Cases </t>
  </si>
  <si>
    <t xml:space="preserve">Area Office Units </t>
  </si>
  <si>
    <t>Western Regional Office</t>
  </si>
  <si>
    <t>Greenfield Area Office</t>
  </si>
  <si>
    <t>Holyoke Area Office</t>
  </si>
  <si>
    <t>North Central Area Office</t>
  </si>
  <si>
    <t>Pittsfield Area Office</t>
  </si>
  <si>
    <t xml:space="preserve"> Van Wart Area Office</t>
  </si>
  <si>
    <t>South Central Area Office</t>
  </si>
  <si>
    <t>Springfield Area Office</t>
  </si>
  <si>
    <t>Worcester East Area Office</t>
  </si>
  <si>
    <t>Worcester West Area Office</t>
  </si>
  <si>
    <t>Northern Regional Office</t>
  </si>
  <si>
    <t>Cambridge Area Office</t>
  </si>
  <si>
    <t>Cape Ann Area Office</t>
  </si>
  <si>
    <t>Framingham Area Office</t>
  </si>
  <si>
    <t>Haverhill Area Office</t>
  </si>
  <si>
    <t>Lawrence Area Office</t>
  </si>
  <si>
    <t>Lowell Area Office</t>
  </si>
  <si>
    <t>Lynn Area Office</t>
  </si>
  <si>
    <t>Malden Area Office</t>
  </si>
  <si>
    <t>Southern Regional Office</t>
  </si>
  <si>
    <t>Arlington Area Office</t>
  </si>
  <si>
    <t>Brockton Area Office</t>
  </si>
  <si>
    <t>Cape Cod Area Office</t>
  </si>
  <si>
    <t>Coastal Area Office</t>
  </si>
  <si>
    <t>Fall River Area Office</t>
  </si>
  <si>
    <t>New Bedford Area Office</t>
  </si>
  <si>
    <t>Plymouth Area Office</t>
  </si>
  <si>
    <t>Taunton Area Office</t>
  </si>
  <si>
    <t>Boston Regional Office</t>
  </si>
  <si>
    <t>Dimock St. Area Office</t>
  </si>
  <si>
    <t>Harbor Area Office</t>
  </si>
  <si>
    <t>Hyde Park Area Office</t>
  </si>
  <si>
    <t>Park St. Area Office</t>
  </si>
  <si>
    <t>Totals:</t>
  </si>
  <si>
    <t>Western Region</t>
  </si>
  <si>
    <t>Pittsfield - Berkshire</t>
  </si>
  <si>
    <t>Greenfield - Berkshire</t>
  </si>
  <si>
    <t>Holyoke - KEY</t>
  </si>
  <si>
    <t>Van Wart - KEY</t>
  </si>
  <si>
    <t>Springfield - KEY</t>
  </si>
  <si>
    <t>North Central - LUK CC</t>
  </si>
  <si>
    <t>South Central - Wayside</t>
  </si>
  <si>
    <t>Worcester W - YOU, Inc.</t>
  </si>
  <si>
    <t>Worcester E - Wayside</t>
  </si>
  <si>
    <t>Northern Region</t>
  </si>
  <si>
    <t>Lowell - MSPCC</t>
  </si>
  <si>
    <t>Lawrence - KEY</t>
  </si>
  <si>
    <t>Haverhill - MSPCC</t>
  </si>
  <si>
    <t>CapeAnn - NBH</t>
  </si>
  <si>
    <t>Lynn - NBH</t>
  </si>
  <si>
    <t>Malden - Wayside</t>
  </si>
  <si>
    <t>Framingham - Wayside</t>
  </si>
  <si>
    <t>Cambridge - Riverside</t>
  </si>
  <si>
    <t>Southern Region</t>
  </si>
  <si>
    <t>Arlington - Wayside</t>
  </si>
  <si>
    <t>Coastal - Baystate</t>
  </si>
  <si>
    <t>Attleboro/Tauton - JRI</t>
  </si>
  <si>
    <t>Brockton - JRI</t>
  </si>
  <si>
    <t>Fall River - KEY</t>
  </si>
  <si>
    <t>New Bedford - KEY</t>
  </si>
  <si>
    <t>Cape &amp; Islands - JRI</t>
  </si>
  <si>
    <t>Plymouth - Baystate</t>
  </si>
  <si>
    <t>Boston Region</t>
  </si>
  <si>
    <t>Hyde Park - CFP</t>
  </si>
  <si>
    <t>Dimock - Youthworks</t>
  </si>
  <si>
    <t>Chelsea - CFP</t>
  </si>
  <si>
    <t>Park Street - The Home</t>
  </si>
  <si>
    <t>Averages</t>
  </si>
  <si>
    <t>Amount</t>
  </si>
  <si>
    <t>UFR Title
#</t>
  </si>
  <si>
    <t>Direct Care/Program Support Staff/Overtime/
Shift Differential &amp; Relief (Titles 101-141)</t>
  </si>
  <si>
    <t>Program Manager</t>
  </si>
  <si>
    <t>-</t>
  </si>
  <si>
    <t>Program Director</t>
  </si>
  <si>
    <t>Care Manager/Asst. Prg. Director</t>
  </si>
  <si>
    <t>Ed Coordinator/Teacher</t>
  </si>
  <si>
    <t>SW, LICSW - Division Director</t>
  </si>
  <si>
    <t>SW, LICSW</t>
  </si>
  <si>
    <t>Case Worker/Manager</t>
  </si>
  <si>
    <t>Education Coordinator</t>
  </si>
  <si>
    <t>Services Coordinator</t>
  </si>
  <si>
    <t>Data Collections Coordinator</t>
  </si>
  <si>
    <t>Clerical - Accounting</t>
  </si>
  <si>
    <t>SUBTOTAL STAFF</t>
  </si>
  <si>
    <t>Payroll Taxes</t>
  </si>
  <si>
    <t>Fringe Benefits</t>
  </si>
  <si>
    <t>T 100</t>
  </si>
  <si>
    <t>Total Direct Care/Program Staff</t>
  </si>
  <si>
    <t>Title</t>
  </si>
  <si>
    <t>Program Facilities</t>
  </si>
  <si>
    <t>*</t>
  </si>
  <si>
    <t>Fac. Oper/Main/Furn</t>
  </si>
  <si>
    <t>T 300</t>
  </si>
  <si>
    <t>UFR T#</t>
  </si>
  <si>
    <t>Other Direct Care/Prog. Support</t>
  </si>
  <si>
    <t>Direct Care Consultant</t>
  </si>
  <si>
    <t>Temporary Help</t>
  </si>
  <si>
    <t>Clients/Caregivers. Stip.</t>
  </si>
  <si>
    <t>Subcontract Dir.Care</t>
  </si>
  <si>
    <t>Staff Mileage/Travel</t>
  </si>
  <si>
    <t>Meals</t>
  </si>
  <si>
    <t>Contracted Client Trans.</t>
  </si>
  <si>
    <t>Vehicle Expenses</t>
  </si>
  <si>
    <t>Vehicle Depreciation</t>
  </si>
  <si>
    <t>Incid. Health/Med Care</t>
  </si>
  <si>
    <t>Client Per. Allowances</t>
  </si>
  <si>
    <t>Prov. of Material Good</t>
  </si>
  <si>
    <t>Direct Client Wages</t>
  </si>
  <si>
    <t xml:space="preserve">Other Commercial Prod. </t>
  </si>
  <si>
    <t>Program Supplies/Mat</t>
  </si>
  <si>
    <t>T 200</t>
  </si>
  <si>
    <t>Total Other Direct Care/Program</t>
  </si>
  <si>
    <t>Direct Admin Expenses</t>
  </si>
  <si>
    <t>Program Support</t>
  </si>
  <si>
    <t>510 (410 &amp; 390)</t>
  </si>
  <si>
    <t>Other Direct Administrative Expenses</t>
  </si>
  <si>
    <t>Other Direct Admin. Expenses</t>
  </si>
  <si>
    <t>T 500</t>
  </si>
  <si>
    <t>Total Direct Administrative Exp.</t>
  </si>
  <si>
    <t>T</t>
  </si>
  <si>
    <t>SUBTOTAL PROGRAM COSTS</t>
  </si>
  <si>
    <t>Agency Admin. Sup. Allocation %</t>
  </si>
  <si>
    <t>PROGRAM TOTAL</t>
  </si>
  <si>
    <t>Percent Change</t>
  </si>
  <si>
    <t>FY15 UFRs Weighted Average per FTE</t>
  </si>
  <si>
    <t>Excluded - NOT FTES</t>
  </si>
  <si>
    <t>Actual</t>
  </si>
  <si>
    <t>You Inc., Worcester</t>
  </si>
  <si>
    <t>Riverside, Cambridge</t>
  </si>
  <si>
    <t>BCF, Pittsfield</t>
  </si>
  <si>
    <t>BCF, Greenfield</t>
  </si>
  <si>
    <t>LUK, Fitchburg</t>
  </si>
  <si>
    <t>MSPCC, Lowell</t>
  </si>
  <si>
    <t>MSPCC, Lawrence</t>
  </si>
  <si>
    <t>Wayside, Whitinsville</t>
  </si>
  <si>
    <t>FY16 Funding</t>
  </si>
  <si>
    <t>Proposed Funding</t>
  </si>
  <si>
    <t>Variance</t>
  </si>
  <si>
    <t>Monthly Amount</t>
  </si>
  <si>
    <t>Program Supplies &amp; Mat</t>
  </si>
  <si>
    <t xml:space="preserve">FY15 UFRs Weighted Avg; % of total personnel </t>
  </si>
  <si>
    <t>Base: FY15; Prospective 7/1/17 - 6/30/19</t>
  </si>
  <si>
    <t>7/1/2017 - 6/30/2019</t>
  </si>
  <si>
    <t>Tier 4</t>
  </si>
  <si>
    <t>FTEs w/ Occupancy</t>
  </si>
  <si>
    <t xml:space="preserve">Weighted Occupany </t>
  </si>
  <si>
    <t>Adjusted FTEs</t>
  </si>
  <si>
    <t>FY15 UFRs Weighted Avg (only those that reported)</t>
  </si>
  <si>
    <t xml:space="preserve">Proposed Funding </t>
  </si>
  <si>
    <t>Director of Services</t>
  </si>
  <si>
    <t>Purchaser recommendation</t>
  </si>
  <si>
    <t>n/a</t>
  </si>
  <si>
    <t xml:space="preserve">Total  </t>
  </si>
  <si>
    <t>Total with CAF</t>
  </si>
  <si>
    <t>Family Network Lead Agency</t>
  </si>
  <si>
    <t>Region</t>
  </si>
  <si>
    <t>Metro</t>
  </si>
  <si>
    <t>South</t>
  </si>
  <si>
    <t>North</t>
  </si>
  <si>
    <t>West</t>
  </si>
  <si>
    <t>OCC</t>
  </si>
  <si>
    <t>$48K in subcontracted Care  about 1 more FTE</t>
  </si>
  <si>
    <t>FTEs Contract</t>
  </si>
  <si>
    <t xml:space="preserve">*** Providers with FY15 reported Occupancy from Budget </t>
  </si>
  <si>
    <t>Tier  4</t>
  </si>
  <si>
    <t>Tier 5</t>
  </si>
  <si>
    <t>Direct Care Specialist</t>
  </si>
  <si>
    <t xml:space="preserve">Tier 3 </t>
  </si>
  <si>
    <t>Tier 6</t>
  </si>
  <si>
    <t>Tier  5</t>
  </si>
  <si>
    <t>$53,877 in subcontracted Care  about 1 more FTE</t>
  </si>
  <si>
    <t xml:space="preserve">$110K in sub contract care </t>
  </si>
  <si>
    <t xml:space="preserve">$53,877 in subcontracted Care  </t>
  </si>
  <si>
    <t>Will get the 1.07% Nantucket and Dukes County</t>
  </si>
  <si>
    <t>MSPCC, Haverhill</t>
  </si>
  <si>
    <t>Key</t>
  </si>
  <si>
    <t>Wayside</t>
  </si>
  <si>
    <t>Travel</t>
  </si>
  <si>
    <t>Wtg Avg</t>
  </si>
  <si>
    <t>JRI</t>
  </si>
  <si>
    <t>Staff Mileage &amp;</t>
  </si>
  <si>
    <t>FY16 UFR Compare</t>
  </si>
  <si>
    <t>Monthly Rate Proposed at PH</t>
  </si>
  <si>
    <t>Increase Manager Salary to $70K</t>
  </si>
  <si>
    <t>Ed Coordinator</t>
  </si>
  <si>
    <t>Break out Ed Coordinator w/ Salary $60K</t>
  </si>
  <si>
    <t>Training</t>
  </si>
  <si>
    <t>Rate per FTE</t>
  </si>
  <si>
    <t>Mileage</t>
  </si>
  <si>
    <t>Total Wages</t>
  </si>
  <si>
    <t>Total COMP.</t>
  </si>
  <si>
    <t>T &amp; F</t>
  </si>
  <si>
    <t>Rate of T &amp; F</t>
  </si>
  <si>
    <t>M &amp; G</t>
  </si>
  <si>
    <t>Total Reimb</t>
  </si>
  <si>
    <t>Reimb EXCL M &amp; G</t>
  </si>
  <si>
    <t>Rate of M &amp; G</t>
  </si>
  <si>
    <t>Bay State Community Services, Inc.</t>
  </si>
  <si>
    <t>Berkshire Children and Families, Inc.</t>
  </si>
  <si>
    <t>Communities For People, Inc.</t>
  </si>
  <si>
    <t>Justice Resource Institute, Inc.</t>
  </si>
  <si>
    <t>L.U.K. Crisis Center, Inc.</t>
  </si>
  <si>
    <t>Massachusetts Society for Prevention of Cruelty to Children</t>
  </si>
  <si>
    <t>mean</t>
  </si>
  <si>
    <t>2sd</t>
  </si>
  <si>
    <t>Northeast Behavioral Health</t>
  </si>
  <si>
    <t>plus2sd</t>
  </si>
  <si>
    <t>minus2sd</t>
  </si>
  <si>
    <t>Riverside Community Care Inc.</t>
  </si>
  <si>
    <t>Roxbury Youthworks Inc.</t>
  </si>
  <si>
    <t>The Home for Little Wanderers</t>
  </si>
  <si>
    <t>The KEY Program, Inc</t>
  </si>
  <si>
    <t>Wayside Youth &amp; Family Support Network, Inc.</t>
  </si>
  <si>
    <t>Outlier</t>
  </si>
  <si>
    <t>Youth Opportunities Upheld, Inc. &amp; YOU Inc.</t>
  </si>
  <si>
    <t>Wt. Avg.</t>
  </si>
  <si>
    <t>St. Avg.</t>
  </si>
  <si>
    <t>Wt. Avg. less outliers</t>
  </si>
  <si>
    <t>St. Avg. less outliers</t>
  </si>
  <si>
    <t>Wt. Avg. less outlier</t>
  </si>
  <si>
    <t>St. Avg. less outlier</t>
  </si>
  <si>
    <t>MANAGEMENT SALARY</t>
  </si>
  <si>
    <t>1s - Program Director</t>
  </si>
  <si>
    <t>2s - Program Function Manager</t>
  </si>
  <si>
    <t>3s - Assistant Program Director</t>
  </si>
  <si>
    <t>4s - Supervising Professional</t>
  </si>
  <si>
    <t>Program Supplies</t>
  </si>
  <si>
    <t>Total Paid</t>
  </si>
  <si>
    <t>Less outliers</t>
  </si>
  <si>
    <t>WT. AVG.</t>
  </si>
  <si>
    <t>ST. AVG.</t>
  </si>
  <si>
    <t>NON-MANAGEMENT</t>
  </si>
  <si>
    <t>16S - Teacher</t>
  </si>
  <si>
    <t>29S - Case Worker Manager - Masters</t>
  </si>
  <si>
    <t>30S - Case Worker Manager</t>
  </si>
  <si>
    <t>32S - Direct Care III</t>
  </si>
  <si>
    <t>33S - Direct Care II</t>
  </si>
  <si>
    <t>35S - Program Secretarial</t>
  </si>
  <si>
    <t>36S - Maintenance, Housekeeping</t>
  </si>
  <si>
    <t>SALARY</t>
  </si>
  <si>
    <t>*Increased</t>
  </si>
  <si>
    <t>to minimum</t>
  </si>
  <si>
    <t>wage</t>
  </si>
  <si>
    <t>Mean</t>
  </si>
  <si>
    <t>TOTAL PAID</t>
  </si>
  <si>
    <t>Break out Ed Coordinator w/ Salary $46,866K</t>
  </si>
  <si>
    <t>Travel at existing $1,456 for all staff</t>
  </si>
  <si>
    <t>Increase T&amp;F to 23.61% FY15 UFR Avg</t>
  </si>
  <si>
    <t>Increase T&amp;F to 28.98% YSTS</t>
  </si>
  <si>
    <t>Increase Prog Supplies and Mats to $1K per FTE</t>
  </si>
  <si>
    <t>Increase Admin Allocation to FY15 UFR Avg of 13.39%</t>
  </si>
  <si>
    <t>Increases are per month</t>
  </si>
  <si>
    <t xml:space="preserve">Break out Ed Coordinator w/ Salary $60K </t>
  </si>
  <si>
    <t>Proposed at PH</t>
  </si>
  <si>
    <r>
      <t>Increase Manager Salary to $65K</t>
    </r>
    <r>
      <rPr>
        <sz val="12"/>
        <color rgb="FFFF0000"/>
        <rFont val="Arial"/>
        <family val="2"/>
      </rPr>
      <t xml:space="preserve"> </t>
    </r>
  </si>
  <si>
    <t>Data Coordinator</t>
  </si>
  <si>
    <t xml:space="preserve"> .5 FTE</t>
  </si>
  <si>
    <t>1 FTE</t>
  </si>
  <si>
    <t>Direct Care Specialist Add-on</t>
  </si>
  <si>
    <t>FY19Q4</t>
  </si>
  <si>
    <t>FY21</t>
  </si>
  <si>
    <t>FY20</t>
  </si>
  <si>
    <t>Assumption for Rate Reviews that are to be promulgated July 1, 2019</t>
  </si>
  <si>
    <t>Base: FY19; Prospective 7/1/19 - 6/30/21</t>
  </si>
  <si>
    <t>Original CAF</t>
  </si>
  <si>
    <t>CAF (FY20 Rate Review)</t>
  </si>
  <si>
    <t>Expenses</t>
  </si>
  <si>
    <t>Effective 7/1/19</t>
  </si>
  <si>
    <t>Trust fund contribution for PFMLA</t>
  </si>
  <si>
    <t>PFMLA Trust Contribution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</si>
  <si>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</si>
  <si>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</si>
  <si>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</si>
  <si>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</si>
  <si>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</si>
  <si>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</si>
  <si>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</si>
  <si>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</si>
  <si>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</si>
  <si>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</si>
  <si>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</si>
  <si>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FY20 &amp; FY21</t>
  </si>
  <si>
    <t>Purchaser recommendation plus original CAF</t>
  </si>
  <si>
    <t>Purchaser recommendation  plus original CAF</t>
  </si>
  <si>
    <t>Wtg Average FY15 UFR plus original CAF</t>
  </si>
  <si>
    <t>FY15 UFRs Weighted Avg; % of total personnel  plus original CAF</t>
  </si>
  <si>
    <t>Purchaser recommendation (All FTEs) plus original CAF</t>
  </si>
  <si>
    <t>FY14 UFRs Weighted Average per FTE plus original CAF</t>
  </si>
  <si>
    <t>FY17 UFR Data</t>
  </si>
  <si>
    <t>All other Program Expenses</t>
  </si>
  <si>
    <t>Base: FY19Q4; Prospective 7/1/19 - 6/30/21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</si>
</sst>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(&quot;$&quot;* #,##0.0_);_(&quot;$&quot;* \(#,##0.0\);_(&quot;$&quot;* &quot;-&quot;??_);_(@_)"/>
    <numFmt numFmtId="169" formatCode="_(&quot;$&quot;* #,##0.0000_);_(&quot;$&quot;* \(#,##0.0000\);_(&quot;$&quot;* &quot;-&quot;??_);_(@_)"/>
    <numFmt numFmtId="170" formatCode="0.0%"/>
    <numFmt numFmtId="171" formatCode="0.000"/>
    <numFmt numFmtId="172" formatCode="0.0000"/>
    <numFmt numFmtId="173" formatCode="&quot;$&quot;#,##0.00"/>
    <numFmt numFmtId="174" formatCode="&quot;$&quot;#,##0"/>
    <numFmt numFmtId="175" formatCode="#,##0.0_);\(#,##0.0\)"/>
    <numFmt numFmtId="176" formatCode="0.00_);[Red]\(0.00\)"/>
    <numFmt numFmtId="177" formatCode="0.00000_);[Red]\(0.00000\)"/>
    <numFmt numFmtId="178" formatCode="_(* #,##0.00_);_(* \(#,##0.00\);_(* \-??_);_(@_)"/>
    <numFmt numFmtId="179" formatCode="_(\$* #,##0.00_);_(\$* \(#,##0.00\);_(\$* \-??_);_(@_)"/>
  </numFmts>
  <fonts count="7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8"/>
      <color theme="1"/>
      <name val="Arial"/>
      <family val="2"/>
    </font>
    <font>
      <b/>
      <i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b/>
      <sz val="12"/>
      <color indexed="30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</borders>
  <cellStyleXfs count="76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0" borderId="0"/>
    <xf numFmtId="44" fontId="5" fillId="0" borderId="0" applyFont="0" applyFill="0" applyBorder="0" applyAlignment="0" applyProtection="0"/>
    <xf numFmtId="0" fontId="24" fillId="0" borderId="0"/>
    <xf numFmtId="0" fontId="8" fillId="0" borderId="0"/>
    <xf numFmtId="9" fontId="2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/>
    <xf numFmtId="9" fontId="8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60" fillId="0" borderId="81" applyNumberFormat="0" applyFont="0" applyProtection="0">
      <alignment wrapText="1"/>
    </xf>
    <xf numFmtId="178" fontId="8" fillId="0" borderId="0" applyFill="0" applyBorder="0" applyAlignment="0" applyProtection="0"/>
    <xf numFmtId="43" fontId="61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2" fontId="8" fillId="0" borderId="0" applyFont="0" applyFill="0" applyBorder="0" applyAlignment="0" applyProtection="0"/>
    <xf numFmtId="179" fontId="8" fillId="0" borderId="0" applyFill="0" applyBorder="0" applyAlignment="0" applyProtection="0"/>
    <xf numFmtId="44" fontId="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82" applyNumberFormat="0" applyProtection="0">
      <alignment wrapText="1"/>
    </xf>
    <xf numFmtId="0" fontId="64" fillId="0" borderId="83" applyNumberFormat="0" applyProtection="0">
      <alignment wrapText="1"/>
    </xf>
    <xf numFmtId="0" fontId="65" fillId="0" borderId="0" applyNumberFormat="0" applyFill="0" applyBorder="0" applyAlignment="0" applyProtection="0"/>
    <xf numFmtId="0" fontId="1" fillId="0" borderId="0"/>
    <xf numFmtId="0" fontId="8" fillId="0" borderId="0"/>
    <xf numFmtId="0" fontId="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0"/>
    <xf numFmtId="0" fontId="1" fillId="0" borderId="0"/>
    <xf numFmtId="0" fontId="63" fillId="0" borderId="0"/>
    <xf numFmtId="0" fontId="1" fillId="35" borderId="80" applyNumberFormat="0" applyFont="0" applyAlignment="0" applyProtection="0"/>
    <xf numFmtId="0" fontId="64" fillId="0" borderId="84" applyNumberFormat="0" applyProtection="0">
      <alignment wrapText="1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6" fillId="0" borderId="0" applyNumberFormat="0" applyProtection="0">
      <alignment horizontal="left"/>
    </xf>
    <xf numFmtId="0" fontId="71" fillId="0" borderId="0"/>
  </cellStyleXfs>
  <cellXfs count="702">
    <xf numFmtId="0" fontId="0" fillId="0" borderId="0" xfId="0"/>
    <xf numFmtId="0" fontId="0" fillId="3" borderId="1" xfId="0" applyFont="1" applyFill="1" applyBorder="1"/>
    <xf numFmtId="0" fontId="1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164" fontId="0" fillId="3" borderId="1" xfId="1" applyNumberFormat="1" applyFont="1" applyFill="1" applyBorder="1"/>
    <xf numFmtId="0" fontId="11" fillId="0" borderId="0" xfId="0" applyFont="1"/>
    <xf numFmtId="44" fontId="0" fillId="0" borderId="0" xfId="0" applyNumberFormat="1"/>
    <xf numFmtId="166" fontId="0" fillId="0" borderId="0" xfId="0" applyNumberFormat="1"/>
    <xf numFmtId="167" fontId="0" fillId="0" borderId="0" xfId="0" applyNumberFormat="1" applyAlignment="1">
      <alignment horizontal="center"/>
    </xf>
    <xf numFmtId="0" fontId="0" fillId="4" borderId="0" xfId="0" applyFill="1"/>
    <xf numFmtId="2" fontId="0" fillId="0" borderId="0" xfId="0" applyNumberFormat="1" applyAlignment="1">
      <alignment horizontal="center"/>
    </xf>
    <xf numFmtId="44" fontId="0" fillId="0" borderId="0" xfId="1" applyFont="1"/>
    <xf numFmtId="164" fontId="0" fillId="0" borderId="0" xfId="1" applyNumberFormat="1" applyFont="1"/>
    <xf numFmtId="0" fontId="12" fillId="0" borderId="1" xfId="0" applyFont="1" applyBorder="1" applyAlignment="1">
      <alignment horizontal="left"/>
    </xf>
    <xf numFmtId="167" fontId="12" fillId="0" borderId="1" xfId="0" applyNumberFormat="1" applyFont="1" applyBorder="1"/>
    <xf numFmtId="0" fontId="0" fillId="0" borderId="0" xfId="0" applyFill="1"/>
    <xf numFmtId="164" fontId="0" fillId="0" borderId="1" xfId="0" applyNumberFormat="1" applyBorder="1"/>
    <xf numFmtId="9" fontId="0" fillId="0" borderId="1" xfId="5" applyFont="1" applyBorder="1"/>
    <xf numFmtId="0" fontId="0" fillId="0" borderId="1" xfId="0" applyBorder="1"/>
    <xf numFmtId="9" fontId="0" fillId="0" borderId="1" xfId="5" applyFont="1" applyBorder="1" applyAlignment="1"/>
    <xf numFmtId="44" fontId="0" fillId="0" borderId="1" xfId="0" applyNumberFormat="1" applyBorder="1"/>
    <xf numFmtId="9" fontId="0" fillId="5" borderId="1" xfId="5" applyFont="1" applyFill="1" applyBorder="1" applyAlignment="1">
      <alignment horizontal="center"/>
    </xf>
    <xf numFmtId="0" fontId="0" fillId="7" borderId="0" xfId="0" applyFill="1"/>
    <xf numFmtId="0" fontId="14" fillId="3" borderId="9" xfId="6" applyFont="1" applyFill="1" applyBorder="1" applyAlignment="1"/>
    <xf numFmtId="0" fontId="15" fillId="3" borderId="0" xfId="6" applyFont="1" applyFill="1" applyBorder="1" applyAlignment="1">
      <alignment horizontal="center"/>
    </xf>
    <xf numFmtId="0" fontId="15" fillId="3" borderId="18" xfId="6" applyFont="1" applyFill="1" applyBorder="1" applyAlignment="1">
      <alignment horizontal="center"/>
    </xf>
    <xf numFmtId="0" fontId="15" fillId="3" borderId="22" xfId="6" applyFont="1" applyFill="1" applyBorder="1"/>
    <xf numFmtId="0" fontId="15" fillId="3" borderId="0" xfId="6" applyFont="1" applyFill="1" applyBorder="1"/>
    <xf numFmtId="0" fontId="14" fillId="3" borderId="3" xfId="6" applyFont="1" applyFill="1" applyBorder="1"/>
    <xf numFmtId="2" fontId="14" fillId="3" borderId="3" xfId="6" applyNumberFormat="1" applyFont="1" applyFill="1" applyBorder="1" applyAlignment="1">
      <alignment horizontal="center"/>
    </xf>
    <xf numFmtId="164" fontId="14" fillId="3" borderId="3" xfId="7" applyNumberFormat="1" applyFont="1" applyFill="1" applyBorder="1"/>
    <xf numFmtId="0" fontId="18" fillId="3" borderId="0" xfId="6" applyFont="1" applyFill="1" applyBorder="1"/>
    <xf numFmtId="10" fontId="18" fillId="3" borderId="0" xfId="6" applyNumberFormat="1" applyFont="1" applyFill="1" applyBorder="1" applyAlignment="1">
      <alignment horizontal="center"/>
    </xf>
    <xf numFmtId="164" fontId="14" fillId="3" borderId="0" xfId="6" applyNumberFormat="1" applyFont="1" applyFill="1" applyBorder="1"/>
    <xf numFmtId="164" fontId="14" fillId="3" borderId="3" xfId="6" applyNumberFormat="1" applyFont="1" applyFill="1" applyBorder="1"/>
    <xf numFmtId="164" fontId="18" fillId="3" borderId="0" xfId="7" applyNumberFormat="1" applyFont="1" applyFill="1" applyBorder="1"/>
    <xf numFmtId="164" fontId="18" fillId="3" borderId="0" xfId="6" applyNumberFormat="1" applyFont="1" applyFill="1" applyBorder="1" applyAlignment="1">
      <alignment horizontal="center"/>
    </xf>
    <xf numFmtId="164" fontId="18" fillId="3" borderId="23" xfId="7" applyNumberFormat="1" applyFont="1" applyFill="1" applyBorder="1"/>
    <xf numFmtId="0" fontId="18" fillId="3" borderId="27" xfId="6" applyFont="1" applyFill="1" applyBorder="1"/>
    <xf numFmtId="170" fontId="18" fillId="3" borderId="27" xfId="6" applyNumberFormat="1" applyFont="1" applyFill="1" applyBorder="1" applyAlignment="1">
      <alignment horizontal="center"/>
    </xf>
    <xf numFmtId="164" fontId="18" fillId="3" borderId="0" xfId="6" applyNumberFormat="1" applyFont="1" applyFill="1" applyBorder="1"/>
    <xf numFmtId="0" fontId="14" fillId="3" borderId="0" xfId="6" applyFont="1" applyFill="1" applyBorder="1"/>
    <xf numFmtId="0" fontId="14" fillId="3" borderId="30" xfId="6" applyFont="1" applyFill="1" applyBorder="1"/>
    <xf numFmtId="164" fontId="15" fillId="3" borderId="30" xfId="6" applyNumberFormat="1" applyFont="1" applyFill="1" applyBorder="1"/>
    <xf numFmtId="0" fontId="0" fillId="12" borderId="0" xfId="0" applyFill="1"/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164" fontId="0" fillId="0" borderId="0" xfId="0" applyNumberFormat="1" applyFill="1"/>
    <xf numFmtId="0" fontId="21" fillId="13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" fontId="22" fillId="0" borderId="0" xfId="0" applyNumberFormat="1" applyFont="1" applyAlignment="1">
      <alignment horizontal="center"/>
    </xf>
    <xf numFmtId="164" fontId="22" fillId="0" borderId="0" xfId="1" applyNumberFormat="1" applyFont="1"/>
    <xf numFmtId="0" fontId="22" fillId="0" borderId="1" xfId="0" applyFont="1" applyFill="1" applyBorder="1" applyAlignment="1">
      <alignment horizontal="right"/>
    </xf>
    <xf numFmtId="0" fontId="23" fillId="0" borderId="1" xfId="0" applyFont="1" applyBorder="1" applyAlignment="1">
      <alignment horizontal="right"/>
    </xf>
    <xf numFmtId="2" fontId="22" fillId="0" borderId="0" xfId="0" applyNumberFormat="1" applyFont="1" applyBorder="1"/>
    <xf numFmtId="10" fontId="0" fillId="0" borderId="0" xfId="0" applyNumberFormat="1"/>
    <xf numFmtId="10" fontId="0" fillId="13" borderId="0" xfId="0" applyNumberFormat="1" applyFill="1"/>
    <xf numFmtId="0" fontId="24" fillId="0" borderId="0" xfId="8"/>
    <xf numFmtId="0" fontId="26" fillId="14" borderId="0" xfId="8" applyFont="1" applyFill="1" applyBorder="1"/>
    <xf numFmtId="0" fontId="20" fillId="14" borderId="15" xfId="8" applyFont="1" applyFill="1" applyBorder="1"/>
    <xf numFmtId="0" fontId="27" fillId="14" borderId="30" xfId="8" applyFont="1" applyFill="1" applyBorder="1"/>
    <xf numFmtId="0" fontId="20" fillId="14" borderId="26" xfId="8" applyFont="1" applyFill="1" applyBorder="1"/>
    <xf numFmtId="0" fontId="20" fillId="0" borderId="0" xfId="8" applyFont="1"/>
    <xf numFmtId="0" fontId="24" fillId="0" borderId="0" xfId="8" applyFill="1"/>
    <xf numFmtId="0" fontId="8" fillId="15" borderId="0" xfId="8" applyFont="1" applyFill="1"/>
    <xf numFmtId="0" fontId="8" fillId="16" borderId="0" xfId="8" applyFont="1" applyFill="1"/>
    <xf numFmtId="0" fontId="8" fillId="17" borderId="0" xfId="8" applyFont="1" applyFill="1"/>
    <xf numFmtId="0" fontId="8" fillId="18" borderId="0" xfId="8" applyFont="1" applyFill="1"/>
    <xf numFmtId="0" fontId="28" fillId="18" borderId="0" xfId="8" applyFont="1" applyFill="1"/>
    <xf numFmtId="0" fontId="29" fillId="19" borderId="0" xfId="8" applyFont="1" applyFill="1"/>
    <xf numFmtId="0" fontId="29" fillId="20" borderId="0" xfId="8" applyFont="1" applyFill="1"/>
    <xf numFmtId="0" fontId="29" fillId="21" borderId="0" xfId="8" applyFont="1" applyFill="1"/>
    <xf numFmtId="0" fontId="29" fillId="22" borderId="0" xfId="8" applyFont="1" applyFill="1"/>
    <xf numFmtId="14" fontId="20" fillId="0" borderId="0" xfId="8" applyNumberFormat="1" applyFont="1"/>
    <xf numFmtId="171" fontId="24" fillId="0" borderId="0" xfId="8" applyNumberFormat="1"/>
    <xf numFmtId="0" fontId="24" fillId="0" borderId="0" xfId="8" applyBorder="1"/>
    <xf numFmtId="171" fontId="24" fillId="0" borderId="0" xfId="8" applyNumberFormat="1" applyBorder="1"/>
    <xf numFmtId="171" fontId="24" fillId="0" borderId="5" xfId="8" applyNumberFormat="1" applyBorder="1"/>
    <xf numFmtId="171" fontId="24" fillId="0" borderId="6" xfId="8" applyNumberFormat="1" applyBorder="1"/>
    <xf numFmtId="0" fontId="24" fillId="0" borderId="6" xfId="8" applyBorder="1"/>
    <xf numFmtId="0" fontId="24" fillId="0" borderId="7" xfId="8" applyBorder="1"/>
    <xf numFmtId="0" fontId="24" fillId="0" borderId="5" xfId="8" applyBorder="1"/>
    <xf numFmtId="0" fontId="8" fillId="0" borderId="0" xfId="9"/>
    <xf numFmtId="0" fontId="20" fillId="0" borderId="0" xfId="9" applyFont="1"/>
    <xf numFmtId="0" fontId="30" fillId="0" borderId="0" xfId="9" applyFont="1"/>
    <xf numFmtId="0" fontId="31" fillId="0" borderId="0" xfId="9" applyFont="1"/>
    <xf numFmtId="0" fontId="8" fillId="0" borderId="31" xfId="9" applyBorder="1"/>
    <xf numFmtId="0" fontId="8" fillId="0" borderId="22" xfId="9" applyBorder="1"/>
    <xf numFmtId="0" fontId="8" fillId="0" borderId="32" xfId="9" applyBorder="1"/>
    <xf numFmtId="0" fontId="8" fillId="0" borderId="20" xfId="9" applyBorder="1"/>
    <xf numFmtId="0" fontId="8" fillId="0" borderId="0" xfId="9" applyBorder="1" applyAlignment="1">
      <alignment horizontal="right"/>
    </xf>
    <xf numFmtId="0" fontId="8" fillId="0" borderId="0" xfId="9" applyBorder="1"/>
    <xf numFmtId="0" fontId="8" fillId="0" borderId="33" xfId="9" applyBorder="1"/>
    <xf numFmtId="0" fontId="8" fillId="18" borderId="0" xfId="8" applyFont="1" applyFill="1" applyAlignment="1">
      <alignment horizontal="center"/>
    </xf>
    <xf numFmtId="0" fontId="28" fillId="18" borderId="0" xfId="8" applyFont="1" applyFill="1" applyAlignment="1">
      <alignment horizontal="center"/>
    </xf>
    <xf numFmtId="0" fontId="32" fillId="0" borderId="33" xfId="9" applyFont="1" applyBorder="1" applyAlignment="1">
      <alignment horizontal="center"/>
    </xf>
    <xf numFmtId="14" fontId="20" fillId="0" borderId="0" xfId="8" applyNumberFormat="1" applyFont="1" applyAlignment="1">
      <alignment horizontal="center"/>
    </xf>
    <xf numFmtId="0" fontId="20" fillId="0" borderId="0" xfId="8" applyFont="1" applyAlignment="1">
      <alignment horizontal="center"/>
    </xf>
    <xf numFmtId="14" fontId="8" fillId="0" borderId="0" xfId="9" applyNumberFormat="1"/>
    <xf numFmtId="171" fontId="24" fillId="0" borderId="0" xfId="8" applyNumberFormat="1" applyAlignment="1">
      <alignment horizontal="center"/>
    </xf>
    <xf numFmtId="2" fontId="8" fillId="0" borderId="33" xfId="9" applyNumberFormat="1" applyBorder="1" applyAlignment="1">
      <alignment horizontal="center"/>
    </xf>
    <xf numFmtId="0" fontId="8" fillId="0" borderId="22" xfId="9" applyBorder="1" applyAlignment="1">
      <alignment horizontal="right"/>
    </xf>
    <xf numFmtId="2" fontId="8" fillId="0" borderId="32" xfId="9" applyNumberFormat="1" applyBorder="1" applyAlignment="1">
      <alignment horizontal="center"/>
    </xf>
    <xf numFmtId="0" fontId="24" fillId="0" borderId="0" xfId="8" applyAlignment="1">
      <alignment horizontal="center"/>
    </xf>
    <xf numFmtId="0" fontId="20" fillId="5" borderId="0" xfId="9" applyFont="1" applyFill="1" applyBorder="1" applyAlignment="1">
      <alignment horizontal="right"/>
    </xf>
    <xf numFmtId="10" fontId="20" fillId="5" borderId="33" xfId="10" applyNumberFormat="1" applyFont="1" applyFill="1" applyBorder="1" applyAlignment="1">
      <alignment horizontal="center"/>
    </xf>
    <xf numFmtId="0" fontId="8" fillId="0" borderId="34" xfId="9" applyBorder="1"/>
    <xf numFmtId="0" fontId="8" fillId="0" borderId="23" xfId="9" applyBorder="1"/>
    <xf numFmtId="0" fontId="8" fillId="0" borderId="35" xfId="9" applyBorder="1" applyAlignment="1">
      <alignment horizontal="center"/>
    </xf>
    <xf numFmtId="0" fontId="8" fillId="0" borderId="35" xfId="9" applyBorder="1"/>
    <xf numFmtId="0" fontId="33" fillId="0" borderId="0" xfId="3" applyNumberFormat="1" applyFont="1" applyFill="1" applyBorder="1" applyAlignment="1" applyProtection="1"/>
    <xf numFmtId="0" fontId="34" fillId="0" borderId="0" xfId="3" applyNumberFormat="1" applyFont="1" applyFill="1" applyBorder="1" applyAlignment="1" applyProtection="1"/>
    <xf numFmtId="0" fontId="34" fillId="0" borderId="1" xfId="3" applyNumberFormat="1" applyFont="1" applyFill="1" applyBorder="1" applyAlignment="1" applyProtection="1">
      <alignment horizontal="center"/>
    </xf>
    <xf numFmtId="0" fontId="34" fillId="0" borderId="4" xfId="3" applyNumberFormat="1" applyFont="1" applyFill="1" applyBorder="1" applyAlignment="1" applyProtection="1">
      <alignment horizontal="center"/>
    </xf>
    <xf numFmtId="0" fontId="34" fillId="0" borderId="1" xfId="3" applyNumberFormat="1" applyFont="1" applyFill="1" applyBorder="1" applyAlignment="1" applyProtection="1"/>
    <xf numFmtId="0" fontId="34" fillId="23" borderId="1" xfId="3" applyNumberFormat="1" applyFont="1" applyFill="1" applyBorder="1" applyAlignment="1" applyProtection="1">
      <alignment horizontal="center"/>
    </xf>
    <xf numFmtId="0" fontId="34" fillId="23" borderId="1" xfId="3" applyNumberFormat="1" applyFont="1" applyFill="1" applyBorder="1" applyAlignment="1" applyProtection="1">
      <alignment horizontal="left"/>
    </xf>
    <xf numFmtId="0" fontId="34" fillId="0" borderId="17" xfId="3" applyNumberFormat="1" applyFont="1" applyFill="1" applyBorder="1" applyAlignment="1" applyProtection="1">
      <alignment horizontal="center"/>
    </xf>
    <xf numFmtId="0" fontId="34" fillId="0" borderId="1" xfId="3" applyNumberFormat="1" applyFont="1" applyFill="1" applyBorder="1" applyAlignment="1" applyProtection="1">
      <alignment horizontal="left"/>
    </xf>
    <xf numFmtId="0" fontId="34" fillId="0" borderId="4" xfId="3" applyNumberFormat="1" applyFont="1" applyFill="1" applyBorder="1" applyAlignment="1" applyProtection="1">
      <alignment horizontal="left"/>
    </xf>
    <xf numFmtId="0" fontId="34" fillId="0" borderId="2" xfId="3" applyNumberFormat="1" applyFont="1" applyFill="1" applyBorder="1" applyAlignment="1" applyProtection="1">
      <alignment horizontal="center"/>
    </xf>
    <xf numFmtId="0" fontId="34" fillId="0" borderId="36" xfId="3" applyNumberFormat="1" applyFont="1" applyFill="1" applyBorder="1" applyAlignment="1" applyProtection="1">
      <alignment horizontal="center"/>
    </xf>
    <xf numFmtId="0" fontId="34" fillId="0" borderId="37" xfId="3" applyNumberFormat="1" applyFont="1" applyFill="1" applyBorder="1" applyAlignment="1" applyProtection="1">
      <alignment horizontal="center"/>
    </xf>
    <xf numFmtId="0" fontId="34" fillId="24" borderId="1" xfId="3" applyNumberFormat="1" applyFont="1" applyFill="1" applyBorder="1" applyAlignment="1" applyProtection="1">
      <alignment horizontal="left"/>
    </xf>
    <xf numFmtId="0" fontId="34" fillId="0" borderId="38" xfId="3" applyNumberFormat="1" applyFont="1" applyFill="1" applyBorder="1" applyAlignment="1" applyProtection="1">
      <alignment horizontal="center"/>
    </xf>
    <xf numFmtId="0" fontId="34" fillId="0" borderId="0" xfId="3" applyNumberFormat="1" applyFont="1" applyFill="1" applyBorder="1" applyAlignment="1" applyProtection="1">
      <alignment horizontal="center"/>
    </xf>
    <xf numFmtId="0" fontId="34" fillId="24" borderId="0" xfId="3" applyNumberFormat="1" applyFont="1" applyFill="1" applyBorder="1" applyAlignment="1" applyProtection="1">
      <alignment horizontal="center"/>
    </xf>
    <xf numFmtId="0" fontId="35" fillId="0" borderId="0" xfId="11" applyFont="1" applyBorder="1" applyAlignment="1">
      <alignment horizontal="center" vertical="center"/>
    </xf>
    <xf numFmtId="0" fontId="37" fillId="0" borderId="0" xfId="11" applyFont="1" applyFill="1" applyBorder="1" applyAlignment="1">
      <alignment horizontal="center" wrapText="1"/>
    </xf>
    <xf numFmtId="0" fontId="35" fillId="0" borderId="0" xfId="11" applyFont="1"/>
    <xf numFmtId="0" fontId="35" fillId="0" borderId="0" xfId="11" applyFont="1" applyBorder="1"/>
    <xf numFmtId="2" fontId="35" fillId="0" borderId="41" xfId="11" applyNumberFormat="1" applyFont="1" applyBorder="1" applyAlignment="1">
      <alignment horizontal="center"/>
    </xf>
    <xf numFmtId="4" fontId="35" fillId="0" borderId="41" xfId="11" applyNumberFormat="1" applyFont="1" applyBorder="1" applyAlignment="1">
      <alignment horizontal="center"/>
    </xf>
    <xf numFmtId="44" fontId="35" fillId="0" borderId="41" xfId="11" applyNumberFormat="1" applyFont="1" applyBorder="1" applyAlignment="1">
      <alignment horizontal="center"/>
    </xf>
    <xf numFmtId="164" fontId="35" fillId="0" borderId="41" xfId="11" applyNumberFormat="1" applyFont="1" applyBorder="1" applyAlignment="1">
      <alignment horizontal="center"/>
    </xf>
    <xf numFmtId="4" fontId="35" fillId="0" borderId="42" xfId="11" applyNumberFormat="1" applyFont="1" applyBorder="1" applyAlignment="1">
      <alignment horizontal="center"/>
    </xf>
    <xf numFmtId="2" fontId="35" fillId="0" borderId="43" xfId="11" applyNumberFormat="1" applyFont="1" applyBorder="1" applyAlignment="1">
      <alignment horizontal="center"/>
    </xf>
    <xf numFmtId="44" fontId="35" fillId="0" borderId="44" xfId="11" applyNumberFormat="1" applyFont="1" applyBorder="1" applyAlignment="1">
      <alignment horizontal="center"/>
    </xf>
    <xf numFmtId="44" fontId="35" fillId="0" borderId="0" xfId="11" applyNumberFormat="1" applyFont="1" applyFill="1" applyBorder="1" applyAlignment="1">
      <alignment horizontal="center"/>
    </xf>
    <xf numFmtId="2" fontId="37" fillId="0" borderId="16" xfId="11" applyNumberFormat="1" applyFont="1" applyBorder="1" applyAlignment="1">
      <alignment horizontal="center"/>
    </xf>
    <xf numFmtId="164" fontId="37" fillId="0" borderId="45" xfId="11" applyNumberFormat="1" applyFont="1" applyBorder="1" applyAlignment="1">
      <alignment horizontal="center"/>
    </xf>
    <xf numFmtId="0" fontId="35" fillId="0" borderId="46" xfId="11" applyFont="1" applyBorder="1"/>
    <xf numFmtId="0" fontId="37" fillId="0" borderId="11" xfId="11" applyFont="1" applyBorder="1" applyAlignment="1">
      <alignment horizontal="center" vertical="center" wrapText="1"/>
    </xf>
    <xf numFmtId="0" fontId="37" fillId="0" borderId="47" xfId="11" applyFont="1" applyBorder="1" applyAlignment="1">
      <alignment horizontal="center" vertical="center" wrapText="1"/>
    </xf>
    <xf numFmtId="2" fontId="35" fillId="0" borderId="11" xfId="11" applyNumberFormat="1" applyFont="1" applyBorder="1" applyAlignment="1">
      <alignment horizontal="center"/>
    </xf>
    <xf numFmtId="3" fontId="35" fillId="0" borderId="47" xfId="11" applyNumberFormat="1" applyFont="1" applyBorder="1" applyAlignment="1">
      <alignment horizontal="right"/>
    </xf>
    <xf numFmtId="2" fontId="35" fillId="0" borderId="48" xfId="11" applyNumberFormat="1" applyFont="1" applyBorder="1" applyAlignment="1">
      <alignment horizontal="center"/>
    </xf>
    <xf numFmtId="164" fontId="35" fillId="0" borderId="47" xfId="11" applyNumberFormat="1" applyFont="1" applyBorder="1" applyAlignment="1">
      <alignment horizontal="right"/>
    </xf>
    <xf numFmtId="3" fontId="35" fillId="0" borderId="49" xfId="11" applyNumberFormat="1" applyFont="1" applyBorder="1" applyAlignment="1">
      <alignment horizontal="right"/>
    </xf>
    <xf numFmtId="164" fontId="35" fillId="0" borderId="0" xfId="11" applyNumberFormat="1" applyFont="1" applyFill="1" applyBorder="1" applyAlignment="1">
      <alignment horizontal="right"/>
    </xf>
    <xf numFmtId="0" fontId="37" fillId="0" borderId="49" xfId="11" applyFont="1" applyBorder="1" applyAlignment="1">
      <alignment horizontal="center" vertical="center" wrapText="1"/>
    </xf>
    <xf numFmtId="164" fontId="35" fillId="0" borderId="47" xfId="11" applyNumberFormat="1" applyFont="1" applyBorder="1" applyAlignment="1">
      <alignment horizontal="center"/>
    </xf>
    <xf numFmtId="0" fontId="35" fillId="0" borderId="50" xfId="11" applyFont="1" applyBorder="1" applyAlignment="1">
      <alignment horizontal="center" vertical="center" wrapText="1"/>
    </xf>
    <xf numFmtId="0" fontId="35" fillId="0" borderId="51" xfId="11" applyFont="1" applyBorder="1" applyAlignment="1">
      <alignment vertical="center" wrapText="1"/>
    </xf>
    <xf numFmtId="171" fontId="35" fillId="0" borderId="50" xfId="11" applyNumberFormat="1" applyFont="1" applyBorder="1" applyAlignment="1">
      <alignment horizontal="center"/>
    </xf>
    <xf numFmtId="3" fontId="35" fillId="0" borderId="51" xfId="11" applyNumberFormat="1" applyFont="1" applyBorder="1" applyAlignment="1">
      <alignment horizontal="right"/>
    </xf>
    <xf numFmtId="171" fontId="35" fillId="0" borderId="4" xfId="11" applyNumberFormat="1" applyFont="1" applyBorder="1" applyAlignment="1">
      <alignment horizontal="center"/>
    </xf>
    <xf numFmtId="164" fontId="35" fillId="0" borderId="51" xfId="12" applyNumberFormat="1" applyFont="1" applyBorder="1" applyAlignment="1">
      <alignment horizontal="right"/>
    </xf>
    <xf numFmtId="3" fontId="35" fillId="0" borderId="51" xfId="11" applyNumberFormat="1" applyFont="1" applyBorder="1" applyAlignment="1">
      <alignment horizontal="center"/>
    </xf>
    <xf numFmtId="164" fontId="35" fillId="0" borderId="51" xfId="12" applyNumberFormat="1" applyFont="1" applyBorder="1" applyAlignment="1">
      <alignment horizontal="center"/>
    </xf>
    <xf numFmtId="164" fontId="35" fillId="0" borderId="51" xfId="11" applyNumberFormat="1" applyFont="1" applyBorder="1" applyAlignment="1">
      <alignment horizontal="center"/>
    </xf>
    <xf numFmtId="3" fontId="35" fillId="0" borderId="2" xfId="11" applyNumberFormat="1" applyFont="1" applyBorder="1" applyAlignment="1">
      <alignment horizontal="right"/>
    </xf>
    <xf numFmtId="164" fontId="35" fillId="0" borderId="51" xfId="11" applyNumberFormat="1" applyFont="1" applyBorder="1" applyAlignment="1">
      <alignment horizontal="right"/>
    </xf>
    <xf numFmtId="0" fontId="35" fillId="0" borderId="2" xfId="11" applyFont="1" applyBorder="1" applyAlignment="1">
      <alignment vertical="center" wrapText="1"/>
    </xf>
    <xf numFmtId="2" fontId="35" fillId="0" borderId="50" xfId="11" applyNumberFormat="1" applyFont="1" applyBorder="1" applyAlignment="1">
      <alignment horizontal="center"/>
    </xf>
    <xf numFmtId="3" fontId="35" fillId="0" borderId="2" xfId="11" applyNumberFormat="1" applyFont="1" applyBorder="1" applyAlignment="1">
      <alignment horizontal="center"/>
    </xf>
    <xf numFmtId="171" fontId="35" fillId="0" borderId="16" xfId="11" applyNumberFormat="1" applyFont="1" applyBorder="1" applyAlignment="1">
      <alignment horizontal="center"/>
    </xf>
    <xf numFmtId="3" fontId="35" fillId="0" borderId="45" xfId="11" applyNumberFormat="1" applyFont="1" applyBorder="1" applyAlignment="1">
      <alignment horizontal="center"/>
    </xf>
    <xf numFmtId="171" fontId="35" fillId="0" borderId="32" xfId="11" applyNumberFormat="1" applyFont="1" applyBorder="1" applyAlignment="1">
      <alignment horizontal="center"/>
    </xf>
    <xf numFmtId="164" fontId="35" fillId="0" borderId="45" xfId="12" applyNumberFormat="1" applyFont="1" applyBorder="1" applyAlignment="1">
      <alignment horizontal="right"/>
    </xf>
    <xf numFmtId="164" fontId="35" fillId="0" borderId="45" xfId="12" applyNumberFormat="1" applyFont="1" applyBorder="1" applyAlignment="1">
      <alignment horizontal="center"/>
    </xf>
    <xf numFmtId="164" fontId="35" fillId="0" borderId="45" xfId="11" applyNumberFormat="1" applyFont="1" applyBorder="1" applyAlignment="1">
      <alignment horizontal="center"/>
    </xf>
    <xf numFmtId="3" fontId="35" fillId="0" borderId="31" xfId="11" applyNumberFormat="1" applyFont="1" applyBorder="1" applyAlignment="1">
      <alignment horizontal="center"/>
    </xf>
    <xf numFmtId="164" fontId="35" fillId="0" borderId="45" xfId="11" applyNumberFormat="1" applyFont="1" applyBorder="1" applyAlignment="1">
      <alignment horizontal="right"/>
    </xf>
    <xf numFmtId="3" fontId="35" fillId="0" borderId="45" xfId="11" applyNumberFormat="1" applyFont="1" applyBorder="1" applyAlignment="1">
      <alignment horizontal="right"/>
    </xf>
    <xf numFmtId="3" fontId="35" fillId="0" borderId="31" xfId="11" applyNumberFormat="1" applyFont="1" applyBorder="1" applyAlignment="1">
      <alignment horizontal="right"/>
    </xf>
    <xf numFmtId="0" fontId="37" fillId="0" borderId="53" xfId="11" applyFont="1" applyBorder="1" applyAlignment="1">
      <alignment horizontal="right" vertical="center" wrapText="1"/>
    </xf>
    <xf numFmtId="3" fontId="37" fillId="0" borderId="53" xfId="11" applyNumberFormat="1" applyFont="1" applyBorder="1" applyAlignment="1">
      <alignment horizontal="right"/>
    </xf>
    <xf numFmtId="171" fontId="37" fillId="0" borderId="52" xfId="11" applyNumberFormat="1" applyFont="1" applyBorder="1" applyAlignment="1">
      <alignment horizontal="center"/>
    </xf>
    <xf numFmtId="164" fontId="37" fillId="0" borderId="53" xfId="11" applyNumberFormat="1" applyFont="1" applyBorder="1" applyAlignment="1">
      <alignment horizontal="right"/>
    </xf>
    <xf numFmtId="3" fontId="37" fillId="0" borderId="34" xfId="11" applyNumberFormat="1" applyFont="1" applyBorder="1" applyAlignment="1">
      <alignment horizontal="right"/>
    </xf>
    <xf numFmtId="164" fontId="37" fillId="0" borderId="0" xfId="11" applyNumberFormat="1" applyFont="1" applyFill="1" applyBorder="1" applyAlignment="1">
      <alignment horizontal="right"/>
    </xf>
    <xf numFmtId="0" fontId="37" fillId="0" borderId="34" xfId="11" applyFont="1" applyBorder="1" applyAlignment="1">
      <alignment horizontal="right" vertical="center" wrapText="1"/>
    </xf>
    <xf numFmtId="2" fontId="37" fillId="0" borderId="50" xfId="11" applyNumberFormat="1" applyFont="1" applyBorder="1" applyAlignment="1">
      <alignment horizontal="center"/>
    </xf>
    <xf numFmtId="171" fontId="35" fillId="25" borderId="50" xfId="11" applyNumberFormat="1" applyFont="1" applyFill="1" applyBorder="1" applyAlignment="1">
      <alignment horizontal="center"/>
    </xf>
    <xf numFmtId="172" fontId="35" fillId="25" borderId="4" xfId="11" applyNumberFormat="1" applyFont="1" applyFill="1" applyBorder="1" applyAlignment="1">
      <alignment horizontal="center"/>
    </xf>
    <xf numFmtId="172" fontId="35" fillId="25" borderId="50" xfId="11" applyNumberFormat="1" applyFont="1" applyFill="1" applyBorder="1" applyAlignment="1">
      <alignment horizontal="center"/>
    </xf>
    <xf numFmtId="2" fontId="35" fillId="7" borderId="50" xfId="11" applyNumberFormat="1" applyFont="1" applyFill="1" applyBorder="1" applyAlignment="1">
      <alignment horizontal="center"/>
    </xf>
    <xf numFmtId="0" fontId="35" fillId="0" borderId="54" xfId="11" applyFont="1" applyBorder="1" applyAlignment="1">
      <alignment horizontal="center" vertical="center" wrapText="1"/>
    </xf>
    <xf numFmtId="0" fontId="35" fillId="0" borderId="55" xfId="11" applyFont="1" applyBorder="1" applyAlignment="1">
      <alignment vertical="center" wrapText="1"/>
    </xf>
    <xf numFmtId="171" fontId="35" fillId="25" borderId="54" xfId="11" applyNumberFormat="1" applyFont="1" applyFill="1" applyBorder="1" applyAlignment="1">
      <alignment horizontal="center"/>
    </xf>
    <xf numFmtId="3" fontId="35" fillId="0" borderId="55" xfId="11" applyNumberFormat="1" applyFont="1" applyBorder="1" applyAlignment="1">
      <alignment horizontal="right"/>
    </xf>
    <xf numFmtId="172" fontId="35" fillId="25" borderId="56" xfId="11" applyNumberFormat="1" applyFont="1" applyFill="1" applyBorder="1" applyAlignment="1">
      <alignment horizontal="center"/>
    </xf>
    <xf numFmtId="172" fontId="35" fillId="25" borderId="54" xfId="11" applyNumberFormat="1" applyFont="1" applyFill="1" applyBorder="1" applyAlignment="1">
      <alignment horizontal="center"/>
    </xf>
    <xf numFmtId="164" fontId="35" fillId="0" borderId="55" xfId="11" applyNumberFormat="1" applyFont="1" applyBorder="1" applyAlignment="1">
      <alignment horizontal="right"/>
    </xf>
    <xf numFmtId="3" fontId="35" fillId="0" borderId="57" xfId="11" applyNumberFormat="1" applyFont="1" applyBorder="1" applyAlignment="1">
      <alignment horizontal="right"/>
    </xf>
    <xf numFmtId="0" fontId="35" fillId="0" borderId="57" xfId="11" applyFont="1" applyBorder="1" applyAlignment="1">
      <alignment vertical="center" wrapText="1"/>
    </xf>
    <xf numFmtId="2" fontId="35" fillId="7" borderId="54" xfId="11" applyNumberFormat="1" applyFont="1" applyFill="1" applyBorder="1" applyAlignment="1">
      <alignment horizontal="center"/>
    </xf>
    <xf numFmtId="164" fontId="35" fillId="0" borderId="55" xfId="11" applyNumberFormat="1" applyFont="1" applyBorder="1" applyAlignment="1">
      <alignment horizontal="center"/>
    </xf>
    <xf numFmtId="0" fontId="37" fillId="0" borderId="52" xfId="11" applyFont="1" applyBorder="1" applyAlignment="1">
      <alignment horizontal="center" vertical="center" wrapText="1"/>
    </xf>
    <xf numFmtId="172" fontId="37" fillId="0" borderId="35" xfId="11" applyNumberFormat="1" applyFont="1" applyBorder="1" applyAlignment="1">
      <alignment horizontal="center"/>
    </xf>
    <xf numFmtId="172" fontId="37" fillId="0" borderId="52" xfId="11" applyNumberFormat="1" applyFont="1" applyBorder="1" applyAlignment="1">
      <alignment horizontal="center"/>
    </xf>
    <xf numFmtId="164" fontId="37" fillId="0" borderId="53" xfId="11" applyNumberFormat="1" applyFont="1" applyBorder="1" applyAlignment="1">
      <alignment horizontal="center"/>
    </xf>
    <xf numFmtId="0" fontId="37" fillId="0" borderId="50" xfId="11" applyFont="1" applyBorder="1" applyAlignment="1">
      <alignment horizontal="center" vertical="center" wrapText="1"/>
    </xf>
    <xf numFmtId="0" fontId="37" fillId="0" borderId="51" xfId="11" applyFont="1" applyBorder="1" applyAlignment="1">
      <alignment horizontal="center" vertical="center" wrapText="1"/>
    </xf>
    <xf numFmtId="4" fontId="35" fillId="25" borderId="50" xfId="11" applyNumberFormat="1" applyFont="1" applyFill="1" applyBorder="1" applyAlignment="1">
      <alignment horizontal="right"/>
    </xf>
    <xf numFmtId="44" fontId="35" fillId="25" borderId="51" xfId="11" applyNumberFormat="1" applyFont="1" applyFill="1" applyBorder="1" applyAlignment="1">
      <alignment horizontal="right"/>
    </xf>
    <xf numFmtId="44" fontId="35" fillId="0" borderId="0" xfId="11" applyNumberFormat="1" applyFont="1" applyFill="1" applyBorder="1" applyAlignment="1">
      <alignment horizontal="right"/>
    </xf>
    <xf numFmtId="0" fontId="37" fillId="0" borderId="2" xfId="11" applyFont="1" applyBorder="1" applyAlignment="1">
      <alignment horizontal="center" vertical="center" wrapText="1"/>
    </xf>
    <xf numFmtId="164" fontId="35" fillId="0" borderId="0" xfId="11" applyNumberFormat="1" applyFont="1" applyFill="1" applyBorder="1" applyAlignment="1">
      <alignment horizontal="center"/>
    </xf>
    <xf numFmtId="0" fontId="37" fillId="0" borderId="51" xfId="11" applyFont="1" applyBorder="1" applyAlignment="1">
      <alignment horizontal="right" vertical="center" wrapText="1"/>
    </xf>
    <xf numFmtId="164" fontId="37" fillId="0" borderId="0" xfId="11" applyNumberFormat="1" applyFont="1" applyFill="1" applyBorder="1" applyAlignment="1">
      <alignment horizontal="center"/>
    </xf>
    <xf numFmtId="0" fontId="37" fillId="0" borderId="57" xfId="11" applyFont="1" applyBorder="1" applyAlignment="1">
      <alignment horizontal="right" vertical="center" wrapText="1"/>
    </xf>
    <xf numFmtId="0" fontId="37" fillId="0" borderId="51" xfId="11" applyFont="1" applyBorder="1" applyAlignment="1">
      <alignment vertical="center" wrapText="1"/>
    </xf>
    <xf numFmtId="0" fontId="37" fillId="0" borderId="57" xfId="11" applyFont="1" applyBorder="1" applyAlignment="1">
      <alignment vertical="center" wrapText="1"/>
    </xf>
    <xf numFmtId="0" fontId="35" fillId="0" borderId="43" xfId="11" applyFont="1" applyBorder="1" applyAlignment="1">
      <alignment horizontal="center" vertical="center" wrapText="1"/>
    </xf>
    <xf numFmtId="0" fontId="37" fillId="0" borderId="44" xfId="11" applyFont="1" applyBorder="1" applyAlignment="1">
      <alignment horizontal="right" vertical="center" wrapText="1"/>
    </xf>
    <xf numFmtId="0" fontId="37" fillId="0" borderId="73" xfId="11" applyFont="1" applyBorder="1" applyAlignment="1">
      <alignment horizontal="right" vertical="center" wrapText="1"/>
    </xf>
    <xf numFmtId="0" fontId="35" fillId="0" borderId="0" xfId="11" applyFont="1" applyAlignment="1">
      <alignment horizontal="center" vertical="center"/>
    </xf>
    <xf numFmtId="0" fontId="35" fillId="0" borderId="0" xfId="11" applyFont="1" applyAlignment="1">
      <alignment horizontal="center"/>
    </xf>
    <xf numFmtId="2" fontId="35" fillId="0" borderId="0" xfId="11" applyNumberFormat="1" applyFont="1" applyAlignment="1">
      <alignment horizontal="center"/>
    </xf>
    <xf numFmtId="4" fontId="35" fillId="0" borderId="0" xfId="11" applyNumberFormat="1" applyFont="1" applyAlignment="1">
      <alignment horizontal="right"/>
    </xf>
    <xf numFmtId="44" fontId="35" fillId="0" borderId="0" xfId="11" applyNumberFormat="1" applyFont="1" applyAlignment="1">
      <alignment horizontal="right"/>
    </xf>
    <xf numFmtId="164" fontId="35" fillId="0" borderId="0" xfId="11" applyNumberFormat="1" applyFont="1" applyAlignment="1">
      <alignment horizontal="right"/>
    </xf>
    <xf numFmtId="164" fontId="35" fillId="0" borderId="0" xfId="11" applyNumberFormat="1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ont="1"/>
    <xf numFmtId="37" fontId="39" fillId="3" borderId="1" xfId="4" applyNumberFormat="1" applyFont="1" applyFill="1" applyBorder="1" applyProtection="1">
      <protection locked="0"/>
    </xf>
    <xf numFmtId="37" fontId="39" fillId="3" borderId="1" xfId="4" applyNumberFormat="1" applyFont="1" applyFill="1" applyBorder="1" applyProtection="1"/>
    <xf numFmtId="37" fontId="39" fillId="3" borderId="1" xfId="4" applyNumberFormat="1" applyFont="1" applyFill="1" applyBorder="1"/>
    <xf numFmtId="4" fontId="39" fillId="3" borderId="1" xfId="2" applyNumberFormat="1" applyFont="1" applyFill="1" applyBorder="1" applyProtection="1">
      <protection locked="0"/>
    </xf>
    <xf numFmtId="4" fontId="39" fillId="3" borderId="1" xfId="2" applyNumberFormat="1" applyFont="1" applyFill="1" applyBorder="1" applyAlignment="1" applyProtection="1">
      <alignment horizontal="center"/>
    </xf>
    <xf numFmtId="4" fontId="39" fillId="3" borderId="1" xfId="2" applyNumberFormat="1" applyFont="1" applyFill="1" applyBorder="1"/>
    <xf numFmtId="3" fontId="39" fillId="3" borderId="1" xfId="2" applyNumberFormat="1" applyFont="1" applyFill="1" applyBorder="1"/>
    <xf numFmtId="0" fontId="39" fillId="3" borderId="1" xfId="2" applyFont="1" applyFill="1" applyBorder="1"/>
    <xf numFmtId="0" fontId="40" fillId="3" borderId="1" xfId="2" applyFont="1" applyFill="1" applyBorder="1"/>
    <xf numFmtId="37" fontId="41" fillId="3" borderId="1" xfId="2" applyNumberFormat="1" applyFont="1" applyFill="1" applyBorder="1"/>
    <xf numFmtId="37" fontId="39" fillId="3" borderId="1" xfId="4" applyNumberFormat="1" applyFont="1" applyFill="1" applyBorder="1" applyAlignment="1"/>
    <xf numFmtId="37" fontId="39" fillId="3" borderId="1" xfId="2" applyNumberFormat="1" applyFont="1" applyFill="1" applyBorder="1" applyAlignment="1"/>
    <xf numFmtId="0" fontId="0" fillId="0" borderId="0" xfId="0" applyFont="1" applyFill="1" applyBorder="1"/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13" borderId="0" xfId="0" applyFill="1"/>
    <xf numFmtId="0" fontId="12" fillId="28" borderId="1" xfId="0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12" fillId="0" borderId="0" xfId="1" applyNumberFormat="1" applyFont="1"/>
    <xf numFmtId="0" fontId="42" fillId="0" borderId="0" xfId="0" applyFont="1" applyAlignment="1">
      <alignment horizontal="right"/>
    </xf>
    <xf numFmtId="2" fontId="0" fillId="0" borderId="1" xfId="0" applyNumberFormat="1" applyBorder="1" applyAlignment="1">
      <alignment horizontal="center"/>
    </xf>
    <xf numFmtId="164" fontId="12" fillId="0" borderId="0" xfId="0" applyNumberFormat="1" applyFont="1"/>
    <xf numFmtId="0" fontId="23" fillId="6" borderId="1" xfId="0" applyFont="1" applyFill="1" applyBorder="1" applyAlignment="1">
      <alignment horizontal="center"/>
    </xf>
    <xf numFmtId="10" fontId="0" fillId="5" borderId="1" xfId="5" applyNumberFormat="1" applyFont="1" applyFill="1" applyBorder="1"/>
    <xf numFmtId="0" fontId="0" fillId="0" borderId="1" xfId="0" pivotButton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173" fontId="43" fillId="4" borderId="1" xfId="0" applyNumberFormat="1" applyFont="1" applyFill="1" applyBorder="1" applyAlignment="1">
      <alignment horizontal="center" vertical="center"/>
    </xf>
    <xf numFmtId="170" fontId="43" fillId="4" borderId="1" xfId="0" applyNumberFormat="1" applyFont="1" applyFill="1" applyBorder="1" applyAlignment="1">
      <alignment horizontal="center" vertical="center"/>
    </xf>
    <xf numFmtId="170" fontId="0" fillId="3" borderId="1" xfId="5" applyNumberFormat="1" applyFont="1" applyFill="1" applyBorder="1" applyAlignment="1">
      <alignment horizontal="center"/>
    </xf>
    <xf numFmtId="0" fontId="38" fillId="7" borderId="0" xfId="0" applyFont="1" applyFill="1" applyAlignment="1">
      <alignment horizontal="center"/>
    </xf>
    <xf numFmtId="167" fontId="12" fillId="7" borderId="0" xfId="0" applyNumberFormat="1" applyFont="1" applyFill="1" applyAlignment="1">
      <alignment horizontal="center"/>
    </xf>
    <xf numFmtId="164" fontId="12" fillId="7" borderId="0" xfId="1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170" fontId="0" fillId="7" borderId="0" xfId="0" applyNumberFormat="1" applyFill="1" applyAlignment="1">
      <alignment horizontal="center"/>
    </xf>
    <xf numFmtId="173" fontId="0" fillId="7" borderId="0" xfId="0" applyNumberForma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12" fillId="11" borderId="1" xfId="0" applyFont="1" applyFill="1" applyBorder="1" applyAlignment="1">
      <alignment horizontal="right"/>
    </xf>
    <xf numFmtId="164" fontId="15" fillId="27" borderId="28" xfId="6" applyNumberFormat="1" applyFont="1" applyFill="1" applyBorder="1" applyAlignment="1">
      <alignment vertical="center"/>
    </xf>
    <xf numFmtId="0" fontId="19" fillId="3" borderId="3" xfId="6" applyFont="1" applyFill="1" applyBorder="1"/>
    <xf numFmtId="164" fontId="44" fillId="3" borderId="27" xfId="6" applyNumberFormat="1" applyFont="1" applyFill="1" applyBorder="1"/>
    <xf numFmtId="0" fontId="8" fillId="21" borderId="0" xfId="8" applyFont="1" applyFill="1" applyAlignment="1">
      <alignment horizontal="center"/>
    </xf>
    <xf numFmtId="0" fontId="8" fillId="22" borderId="0" xfId="8" applyFont="1" applyFill="1" applyAlignment="1">
      <alignment horizontal="center"/>
    </xf>
    <xf numFmtId="44" fontId="0" fillId="5" borderId="1" xfId="0" applyNumberFormat="1" applyFill="1" applyBorder="1"/>
    <xf numFmtId="164" fontId="0" fillId="3" borderId="1" xfId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0" fillId="0" borderId="0" xfId="0" applyNumberFormat="1" applyBorder="1"/>
    <xf numFmtId="0" fontId="0" fillId="29" borderId="0" xfId="0" applyFill="1" applyAlignment="1">
      <alignment horizontal="left"/>
    </xf>
    <xf numFmtId="2" fontId="0" fillId="29" borderId="0" xfId="0" applyNumberFormat="1" applyFill="1" applyAlignment="1">
      <alignment horizontal="center"/>
    </xf>
    <xf numFmtId="164" fontId="0" fillId="29" borderId="0" xfId="0" applyNumberFormat="1" applyFill="1"/>
    <xf numFmtId="2" fontId="0" fillId="29" borderId="1" xfId="0" applyNumberFormat="1" applyFill="1" applyBorder="1" applyAlignment="1">
      <alignment horizontal="center"/>
    </xf>
    <xf numFmtId="164" fontId="0" fillId="29" borderId="1" xfId="0" applyNumberFormat="1" applyFill="1" applyBorder="1"/>
    <xf numFmtId="0" fontId="12" fillId="30" borderId="1" xfId="0" applyFont="1" applyFill="1" applyBorder="1" applyAlignment="1">
      <alignment horizontal="center" vertical="center" wrapText="1"/>
    </xf>
    <xf numFmtId="175" fontId="12" fillId="30" borderId="74" xfId="0" applyNumberFormat="1" applyFont="1" applyFill="1" applyBorder="1"/>
    <xf numFmtId="175" fontId="0" fillId="0" borderId="0" xfId="0" applyNumberFormat="1"/>
    <xf numFmtId="175" fontId="0" fillId="0" borderId="33" xfId="0" applyNumberFormat="1" applyBorder="1" applyAlignment="1">
      <alignment horizontal="center"/>
    </xf>
    <xf numFmtId="175" fontId="0" fillId="0" borderId="75" xfId="0" applyNumberFormat="1" applyBorder="1" applyAlignment="1">
      <alignment horizontal="center"/>
    </xf>
    <xf numFmtId="175" fontId="0" fillId="29" borderId="32" xfId="0" applyNumberFormat="1" applyFill="1" applyBorder="1" applyAlignment="1">
      <alignment horizontal="center"/>
    </xf>
    <xf numFmtId="175" fontId="0" fillId="29" borderId="33" xfId="0" applyNumberFormat="1" applyFill="1" applyBorder="1" applyAlignment="1">
      <alignment horizontal="center"/>
    </xf>
    <xf numFmtId="173" fontId="0" fillId="0" borderId="0" xfId="0" applyNumberFormat="1"/>
    <xf numFmtId="0" fontId="0" fillId="10" borderId="0" xfId="0" applyFont="1" applyFill="1" applyAlignment="1"/>
    <xf numFmtId="0" fontId="18" fillId="0" borderId="0" xfId="6" applyFont="1" applyFill="1" applyBorder="1"/>
    <xf numFmtId="0" fontId="19" fillId="7" borderId="0" xfId="6" applyFont="1" applyFill="1"/>
    <xf numFmtId="0" fontId="45" fillId="7" borderId="0" xfId="0" applyFont="1" applyFill="1"/>
    <xf numFmtId="0" fontId="19" fillId="3" borderId="8" xfId="6" applyFont="1" applyFill="1" applyBorder="1"/>
    <xf numFmtId="0" fontId="19" fillId="3" borderId="10" xfId="6" applyFont="1" applyFill="1" applyBorder="1"/>
    <xf numFmtId="0" fontId="47" fillId="9" borderId="11" xfId="0" applyFont="1" applyFill="1" applyBorder="1"/>
    <xf numFmtId="0" fontId="46" fillId="9" borderId="12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19" fillId="3" borderId="14" xfId="6" applyFont="1" applyFill="1" applyBorder="1"/>
    <xf numFmtId="0" fontId="19" fillId="3" borderId="15" xfId="6" applyFont="1" applyFill="1" applyBorder="1"/>
    <xf numFmtId="0" fontId="46" fillId="3" borderId="16" xfId="0" applyFont="1" applyFill="1" applyBorder="1" applyAlignment="1">
      <alignment horizontal="center"/>
    </xf>
    <xf numFmtId="0" fontId="47" fillId="3" borderId="17" xfId="0" applyFont="1" applyFill="1" applyBorder="1"/>
    <xf numFmtId="0" fontId="47" fillId="3" borderId="15" xfId="0" applyFont="1" applyFill="1" applyBorder="1"/>
    <xf numFmtId="0" fontId="19" fillId="3" borderId="18" xfId="6" applyFont="1" applyFill="1" applyBorder="1"/>
    <xf numFmtId="169" fontId="47" fillId="3" borderId="19" xfId="1" applyNumberFormat="1" applyFont="1" applyFill="1" applyBorder="1"/>
    <xf numFmtId="164" fontId="47" fillId="3" borderId="21" xfId="0" applyNumberFormat="1" applyFont="1" applyFill="1" applyBorder="1"/>
    <xf numFmtId="164" fontId="3" fillId="3" borderId="22" xfId="7" applyNumberFormat="1" applyFont="1" applyFill="1" applyBorder="1"/>
    <xf numFmtId="2" fontId="3" fillId="3" borderId="22" xfId="6" applyNumberFormat="1" applyFont="1" applyFill="1" applyBorder="1" applyAlignment="1">
      <alignment horizontal="center"/>
    </xf>
    <xf numFmtId="164" fontId="3" fillId="3" borderId="0" xfId="7" applyNumberFormat="1" applyFont="1" applyFill="1" applyBorder="1"/>
    <xf numFmtId="2" fontId="3" fillId="3" borderId="0" xfId="6" applyNumberFormat="1" applyFont="1" applyFill="1" applyBorder="1" applyAlignment="1">
      <alignment horizontal="center"/>
    </xf>
    <xf numFmtId="164" fontId="45" fillId="3" borderId="0" xfId="7" applyNumberFormat="1" applyFont="1" applyFill="1" applyBorder="1"/>
    <xf numFmtId="2" fontId="19" fillId="3" borderId="0" xfId="6" applyNumberFormat="1" applyFont="1" applyFill="1" applyBorder="1" applyAlignment="1">
      <alignment horizontal="center"/>
    </xf>
    <xf numFmtId="0" fontId="46" fillId="3" borderId="19" xfId="0" applyFont="1" applyFill="1" applyBorder="1" applyAlignment="1">
      <alignment horizontal="center"/>
    </xf>
    <xf numFmtId="0" fontId="47" fillId="3" borderId="21" xfId="0" applyFont="1" applyFill="1" applyBorder="1" applyAlignment="1">
      <alignment horizontal="center"/>
    </xf>
    <xf numFmtId="0" fontId="47" fillId="3" borderId="21" xfId="0" applyFont="1" applyFill="1" applyBorder="1"/>
    <xf numFmtId="0" fontId="19" fillId="3" borderId="0" xfId="6" applyFont="1" applyFill="1" applyBorder="1"/>
    <xf numFmtId="168" fontId="47" fillId="3" borderId="19" xfId="1" applyNumberFormat="1" applyFont="1" applyFill="1" applyBorder="1" applyAlignment="1">
      <alignment horizontal="left"/>
    </xf>
    <xf numFmtId="10" fontId="47" fillId="3" borderId="21" xfId="5" applyNumberFormat="1" applyFont="1" applyFill="1" applyBorder="1" applyAlignment="1">
      <alignment horizontal="center"/>
    </xf>
    <xf numFmtId="164" fontId="19" fillId="3" borderId="0" xfId="6" applyNumberFormat="1" applyFont="1" applyFill="1" applyBorder="1"/>
    <xf numFmtId="0" fontId="45" fillId="3" borderId="14" xfId="0" applyFont="1" applyFill="1" applyBorder="1"/>
    <xf numFmtId="0" fontId="45" fillId="3" borderId="0" xfId="0" applyFont="1" applyFill="1" applyBorder="1"/>
    <xf numFmtId="0" fontId="45" fillId="3" borderId="15" xfId="0" applyFont="1" applyFill="1" applyBorder="1"/>
    <xf numFmtId="170" fontId="47" fillId="3" borderId="21" xfId="5" applyNumberFormat="1" applyFont="1" applyFill="1" applyBorder="1" applyAlignment="1">
      <alignment horizontal="center"/>
    </xf>
    <xf numFmtId="0" fontId="47" fillId="3" borderId="26" xfId="0" applyFont="1" applyFill="1" applyBorder="1"/>
    <xf numFmtId="0" fontId="19" fillId="3" borderId="27" xfId="6" applyFont="1" applyFill="1" applyBorder="1"/>
    <xf numFmtId="0" fontId="19" fillId="3" borderId="29" xfId="6" applyFont="1" applyFill="1" applyBorder="1"/>
    <xf numFmtId="0" fontId="19" fillId="3" borderId="30" xfId="6" applyFont="1" applyFill="1" applyBorder="1"/>
    <xf numFmtId="0" fontId="19" fillId="3" borderId="26" xfId="6" applyFont="1" applyFill="1" applyBorder="1"/>
    <xf numFmtId="167" fontId="48" fillId="26" borderId="1" xfId="0" applyNumberFormat="1" applyFont="1" applyFill="1" applyBorder="1" applyAlignment="1">
      <alignment horizontal="center" vertical="center"/>
    </xf>
    <xf numFmtId="173" fontId="43" fillId="4" borderId="1" xfId="0" applyNumberFormat="1" applyFont="1" applyFill="1" applyBorder="1" applyAlignment="1">
      <alignment horizontal="center" vertical="center" wrapText="1"/>
    </xf>
    <xf numFmtId="0" fontId="45" fillId="7" borderId="0" xfId="0" applyFont="1" applyFill="1" applyBorder="1"/>
    <xf numFmtId="0" fontId="47" fillId="7" borderId="0" xfId="0" applyFont="1" applyFill="1" applyBorder="1"/>
    <xf numFmtId="10" fontId="47" fillId="7" borderId="0" xfId="0" applyNumberFormat="1" applyFont="1" applyFill="1" applyBorder="1"/>
    <xf numFmtId="169" fontId="47" fillId="3" borderId="24" xfId="1" applyNumberFormat="1" applyFont="1" applyFill="1" applyBorder="1"/>
    <xf numFmtId="10" fontId="47" fillId="3" borderId="25" xfId="0" applyNumberFormat="1" applyFont="1" applyFill="1" applyBorder="1" applyAlignment="1">
      <alignment horizontal="center"/>
    </xf>
    <xf numFmtId="164" fontId="47" fillId="3" borderId="21" xfId="0" applyNumberFormat="1" applyFont="1" applyFill="1" applyBorder="1" applyAlignment="1">
      <alignment horizontal="center"/>
    </xf>
    <xf numFmtId="0" fontId="0" fillId="8" borderId="0" xfId="0" applyFill="1"/>
    <xf numFmtId="167" fontId="0" fillId="8" borderId="0" xfId="0" applyNumberFormat="1" applyFill="1" applyAlignment="1">
      <alignment horizontal="center"/>
    </xf>
    <xf numFmtId="0" fontId="35" fillId="0" borderId="0" xfId="11" applyFont="1" applyFill="1" applyBorder="1" applyAlignment="1">
      <alignment horizontal="center" vertical="center"/>
    </xf>
    <xf numFmtId="0" fontId="35" fillId="0" borderId="52" xfId="11" applyFont="1" applyFill="1" applyBorder="1" applyAlignment="1">
      <alignment horizontal="center" vertical="center" wrapText="1"/>
    </xf>
    <xf numFmtId="0" fontId="37" fillId="0" borderId="53" xfId="11" applyFont="1" applyFill="1" applyBorder="1" applyAlignment="1">
      <alignment horizontal="right" vertical="center" wrapText="1"/>
    </xf>
    <xf numFmtId="171" fontId="37" fillId="0" borderId="50" xfId="11" applyNumberFormat="1" applyFont="1" applyFill="1" applyBorder="1" applyAlignment="1">
      <alignment horizontal="center"/>
    </xf>
    <xf numFmtId="3" fontId="37" fillId="0" borderId="51" xfId="11" applyNumberFormat="1" applyFont="1" applyFill="1" applyBorder="1" applyAlignment="1">
      <alignment horizontal="right"/>
    </xf>
    <xf numFmtId="171" fontId="37" fillId="0" borderId="35" xfId="11" applyNumberFormat="1" applyFont="1" applyFill="1" applyBorder="1" applyAlignment="1">
      <alignment horizontal="center"/>
    </xf>
    <xf numFmtId="3" fontId="37" fillId="0" borderId="53" xfId="11" applyNumberFormat="1" applyFont="1" applyFill="1" applyBorder="1" applyAlignment="1">
      <alignment horizontal="right"/>
    </xf>
    <xf numFmtId="171" fontId="37" fillId="0" borderId="52" xfId="11" applyNumberFormat="1" applyFont="1" applyFill="1" applyBorder="1" applyAlignment="1">
      <alignment horizontal="center"/>
    </xf>
    <xf numFmtId="164" fontId="37" fillId="0" borderId="53" xfId="11" applyNumberFormat="1" applyFont="1" applyFill="1" applyBorder="1" applyAlignment="1">
      <alignment horizontal="right"/>
    </xf>
    <xf numFmtId="3" fontId="37" fillId="0" borderId="34" xfId="11" applyNumberFormat="1" applyFont="1" applyFill="1" applyBorder="1" applyAlignment="1">
      <alignment horizontal="right"/>
    </xf>
    <xf numFmtId="0" fontId="37" fillId="0" borderId="34" xfId="11" applyFont="1" applyFill="1" applyBorder="1" applyAlignment="1">
      <alignment horizontal="right" vertical="center" wrapText="1"/>
    </xf>
    <xf numFmtId="2" fontId="37" fillId="0" borderId="50" xfId="11" applyNumberFormat="1" applyFont="1" applyFill="1" applyBorder="1" applyAlignment="1">
      <alignment horizontal="center"/>
    </xf>
    <xf numFmtId="164" fontId="37" fillId="0" borderId="51" xfId="11" applyNumberFormat="1" applyFont="1" applyFill="1" applyBorder="1" applyAlignment="1">
      <alignment horizontal="center"/>
    </xf>
    <xf numFmtId="0" fontId="35" fillId="0" borderId="0" xfId="11" applyFont="1" applyFill="1" applyBorder="1"/>
    <xf numFmtId="0" fontId="0" fillId="0" borderId="1" xfId="0" applyFill="1" applyBorder="1"/>
    <xf numFmtId="167" fontId="0" fillId="0" borderId="1" xfId="0" applyNumberForma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4" fontId="0" fillId="0" borderId="1" xfId="0" applyNumberFormat="1" applyFill="1" applyBorder="1" applyAlignment="1">
      <alignment horizontal="center"/>
    </xf>
    <xf numFmtId="170" fontId="0" fillId="0" borderId="1" xfId="0" applyNumberFormat="1" applyFill="1" applyBorder="1" applyAlignment="1">
      <alignment horizontal="center"/>
    </xf>
    <xf numFmtId="170" fontId="0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4" fontId="35" fillId="0" borderId="0" xfId="1" applyNumberFormat="1" applyFont="1" applyBorder="1"/>
    <xf numFmtId="164" fontId="35" fillId="0" borderId="46" xfId="1" applyNumberFormat="1" applyFont="1" applyBorder="1"/>
    <xf numFmtId="164" fontId="35" fillId="0" borderId="0" xfId="1" applyNumberFormat="1" applyFont="1" applyFill="1" applyBorder="1"/>
    <xf numFmtId="44" fontId="35" fillId="0" borderId="0" xfId="1" applyNumberFormat="1" applyFont="1" applyBorder="1"/>
    <xf numFmtId="44" fontId="35" fillId="0" borderId="0" xfId="1" applyNumberFormat="1" applyFont="1" applyFill="1" applyBorder="1"/>
    <xf numFmtId="44" fontId="35" fillId="0" borderId="46" xfId="1" applyNumberFormat="1" applyFont="1" applyBorder="1"/>
    <xf numFmtId="0" fontId="0" fillId="7" borderId="30" xfId="0" applyFill="1" applyBorder="1"/>
    <xf numFmtId="0" fontId="0" fillId="7" borderId="0" xfId="0" applyFill="1" applyBorder="1"/>
    <xf numFmtId="167" fontId="48" fillId="26" borderId="1" xfId="0" applyNumberFormat="1" applyFont="1" applyFill="1" applyBorder="1" applyAlignment="1">
      <alignment horizontal="center" vertical="center" wrapText="1"/>
    </xf>
    <xf numFmtId="164" fontId="15" fillId="3" borderId="0" xfId="6" applyNumberFormat="1" applyFont="1" applyFill="1" applyBorder="1"/>
    <xf numFmtId="164" fontId="0" fillId="0" borderId="1" xfId="1" applyNumberFormat="1" applyFont="1" applyFill="1" applyBorder="1" applyAlignment="1">
      <alignment horizontal="right"/>
    </xf>
    <xf numFmtId="164" fontId="0" fillId="0" borderId="1" xfId="1" applyNumberFormat="1" applyFont="1" applyFill="1" applyBorder="1"/>
    <xf numFmtId="170" fontId="39" fillId="0" borderId="1" xfId="0" applyNumberFormat="1" applyFont="1" applyFill="1" applyBorder="1" applyAlignment="1">
      <alignment horizontal="center"/>
    </xf>
    <xf numFmtId="170" fontId="43" fillId="4" borderId="1" xfId="0" applyNumberFormat="1" applyFont="1" applyFill="1" applyBorder="1" applyAlignment="1">
      <alignment horizontal="center" vertical="center" wrapText="1"/>
    </xf>
    <xf numFmtId="2" fontId="35" fillId="0" borderId="0" xfId="11" applyNumberFormat="1" applyFont="1" applyBorder="1"/>
    <xf numFmtId="0" fontId="12" fillId="0" borderId="0" xfId="0" applyFont="1"/>
    <xf numFmtId="164" fontId="45" fillId="7" borderId="0" xfId="1" applyNumberFormat="1" applyFont="1" applyFill="1"/>
    <xf numFmtId="164" fontId="47" fillId="9" borderId="11" xfId="1" applyNumberFormat="1" applyFont="1" applyFill="1" applyBorder="1"/>
    <xf numFmtId="164" fontId="46" fillId="3" borderId="16" xfId="1" applyNumberFormat="1" applyFont="1" applyFill="1" applyBorder="1" applyAlignment="1">
      <alignment horizontal="center"/>
    </xf>
    <xf numFmtId="164" fontId="47" fillId="3" borderId="19" xfId="1" applyNumberFormat="1" applyFont="1" applyFill="1" applyBorder="1" applyAlignment="1">
      <alignment horizontal="left"/>
    </xf>
    <xf numFmtId="164" fontId="46" fillId="3" borderId="19" xfId="1" applyNumberFormat="1" applyFont="1" applyFill="1" applyBorder="1" applyAlignment="1">
      <alignment horizontal="center"/>
    </xf>
    <xf numFmtId="164" fontId="47" fillId="3" borderId="19" xfId="1" applyNumberFormat="1" applyFont="1" applyFill="1" applyBorder="1"/>
    <xf numFmtId="164" fontId="47" fillId="3" borderId="24" xfId="1" applyNumberFormat="1" applyFont="1" applyFill="1" applyBorder="1"/>
    <xf numFmtId="164" fontId="45" fillId="7" borderId="0" xfId="1" applyNumberFormat="1" applyFont="1" applyFill="1" applyBorder="1"/>
    <xf numFmtId="164" fontId="47" fillId="7" borderId="0" xfId="1" applyNumberFormat="1" applyFont="1" applyFill="1" applyBorder="1"/>
    <xf numFmtId="164" fontId="45" fillId="7" borderId="0" xfId="0" applyNumberFormat="1" applyFont="1" applyFill="1"/>
    <xf numFmtId="0" fontId="50" fillId="3" borderId="0" xfId="6" applyFont="1" applyFill="1" applyBorder="1"/>
    <xf numFmtId="0" fontId="15" fillId="0" borderId="28" xfId="13" applyFont="1" applyBorder="1" applyAlignment="1">
      <alignment horizontal="center"/>
    </xf>
    <xf numFmtId="6" fontId="15" fillId="5" borderId="28" xfId="13" applyNumberFormat="1" applyFont="1" applyFill="1" applyBorder="1" applyAlignment="1">
      <alignment horizontal="center"/>
    </xf>
    <xf numFmtId="176" fontId="15" fillId="0" borderId="28" xfId="13" applyNumberFormat="1" applyFont="1" applyBorder="1" applyAlignment="1">
      <alignment horizontal="center"/>
    </xf>
    <xf numFmtId="6" fontId="15" fillId="0" borderId="28" xfId="13" applyNumberFormat="1" applyFont="1" applyBorder="1" applyAlignment="1">
      <alignment horizontal="center"/>
    </xf>
    <xf numFmtId="0" fontId="2" fillId="0" borderId="0" xfId="13"/>
    <xf numFmtId="0" fontId="2" fillId="0" borderId="0" xfId="13" applyFill="1"/>
    <xf numFmtId="0" fontId="15" fillId="5" borderId="28" xfId="13" applyFont="1" applyFill="1" applyBorder="1" applyAlignment="1">
      <alignment horizontal="center"/>
    </xf>
    <xf numFmtId="176" fontId="15" fillId="0" borderId="0" xfId="13" applyNumberFormat="1" applyFont="1" applyFill="1" applyBorder="1" applyAlignment="1">
      <alignment horizontal="center"/>
    </xf>
    <xf numFmtId="10" fontId="2" fillId="0" borderId="0" xfId="13" applyNumberFormat="1" applyFill="1"/>
    <xf numFmtId="10" fontId="2" fillId="0" borderId="0" xfId="13" applyNumberFormat="1"/>
    <xf numFmtId="6" fontId="2" fillId="0" borderId="0" xfId="13" applyNumberFormat="1"/>
    <xf numFmtId="176" fontId="2" fillId="0" borderId="0" xfId="13" applyNumberFormat="1"/>
    <xf numFmtId="10" fontId="0" fillId="0" borderId="0" xfId="14" applyNumberFormat="1" applyFont="1" applyAlignment="1">
      <alignment horizontal="center" vertical="center"/>
    </xf>
    <xf numFmtId="176" fontId="2" fillId="0" borderId="0" xfId="13" applyNumberFormat="1" applyFill="1"/>
    <xf numFmtId="0" fontId="2" fillId="0" borderId="9" xfId="13" applyBorder="1"/>
    <xf numFmtId="0" fontId="2" fillId="0" borderId="0" xfId="13" applyBorder="1"/>
    <xf numFmtId="10" fontId="2" fillId="0" borderId="0" xfId="13" applyNumberFormat="1" applyFont="1" applyFill="1" applyBorder="1" applyAlignment="1">
      <alignment horizontal="right"/>
    </xf>
    <xf numFmtId="10" fontId="2" fillId="0" borderId="0" xfId="13" applyNumberFormat="1" applyFont="1" applyFill="1" applyBorder="1" applyAlignment="1">
      <alignment horizontal="center"/>
    </xf>
    <xf numFmtId="0" fontId="2" fillId="32" borderId="0" xfId="13" applyFill="1"/>
    <xf numFmtId="6" fontId="2" fillId="32" borderId="0" xfId="13" applyNumberFormat="1" applyFill="1"/>
    <xf numFmtId="10" fontId="0" fillId="32" borderId="0" xfId="14" applyNumberFormat="1" applyFont="1" applyFill="1" applyAlignment="1">
      <alignment horizontal="center" vertical="center"/>
    </xf>
    <xf numFmtId="176" fontId="2" fillId="32" borderId="0" xfId="13" applyNumberFormat="1" applyFill="1"/>
    <xf numFmtId="0" fontId="2" fillId="32" borderId="0" xfId="13" applyFill="1" applyBorder="1"/>
    <xf numFmtId="10" fontId="2" fillId="32" borderId="0" xfId="13" applyNumberFormat="1" applyFill="1"/>
    <xf numFmtId="0" fontId="2" fillId="0" borderId="30" xfId="13" applyBorder="1"/>
    <xf numFmtId="6" fontId="2" fillId="0" borderId="30" xfId="13" applyNumberFormat="1" applyBorder="1"/>
    <xf numFmtId="176" fontId="2" fillId="0" borderId="30" xfId="13" applyNumberFormat="1" applyBorder="1"/>
    <xf numFmtId="6" fontId="2" fillId="0" borderId="0" xfId="13" applyNumberFormat="1" applyBorder="1"/>
    <xf numFmtId="0" fontId="2" fillId="0" borderId="0" xfId="13" applyFill="1" applyBorder="1"/>
    <xf numFmtId="10" fontId="0" fillId="0" borderId="30" xfId="14" applyNumberFormat="1" applyFont="1" applyBorder="1" applyAlignment="1">
      <alignment horizontal="center" vertical="center"/>
    </xf>
    <xf numFmtId="176" fontId="2" fillId="0" borderId="0" xfId="13" applyNumberFormat="1" applyFill="1" applyBorder="1"/>
    <xf numFmtId="6" fontId="15" fillId="5" borderId="8" xfId="13" applyNumberFormat="1" applyFont="1" applyFill="1" applyBorder="1"/>
    <xf numFmtId="0" fontId="15" fillId="5" borderId="10" xfId="13" applyFont="1" applyFill="1" applyBorder="1"/>
    <xf numFmtId="0" fontId="15" fillId="0" borderId="0" xfId="13" applyFont="1" applyFill="1"/>
    <xf numFmtId="0" fontId="15" fillId="0" borderId="0" xfId="13" applyFont="1" applyFill="1" applyBorder="1"/>
    <xf numFmtId="10" fontId="15" fillId="5" borderId="8" xfId="14" applyNumberFormat="1" applyFont="1" applyFill="1" applyBorder="1" applyAlignment="1">
      <alignment horizontal="center"/>
    </xf>
    <xf numFmtId="176" fontId="15" fillId="5" borderId="10" xfId="13" applyNumberFormat="1" applyFont="1" applyFill="1" applyBorder="1"/>
    <xf numFmtId="176" fontId="15" fillId="0" borderId="0" xfId="13" applyNumberFormat="1" applyFont="1" applyFill="1" applyBorder="1"/>
    <xf numFmtId="6" fontId="15" fillId="0" borderId="0" xfId="13" applyNumberFormat="1" applyFont="1" applyBorder="1"/>
    <xf numFmtId="6" fontId="15" fillId="5" borderId="29" xfId="13" applyNumberFormat="1" applyFont="1" applyFill="1" applyBorder="1"/>
    <xf numFmtId="0" fontId="15" fillId="5" borderId="26" xfId="13" applyFont="1" applyFill="1" applyBorder="1"/>
    <xf numFmtId="10" fontId="15" fillId="5" borderId="14" xfId="13" applyNumberFormat="1" applyFont="1" applyFill="1" applyBorder="1" applyAlignment="1">
      <alignment horizontal="center"/>
    </xf>
    <xf numFmtId="176" fontId="15" fillId="5" borderId="15" xfId="13" applyNumberFormat="1" applyFont="1" applyFill="1" applyBorder="1"/>
    <xf numFmtId="10" fontId="15" fillId="33" borderId="8" xfId="14" applyNumberFormat="1" applyFont="1" applyFill="1" applyBorder="1" applyAlignment="1">
      <alignment horizontal="center" vertical="center"/>
    </xf>
    <xf numFmtId="176" fontId="15" fillId="33" borderId="9" xfId="13" applyNumberFormat="1" applyFont="1" applyFill="1" applyBorder="1"/>
    <xf numFmtId="176" fontId="15" fillId="33" borderId="10" xfId="13" applyNumberFormat="1" applyFont="1" applyFill="1" applyBorder="1"/>
    <xf numFmtId="10" fontId="15" fillId="33" borderId="29" xfId="13" applyNumberFormat="1" applyFont="1" applyFill="1" applyBorder="1" applyAlignment="1">
      <alignment horizontal="center"/>
    </xf>
    <xf numFmtId="176" fontId="15" fillId="33" borderId="30" xfId="13" applyNumberFormat="1" applyFont="1" applyFill="1" applyBorder="1"/>
    <xf numFmtId="176" fontId="15" fillId="33" borderId="26" xfId="13" applyNumberFormat="1" applyFont="1" applyFill="1" applyBorder="1"/>
    <xf numFmtId="0" fontId="15" fillId="33" borderId="9" xfId="13" applyFont="1" applyFill="1" applyBorder="1"/>
    <xf numFmtId="0" fontId="2" fillId="33" borderId="10" xfId="13" applyFill="1" applyBorder="1"/>
    <xf numFmtId="0" fontId="15" fillId="33" borderId="30" xfId="13" applyFont="1" applyFill="1" applyBorder="1"/>
    <xf numFmtId="0" fontId="2" fillId="33" borderId="26" xfId="13" applyFill="1" applyBorder="1"/>
    <xf numFmtId="10" fontId="15" fillId="0" borderId="0" xfId="13" applyNumberFormat="1" applyFont="1" applyFill="1" applyBorder="1" applyAlignment="1">
      <alignment horizontal="center"/>
    </xf>
    <xf numFmtId="0" fontId="15" fillId="5" borderId="28" xfId="13" applyFont="1" applyFill="1" applyBorder="1"/>
    <xf numFmtId="0" fontId="15" fillId="0" borderId="0" xfId="13" applyFont="1" applyBorder="1" applyAlignment="1">
      <alignment horizontal="center"/>
    </xf>
    <xf numFmtId="0" fontId="2" fillId="0" borderId="33" xfId="13" applyBorder="1"/>
    <xf numFmtId="6" fontId="2" fillId="0" borderId="9" xfId="13" applyNumberFormat="1" applyBorder="1"/>
    <xf numFmtId="176" fontId="2" fillId="0" borderId="9" xfId="13" applyNumberFormat="1" applyBorder="1"/>
    <xf numFmtId="6" fontId="2" fillId="0" borderId="33" xfId="13" applyNumberFormat="1" applyBorder="1"/>
    <xf numFmtId="6" fontId="2" fillId="0" borderId="76" xfId="13" applyNumberFormat="1" applyBorder="1"/>
    <xf numFmtId="6" fontId="2" fillId="0" borderId="77" xfId="13" applyNumberFormat="1" applyBorder="1"/>
    <xf numFmtId="6" fontId="2" fillId="0" borderId="20" xfId="13" applyNumberFormat="1" applyBorder="1"/>
    <xf numFmtId="176" fontId="2" fillId="0" borderId="0" xfId="13" applyNumberFormat="1" applyBorder="1"/>
    <xf numFmtId="177" fontId="2" fillId="0" borderId="0" xfId="13" applyNumberFormat="1" applyBorder="1"/>
    <xf numFmtId="6" fontId="2" fillId="32" borderId="0" xfId="13" applyNumberFormat="1" applyFill="1" applyBorder="1"/>
    <xf numFmtId="176" fontId="2" fillId="32" borderId="0" xfId="13" applyNumberFormat="1" applyFill="1" applyBorder="1"/>
    <xf numFmtId="6" fontId="2" fillId="32" borderId="33" xfId="13" applyNumberFormat="1" applyFill="1" applyBorder="1"/>
    <xf numFmtId="0" fontId="2" fillId="0" borderId="40" xfId="13" applyBorder="1"/>
    <xf numFmtId="6" fontId="2" fillId="0" borderId="73" xfId="13" applyNumberFormat="1" applyBorder="1"/>
    <xf numFmtId="6" fontId="2" fillId="0" borderId="40" xfId="13" applyNumberFormat="1" applyBorder="1"/>
    <xf numFmtId="0" fontId="2" fillId="0" borderId="0" xfId="13" applyAlignment="1">
      <alignment horizontal="right"/>
    </xf>
    <xf numFmtId="6" fontId="15" fillId="0" borderId="0" xfId="13" applyNumberFormat="1" applyFont="1"/>
    <xf numFmtId="0" fontId="15" fillId="5" borderId="8" xfId="13" applyFont="1" applyFill="1" applyBorder="1" applyAlignment="1">
      <alignment horizontal="right"/>
    </xf>
    <xf numFmtId="6" fontId="15" fillId="5" borderId="10" xfId="13" applyNumberFormat="1" applyFont="1" applyFill="1" applyBorder="1"/>
    <xf numFmtId="0" fontId="15" fillId="33" borderId="8" xfId="13" applyFont="1" applyFill="1" applyBorder="1" applyAlignment="1">
      <alignment horizontal="right"/>
    </xf>
    <xf numFmtId="6" fontId="15" fillId="33" borderId="10" xfId="13" applyNumberFormat="1" applyFont="1" applyFill="1" applyBorder="1"/>
    <xf numFmtId="0" fontId="15" fillId="5" borderId="29" xfId="13" applyFont="1" applyFill="1" applyBorder="1" applyAlignment="1">
      <alignment horizontal="right"/>
    </xf>
    <xf numFmtId="6" fontId="15" fillId="5" borderId="26" xfId="13" applyNumberFormat="1" applyFont="1" applyFill="1" applyBorder="1"/>
    <xf numFmtId="0" fontId="15" fillId="33" borderId="29" xfId="13" applyFont="1" applyFill="1" applyBorder="1" applyAlignment="1">
      <alignment horizontal="right"/>
    </xf>
    <xf numFmtId="6" fontId="15" fillId="33" borderId="26" xfId="13" applyNumberFormat="1" applyFont="1" applyFill="1" applyBorder="1"/>
    <xf numFmtId="8" fontId="2" fillId="0" borderId="0" xfId="13" applyNumberFormat="1"/>
    <xf numFmtId="176" fontId="2" fillId="0" borderId="30" xfId="13" applyNumberFormat="1" applyFill="1" applyBorder="1"/>
    <xf numFmtId="0" fontId="15" fillId="5" borderId="78" xfId="13" applyFont="1" applyFill="1" applyBorder="1"/>
    <xf numFmtId="0" fontId="15" fillId="5" borderId="79" xfId="13" applyFont="1" applyFill="1" applyBorder="1"/>
    <xf numFmtId="176" fontId="2" fillId="0" borderId="77" xfId="13" applyNumberFormat="1" applyBorder="1"/>
    <xf numFmtId="0" fontId="2" fillId="0" borderId="77" xfId="13" applyBorder="1"/>
    <xf numFmtId="176" fontId="2" fillId="0" borderId="33" xfId="13" applyNumberFormat="1" applyBorder="1"/>
    <xf numFmtId="6" fontId="2" fillId="33" borderId="20" xfId="13" applyNumberFormat="1" applyFill="1" applyBorder="1"/>
    <xf numFmtId="176" fontId="2" fillId="33" borderId="0" xfId="13" applyNumberFormat="1" applyFill="1" applyBorder="1"/>
    <xf numFmtId="6" fontId="2" fillId="33" borderId="33" xfId="13" applyNumberFormat="1" applyFill="1" applyBorder="1"/>
    <xf numFmtId="176" fontId="53" fillId="0" borderId="0" xfId="13" applyNumberFormat="1" applyFont="1"/>
    <xf numFmtId="6" fontId="2" fillId="0" borderId="0" xfId="13" applyNumberFormat="1" applyFill="1"/>
    <xf numFmtId="6" fontId="2" fillId="32" borderId="20" xfId="13" applyNumberFormat="1" applyFill="1" applyBorder="1"/>
    <xf numFmtId="176" fontId="2" fillId="0" borderId="40" xfId="13" applyNumberFormat="1" applyBorder="1"/>
    <xf numFmtId="6" fontId="2" fillId="0" borderId="0" xfId="13" applyNumberFormat="1" applyFill="1" applyBorder="1"/>
    <xf numFmtId="43" fontId="0" fillId="0" borderId="0" xfId="15" applyFont="1" applyFill="1"/>
    <xf numFmtId="2" fontId="2" fillId="0" borderId="0" xfId="13" applyNumberFormat="1" applyFill="1"/>
    <xf numFmtId="164" fontId="0" fillId="0" borderId="0" xfId="16" applyNumberFormat="1" applyFont="1"/>
    <xf numFmtId="0" fontId="54" fillId="0" borderId="0" xfId="0" applyFont="1"/>
    <xf numFmtId="0" fontId="54" fillId="0" borderId="0" xfId="0" applyFont="1" applyAlignment="1">
      <alignment wrapText="1"/>
    </xf>
    <xf numFmtId="5" fontId="54" fillId="0" borderId="0" xfId="1" applyNumberFormat="1" applyFont="1" applyAlignment="1">
      <alignment horizontal="center"/>
    </xf>
    <xf numFmtId="174" fontId="54" fillId="0" borderId="1" xfId="0" applyNumberFormat="1" applyFont="1" applyBorder="1" applyAlignment="1">
      <alignment horizontal="center"/>
    </xf>
    <xf numFmtId="0" fontId="54" fillId="34" borderId="1" xfId="0" applyFont="1" applyFill="1" applyBorder="1" applyAlignment="1">
      <alignment horizontal="center" wrapText="1"/>
    </xf>
    <xf numFmtId="0" fontId="54" fillId="0" borderId="35" xfId="0" applyFont="1" applyBorder="1" applyAlignment="1">
      <alignment horizontal="center" wrapText="1"/>
    </xf>
    <xf numFmtId="174" fontId="0" fillId="0" borderId="1" xfId="0" applyNumberFormat="1" applyBorder="1"/>
    <xf numFmtId="5" fontId="57" fillId="7" borderId="0" xfId="1" applyNumberFormat="1" applyFont="1" applyFill="1" applyAlignment="1">
      <alignment horizontal="right"/>
    </xf>
    <xf numFmtId="174" fontId="57" fillId="7" borderId="0" xfId="0" applyNumberFormat="1" applyFont="1" applyFill="1"/>
    <xf numFmtId="174" fontId="58" fillId="7" borderId="0" xfId="0" applyNumberFormat="1" applyFont="1" applyFill="1"/>
    <xf numFmtId="0" fontId="58" fillId="7" borderId="0" xfId="0" applyFont="1" applyFill="1"/>
    <xf numFmtId="5" fontId="47" fillId="3" borderId="21" xfId="0" applyNumberFormat="1" applyFont="1" applyFill="1" applyBorder="1" applyAlignment="1">
      <alignment horizontal="center"/>
    </xf>
    <xf numFmtId="5" fontId="47" fillId="0" borderId="21" xfId="0" applyNumberFormat="1" applyFont="1" applyFill="1" applyBorder="1" applyAlignment="1">
      <alignment horizontal="center"/>
    </xf>
    <xf numFmtId="164" fontId="3" fillId="0" borderId="22" xfId="7" applyNumberFormat="1" applyFont="1" applyFill="1" applyBorder="1"/>
    <xf numFmtId="0" fontId="14" fillId="0" borderId="3" xfId="6" applyFont="1" applyFill="1" applyBorder="1"/>
    <xf numFmtId="2" fontId="14" fillId="0" borderId="3" xfId="6" applyNumberFormat="1" applyFont="1" applyFill="1" applyBorder="1" applyAlignment="1">
      <alignment horizontal="center"/>
    </xf>
    <xf numFmtId="0" fontId="19" fillId="0" borderId="0" xfId="6" applyFont="1" applyFill="1" applyBorder="1"/>
    <xf numFmtId="10" fontId="18" fillId="0" borderId="0" xfId="6" applyNumberFormat="1" applyFont="1" applyFill="1" applyBorder="1" applyAlignment="1">
      <alignment horizontal="center"/>
    </xf>
    <xf numFmtId="164" fontId="3" fillId="0" borderId="3" xfId="7" applyNumberFormat="1" applyFont="1" applyFill="1" applyBorder="1"/>
    <xf numFmtId="2" fontId="3" fillId="0" borderId="3" xfId="6" applyNumberFormat="1" applyFont="1" applyFill="1" applyBorder="1" applyAlignment="1">
      <alignment horizontal="center"/>
    </xf>
    <xf numFmtId="164" fontId="18" fillId="3" borderId="3" xfId="7" applyNumberFormat="1" applyFont="1" applyFill="1" applyBorder="1"/>
    <xf numFmtId="7" fontId="45" fillId="7" borderId="0" xfId="0" applyNumberFormat="1" applyFont="1" applyFill="1"/>
    <xf numFmtId="164" fontId="47" fillId="0" borderId="21" xfId="0" applyNumberFormat="1" applyFont="1" applyFill="1" applyBorder="1" applyAlignment="1">
      <alignment horizontal="center"/>
    </xf>
    <xf numFmtId="0" fontId="47" fillId="0" borderId="21" xfId="0" applyFont="1" applyFill="1" applyBorder="1" applyAlignment="1">
      <alignment horizontal="center"/>
    </xf>
    <xf numFmtId="10" fontId="47" fillId="0" borderId="21" xfId="5" applyNumberFormat="1" applyFont="1" applyFill="1" applyBorder="1" applyAlignment="1">
      <alignment horizontal="center"/>
    </xf>
    <xf numFmtId="170" fontId="47" fillId="0" borderId="21" xfId="5" applyNumberFormat="1" applyFont="1" applyFill="1" applyBorder="1" applyAlignment="1">
      <alignment horizontal="center"/>
    </xf>
    <xf numFmtId="164" fontId="3" fillId="0" borderId="0" xfId="7" applyNumberFormat="1" applyFont="1" applyFill="1" applyBorder="1"/>
    <xf numFmtId="2" fontId="3" fillId="0" borderId="0" xfId="6" applyNumberFormat="1" applyFont="1" applyFill="1" applyBorder="1" applyAlignment="1">
      <alignment horizontal="center"/>
    </xf>
    <xf numFmtId="164" fontId="14" fillId="0" borderId="3" xfId="7" applyNumberFormat="1" applyFont="1" applyFill="1" applyBorder="1"/>
    <xf numFmtId="164" fontId="14" fillId="0" borderId="0" xfId="6" applyNumberFormat="1" applyFont="1" applyFill="1" applyBorder="1"/>
    <xf numFmtId="164" fontId="19" fillId="0" borderId="0" xfId="6" applyNumberFormat="1" applyFont="1" applyFill="1" applyBorder="1"/>
    <xf numFmtId="0" fontId="19" fillId="0" borderId="3" xfId="6" applyFont="1" applyFill="1" applyBorder="1"/>
    <xf numFmtId="164" fontId="14" fillId="0" borderId="3" xfId="6" applyNumberFormat="1" applyFont="1" applyFill="1" applyBorder="1"/>
    <xf numFmtId="164" fontId="18" fillId="0" borderId="0" xfId="6" applyNumberFormat="1" applyFont="1" applyFill="1" applyBorder="1" applyAlignment="1">
      <alignment horizontal="center"/>
    </xf>
    <xf numFmtId="164" fontId="18" fillId="0" borderId="0" xfId="7" applyNumberFormat="1" applyFont="1" applyFill="1" applyBorder="1"/>
    <xf numFmtId="164" fontId="18" fillId="0" borderId="23" xfId="7" applyNumberFormat="1" applyFont="1" applyFill="1" applyBorder="1"/>
    <xf numFmtId="0" fontId="19" fillId="0" borderId="27" xfId="6" applyFont="1" applyFill="1" applyBorder="1"/>
    <xf numFmtId="170" fontId="18" fillId="0" borderId="27" xfId="6" applyNumberFormat="1" applyFont="1" applyFill="1" applyBorder="1" applyAlignment="1">
      <alignment horizontal="center"/>
    </xf>
    <xf numFmtId="164" fontId="44" fillId="0" borderId="27" xfId="6" applyNumberFormat="1" applyFont="1" applyFill="1" applyBorder="1"/>
    <xf numFmtId="0" fontId="45" fillId="0" borderId="0" xfId="0" applyFont="1" applyFill="1" applyBorder="1"/>
    <xf numFmtId="164" fontId="18" fillId="0" borderId="0" xfId="6" applyNumberFormat="1" applyFont="1" applyFill="1" applyBorder="1"/>
    <xf numFmtId="164" fontId="45" fillId="0" borderId="0" xfId="7" applyNumberFormat="1" applyFont="1" applyFill="1" applyBorder="1"/>
    <xf numFmtId="2" fontId="19" fillId="0" borderId="0" xfId="6" applyNumberFormat="1" applyFont="1" applyFill="1" applyBorder="1" applyAlignment="1">
      <alignment horizontal="center"/>
    </xf>
    <xf numFmtId="0" fontId="8" fillId="0" borderId="33" xfId="9" applyBorder="1" applyAlignment="1">
      <alignment horizontal="center"/>
    </xf>
    <xf numFmtId="171" fontId="8" fillId="0" borderId="33" xfId="9" applyNumberFormat="1" applyBorder="1" applyAlignment="1">
      <alignment horizontal="center"/>
    </xf>
    <xf numFmtId="0" fontId="29" fillId="36" borderId="0" xfId="19" applyFont="1" applyFill="1"/>
    <xf numFmtId="0" fontId="29" fillId="37" borderId="0" xfId="19" applyFont="1" applyFill="1"/>
    <xf numFmtId="0" fontId="29" fillId="22" borderId="0" xfId="19" applyFont="1" applyFill="1"/>
    <xf numFmtId="0" fontId="67" fillId="3" borderId="0" xfId="6" applyFont="1" applyFill="1" applyBorder="1"/>
    <xf numFmtId="0" fontId="68" fillId="3" borderId="0" xfId="6" applyFont="1" applyFill="1" applyBorder="1"/>
    <xf numFmtId="164" fontId="68" fillId="3" borderId="0" xfId="6" applyNumberFormat="1" applyFont="1" applyFill="1" applyBorder="1"/>
    <xf numFmtId="174" fontId="45" fillId="7" borderId="0" xfId="1" applyNumberFormat="1" applyFont="1" applyFill="1"/>
    <xf numFmtId="174" fontId="69" fillId="7" borderId="0" xfId="1" applyNumberFormat="1" applyFont="1" applyFill="1"/>
    <xf numFmtId="0" fontId="69" fillId="7" borderId="0" xfId="0" applyFont="1" applyFill="1"/>
    <xf numFmtId="0" fontId="69" fillId="7" borderId="0" xfId="0" applyFont="1" applyFill="1" applyAlignment="1">
      <alignment horizontal="right"/>
    </xf>
    <xf numFmtId="164" fontId="69" fillId="7" borderId="0" xfId="0" applyNumberFormat="1" applyFont="1" applyFill="1"/>
    <xf numFmtId="164" fontId="69" fillId="7" borderId="0" xfId="0" applyNumberFormat="1" applyFont="1" applyFill="1" applyAlignment="1">
      <alignment horizontal="right"/>
    </xf>
    <xf numFmtId="10" fontId="69" fillId="7" borderId="0" xfId="5" applyNumberFormat="1" applyFont="1" applyFill="1"/>
    <xf numFmtId="0" fontId="14" fillId="3" borderId="29" xfId="6" applyFont="1" applyFill="1" applyBorder="1"/>
    <xf numFmtId="164" fontId="70" fillId="3" borderId="19" xfId="1" applyNumberFormat="1" applyFont="1" applyFill="1" applyBorder="1"/>
    <xf numFmtId="10" fontId="70" fillId="0" borderId="21" xfId="5" applyNumberFormat="1" applyFont="1" applyFill="1" applyBorder="1" applyAlignment="1">
      <alignment horizontal="center"/>
    </xf>
    <xf numFmtId="0" fontId="70" fillId="3" borderId="15" xfId="0" applyFont="1" applyFill="1" applyBorder="1"/>
    <xf numFmtId="0" fontId="25" fillId="14" borderId="9" xfId="75" applyFont="1" applyFill="1" applyBorder="1"/>
    <xf numFmtId="0" fontId="26" fillId="14" borderId="10" xfId="75" applyFont="1" applyFill="1" applyBorder="1"/>
    <xf numFmtId="0" fontId="71" fillId="0" borderId="0" xfId="75"/>
    <xf numFmtId="0" fontId="26" fillId="14" borderId="0" xfId="75" applyFont="1" applyFill="1" applyBorder="1"/>
    <xf numFmtId="0" fontId="20" fillId="14" borderId="15" xfId="75" applyFont="1" applyFill="1" applyBorder="1"/>
    <xf numFmtId="0" fontId="27" fillId="14" borderId="30" xfId="75" applyFont="1" applyFill="1" applyBorder="1"/>
    <xf numFmtId="0" fontId="20" fillId="14" borderId="26" xfId="75" applyFont="1" applyFill="1" applyBorder="1"/>
    <xf numFmtId="0" fontId="20" fillId="0" borderId="0" xfId="75" applyFont="1"/>
    <xf numFmtId="0" fontId="29" fillId="31" borderId="0" xfId="19" applyFont="1" applyFill="1"/>
    <xf numFmtId="0" fontId="29" fillId="38" borderId="0" xfId="19" applyFont="1" applyFill="1"/>
    <xf numFmtId="14" fontId="20" fillId="0" borderId="0" xfId="75" applyNumberFormat="1" applyFont="1"/>
    <xf numFmtId="171" fontId="71" fillId="0" borderId="0" xfId="75" applyNumberFormat="1"/>
    <xf numFmtId="171" fontId="71" fillId="0" borderId="0" xfId="75" applyNumberFormat="1" applyAlignment="1">
      <alignment horizontal="left"/>
    </xf>
    <xf numFmtId="14" fontId="20" fillId="0" borderId="0" xfId="75" applyNumberFormat="1" applyFont="1" applyAlignment="1">
      <alignment horizontal="right"/>
    </xf>
    <xf numFmtId="10" fontId="20" fillId="5" borderId="33" xfId="65" applyNumberFormat="1" applyFont="1" applyFill="1" applyBorder="1" applyAlignment="1">
      <alignment horizontal="center"/>
    </xf>
    <xf numFmtId="44" fontId="47" fillId="0" borderId="21" xfId="0" applyNumberFormat="1" applyFont="1" applyFill="1" applyBorder="1" applyAlignment="1">
      <alignment horizontal="center"/>
    </xf>
    <xf numFmtId="0" fontId="29" fillId="10" borderId="0" xfId="19" applyFont="1" applyFill="1"/>
    <xf numFmtId="0" fontId="8" fillId="40" borderId="0" xfId="75" applyFont="1" applyFill="1"/>
    <xf numFmtId="10" fontId="72" fillId="7" borderId="0" xfId="5" applyNumberFormat="1" applyFont="1" applyFill="1"/>
    <xf numFmtId="174" fontId="73" fillId="7" borderId="0" xfId="1" applyNumberFormat="1" applyFont="1" applyFill="1"/>
    <xf numFmtId="0" fontId="73" fillId="7" borderId="0" xfId="0" applyFont="1" applyFill="1"/>
    <xf numFmtId="174" fontId="74" fillId="7" borderId="0" xfId="1" applyNumberFormat="1" applyFont="1" applyFill="1"/>
    <xf numFmtId="0" fontId="74" fillId="7" borderId="0" xfId="0" applyFont="1" applyFill="1"/>
    <xf numFmtId="0" fontId="74" fillId="7" borderId="0" xfId="0" applyFont="1" applyFill="1" applyAlignment="1">
      <alignment horizontal="right"/>
    </xf>
    <xf numFmtId="10" fontId="74" fillId="7" borderId="0" xfId="5" applyNumberFormat="1" applyFont="1" applyFill="1"/>
    <xf numFmtId="164" fontId="74" fillId="7" borderId="0" xfId="0" applyNumberFormat="1" applyFont="1" applyFill="1"/>
    <xf numFmtId="164" fontId="74" fillId="7" borderId="0" xfId="0" applyNumberFormat="1" applyFont="1" applyFill="1" applyAlignment="1">
      <alignment horizontal="right"/>
    </xf>
    <xf numFmtId="164" fontId="73" fillId="7" borderId="0" xfId="1" applyNumberFormat="1" applyFont="1" applyFill="1"/>
    <xf numFmtId="0" fontId="13" fillId="4" borderId="0" xfId="0" applyFont="1" applyFill="1" applyAlignment="1">
      <alignment horizontal="left"/>
    </xf>
    <xf numFmtId="0" fontId="13" fillId="4" borderId="0" xfId="0" applyFont="1" applyFill="1" applyAlignment="1">
      <alignment horizontal="left" vertical="top"/>
    </xf>
    <xf numFmtId="0" fontId="25" fillId="14" borderId="9" xfId="8" applyFont="1" applyFill="1" applyBorder="1" applyAlignment="1">
      <alignment horizontal="left"/>
    </xf>
    <xf numFmtId="0" fontId="25" fillId="14" borderId="10" xfId="8" applyFont="1" applyFill="1" applyBorder="1" applyAlignment="1">
      <alignment horizontal="left"/>
    </xf>
    <xf numFmtId="0" fontId="36" fillId="0" borderId="0" xfId="11" applyFont="1" applyBorder="1" applyAlignment="1">
      <alignment horizontal="center" vertical="center"/>
    </xf>
    <xf numFmtId="0" fontId="35" fillId="0" borderId="33" xfId="11" applyFont="1" applyBorder="1" applyAlignment="1">
      <alignment horizontal="center" vertical="center"/>
    </xf>
    <xf numFmtId="0" fontId="35" fillId="0" borderId="30" xfId="11" applyFont="1" applyBorder="1" applyAlignment="1">
      <alignment horizontal="center" vertical="center"/>
    </xf>
    <xf numFmtId="0" fontId="35" fillId="0" borderId="40" xfId="11" applyFont="1" applyBorder="1" applyAlignment="1">
      <alignment horizontal="center" vertical="center"/>
    </xf>
    <xf numFmtId="0" fontId="37" fillId="10" borderId="1" xfId="11" applyFont="1" applyFill="1" applyBorder="1" applyAlignment="1">
      <alignment horizontal="center" wrapText="1"/>
    </xf>
    <xf numFmtId="0" fontId="37" fillId="0" borderId="1" xfId="11" applyFont="1" applyBorder="1" applyAlignment="1">
      <alignment horizontal="center" wrapText="1"/>
    </xf>
    <xf numFmtId="0" fontId="37" fillId="26" borderId="1" xfId="11" applyFont="1" applyFill="1" applyBorder="1" applyAlignment="1">
      <alignment horizontal="center" wrapText="1"/>
    </xf>
    <xf numFmtId="0" fontId="37" fillId="10" borderId="2" xfId="11" applyFont="1" applyFill="1" applyBorder="1" applyAlignment="1">
      <alignment horizontal="center" wrapText="1"/>
    </xf>
    <xf numFmtId="0" fontId="37" fillId="10" borderId="4" xfId="11" applyFont="1" applyFill="1" applyBorder="1" applyAlignment="1">
      <alignment horizontal="center" wrapText="1"/>
    </xf>
    <xf numFmtId="0" fontId="36" fillId="0" borderId="33" xfId="11" applyFont="1" applyBorder="1" applyAlignment="1">
      <alignment horizontal="center" vertical="center"/>
    </xf>
    <xf numFmtId="0" fontId="36" fillId="0" borderId="30" xfId="11" applyFont="1" applyBorder="1" applyAlignment="1">
      <alignment horizontal="center" vertical="center"/>
    </xf>
    <xf numFmtId="0" fontId="36" fillId="0" borderId="40" xfId="11" applyFont="1" applyBorder="1" applyAlignment="1">
      <alignment horizontal="center" vertical="center"/>
    </xf>
    <xf numFmtId="4" fontId="35" fillId="25" borderId="50" xfId="11" applyNumberFormat="1" applyFont="1" applyFill="1" applyBorder="1" applyAlignment="1">
      <alignment horizontal="right"/>
    </xf>
    <xf numFmtId="4" fontId="35" fillId="25" borderId="51" xfId="11" applyNumberFormat="1" applyFont="1" applyFill="1" applyBorder="1" applyAlignment="1">
      <alignment horizontal="right"/>
    </xf>
    <xf numFmtId="0" fontId="37" fillId="10" borderId="39" xfId="11" applyFont="1" applyFill="1" applyBorder="1" applyAlignment="1">
      <alignment horizontal="center" wrapText="1"/>
    </xf>
    <xf numFmtId="0" fontId="37" fillId="10" borderId="13" xfId="11" applyFont="1" applyFill="1" applyBorder="1" applyAlignment="1">
      <alignment horizontal="center" wrapText="1"/>
    </xf>
    <xf numFmtId="2" fontId="37" fillId="0" borderId="39" xfId="11" applyNumberFormat="1" applyFont="1" applyBorder="1" applyAlignment="1">
      <alignment horizontal="center"/>
    </xf>
    <xf numFmtId="2" fontId="37" fillId="0" borderId="13" xfId="11" applyNumberFormat="1" applyFont="1" applyBorder="1" applyAlignment="1">
      <alignment horizontal="center"/>
    </xf>
    <xf numFmtId="4" fontId="35" fillId="25" borderId="4" xfId="11" applyNumberFormat="1" applyFont="1" applyFill="1" applyBorder="1" applyAlignment="1">
      <alignment horizontal="right"/>
    </xf>
    <xf numFmtId="4" fontId="35" fillId="25" borderId="2" xfId="11" applyNumberFormat="1" applyFont="1" applyFill="1" applyBorder="1" applyAlignment="1">
      <alignment horizontal="right"/>
    </xf>
    <xf numFmtId="2" fontId="35" fillId="7" borderId="58" xfId="11" applyNumberFormat="1" applyFont="1" applyFill="1" applyBorder="1" applyAlignment="1">
      <alignment horizontal="center"/>
    </xf>
    <xf numFmtId="2" fontId="35" fillId="7" borderId="59" xfId="11" applyNumberFormat="1" applyFont="1" applyFill="1" applyBorder="1" applyAlignment="1">
      <alignment horizontal="center"/>
    </xf>
    <xf numFmtId="164" fontId="35" fillId="0" borderId="50" xfId="11" applyNumberFormat="1" applyFont="1" applyBorder="1" applyAlignment="1">
      <alignment horizontal="right"/>
    </xf>
    <xf numFmtId="164" fontId="35" fillId="0" borderId="51" xfId="11" applyNumberFormat="1" applyFont="1" applyBorder="1" applyAlignment="1">
      <alignment horizontal="right"/>
    </xf>
    <xf numFmtId="164" fontId="35" fillId="0" borderId="4" xfId="11" applyNumberFormat="1" applyFont="1" applyBorder="1" applyAlignment="1">
      <alignment horizontal="right"/>
    </xf>
    <xf numFmtId="4" fontId="35" fillId="25" borderId="58" xfId="11" applyNumberFormat="1" applyFont="1" applyFill="1" applyBorder="1" applyAlignment="1">
      <alignment horizontal="right"/>
    </xf>
    <xf numFmtId="4" fontId="35" fillId="25" borderId="59" xfId="11" applyNumberFormat="1" applyFont="1" applyFill="1" applyBorder="1" applyAlignment="1">
      <alignment horizontal="right"/>
    </xf>
    <xf numFmtId="164" fontId="35" fillId="0" borderId="58" xfId="11" applyNumberFormat="1" applyFont="1" applyBorder="1" applyAlignment="1">
      <alignment horizontal="right"/>
    </xf>
    <xf numFmtId="164" fontId="35" fillId="0" borderId="59" xfId="11" applyNumberFormat="1" applyFont="1" applyBorder="1" applyAlignment="1">
      <alignment horizontal="right"/>
    </xf>
    <xf numFmtId="164" fontId="35" fillId="0" borderId="58" xfId="11" applyNumberFormat="1" applyFont="1" applyBorder="1" applyAlignment="1">
      <alignment horizontal="center"/>
    </xf>
    <xf numFmtId="164" fontId="35" fillId="0" borderId="59" xfId="11" applyNumberFormat="1" applyFont="1" applyBorder="1" applyAlignment="1">
      <alignment horizontal="center"/>
    </xf>
    <xf numFmtId="164" fontId="35" fillId="0" borderId="2" xfId="11" applyNumberFormat="1" applyFont="1" applyBorder="1" applyAlignment="1">
      <alignment horizontal="right"/>
    </xf>
    <xf numFmtId="164" fontId="35" fillId="0" borderId="50" xfId="11" applyNumberFormat="1" applyFont="1" applyBorder="1" applyAlignment="1">
      <alignment horizontal="center"/>
    </xf>
    <xf numFmtId="164" fontId="35" fillId="0" borderId="51" xfId="11" applyNumberFormat="1" applyFont="1" applyBorder="1" applyAlignment="1">
      <alignment horizontal="center"/>
    </xf>
    <xf numFmtId="164" fontId="35" fillId="0" borderId="60" xfId="11" applyNumberFormat="1" applyFont="1" applyBorder="1" applyAlignment="1">
      <alignment horizontal="center"/>
    </xf>
    <xf numFmtId="164" fontId="35" fillId="0" borderId="61" xfId="11" applyNumberFormat="1" applyFont="1" applyBorder="1" applyAlignment="1">
      <alignment horizontal="center"/>
    </xf>
    <xf numFmtId="164" fontId="35" fillId="0" borderId="54" xfId="11" applyNumberFormat="1" applyFont="1" applyBorder="1" applyAlignment="1">
      <alignment horizontal="right"/>
    </xf>
    <xf numFmtId="164" fontId="35" fillId="0" borderId="55" xfId="11" applyNumberFormat="1" applyFont="1" applyBorder="1" applyAlignment="1">
      <alignment horizontal="right"/>
    </xf>
    <xf numFmtId="164" fontId="35" fillId="0" borderId="56" xfId="11" applyNumberFormat="1" applyFont="1" applyBorder="1" applyAlignment="1">
      <alignment horizontal="right"/>
    </xf>
    <xf numFmtId="164" fontId="37" fillId="0" borderId="52" xfId="11" applyNumberFormat="1" applyFont="1" applyBorder="1" applyAlignment="1">
      <alignment horizontal="right"/>
    </xf>
    <xf numFmtId="164" fontId="37" fillId="0" borderId="53" xfId="11" applyNumberFormat="1" applyFont="1" applyBorder="1" applyAlignment="1">
      <alignment horizontal="right"/>
    </xf>
    <xf numFmtId="164" fontId="35" fillId="0" borderId="57" xfId="11" applyNumberFormat="1" applyFont="1" applyBorder="1" applyAlignment="1">
      <alignment horizontal="right"/>
    </xf>
    <xf numFmtId="164" fontId="35" fillId="0" borderId="54" xfId="11" applyNumberFormat="1" applyFont="1" applyBorder="1" applyAlignment="1">
      <alignment horizontal="center"/>
    </xf>
    <xf numFmtId="164" fontId="35" fillId="0" borderId="55" xfId="11" applyNumberFormat="1" applyFont="1" applyBorder="1" applyAlignment="1">
      <alignment horizontal="center"/>
    </xf>
    <xf numFmtId="164" fontId="35" fillId="0" borderId="60" xfId="11" applyNumberFormat="1" applyFont="1" applyBorder="1" applyAlignment="1">
      <alignment horizontal="right"/>
    </xf>
    <xf numFmtId="164" fontId="35" fillId="0" borderId="61" xfId="11" applyNumberFormat="1" applyFont="1" applyBorder="1" applyAlignment="1">
      <alignment horizontal="right"/>
    </xf>
    <xf numFmtId="164" fontId="37" fillId="0" borderId="34" xfId="11" applyNumberFormat="1" applyFont="1" applyBorder="1" applyAlignment="1">
      <alignment horizontal="right"/>
    </xf>
    <xf numFmtId="164" fontId="37" fillId="0" borderId="62" xfId="11" applyNumberFormat="1" applyFont="1" applyBorder="1" applyAlignment="1">
      <alignment horizontal="center"/>
    </xf>
    <xf numFmtId="164" fontId="37" fillId="0" borderId="63" xfId="11" applyNumberFormat="1" applyFont="1" applyBorder="1" applyAlignment="1">
      <alignment horizontal="center"/>
    </xf>
    <xf numFmtId="164" fontId="37" fillId="0" borderId="52" xfId="11" applyNumberFormat="1" applyFont="1" applyBorder="1" applyAlignment="1">
      <alignment horizontal="center"/>
    </xf>
    <xf numFmtId="164" fontId="37" fillId="0" borderId="53" xfId="11" applyNumberFormat="1" applyFont="1" applyBorder="1" applyAlignment="1">
      <alignment horizontal="center"/>
    </xf>
    <xf numFmtId="164" fontId="35" fillId="25" borderId="50" xfId="11" applyNumberFormat="1" applyFont="1" applyFill="1" applyBorder="1" applyAlignment="1">
      <alignment horizontal="right"/>
    </xf>
    <xf numFmtId="164" fontId="35" fillId="25" borderId="51" xfId="11" applyNumberFormat="1" applyFont="1" applyFill="1" applyBorder="1" applyAlignment="1">
      <alignment horizontal="right"/>
    </xf>
    <xf numFmtId="164" fontId="35" fillId="25" borderId="4" xfId="11" applyNumberFormat="1" applyFont="1" applyFill="1" applyBorder="1" applyAlignment="1">
      <alignment horizontal="right"/>
    </xf>
    <xf numFmtId="164" fontId="37" fillId="0" borderId="62" xfId="11" applyNumberFormat="1" applyFont="1" applyBorder="1" applyAlignment="1">
      <alignment horizontal="right"/>
    </xf>
    <xf numFmtId="164" fontId="37" fillId="0" borderId="63" xfId="11" applyNumberFormat="1" applyFont="1" applyBorder="1" applyAlignment="1">
      <alignment horizontal="right"/>
    </xf>
    <xf numFmtId="164" fontId="37" fillId="0" borderId="35" xfId="11" applyNumberFormat="1" applyFont="1" applyBorder="1" applyAlignment="1">
      <alignment horizontal="right"/>
    </xf>
    <xf numFmtId="164" fontId="35" fillId="25" borderId="58" xfId="11" applyNumberFormat="1" applyFont="1" applyFill="1" applyBorder="1" applyAlignment="1">
      <alignment horizontal="right"/>
    </xf>
    <xf numFmtId="164" fontId="35" fillId="25" borderId="59" xfId="11" applyNumberFormat="1" applyFont="1" applyFill="1" applyBorder="1" applyAlignment="1">
      <alignment horizontal="right"/>
    </xf>
    <xf numFmtId="164" fontId="35" fillId="25" borderId="58" xfId="11" applyNumberFormat="1" applyFont="1" applyFill="1" applyBorder="1" applyAlignment="1">
      <alignment horizontal="center"/>
    </xf>
    <xf numFmtId="164" fontId="35" fillId="25" borderId="59" xfId="11" applyNumberFormat="1" applyFont="1" applyFill="1" applyBorder="1" applyAlignment="1">
      <alignment horizontal="center"/>
    </xf>
    <xf numFmtId="164" fontId="35" fillId="25" borderId="2" xfId="11" applyNumberFormat="1" applyFont="1" applyFill="1" applyBorder="1" applyAlignment="1">
      <alignment horizontal="right"/>
    </xf>
    <xf numFmtId="164" fontId="35" fillId="7" borderId="58" xfId="11" applyNumberFormat="1" applyFont="1" applyFill="1" applyBorder="1" applyAlignment="1">
      <alignment horizontal="center"/>
    </xf>
    <xf numFmtId="164" fontId="35" fillId="7" borderId="59" xfId="11" applyNumberFormat="1" applyFont="1" applyFill="1" applyBorder="1" applyAlignment="1">
      <alignment horizontal="center"/>
    </xf>
    <xf numFmtId="164" fontId="37" fillId="0" borderId="64" xfId="11" applyNumberFormat="1" applyFont="1" applyBorder="1" applyAlignment="1">
      <alignment horizontal="right"/>
    </xf>
    <xf numFmtId="164" fontId="37" fillId="0" borderId="65" xfId="11" applyNumberFormat="1" applyFont="1" applyBorder="1" applyAlignment="1">
      <alignment horizontal="right"/>
    </xf>
    <xf numFmtId="164" fontId="37" fillId="0" borderId="66" xfId="11" applyNumberFormat="1" applyFont="1" applyBorder="1" applyAlignment="1">
      <alignment horizontal="right"/>
    </xf>
    <xf numFmtId="164" fontId="37" fillId="0" borderId="67" xfId="11" applyNumberFormat="1" applyFont="1" applyBorder="1" applyAlignment="1">
      <alignment horizontal="right"/>
    </xf>
    <xf numFmtId="164" fontId="37" fillId="0" borderId="68" xfId="11" applyNumberFormat="1" applyFont="1" applyBorder="1" applyAlignment="1">
      <alignment horizontal="right"/>
    </xf>
    <xf numFmtId="164" fontId="37" fillId="0" borderId="69" xfId="11" applyNumberFormat="1" applyFont="1" applyBorder="1" applyAlignment="1">
      <alignment horizontal="right"/>
    </xf>
    <xf numFmtId="164" fontId="37" fillId="0" borderId="54" xfId="11" applyNumberFormat="1" applyFont="1" applyBorder="1" applyAlignment="1">
      <alignment horizontal="center"/>
    </xf>
    <xf numFmtId="164" fontId="37" fillId="0" borderId="55" xfId="11" applyNumberFormat="1" applyFont="1" applyBorder="1" applyAlignment="1">
      <alignment horizontal="center"/>
    </xf>
    <xf numFmtId="164" fontId="37" fillId="0" borderId="24" xfId="11" applyNumberFormat="1" applyFont="1" applyBorder="1" applyAlignment="1">
      <alignment horizontal="right"/>
    </xf>
    <xf numFmtId="164" fontId="37" fillId="0" borderId="70" xfId="11" applyNumberFormat="1" applyFont="1" applyBorder="1" applyAlignment="1">
      <alignment horizontal="right"/>
    </xf>
    <xf numFmtId="164" fontId="37" fillId="0" borderId="40" xfId="11" applyNumberFormat="1" applyFont="1" applyBorder="1" applyAlignment="1">
      <alignment horizontal="right"/>
    </xf>
    <xf numFmtId="164" fontId="37" fillId="0" borderId="71" xfId="11" applyNumberFormat="1" applyFont="1" applyBorder="1" applyAlignment="1">
      <alignment horizontal="right"/>
    </xf>
    <xf numFmtId="164" fontId="37" fillId="0" borderId="72" xfId="11" applyNumberFormat="1" applyFont="1" applyBorder="1" applyAlignment="1">
      <alignment horizontal="right"/>
    </xf>
    <xf numFmtId="164" fontId="37" fillId="0" borderId="73" xfId="11" applyNumberFormat="1" applyFont="1" applyBorder="1" applyAlignment="1">
      <alignment horizontal="right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6" fillId="8" borderId="7" xfId="0" applyFont="1" applyFill="1" applyBorder="1" applyAlignment="1">
      <alignment horizontal="center"/>
    </xf>
    <xf numFmtId="0" fontId="49" fillId="27" borderId="5" xfId="6" applyFont="1" applyFill="1" applyBorder="1" applyAlignment="1">
      <alignment horizontal="center"/>
    </xf>
    <xf numFmtId="0" fontId="49" fillId="27" borderId="6" xfId="6" applyFont="1" applyFill="1" applyBorder="1" applyAlignment="1">
      <alignment horizontal="center"/>
    </xf>
    <xf numFmtId="0" fontId="49" fillId="27" borderId="7" xfId="6" applyFont="1" applyFill="1" applyBorder="1" applyAlignment="1">
      <alignment horizontal="center"/>
    </xf>
    <xf numFmtId="0" fontId="14" fillId="10" borderId="5" xfId="6" applyFont="1" applyFill="1" applyBorder="1" applyAlignment="1">
      <alignment horizontal="center"/>
    </xf>
    <xf numFmtId="0" fontId="14" fillId="10" borderId="6" xfId="6" applyFont="1" applyFill="1" applyBorder="1" applyAlignment="1">
      <alignment horizontal="center"/>
    </xf>
    <xf numFmtId="0" fontId="14" fillId="10" borderId="7" xfId="6" applyFont="1" applyFill="1" applyBorder="1" applyAlignment="1">
      <alignment horizontal="center"/>
    </xf>
    <xf numFmtId="0" fontId="49" fillId="31" borderId="5" xfId="6" applyFont="1" applyFill="1" applyBorder="1" applyAlignment="1">
      <alignment horizontal="center"/>
    </xf>
    <xf numFmtId="0" fontId="49" fillId="31" borderId="6" xfId="6" applyFont="1" applyFill="1" applyBorder="1" applyAlignment="1">
      <alignment horizontal="center"/>
    </xf>
    <xf numFmtId="0" fontId="49" fillId="31" borderId="7" xfId="6" applyFont="1" applyFill="1" applyBorder="1" applyAlignment="1">
      <alignment horizontal="center"/>
    </xf>
    <xf numFmtId="0" fontId="17" fillId="4" borderId="5" xfId="6" applyFont="1" applyFill="1" applyBorder="1" applyAlignment="1">
      <alignment horizontal="center"/>
    </xf>
    <xf numFmtId="0" fontId="17" fillId="4" borderId="6" xfId="6" applyFont="1" applyFill="1" applyBorder="1" applyAlignment="1">
      <alignment horizontal="center"/>
    </xf>
    <xf numFmtId="0" fontId="17" fillId="4" borderId="7" xfId="6" applyFont="1" applyFill="1" applyBorder="1" applyAlignment="1">
      <alignment horizontal="center"/>
    </xf>
    <xf numFmtId="0" fontId="14" fillId="3" borderId="6" xfId="6" applyFont="1" applyFill="1" applyBorder="1" applyAlignment="1">
      <alignment horizontal="center"/>
    </xf>
    <xf numFmtId="0" fontId="45" fillId="3" borderId="29" xfId="0" applyFont="1" applyFill="1" applyBorder="1" applyAlignment="1">
      <alignment horizontal="center"/>
    </xf>
    <xf numFmtId="0" fontId="45" fillId="3" borderId="30" xfId="0" applyFont="1" applyFill="1" applyBorder="1" applyAlignment="1">
      <alignment horizontal="center"/>
    </xf>
    <xf numFmtId="0" fontId="45" fillId="7" borderId="0" xfId="0" applyFont="1" applyFill="1" applyAlignment="1">
      <alignment horizontal="center"/>
    </xf>
    <xf numFmtId="0" fontId="54" fillId="0" borderId="23" xfId="0" applyFont="1" applyBorder="1" applyAlignment="1">
      <alignment horizontal="center"/>
    </xf>
    <xf numFmtId="0" fontId="56" fillId="0" borderId="23" xfId="0" applyFont="1" applyBorder="1" applyAlignment="1">
      <alignment horizontal="center"/>
    </xf>
    <xf numFmtId="0" fontId="49" fillId="39" borderId="5" xfId="6" applyFont="1" applyFill="1" applyBorder="1" applyAlignment="1">
      <alignment horizontal="center"/>
    </xf>
    <xf numFmtId="0" fontId="49" fillId="39" borderId="6" xfId="6" applyFont="1" applyFill="1" applyBorder="1" applyAlignment="1">
      <alignment horizontal="center"/>
    </xf>
    <xf numFmtId="0" fontId="49" fillId="39" borderId="7" xfId="6" applyFont="1" applyFill="1" applyBorder="1" applyAlignment="1">
      <alignment horizontal="center"/>
    </xf>
    <xf numFmtId="176" fontId="15" fillId="0" borderId="29" xfId="13" applyNumberFormat="1" applyFont="1" applyBorder="1" applyAlignment="1">
      <alignment horizontal="center"/>
    </xf>
    <xf numFmtId="176" fontId="15" fillId="0" borderId="30" xfId="13" applyNumberFormat="1" applyFont="1" applyBorder="1" applyAlignment="1">
      <alignment horizontal="center"/>
    </xf>
    <xf numFmtId="176" fontId="15" fillId="0" borderId="26" xfId="13" applyNumberFormat="1" applyFont="1" applyBorder="1" applyAlignment="1">
      <alignment horizontal="center"/>
    </xf>
    <xf numFmtId="6" fontId="15" fillId="0" borderId="5" xfId="13" applyNumberFormat="1" applyFont="1" applyBorder="1" applyAlignment="1">
      <alignment horizontal="center"/>
    </xf>
    <xf numFmtId="6" fontId="15" fillId="0" borderId="6" xfId="13" applyNumberFormat="1" applyFont="1" applyBorder="1" applyAlignment="1">
      <alignment horizontal="center"/>
    </xf>
    <xf numFmtId="6" fontId="15" fillId="0" borderId="7" xfId="13" applyNumberFormat="1" applyFont="1" applyBorder="1" applyAlignment="1">
      <alignment horizontal="center"/>
    </xf>
    <xf numFmtId="0" fontId="15" fillId="0" borderId="5" xfId="13" applyFont="1" applyBorder="1" applyAlignment="1">
      <alignment horizontal="center"/>
    </xf>
    <xf numFmtId="0" fontId="15" fillId="0" borderId="6" xfId="13" applyFont="1" applyBorder="1" applyAlignment="1">
      <alignment horizontal="center"/>
    </xf>
    <xf numFmtId="0" fontId="15" fillId="0" borderId="7" xfId="13" applyFont="1" applyBorder="1" applyAlignment="1">
      <alignment horizontal="center"/>
    </xf>
    <xf numFmtId="176" fontId="15" fillId="0" borderId="5" xfId="13" applyNumberFormat="1" applyFont="1" applyBorder="1" applyAlignment="1">
      <alignment horizontal="center"/>
    </xf>
    <xf numFmtId="176" fontId="15" fillId="0" borderId="6" xfId="13" applyNumberFormat="1" applyFont="1" applyBorder="1" applyAlignment="1">
      <alignment horizontal="center"/>
    </xf>
    <xf numFmtId="176" fontId="15" fillId="0" borderId="7" xfId="13" applyNumberFormat="1" applyFont="1" applyBorder="1" applyAlignment="1">
      <alignment horizontal="center"/>
    </xf>
  </cellXfs>
  <cellStyles count="76">
    <cellStyle name="Body: normal cell" xfId="22"/>
    <cellStyle name="Comma 2" xfId="15"/>
    <cellStyle name="Comma 2 2" xfId="23"/>
    <cellStyle name="Comma 3" xfId="24"/>
    <cellStyle name="Comma 3 2" xfId="25"/>
    <cellStyle name="Comma 4" xfId="26"/>
    <cellStyle name="Comma 5" xfId="27"/>
    <cellStyle name="Comma 6" xfId="28"/>
    <cellStyle name="Currency" xfId="1" builtinId="4"/>
    <cellStyle name="Currency [0] 2" xfId="29"/>
    <cellStyle name="Currency 2" xfId="4"/>
    <cellStyle name="Currency 2 2" xfId="30"/>
    <cellStyle name="Currency 3" xfId="7"/>
    <cellStyle name="Currency 3 2" xfId="31"/>
    <cellStyle name="Currency 3 3" xfId="32"/>
    <cellStyle name="Currency 4" xfId="12"/>
    <cellStyle name="Currency 4 2" xfId="33"/>
    <cellStyle name="Currency 4 2 2" xfId="34"/>
    <cellStyle name="Currency 4 2 2 2" xfId="35"/>
    <cellStyle name="Currency 4 2 3" xfId="36"/>
    <cellStyle name="Currency 4 3" xfId="37"/>
    <cellStyle name="Currency 4 3 2" xfId="38"/>
    <cellStyle name="Currency 4 3 3" xfId="39"/>
    <cellStyle name="Currency 4 4" xfId="40"/>
    <cellStyle name="Currency 4 5" xfId="41"/>
    <cellStyle name="Currency 5" xfId="16"/>
    <cellStyle name="Currency 5 2" xfId="42"/>
    <cellStyle name="Currency 6" xfId="43"/>
    <cellStyle name="Currency 7" xfId="44"/>
    <cellStyle name="Currency 8" xfId="45"/>
    <cellStyle name="Currency 8 2" xfId="46"/>
    <cellStyle name="Currency 9" xfId="47"/>
    <cellStyle name="Font: Calibri, 9pt regular" xfId="48"/>
    <cellStyle name="Footnotes: top row" xfId="49"/>
    <cellStyle name="Header: bottom row" xfId="50"/>
    <cellStyle name="Hyperlink 2" xfId="51"/>
    <cellStyle name="Normal" xfId="0" builtinId="0"/>
    <cellStyle name="Normal 10" xfId="52"/>
    <cellStyle name="Normal 11" xfId="53"/>
    <cellStyle name="Normal 12" xfId="54"/>
    <cellStyle name="Normal 13" xfId="55"/>
    <cellStyle name="Normal 14" xfId="75"/>
    <cellStyle name="Normal 2" xfId="3"/>
    <cellStyle name="Normal 2 2" xfId="8"/>
    <cellStyle name="Normal 2 3" xfId="56"/>
    <cellStyle name="Normal 3" xfId="6"/>
    <cellStyle name="Normal 3 2" xfId="57"/>
    <cellStyle name="Normal 4" xfId="9"/>
    <cellStyle name="Normal 4 2" xfId="58"/>
    <cellStyle name="Normal 5" xfId="11"/>
    <cellStyle name="Normal 5 2" xfId="59"/>
    <cellStyle name="Normal 6" xfId="13"/>
    <cellStyle name="Normal 6 2" xfId="19"/>
    <cellStyle name="Normal 7" xfId="17"/>
    <cellStyle name="Normal 7 2" xfId="60"/>
    <cellStyle name="Normal 8" xfId="20"/>
    <cellStyle name="Normal 8 2" xfId="61"/>
    <cellStyle name="Normal 9" xfId="62"/>
    <cellStyle name="Normal_UA&amp;B" xfId="2"/>
    <cellStyle name="Note 2" xfId="63"/>
    <cellStyle name="Parent row" xfId="64"/>
    <cellStyle name="Percent" xfId="5" builtinId="5"/>
    <cellStyle name="Percent 10" xfId="21"/>
    <cellStyle name="Percent 2" xfId="10"/>
    <cellStyle name="Percent 2 2" xfId="65"/>
    <cellStyle name="Percent 2 3" xfId="66"/>
    <cellStyle name="Percent 3" xfId="14"/>
    <cellStyle name="Percent 3 2" xfId="67"/>
    <cellStyle name="Percent 4" xfId="18"/>
    <cellStyle name="Percent 5" xfId="68"/>
    <cellStyle name="Percent 6" xfId="69"/>
    <cellStyle name="Percent 7" xfId="70"/>
    <cellStyle name="Percent 7 2" xfId="71"/>
    <cellStyle name="Percent 8" xfId="72"/>
    <cellStyle name="Percent 9" xfId="73"/>
    <cellStyle name="Table title" xfId="74"/>
  </cellStyles>
  <dxfs count="5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34" formatCode="_(&quot;$&quot;* #,##0.00_);_(&quot;$&quot;* \(#,##0.00\);_(&quot;$&quot;* &quot;-&quot;??_);_(@_)"/>
    </dxf>
    <dxf>
      <fill>
        <patternFill patternType="none">
          <fgColor indexed="64"/>
          <bgColor indexed="65"/>
        </patternFill>
      </fill>
    </dxf>
    <dxf>
      <fill>
        <patternFill patternType="solid">
          <bgColor theme="4"/>
        </patternFill>
      </fill>
    </dxf>
    <dxf>
      <alignment horizontal="center" readingOrder="0"/>
    </dxf>
    <dxf>
      <numFmt numFmtId="2" formatCode="0.00"/>
    </dxf>
    <dxf>
      <alignment horizontal="general" readingOrder="0"/>
    </dxf>
    <dxf>
      <numFmt numFmtId="164" formatCode="_(&quot;$&quot;* #,##0_);_(&quot;$&quot;* \(#,##0\);_(&quot;$&quot;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alignment horizontal="center" readingOrder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66" formatCode="_(* #,##0.0_);_(* \(#,##0.0\);_(* &quot;-&quot;??_);_(@_)"/>
    </dxf>
    <dxf>
      <numFmt numFmtId="164" formatCode="_(&quot;$&quot;* #,##0_);_(&quot;$&quot;* \(#,##0\);_(&quot;$&quot;* &quot;-&quot;??_);_(@_)"/>
    </dxf>
    <dxf>
      <numFmt numFmtId="165" formatCode="_(* #,##0_);_(* \(#,##0\);_(* &quot;-&quot;??_);_(@_)"/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64" formatCode="_(&quot;$&quot;* #,##0_);_(&quot;$&quot;* \(#,##0\);_(&quot;$&quot;* &quot;-&quot;??_);_(@_)"/>
    </dxf>
    <dxf>
      <alignment horizontal="center" readingOrder="0"/>
    </dxf>
    <dxf>
      <numFmt numFmtId="167" formatCode="0.0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2" formatCode="0.00"/>
    </dxf>
    <dxf>
      <alignment horizontal="center" readingOrder="0"/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 patternType="solid">
          <bgColor theme="7" tint="0.79998168889431442"/>
        </patternFill>
      </fill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2" formatCode="0.00"/>
    </dxf>
    <dxf>
      <alignment horizontal="center" readingOrder="0"/>
    </dxf>
    <dxf>
      <numFmt numFmtId="2" formatCode="0.00"/>
    </dxf>
    <dxf>
      <alignment horizontal="center" readingOrder="0"/>
    </dxf>
    <dxf>
      <numFmt numFmtId="180" formatCode="0.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ley/AppData/Local/Microsoft/Windows/Temporary%20Internet%20Files/Content.Outlook/99OJ7751/UFR%20&amp;%20Model%20Differences%20FN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"/>
      <sheetName val="BTL"/>
      <sheetName val="FY17 UFR"/>
    </sheetNames>
    <sheetDataSet>
      <sheetData sheetId="0">
        <row r="3">
          <cell r="F3">
            <v>65097.681225472115</v>
          </cell>
        </row>
        <row r="4">
          <cell r="F4">
            <v>41169.864517096743</v>
          </cell>
        </row>
        <row r="5">
          <cell r="F5">
            <v>46152.225636367439</v>
          </cell>
        </row>
        <row r="6">
          <cell r="F6">
            <v>43058.598216572937</v>
          </cell>
        </row>
      </sheetData>
      <sheetData sheetId="1"/>
      <sheetData sheetId="2">
        <row r="4">
          <cell r="BP4">
            <v>0.23265490843455378</v>
          </cell>
          <cell r="CZ4">
            <v>0.12513687421037389</v>
          </cell>
        </row>
        <row r="48">
          <cell r="CB48">
            <v>171.0628190955691</v>
          </cell>
          <cell r="CD48">
            <v>4437.1398787228727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stecki, James" refreshedDate="42500.696675694446" createdVersion="5" refreshedVersion="5" minRefreshableVersion="3" recordCount="4465">
  <cacheSource type="worksheet">
    <worksheetSource ref="A1:K4466" sheet="UFR"/>
  </cacheSource>
  <cacheFields count="11">
    <cacheField name="Order" numFmtId="0">
      <sharedItems containsSemiMixedTypes="0" containsString="0" containsNumber="1" containsInteger="1" minValue="1" maxValue="4465"/>
    </cacheField>
    <cacheField name="Provider Name" numFmtId="0">
      <sharedItems count="35">
        <s v="JRI, Tauton"/>
        <s v="JRI, Centervile"/>
        <s v="JRI, Brockton"/>
        <s v="Key, New Bedford"/>
        <s v="Key, Fall River"/>
        <s v="Key, Springfield"/>
        <s v="Key, Van Wart"/>
        <s v="Key, Holyoke"/>
        <s v="Key, Lawrence"/>
        <s v="You Inc., Worcester"/>
        <s v="Wayside, Arlington"/>
        <s v="Wayside, Malden"/>
        <s v="Wayside, Framingham "/>
        <s v="Wayside, Whitinsvie"/>
        <s v="Wayside, Worcester"/>
        <s v="Home for Little Wanderers"/>
        <s v="Communities For People, Harbor Area"/>
        <s v="Communities For People, Hyde Park"/>
        <s v="Roxbury Youth Works"/>
        <s v="Bay State, Braintree"/>
        <s v="Bay State, Plymouth"/>
        <s v="Riverside, Cambridge"/>
        <s v="BCF, Pittsfield"/>
        <s v="BCF, Greenfield"/>
        <s v="LUK, Fitchburg"/>
        <s v="MSPCC, Lowell"/>
        <s v="MSPCC, Lawrence"/>
        <s v="NEBH, Ipswich"/>
        <s v="NEBH, Beverly"/>
        <s v="MSPCC" u="1"/>
        <s v="You" u="1"/>
        <s v="The Guidance Center, Riverside CC" u="1"/>
        <s v="LUK" u="1"/>
        <s v="Berkshire Children and Families - Greenfield" u="1"/>
        <s v="Berkshire Children and Families" u="1"/>
      </sharedItems>
    </cacheField>
    <cacheField name="UFR Number" numFmtId="0">
      <sharedItems containsSemiMixedTypes="0" containsString="0" containsNumber="1" containsInteger="1" minValue="8" maxValue="100"/>
    </cacheField>
    <cacheField name="Provider Location" numFmtId="0">
      <sharedItems/>
    </cacheField>
    <cacheField name="Type" numFmtId="0">
      <sharedItems/>
    </cacheField>
    <cacheField name="Line Item or Expense" numFmtId="0">
      <sharedItems/>
    </cacheField>
    <cacheField name="Staffing" numFmtId="0">
      <sharedItems count="4">
        <s v="N/A"/>
        <s v="Management"/>
        <s v="Direct Care"/>
        <s v="Clerical/Support"/>
      </sharedItems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Blank="1" containsMixedTypes="1" containsNumber="1" minValue="0" maxValue="10.709999999999999"/>
    </cacheField>
    <cacheField name=" Actual " numFmtId="0">
      <sharedItems containsString="0" containsBlank="1" containsNumber="1" minValue="-100473.15909724636" maxValue="844363.159097246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ostecki, James" refreshedDate="42500.699696064818" createdVersion="5" refreshedVersion="5" minRefreshableVersion="3" recordCount="4465">
  <cacheSource type="worksheet">
    <worksheetSource ref="A1:K4466" sheet="UFR"/>
  </cacheSource>
  <cacheFields count="11">
    <cacheField name="Order" numFmtId="0">
      <sharedItems containsSemiMixedTypes="0" containsString="0" containsNumber="1" containsInteger="1" minValue="1" maxValue="4465"/>
    </cacheField>
    <cacheField name="Provider Name" numFmtId="0">
      <sharedItems count="34">
        <s v="JRI, Tauton"/>
        <s v="JRI, Centervile"/>
        <s v="JRI, Brockton"/>
        <s v="Key, New Bedford"/>
        <s v="Key, Fall River"/>
        <s v="Key, Springfield"/>
        <s v="Key, Van Wart"/>
        <s v="Key, Holyoke"/>
        <s v="Key, Lawrence"/>
        <s v="You Inc., Worcester"/>
        <s v="Wayside, Arlington"/>
        <s v="Wayside, Malden"/>
        <s v="Wayside, Framingham "/>
        <s v="Wayside, Whitinsvie"/>
        <s v="Wayside, Worcester"/>
        <s v="Home for Little Wanderers"/>
        <s v="Communities For People, Harbor Area"/>
        <s v="Communities For People, Hyde Park"/>
        <s v="Roxbury Youth Works"/>
        <s v="Bay State, Braintree"/>
        <s v="Bay State, Plymouth"/>
        <s v="Riverside, Cambridge"/>
        <s v="BCF, Pittsfield"/>
        <s v="BCF, Greenfield"/>
        <s v="LUK, Fitchburg"/>
        <s v="MSPCC, Lowell"/>
        <s v="MSPCC, Lawrence"/>
        <s v="NEBH, Ipswich"/>
        <s v="NEBH, Beverly"/>
        <s v="MSPCC" u="1"/>
        <s v="You" u="1"/>
        <s v="The Guidance Center, Riverside CC" u="1"/>
        <s v="LUK" u="1"/>
        <s v="Berkshire Children and Families" u="1"/>
      </sharedItems>
    </cacheField>
    <cacheField name="UFR Number" numFmtId="0">
      <sharedItems containsSemiMixedTypes="0" containsString="0" containsNumber="1" containsInteger="1" minValue="8" maxValue="100"/>
    </cacheField>
    <cacheField name="Provider Location" numFmtId="0">
      <sharedItems/>
    </cacheField>
    <cacheField name="Type" numFmtId="0">
      <sharedItems/>
    </cacheField>
    <cacheField name="Line Item or Expense" numFmtId="0">
      <sharedItems/>
    </cacheField>
    <cacheField name="Staffing" numFmtId="0">
      <sharedItems/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Blank="1" containsMixedTypes="1" containsNumber="1" minValue="0" maxValue="10.709999999999999"/>
    </cacheField>
    <cacheField name=" Actual " numFmtId="0">
      <sharedItems containsString="0" containsBlank="1" containsNumber="1" minValue="-100473.15909724636" maxValue="844363.15909724636" count="716">
        <m/>
        <n v="0"/>
        <n v="268310"/>
        <n v="1249"/>
        <n v="269559"/>
        <n v="37767"/>
        <n v="38502"/>
        <n v="51932"/>
        <n v="12307"/>
        <n v="17596"/>
        <n v="158104"/>
        <n v="17396"/>
        <n v="34475"/>
        <n v="209975"/>
        <n v="5972"/>
        <n v="373"/>
        <n v="4805"/>
        <n v="24597"/>
        <n v="29775"/>
        <n v="26"/>
        <n v="2786"/>
        <n v="2812"/>
        <n v="23368.100274003777"/>
        <n v="271902.10027400375"/>
        <n v="-2343.1002740037511"/>
        <n v="289678"/>
        <n v="1890"/>
        <n v="291568"/>
        <n v="58544"/>
        <n v="75237"/>
        <n v="31995"/>
        <n v="165776"/>
        <n v="18145"/>
        <n v="34503"/>
        <n v="218424"/>
        <n v="34996"/>
        <n v="4629"/>
        <n v="39625"/>
        <n v="823"/>
        <n v="3950"/>
        <n v="43"/>
        <n v="67"/>
        <n v="24336"/>
        <n v="29219"/>
        <n v="2002"/>
        <n v="11740"/>
        <n v="13742"/>
        <n v="28302.090915037286"/>
        <n v="329312.09091503726"/>
        <n v="-37744.090915037261"/>
        <n v="741857"/>
        <n v="2033"/>
        <n v="743890"/>
        <n v="76439"/>
        <n v="50137"/>
        <n v="35166"/>
        <n v="41209"/>
        <n v="307437"/>
        <n v="24195"/>
        <n v="534583"/>
        <n v="58396"/>
        <n v="115630"/>
        <n v="708609"/>
        <n v="564"/>
        <n v="82"/>
        <n v="646"/>
        <n v="2443"/>
        <n v="20759"/>
        <n v="28"/>
        <n v="160"/>
        <n v="25247"/>
        <n v="48637"/>
        <n v="13904"/>
        <n v="72567.159097246331"/>
        <n v="844363.15909724636"/>
        <n v="-100473.15909724636"/>
        <n v="321335"/>
        <n v="2214"/>
        <n v="323549"/>
        <n v="66246"/>
        <n v="134070"/>
        <n v="14054"/>
        <n v="214370"/>
        <n v="22063"/>
        <n v="71473"/>
        <n v="307906"/>
        <n v="1289"/>
        <n v="24999"/>
        <n v="19"/>
        <n v="6609"/>
        <n v="96"/>
        <n v="31723"/>
        <n v="595"/>
        <n v="1025"/>
        <n v="1620"/>
        <n v="31152"/>
        <n v="373690"/>
        <n v="375904"/>
        <n v="-52355"/>
        <n v="290986"/>
        <n v="1996"/>
        <n v="292982"/>
        <n v="70814"/>
        <n v="125167"/>
        <n v="25534"/>
        <n v="221515"/>
        <n v="21920"/>
        <n v="33000"/>
        <n v="276435"/>
        <n v="1008"/>
        <n v="24989"/>
        <n v="7187"/>
        <n v="100"/>
        <n v="32358"/>
        <n v="582"/>
        <n v="819"/>
        <n v="1401"/>
        <n v="28078"/>
        <n v="339280"/>
        <n v="341276"/>
        <n v="-48294"/>
        <n v="423949"/>
        <n v="1334"/>
        <n v="425283"/>
        <n v="2358"/>
        <n v="427641"/>
        <n v="65860"/>
        <n v="163548"/>
        <n v="26760"/>
        <n v="256168"/>
        <n v="25631"/>
        <n v="49496"/>
        <n v="331295"/>
        <n v="504"/>
        <n v="1281"/>
        <n v="1785"/>
        <n v="24926"/>
        <n v="45950"/>
        <n v="538"/>
        <n v="2124"/>
        <n v="47"/>
        <n v="73585"/>
        <n v="1362"/>
        <n v="2387"/>
        <n v="33173"/>
        <n v="442225"/>
        <n v="444583"/>
        <n v="-16942"/>
        <n v="394150"/>
        <n v="698"/>
        <n v="394848"/>
        <n v="2103"/>
        <n v="396951"/>
        <n v="70917"/>
        <n v="137572"/>
        <n v="19322"/>
        <n v="227811"/>
        <n v="22985"/>
        <n v="30120"/>
        <n v="280916"/>
        <n v="84"/>
        <n v="875"/>
        <n v="959"/>
        <n v="24948"/>
        <n v="53296"/>
        <n v="50"/>
        <n v="5839"/>
        <n v="40"/>
        <n v="84173"/>
        <n v="1149"/>
        <n v="711"/>
        <n v="1860"/>
        <n v="29581"/>
        <n v="397489"/>
        <n v="399592"/>
        <n v="-2641"/>
        <n v="392412"/>
        <n v="701"/>
        <n v="393113"/>
        <n v="2193"/>
        <n v="395306"/>
        <n v="69654"/>
        <n v="137849"/>
        <n v="17331"/>
        <n v="224834"/>
        <n v="22897"/>
        <n v="54048"/>
        <n v="301779"/>
        <n v="1215"/>
        <n v="1719"/>
        <n v="25001"/>
        <n v="46761"/>
        <n v="1788"/>
        <n v="6909"/>
        <n v="150"/>
        <n v="80635"/>
        <n v="1158"/>
        <n v="916"/>
        <n v="2074"/>
        <n v="30848"/>
        <n v="417055"/>
        <n v="419248"/>
        <n v="-23942"/>
        <n v="396003"/>
        <n v="1879"/>
        <n v="397882"/>
        <n v="69304"/>
        <n v="98653"/>
        <n v="26338"/>
        <n v="194295"/>
        <n v="19361"/>
        <n v="44021"/>
        <n v="257677"/>
        <n v="636"/>
        <n v="1605"/>
        <n v="2291"/>
        <n v="126248"/>
        <n v="154"/>
        <n v="5688"/>
        <n v="110"/>
        <n v="39"/>
        <n v="157238"/>
        <n v="2659"/>
        <n v="800"/>
        <n v="3459"/>
        <n v="26431"/>
        <n v="447096"/>
        <n v="448975"/>
        <n v="-51093"/>
        <n v="315555"/>
        <n v="2403"/>
        <n v="317958"/>
        <n v="56039.83"/>
        <n v="5192.6099999999997"/>
        <n v="36857.620000000003"/>
        <n v="78900.81"/>
        <n v="24322.81"/>
        <n v="201313.68"/>
        <n v="18578.400000000001"/>
        <n v="24478.78"/>
        <n v="1570"/>
        <n v="245940.86"/>
        <n v="2245"/>
        <n v="300"/>
        <n v="9358.0400000000009"/>
        <n v="71.17"/>
        <n v="24498.35"/>
        <n v="34227.56"/>
        <n v="108"/>
        <n v="2343.84"/>
        <n v="2451.84"/>
        <n v="34169.013121879216"/>
        <n v="319034.2731218792"/>
        <n v="-1076.2731218792032"/>
        <n v="338114"/>
        <n v="673"/>
        <n v="338787"/>
        <n v="927"/>
        <n v="339714"/>
        <n v="65249"/>
        <n v="16114"/>
        <n v="126536"/>
        <n v="17085"/>
        <n v="224984"/>
        <n v="17999"/>
        <n v="27923"/>
        <n v="270906"/>
        <n v="455"/>
        <n v="6550"/>
        <n v="225"/>
        <n v="23169"/>
        <n v="314"/>
        <n v="30713"/>
        <n v="5582"/>
        <n v="700"/>
        <n v="6282"/>
        <n v="39719"/>
        <n v="347620"/>
        <n v="348547"/>
        <n v="-8833"/>
        <n v="336298"/>
        <n v="689"/>
        <n v="336987"/>
        <n v="945"/>
        <n v="337932"/>
        <n v="76446"/>
        <n v="9388"/>
        <n v="125186"/>
        <n v="17252"/>
        <n v="228272"/>
        <n v="18262"/>
        <n v="28342"/>
        <n v="274876"/>
        <n v="3311"/>
        <n v="269"/>
        <n v="5900"/>
        <n v="23144"/>
        <n v="33580"/>
        <n v="4789"/>
        <n v="5489"/>
        <n v="40499"/>
        <n v="354444"/>
        <n v="355389"/>
        <n v="-17457"/>
        <n v="338060"/>
        <n v="1342"/>
        <n v="339402"/>
        <n v="914"/>
        <n v="340316"/>
        <n v="66070"/>
        <n v="16403"/>
        <n v="124325"/>
        <n v="14031"/>
        <n v="220829"/>
        <n v="17426"/>
        <n v="26986"/>
        <n v="265241"/>
        <n v="888"/>
        <n v="5471"/>
        <n v="62"/>
        <n v="23102"/>
        <n v="109"/>
        <n v="29632"/>
        <n v="7817"/>
        <n v="8517"/>
        <n v="39137"/>
        <n v="342527"/>
        <n v="343441"/>
        <n v="-3125"/>
        <n v="338035"/>
        <n v="339377"/>
        <n v="929"/>
        <n v="340306"/>
        <n v="68062"/>
        <n v="15830"/>
        <n v="124536"/>
        <n v="16693"/>
        <n v="225121"/>
        <n v="18008"/>
        <n v="27932"/>
        <n v="271061"/>
        <n v="982"/>
        <n v="7538"/>
        <n v="23112"/>
        <n v="31694"/>
        <n v="4914"/>
        <n v="5614"/>
        <n v="39780"/>
        <n v="348149"/>
        <n v="349078"/>
        <n v="-8772"/>
        <n v="366735"/>
        <n v="367408"/>
        <n v="1018"/>
        <n v="368426"/>
        <n v="58546"/>
        <n v="1000"/>
        <n v="174585"/>
        <n v="16735"/>
        <n v="250866"/>
        <n v="20310"/>
        <n v="31669"/>
        <n v="302845"/>
        <n v="338"/>
        <n v="5998"/>
        <n v="33"/>
        <n v="23125"/>
        <n v="29494"/>
        <n v="4970"/>
        <n v="5670"/>
        <n v="43603"/>
        <n v="381612"/>
        <n v="382630"/>
        <n v="-14204"/>
        <n v="262391"/>
        <n v="882"/>
        <n v="7"/>
        <n v="263280"/>
        <n v="7300"/>
        <n v="11"/>
        <n v="270591"/>
        <n v="52791"/>
        <n v="7865"/>
        <n v="31"/>
        <n v="194"/>
        <n v="83519"/>
        <n v="26028"/>
        <n v="360"/>
        <n v="170788"/>
        <n v="14453"/>
        <n v="25172"/>
        <n v="210413"/>
        <n v="1182"/>
        <n v="911"/>
        <n v="818"/>
        <n v="98"/>
        <n v="3009"/>
        <n v="842"/>
        <n v="720"/>
        <n v="11749"/>
        <n v="45"/>
        <n v="1"/>
        <n v="27037"/>
        <n v="529"/>
        <n v="3695"/>
        <n v="44618"/>
        <n v="40033.811825412216"/>
        <n v="298106.81182541221"/>
        <n v="5461"/>
        <n v="1845"/>
        <n v="305412.81182541221"/>
        <n v="-34821.811825412209"/>
        <n v="348"/>
        <n v="5113"/>
        <n v="7306"/>
        <n v="7311"/>
        <n v="-5"/>
        <n v="550670"/>
        <n v="1694"/>
        <n v="552364"/>
        <n v="50192"/>
        <n v="171642"/>
        <n v="72648"/>
        <n v="31059"/>
        <n v="325541"/>
        <n v="35381"/>
        <n v="32625"/>
        <n v="393547"/>
        <n v="8679"/>
        <n v="1817"/>
        <n v="10496"/>
        <n v="7765"/>
        <n v="25096"/>
        <n v="32861"/>
        <n v="41041"/>
        <n v="74737"/>
        <n v="552682"/>
        <n v="-318"/>
        <n v="-1694"/>
        <n v="256470"/>
        <n v="827"/>
        <n v="257297"/>
        <n v="68642"/>
        <n v="71135"/>
        <n v="13666"/>
        <n v="153443"/>
        <n v="16677"/>
        <n v="15378"/>
        <n v="185498"/>
        <n v="6884"/>
        <n v="24153"/>
        <n v="31037"/>
        <n v="2660"/>
        <n v="27702"/>
        <n v="257393"/>
        <n v="-96"/>
        <n v="-827"/>
        <n v="263207"/>
        <n v="1659"/>
        <n v="264866"/>
        <n v="19875"/>
        <n v="284741"/>
        <n v="57920"/>
        <n v="75865"/>
        <n v="12267"/>
        <n v="146052"/>
        <n v="10965"/>
        <n v="15842"/>
        <n v="172859"/>
        <n v="780"/>
        <n v="2578"/>
        <n v="25000"/>
        <n v="5061"/>
        <n v="33419"/>
        <n v="3271"/>
        <n v="61937"/>
        <n v="271486"/>
        <n v="291361"/>
        <n v="-6620"/>
        <n v="334278"/>
        <n v="331"/>
        <n v="334609"/>
        <n v="66300"/>
        <n v="9816"/>
        <n v="38792"/>
        <n v="88238"/>
        <n v="19052"/>
        <n v="222198"/>
        <n v="21854"/>
        <n v="14356"/>
        <n v="597"/>
        <n v="259005"/>
        <n v="1731"/>
        <n v="6601"/>
        <n v="1614"/>
        <n v="34946"/>
        <n v="24"/>
        <n v="3474"/>
        <n v="839"/>
        <n v="4337"/>
        <n v="36761.878024955964"/>
        <n v="335049.87802495598"/>
        <n v="-440.87802495597862"/>
        <n v="261809"/>
        <n v="1629"/>
        <n v="263438"/>
        <n v="54579"/>
        <n v="9493"/>
        <n v="75632"/>
        <n v="17520.599999999999"/>
        <n v="157224.6"/>
        <n v="15321"/>
        <n v="26899"/>
        <n v="466"/>
        <n v="199910.6"/>
        <n v="315"/>
        <n v="4064"/>
        <n v="64"/>
        <n v="2301"/>
        <n v="31743"/>
        <n v="2821"/>
        <n v="603"/>
        <n v="3424"/>
        <n v="28259.140060498499"/>
        <n v="263336.74006049853"/>
        <n v="101.25993950146949"/>
        <n v="338148"/>
        <n v="1432"/>
        <n v="339580"/>
        <n v="48890.830000000016"/>
        <n v="3234.7599999999998"/>
        <n v="19193.03"/>
        <n v="57345.090000000026"/>
        <n v="18277.949999999997"/>
        <n v="31192.320000000003"/>
        <n v="18519.77"/>
        <n v="7473.57"/>
        <n v="204127.32000000004"/>
        <n v="204127"/>
        <n v="17407"/>
        <n v="1983"/>
        <n v="249545"/>
        <n v="9341"/>
        <n v="202"/>
        <n v="5821"/>
        <n v="1224"/>
        <n v="16588"/>
        <n v="1074"/>
        <n v="7682"/>
        <n v="498"/>
        <n v="74"/>
        <n v="22286"/>
        <n v="2488"/>
        <n v="34102"/>
        <n v="3097"/>
        <n v="35732.494801002831"/>
        <n v="339064.49480100285"/>
        <n v="334"/>
        <n v="339398.49480100285"/>
        <n v="181.50519899715437"/>
        <n v="301782"/>
        <n v="1013"/>
        <n v="302795"/>
        <n v="68031"/>
        <n v="4926"/>
        <n v="35321"/>
        <n v="79861"/>
        <n v="21235"/>
        <n v="66"/>
        <n v="209440"/>
        <n v="20689"/>
        <n v="22512"/>
        <n v="230"/>
        <n v="252871"/>
        <n v="658"/>
        <n v="735"/>
        <n v="7963"/>
        <n v="1695"/>
        <n v="10393"/>
        <n v="4715"/>
        <n v="329"/>
        <n v="5044"/>
        <n v="44708.277281728922"/>
        <n v="313674.27728172892"/>
        <n v="-10879.277281728922"/>
        <n v="339340"/>
        <n v="1331"/>
        <n v="340671"/>
        <n v="63440"/>
        <n v="4980"/>
        <n v="144316"/>
        <n v="18724"/>
        <n v="231460"/>
        <n v="25286"/>
        <n v="1591"/>
        <n v="281322"/>
        <n v="987"/>
        <n v="11347"/>
        <n v="332"/>
        <n v="2793"/>
        <n v="16474"/>
        <n v="5571"/>
        <n v="50590.569156708749"/>
        <n v="354944.56915670878"/>
        <n v="-14273.569156708778"/>
        <n v="360155"/>
        <n v="1856"/>
        <n v="362011"/>
        <n v="59582"/>
        <n v="43000"/>
        <n v="84818"/>
        <n v="17868"/>
        <n v="205268"/>
        <n v="1462"/>
        <n v="206730"/>
        <n v="15192"/>
        <n v="31511"/>
        <n v="253433"/>
        <n v="1717"/>
        <n v="4762"/>
        <n v="379"/>
        <n v="23141"/>
        <n v="12655"/>
        <n v="42654"/>
        <n v="5612"/>
        <n v="60776.85979400306"/>
        <n v="362475.85979400307"/>
        <n v="-464.85979400307406"/>
        <n v="366426"/>
        <n v="366786"/>
        <n v="55846"/>
        <n v="109015"/>
        <n v="26538"/>
        <n v="27488"/>
        <n v="218887"/>
        <n v="21761"/>
        <n v="29060"/>
        <n v="1316"/>
        <n v="271024"/>
        <n v="33100"/>
        <n v="220"/>
        <n v="8361"/>
        <n v="1207"/>
        <n v="42888"/>
        <n v="486"/>
        <n v="3232"/>
        <n v="899"/>
        <n v="4617"/>
        <n v="53930.522349283063"/>
        <n v="372459.52234928304"/>
        <n v="-5673.522349283041"/>
        <n v="334910"/>
        <n v="1142"/>
        <n v="336052"/>
        <n v="65000"/>
        <n v="70742"/>
        <n v="63878"/>
        <n v="199620"/>
        <n v="19850"/>
        <n v="33525"/>
        <n v="1680"/>
        <n v="254675"/>
        <n v="27350"/>
        <n v="8449"/>
        <n v="878"/>
        <n v="36677"/>
        <n v="1077"/>
        <n v="50395.137028298523"/>
        <n v="342824.13702829852"/>
        <n v="-6772.1370282985154"/>
        <n v="323437.8"/>
        <n v="39172.269999999997"/>
        <n v="51758.82"/>
        <n v="77595.45"/>
        <n v="26010.400000000001"/>
        <n v="15488.27"/>
        <n v="210025.20999999996"/>
        <n v="15209.31"/>
        <n v="33956.15"/>
        <n v="-7590.03"/>
        <n v="251600.63999999996"/>
        <n v="465"/>
        <n v="9169.27"/>
        <n v="500"/>
        <n v="23521.62"/>
        <n v="33655.89"/>
        <n v="2238.56"/>
        <n v="36073"/>
        <n v="323568.08999999997"/>
        <n v="-130.28999999997905"/>
        <n v="327701.7"/>
        <n v="32496.25"/>
        <n v="52335.360000000001"/>
        <n v="110512.41"/>
        <n v="15488.3"/>
        <n v="210832.32"/>
        <n v="15045.81"/>
        <n v="33515.31"/>
        <n v="-6082.31"/>
        <n v="253311.13"/>
        <n v="390"/>
        <n v="9540.61"/>
        <n v="24746.63"/>
        <n v="35177.240000000005"/>
        <n v="1399.93"/>
        <n v="37980"/>
        <n v="327868.3"/>
        <n v="-166.59999999997672"/>
        <n v="36424.636208071795" u="1"/>
        <n v="31233" u="1"/>
        <n v="-5191.6362080717954" u="1"/>
        <n v="5191.6362080717981" u="1"/>
        <n v="23584" u="1"/>
        <n v="-2505.1981343823936" u="1"/>
        <n v="27504.198134382394" u="1"/>
        <n v="3920.198134382393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ostecki, James" refreshedDate="42501.591223495372" createdVersion="5" refreshedVersion="5" minRefreshableVersion="3" recordCount="4465">
  <cacheSource type="worksheet">
    <worksheetSource ref="A1:K4466" sheet="UFR"/>
  </cacheSource>
  <cacheFields count="11">
    <cacheField name="Order" numFmtId="0">
      <sharedItems containsSemiMixedTypes="0" containsString="0" containsNumber="1" containsInteger="1" minValue="1" maxValue="4465"/>
    </cacheField>
    <cacheField name="Provider Name" numFmtId="0">
      <sharedItems/>
    </cacheField>
    <cacheField name="UFR Number" numFmtId="0">
      <sharedItems containsSemiMixedTypes="0" containsString="0" containsNumber="1" containsInteger="1" minValue="8" maxValue="100"/>
    </cacheField>
    <cacheField name="Provider Location" numFmtId="0">
      <sharedItems/>
    </cacheField>
    <cacheField name="Type" numFmtId="0">
      <sharedItems/>
    </cacheField>
    <cacheField name="Line Item or Expense" numFmtId="0">
      <sharedItems/>
    </cacheField>
    <cacheField name="Staffing" numFmtId="0">
      <sharedItems count="4">
        <s v="N/A"/>
        <s v="Management"/>
        <s v="Direct Care"/>
        <s v="Clerical/Support" u="1"/>
      </sharedItems>
    </cacheField>
    <cacheField name="ScheduleBExpLineNumber" numFmtId="0">
      <sharedItems/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Blank="1" containsMixedTypes="1" containsNumber="1" minValue="0" maxValue="10.709999999999999" count="95">
        <m/>
        <n v="0.56999999999999995"/>
        <n v="0.97"/>
        <n v="1.21"/>
        <n v="0.32"/>
        <n v="3.3899999999999997"/>
        <n v="0"/>
        <n v="1.1399999999999999"/>
        <n v="2.08"/>
        <n v="0.9"/>
        <s v="XXXXXX"/>
        <n v="4.12"/>
        <n v="0.86"/>
        <n v="0.63"/>
        <n v="0.88"/>
        <n v="1.03"/>
        <n v="6.87"/>
        <n v="0.44"/>
        <n v="10.709999999999999"/>
        <n v="1"/>
        <n v="3"/>
        <n v="0.5"/>
        <n v="4.5"/>
        <n v="2.92"/>
        <n v="0.54"/>
        <n v="4.46"/>
        <n v="4"/>
        <n v="5.5"/>
        <n v="2"/>
        <n v="0.67"/>
        <n v="3.67"/>
        <n v="0.06"/>
        <n v="0.77"/>
        <n v="4.83"/>
        <n v="0.92"/>
        <n v="0.13"/>
        <n v="3.96"/>
        <n v="5.51"/>
        <n v="1.07"/>
        <n v="0.08"/>
        <n v="3.92"/>
        <n v="5.57"/>
        <n v="0.93"/>
        <n v="0.14000000000000001"/>
        <n v="3.89"/>
        <n v="0.41"/>
        <n v="5.37"/>
        <n v="0.95"/>
        <n v="3.9"/>
        <n v="0.49"/>
        <n v="5.4700000000000006"/>
        <n v="0.82"/>
        <n v="0.01"/>
        <n v="5.46"/>
        <n v="6.78"/>
        <n v="0.98"/>
        <n v="0.09"/>
        <n v="0.65"/>
        <n v="3.73"/>
        <n v="3.9730472945446467"/>
        <n v="2.0654596733839785"/>
        <n v="0.70005679974034407"/>
        <n v="7.7385637676689694"/>
        <n v="0.3"/>
        <n v="3.3"/>
        <n v="2.02"/>
        <n v="0.85"/>
        <n v="3.87"/>
        <n v="0.84"/>
        <n v="4.51"/>
        <n v="0.12"/>
        <n v="2.13"/>
        <n v="0.46"/>
        <n v="3.71"/>
        <n v="0.03"/>
        <n v="1.38"/>
        <n v="0.22"/>
        <n v="0.73"/>
        <n v="0.18"/>
        <n v="4.5999999999999996"/>
        <n v="1.1499999999999999"/>
        <n v="0.74"/>
        <n v="0.6"/>
        <n v="4.55"/>
        <n v="3.54"/>
        <n v="0.51"/>
        <n v="5.1099999999999994"/>
        <n v="2.5"/>
        <n v="5"/>
        <n v="0.04"/>
        <n v="5.04"/>
        <n v="2.6"/>
        <n v="5.0999999999999996"/>
        <n v="1.5"/>
        <n v="3.4499999999999997" u="1"/>
      </sharedItems>
    </cacheField>
    <cacheField name=" Actual " numFmtId="0">
      <sharedItems containsString="0" containsBlank="1" containsNumber="1" minValue="-100473.15909724636" maxValue="844363.15909724636" count="720">
        <m/>
        <n v="0"/>
        <n v="268310"/>
        <n v="1249"/>
        <n v="269559"/>
        <n v="37767"/>
        <n v="38502"/>
        <n v="51932"/>
        <n v="12307"/>
        <n v="17596"/>
        <n v="158104"/>
        <n v="17396"/>
        <n v="34475"/>
        <n v="209975"/>
        <n v="5972"/>
        <n v="373"/>
        <n v="4805"/>
        <n v="24597"/>
        <n v="29775"/>
        <n v="26"/>
        <n v="2786"/>
        <n v="2812"/>
        <n v="23368.100274003777"/>
        <n v="271902.10027400375"/>
        <n v="-2343.1002740037511"/>
        <n v="289678"/>
        <n v="1890"/>
        <n v="291568"/>
        <n v="58544"/>
        <n v="75237"/>
        <n v="31995"/>
        <n v="165776"/>
        <n v="18145"/>
        <n v="34503"/>
        <n v="218424"/>
        <n v="34996"/>
        <n v="4629"/>
        <n v="39625"/>
        <n v="823"/>
        <n v="3950"/>
        <n v="43"/>
        <n v="67"/>
        <n v="24336"/>
        <n v="29219"/>
        <n v="2002"/>
        <n v="11740"/>
        <n v="13742"/>
        <n v="28302.090915037286"/>
        <n v="329312.09091503726"/>
        <n v="-37744.090915037261"/>
        <n v="741857"/>
        <n v="2033"/>
        <n v="743890"/>
        <n v="76439"/>
        <n v="50137"/>
        <n v="35166"/>
        <n v="41209"/>
        <n v="307437"/>
        <n v="24195"/>
        <n v="534583"/>
        <n v="58396"/>
        <n v="115630"/>
        <n v="708609"/>
        <n v="564"/>
        <n v="82"/>
        <n v="646"/>
        <n v="2443"/>
        <n v="20759"/>
        <n v="28"/>
        <n v="160"/>
        <n v="25247"/>
        <n v="48637"/>
        <n v="13904"/>
        <n v="72567.159097246331"/>
        <n v="844363.15909724636"/>
        <n v="-100473.15909724636"/>
        <n v="321335"/>
        <n v="2214"/>
        <n v="323549"/>
        <n v="66246"/>
        <n v="134070"/>
        <n v="14054"/>
        <n v="214370"/>
        <n v="22063"/>
        <n v="71473"/>
        <n v="307906"/>
        <n v="1289"/>
        <n v="24999"/>
        <n v="19"/>
        <n v="6609"/>
        <n v="96"/>
        <n v="31723"/>
        <n v="595"/>
        <n v="1025"/>
        <n v="1620"/>
        <n v="31152"/>
        <n v="373690"/>
        <n v="375904"/>
        <n v="-52355"/>
        <n v="290986"/>
        <n v="1996"/>
        <n v="292982"/>
        <n v="70814"/>
        <n v="125167"/>
        <n v="25534"/>
        <n v="221515"/>
        <n v="21920"/>
        <n v="33000"/>
        <n v="276435"/>
        <n v="1008"/>
        <n v="24989"/>
        <n v="7187"/>
        <n v="100"/>
        <n v="32358"/>
        <n v="582"/>
        <n v="819"/>
        <n v="1401"/>
        <n v="28078"/>
        <n v="339280"/>
        <n v="341276"/>
        <n v="-48294"/>
        <n v="423949"/>
        <n v="1334"/>
        <n v="425283"/>
        <n v="2358"/>
        <n v="427641"/>
        <n v="65860"/>
        <n v="163548"/>
        <n v="26760"/>
        <n v="256168"/>
        <n v="25631"/>
        <n v="49496"/>
        <n v="331295"/>
        <n v="504"/>
        <n v="1281"/>
        <n v="1785"/>
        <n v="24926"/>
        <n v="45950"/>
        <n v="538"/>
        <n v="2124"/>
        <n v="47"/>
        <n v="73585"/>
        <n v="1362"/>
        <n v="2387"/>
        <n v="33173"/>
        <n v="442225"/>
        <n v="444583"/>
        <n v="-16942"/>
        <n v="394150"/>
        <n v="698"/>
        <n v="394848"/>
        <n v="2103"/>
        <n v="396951"/>
        <n v="70917"/>
        <n v="137572"/>
        <n v="19322"/>
        <n v="227811"/>
        <n v="22985"/>
        <n v="30120"/>
        <n v="280916"/>
        <n v="84"/>
        <n v="875"/>
        <n v="959"/>
        <n v="24948"/>
        <n v="53296"/>
        <n v="50"/>
        <n v="5839"/>
        <n v="40"/>
        <n v="84173"/>
        <n v="1149"/>
        <n v="711"/>
        <n v="1860"/>
        <n v="29581"/>
        <n v="397489"/>
        <n v="399592"/>
        <n v="-2641"/>
        <n v="392412"/>
        <n v="701"/>
        <n v="393113"/>
        <n v="2193"/>
        <n v="395306"/>
        <n v="69654"/>
        <n v="137849"/>
        <n v="17331"/>
        <n v="224834"/>
        <n v="22897"/>
        <n v="54048"/>
        <n v="301779"/>
        <n v="1215"/>
        <n v="1719"/>
        <n v="25001"/>
        <n v="46761"/>
        <n v="1788"/>
        <n v="6909"/>
        <n v="150"/>
        <n v="80635"/>
        <n v="1158"/>
        <n v="916"/>
        <n v="2074"/>
        <n v="30848"/>
        <n v="417055"/>
        <n v="419248"/>
        <n v="-23942"/>
        <n v="396003"/>
        <n v="1879"/>
        <n v="397882"/>
        <n v="69304"/>
        <n v="98653"/>
        <n v="26338"/>
        <n v="194295"/>
        <n v="19361"/>
        <n v="44021"/>
        <n v="257677"/>
        <n v="636"/>
        <n v="1605"/>
        <n v="2291"/>
        <n v="126248"/>
        <n v="154"/>
        <n v="5688"/>
        <n v="110"/>
        <n v="39"/>
        <n v="157238"/>
        <n v="2659"/>
        <n v="800"/>
        <n v="3459"/>
        <n v="26431"/>
        <n v="447096"/>
        <n v="448975"/>
        <n v="-51093"/>
        <n v="315555"/>
        <n v="2403"/>
        <n v="317958"/>
        <n v="56039.83"/>
        <n v="5192.6099999999997"/>
        <n v="36857.620000000003"/>
        <n v="78900.81"/>
        <n v="24322.81"/>
        <n v="201313.68"/>
        <n v="18578.400000000001"/>
        <n v="24478.78"/>
        <n v="1570"/>
        <n v="245940.86"/>
        <n v="2245"/>
        <n v="300"/>
        <n v="9358.0400000000009"/>
        <n v="71.17"/>
        <n v="24498.35"/>
        <n v="34227.56"/>
        <n v="108"/>
        <n v="2343.84"/>
        <n v="2451.84"/>
        <n v="34169.013121879216"/>
        <n v="319034.2731218792"/>
        <n v="-1076.2731218792032"/>
        <n v="338114"/>
        <n v="673"/>
        <n v="338787"/>
        <n v="927"/>
        <n v="339714"/>
        <n v="65249"/>
        <n v="16114"/>
        <n v="126536"/>
        <n v="17085"/>
        <n v="224984"/>
        <n v="17999"/>
        <n v="27923"/>
        <n v="270906"/>
        <n v="455"/>
        <n v="6550"/>
        <n v="225"/>
        <n v="23169"/>
        <n v="314"/>
        <n v="30713"/>
        <n v="5582"/>
        <n v="700"/>
        <n v="6282"/>
        <n v="39719"/>
        <n v="347620"/>
        <n v="348547"/>
        <n v="-8833"/>
        <n v="336298"/>
        <n v="689"/>
        <n v="336987"/>
        <n v="945"/>
        <n v="337932"/>
        <n v="76446"/>
        <n v="9388"/>
        <n v="125186"/>
        <n v="17252"/>
        <n v="228272"/>
        <n v="18262"/>
        <n v="28342"/>
        <n v="274876"/>
        <n v="3311"/>
        <n v="269"/>
        <n v="5900"/>
        <n v="23144"/>
        <n v="33580"/>
        <n v="4789"/>
        <n v="5489"/>
        <n v="40499"/>
        <n v="354444"/>
        <n v="355389"/>
        <n v="-17457"/>
        <n v="338060"/>
        <n v="1342"/>
        <n v="339402"/>
        <n v="914"/>
        <n v="340316"/>
        <n v="66070"/>
        <n v="16403"/>
        <n v="124325"/>
        <n v="14031"/>
        <n v="220829"/>
        <n v="17426"/>
        <n v="26986"/>
        <n v="265241"/>
        <n v="888"/>
        <n v="5471"/>
        <n v="62"/>
        <n v="23102"/>
        <n v="109"/>
        <n v="29632"/>
        <n v="7817"/>
        <n v="8517"/>
        <n v="39137"/>
        <n v="342527"/>
        <n v="343441"/>
        <n v="-3125"/>
        <n v="338035"/>
        <n v="339377"/>
        <n v="929"/>
        <n v="340306"/>
        <n v="68062"/>
        <n v="15830"/>
        <n v="124536"/>
        <n v="16693"/>
        <n v="225121"/>
        <n v="18008"/>
        <n v="27932"/>
        <n v="271061"/>
        <n v="982"/>
        <n v="7538"/>
        <n v="23112"/>
        <n v="31694"/>
        <n v="4914"/>
        <n v="5614"/>
        <n v="39780"/>
        <n v="348149"/>
        <n v="349078"/>
        <n v="-8772"/>
        <n v="366735"/>
        <n v="367408"/>
        <n v="1018"/>
        <n v="368426"/>
        <n v="58546"/>
        <n v="1000"/>
        <n v="174585"/>
        <n v="16735"/>
        <n v="250866"/>
        <n v="20310"/>
        <n v="31669"/>
        <n v="302845"/>
        <n v="338"/>
        <n v="5998"/>
        <n v="33"/>
        <n v="23125"/>
        <n v="29494"/>
        <n v="4970"/>
        <n v="5670"/>
        <n v="43603"/>
        <n v="381612"/>
        <n v="382630"/>
        <n v="-14204"/>
        <n v="262391"/>
        <n v="882"/>
        <n v="7"/>
        <n v="263280"/>
        <n v="7300"/>
        <n v="11"/>
        <n v="270591"/>
        <n v="52791"/>
        <n v="7865"/>
        <n v="31"/>
        <n v="194"/>
        <n v="83519"/>
        <n v="26028"/>
        <n v="360"/>
        <n v="170788"/>
        <n v="14453"/>
        <n v="25172"/>
        <n v="210413"/>
        <n v="1182"/>
        <n v="911"/>
        <n v="818"/>
        <n v="98"/>
        <n v="3009"/>
        <n v="842"/>
        <n v="720"/>
        <n v="11749"/>
        <n v="45"/>
        <n v="1"/>
        <n v="27037"/>
        <n v="529"/>
        <n v="3695"/>
        <n v="44618"/>
        <n v="40033.811825412216"/>
        <n v="298106.81182541221"/>
        <n v="5461"/>
        <n v="1845"/>
        <n v="305412.81182541221"/>
        <n v="-34821.811825412209"/>
        <n v="348"/>
        <n v="5113"/>
        <n v="7306"/>
        <n v="7311"/>
        <n v="-5"/>
        <n v="550670"/>
        <n v="1694"/>
        <n v="552364"/>
        <n v="50192"/>
        <n v="171642"/>
        <n v="72648"/>
        <n v="31059"/>
        <n v="325541"/>
        <n v="35381"/>
        <n v="32625"/>
        <n v="393547"/>
        <n v="8679"/>
        <n v="1817"/>
        <n v="10496"/>
        <n v="7765"/>
        <n v="25096"/>
        <n v="32861"/>
        <n v="41041"/>
        <n v="74737"/>
        <n v="552682"/>
        <n v="-318"/>
        <n v="-1694"/>
        <n v="256470"/>
        <n v="827"/>
        <n v="257297"/>
        <n v="68642"/>
        <n v="71135"/>
        <n v="13666"/>
        <n v="153443"/>
        <n v="16677"/>
        <n v="15378"/>
        <n v="185498"/>
        <n v="6884"/>
        <n v="24153"/>
        <n v="31037"/>
        <n v="2660"/>
        <n v="27702"/>
        <n v="257393"/>
        <n v="-96"/>
        <n v="-827"/>
        <n v="263207"/>
        <n v="1659"/>
        <n v="264866"/>
        <n v="19875"/>
        <n v="284741"/>
        <n v="57920"/>
        <n v="75865"/>
        <n v="12267"/>
        <n v="146052"/>
        <n v="10965"/>
        <n v="15842"/>
        <n v="172859"/>
        <n v="780"/>
        <n v="2578"/>
        <n v="25000"/>
        <n v="5061"/>
        <n v="33419"/>
        <n v="3271"/>
        <n v="61937"/>
        <n v="271486"/>
        <n v="291361"/>
        <n v="-6620"/>
        <n v="334278"/>
        <n v="331"/>
        <n v="334609"/>
        <n v="66300"/>
        <n v="9816"/>
        <n v="38792"/>
        <n v="88238"/>
        <n v="19052"/>
        <n v="222198"/>
        <n v="21854"/>
        <n v="14356"/>
        <n v="597"/>
        <n v="259005"/>
        <n v="1731"/>
        <n v="6601"/>
        <n v="1614"/>
        <n v="34946"/>
        <n v="24"/>
        <n v="3474"/>
        <n v="839"/>
        <n v="4337"/>
        <n v="36761.878024955964"/>
        <n v="335049.87802495598"/>
        <n v="-440.87802495597862"/>
        <n v="261809"/>
        <n v="1629"/>
        <n v="263438"/>
        <n v="54579"/>
        <n v="9493"/>
        <n v="75632"/>
        <n v="17520.599999999999"/>
        <n v="157224.6"/>
        <n v="15321"/>
        <n v="26899"/>
        <n v="466"/>
        <n v="199910.6"/>
        <n v="315"/>
        <n v="4064"/>
        <n v="64"/>
        <n v="2301"/>
        <n v="31743"/>
        <n v="2821"/>
        <n v="603"/>
        <n v="3424"/>
        <n v="28259.140060498499"/>
        <n v="263336.74006049853"/>
        <n v="101.25993950146949"/>
        <n v="338148"/>
        <n v="1432"/>
        <n v="339580"/>
        <n v="48890.830000000016"/>
        <n v="3234.7599999999998"/>
        <n v="19193.03"/>
        <n v="57345.090000000026"/>
        <n v="18277.949999999997"/>
        <n v="31192.320000000003"/>
        <n v="18519.77"/>
        <n v="7473.57"/>
        <n v="204127.32000000004"/>
        <n v="204127"/>
        <n v="17407"/>
        <n v="1983"/>
        <n v="249545"/>
        <n v="9341"/>
        <n v="202"/>
        <n v="5821"/>
        <n v="1224"/>
        <n v="16588"/>
        <n v="1074"/>
        <n v="7682"/>
        <n v="498"/>
        <n v="74"/>
        <n v="22286"/>
        <n v="2488"/>
        <n v="34102"/>
        <n v="3097"/>
        <n v="35732.494801002831"/>
        <n v="339064.49480100285"/>
        <n v="334"/>
        <n v="339398.49480100285"/>
        <n v="181.50519899715437"/>
        <n v="301782"/>
        <n v="1013"/>
        <n v="302795"/>
        <n v="68031"/>
        <n v="4926"/>
        <n v="35321"/>
        <n v="79861"/>
        <n v="21235"/>
        <n v="66"/>
        <n v="209440"/>
        <n v="20689"/>
        <n v="22512"/>
        <n v="230"/>
        <n v="252871"/>
        <n v="658"/>
        <n v="735"/>
        <n v="7963"/>
        <n v="1695"/>
        <n v="10393"/>
        <n v="4715"/>
        <n v="329"/>
        <n v="5044"/>
        <n v="44708.277281728922"/>
        <n v="313674.27728172892"/>
        <n v="-10879.277281728922"/>
        <n v="339340"/>
        <n v="1331"/>
        <n v="340671"/>
        <n v="63440"/>
        <n v="4980"/>
        <n v="144316"/>
        <n v="18724"/>
        <n v="231460"/>
        <n v="25286"/>
        <n v="1591"/>
        <n v="281322"/>
        <n v="987"/>
        <n v="11347"/>
        <n v="332"/>
        <n v="2793"/>
        <n v="16474"/>
        <n v="5571"/>
        <n v="50590.569156708749"/>
        <n v="354944.56915670878"/>
        <n v="-14273.569156708778"/>
        <n v="360155"/>
        <n v="1856"/>
        <n v="362011"/>
        <n v="59582"/>
        <n v="43000"/>
        <n v="84818"/>
        <n v="17868"/>
        <n v="205268"/>
        <n v="1462"/>
        <n v="206730"/>
        <n v="15192"/>
        <n v="31511"/>
        <n v="253433"/>
        <n v="1717"/>
        <n v="4762"/>
        <n v="379"/>
        <n v="23141"/>
        <n v="12655"/>
        <n v="42654"/>
        <n v="5612"/>
        <n v="60776.85979400306"/>
        <n v="362475.85979400307"/>
        <n v="-464.85979400307406"/>
        <n v="366426"/>
        <n v="366786"/>
        <n v="55846"/>
        <n v="109015"/>
        <n v="26538"/>
        <n v="27488"/>
        <n v="218887"/>
        <n v="21761"/>
        <n v="29060"/>
        <n v="1316"/>
        <n v="271024"/>
        <n v="33100"/>
        <n v="220"/>
        <n v="8361"/>
        <n v="1207"/>
        <n v="42888"/>
        <n v="486"/>
        <n v="3232"/>
        <n v="899"/>
        <n v="4617"/>
        <n v="53930.522349283063"/>
        <n v="372459.52234928304"/>
        <n v="-5673.522349283041"/>
        <n v="334910"/>
        <n v="1142"/>
        <n v="336052"/>
        <n v="65000"/>
        <n v="70742"/>
        <n v="63878"/>
        <n v="199620"/>
        <n v="19850"/>
        <n v="33525"/>
        <n v="1680"/>
        <n v="254675"/>
        <n v="27350"/>
        <n v="8449"/>
        <n v="878"/>
        <n v="36677"/>
        <n v="1077"/>
        <n v="50395.137028298523"/>
        <n v="342824.13702829852"/>
        <n v="-6772.1370282985154"/>
        <n v="323437.8"/>
        <n v="39172.269999999997"/>
        <n v="51758.82"/>
        <n v="77595.45"/>
        <n v="26010.400000000001"/>
        <n v="15488.27"/>
        <n v="210025.20999999996"/>
        <n v="15209.31"/>
        <n v="33956.15"/>
        <n v="-7590.03"/>
        <n v="251600.63999999996"/>
        <n v="465"/>
        <n v="9169.27"/>
        <n v="500"/>
        <n v="23521.62"/>
        <n v="33655.89"/>
        <n v="2238.56"/>
        <n v="36073"/>
        <n v="323568.08999999997"/>
        <n v="-130.28999999997905"/>
        <n v="327701.7"/>
        <n v="32496.25"/>
        <n v="52335.360000000001"/>
        <n v="110512.41"/>
        <n v="15488.3"/>
        <n v="210832.32"/>
        <n v="15045.81"/>
        <n v="33515.31"/>
        <n v="-6082.31"/>
        <n v="253311.13"/>
        <n v="390"/>
        <n v="9540.61"/>
        <n v="24746.63"/>
        <n v="35177.240000000005"/>
        <n v="1399.93"/>
        <n v="37980"/>
        <n v="327868.3"/>
        <n v="-166.59999999997672"/>
        <n v="6487" u="1"/>
        <n v="36424.636208071795" u="1"/>
        <n v="31233" u="1"/>
        <n v="-5191.6362080717954" u="1"/>
        <n v="5191.6362080717981" u="1"/>
        <n v="142840" u="1"/>
        <n v="63933" u="1"/>
        <n v="23584" u="1"/>
        <n v="-2505.1981343823936" u="1"/>
        <n v="27504.198134382394" u="1"/>
        <n v="335325" u="1"/>
        <n v="3920.198134382393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65">
  <r>
    <n v="1"/>
    <x v="0"/>
    <n v="61"/>
    <s v="Tauton"/>
    <s v="Revenue"/>
    <s v="Line Item"/>
    <x v="0"/>
    <x v="0"/>
    <x v="0"/>
    <m/>
    <m/>
  </r>
  <r>
    <n v="2"/>
    <x v="0"/>
    <n v="61"/>
    <s v="Tauton"/>
    <s v="Revenue"/>
    <s v="Line Item"/>
    <x v="0"/>
    <x v="1"/>
    <x v="1"/>
    <m/>
    <m/>
  </r>
  <r>
    <n v="3"/>
    <x v="0"/>
    <n v="61"/>
    <s v="Tauton"/>
    <s v="Revenue"/>
    <s v="Line Item"/>
    <x v="0"/>
    <x v="2"/>
    <x v="2"/>
    <m/>
    <m/>
  </r>
  <r>
    <n v="4"/>
    <x v="0"/>
    <n v="61"/>
    <s v="Tauton"/>
    <s v="Revenue"/>
    <s v="Total"/>
    <x v="0"/>
    <x v="3"/>
    <x v="3"/>
    <m/>
    <n v="0"/>
  </r>
  <r>
    <n v="5"/>
    <x v="0"/>
    <n v="61"/>
    <s v="Tauton"/>
    <s v="Revenue"/>
    <s v="Line Item"/>
    <x v="0"/>
    <x v="4"/>
    <x v="4"/>
    <m/>
    <m/>
  </r>
  <r>
    <n v="6"/>
    <x v="0"/>
    <n v="61"/>
    <s v="Tauton"/>
    <s v="Revenue"/>
    <s v="Line Item"/>
    <x v="0"/>
    <x v="5"/>
    <x v="5"/>
    <m/>
    <m/>
  </r>
  <r>
    <n v="7"/>
    <x v="0"/>
    <n v="61"/>
    <s v="Tauton"/>
    <s v="Revenue"/>
    <s v="Total"/>
    <x v="0"/>
    <x v="6"/>
    <x v="6"/>
    <m/>
    <n v="0"/>
  </r>
  <r>
    <n v="8"/>
    <x v="0"/>
    <n v="61"/>
    <s v="Tauton"/>
    <s v="Revenue"/>
    <s v="Line Item"/>
    <x v="0"/>
    <x v="7"/>
    <x v="7"/>
    <m/>
    <m/>
  </r>
  <r>
    <n v="9"/>
    <x v="0"/>
    <n v="61"/>
    <s v="Tauton"/>
    <s v="Revenue"/>
    <s v="Line Item"/>
    <x v="0"/>
    <x v="8"/>
    <x v="8"/>
    <m/>
    <m/>
  </r>
  <r>
    <n v="10"/>
    <x v="0"/>
    <n v="61"/>
    <s v="Tauton"/>
    <s v="Revenue"/>
    <s v="Line Item"/>
    <x v="0"/>
    <x v="9"/>
    <x v="9"/>
    <m/>
    <m/>
  </r>
  <r>
    <n v="11"/>
    <x v="0"/>
    <n v="61"/>
    <s v="Tauton"/>
    <s v="Revenue"/>
    <s v="Line Item"/>
    <x v="0"/>
    <x v="10"/>
    <x v="10"/>
    <m/>
    <n v="268310"/>
  </r>
  <r>
    <n v="12"/>
    <x v="0"/>
    <n v="61"/>
    <s v="Tauton"/>
    <s v="Revenue"/>
    <s v="Line Item"/>
    <x v="0"/>
    <x v="11"/>
    <x v="11"/>
    <m/>
    <m/>
  </r>
  <r>
    <n v="13"/>
    <x v="0"/>
    <n v="61"/>
    <s v="Tauton"/>
    <s v="Revenue"/>
    <s v="Line Item"/>
    <x v="0"/>
    <x v="12"/>
    <x v="12"/>
    <m/>
    <m/>
  </r>
  <r>
    <n v="14"/>
    <x v="0"/>
    <n v="61"/>
    <s v="Tauton"/>
    <s v="Revenue"/>
    <s v="Line Item"/>
    <x v="0"/>
    <x v="13"/>
    <x v="13"/>
    <m/>
    <m/>
  </r>
  <r>
    <n v="15"/>
    <x v="0"/>
    <n v="61"/>
    <s v="Tauton"/>
    <s v="Revenue"/>
    <s v="Line Item"/>
    <x v="0"/>
    <x v="14"/>
    <x v="14"/>
    <m/>
    <m/>
  </r>
  <r>
    <n v="16"/>
    <x v="0"/>
    <n v="61"/>
    <s v="Tauton"/>
    <s v="Revenue"/>
    <s v="Line Item"/>
    <x v="0"/>
    <x v="15"/>
    <x v="15"/>
    <m/>
    <m/>
  </r>
  <r>
    <n v="17"/>
    <x v="0"/>
    <n v="61"/>
    <s v="Tauton"/>
    <s v="Revenue"/>
    <s v="Line Item"/>
    <x v="0"/>
    <x v="16"/>
    <x v="16"/>
    <m/>
    <m/>
  </r>
  <r>
    <n v="18"/>
    <x v="0"/>
    <n v="61"/>
    <s v="Tauton"/>
    <s v="Revenue"/>
    <s v="Line Item"/>
    <x v="0"/>
    <x v="17"/>
    <x v="17"/>
    <m/>
    <m/>
  </r>
  <r>
    <n v="19"/>
    <x v="0"/>
    <n v="61"/>
    <s v="Tauton"/>
    <s v="Revenue"/>
    <s v="Line Item"/>
    <x v="0"/>
    <x v="18"/>
    <x v="18"/>
    <m/>
    <m/>
  </r>
  <r>
    <n v="20"/>
    <x v="0"/>
    <n v="61"/>
    <s v="Tauton"/>
    <s v="Revenue"/>
    <s v="Line Item"/>
    <x v="0"/>
    <x v="19"/>
    <x v="19"/>
    <m/>
    <m/>
  </r>
  <r>
    <n v="21"/>
    <x v="0"/>
    <n v="61"/>
    <s v="Tauton"/>
    <s v="Revenue"/>
    <s v="Line Item"/>
    <x v="0"/>
    <x v="20"/>
    <x v="20"/>
    <m/>
    <m/>
  </r>
  <r>
    <n v="22"/>
    <x v="0"/>
    <n v="61"/>
    <s v="Tauton"/>
    <s v="Revenue"/>
    <s v="Line Item"/>
    <x v="0"/>
    <x v="21"/>
    <x v="21"/>
    <m/>
    <m/>
  </r>
  <r>
    <n v="23"/>
    <x v="0"/>
    <n v="61"/>
    <s v="Tauton"/>
    <s v="Revenue"/>
    <s v="Line Item"/>
    <x v="0"/>
    <x v="22"/>
    <x v="22"/>
    <m/>
    <m/>
  </r>
  <r>
    <n v="24"/>
    <x v="0"/>
    <n v="61"/>
    <s v="Tauton"/>
    <s v="Revenue"/>
    <s v="Line Item"/>
    <x v="0"/>
    <x v="23"/>
    <x v="23"/>
    <m/>
    <m/>
  </r>
  <r>
    <n v="25"/>
    <x v="0"/>
    <n v="61"/>
    <s v="Tauton"/>
    <s v="Revenue"/>
    <s v="Line Item"/>
    <x v="0"/>
    <x v="24"/>
    <x v="24"/>
    <m/>
    <m/>
  </r>
  <r>
    <n v="26"/>
    <x v="0"/>
    <n v="61"/>
    <s v="Tauton"/>
    <s v="Revenue"/>
    <s v="Line Item"/>
    <x v="0"/>
    <x v="25"/>
    <x v="25"/>
    <m/>
    <m/>
  </r>
  <r>
    <n v="27"/>
    <x v="0"/>
    <n v="61"/>
    <s v="Tauton"/>
    <s v="Revenue"/>
    <s v="Line Item"/>
    <x v="0"/>
    <x v="26"/>
    <x v="26"/>
    <m/>
    <m/>
  </r>
  <r>
    <n v="28"/>
    <x v="0"/>
    <n v="61"/>
    <s v="Tauton"/>
    <s v="Revenue"/>
    <s v="Line Item"/>
    <x v="0"/>
    <x v="27"/>
    <x v="27"/>
    <m/>
    <m/>
  </r>
  <r>
    <n v="29"/>
    <x v="0"/>
    <n v="61"/>
    <s v="Tauton"/>
    <s v="Revenue"/>
    <s v="Line Item"/>
    <x v="0"/>
    <x v="28"/>
    <x v="28"/>
    <m/>
    <n v="1249"/>
  </r>
  <r>
    <n v="30"/>
    <x v="0"/>
    <n v="61"/>
    <s v="Tauton"/>
    <s v="Revenue"/>
    <s v="Line Item"/>
    <x v="0"/>
    <x v="29"/>
    <x v="29"/>
    <m/>
    <m/>
  </r>
  <r>
    <n v="31"/>
    <x v="0"/>
    <n v="61"/>
    <s v="Tauton"/>
    <s v="Revenue"/>
    <s v="Line Item"/>
    <x v="0"/>
    <x v="30"/>
    <x v="30"/>
    <m/>
    <m/>
  </r>
  <r>
    <n v="32"/>
    <x v="0"/>
    <n v="61"/>
    <s v="Tauton"/>
    <s v="Revenue"/>
    <s v="Line Item"/>
    <x v="0"/>
    <x v="31"/>
    <x v="31"/>
    <m/>
    <m/>
  </r>
  <r>
    <n v="33"/>
    <x v="0"/>
    <n v="61"/>
    <s v="Tauton"/>
    <s v="Revenue"/>
    <s v="Line Item"/>
    <x v="0"/>
    <x v="32"/>
    <x v="32"/>
    <m/>
    <m/>
  </r>
  <r>
    <n v="34"/>
    <x v="0"/>
    <n v="61"/>
    <s v="Tauton"/>
    <s v="Revenue"/>
    <s v="Line Item"/>
    <x v="0"/>
    <x v="33"/>
    <x v="33"/>
    <m/>
    <m/>
  </r>
  <r>
    <n v="35"/>
    <x v="0"/>
    <n v="61"/>
    <s v="Tauton"/>
    <s v="Revenue"/>
    <s v="Line Item"/>
    <x v="0"/>
    <x v="34"/>
    <x v="34"/>
    <m/>
    <m/>
  </r>
  <r>
    <n v="36"/>
    <x v="0"/>
    <n v="61"/>
    <s v="Tauton"/>
    <s v="Revenue"/>
    <s v="Line Item"/>
    <x v="0"/>
    <x v="35"/>
    <x v="35"/>
    <m/>
    <m/>
  </r>
  <r>
    <n v="37"/>
    <x v="0"/>
    <n v="61"/>
    <s v="Tauton"/>
    <s v="Revenue"/>
    <s v="Line Item"/>
    <x v="0"/>
    <x v="36"/>
    <x v="36"/>
    <m/>
    <m/>
  </r>
  <r>
    <n v="38"/>
    <x v="0"/>
    <n v="61"/>
    <s v="Tauton"/>
    <s v="Revenue"/>
    <s v="Line Item"/>
    <x v="0"/>
    <x v="37"/>
    <x v="37"/>
    <m/>
    <m/>
  </r>
  <r>
    <n v="39"/>
    <x v="0"/>
    <n v="61"/>
    <s v="Tauton"/>
    <s v="Revenue"/>
    <s v="Line Item"/>
    <x v="0"/>
    <x v="38"/>
    <x v="38"/>
    <m/>
    <m/>
  </r>
  <r>
    <n v="40"/>
    <x v="0"/>
    <n v="61"/>
    <s v="Tauton"/>
    <s v="Revenue"/>
    <s v="Line Item"/>
    <x v="0"/>
    <x v="39"/>
    <x v="39"/>
    <m/>
    <m/>
  </r>
  <r>
    <n v="41"/>
    <x v="0"/>
    <n v="61"/>
    <s v="Tauton"/>
    <s v="Revenue"/>
    <s v="Line Item"/>
    <x v="0"/>
    <x v="40"/>
    <x v="40"/>
    <m/>
    <m/>
  </r>
  <r>
    <n v="42"/>
    <x v="0"/>
    <n v="61"/>
    <s v="Tauton"/>
    <s v="Revenue"/>
    <s v="Line Item"/>
    <x v="0"/>
    <x v="41"/>
    <x v="41"/>
    <m/>
    <m/>
  </r>
  <r>
    <n v="43"/>
    <x v="0"/>
    <n v="61"/>
    <s v="Tauton"/>
    <s v="Revenue"/>
    <s v="Total"/>
    <x v="0"/>
    <x v="42"/>
    <x v="42"/>
    <m/>
    <n v="269559"/>
  </r>
  <r>
    <n v="44"/>
    <x v="0"/>
    <n v="61"/>
    <s v="Tauton"/>
    <s v="Revenue"/>
    <s v="Line Item"/>
    <x v="0"/>
    <x v="43"/>
    <x v="43"/>
    <m/>
    <m/>
  </r>
  <r>
    <n v="45"/>
    <x v="0"/>
    <n v="61"/>
    <s v="Tauton"/>
    <s v="Revenue"/>
    <s v="Line Item"/>
    <x v="0"/>
    <x v="44"/>
    <x v="44"/>
    <m/>
    <m/>
  </r>
  <r>
    <n v="46"/>
    <x v="0"/>
    <n v="61"/>
    <s v="Tauton"/>
    <s v="Revenue"/>
    <s v="Line Item"/>
    <x v="0"/>
    <x v="45"/>
    <x v="45"/>
    <m/>
    <m/>
  </r>
  <r>
    <n v="47"/>
    <x v="0"/>
    <n v="61"/>
    <s v="Tauton"/>
    <s v="Revenue"/>
    <s v="Line Item"/>
    <x v="0"/>
    <x v="46"/>
    <x v="46"/>
    <m/>
    <m/>
  </r>
  <r>
    <n v="48"/>
    <x v="0"/>
    <n v="61"/>
    <s v="Tauton"/>
    <s v="Revenue"/>
    <s v="Line Item"/>
    <x v="0"/>
    <x v="47"/>
    <x v="47"/>
    <m/>
    <m/>
  </r>
  <r>
    <n v="49"/>
    <x v="0"/>
    <n v="61"/>
    <s v="Tauton"/>
    <s v="Revenue"/>
    <s v="Line Item"/>
    <x v="0"/>
    <x v="48"/>
    <x v="48"/>
    <m/>
    <m/>
  </r>
  <r>
    <n v="50"/>
    <x v="0"/>
    <n v="61"/>
    <s v="Tauton"/>
    <s v="Revenue"/>
    <s v="Line Item"/>
    <x v="0"/>
    <x v="49"/>
    <x v="49"/>
    <m/>
    <m/>
  </r>
  <r>
    <n v="51"/>
    <x v="0"/>
    <n v="61"/>
    <s v="Tauton"/>
    <s v="Revenue"/>
    <s v="Line Item"/>
    <x v="0"/>
    <x v="50"/>
    <x v="50"/>
    <m/>
    <m/>
  </r>
  <r>
    <n v="52"/>
    <x v="0"/>
    <n v="61"/>
    <s v="Tauton"/>
    <s v="Revenue"/>
    <s v="Line Item"/>
    <x v="0"/>
    <x v="51"/>
    <x v="51"/>
    <m/>
    <m/>
  </r>
  <r>
    <n v="53"/>
    <x v="0"/>
    <n v="61"/>
    <s v="Tauton"/>
    <s v="Revenue"/>
    <s v="Total"/>
    <x v="0"/>
    <x v="52"/>
    <x v="52"/>
    <m/>
    <n v="269559"/>
  </r>
  <r>
    <n v="54"/>
    <x v="0"/>
    <n v="61"/>
    <s v="Tauton"/>
    <s v="Salary Expense"/>
    <s v="Line Item"/>
    <x v="1"/>
    <x v="53"/>
    <x v="53"/>
    <n v="0.56999999999999995"/>
    <n v="37767"/>
  </r>
  <r>
    <n v="55"/>
    <x v="0"/>
    <n v="61"/>
    <s v="Tauton"/>
    <s v="Salary Expense"/>
    <s v="Line Item"/>
    <x v="1"/>
    <x v="54"/>
    <x v="54"/>
    <m/>
    <m/>
  </r>
  <r>
    <n v="56"/>
    <x v="0"/>
    <n v="61"/>
    <s v="Tauton"/>
    <s v="Salary Expense"/>
    <s v="Line Item"/>
    <x v="1"/>
    <x v="55"/>
    <x v="55"/>
    <m/>
    <m/>
  </r>
  <r>
    <n v="57"/>
    <x v="0"/>
    <n v="61"/>
    <s v="Tauton"/>
    <s v="Salary Expense"/>
    <s v="Line Item"/>
    <x v="2"/>
    <x v="56"/>
    <x v="56"/>
    <m/>
    <m/>
  </r>
  <r>
    <n v="58"/>
    <x v="0"/>
    <n v="61"/>
    <s v="Tauton"/>
    <s v="Salary Expense"/>
    <s v="Line Item"/>
    <x v="2"/>
    <x v="57"/>
    <x v="57"/>
    <m/>
    <m/>
  </r>
  <r>
    <n v="59"/>
    <x v="0"/>
    <n v="61"/>
    <s v="Tauton"/>
    <s v="Salary Expense"/>
    <s v="Line Item"/>
    <x v="2"/>
    <x v="58"/>
    <x v="58"/>
    <m/>
    <m/>
  </r>
  <r>
    <n v="60"/>
    <x v="0"/>
    <n v="61"/>
    <s v="Tauton"/>
    <s v="Salary Expense"/>
    <s v="Line Item"/>
    <x v="2"/>
    <x v="59"/>
    <x v="59"/>
    <m/>
    <m/>
  </r>
  <r>
    <n v="61"/>
    <x v="0"/>
    <n v="61"/>
    <s v="Tauton"/>
    <s v="Salary Expense"/>
    <s v="Line Item"/>
    <x v="2"/>
    <x v="60"/>
    <x v="60"/>
    <m/>
    <m/>
  </r>
  <r>
    <n v="62"/>
    <x v="0"/>
    <n v="61"/>
    <s v="Tauton"/>
    <s v="Salary Expense"/>
    <s v="Line Item"/>
    <x v="2"/>
    <x v="61"/>
    <x v="61"/>
    <m/>
    <m/>
  </r>
  <r>
    <n v="63"/>
    <x v="0"/>
    <n v="61"/>
    <s v="Tauton"/>
    <s v="Salary Expense"/>
    <s v="Line Item"/>
    <x v="2"/>
    <x v="62"/>
    <x v="62"/>
    <m/>
    <m/>
  </r>
  <r>
    <n v="64"/>
    <x v="0"/>
    <n v="61"/>
    <s v="Tauton"/>
    <s v="Salary Expense"/>
    <s v="Line Item"/>
    <x v="2"/>
    <x v="63"/>
    <x v="63"/>
    <m/>
    <m/>
  </r>
  <r>
    <n v="65"/>
    <x v="0"/>
    <n v="61"/>
    <s v="Tauton"/>
    <s v="Salary Expense"/>
    <s v="Line Item"/>
    <x v="2"/>
    <x v="64"/>
    <x v="64"/>
    <m/>
    <m/>
  </r>
  <r>
    <n v="66"/>
    <x v="0"/>
    <n v="61"/>
    <s v="Tauton"/>
    <s v="Salary Expense"/>
    <s v="Line Item"/>
    <x v="2"/>
    <x v="65"/>
    <x v="65"/>
    <m/>
    <m/>
  </r>
  <r>
    <n v="67"/>
    <x v="0"/>
    <n v="61"/>
    <s v="Tauton"/>
    <s v="Salary Expense"/>
    <s v="Line Item"/>
    <x v="2"/>
    <x v="66"/>
    <x v="66"/>
    <m/>
    <m/>
  </r>
  <r>
    <n v="68"/>
    <x v="0"/>
    <n v="61"/>
    <s v="Tauton"/>
    <s v="Salary Expense"/>
    <s v="Line Item"/>
    <x v="2"/>
    <x v="67"/>
    <x v="67"/>
    <m/>
    <m/>
  </r>
  <r>
    <n v="69"/>
    <x v="0"/>
    <n v="61"/>
    <s v="Tauton"/>
    <s v="Salary Expense"/>
    <s v="Line Item"/>
    <x v="2"/>
    <x v="68"/>
    <x v="68"/>
    <m/>
    <m/>
  </r>
  <r>
    <n v="70"/>
    <x v="0"/>
    <n v="61"/>
    <s v="Tauton"/>
    <s v="Salary Expense"/>
    <s v="Line Item"/>
    <x v="2"/>
    <x v="69"/>
    <x v="69"/>
    <m/>
    <m/>
  </r>
  <r>
    <n v="71"/>
    <x v="0"/>
    <n v="61"/>
    <s v="Tauton"/>
    <s v="Salary Expense"/>
    <s v="Line Item"/>
    <x v="2"/>
    <x v="70"/>
    <x v="70"/>
    <m/>
    <m/>
  </r>
  <r>
    <n v="72"/>
    <x v="0"/>
    <n v="61"/>
    <s v="Tauton"/>
    <s v="Salary Expense"/>
    <s v="Line Item"/>
    <x v="2"/>
    <x v="71"/>
    <x v="71"/>
    <m/>
    <m/>
  </r>
  <r>
    <n v="73"/>
    <x v="0"/>
    <n v="61"/>
    <s v="Tauton"/>
    <s v="Salary Expense"/>
    <s v="Line Item"/>
    <x v="2"/>
    <x v="72"/>
    <x v="72"/>
    <m/>
    <m/>
  </r>
  <r>
    <n v="74"/>
    <x v="0"/>
    <n v="61"/>
    <s v="Tauton"/>
    <s v="Salary Expense"/>
    <s v="Line Item"/>
    <x v="2"/>
    <x v="73"/>
    <x v="73"/>
    <m/>
    <m/>
  </r>
  <r>
    <n v="75"/>
    <x v="0"/>
    <n v="61"/>
    <s v="Tauton"/>
    <s v="Salary Expense"/>
    <s v="Line Item"/>
    <x v="2"/>
    <x v="74"/>
    <x v="74"/>
    <m/>
    <m/>
  </r>
  <r>
    <n v="76"/>
    <x v="0"/>
    <n v="61"/>
    <s v="Tauton"/>
    <s v="Salary Expense"/>
    <s v="Line Item"/>
    <x v="2"/>
    <x v="75"/>
    <x v="75"/>
    <m/>
    <m/>
  </r>
  <r>
    <n v="77"/>
    <x v="0"/>
    <n v="61"/>
    <s v="Tauton"/>
    <s v="Salary Expense"/>
    <s v="Line Item"/>
    <x v="2"/>
    <x v="76"/>
    <x v="76"/>
    <m/>
    <m/>
  </r>
  <r>
    <n v="78"/>
    <x v="0"/>
    <n v="61"/>
    <s v="Tauton"/>
    <s v="Salary Expense"/>
    <s v="Line Item"/>
    <x v="2"/>
    <x v="77"/>
    <x v="77"/>
    <m/>
    <m/>
  </r>
  <r>
    <n v="79"/>
    <x v="0"/>
    <n v="61"/>
    <s v="Tauton"/>
    <s v="Salary Expense"/>
    <s v="Line Item"/>
    <x v="2"/>
    <x v="78"/>
    <x v="78"/>
    <m/>
    <m/>
  </r>
  <r>
    <n v="80"/>
    <x v="0"/>
    <n v="61"/>
    <s v="Tauton"/>
    <s v="Salary Expense"/>
    <s v="Line Item"/>
    <x v="2"/>
    <x v="79"/>
    <x v="79"/>
    <m/>
    <m/>
  </r>
  <r>
    <n v="81"/>
    <x v="0"/>
    <n v="61"/>
    <s v="Tauton"/>
    <s v="Salary Expense"/>
    <s v="Line Item"/>
    <x v="2"/>
    <x v="80"/>
    <x v="80"/>
    <m/>
    <m/>
  </r>
  <r>
    <n v="82"/>
    <x v="0"/>
    <n v="61"/>
    <s v="Tauton"/>
    <s v="Salary Expense"/>
    <s v="Line Item"/>
    <x v="2"/>
    <x v="81"/>
    <x v="81"/>
    <n v="0.97"/>
    <n v="38502"/>
  </r>
  <r>
    <n v="83"/>
    <x v="0"/>
    <n v="61"/>
    <s v="Tauton"/>
    <s v="Salary Expense"/>
    <s v="Line Item"/>
    <x v="2"/>
    <x v="82"/>
    <x v="82"/>
    <n v="1.21"/>
    <n v="51932"/>
  </r>
  <r>
    <n v="84"/>
    <x v="0"/>
    <n v="61"/>
    <s v="Tauton"/>
    <s v="Salary Expense"/>
    <s v="Line Item"/>
    <x v="2"/>
    <x v="83"/>
    <x v="83"/>
    <m/>
    <m/>
  </r>
  <r>
    <n v="85"/>
    <x v="0"/>
    <n v="61"/>
    <s v="Tauton"/>
    <s v="Salary Expense"/>
    <s v="Line Item"/>
    <x v="2"/>
    <x v="84"/>
    <x v="84"/>
    <m/>
    <m/>
  </r>
  <r>
    <n v="86"/>
    <x v="0"/>
    <n v="61"/>
    <s v="Tauton"/>
    <s v="Salary Expense"/>
    <s v="Line Item"/>
    <x v="2"/>
    <x v="85"/>
    <x v="85"/>
    <m/>
    <m/>
  </r>
  <r>
    <n v="87"/>
    <x v="0"/>
    <n v="61"/>
    <s v="Tauton"/>
    <s v="Salary Expense"/>
    <s v="Line Item"/>
    <x v="2"/>
    <x v="86"/>
    <x v="86"/>
    <n v="0.32"/>
    <n v="12307"/>
  </r>
  <r>
    <n v="88"/>
    <x v="0"/>
    <n v="61"/>
    <s v="Tauton"/>
    <s v="Salary Expense"/>
    <s v="Line Item"/>
    <x v="3"/>
    <x v="87"/>
    <x v="87"/>
    <n v="0.32"/>
    <n v="17596"/>
  </r>
  <r>
    <n v="89"/>
    <x v="0"/>
    <n v="61"/>
    <s v="Tauton"/>
    <s v="Salary Expense"/>
    <s v="Line Item"/>
    <x v="3"/>
    <x v="88"/>
    <x v="88"/>
    <m/>
    <m/>
  </r>
  <r>
    <n v="90"/>
    <x v="0"/>
    <n v="61"/>
    <s v="Tauton"/>
    <s v="Salary Expense"/>
    <s v="Line Item"/>
    <x v="3"/>
    <x v="89"/>
    <x v="89"/>
    <m/>
    <m/>
  </r>
  <r>
    <n v="91"/>
    <x v="0"/>
    <n v="61"/>
    <s v="Tauton"/>
    <s v="Salary Expense"/>
    <s v="Line Item"/>
    <x v="0"/>
    <x v="90"/>
    <x v="90"/>
    <m/>
    <m/>
  </r>
  <r>
    <n v="92"/>
    <x v="0"/>
    <n v="61"/>
    <s v="Tauton"/>
    <s v="Salary Expense"/>
    <s v="Total"/>
    <x v="0"/>
    <x v="91"/>
    <x v="91"/>
    <n v="3.3899999999999997"/>
    <n v="158104"/>
  </r>
  <r>
    <n v="93"/>
    <x v="0"/>
    <n v="61"/>
    <s v="Tauton"/>
    <s v="Expense"/>
    <s v="Total"/>
    <x v="0"/>
    <x v="92"/>
    <x v="92"/>
    <n v="3.3899999999999997"/>
    <n v="158104"/>
  </r>
  <r>
    <n v="94"/>
    <x v="0"/>
    <n v="61"/>
    <s v="Tauton"/>
    <s v="Expense"/>
    <s v="Line Item"/>
    <x v="0"/>
    <x v="93"/>
    <x v="93"/>
    <m/>
    <m/>
  </r>
  <r>
    <n v="95"/>
    <x v="0"/>
    <n v="61"/>
    <s v="Tauton"/>
    <s v="Expense"/>
    <s v="Line Item"/>
    <x v="0"/>
    <x v="94"/>
    <x v="94"/>
    <m/>
    <m/>
  </r>
  <r>
    <n v="96"/>
    <x v="0"/>
    <n v="61"/>
    <s v="Tauton"/>
    <s v="Expense"/>
    <s v="Line Item"/>
    <x v="0"/>
    <x v="95"/>
    <x v="95"/>
    <m/>
    <m/>
  </r>
  <r>
    <n v="97"/>
    <x v="0"/>
    <n v="61"/>
    <s v="Tauton"/>
    <s v="Expense"/>
    <s v="Line Item"/>
    <x v="0"/>
    <x v="96"/>
    <x v="96"/>
    <m/>
    <m/>
  </r>
  <r>
    <n v="98"/>
    <x v="0"/>
    <n v="61"/>
    <s v="Tauton"/>
    <s v="Expense"/>
    <s v="Total"/>
    <x v="0"/>
    <x v="97"/>
    <x v="97"/>
    <n v="0"/>
    <n v="0"/>
  </r>
  <r>
    <n v="99"/>
    <x v="0"/>
    <n v="61"/>
    <s v="Tauton"/>
    <s v="Expense"/>
    <s v="Line Item"/>
    <x v="0"/>
    <x v="98"/>
    <x v="98"/>
    <m/>
    <m/>
  </r>
  <r>
    <n v="100"/>
    <x v="0"/>
    <n v="61"/>
    <s v="Tauton"/>
    <s v="Expense"/>
    <s v="Total"/>
    <x v="0"/>
    <x v="99"/>
    <x v="99"/>
    <n v="3.3899999999999997"/>
    <n v="158104"/>
  </r>
  <r>
    <n v="101"/>
    <x v="0"/>
    <n v="61"/>
    <s v="Tauton"/>
    <s v="Expense"/>
    <s v="Line Item"/>
    <x v="0"/>
    <x v="100"/>
    <x v="100"/>
    <m/>
    <n v="17396"/>
  </r>
  <r>
    <n v="102"/>
    <x v="0"/>
    <n v="61"/>
    <s v="Tauton"/>
    <s v="Expense"/>
    <s v="Line Item"/>
    <x v="0"/>
    <x v="101"/>
    <x v="101"/>
    <m/>
    <n v="34475"/>
  </r>
  <r>
    <n v="103"/>
    <x v="0"/>
    <n v="61"/>
    <s v="Tauton"/>
    <s v="Expense"/>
    <s v="Line Item"/>
    <x v="0"/>
    <x v="102"/>
    <x v="102"/>
    <m/>
    <m/>
  </r>
  <r>
    <n v="104"/>
    <x v="0"/>
    <n v="61"/>
    <s v="Tauton"/>
    <s v="Expense"/>
    <s v="Total"/>
    <x v="0"/>
    <x v="103"/>
    <x v="103"/>
    <m/>
    <n v="209975"/>
  </r>
  <r>
    <n v="105"/>
    <x v="0"/>
    <n v="61"/>
    <s v="Tauton"/>
    <s v="Expense"/>
    <s v="Line Item"/>
    <x v="0"/>
    <x v="104"/>
    <x v="104"/>
    <m/>
    <n v="5972"/>
  </r>
  <r>
    <n v="106"/>
    <x v="0"/>
    <n v="61"/>
    <s v="Tauton"/>
    <s v="Expense"/>
    <s v="Line Item"/>
    <x v="0"/>
    <x v="105"/>
    <x v="105"/>
    <m/>
    <m/>
  </r>
  <r>
    <n v="107"/>
    <x v="0"/>
    <n v="61"/>
    <s v="Tauton"/>
    <s v="Expense"/>
    <s v="Line Item"/>
    <x v="0"/>
    <x v="106"/>
    <x v="106"/>
    <m/>
    <m/>
  </r>
  <r>
    <n v="108"/>
    <x v="0"/>
    <n v="61"/>
    <s v="Tauton"/>
    <s v="Expense"/>
    <s v="Line Item"/>
    <x v="0"/>
    <x v="107"/>
    <x v="107"/>
    <m/>
    <m/>
  </r>
  <r>
    <n v="109"/>
    <x v="0"/>
    <n v="61"/>
    <s v="Tauton"/>
    <s v="Expense"/>
    <s v="Total"/>
    <x v="0"/>
    <x v="108"/>
    <x v="108"/>
    <m/>
    <n v="5972"/>
  </r>
  <r>
    <n v="110"/>
    <x v="0"/>
    <n v="61"/>
    <s v="Tauton"/>
    <s v="Expense"/>
    <s v="Line Item"/>
    <x v="0"/>
    <x v="109"/>
    <x v="109"/>
    <m/>
    <m/>
  </r>
  <r>
    <n v="111"/>
    <x v="0"/>
    <n v="61"/>
    <s v="Tauton"/>
    <s v="Expense"/>
    <s v="Line Item"/>
    <x v="0"/>
    <x v="110"/>
    <x v="110"/>
    <m/>
    <m/>
  </r>
  <r>
    <n v="112"/>
    <x v="0"/>
    <n v="61"/>
    <s v="Tauton"/>
    <s v="Expense"/>
    <s v="Line Item"/>
    <x v="0"/>
    <x v="111"/>
    <x v="111"/>
    <m/>
    <m/>
  </r>
  <r>
    <n v="113"/>
    <x v="0"/>
    <n v="61"/>
    <s v="Tauton"/>
    <s v="Expense"/>
    <s v="Line Item"/>
    <x v="0"/>
    <x v="112"/>
    <x v="112"/>
    <m/>
    <m/>
  </r>
  <r>
    <n v="114"/>
    <x v="0"/>
    <n v="61"/>
    <s v="Tauton"/>
    <s v="Expense"/>
    <s v="Line Item"/>
    <x v="0"/>
    <x v="113"/>
    <x v="113"/>
    <m/>
    <n v="373"/>
  </r>
  <r>
    <n v="115"/>
    <x v="0"/>
    <n v="61"/>
    <s v="Tauton"/>
    <s v="Expense"/>
    <s v="Line Item"/>
    <x v="0"/>
    <x v="114"/>
    <x v="114"/>
    <m/>
    <n v="4805"/>
  </r>
  <r>
    <n v="116"/>
    <x v="0"/>
    <n v="61"/>
    <s v="Tauton"/>
    <s v="Expense"/>
    <s v="Line Item"/>
    <x v="0"/>
    <x v="115"/>
    <x v="115"/>
    <m/>
    <m/>
  </r>
  <r>
    <n v="117"/>
    <x v="0"/>
    <n v="61"/>
    <s v="Tauton"/>
    <s v="Expense"/>
    <s v="Line Item"/>
    <x v="0"/>
    <x v="116"/>
    <x v="116"/>
    <m/>
    <m/>
  </r>
  <r>
    <n v="118"/>
    <x v="0"/>
    <n v="61"/>
    <s v="Tauton"/>
    <s v="Expense"/>
    <s v="Line Item"/>
    <x v="0"/>
    <x v="117"/>
    <x v="117"/>
    <m/>
    <m/>
  </r>
  <r>
    <n v="119"/>
    <x v="0"/>
    <n v="61"/>
    <s v="Tauton"/>
    <s v="Expense"/>
    <s v="Line Item"/>
    <x v="0"/>
    <x v="118"/>
    <x v="118"/>
    <m/>
    <m/>
  </r>
  <r>
    <n v="120"/>
    <x v="0"/>
    <n v="61"/>
    <s v="Tauton"/>
    <s v="Expense"/>
    <s v="Line Item"/>
    <x v="0"/>
    <x v="119"/>
    <x v="119"/>
    <m/>
    <m/>
  </r>
  <r>
    <n v="121"/>
    <x v="0"/>
    <n v="61"/>
    <s v="Tauton"/>
    <s v="Expense"/>
    <s v="Line Item"/>
    <x v="0"/>
    <x v="120"/>
    <x v="120"/>
    <m/>
    <m/>
  </r>
  <r>
    <n v="122"/>
    <x v="0"/>
    <n v="61"/>
    <s v="Tauton"/>
    <s v="Expense"/>
    <s v="Line Item"/>
    <x v="0"/>
    <x v="121"/>
    <x v="121"/>
    <m/>
    <m/>
  </r>
  <r>
    <n v="123"/>
    <x v="0"/>
    <n v="61"/>
    <s v="Tauton"/>
    <s v="Expense"/>
    <s v="Line Item"/>
    <x v="0"/>
    <x v="122"/>
    <x v="122"/>
    <m/>
    <m/>
  </r>
  <r>
    <n v="124"/>
    <x v="0"/>
    <n v="61"/>
    <s v="Tauton"/>
    <s v="Expense"/>
    <s v="Line Item"/>
    <x v="0"/>
    <x v="123"/>
    <x v="123"/>
    <m/>
    <m/>
  </r>
  <r>
    <n v="125"/>
    <x v="0"/>
    <n v="61"/>
    <s v="Tauton"/>
    <s v="Expense"/>
    <s v="Line Item"/>
    <x v="0"/>
    <x v="124"/>
    <x v="124"/>
    <m/>
    <n v="24597"/>
  </r>
  <r>
    <n v="126"/>
    <x v="0"/>
    <n v="61"/>
    <s v="Tauton"/>
    <s v="Expense"/>
    <s v="Line Item"/>
    <x v="0"/>
    <x v="125"/>
    <x v="125"/>
    <m/>
    <m/>
  </r>
  <r>
    <n v="127"/>
    <x v="0"/>
    <n v="61"/>
    <s v="Tauton"/>
    <s v="Expense"/>
    <s v="Line Item"/>
    <x v="0"/>
    <x v="126"/>
    <x v="126"/>
    <m/>
    <m/>
  </r>
  <r>
    <n v="128"/>
    <x v="0"/>
    <n v="61"/>
    <s v="Tauton"/>
    <s v="Expense"/>
    <s v="Total"/>
    <x v="0"/>
    <x v="127"/>
    <x v="127"/>
    <m/>
    <n v="29775"/>
  </r>
  <r>
    <n v="129"/>
    <x v="0"/>
    <n v="61"/>
    <s v="Tauton"/>
    <s v="Expense"/>
    <s v="Line Item"/>
    <x v="0"/>
    <x v="128"/>
    <x v="128"/>
    <m/>
    <m/>
  </r>
  <r>
    <n v="130"/>
    <x v="0"/>
    <n v="61"/>
    <s v="Tauton"/>
    <s v="Expense"/>
    <s v="Line Item"/>
    <x v="0"/>
    <x v="129"/>
    <x v="129"/>
    <m/>
    <m/>
  </r>
  <r>
    <n v="131"/>
    <x v="0"/>
    <n v="61"/>
    <s v="Tauton"/>
    <s v="Expense"/>
    <s v="Line Item"/>
    <x v="0"/>
    <x v="130"/>
    <x v="130"/>
    <m/>
    <n v="26"/>
  </r>
  <r>
    <n v="132"/>
    <x v="0"/>
    <n v="61"/>
    <s v="Tauton"/>
    <s v="Expense"/>
    <s v="Line Item"/>
    <x v="0"/>
    <x v="131"/>
    <x v="131"/>
    <m/>
    <n v="2786"/>
  </r>
  <r>
    <n v="133"/>
    <x v="0"/>
    <n v="61"/>
    <s v="Tauton"/>
    <s v="Expense"/>
    <s v="Line Item"/>
    <x v="0"/>
    <x v="132"/>
    <x v="132"/>
    <m/>
    <m/>
  </r>
  <r>
    <n v="134"/>
    <x v="0"/>
    <n v="61"/>
    <s v="Tauton"/>
    <s v="Expense"/>
    <s v="Line Item"/>
    <x v="0"/>
    <x v="133"/>
    <x v="133"/>
    <m/>
    <m/>
  </r>
  <r>
    <n v="135"/>
    <x v="0"/>
    <n v="61"/>
    <s v="Tauton"/>
    <s v="Expense"/>
    <s v="Total"/>
    <x v="0"/>
    <x v="134"/>
    <x v="134"/>
    <m/>
    <n v="2812"/>
  </r>
  <r>
    <n v="136"/>
    <x v="0"/>
    <n v="61"/>
    <s v="Tauton"/>
    <s v="Expense"/>
    <s v="Line Item"/>
    <x v="0"/>
    <x v="135"/>
    <x v="135"/>
    <m/>
    <n v="23368.100274003777"/>
  </r>
  <r>
    <n v="137"/>
    <x v="0"/>
    <n v="61"/>
    <s v="Tauton"/>
    <s v="Expense"/>
    <s v="Total"/>
    <x v="0"/>
    <x v="136"/>
    <x v="136"/>
    <m/>
    <n v="271902.10027400375"/>
  </r>
  <r>
    <n v="138"/>
    <x v="0"/>
    <n v="61"/>
    <s v="Tauton"/>
    <s v="Expense"/>
    <s v="Line Item"/>
    <x v="0"/>
    <x v="137"/>
    <x v="137"/>
    <m/>
    <m/>
  </r>
  <r>
    <n v="139"/>
    <x v="0"/>
    <n v="61"/>
    <s v="Tauton"/>
    <s v="Expense"/>
    <s v="Line Item"/>
    <x v="0"/>
    <x v="138"/>
    <x v="138"/>
    <m/>
    <m/>
  </r>
  <r>
    <n v="140"/>
    <x v="0"/>
    <n v="61"/>
    <s v="Tauton"/>
    <s v="Expense"/>
    <s v="Total"/>
    <x v="0"/>
    <x v="139"/>
    <x v="139"/>
    <m/>
    <n v="271902.10027400375"/>
  </r>
  <r>
    <n v="141"/>
    <x v="0"/>
    <n v="61"/>
    <s v="Tauton"/>
    <s v="Expense"/>
    <s v="Total"/>
    <x v="0"/>
    <x v="140"/>
    <x v="140"/>
    <m/>
    <n v="269559"/>
  </r>
  <r>
    <n v="142"/>
    <x v="0"/>
    <n v="61"/>
    <s v="Tauton"/>
    <s v="Expense"/>
    <s v="Line Item"/>
    <x v="0"/>
    <x v="141"/>
    <x v="141"/>
    <m/>
    <n v="-2343.1002740037511"/>
  </r>
  <r>
    <n v="143"/>
    <x v="0"/>
    <n v="61"/>
    <s v="Tauton"/>
    <s v="Non-Reimbursable"/>
    <s v="Line Item"/>
    <x v="0"/>
    <x v="142"/>
    <x v="142"/>
    <m/>
    <m/>
  </r>
  <r>
    <n v="144"/>
    <x v="0"/>
    <n v="61"/>
    <s v="Tauton"/>
    <s v="Non-Reimbursable"/>
    <s v="Line Item"/>
    <x v="0"/>
    <x v="143"/>
    <x v="143"/>
    <m/>
    <m/>
  </r>
  <r>
    <n v="145"/>
    <x v="0"/>
    <n v="61"/>
    <s v="Tauton"/>
    <s v="Non-Reimbursable"/>
    <s v="Line Item"/>
    <x v="0"/>
    <x v="144"/>
    <x v="144"/>
    <m/>
    <m/>
  </r>
  <r>
    <n v="146"/>
    <x v="0"/>
    <n v="61"/>
    <s v="Tauton"/>
    <s v="Non-Reimbursable"/>
    <s v="Line Item"/>
    <x v="0"/>
    <x v="145"/>
    <x v="145"/>
    <m/>
    <m/>
  </r>
  <r>
    <n v="147"/>
    <x v="0"/>
    <n v="61"/>
    <s v="Tauton"/>
    <s v="Non-Reimbursable"/>
    <s v="Line Item"/>
    <x v="0"/>
    <x v="146"/>
    <x v="146"/>
    <m/>
    <m/>
  </r>
  <r>
    <n v="148"/>
    <x v="0"/>
    <n v="61"/>
    <s v="Tauton"/>
    <s v="Non-Reimbursable"/>
    <s v="Line Item"/>
    <x v="0"/>
    <x v="147"/>
    <x v="147"/>
    <m/>
    <m/>
  </r>
  <r>
    <n v="149"/>
    <x v="0"/>
    <n v="61"/>
    <s v="Tauton"/>
    <s v="Non-Reimbursable"/>
    <s v="Line Item"/>
    <x v="0"/>
    <x v="148"/>
    <x v="148"/>
    <m/>
    <m/>
  </r>
  <r>
    <n v="150"/>
    <x v="0"/>
    <n v="61"/>
    <s v="Tauton"/>
    <s v="Non-Reimbursable"/>
    <s v="Total"/>
    <x v="0"/>
    <x v="149"/>
    <x v="149"/>
    <m/>
    <m/>
  </r>
  <r>
    <n v="151"/>
    <x v="0"/>
    <n v="61"/>
    <s v="Tauton"/>
    <s v="Non-Reimbursable"/>
    <s v="Total"/>
    <x v="0"/>
    <x v="150"/>
    <x v="150"/>
    <m/>
    <m/>
  </r>
  <r>
    <n v="152"/>
    <x v="0"/>
    <n v="61"/>
    <s v="Tauton"/>
    <s v="Non-Reimbursable"/>
    <s v="Line Item"/>
    <x v="0"/>
    <x v="151"/>
    <x v="151"/>
    <m/>
    <m/>
  </r>
  <r>
    <n v="153"/>
    <x v="0"/>
    <n v="61"/>
    <s v="Tauton"/>
    <s v="Non-Reimbursable"/>
    <s v="Line Item"/>
    <x v="0"/>
    <x v="152"/>
    <x v="152"/>
    <m/>
    <m/>
  </r>
  <r>
    <n v="154"/>
    <x v="0"/>
    <n v="61"/>
    <s v="Tauton"/>
    <s v="Non-Reimbursable"/>
    <s v="Line Item"/>
    <x v="0"/>
    <x v="153"/>
    <x v="153"/>
    <m/>
    <m/>
  </r>
  <r>
    <n v="155"/>
    <x v="1"/>
    <n v="62"/>
    <s v="Centerville"/>
    <s v="Revenue"/>
    <s v="Line Item"/>
    <x v="0"/>
    <x v="0"/>
    <x v="0"/>
    <m/>
    <m/>
  </r>
  <r>
    <n v="156"/>
    <x v="1"/>
    <n v="62"/>
    <s v="Centerville"/>
    <s v="Revenue"/>
    <s v="Line Item"/>
    <x v="0"/>
    <x v="1"/>
    <x v="1"/>
    <m/>
    <m/>
  </r>
  <r>
    <n v="157"/>
    <x v="1"/>
    <n v="62"/>
    <s v="Centerville"/>
    <s v="Revenue"/>
    <s v="Line Item"/>
    <x v="0"/>
    <x v="2"/>
    <x v="2"/>
    <m/>
    <m/>
  </r>
  <r>
    <n v="158"/>
    <x v="1"/>
    <n v="62"/>
    <s v="Centerville"/>
    <s v="Revenue"/>
    <s v="Total"/>
    <x v="0"/>
    <x v="3"/>
    <x v="3"/>
    <m/>
    <n v="0"/>
  </r>
  <r>
    <n v="159"/>
    <x v="1"/>
    <n v="62"/>
    <s v="Centerville"/>
    <s v="Revenue"/>
    <s v="Line Item"/>
    <x v="0"/>
    <x v="4"/>
    <x v="4"/>
    <m/>
    <m/>
  </r>
  <r>
    <n v="160"/>
    <x v="1"/>
    <n v="62"/>
    <s v="Centerville"/>
    <s v="Revenue"/>
    <s v="Line Item"/>
    <x v="0"/>
    <x v="5"/>
    <x v="5"/>
    <m/>
    <m/>
  </r>
  <r>
    <n v="161"/>
    <x v="1"/>
    <n v="62"/>
    <s v="Centerville"/>
    <s v="Revenue"/>
    <s v="Total"/>
    <x v="0"/>
    <x v="6"/>
    <x v="6"/>
    <m/>
    <n v="0"/>
  </r>
  <r>
    <n v="162"/>
    <x v="1"/>
    <n v="62"/>
    <s v="Centerville"/>
    <s v="Revenue"/>
    <s v="Line Item"/>
    <x v="0"/>
    <x v="7"/>
    <x v="7"/>
    <m/>
    <m/>
  </r>
  <r>
    <n v="163"/>
    <x v="1"/>
    <n v="62"/>
    <s v="Centerville"/>
    <s v="Revenue"/>
    <s v="Line Item"/>
    <x v="0"/>
    <x v="8"/>
    <x v="8"/>
    <m/>
    <m/>
  </r>
  <r>
    <n v="164"/>
    <x v="1"/>
    <n v="62"/>
    <s v="Centerville"/>
    <s v="Revenue"/>
    <s v="Line Item"/>
    <x v="0"/>
    <x v="9"/>
    <x v="9"/>
    <m/>
    <m/>
  </r>
  <r>
    <n v="165"/>
    <x v="1"/>
    <n v="62"/>
    <s v="Centerville"/>
    <s v="Revenue"/>
    <s v="Line Item"/>
    <x v="0"/>
    <x v="10"/>
    <x v="10"/>
    <m/>
    <n v="289678"/>
  </r>
  <r>
    <n v="166"/>
    <x v="1"/>
    <n v="62"/>
    <s v="Centerville"/>
    <s v="Revenue"/>
    <s v="Line Item"/>
    <x v="0"/>
    <x v="11"/>
    <x v="11"/>
    <m/>
    <m/>
  </r>
  <r>
    <n v="167"/>
    <x v="1"/>
    <n v="62"/>
    <s v="Centerville"/>
    <s v="Revenue"/>
    <s v="Line Item"/>
    <x v="0"/>
    <x v="12"/>
    <x v="12"/>
    <m/>
    <m/>
  </r>
  <r>
    <n v="168"/>
    <x v="1"/>
    <n v="62"/>
    <s v="Centerville"/>
    <s v="Revenue"/>
    <s v="Line Item"/>
    <x v="0"/>
    <x v="13"/>
    <x v="13"/>
    <m/>
    <m/>
  </r>
  <r>
    <n v="169"/>
    <x v="1"/>
    <n v="62"/>
    <s v="Centerville"/>
    <s v="Revenue"/>
    <s v="Line Item"/>
    <x v="0"/>
    <x v="14"/>
    <x v="14"/>
    <m/>
    <m/>
  </r>
  <r>
    <n v="170"/>
    <x v="1"/>
    <n v="62"/>
    <s v="Centerville"/>
    <s v="Revenue"/>
    <s v="Line Item"/>
    <x v="0"/>
    <x v="15"/>
    <x v="15"/>
    <m/>
    <m/>
  </r>
  <r>
    <n v="171"/>
    <x v="1"/>
    <n v="62"/>
    <s v="Centerville"/>
    <s v="Revenue"/>
    <s v="Line Item"/>
    <x v="0"/>
    <x v="16"/>
    <x v="16"/>
    <m/>
    <m/>
  </r>
  <r>
    <n v="172"/>
    <x v="1"/>
    <n v="62"/>
    <s v="Centerville"/>
    <s v="Revenue"/>
    <s v="Line Item"/>
    <x v="0"/>
    <x v="17"/>
    <x v="17"/>
    <m/>
    <m/>
  </r>
  <r>
    <n v="173"/>
    <x v="1"/>
    <n v="62"/>
    <s v="Centerville"/>
    <s v="Revenue"/>
    <s v="Line Item"/>
    <x v="0"/>
    <x v="18"/>
    <x v="18"/>
    <m/>
    <m/>
  </r>
  <r>
    <n v="174"/>
    <x v="1"/>
    <n v="62"/>
    <s v="Centerville"/>
    <s v="Revenue"/>
    <s v="Line Item"/>
    <x v="0"/>
    <x v="19"/>
    <x v="19"/>
    <m/>
    <m/>
  </r>
  <r>
    <n v="175"/>
    <x v="1"/>
    <n v="62"/>
    <s v="Centerville"/>
    <s v="Revenue"/>
    <s v="Line Item"/>
    <x v="0"/>
    <x v="20"/>
    <x v="20"/>
    <m/>
    <m/>
  </r>
  <r>
    <n v="176"/>
    <x v="1"/>
    <n v="62"/>
    <s v="Centerville"/>
    <s v="Revenue"/>
    <s v="Line Item"/>
    <x v="0"/>
    <x v="21"/>
    <x v="21"/>
    <m/>
    <m/>
  </r>
  <r>
    <n v="177"/>
    <x v="1"/>
    <n v="62"/>
    <s v="Centerville"/>
    <s v="Revenue"/>
    <s v="Line Item"/>
    <x v="0"/>
    <x v="22"/>
    <x v="22"/>
    <m/>
    <m/>
  </r>
  <r>
    <n v="178"/>
    <x v="1"/>
    <n v="62"/>
    <s v="Centerville"/>
    <s v="Revenue"/>
    <s v="Line Item"/>
    <x v="0"/>
    <x v="23"/>
    <x v="23"/>
    <m/>
    <m/>
  </r>
  <r>
    <n v="179"/>
    <x v="1"/>
    <n v="62"/>
    <s v="Centerville"/>
    <s v="Revenue"/>
    <s v="Line Item"/>
    <x v="0"/>
    <x v="24"/>
    <x v="24"/>
    <m/>
    <m/>
  </r>
  <r>
    <n v="180"/>
    <x v="1"/>
    <n v="62"/>
    <s v="Centerville"/>
    <s v="Revenue"/>
    <s v="Line Item"/>
    <x v="0"/>
    <x v="25"/>
    <x v="25"/>
    <m/>
    <m/>
  </r>
  <r>
    <n v="181"/>
    <x v="1"/>
    <n v="62"/>
    <s v="Centerville"/>
    <s v="Revenue"/>
    <s v="Line Item"/>
    <x v="0"/>
    <x v="26"/>
    <x v="26"/>
    <m/>
    <m/>
  </r>
  <r>
    <n v="182"/>
    <x v="1"/>
    <n v="62"/>
    <s v="Centerville"/>
    <s v="Revenue"/>
    <s v="Line Item"/>
    <x v="0"/>
    <x v="27"/>
    <x v="27"/>
    <m/>
    <m/>
  </r>
  <r>
    <n v="183"/>
    <x v="1"/>
    <n v="62"/>
    <s v="Centerville"/>
    <s v="Revenue"/>
    <s v="Line Item"/>
    <x v="0"/>
    <x v="28"/>
    <x v="28"/>
    <m/>
    <n v="1890"/>
  </r>
  <r>
    <n v="184"/>
    <x v="1"/>
    <n v="62"/>
    <s v="Centerville"/>
    <s v="Revenue"/>
    <s v="Line Item"/>
    <x v="0"/>
    <x v="29"/>
    <x v="29"/>
    <m/>
    <m/>
  </r>
  <r>
    <n v="185"/>
    <x v="1"/>
    <n v="62"/>
    <s v="Centerville"/>
    <s v="Revenue"/>
    <s v="Line Item"/>
    <x v="0"/>
    <x v="30"/>
    <x v="30"/>
    <m/>
    <m/>
  </r>
  <r>
    <n v="186"/>
    <x v="1"/>
    <n v="62"/>
    <s v="Centerville"/>
    <s v="Revenue"/>
    <s v="Line Item"/>
    <x v="0"/>
    <x v="31"/>
    <x v="31"/>
    <m/>
    <m/>
  </r>
  <r>
    <n v="187"/>
    <x v="1"/>
    <n v="62"/>
    <s v="Centerville"/>
    <s v="Revenue"/>
    <s v="Line Item"/>
    <x v="0"/>
    <x v="32"/>
    <x v="32"/>
    <m/>
    <m/>
  </r>
  <r>
    <n v="188"/>
    <x v="1"/>
    <n v="62"/>
    <s v="Centerville"/>
    <s v="Revenue"/>
    <s v="Line Item"/>
    <x v="0"/>
    <x v="33"/>
    <x v="33"/>
    <m/>
    <m/>
  </r>
  <r>
    <n v="189"/>
    <x v="1"/>
    <n v="62"/>
    <s v="Centerville"/>
    <s v="Revenue"/>
    <s v="Line Item"/>
    <x v="0"/>
    <x v="34"/>
    <x v="34"/>
    <m/>
    <m/>
  </r>
  <r>
    <n v="190"/>
    <x v="1"/>
    <n v="62"/>
    <s v="Centerville"/>
    <s v="Revenue"/>
    <s v="Line Item"/>
    <x v="0"/>
    <x v="35"/>
    <x v="35"/>
    <m/>
    <m/>
  </r>
  <r>
    <n v="191"/>
    <x v="1"/>
    <n v="62"/>
    <s v="Centerville"/>
    <s v="Revenue"/>
    <s v="Line Item"/>
    <x v="0"/>
    <x v="36"/>
    <x v="36"/>
    <m/>
    <m/>
  </r>
  <r>
    <n v="192"/>
    <x v="1"/>
    <n v="62"/>
    <s v="Centerville"/>
    <s v="Revenue"/>
    <s v="Line Item"/>
    <x v="0"/>
    <x v="37"/>
    <x v="37"/>
    <m/>
    <m/>
  </r>
  <r>
    <n v="193"/>
    <x v="1"/>
    <n v="62"/>
    <s v="Centerville"/>
    <s v="Revenue"/>
    <s v="Line Item"/>
    <x v="0"/>
    <x v="38"/>
    <x v="38"/>
    <m/>
    <m/>
  </r>
  <r>
    <n v="194"/>
    <x v="1"/>
    <n v="62"/>
    <s v="Centerville"/>
    <s v="Revenue"/>
    <s v="Line Item"/>
    <x v="0"/>
    <x v="39"/>
    <x v="39"/>
    <m/>
    <m/>
  </r>
  <r>
    <n v="195"/>
    <x v="1"/>
    <n v="62"/>
    <s v="Centerville"/>
    <s v="Revenue"/>
    <s v="Line Item"/>
    <x v="0"/>
    <x v="40"/>
    <x v="40"/>
    <m/>
    <m/>
  </r>
  <r>
    <n v="196"/>
    <x v="1"/>
    <n v="62"/>
    <s v="Centerville"/>
    <s v="Revenue"/>
    <s v="Line Item"/>
    <x v="0"/>
    <x v="41"/>
    <x v="41"/>
    <m/>
    <m/>
  </r>
  <r>
    <n v="197"/>
    <x v="1"/>
    <n v="62"/>
    <s v="Centerville"/>
    <s v="Revenue"/>
    <s v="Total"/>
    <x v="0"/>
    <x v="42"/>
    <x v="42"/>
    <m/>
    <n v="291568"/>
  </r>
  <r>
    <n v="198"/>
    <x v="1"/>
    <n v="62"/>
    <s v="Centerville"/>
    <s v="Revenue"/>
    <s v="Line Item"/>
    <x v="0"/>
    <x v="43"/>
    <x v="43"/>
    <m/>
    <m/>
  </r>
  <r>
    <n v="199"/>
    <x v="1"/>
    <n v="62"/>
    <s v="Centerville"/>
    <s v="Revenue"/>
    <s v="Line Item"/>
    <x v="0"/>
    <x v="44"/>
    <x v="44"/>
    <m/>
    <m/>
  </r>
  <r>
    <n v="200"/>
    <x v="1"/>
    <n v="62"/>
    <s v="Centerville"/>
    <s v="Revenue"/>
    <s v="Line Item"/>
    <x v="0"/>
    <x v="45"/>
    <x v="45"/>
    <m/>
    <m/>
  </r>
  <r>
    <n v="201"/>
    <x v="1"/>
    <n v="62"/>
    <s v="Centerville"/>
    <s v="Revenue"/>
    <s v="Line Item"/>
    <x v="0"/>
    <x v="46"/>
    <x v="46"/>
    <m/>
    <m/>
  </r>
  <r>
    <n v="202"/>
    <x v="1"/>
    <n v="62"/>
    <s v="Centerville"/>
    <s v="Revenue"/>
    <s v="Line Item"/>
    <x v="0"/>
    <x v="47"/>
    <x v="47"/>
    <m/>
    <m/>
  </r>
  <r>
    <n v="203"/>
    <x v="1"/>
    <n v="62"/>
    <s v="Centerville"/>
    <s v="Revenue"/>
    <s v="Line Item"/>
    <x v="0"/>
    <x v="48"/>
    <x v="48"/>
    <m/>
    <m/>
  </r>
  <r>
    <n v="204"/>
    <x v="1"/>
    <n v="62"/>
    <s v="Centerville"/>
    <s v="Revenue"/>
    <s v="Line Item"/>
    <x v="0"/>
    <x v="49"/>
    <x v="49"/>
    <m/>
    <m/>
  </r>
  <r>
    <n v="205"/>
    <x v="1"/>
    <n v="62"/>
    <s v="Centerville"/>
    <s v="Revenue"/>
    <s v="Line Item"/>
    <x v="0"/>
    <x v="50"/>
    <x v="50"/>
    <m/>
    <m/>
  </r>
  <r>
    <n v="206"/>
    <x v="1"/>
    <n v="62"/>
    <s v="Centerville"/>
    <s v="Revenue"/>
    <s v="Line Item"/>
    <x v="0"/>
    <x v="51"/>
    <x v="51"/>
    <m/>
    <m/>
  </r>
  <r>
    <n v="207"/>
    <x v="1"/>
    <n v="62"/>
    <s v="Centerville"/>
    <s v="Revenue"/>
    <s v="Total"/>
    <x v="0"/>
    <x v="52"/>
    <x v="52"/>
    <m/>
    <n v="291568"/>
  </r>
  <r>
    <n v="208"/>
    <x v="1"/>
    <n v="62"/>
    <s v="Centerville"/>
    <s v="Salary Expense"/>
    <s v="Line Item"/>
    <x v="1"/>
    <x v="53"/>
    <x v="53"/>
    <n v="1.1399999999999999"/>
    <n v="58544"/>
  </r>
  <r>
    <n v="209"/>
    <x v="1"/>
    <n v="62"/>
    <s v="Centerville"/>
    <s v="Salary Expense"/>
    <s v="Line Item"/>
    <x v="1"/>
    <x v="54"/>
    <x v="54"/>
    <m/>
    <m/>
  </r>
  <r>
    <n v="210"/>
    <x v="1"/>
    <n v="62"/>
    <s v="Centerville"/>
    <s v="Salary Expense"/>
    <s v="Line Item"/>
    <x v="1"/>
    <x v="55"/>
    <x v="55"/>
    <m/>
    <m/>
  </r>
  <r>
    <n v="211"/>
    <x v="1"/>
    <n v="62"/>
    <s v="Centerville"/>
    <s v="Salary Expense"/>
    <s v="Line Item"/>
    <x v="2"/>
    <x v="56"/>
    <x v="56"/>
    <m/>
    <m/>
  </r>
  <r>
    <n v="212"/>
    <x v="1"/>
    <n v="62"/>
    <s v="Centerville"/>
    <s v="Salary Expense"/>
    <s v="Line Item"/>
    <x v="2"/>
    <x v="57"/>
    <x v="57"/>
    <m/>
    <m/>
  </r>
  <r>
    <n v="213"/>
    <x v="1"/>
    <n v="62"/>
    <s v="Centerville"/>
    <s v="Salary Expense"/>
    <s v="Line Item"/>
    <x v="2"/>
    <x v="58"/>
    <x v="58"/>
    <m/>
    <m/>
  </r>
  <r>
    <n v="214"/>
    <x v="1"/>
    <n v="62"/>
    <s v="Centerville"/>
    <s v="Salary Expense"/>
    <s v="Line Item"/>
    <x v="2"/>
    <x v="59"/>
    <x v="59"/>
    <m/>
    <m/>
  </r>
  <r>
    <n v="215"/>
    <x v="1"/>
    <n v="62"/>
    <s v="Centerville"/>
    <s v="Salary Expense"/>
    <s v="Line Item"/>
    <x v="2"/>
    <x v="60"/>
    <x v="60"/>
    <m/>
    <m/>
  </r>
  <r>
    <n v="216"/>
    <x v="1"/>
    <n v="62"/>
    <s v="Centerville"/>
    <s v="Salary Expense"/>
    <s v="Line Item"/>
    <x v="2"/>
    <x v="61"/>
    <x v="61"/>
    <m/>
    <m/>
  </r>
  <r>
    <n v="217"/>
    <x v="1"/>
    <n v="62"/>
    <s v="Centerville"/>
    <s v="Salary Expense"/>
    <s v="Line Item"/>
    <x v="2"/>
    <x v="62"/>
    <x v="62"/>
    <m/>
    <m/>
  </r>
  <r>
    <n v="218"/>
    <x v="1"/>
    <n v="62"/>
    <s v="Centerville"/>
    <s v="Salary Expense"/>
    <s v="Line Item"/>
    <x v="2"/>
    <x v="63"/>
    <x v="63"/>
    <m/>
    <m/>
  </r>
  <r>
    <n v="219"/>
    <x v="1"/>
    <n v="62"/>
    <s v="Centerville"/>
    <s v="Salary Expense"/>
    <s v="Line Item"/>
    <x v="2"/>
    <x v="64"/>
    <x v="64"/>
    <m/>
    <m/>
  </r>
  <r>
    <n v="220"/>
    <x v="1"/>
    <n v="62"/>
    <s v="Centerville"/>
    <s v="Salary Expense"/>
    <s v="Line Item"/>
    <x v="2"/>
    <x v="65"/>
    <x v="65"/>
    <m/>
    <m/>
  </r>
  <r>
    <n v="221"/>
    <x v="1"/>
    <n v="62"/>
    <s v="Centerville"/>
    <s v="Salary Expense"/>
    <s v="Line Item"/>
    <x v="2"/>
    <x v="66"/>
    <x v="66"/>
    <m/>
    <m/>
  </r>
  <r>
    <n v="222"/>
    <x v="1"/>
    <n v="62"/>
    <s v="Centerville"/>
    <s v="Salary Expense"/>
    <s v="Line Item"/>
    <x v="2"/>
    <x v="67"/>
    <x v="67"/>
    <m/>
    <m/>
  </r>
  <r>
    <n v="223"/>
    <x v="1"/>
    <n v="62"/>
    <s v="Centerville"/>
    <s v="Salary Expense"/>
    <s v="Line Item"/>
    <x v="2"/>
    <x v="68"/>
    <x v="68"/>
    <m/>
    <m/>
  </r>
  <r>
    <n v="224"/>
    <x v="1"/>
    <n v="62"/>
    <s v="Centerville"/>
    <s v="Salary Expense"/>
    <s v="Line Item"/>
    <x v="2"/>
    <x v="69"/>
    <x v="69"/>
    <m/>
    <m/>
  </r>
  <r>
    <n v="225"/>
    <x v="1"/>
    <n v="62"/>
    <s v="Centerville"/>
    <s v="Salary Expense"/>
    <s v="Line Item"/>
    <x v="2"/>
    <x v="70"/>
    <x v="70"/>
    <m/>
    <m/>
  </r>
  <r>
    <n v="226"/>
    <x v="1"/>
    <n v="62"/>
    <s v="Centerville"/>
    <s v="Salary Expense"/>
    <s v="Line Item"/>
    <x v="2"/>
    <x v="71"/>
    <x v="71"/>
    <m/>
    <m/>
  </r>
  <r>
    <n v="227"/>
    <x v="1"/>
    <n v="62"/>
    <s v="Centerville"/>
    <s v="Salary Expense"/>
    <s v="Line Item"/>
    <x v="2"/>
    <x v="72"/>
    <x v="72"/>
    <m/>
    <m/>
  </r>
  <r>
    <n v="228"/>
    <x v="1"/>
    <n v="62"/>
    <s v="Centerville"/>
    <s v="Salary Expense"/>
    <s v="Line Item"/>
    <x v="2"/>
    <x v="73"/>
    <x v="73"/>
    <m/>
    <m/>
  </r>
  <r>
    <n v="229"/>
    <x v="1"/>
    <n v="62"/>
    <s v="Centerville"/>
    <s v="Salary Expense"/>
    <s v="Line Item"/>
    <x v="2"/>
    <x v="74"/>
    <x v="74"/>
    <m/>
    <m/>
  </r>
  <r>
    <n v="230"/>
    <x v="1"/>
    <n v="62"/>
    <s v="Centerville"/>
    <s v="Salary Expense"/>
    <s v="Line Item"/>
    <x v="2"/>
    <x v="75"/>
    <x v="75"/>
    <m/>
    <m/>
  </r>
  <r>
    <n v="231"/>
    <x v="1"/>
    <n v="62"/>
    <s v="Centerville"/>
    <s v="Salary Expense"/>
    <s v="Line Item"/>
    <x v="2"/>
    <x v="76"/>
    <x v="76"/>
    <m/>
    <m/>
  </r>
  <r>
    <n v="232"/>
    <x v="1"/>
    <n v="62"/>
    <s v="Centerville"/>
    <s v="Salary Expense"/>
    <s v="Line Item"/>
    <x v="2"/>
    <x v="77"/>
    <x v="77"/>
    <m/>
    <m/>
  </r>
  <r>
    <n v="233"/>
    <x v="1"/>
    <n v="62"/>
    <s v="Centerville"/>
    <s v="Salary Expense"/>
    <s v="Line Item"/>
    <x v="2"/>
    <x v="78"/>
    <x v="78"/>
    <m/>
    <m/>
  </r>
  <r>
    <n v="234"/>
    <x v="1"/>
    <n v="62"/>
    <s v="Centerville"/>
    <s v="Salary Expense"/>
    <s v="Line Item"/>
    <x v="2"/>
    <x v="79"/>
    <x v="79"/>
    <m/>
    <m/>
  </r>
  <r>
    <n v="235"/>
    <x v="1"/>
    <n v="62"/>
    <s v="Centerville"/>
    <s v="Salary Expense"/>
    <s v="Line Item"/>
    <x v="2"/>
    <x v="80"/>
    <x v="80"/>
    <m/>
    <m/>
  </r>
  <r>
    <n v="236"/>
    <x v="1"/>
    <n v="62"/>
    <s v="Centerville"/>
    <s v="Salary Expense"/>
    <s v="Line Item"/>
    <x v="2"/>
    <x v="81"/>
    <x v="81"/>
    <m/>
    <m/>
  </r>
  <r>
    <n v="237"/>
    <x v="1"/>
    <n v="62"/>
    <s v="Centerville"/>
    <s v="Salary Expense"/>
    <s v="Line Item"/>
    <x v="2"/>
    <x v="82"/>
    <x v="82"/>
    <n v="2.08"/>
    <n v="75237"/>
  </r>
  <r>
    <n v="238"/>
    <x v="1"/>
    <n v="62"/>
    <s v="Centerville"/>
    <s v="Salary Expense"/>
    <s v="Line Item"/>
    <x v="2"/>
    <x v="83"/>
    <x v="83"/>
    <m/>
    <m/>
  </r>
  <r>
    <n v="239"/>
    <x v="1"/>
    <n v="62"/>
    <s v="Centerville"/>
    <s v="Salary Expense"/>
    <s v="Line Item"/>
    <x v="2"/>
    <x v="84"/>
    <x v="84"/>
    <m/>
    <m/>
  </r>
  <r>
    <n v="240"/>
    <x v="1"/>
    <n v="62"/>
    <s v="Centerville"/>
    <s v="Salary Expense"/>
    <s v="Line Item"/>
    <x v="2"/>
    <x v="85"/>
    <x v="85"/>
    <m/>
    <m/>
  </r>
  <r>
    <n v="241"/>
    <x v="1"/>
    <n v="62"/>
    <s v="Centerville"/>
    <s v="Salary Expense"/>
    <s v="Line Item"/>
    <x v="2"/>
    <x v="86"/>
    <x v="86"/>
    <m/>
    <m/>
  </r>
  <r>
    <n v="242"/>
    <x v="1"/>
    <n v="62"/>
    <s v="Centerville"/>
    <s v="Salary Expense"/>
    <s v="Line Item"/>
    <x v="3"/>
    <x v="87"/>
    <x v="87"/>
    <n v="0.9"/>
    <n v="31995"/>
  </r>
  <r>
    <n v="243"/>
    <x v="1"/>
    <n v="62"/>
    <s v="Centerville"/>
    <s v="Salary Expense"/>
    <s v="Line Item"/>
    <x v="3"/>
    <x v="88"/>
    <x v="88"/>
    <m/>
    <m/>
  </r>
  <r>
    <n v="244"/>
    <x v="1"/>
    <n v="62"/>
    <s v="Centerville"/>
    <s v="Salary Expense"/>
    <s v="Line Item"/>
    <x v="3"/>
    <x v="89"/>
    <x v="89"/>
    <m/>
    <m/>
  </r>
  <r>
    <n v="245"/>
    <x v="1"/>
    <n v="62"/>
    <s v="Centerville"/>
    <s v="Salary Expense"/>
    <s v="Line Item"/>
    <x v="0"/>
    <x v="90"/>
    <x v="90"/>
    <s v="XXXXXX"/>
    <m/>
  </r>
  <r>
    <n v="246"/>
    <x v="1"/>
    <n v="62"/>
    <s v="Centerville"/>
    <s v="Salary Expense"/>
    <s v="Total"/>
    <x v="0"/>
    <x v="91"/>
    <x v="91"/>
    <n v="4.12"/>
    <n v="165776"/>
  </r>
  <r>
    <n v="247"/>
    <x v="1"/>
    <n v="62"/>
    <s v="Centerville"/>
    <s v="Expense"/>
    <s v="Total"/>
    <x v="0"/>
    <x v="92"/>
    <x v="92"/>
    <n v="4.12"/>
    <n v="165776"/>
  </r>
  <r>
    <n v="248"/>
    <x v="1"/>
    <n v="62"/>
    <s v="Centerville"/>
    <s v="Expense"/>
    <s v="Line Item"/>
    <x v="0"/>
    <x v="93"/>
    <x v="93"/>
    <m/>
    <m/>
  </r>
  <r>
    <n v="249"/>
    <x v="1"/>
    <n v="62"/>
    <s v="Centerville"/>
    <s v="Expense"/>
    <s v="Line Item"/>
    <x v="0"/>
    <x v="94"/>
    <x v="94"/>
    <m/>
    <m/>
  </r>
  <r>
    <n v="250"/>
    <x v="1"/>
    <n v="62"/>
    <s v="Centerville"/>
    <s v="Expense"/>
    <s v="Line Item"/>
    <x v="0"/>
    <x v="95"/>
    <x v="95"/>
    <m/>
    <m/>
  </r>
  <r>
    <n v="251"/>
    <x v="1"/>
    <n v="62"/>
    <s v="Centerville"/>
    <s v="Expense"/>
    <s v="Line Item"/>
    <x v="0"/>
    <x v="96"/>
    <x v="96"/>
    <m/>
    <m/>
  </r>
  <r>
    <n v="252"/>
    <x v="1"/>
    <n v="62"/>
    <s v="Centerville"/>
    <s v="Expense"/>
    <s v="Total"/>
    <x v="0"/>
    <x v="97"/>
    <x v="97"/>
    <n v="0"/>
    <n v="0"/>
  </r>
  <r>
    <n v="253"/>
    <x v="1"/>
    <n v="62"/>
    <s v="Centerville"/>
    <s v="Expense"/>
    <s v="Line Item"/>
    <x v="0"/>
    <x v="98"/>
    <x v="98"/>
    <m/>
    <m/>
  </r>
  <r>
    <n v="254"/>
    <x v="1"/>
    <n v="62"/>
    <s v="Centerville"/>
    <s v="Expense"/>
    <s v="Total"/>
    <x v="0"/>
    <x v="99"/>
    <x v="99"/>
    <n v="4.12"/>
    <n v="165776"/>
  </r>
  <r>
    <n v="255"/>
    <x v="1"/>
    <n v="62"/>
    <s v="Centerville"/>
    <s v="Expense"/>
    <s v="Line Item"/>
    <x v="0"/>
    <x v="100"/>
    <x v="100"/>
    <m/>
    <n v="18145"/>
  </r>
  <r>
    <n v="256"/>
    <x v="1"/>
    <n v="62"/>
    <s v="Centerville"/>
    <s v="Expense"/>
    <s v="Line Item"/>
    <x v="0"/>
    <x v="101"/>
    <x v="101"/>
    <m/>
    <n v="34503"/>
  </r>
  <r>
    <n v="257"/>
    <x v="1"/>
    <n v="62"/>
    <s v="Centerville"/>
    <s v="Expense"/>
    <s v="Line Item"/>
    <x v="0"/>
    <x v="102"/>
    <x v="102"/>
    <m/>
    <m/>
  </r>
  <r>
    <n v="258"/>
    <x v="1"/>
    <n v="62"/>
    <s v="Centerville"/>
    <s v="Expense"/>
    <s v="Total"/>
    <x v="0"/>
    <x v="103"/>
    <x v="103"/>
    <m/>
    <n v="218424"/>
  </r>
  <r>
    <n v="259"/>
    <x v="1"/>
    <n v="62"/>
    <s v="Centerville"/>
    <s v="Expense"/>
    <s v="Line Item"/>
    <x v="0"/>
    <x v="104"/>
    <x v="104"/>
    <m/>
    <n v="34996"/>
  </r>
  <r>
    <n v="260"/>
    <x v="1"/>
    <n v="62"/>
    <s v="Centerville"/>
    <s v="Expense"/>
    <s v="Line Item"/>
    <x v="0"/>
    <x v="105"/>
    <x v="105"/>
    <m/>
    <m/>
  </r>
  <r>
    <n v="261"/>
    <x v="1"/>
    <n v="62"/>
    <s v="Centerville"/>
    <s v="Expense"/>
    <s v="Line Item"/>
    <x v="0"/>
    <x v="106"/>
    <x v="106"/>
    <m/>
    <n v="4629"/>
  </r>
  <r>
    <n v="262"/>
    <x v="1"/>
    <n v="62"/>
    <s v="Centerville"/>
    <s v="Expense"/>
    <s v="Line Item"/>
    <x v="0"/>
    <x v="107"/>
    <x v="107"/>
    <m/>
    <m/>
  </r>
  <r>
    <n v="263"/>
    <x v="1"/>
    <n v="62"/>
    <s v="Centerville"/>
    <s v="Expense"/>
    <s v="Total"/>
    <x v="0"/>
    <x v="108"/>
    <x v="108"/>
    <m/>
    <n v="39625"/>
  </r>
  <r>
    <n v="264"/>
    <x v="1"/>
    <n v="62"/>
    <s v="Centerville"/>
    <s v="Expense"/>
    <s v="Line Item"/>
    <x v="0"/>
    <x v="109"/>
    <x v="109"/>
    <m/>
    <m/>
  </r>
  <r>
    <n v="265"/>
    <x v="1"/>
    <n v="62"/>
    <s v="Centerville"/>
    <s v="Expense"/>
    <s v="Line Item"/>
    <x v="0"/>
    <x v="110"/>
    <x v="110"/>
    <m/>
    <m/>
  </r>
  <r>
    <n v="266"/>
    <x v="1"/>
    <n v="62"/>
    <s v="Centerville"/>
    <s v="Expense"/>
    <s v="Line Item"/>
    <x v="0"/>
    <x v="111"/>
    <x v="111"/>
    <m/>
    <m/>
  </r>
  <r>
    <n v="267"/>
    <x v="1"/>
    <n v="62"/>
    <s v="Centerville"/>
    <s v="Expense"/>
    <s v="Line Item"/>
    <x v="0"/>
    <x v="112"/>
    <x v="112"/>
    <m/>
    <m/>
  </r>
  <r>
    <n v="268"/>
    <x v="1"/>
    <n v="62"/>
    <s v="Centerville"/>
    <s v="Expense"/>
    <s v="Line Item"/>
    <x v="0"/>
    <x v="113"/>
    <x v="113"/>
    <m/>
    <n v="823"/>
  </r>
  <r>
    <n v="269"/>
    <x v="1"/>
    <n v="62"/>
    <s v="Centerville"/>
    <s v="Expense"/>
    <s v="Line Item"/>
    <x v="0"/>
    <x v="114"/>
    <x v="114"/>
    <m/>
    <n v="3950"/>
  </r>
  <r>
    <n v="270"/>
    <x v="1"/>
    <n v="62"/>
    <s v="Centerville"/>
    <s v="Expense"/>
    <s v="Line Item"/>
    <x v="0"/>
    <x v="115"/>
    <x v="115"/>
    <m/>
    <n v="43"/>
  </r>
  <r>
    <n v="271"/>
    <x v="1"/>
    <n v="62"/>
    <s v="Centerville"/>
    <s v="Expense"/>
    <s v="Line Item"/>
    <x v="0"/>
    <x v="116"/>
    <x v="116"/>
    <m/>
    <m/>
  </r>
  <r>
    <n v="272"/>
    <x v="1"/>
    <n v="62"/>
    <s v="Centerville"/>
    <s v="Expense"/>
    <s v="Line Item"/>
    <x v="0"/>
    <x v="117"/>
    <x v="117"/>
    <m/>
    <n v="67"/>
  </r>
  <r>
    <n v="273"/>
    <x v="1"/>
    <n v="62"/>
    <s v="Centerville"/>
    <s v="Expense"/>
    <s v="Line Item"/>
    <x v="0"/>
    <x v="118"/>
    <x v="118"/>
    <m/>
    <m/>
  </r>
  <r>
    <n v="274"/>
    <x v="1"/>
    <n v="62"/>
    <s v="Centerville"/>
    <s v="Expense"/>
    <s v="Line Item"/>
    <x v="0"/>
    <x v="119"/>
    <x v="119"/>
    <m/>
    <m/>
  </r>
  <r>
    <n v="275"/>
    <x v="1"/>
    <n v="62"/>
    <s v="Centerville"/>
    <s v="Expense"/>
    <s v="Line Item"/>
    <x v="0"/>
    <x v="120"/>
    <x v="120"/>
    <m/>
    <m/>
  </r>
  <r>
    <n v="276"/>
    <x v="1"/>
    <n v="62"/>
    <s v="Centerville"/>
    <s v="Expense"/>
    <s v="Line Item"/>
    <x v="0"/>
    <x v="121"/>
    <x v="121"/>
    <m/>
    <m/>
  </r>
  <r>
    <n v="277"/>
    <x v="1"/>
    <n v="62"/>
    <s v="Centerville"/>
    <s v="Expense"/>
    <s v="Line Item"/>
    <x v="0"/>
    <x v="122"/>
    <x v="122"/>
    <m/>
    <m/>
  </r>
  <r>
    <n v="278"/>
    <x v="1"/>
    <n v="62"/>
    <s v="Centerville"/>
    <s v="Expense"/>
    <s v="Line Item"/>
    <x v="0"/>
    <x v="123"/>
    <x v="123"/>
    <m/>
    <m/>
  </r>
  <r>
    <n v="279"/>
    <x v="1"/>
    <n v="62"/>
    <s v="Centerville"/>
    <s v="Expense"/>
    <s v="Line Item"/>
    <x v="0"/>
    <x v="124"/>
    <x v="124"/>
    <m/>
    <n v="24336"/>
  </r>
  <r>
    <n v="280"/>
    <x v="1"/>
    <n v="62"/>
    <s v="Centerville"/>
    <s v="Expense"/>
    <s v="Line Item"/>
    <x v="0"/>
    <x v="125"/>
    <x v="125"/>
    <m/>
    <m/>
  </r>
  <r>
    <n v="281"/>
    <x v="1"/>
    <n v="62"/>
    <s v="Centerville"/>
    <s v="Expense"/>
    <s v="Line Item"/>
    <x v="0"/>
    <x v="126"/>
    <x v="126"/>
    <m/>
    <m/>
  </r>
  <r>
    <n v="282"/>
    <x v="1"/>
    <n v="62"/>
    <s v="Centerville"/>
    <s v="Expense"/>
    <s v="Total"/>
    <x v="0"/>
    <x v="127"/>
    <x v="127"/>
    <m/>
    <n v="29219"/>
  </r>
  <r>
    <n v="283"/>
    <x v="1"/>
    <n v="62"/>
    <s v="Centerville"/>
    <s v="Expense"/>
    <s v="Line Item"/>
    <x v="0"/>
    <x v="128"/>
    <x v="128"/>
    <m/>
    <m/>
  </r>
  <r>
    <n v="284"/>
    <x v="1"/>
    <n v="62"/>
    <s v="Centerville"/>
    <s v="Expense"/>
    <s v="Line Item"/>
    <x v="0"/>
    <x v="129"/>
    <x v="129"/>
    <m/>
    <m/>
  </r>
  <r>
    <n v="285"/>
    <x v="1"/>
    <n v="62"/>
    <s v="Centerville"/>
    <s v="Expense"/>
    <s v="Line Item"/>
    <x v="0"/>
    <x v="130"/>
    <x v="130"/>
    <m/>
    <n v="2002"/>
  </r>
  <r>
    <n v="286"/>
    <x v="1"/>
    <n v="62"/>
    <s v="Centerville"/>
    <s v="Expense"/>
    <s v="Line Item"/>
    <x v="0"/>
    <x v="131"/>
    <x v="131"/>
    <m/>
    <n v="11740"/>
  </r>
  <r>
    <n v="287"/>
    <x v="1"/>
    <n v="62"/>
    <s v="Centerville"/>
    <s v="Expense"/>
    <s v="Line Item"/>
    <x v="0"/>
    <x v="132"/>
    <x v="132"/>
    <m/>
    <m/>
  </r>
  <r>
    <n v="288"/>
    <x v="1"/>
    <n v="62"/>
    <s v="Centerville"/>
    <s v="Expense"/>
    <s v="Line Item"/>
    <x v="0"/>
    <x v="133"/>
    <x v="133"/>
    <m/>
    <m/>
  </r>
  <r>
    <n v="289"/>
    <x v="1"/>
    <n v="62"/>
    <s v="Centerville"/>
    <s v="Expense"/>
    <s v="Total"/>
    <x v="0"/>
    <x v="134"/>
    <x v="134"/>
    <m/>
    <n v="13742"/>
  </r>
  <r>
    <n v="290"/>
    <x v="1"/>
    <n v="62"/>
    <s v="Centerville"/>
    <s v="Expense"/>
    <s v="Line Item"/>
    <x v="0"/>
    <x v="135"/>
    <x v="135"/>
    <m/>
    <n v="28302.090915037286"/>
  </r>
  <r>
    <n v="291"/>
    <x v="1"/>
    <n v="62"/>
    <s v="Centerville"/>
    <s v="Expense"/>
    <s v="Total"/>
    <x v="0"/>
    <x v="136"/>
    <x v="136"/>
    <m/>
    <n v="329312.09091503726"/>
  </r>
  <r>
    <n v="292"/>
    <x v="1"/>
    <n v="62"/>
    <s v="Centerville"/>
    <s v="Expense"/>
    <s v="Line Item"/>
    <x v="0"/>
    <x v="137"/>
    <x v="137"/>
    <m/>
    <m/>
  </r>
  <r>
    <n v="293"/>
    <x v="1"/>
    <n v="62"/>
    <s v="Centerville"/>
    <s v="Expense"/>
    <s v="Line Item"/>
    <x v="0"/>
    <x v="138"/>
    <x v="138"/>
    <m/>
    <m/>
  </r>
  <r>
    <n v="294"/>
    <x v="1"/>
    <n v="62"/>
    <s v="Centerville"/>
    <s v="Expense"/>
    <s v="Total"/>
    <x v="0"/>
    <x v="139"/>
    <x v="139"/>
    <m/>
    <n v="329312.09091503726"/>
  </r>
  <r>
    <n v="295"/>
    <x v="1"/>
    <n v="62"/>
    <s v="Centerville"/>
    <s v="Expense"/>
    <s v="Total"/>
    <x v="0"/>
    <x v="140"/>
    <x v="140"/>
    <m/>
    <n v="291568"/>
  </r>
  <r>
    <n v="296"/>
    <x v="1"/>
    <n v="62"/>
    <s v="Centerville"/>
    <s v="Expense"/>
    <s v="Line Item"/>
    <x v="0"/>
    <x v="141"/>
    <x v="141"/>
    <m/>
    <n v="-37744.090915037261"/>
  </r>
  <r>
    <n v="297"/>
    <x v="1"/>
    <n v="62"/>
    <s v="Centerville"/>
    <s v="Non-Reimbursable"/>
    <s v="Line Item"/>
    <x v="0"/>
    <x v="142"/>
    <x v="142"/>
    <m/>
    <m/>
  </r>
  <r>
    <n v="298"/>
    <x v="1"/>
    <n v="62"/>
    <s v="Centerville"/>
    <s v="Non-Reimbursable"/>
    <s v="Line Item"/>
    <x v="0"/>
    <x v="143"/>
    <x v="143"/>
    <m/>
    <m/>
  </r>
  <r>
    <n v="299"/>
    <x v="1"/>
    <n v="62"/>
    <s v="Centerville"/>
    <s v="Non-Reimbursable"/>
    <s v="Line Item"/>
    <x v="0"/>
    <x v="144"/>
    <x v="144"/>
    <m/>
    <m/>
  </r>
  <r>
    <n v="300"/>
    <x v="1"/>
    <n v="62"/>
    <s v="Centerville"/>
    <s v="Non-Reimbursable"/>
    <s v="Line Item"/>
    <x v="0"/>
    <x v="145"/>
    <x v="145"/>
    <m/>
    <m/>
  </r>
  <r>
    <n v="301"/>
    <x v="1"/>
    <n v="62"/>
    <s v="Centerville"/>
    <s v="Non-Reimbursable"/>
    <s v="Line Item"/>
    <x v="0"/>
    <x v="146"/>
    <x v="146"/>
    <m/>
    <m/>
  </r>
  <r>
    <n v="302"/>
    <x v="1"/>
    <n v="62"/>
    <s v="Centerville"/>
    <s v="Non-Reimbursable"/>
    <s v="Line Item"/>
    <x v="0"/>
    <x v="147"/>
    <x v="147"/>
    <m/>
    <m/>
  </r>
  <r>
    <n v="303"/>
    <x v="1"/>
    <n v="62"/>
    <s v="Centerville"/>
    <s v="Non-Reimbursable"/>
    <s v="Line Item"/>
    <x v="0"/>
    <x v="148"/>
    <x v="148"/>
    <m/>
    <m/>
  </r>
  <r>
    <n v="304"/>
    <x v="1"/>
    <n v="62"/>
    <s v="Centerville"/>
    <s v="Non-Reimbursable"/>
    <s v="Total"/>
    <x v="0"/>
    <x v="149"/>
    <x v="149"/>
    <m/>
    <m/>
  </r>
  <r>
    <n v="305"/>
    <x v="1"/>
    <n v="62"/>
    <s v="Centerville"/>
    <s v="Non-Reimbursable"/>
    <s v="Total"/>
    <x v="0"/>
    <x v="150"/>
    <x v="150"/>
    <m/>
    <m/>
  </r>
  <r>
    <n v="306"/>
    <x v="1"/>
    <n v="62"/>
    <s v="Centerville"/>
    <s v="Non-Reimbursable"/>
    <s v="Line Item"/>
    <x v="0"/>
    <x v="151"/>
    <x v="151"/>
    <m/>
    <m/>
  </r>
  <r>
    <n v="307"/>
    <x v="1"/>
    <n v="62"/>
    <s v="Centerville"/>
    <s v="Non-Reimbursable"/>
    <s v="Line Item"/>
    <x v="0"/>
    <x v="152"/>
    <x v="152"/>
    <m/>
    <m/>
  </r>
  <r>
    <n v="308"/>
    <x v="1"/>
    <n v="62"/>
    <s v="Centerville"/>
    <s v="Non-Reimbursable"/>
    <s v="Line Item"/>
    <x v="0"/>
    <x v="153"/>
    <x v="153"/>
    <m/>
    <m/>
  </r>
  <r>
    <n v="309"/>
    <x v="2"/>
    <n v="63"/>
    <s v="Brockton"/>
    <s v="Revenue"/>
    <s v="Line Item"/>
    <x v="0"/>
    <x v="0"/>
    <x v="0"/>
    <m/>
    <m/>
  </r>
  <r>
    <n v="310"/>
    <x v="2"/>
    <n v="63"/>
    <s v="Brockton"/>
    <s v="Revenue"/>
    <s v="Line Item"/>
    <x v="0"/>
    <x v="1"/>
    <x v="1"/>
    <m/>
    <m/>
  </r>
  <r>
    <n v="311"/>
    <x v="2"/>
    <n v="63"/>
    <s v="Brockton"/>
    <s v="Revenue"/>
    <s v="Line Item"/>
    <x v="0"/>
    <x v="2"/>
    <x v="2"/>
    <m/>
    <m/>
  </r>
  <r>
    <n v="312"/>
    <x v="2"/>
    <n v="63"/>
    <s v="Brockton"/>
    <s v="Revenue"/>
    <s v="Total"/>
    <x v="0"/>
    <x v="3"/>
    <x v="3"/>
    <m/>
    <n v="0"/>
  </r>
  <r>
    <n v="313"/>
    <x v="2"/>
    <n v="63"/>
    <s v="Brockton"/>
    <s v="Revenue"/>
    <s v="Line Item"/>
    <x v="0"/>
    <x v="4"/>
    <x v="4"/>
    <m/>
    <m/>
  </r>
  <r>
    <n v="314"/>
    <x v="2"/>
    <n v="63"/>
    <s v="Brockton"/>
    <s v="Revenue"/>
    <s v="Line Item"/>
    <x v="0"/>
    <x v="5"/>
    <x v="5"/>
    <m/>
    <m/>
  </r>
  <r>
    <n v="315"/>
    <x v="2"/>
    <n v="63"/>
    <s v="Brockton"/>
    <s v="Revenue"/>
    <s v="Total"/>
    <x v="0"/>
    <x v="6"/>
    <x v="6"/>
    <m/>
    <n v="0"/>
  </r>
  <r>
    <n v="316"/>
    <x v="2"/>
    <n v="63"/>
    <s v="Brockton"/>
    <s v="Revenue"/>
    <s v="Line Item"/>
    <x v="0"/>
    <x v="7"/>
    <x v="7"/>
    <m/>
    <m/>
  </r>
  <r>
    <n v="317"/>
    <x v="2"/>
    <n v="63"/>
    <s v="Brockton"/>
    <s v="Revenue"/>
    <s v="Line Item"/>
    <x v="0"/>
    <x v="8"/>
    <x v="8"/>
    <m/>
    <m/>
  </r>
  <r>
    <n v="318"/>
    <x v="2"/>
    <n v="63"/>
    <s v="Brockton"/>
    <s v="Revenue"/>
    <s v="Line Item"/>
    <x v="0"/>
    <x v="9"/>
    <x v="9"/>
    <m/>
    <m/>
  </r>
  <r>
    <n v="319"/>
    <x v="2"/>
    <n v="63"/>
    <s v="Brockton"/>
    <s v="Revenue"/>
    <s v="Line Item"/>
    <x v="0"/>
    <x v="10"/>
    <x v="10"/>
    <m/>
    <n v="741857"/>
  </r>
  <r>
    <n v="320"/>
    <x v="2"/>
    <n v="63"/>
    <s v="Brockton"/>
    <s v="Revenue"/>
    <s v="Line Item"/>
    <x v="0"/>
    <x v="11"/>
    <x v="11"/>
    <m/>
    <m/>
  </r>
  <r>
    <n v="321"/>
    <x v="2"/>
    <n v="63"/>
    <s v="Brockton"/>
    <s v="Revenue"/>
    <s v="Line Item"/>
    <x v="0"/>
    <x v="12"/>
    <x v="12"/>
    <m/>
    <m/>
  </r>
  <r>
    <n v="322"/>
    <x v="2"/>
    <n v="63"/>
    <s v="Brockton"/>
    <s v="Revenue"/>
    <s v="Line Item"/>
    <x v="0"/>
    <x v="13"/>
    <x v="13"/>
    <m/>
    <m/>
  </r>
  <r>
    <n v="323"/>
    <x v="2"/>
    <n v="63"/>
    <s v="Brockton"/>
    <s v="Revenue"/>
    <s v="Line Item"/>
    <x v="0"/>
    <x v="14"/>
    <x v="14"/>
    <m/>
    <m/>
  </r>
  <r>
    <n v="324"/>
    <x v="2"/>
    <n v="63"/>
    <s v="Brockton"/>
    <s v="Revenue"/>
    <s v="Line Item"/>
    <x v="0"/>
    <x v="15"/>
    <x v="15"/>
    <m/>
    <m/>
  </r>
  <r>
    <n v="325"/>
    <x v="2"/>
    <n v="63"/>
    <s v="Brockton"/>
    <s v="Revenue"/>
    <s v="Line Item"/>
    <x v="0"/>
    <x v="16"/>
    <x v="16"/>
    <m/>
    <m/>
  </r>
  <r>
    <n v="326"/>
    <x v="2"/>
    <n v="63"/>
    <s v="Brockton"/>
    <s v="Revenue"/>
    <s v="Line Item"/>
    <x v="0"/>
    <x v="17"/>
    <x v="17"/>
    <m/>
    <m/>
  </r>
  <r>
    <n v="327"/>
    <x v="2"/>
    <n v="63"/>
    <s v="Brockton"/>
    <s v="Revenue"/>
    <s v="Line Item"/>
    <x v="0"/>
    <x v="18"/>
    <x v="18"/>
    <m/>
    <m/>
  </r>
  <r>
    <n v="328"/>
    <x v="2"/>
    <n v="63"/>
    <s v="Brockton"/>
    <s v="Revenue"/>
    <s v="Line Item"/>
    <x v="0"/>
    <x v="19"/>
    <x v="19"/>
    <m/>
    <m/>
  </r>
  <r>
    <n v="329"/>
    <x v="2"/>
    <n v="63"/>
    <s v="Brockton"/>
    <s v="Revenue"/>
    <s v="Line Item"/>
    <x v="0"/>
    <x v="20"/>
    <x v="20"/>
    <m/>
    <m/>
  </r>
  <r>
    <n v="330"/>
    <x v="2"/>
    <n v="63"/>
    <s v="Brockton"/>
    <s v="Revenue"/>
    <s v="Line Item"/>
    <x v="0"/>
    <x v="21"/>
    <x v="21"/>
    <m/>
    <m/>
  </r>
  <r>
    <n v="331"/>
    <x v="2"/>
    <n v="63"/>
    <s v="Brockton"/>
    <s v="Revenue"/>
    <s v="Line Item"/>
    <x v="0"/>
    <x v="22"/>
    <x v="22"/>
    <m/>
    <m/>
  </r>
  <r>
    <n v="332"/>
    <x v="2"/>
    <n v="63"/>
    <s v="Brockton"/>
    <s v="Revenue"/>
    <s v="Line Item"/>
    <x v="0"/>
    <x v="23"/>
    <x v="23"/>
    <m/>
    <m/>
  </r>
  <r>
    <n v="333"/>
    <x v="2"/>
    <n v="63"/>
    <s v="Brockton"/>
    <s v="Revenue"/>
    <s v="Line Item"/>
    <x v="0"/>
    <x v="24"/>
    <x v="24"/>
    <m/>
    <m/>
  </r>
  <r>
    <n v="334"/>
    <x v="2"/>
    <n v="63"/>
    <s v="Brockton"/>
    <s v="Revenue"/>
    <s v="Line Item"/>
    <x v="0"/>
    <x v="25"/>
    <x v="25"/>
    <m/>
    <m/>
  </r>
  <r>
    <n v="335"/>
    <x v="2"/>
    <n v="63"/>
    <s v="Brockton"/>
    <s v="Revenue"/>
    <s v="Line Item"/>
    <x v="0"/>
    <x v="26"/>
    <x v="26"/>
    <m/>
    <m/>
  </r>
  <r>
    <n v="336"/>
    <x v="2"/>
    <n v="63"/>
    <s v="Brockton"/>
    <s v="Revenue"/>
    <s v="Line Item"/>
    <x v="0"/>
    <x v="27"/>
    <x v="27"/>
    <m/>
    <m/>
  </r>
  <r>
    <n v="337"/>
    <x v="2"/>
    <n v="63"/>
    <s v="Brockton"/>
    <s v="Revenue"/>
    <s v="Line Item"/>
    <x v="0"/>
    <x v="28"/>
    <x v="28"/>
    <m/>
    <n v="2033"/>
  </r>
  <r>
    <n v="338"/>
    <x v="2"/>
    <n v="63"/>
    <s v="Brockton"/>
    <s v="Revenue"/>
    <s v="Line Item"/>
    <x v="0"/>
    <x v="29"/>
    <x v="29"/>
    <m/>
    <m/>
  </r>
  <r>
    <n v="339"/>
    <x v="2"/>
    <n v="63"/>
    <s v="Brockton"/>
    <s v="Revenue"/>
    <s v="Line Item"/>
    <x v="0"/>
    <x v="30"/>
    <x v="30"/>
    <m/>
    <m/>
  </r>
  <r>
    <n v="340"/>
    <x v="2"/>
    <n v="63"/>
    <s v="Brockton"/>
    <s v="Revenue"/>
    <s v="Line Item"/>
    <x v="0"/>
    <x v="31"/>
    <x v="31"/>
    <m/>
    <m/>
  </r>
  <r>
    <n v="341"/>
    <x v="2"/>
    <n v="63"/>
    <s v="Brockton"/>
    <s v="Revenue"/>
    <s v="Line Item"/>
    <x v="0"/>
    <x v="32"/>
    <x v="32"/>
    <m/>
    <m/>
  </r>
  <r>
    <n v="342"/>
    <x v="2"/>
    <n v="63"/>
    <s v="Brockton"/>
    <s v="Revenue"/>
    <s v="Line Item"/>
    <x v="0"/>
    <x v="33"/>
    <x v="33"/>
    <m/>
    <m/>
  </r>
  <r>
    <n v="343"/>
    <x v="2"/>
    <n v="63"/>
    <s v="Brockton"/>
    <s v="Revenue"/>
    <s v="Line Item"/>
    <x v="0"/>
    <x v="34"/>
    <x v="34"/>
    <m/>
    <m/>
  </r>
  <r>
    <n v="344"/>
    <x v="2"/>
    <n v="63"/>
    <s v="Brockton"/>
    <s v="Revenue"/>
    <s v="Line Item"/>
    <x v="0"/>
    <x v="35"/>
    <x v="35"/>
    <m/>
    <m/>
  </r>
  <r>
    <n v="345"/>
    <x v="2"/>
    <n v="63"/>
    <s v="Brockton"/>
    <s v="Revenue"/>
    <s v="Line Item"/>
    <x v="0"/>
    <x v="36"/>
    <x v="36"/>
    <m/>
    <m/>
  </r>
  <r>
    <n v="346"/>
    <x v="2"/>
    <n v="63"/>
    <s v="Brockton"/>
    <s v="Revenue"/>
    <s v="Line Item"/>
    <x v="0"/>
    <x v="37"/>
    <x v="37"/>
    <m/>
    <m/>
  </r>
  <r>
    <n v="347"/>
    <x v="2"/>
    <n v="63"/>
    <s v="Brockton"/>
    <s v="Revenue"/>
    <s v="Line Item"/>
    <x v="0"/>
    <x v="38"/>
    <x v="38"/>
    <m/>
    <m/>
  </r>
  <r>
    <n v="348"/>
    <x v="2"/>
    <n v="63"/>
    <s v="Brockton"/>
    <s v="Revenue"/>
    <s v="Line Item"/>
    <x v="0"/>
    <x v="39"/>
    <x v="39"/>
    <m/>
    <m/>
  </r>
  <r>
    <n v="349"/>
    <x v="2"/>
    <n v="63"/>
    <s v="Brockton"/>
    <s v="Revenue"/>
    <s v="Line Item"/>
    <x v="0"/>
    <x v="40"/>
    <x v="40"/>
    <m/>
    <m/>
  </r>
  <r>
    <n v="350"/>
    <x v="2"/>
    <n v="63"/>
    <s v="Brockton"/>
    <s v="Revenue"/>
    <s v="Line Item"/>
    <x v="0"/>
    <x v="41"/>
    <x v="41"/>
    <m/>
    <m/>
  </r>
  <r>
    <n v="351"/>
    <x v="2"/>
    <n v="63"/>
    <s v="Brockton"/>
    <s v="Revenue"/>
    <s v="Total"/>
    <x v="0"/>
    <x v="42"/>
    <x v="42"/>
    <m/>
    <n v="743890"/>
  </r>
  <r>
    <n v="352"/>
    <x v="2"/>
    <n v="63"/>
    <s v="Brockton"/>
    <s v="Revenue"/>
    <s v="Line Item"/>
    <x v="0"/>
    <x v="43"/>
    <x v="43"/>
    <m/>
    <m/>
  </r>
  <r>
    <n v="353"/>
    <x v="2"/>
    <n v="63"/>
    <s v="Brockton"/>
    <s v="Revenue"/>
    <s v="Line Item"/>
    <x v="0"/>
    <x v="44"/>
    <x v="44"/>
    <m/>
    <m/>
  </r>
  <r>
    <n v="354"/>
    <x v="2"/>
    <n v="63"/>
    <s v="Brockton"/>
    <s v="Revenue"/>
    <s v="Line Item"/>
    <x v="0"/>
    <x v="45"/>
    <x v="45"/>
    <m/>
    <m/>
  </r>
  <r>
    <n v="355"/>
    <x v="2"/>
    <n v="63"/>
    <s v="Brockton"/>
    <s v="Revenue"/>
    <s v="Line Item"/>
    <x v="0"/>
    <x v="46"/>
    <x v="46"/>
    <m/>
    <m/>
  </r>
  <r>
    <n v="356"/>
    <x v="2"/>
    <n v="63"/>
    <s v="Brockton"/>
    <s v="Revenue"/>
    <s v="Line Item"/>
    <x v="0"/>
    <x v="47"/>
    <x v="47"/>
    <m/>
    <m/>
  </r>
  <r>
    <n v="357"/>
    <x v="2"/>
    <n v="63"/>
    <s v="Brockton"/>
    <s v="Revenue"/>
    <s v="Line Item"/>
    <x v="0"/>
    <x v="48"/>
    <x v="48"/>
    <m/>
    <m/>
  </r>
  <r>
    <n v="358"/>
    <x v="2"/>
    <n v="63"/>
    <s v="Brockton"/>
    <s v="Revenue"/>
    <s v="Line Item"/>
    <x v="0"/>
    <x v="49"/>
    <x v="49"/>
    <m/>
    <m/>
  </r>
  <r>
    <n v="359"/>
    <x v="2"/>
    <n v="63"/>
    <s v="Brockton"/>
    <s v="Revenue"/>
    <s v="Line Item"/>
    <x v="0"/>
    <x v="50"/>
    <x v="50"/>
    <m/>
    <m/>
  </r>
  <r>
    <n v="360"/>
    <x v="2"/>
    <n v="63"/>
    <s v="Brockton"/>
    <s v="Revenue"/>
    <s v="Line Item"/>
    <x v="0"/>
    <x v="51"/>
    <x v="51"/>
    <m/>
    <m/>
  </r>
  <r>
    <n v="361"/>
    <x v="2"/>
    <n v="63"/>
    <s v="Brockton"/>
    <s v="Revenue"/>
    <s v="Total"/>
    <x v="0"/>
    <x v="52"/>
    <x v="52"/>
    <m/>
    <n v="743890"/>
  </r>
  <r>
    <n v="362"/>
    <x v="2"/>
    <n v="63"/>
    <s v="Brockton"/>
    <s v="Salary Expense"/>
    <s v="Line Item"/>
    <x v="1"/>
    <x v="53"/>
    <x v="53"/>
    <n v="0.86"/>
    <n v="76439"/>
  </r>
  <r>
    <n v="363"/>
    <x v="2"/>
    <n v="63"/>
    <s v="Brockton"/>
    <s v="Salary Expense"/>
    <s v="Line Item"/>
    <x v="1"/>
    <x v="54"/>
    <x v="54"/>
    <n v="0.63"/>
    <n v="50137"/>
  </r>
  <r>
    <n v="364"/>
    <x v="2"/>
    <n v="63"/>
    <s v="Brockton"/>
    <s v="Salary Expense"/>
    <s v="Line Item"/>
    <x v="1"/>
    <x v="55"/>
    <x v="55"/>
    <m/>
    <m/>
  </r>
  <r>
    <n v="365"/>
    <x v="2"/>
    <n v="63"/>
    <s v="Brockton"/>
    <s v="Salary Expense"/>
    <s v="Line Item"/>
    <x v="2"/>
    <x v="56"/>
    <x v="56"/>
    <m/>
    <m/>
  </r>
  <r>
    <n v="366"/>
    <x v="2"/>
    <n v="63"/>
    <s v="Brockton"/>
    <s v="Salary Expense"/>
    <s v="Line Item"/>
    <x v="2"/>
    <x v="57"/>
    <x v="57"/>
    <m/>
    <m/>
  </r>
  <r>
    <n v="367"/>
    <x v="2"/>
    <n v="63"/>
    <s v="Brockton"/>
    <s v="Salary Expense"/>
    <s v="Line Item"/>
    <x v="2"/>
    <x v="58"/>
    <x v="58"/>
    <m/>
    <m/>
  </r>
  <r>
    <n v="368"/>
    <x v="2"/>
    <n v="63"/>
    <s v="Brockton"/>
    <s v="Salary Expense"/>
    <s v="Line Item"/>
    <x v="2"/>
    <x v="59"/>
    <x v="59"/>
    <m/>
    <m/>
  </r>
  <r>
    <n v="369"/>
    <x v="2"/>
    <n v="63"/>
    <s v="Brockton"/>
    <s v="Salary Expense"/>
    <s v="Line Item"/>
    <x v="2"/>
    <x v="60"/>
    <x v="60"/>
    <m/>
    <m/>
  </r>
  <r>
    <n v="370"/>
    <x v="2"/>
    <n v="63"/>
    <s v="Brockton"/>
    <s v="Salary Expense"/>
    <s v="Line Item"/>
    <x v="2"/>
    <x v="61"/>
    <x v="61"/>
    <m/>
    <m/>
  </r>
  <r>
    <n v="371"/>
    <x v="2"/>
    <n v="63"/>
    <s v="Brockton"/>
    <s v="Salary Expense"/>
    <s v="Line Item"/>
    <x v="2"/>
    <x v="62"/>
    <x v="62"/>
    <m/>
    <m/>
  </r>
  <r>
    <n v="372"/>
    <x v="2"/>
    <n v="63"/>
    <s v="Brockton"/>
    <s v="Salary Expense"/>
    <s v="Line Item"/>
    <x v="2"/>
    <x v="63"/>
    <x v="63"/>
    <m/>
    <m/>
  </r>
  <r>
    <n v="373"/>
    <x v="2"/>
    <n v="63"/>
    <s v="Brockton"/>
    <s v="Salary Expense"/>
    <s v="Line Item"/>
    <x v="2"/>
    <x v="64"/>
    <x v="64"/>
    <m/>
    <m/>
  </r>
  <r>
    <n v="374"/>
    <x v="2"/>
    <n v="63"/>
    <s v="Brockton"/>
    <s v="Salary Expense"/>
    <s v="Line Item"/>
    <x v="2"/>
    <x v="65"/>
    <x v="65"/>
    <m/>
    <m/>
  </r>
  <r>
    <n v="375"/>
    <x v="2"/>
    <n v="63"/>
    <s v="Brockton"/>
    <s v="Salary Expense"/>
    <s v="Line Item"/>
    <x v="2"/>
    <x v="66"/>
    <x v="66"/>
    <m/>
    <m/>
  </r>
  <r>
    <n v="376"/>
    <x v="2"/>
    <n v="63"/>
    <s v="Brockton"/>
    <s v="Salary Expense"/>
    <s v="Line Item"/>
    <x v="2"/>
    <x v="67"/>
    <x v="67"/>
    <m/>
    <m/>
  </r>
  <r>
    <n v="377"/>
    <x v="2"/>
    <n v="63"/>
    <s v="Brockton"/>
    <s v="Salary Expense"/>
    <s v="Line Item"/>
    <x v="2"/>
    <x v="68"/>
    <x v="68"/>
    <m/>
    <m/>
  </r>
  <r>
    <n v="378"/>
    <x v="2"/>
    <n v="63"/>
    <s v="Brockton"/>
    <s v="Salary Expense"/>
    <s v="Line Item"/>
    <x v="2"/>
    <x v="69"/>
    <x v="69"/>
    <m/>
    <m/>
  </r>
  <r>
    <n v="379"/>
    <x v="2"/>
    <n v="63"/>
    <s v="Brockton"/>
    <s v="Salary Expense"/>
    <s v="Line Item"/>
    <x v="2"/>
    <x v="70"/>
    <x v="70"/>
    <m/>
    <m/>
  </r>
  <r>
    <n v="380"/>
    <x v="2"/>
    <n v="63"/>
    <s v="Brockton"/>
    <s v="Salary Expense"/>
    <s v="Line Item"/>
    <x v="2"/>
    <x v="71"/>
    <x v="71"/>
    <m/>
    <m/>
  </r>
  <r>
    <n v="381"/>
    <x v="2"/>
    <n v="63"/>
    <s v="Brockton"/>
    <s v="Salary Expense"/>
    <s v="Line Item"/>
    <x v="2"/>
    <x v="72"/>
    <x v="72"/>
    <m/>
    <m/>
  </r>
  <r>
    <n v="382"/>
    <x v="2"/>
    <n v="63"/>
    <s v="Brockton"/>
    <s v="Salary Expense"/>
    <s v="Line Item"/>
    <x v="2"/>
    <x v="73"/>
    <x v="73"/>
    <m/>
    <m/>
  </r>
  <r>
    <n v="383"/>
    <x v="2"/>
    <n v="63"/>
    <s v="Brockton"/>
    <s v="Salary Expense"/>
    <s v="Line Item"/>
    <x v="2"/>
    <x v="74"/>
    <x v="74"/>
    <m/>
    <m/>
  </r>
  <r>
    <n v="384"/>
    <x v="2"/>
    <n v="63"/>
    <s v="Brockton"/>
    <s v="Salary Expense"/>
    <s v="Line Item"/>
    <x v="2"/>
    <x v="75"/>
    <x v="75"/>
    <m/>
    <m/>
  </r>
  <r>
    <n v="385"/>
    <x v="2"/>
    <n v="63"/>
    <s v="Brockton"/>
    <s v="Salary Expense"/>
    <s v="Line Item"/>
    <x v="2"/>
    <x v="76"/>
    <x v="76"/>
    <m/>
    <m/>
  </r>
  <r>
    <n v="386"/>
    <x v="2"/>
    <n v="63"/>
    <s v="Brockton"/>
    <s v="Salary Expense"/>
    <s v="Line Item"/>
    <x v="2"/>
    <x v="77"/>
    <x v="77"/>
    <m/>
    <m/>
  </r>
  <r>
    <n v="387"/>
    <x v="2"/>
    <n v="63"/>
    <s v="Brockton"/>
    <s v="Salary Expense"/>
    <s v="Line Item"/>
    <x v="2"/>
    <x v="78"/>
    <x v="78"/>
    <m/>
    <m/>
  </r>
  <r>
    <n v="388"/>
    <x v="2"/>
    <n v="63"/>
    <s v="Brockton"/>
    <s v="Salary Expense"/>
    <s v="Line Item"/>
    <x v="2"/>
    <x v="79"/>
    <x v="79"/>
    <m/>
    <m/>
  </r>
  <r>
    <n v="389"/>
    <x v="2"/>
    <n v="63"/>
    <s v="Brockton"/>
    <s v="Salary Expense"/>
    <s v="Line Item"/>
    <x v="2"/>
    <x v="80"/>
    <x v="80"/>
    <n v="0.88"/>
    <n v="35166"/>
  </r>
  <r>
    <n v="390"/>
    <x v="2"/>
    <n v="63"/>
    <s v="Brockton"/>
    <s v="Salary Expense"/>
    <s v="Line Item"/>
    <x v="2"/>
    <x v="81"/>
    <x v="81"/>
    <n v="1.03"/>
    <n v="41209"/>
  </r>
  <r>
    <n v="391"/>
    <x v="2"/>
    <n v="63"/>
    <s v="Brockton"/>
    <s v="Salary Expense"/>
    <s v="Line Item"/>
    <x v="2"/>
    <x v="82"/>
    <x v="82"/>
    <n v="6.87"/>
    <n v="307437"/>
  </r>
  <r>
    <n v="392"/>
    <x v="2"/>
    <n v="63"/>
    <s v="Brockton"/>
    <s v="Salary Expense"/>
    <s v="Line Item"/>
    <x v="2"/>
    <x v="83"/>
    <x v="83"/>
    <m/>
    <m/>
  </r>
  <r>
    <n v="393"/>
    <x v="2"/>
    <n v="63"/>
    <s v="Brockton"/>
    <s v="Salary Expense"/>
    <s v="Line Item"/>
    <x v="2"/>
    <x v="84"/>
    <x v="84"/>
    <m/>
    <m/>
  </r>
  <r>
    <n v="394"/>
    <x v="2"/>
    <n v="63"/>
    <s v="Brockton"/>
    <s v="Salary Expense"/>
    <s v="Line Item"/>
    <x v="2"/>
    <x v="85"/>
    <x v="85"/>
    <m/>
    <m/>
  </r>
  <r>
    <n v="395"/>
    <x v="2"/>
    <n v="63"/>
    <s v="Brockton"/>
    <s v="Salary Expense"/>
    <s v="Line Item"/>
    <x v="2"/>
    <x v="86"/>
    <x v="86"/>
    <m/>
    <m/>
  </r>
  <r>
    <n v="396"/>
    <x v="2"/>
    <n v="63"/>
    <s v="Brockton"/>
    <s v="Salary Expense"/>
    <s v="Line Item"/>
    <x v="3"/>
    <x v="87"/>
    <x v="87"/>
    <n v="0.44"/>
    <n v="24195"/>
  </r>
  <r>
    <n v="397"/>
    <x v="2"/>
    <n v="63"/>
    <s v="Brockton"/>
    <s v="Salary Expense"/>
    <s v="Line Item"/>
    <x v="3"/>
    <x v="88"/>
    <x v="88"/>
    <m/>
    <m/>
  </r>
  <r>
    <n v="398"/>
    <x v="2"/>
    <n v="63"/>
    <s v="Brockton"/>
    <s v="Salary Expense"/>
    <s v="Line Item"/>
    <x v="3"/>
    <x v="89"/>
    <x v="89"/>
    <m/>
    <m/>
  </r>
  <r>
    <n v="399"/>
    <x v="2"/>
    <n v="63"/>
    <s v="Brockton"/>
    <s v="Salary Expense"/>
    <s v="Line Item"/>
    <x v="0"/>
    <x v="90"/>
    <x v="90"/>
    <s v="XXXXXX"/>
    <m/>
  </r>
  <r>
    <n v="400"/>
    <x v="2"/>
    <n v="63"/>
    <s v="Brockton"/>
    <s v="Salary Expense"/>
    <s v="Total"/>
    <x v="0"/>
    <x v="91"/>
    <x v="91"/>
    <n v="10.709999999999999"/>
    <n v="534583"/>
  </r>
  <r>
    <n v="401"/>
    <x v="2"/>
    <n v="63"/>
    <s v="Brockton"/>
    <s v="Expense"/>
    <s v="Total"/>
    <x v="0"/>
    <x v="92"/>
    <x v="92"/>
    <n v="10.709999999999999"/>
    <n v="534583"/>
  </r>
  <r>
    <n v="402"/>
    <x v="2"/>
    <n v="63"/>
    <s v="Brockton"/>
    <s v="Expense"/>
    <s v="Line Item"/>
    <x v="0"/>
    <x v="93"/>
    <x v="93"/>
    <m/>
    <m/>
  </r>
  <r>
    <n v="403"/>
    <x v="2"/>
    <n v="63"/>
    <s v="Brockton"/>
    <s v="Expense"/>
    <s v="Line Item"/>
    <x v="0"/>
    <x v="94"/>
    <x v="94"/>
    <m/>
    <m/>
  </r>
  <r>
    <n v="404"/>
    <x v="2"/>
    <n v="63"/>
    <s v="Brockton"/>
    <s v="Expense"/>
    <s v="Line Item"/>
    <x v="0"/>
    <x v="95"/>
    <x v="95"/>
    <m/>
    <m/>
  </r>
  <r>
    <n v="405"/>
    <x v="2"/>
    <n v="63"/>
    <s v="Brockton"/>
    <s v="Expense"/>
    <s v="Line Item"/>
    <x v="0"/>
    <x v="96"/>
    <x v="96"/>
    <m/>
    <m/>
  </r>
  <r>
    <n v="406"/>
    <x v="2"/>
    <n v="63"/>
    <s v="Brockton"/>
    <s v="Expense"/>
    <s v="Total"/>
    <x v="0"/>
    <x v="97"/>
    <x v="97"/>
    <n v="0"/>
    <n v="0"/>
  </r>
  <r>
    <n v="407"/>
    <x v="2"/>
    <n v="63"/>
    <s v="Brockton"/>
    <s v="Expense"/>
    <s v="Line Item"/>
    <x v="0"/>
    <x v="98"/>
    <x v="98"/>
    <m/>
    <m/>
  </r>
  <r>
    <n v="408"/>
    <x v="2"/>
    <n v="63"/>
    <s v="Brockton"/>
    <s v="Expense"/>
    <s v="Total"/>
    <x v="0"/>
    <x v="99"/>
    <x v="99"/>
    <n v="10.709999999999999"/>
    <n v="534583"/>
  </r>
  <r>
    <n v="409"/>
    <x v="2"/>
    <n v="63"/>
    <s v="Brockton"/>
    <s v="Expense"/>
    <s v="Line Item"/>
    <x v="0"/>
    <x v="100"/>
    <x v="100"/>
    <m/>
    <n v="58396"/>
  </r>
  <r>
    <n v="410"/>
    <x v="2"/>
    <n v="63"/>
    <s v="Brockton"/>
    <s v="Expense"/>
    <s v="Line Item"/>
    <x v="0"/>
    <x v="101"/>
    <x v="101"/>
    <m/>
    <n v="115630"/>
  </r>
  <r>
    <n v="411"/>
    <x v="2"/>
    <n v="63"/>
    <s v="Brockton"/>
    <s v="Expense"/>
    <s v="Line Item"/>
    <x v="0"/>
    <x v="102"/>
    <x v="102"/>
    <m/>
    <m/>
  </r>
  <r>
    <n v="412"/>
    <x v="2"/>
    <n v="63"/>
    <s v="Brockton"/>
    <s v="Expense"/>
    <s v="Total"/>
    <x v="0"/>
    <x v="103"/>
    <x v="103"/>
    <m/>
    <n v="708609"/>
  </r>
  <r>
    <n v="413"/>
    <x v="2"/>
    <n v="63"/>
    <s v="Brockton"/>
    <s v="Expense"/>
    <s v="Line Item"/>
    <x v="0"/>
    <x v="104"/>
    <x v="104"/>
    <m/>
    <n v="564"/>
  </r>
  <r>
    <n v="414"/>
    <x v="2"/>
    <n v="63"/>
    <s v="Brockton"/>
    <s v="Expense"/>
    <s v="Line Item"/>
    <x v="0"/>
    <x v="105"/>
    <x v="105"/>
    <m/>
    <n v="0"/>
  </r>
  <r>
    <n v="415"/>
    <x v="2"/>
    <n v="63"/>
    <s v="Brockton"/>
    <s v="Expense"/>
    <s v="Line Item"/>
    <x v="0"/>
    <x v="106"/>
    <x v="106"/>
    <m/>
    <n v="82"/>
  </r>
  <r>
    <n v="416"/>
    <x v="2"/>
    <n v="63"/>
    <s v="Brockton"/>
    <s v="Expense"/>
    <s v="Line Item"/>
    <x v="0"/>
    <x v="107"/>
    <x v="107"/>
    <m/>
    <n v="0"/>
  </r>
  <r>
    <n v="417"/>
    <x v="2"/>
    <n v="63"/>
    <s v="Brockton"/>
    <s v="Expense"/>
    <s v="Total"/>
    <x v="0"/>
    <x v="108"/>
    <x v="108"/>
    <m/>
    <n v="646"/>
  </r>
  <r>
    <n v="418"/>
    <x v="2"/>
    <n v="63"/>
    <s v="Brockton"/>
    <s v="Expense"/>
    <s v="Line Item"/>
    <x v="0"/>
    <x v="109"/>
    <x v="109"/>
    <m/>
    <n v="0"/>
  </r>
  <r>
    <n v="419"/>
    <x v="2"/>
    <n v="63"/>
    <s v="Brockton"/>
    <s v="Expense"/>
    <s v="Line Item"/>
    <x v="0"/>
    <x v="110"/>
    <x v="110"/>
    <m/>
    <n v="0"/>
  </r>
  <r>
    <n v="420"/>
    <x v="2"/>
    <n v="63"/>
    <s v="Brockton"/>
    <s v="Expense"/>
    <s v="Line Item"/>
    <x v="0"/>
    <x v="111"/>
    <x v="111"/>
    <m/>
    <n v="0"/>
  </r>
  <r>
    <n v="421"/>
    <x v="2"/>
    <n v="63"/>
    <s v="Brockton"/>
    <s v="Expense"/>
    <s v="Line Item"/>
    <x v="0"/>
    <x v="112"/>
    <x v="112"/>
    <m/>
    <n v="0"/>
  </r>
  <r>
    <n v="422"/>
    <x v="2"/>
    <n v="63"/>
    <s v="Brockton"/>
    <s v="Expense"/>
    <s v="Line Item"/>
    <x v="0"/>
    <x v="113"/>
    <x v="113"/>
    <m/>
    <n v="2443"/>
  </r>
  <r>
    <n v="423"/>
    <x v="2"/>
    <n v="63"/>
    <s v="Brockton"/>
    <s v="Expense"/>
    <s v="Line Item"/>
    <x v="0"/>
    <x v="114"/>
    <x v="114"/>
    <m/>
    <n v="20759"/>
  </r>
  <r>
    <n v="424"/>
    <x v="2"/>
    <n v="63"/>
    <s v="Brockton"/>
    <s v="Expense"/>
    <s v="Line Item"/>
    <x v="0"/>
    <x v="115"/>
    <x v="115"/>
    <m/>
    <n v="28"/>
  </r>
  <r>
    <n v="425"/>
    <x v="2"/>
    <n v="63"/>
    <s v="Brockton"/>
    <s v="Expense"/>
    <s v="Line Item"/>
    <x v="0"/>
    <x v="116"/>
    <x v="116"/>
    <m/>
    <n v="0"/>
  </r>
  <r>
    <n v="426"/>
    <x v="2"/>
    <n v="63"/>
    <s v="Brockton"/>
    <s v="Expense"/>
    <s v="Line Item"/>
    <x v="0"/>
    <x v="117"/>
    <x v="117"/>
    <m/>
    <n v="160"/>
  </r>
  <r>
    <n v="427"/>
    <x v="2"/>
    <n v="63"/>
    <s v="Brockton"/>
    <s v="Expense"/>
    <s v="Line Item"/>
    <x v="0"/>
    <x v="118"/>
    <x v="118"/>
    <m/>
    <n v="0"/>
  </r>
  <r>
    <n v="428"/>
    <x v="2"/>
    <n v="63"/>
    <s v="Brockton"/>
    <s v="Expense"/>
    <s v="Line Item"/>
    <x v="0"/>
    <x v="119"/>
    <x v="119"/>
    <m/>
    <n v="0"/>
  </r>
  <r>
    <n v="429"/>
    <x v="2"/>
    <n v="63"/>
    <s v="Brockton"/>
    <s v="Expense"/>
    <s v="Line Item"/>
    <x v="0"/>
    <x v="120"/>
    <x v="120"/>
    <m/>
    <n v="0"/>
  </r>
  <r>
    <n v="430"/>
    <x v="2"/>
    <n v="63"/>
    <s v="Brockton"/>
    <s v="Expense"/>
    <s v="Line Item"/>
    <x v="0"/>
    <x v="121"/>
    <x v="121"/>
    <m/>
    <n v="0"/>
  </r>
  <r>
    <n v="431"/>
    <x v="2"/>
    <n v="63"/>
    <s v="Brockton"/>
    <s v="Expense"/>
    <s v="Line Item"/>
    <x v="0"/>
    <x v="122"/>
    <x v="122"/>
    <m/>
    <n v="0"/>
  </r>
  <r>
    <n v="432"/>
    <x v="2"/>
    <n v="63"/>
    <s v="Brockton"/>
    <s v="Expense"/>
    <s v="Line Item"/>
    <x v="0"/>
    <x v="123"/>
    <x v="123"/>
    <m/>
    <n v="0"/>
  </r>
  <r>
    <n v="433"/>
    <x v="2"/>
    <n v="63"/>
    <s v="Brockton"/>
    <s v="Expense"/>
    <s v="Line Item"/>
    <x v="0"/>
    <x v="124"/>
    <x v="124"/>
    <m/>
    <n v="25247"/>
  </r>
  <r>
    <n v="434"/>
    <x v="2"/>
    <n v="63"/>
    <s v="Brockton"/>
    <s v="Expense"/>
    <s v="Line Item"/>
    <x v="0"/>
    <x v="125"/>
    <x v="125"/>
    <m/>
    <n v="0"/>
  </r>
  <r>
    <n v="435"/>
    <x v="2"/>
    <n v="63"/>
    <s v="Brockton"/>
    <s v="Expense"/>
    <s v="Line Item"/>
    <x v="0"/>
    <x v="126"/>
    <x v="126"/>
    <m/>
    <n v="0"/>
  </r>
  <r>
    <n v="436"/>
    <x v="2"/>
    <n v="63"/>
    <s v="Brockton"/>
    <s v="Expense"/>
    <s v="Total"/>
    <x v="0"/>
    <x v="127"/>
    <x v="127"/>
    <m/>
    <n v="48637"/>
  </r>
  <r>
    <n v="437"/>
    <x v="2"/>
    <n v="63"/>
    <s v="Brockton"/>
    <s v="Expense"/>
    <s v="Line Item"/>
    <x v="0"/>
    <x v="128"/>
    <x v="128"/>
    <m/>
    <m/>
  </r>
  <r>
    <n v="438"/>
    <x v="2"/>
    <n v="63"/>
    <s v="Brockton"/>
    <s v="Expense"/>
    <s v="Line Item"/>
    <x v="0"/>
    <x v="129"/>
    <x v="129"/>
    <m/>
    <m/>
  </r>
  <r>
    <n v="439"/>
    <x v="2"/>
    <n v="63"/>
    <s v="Brockton"/>
    <s v="Expense"/>
    <s v="Line Item"/>
    <x v="0"/>
    <x v="130"/>
    <x v="130"/>
    <m/>
    <m/>
  </r>
  <r>
    <n v="440"/>
    <x v="2"/>
    <n v="63"/>
    <s v="Brockton"/>
    <s v="Expense"/>
    <s v="Line Item"/>
    <x v="0"/>
    <x v="131"/>
    <x v="131"/>
    <m/>
    <n v="13904"/>
  </r>
  <r>
    <n v="441"/>
    <x v="2"/>
    <n v="63"/>
    <s v="Brockton"/>
    <s v="Expense"/>
    <s v="Line Item"/>
    <x v="0"/>
    <x v="132"/>
    <x v="132"/>
    <m/>
    <m/>
  </r>
  <r>
    <n v="442"/>
    <x v="2"/>
    <n v="63"/>
    <s v="Brockton"/>
    <s v="Expense"/>
    <s v="Line Item"/>
    <x v="0"/>
    <x v="133"/>
    <x v="133"/>
    <m/>
    <m/>
  </r>
  <r>
    <n v="443"/>
    <x v="2"/>
    <n v="63"/>
    <s v="Brockton"/>
    <s v="Expense"/>
    <s v="Total"/>
    <x v="0"/>
    <x v="134"/>
    <x v="134"/>
    <m/>
    <n v="13904"/>
  </r>
  <r>
    <n v="444"/>
    <x v="2"/>
    <n v="63"/>
    <s v="Brockton"/>
    <s v="Expense"/>
    <s v="Line Item"/>
    <x v="0"/>
    <x v="135"/>
    <x v="135"/>
    <m/>
    <n v="72567.159097246331"/>
  </r>
  <r>
    <n v="445"/>
    <x v="2"/>
    <n v="63"/>
    <s v="Brockton"/>
    <s v="Expense"/>
    <s v="Total"/>
    <x v="0"/>
    <x v="136"/>
    <x v="136"/>
    <m/>
    <n v="844363.15909724636"/>
  </r>
  <r>
    <n v="446"/>
    <x v="2"/>
    <n v="63"/>
    <s v="Brockton"/>
    <s v="Expense"/>
    <s v="Line Item"/>
    <x v="0"/>
    <x v="137"/>
    <x v="137"/>
    <m/>
    <m/>
  </r>
  <r>
    <n v="447"/>
    <x v="2"/>
    <n v="63"/>
    <s v="Brockton"/>
    <s v="Expense"/>
    <s v="Line Item"/>
    <x v="0"/>
    <x v="138"/>
    <x v="138"/>
    <m/>
    <m/>
  </r>
  <r>
    <n v="448"/>
    <x v="2"/>
    <n v="63"/>
    <s v="Brockton"/>
    <s v="Expense"/>
    <s v="Total"/>
    <x v="0"/>
    <x v="139"/>
    <x v="139"/>
    <m/>
    <n v="844363.15909724636"/>
  </r>
  <r>
    <n v="449"/>
    <x v="2"/>
    <n v="63"/>
    <s v="Brockton"/>
    <s v="Expense"/>
    <s v="Total"/>
    <x v="0"/>
    <x v="140"/>
    <x v="140"/>
    <m/>
    <n v="743890"/>
  </r>
  <r>
    <n v="450"/>
    <x v="2"/>
    <n v="63"/>
    <s v="Brockton"/>
    <s v="Expense"/>
    <s v="Line Item"/>
    <x v="0"/>
    <x v="141"/>
    <x v="141"/>
    <m/>
    <n v="-100473.15909724636"/>
  </r>
  <r>
    <n v="451"/>
    <x v="2"/>
    <n v="63"/>
    <s v="Brockton"/>
    <s v="Non-Reimbursable"/>
    <s v="Line Item"/>
    <x v="0"/>
    <x v="142"/>
    <x v="142"/>
    <m/>
    <m/>
  </r>
  <r>
    <n v="452"/>
    <x v="2"/>
    <n v="63"/>
    <s v="Brockton"/>
    <s v="Non-Reimbursable"/>
    <s v="Line Item"/>
    <x v="0"/>
    <x v="143"/>
    <x v="143"/>
    <m/>
    <m/>
  </r>
  <r>
    <n v="453"/>
    <x v="2"/>
    <n v="63"/>
    <s v="Brockton"/>
    <s v="Non-Reimbursable"/>
    <s v="Line Item"/>
    <x v="0"/>
    <x v="144"/>
    <x v="144"/>
    <m/>
    <m/>
  </r>
  <r>
    <n v="454"/>
    <x v="2"/>
    <n v="63"/>
    <s v="Brockton"/>
    <s v="Non-Reimbursable"/>
    <s v="Line Item"/>
    <x v="0"/>
    <x v="145"/>
    <x v="145"/>
    <m/>
    <m/>
  </r>
  <r>
    <n v="455"/>
    <x v="2"/>
    <n v="63"/>
    <s v="Brockton"/>
    <s v="Non-Reimbursable"/>
    <s v="Line Item"/>
    <x v="0"/>
    <x v="146"/>
    <x v="146"/>
    <m/>
    <m/>
  </r>
  <r>
    <n v="456"/>
    <x v="2"/>
    <n v="63"/>
    <s v="Brockton"/>
    <s v="Non-Reimbursable"/>
    <s v="Line Item"/>
    <x v="0"/>
    <x v="147"/>
    <x v="147"/>
    <m/>
    <m/>
  </r>
  <r>
    <n v="457"/>
    <x v="2"/>
    <n v="63"/>
    <s v="Brockton"/>
    <s v="Non-Reimbursable"/>
    <s v="Line Item"/>
    <x v="0"/>
    <x v="148"/>
    <x v="148"/>
    <m/>
    <m/>
  </r>
  <r>
    <n v="458"/>
    <x v="2"/>
    <n v="63"/>
    <s v="Brockton"/>
    <s v="Non-Reimbursable"/>
    <s v="Total"/>
    <x v="0"/>
    <x v="149"/>
    <x v="149"/>
    <m/>
    <m/>
  </r>
  <r>
    <n v="459"/>
    <x v="2"/>
    <n v="63"/>
    <s v="Brockton"/>
    <s v="Non-Reimbursable"/>
    <s v="Total"/>
    <x v="0"/>
    <x v="150"/>
    <x v="150"/>
    <m/>
    <m/>
  </r>
  <r>
    <n v="460"/>
    <x v="2"/>
    <n v="63"/>
    <s v="Brockton"/>
    <s v="Non-Reimbursable"/>
    <s v="Line Item"/>
    <x v="0"/>
    <x v="151"/>
    <x v="151"/>
    <m/>
    <m/>
  </r>
  <r>
    <n v="461"/>
    <x v="2"/>
    <n v="63"/>
    <s v="Brockton"/>
    <s v="Non-Reimbursable"/>
    <s v="Line Item"/>
    <x v="0"/>
    <x v="152"/>
    <x v="152"/>
    <m/>
    <m/>
  </r>
  <r>
    <n v="462"/>
    <x v="2"/>
    <n v="63"/>
    <s v="Brockton"/>
    <s v="Non-Reimbursable"/>
    <s v="Line Item"/>
    <x v="0"/>
    <x v="153"/>
    <x v="153"/>
    <m/>
    <m/>
  </r>
  <r>
    <n v="463"/>
    <x v="3"/>
    <n v="95"/>
    <s v="New Bedford"/>
    <s v="Revenue"/>
    <s v="Line Item"/>
    <x v="0"/>
    <x v="0"/>
    <x v="0"/>
    <m/>
    <m/>
  </r>
  <r>
    <n v="464"/>
    <x v="3"/>
    <n v="95"/>
    <s v="New Bedford"/>
    <s v="Revenue"/>
    <s v="Line Item"/>
    <x v="0"/>
    <x v="1"/>
    <x v="1"/>
    <m/>
    <m/>
  </r>
  <r>
    <n v="465"/>
    <x v="3"/>
    <n v="95"/>
    <s v="New Bedford"/>
    <s v="Revenue"/>
    <s v="Line Item"/>
    <x v="0"/>
    <x v="2"/>
    <x v="2"/>
    <m/>
    <m/>
  </r>
  <r>
    <n v="466"/>
    <x v="3"/>
    <n v="95"/>
    <s v="New Bedford"/>
    <s v="Revenue"/>
    <s v="Total"/>
    <x v="0"/>
    <x v="3"/>
    <x v="3"/>
    <m/>
    <n v="0"/>
  </r>
  <r>
    <n v="467"/>
    <x v="3"/>
    <n v="95"/>
    <s v="New Bedford"/>
    <s v="Revenue"/>
    <s v="Line Item"/>
    <x v="0"/>
    <x v="4"/>
    <x v="4"/>
    <m/>
    <m/>
  </r>
  <r>
    <n v="468"/>
    <x v="3"/>
    <n v="95"/>
    <s v="New Bedford"/>
    <s v="Revenue"/>
    <s v="Line Item"/>
    <x v="0"/>
    <x v="5"/>
    <x v="5"/>
    <m/>
    <m/>
  </r>
  <r>
    <n v="469"/>
    <x v="3"/>
    <n v="95"/>
    <s v="New Bedford"/>
    <s v="Revenue"/>
    <s v="Total"/>
    <x v="0"/>
    <x v="6"/>
    <x v="6"/>
    <m/>
    <n v="0"/>
  </r>
  <r>
    <n v="470"/>
    <x v="3"/>
    <n v="95"/>
    <s v="New Bedford"/>
    <s v="Revenue"/>
    <s v="Line Item"/>
    <x v="0"/>
    <x v="7"/>
    <x v="7"/>
    <m/>
    <m/>
  </r>
  <r>
    <n v="471"/>
    <x v="3"/>
    <n v="95"/>
    <s v="New Bedford"/>
    <s v="Revenue"/>
    <s v="Line Item"/>
    <x v="0"/>
    <x v="8"/>
    <x v="8"/>
    <m/>
    <m/>
  </r>
  <r>
    <n v="472"/>
    <x v="3"/>
    <n v="95"/>
    <s v="New Bedford"/>
    <s v="Revenue"/>
    <s v="Line Item"/>
    <x v="0"/>
    <x v="9"/>
    <x v="9"/>
    <m/>
    <m/>
  </r>
  <r>
    <n v="473"/>
    <x v="3"/>
    <n v="95"/>
    <s v="New Bedford"/>
    <s v="Revenue"/>
    <s v="Line Item"/>
    <x v="0"/>
    <x v="10"/>
    <x v="10"/>
    <m/>
    <n v="321335"/>
  </r>
  <r>
    <n v="474"/>
    <x v="3"/>
    <n v="95"/>
    <s v="New Bedford"/>
    <s v="Revenue"/>
    <s v="Line Item"/>
    <x v="0"/>
    <x v="11"/>
    <x v="11"/>
    <m/>
    <m/>
  </r>
  <r>
    <n v="475"/>
    <x v="3"/>
    <n v="95"/>
    <s v="New Bedford"/>
    <s v="Revenue"/>
    <s v="Line Item"/>
    <x v="0"/>
    <x v="12"/>
    <x v="12"/>
    <m/>
    <m/>
  </r>
  <r>
    <n v="476"/>
    <x v="3"/>
    <n v="95"/>
    <s v="New Bedford"/>
    <s v="Revenue"/>
    <s v="Line Item"/>
    <x v="0"/>
    <x v="13"/>
    <x v="13"/>
    <m/>
    <m/>
  </r>
  <r>
    <n v="477"/>
    <x v="3"/>
    <n v="95"/>
    <s v="New Bedford"/>
    <s v="Revenue"/>
    <s v="Line Item"/>
    <x v="0"/>
    <x v="14"/>
    <x v="14"/>
    <m/>
    <m/>
  </r>
  <r>
    <n v="478"/>
    <x v="3"/>
    <n v="95"/>
    <s v="New Bedford"/>
    <s v="Revenue"/>
    <s v="Line Item"/>
    <x v="0"/>
    <x v="15"/>
    <x v="15"/>
    <m/>
    <m/>
  </r>
  <r>
    <n v="479"/>
    <x v="3"/>
    <n v="95"/>
    <s v="New Bedford"/>
    <s v="Revenue"/>
    <s v="Line Item"/>
    <x v="0"/>
    <x v="16"/>
    <x v="16"/>
    <m/>
    <m/>
  </r>
  <r>
    <n v="480"/>
    <x v="3"/>
    <n v="95"/>
    <s v="New Bedford"/>
    <s v="Revenue"/>
    <s v="Line Item"/>
    <x v="0"/>
    <x v="17"/>
    <x v="17"/>
    <m/>
    <m/>
  </r>
  <r>
    <n v="481"/>
    <x v="3"/>
    <n v="95"/>
    <s v="New Bedford"/>
    <s v="Revenue"/>
    <s v="Line Item"/>
    <x v="0"/>
    <x v="18"/>
    <x v="18"/>
    <m/>
    <m/>
  </r>
  <r>
    <n v="482"/>
    <x v="3"/>
    <n v="95"/>
    <s v="New Bedford"/>
    <s v="Revenue"/>
    <s v="Line Item"/>
    <x v="0"/>
    <x v="19"/>
    <x v="19"/>
    <m/>
    <m/>
  </r>
  <r>
    <n v="483"/>
    <x v="3"/>
    <n v="95"/>
    <s v="New Bedford"/>
    <s v="Revenue"/>
    <s v="Line Item"/>
    <x v="0"/>
    <x v="20"/>
    <x v="20"/>
    <m/>
    <m/>
  </r>
  <r>
    <n v="484"/>
    <x v="3"/>
    <n v="95"/>
    <s v="New Bedford"/>
    <s v="Revenue"/>
    <s v="Line Item"/>
    <x v="0"/>
    <x v="21"/>
    <x v="21"/>
    <m/>
    <m/>
  </r>
  <r>
    <n v="485"/>
    <x v="3"/>
    <n v="95"/>
    <s v="New Bedford"/>
    <s v="Revenue"/>
    <s v="Line Item"/>
    <x v="0"/>
    <x v="22"/>
    <x v="22"/>
    <m/>
    <m/>
  </r>
  <r>
    <n v="486"/>
    <x v="3"/>
    <n v="95"/>
    <s v="New Bedford"/>
    <s v="Revenue"/>
    <s v="Line Item"/>
    <x v="0"/>
    <x v="23"/>
    <x v="23"/>
    <m/>
    <m/>
  </r>
  <r>
    <n v="487"/>
    <x v="3"/>
    <n v="95"/>
    <s v="New Bedford"/>
    <s v="Revenue"/>
    <s v="Line Item"/>
    <x v="0"/>
    <x v="24"/>
    <x v="24"/>
    <m/>
    <m/>
  </r>
  <r>
    <n v="488"/>
    <x v="3"/>
    <n v="95"/>
    <s v="New Bedford"/>
    <s v="Revenue"/>
    <s v="Line Item"/>
    <x v="0"/>
    <x v="25"/>
    <x v="25"/>
    <m/>
    <m/>
  </r>
  <r>
    <n v="489"/>
    <x v="3"/>
    <n v="95"/>
    <s v="New Bedford"/>
    <s v="Revenue"/>
    <s v="Line Item"/>
    <x v="0"/>
    <x v="26"/>
    <x v="26"/>
    <m/>
    <m/>
  </r>
  <r>
    <n v="490"/>
    <x v="3"/>
    <n v="95"/>
    <s v="New Bedford"/>
    <s v="Revenue"/>
    <s v="Line Item"/>
    <x v="0"/>
    <x v="27"/>
    <x v="27"/>
    <m/>
    <m/>
  </r>
  <r>
    <n v="491"/>
    <x v="3"/>
    <n v="95"/>
    <s v="New Bedford"/>
    <s v="Revenue"/>
    <s v="Line Item"/>
    <x v="0"/>
    <x v="28"/>
    <x v="28"/>
    <m/>
    <m/>
  </r>
  <r>
    <n v="492"/>
    <x v="3"/>
    <n v="95"/>
    <s v="New Bedford"/>
    <s v="Revenue"/>
    <s v="Line Item"/>
    <x v="0"/>
    <x v="29"/>
    <x v="29"/>
    <m/>
    <m/>
  </r>
  <r>
    <n v="493"/>
    <x v="3"/>
    <n v="95"/>
    <s v="New Bedford"/>
    <s v="Revenue"/>
    <s v="Line Item"/>
    <x v="0"/>
    <x v="30"/>
    <x v="30"/>
    <m/>
    <m/>
  </r>
  <r>
    <n v="494"/>
    <x v="3"/>
    <n v="95"/>
    <s v="New Bedford"/>
    <s v="Revenue"/>
    <s v="Line Item"/>
    <x v="0"/>
    <x v="31"/>
    <x v="31"/>
    <m/>
    <m/>
  </r>
  <r>
    <n v="495"/>
    <x v="3"/>
    <n v="95"/>
    <s v="New Bedford"/>
    <s v="Revenue"/>
    <s v="Line Item"/>
    <x v="0"/>
    <x v="32"/>
    <x v="32"/>
    <m/>
    <m/>
  </r>
  <r>
    <n v="496"/>
    <x v="3"/>
    <n v="95"/>
    <s v="New Bedford"/>
    <s v="Revenue"/>
    <s v="Line Item"/>
    <x v="0"/>
    <x v="33"/>
    <x v="33"/>
    <m/>
    <m/>
  </r>
  <r>
    <n v="497"/>
    <x v="3"/>
    <n v="95"/>
    <s v="New Bedford"/>
    <s v="Revenue"/>
    <s v="Line Item"/>
    <x v="0"/>
    <x v="34"/>
    <x v="34"/>
    <m/>
    <m/>
  </r>
  <r>
    <n v="498"/>
    <x v="3"/>
    <n v="95"/>
    <s v="New Bedford"/>
    <s v="Revenue"/>
    <s v="Line Item"/>
    <x v="0"/>
    <x v="35"/>
    <x v="35"/>
    <m/>
    <m/>
  </r>
  <r>
    <n v="499"/>
    <x v="3"/>
    <n v="95"/>
    <s v="New Bedford"/>
    <s v="Revenue"/>
    <s v="Line Item"/>
    <x v="0"/>
    <x v="36"/>
    <x v="36"/>
    <m/>
    <m/>
  </r>
  <r>
    <n v="500"/>
    <x v="3"/>
    <n v="95"/>
    <s v="New Bedford"/>
    <s v="Revenue"/>
    <s v="Line Item"/>
    <x v="0"/>
    <x v="37"/>
    <x v="37"/>
    <m/>
    <m/>
  </r>
  <r>
    <n v="501"/>
    <x v="3"/>
    <n v="95"/>
    <s v="New Bedford"/>
    <s v="Revenue"/>
    <s v="Line Item"/>
    <x v="0"/>
    <x v="38"/>
    <x v="38"/>
    <m/>
    <m/>
  </r>
  <r>
    <n v="502"/>
    <x v="3"/>
    <n v="95"/>
    <s v="New Bedford"/>
    <s v="Revenue"/>
    <s v="Line Item"/>
    <x v="0"/>
    <x v="39"/>
    <x v="39"/>
    <m/>
    <m/>
  </r>
  <r>
    <n v="503"/>
    <x v="3"/>
    <n v="95"/>
    <s v="New Bedford"/>
    <s v="Revenue"/>
    <s v="Line Item"/>
    <x v="0"/>
    <x v="40"/>
    <x v="40"/>
    <m/>
    <m/>
  </r>
  <r>
    <n v="504"/>
    <x v="3"/>
    <n v="95"/>
    <s v="New Bedford"/>
    <s v="Revenue"/>
    <s v="Line Item"/>
    <x v="0"/>
    <x v="41"/>
    <x v="41"/>
    <m/>
    <m/>
  </r>
  <r>
    <n v="505"/>
    <x v="3"/>
    <n v="95"/>
    <s v="New Bedford"/>
    <s v="Revenue"/>
    <s v="Total"/>
    <x v="0"/>
    <x v="42"/>
    <x v="42"/>
    <m/>
    <n v="321335"/>
  </r>
  <r>
    <n v="506"/>
    <x v="3"/>
    <n v="95"/>
    <s v="New Bedford"/>
    <s v="Revenue"/>
    <s v="Line Item"/>
    <x v="0"/>
    <x v="43"/>
    <x v="43"/>
    <m/>
    <m/>
  </r>
  <r>
    <n v="507"/>
    <x v="3"/>
    <n v="95"/>
    <s v="New Bedford"/>
    <s v="Revenue"/>
    <s v="Line Item"/>
    <x v="0"/>
    <x v="44"/>
    <x v="44"/>
    <m/>
    <m/>
  </r>
  <r>
    <n v="508"/>
    <x v="3"/>
    <n v="95"/>
    <s v="New Bedford"/>
    <s v="Revenue"/>
    <s v="Line Item"/>
    <x v="0"/>
    <x v="45"/>
    <x v="45"/>
    <m/>
    <m/>
  </r>
  <r>
    <n v="509"/>
    <x v="3"/>
    <n v="95"/>
    <s v="New Bedford"/>
    <s v="Revenue"/>
    <s v="Line Item"/>
    <x v="0"/>
    <x v="46"/>
    <x v="46"/>
    <m/>
    <m/>
  </r>
  <r>
    <n v="510"/>
    <x v="3"/>
    <n v="95"/>
    <s v="New Bedford"/>
    <s v="Revenue"/>
    <s v="Line Item"/>
    <x v="0"/>
    <x v="47"/>
    <x v="47"/>
    <m/>
    <m/>
  </r>
  <r>
    <n v="511"/>
    <x v="3"/>
    <n v="95"/>
    <s v="New Bedford"/>
    <s v="Revenue"/>
    <s v="Line Item"/>
    <x v="0"/>
    <x v="48"/>
    <x v="48"/>
    <m/>
    <n v="2214"/>
  </r>
  <r>
    <n v="512"/>
    <x v="3"/>
    <n v="95"/>
    <s v="New Bedford"/>
    <s v="Revenue"/>
    <s v="Line Item"/>
    <x v="0"/>
    <x v="49"/>
    <x v="49"/>
    <m/>
    <m/>
  </r>
  <r>
    <n v="513"/>
    <x v="3"/>
    <n v="95"/>
    <s v="New Bedford"/>
    <s v="Revenue"/>
    <s v="Line Item"/>
    <x v="0"/>
    <x v="50"/>
    <x v="50"/>
    <m/>
    <m/>
  </r>
  <r>
    <n v="514"/>
    <x v="3"/>
    <n v="95"/>
    <s v="New Bedford"/>
    <s v="Revenue"/>
    <s v="Line Item"/>
    <x v="0"/>
    <x v="51"/>
    <x v="51"/>
    <m/>
    <m/>
  </r>
  <r>
    <n v="515"/>
    <x v="3"/>
    <n v="95"/>
    <s v="New Bedford"/>
    <s v="Revenue"/>
    <s v="Total"/>
    <x v="0"/>
    <x v="52"/>
    <x v="52"/>
    <m/>
    <n v="323549"/>
  </r>
  <r>
    <n v="516"/>
    <x v="3"/>
    <n v="95"/>
    <s v="New Bedford"/>
    <s v="Salary Expense"/>
    <s v="Line Item"/>
    <x v="1"/>
    <x v="53"/>
    <x v="53"/>
    <m/>
    <m/>
  </r>
  <r>
    <n v="517"/>
    <x v="3"/>
    <n v="95"/>
    <s v="New Bedford"/>
    <s v="Salary Expense"/>
    <s v="Line Item"/>
    <x v="1"/>
    <x v="54"/>
    <x v="54"/>
    <m/>
    <m/>
  </r>
  <r>
    <n v="518"/>
    <x v="3"/>
    <n v="95"/>
    <s v="New Bedford"/>
    <s v="Salary Expense"/>
    <s v="Line Item"/>
    <x v="1"/>
    <x v="55"/>
    <x v="55"/>
    <m/>
    <m/>
  </r>
  <r>
    <n v="519"/>
    <x v="3"/>
    <n v="95"/>
    <s v="New Bedford"/>
    <s v="Salary Expense"/>
    <s v="Line Item"/>
    <x v="2"/>
    <x v="56"/>
    <x v="56"/>
    <m/>
    <m/>
  </r>
  <r>
    <n v="520"/>
    <x v="3"/>
    <n v="95"/>
    <s v="New Bedford"/>
    <s v="Salary Expense"/>
    <s v="Line Item"/>
    <x v="2"/>
    <x v="57"/>
    <x v="57"/>
    <m/>
    <m/>
  </r>
  <r>
    <n v="521"/>
    <x v="3"/>
    <n v="95"/>
    <s v="New Bedford"/>
    <s v="Salary Expense"/>
    <s v="Line Item"/>
    <x v="2"/>
    <x v="58"/>
    <x v="58"/>
    <m/>
    <m/>
  </r>
  <r>
    <n v="522"/>
    <x v="3"/>
    <n v="95"/>
    <s v="New Bedford"/>
    <s v="Salary Expense"/>
    <s v="Line Item"/>
    <x v="2"/>
    <x v="59"/>
    <x v="59"/>
    <m/>
    <m/>
  </r>
  <r>
    <n v="523"/>
    <x v="3"/>
    <n v="95"/>
    <s v="New Bedford"/>
    <s v="Salary Expense"/>
    <s v="Line Item"/>
    <x v="2"/>
    <x v="60"/>
    <x v="60"/>
    <m/>
    <m/>
  </r>
  <r>
    <n v="524"/>
    <x v="3"/>
    <n v="95"/>
    <s v="New Bedford"/>
    <s v="Salary Expense"/>
    <s v="Line Item"/>
    <x v="2"/>
    <x v="61"/>
    <x v="61"/>
    <m/>
    <m/>
  </r>
  <r>
    <n v="525"/>
    <x v="3"/>
    <n v="95"/>
    <s v="New Bedford"/>
    <s v="Salary Expense"/>
    <s v="Line Item"/>
    <x v="2"/>
    <x v="62"/>
    <x v="62"/>
    <m/>
    <m/>
  </r>
  <r>
    <n v="526"/>
    <x v="3"/>
    <n v="95"/>
    <s v="New Bedford"/>
    <s v="Salary Expense"/>
    <s v="Line Item"/>
    <x v="2"/>
    <x v="63"/>
    <x v="63"/>
    <m/>
    <m/>
  </r>
  <r>
    <n v="527"/>
    <x v="3"/>
    <n v="95"/>
    <s v="New Bedford"/>
    <s v="Salary Expense"/>
    <s v="Line Item"/>
    <x v="2"/>
    <x v="64"/>
    <x v="64"/>
    <m/>
    <m/>
  </r>
  <r>
    <n v="528"/>
    <x v="3"/>
    <n v="95"/>
    <s v="New Bedford"/>
    <s v="Salary Expense"/>
    <s v="Line Item"/>
    <x v="2"/>
    <x v="65"/>
    <x v="65"/>
    <m/>
    <m/>
  </r>
  <r>
    <n v="529"/>
    <x v="3"/>
    <n v="95"/>
    <s v="New Bedford"/>
    <s v="Salary Expense"/>
    <s v="Line Item"/>
    <x v="2"/>
    <x v="66"/>
    <x v="66"/>
    <m/>
    <m/>
  </r>
  <r>
    <n v="530"/>
    <x v="3"/>
    <n v="95"/>
    <s v="New Bedford"/>
    <s v="Salary Expense"/>
    <s v="Line Item"/>
    <x v="2"/>
    <x v="67"/>
    <x v="67"/>
    <m/>
    <m/>
  </r>
  <r>
    <n v="531"/>
    <x v="3"/>
    <n v="95"/>
    <s v="New Bedford"/>
    <s v="Salary Expense"/>
    <s v="Line Item"/>
    <x v="2"/>
    <x v="68"/>
    <x v="68"/>
    <m/>
    <m/>
  </r>
  <r>
    <n v="532"/>
    <x v="3"/>
    <n v="95"/>
    <s v="New Bedford"/>
    <s v="Salary Expense"/>
    <s v="Line Item"/>
    <x v="2"/>
    <x v="69"/>
    <x v="69"/>
    <m/>
    <m/>
  </r>
  <r>
    <n v="533"/>
    <x v="3"/>
    <n v="95"/>
    <s v="New Bedford"/>
    <s v="Salary Expense"/>
    <s v="Line Item"/>
    <x v="2"/>
    <x v="70"/>
    <x v="70"/>
    <m/>
    <m/>
  </r>
  <r>
    <n v="534"/>
    <x v="3"/>
    <n v="95"/>
    <s v="New Bedford"/>
    <s v="Salary Expense"/>
    <s v="Line Item"/>
    <x v="2"/>
    <x v="71"/>
    <x v="71"/>
    <m/>
    <m/>
  </r>
  <r>
    <n v="535"/>
    <x v="3"/>
    <n v="95"/>
    <s v="New Bedford"/>
    <s v="Salary Expense"/>
    <s v="Line Item"/>
    <x v="2"/>
    <x v="72"/>
    <x v="72"/>
    <m/>
    <m/>
  </r>
  <r>
    <n v="536"/>
    <x v="3"/>
    <n v="95"/>
    <s v="New Bedford"/>
    <s v="Salary Expense"/>
    <s v="Line Item"/>
    <x v="2"/>
    <x v="73"/>
    <x v="73"/>
    <m/>
    <m/>
  </r>
  <r>
    <n v="537"/>
    <x v="3"/>
    <n v="95"/>
    <s v="New Bedford"/>
    <s v="Salary Expense"/>
    <s v="Line Item"/>
    <x v="2"/>
    <x v="74"/>
    <x v="74"/>
    <m/>
    <m/>
  </r>
  <r>
    <n v="538"/>
    <x v="3"/>
    <n v="95"/>
    <s v="New Bedford"/>
    <s v="Salary Expense"/>
    <s v="Line Item"/>
    <x v="2"/>
    <x v="75"/>
    <x v="75"/>
    <m/>
    <m/>
  </r>
  <r>
    <n v="539"/>
    <x v="3"/>
    <n v="95"/>
    <s v="New Bedford"/>
    <s v="Salary Expense"/>
    <s v="Line Item"/>
    <x v="2"/>
    <x v="76"/>
    <x v="76"/>
    <m/>
    <m/>
  </r>
  <r>
    <n v="540"/>
    <x v="3"/>
    <n v="95"/>
    <s v="New Bedford"/>
    <s v="Salary Expense"/>
    <s v="Line Item"/>
    <x v="2"/>
    <x v="77"/>
    <x v="77"/>
    <m/>
    <m/>
  </r>
  <r>
    <n v="541"/>
    <x v="3"/>
    <n v="95"/>
    <s v="New Bedford"/>
    <s v="Salary Expense"/>
    <s v="Line Item"/>
    <x v="2"/>
    <x v="78"/>
    <x v="78"/>
    <m/>
    <m/>
  </r>
  <r>
    <n v="542"/>
    <x v="3"/>
    <n v="95"/>
    <s v="New Bedford"/>
    <s v="Salary Expense"/>
    <s v="Line Item"/>
    <x v="2"/>
    <x v="79"/>
    <x v="79"/>
    <m/>
    <m/>
  </r>
  <r>
    <n v="543"/>
    <x v="3"/>
    <n v="95"/>
    <s v="New Bedford"/>
    <s v="Salary Expense"/>
    <s v="Line Item"/>
    <x v="2"/>
    <x v="80"/>
    <x v="80"/>
    <m/>
    <m/>
  </r>
  <r>
    <n v="544"/>
    <x v="3"/>
    <n v="95"/>
    <s v="New Bedford"/>
    <s v="Salary Expense"/>
    <s v="Line Item"/>
    <x v="2"/>
    <x v="81"/>
    <x v="81"/>
    <n v="1"/>
    <n v="66246"/>
  </r>
  <r>
    <n v="545"/>
    <x v="3"/>
    <n v="95"/>
    <s v="New Bedford"/>
    <s v="Salary Expense"/>
    <s v="Line Item"/>
    <x v="2"/>
    <x v="82"/>
    <x v="82"/>
    <n v="3"/>
    <n v="134070"/>
  </r>
  <r>
    <n v="546"/>
    <x v="3"/>
    <n v="95"/>
    <s v="New Bedford"/>
    <s v="Salary Expense"/>
    <s v="Line Item"/>
    <x v="2"/>
    <x v="83"/>
    <x v="83"/>
    <m/>
    <m/>
  </r>
  <r>
    <n v="547"/>
    <x v="3"/>
    <n v="95"/>
    <s v="New Bedford"/>
    <s v="Salary Expense"/>
    <s v="Line Item"/>
    <x v="2"/>
    <x v="84"/>
    <x v="84"/>
    <m/>
    <m/>
  </r>
  <r>
    <n v="548"/>
    <x v="3"/>
    <n v="95"/>
    <s v="New Bedford"/>
    <s v="Salary Expense"/>
    <s v="Line Item"/>
    <x v="2"/>
    <x v="85"/>
    <x v="85"/>
    <m/>
    <m/>
  </r>
  <r>
    <n v="549"/>
    <x v="3"/>
    <n v="95"/>
    <s v="New Bedford"/>
    <s v="Salary Expense"/>
    <s v="Line Item"/>
    <x v="2"/>
    <x v="86"/>
    <x v="86"/>
    <m/>
    <m/>
  </r>
  <r>
    <n v="550"/>
    <x v="3"/>
    <n v="95"/>
    <s v="New Bedford"/>
    <s v="Salary Expense"/>
    <s v="Line Item"/>
    <x v="3"/>
    <x v="87"/>
    <x v="87"/>
    <n v="0.5"/>
    <n v="14054"/>
  </r>
  <r>
    <n v="551"/>
    <x v="3"/>
    <n v="95"/>
    <s v="New Bedford"/>
    <s v="Salary Expense"/>
    <s v="Line Item"/>
    <x v="3"/>
    <x v="88"/>
    <x v="88"/>
    <m/>
    <m/>
  </r>
  <r>
    <n v="552"/>
    <x v="3"/>
    <n v="95"/>
    <s v="New Bedford"/>
    <s v="Salary Expense"/>
    <s v="Line Item"/>
    <x v="3"/>
    <x v="89"/>
    <x v="89"/>
    <m/>
    <m/>
  </r>
  <r>
    <n v="553"/>
    <x v="3"/>
    <n v="95"/>
    <s v="New Bedford"/>
    <s v="Salary Expense"/>
    <s v="Line Item"/>
    <x v="0"/>
    <x v="90"/>
    <x v="90"/>
    <s v="XXXXXX"/>
    <m/>
  </r>
  <r>
    <n v="554"/>
    <x v="3"/>
    <n v="95"/>
    <s v="New Bedford"/>
    <s v="Salary Expense"/>
    <s v="Total"/>
    <x v="0"/>
    <x v="91"/>
    <x v="91"/>
    <n v="4.5"/>
    <n v="214370"/>
  </r>
  <r>
    <n v="555"/>
    <x v="3"/>
    <n v="95"/>
    <s v="New Bedford"/>
    <s v="Expense"/>
    <s v="Total"/>
    <x v="0"/>
    <x v="92"/>
    <x v="92"/>
    <n v="4.5"/>
    <n v="214370"/>
  </r>
  <r>
    <n v="556"/>
    <x v="3"/>
    <n v="95"/>
    <s v="New Bedford"/>
    <s v="Expense"/>
    <s v="Line Item"/>
    <x v="0"/>
    <x v="93"/>
    <x v="93"/>
    <m/>
    <m/>
  </r>
  <r>
    <n v="557"/>
    <x v="3"/>
    <n v="95"/>
    <s v="New Bedford"/>
    <s v="Expense"/>
    <s v="Line Item"/>
    <x v="0"/>
    <x v="94"/>
    <x v="94"/>
    <m/>
    <m/>
  </r>
  <r>
    <n v="558"/>
    <x v="3"/>
    <n v="95"/>
    <s v="New Bedford"/>
    <s v="Expense"/>
    <s v="Line Item"/>
    <x v="0"/>
    <x v="95"/>
    <x v="95"/>
    <m/>
    <m/>
  </r>
  <r>
    <n v="559"/>
    <x v="3"/>
    <n v="95"/>
    <s v="New Bedford"/>
    <s v="Expense"/>
    <s v="Line Item"/>
    <x v="0"/>
    <x v="96"/>
    <x v="96"/>
    <m/>
    <m/>
  </r>
  <r>
    <n v="560"/>
    <x v="3"/>
    <n v="95"/>
    <s v="New Bedford"/>
    <s v="Expense"/>
    <s v="Total"/>
    <x v="0"/>
    <x v="97"/>
    <x v="97"/>
    <n v="0"/>
    <n v="0"/>
  </r>
  <r>
    <n v="561"/>
    <x v="3"/>
    <n v="95"/>
    <s v="New Bedford"/>
    <s v="Expense"/>
    <s v="Line Item"/>
    <x v="0"/>
    <x v="98"/>
    <x v="98"/>
    <m/>
    <m/>
  </r>
  <r>
    <n v="562"/>
    <x v="3"/>
    <n v="95"/>
    <s v="New Bedford"/>
    <s v="Expense"/>
    <s v="Total"/>
    <x v="0"/>
    <x v="99"/>
    <x v="99"/>
    <n v="4.5"/>
    <n v="214370"/>
  </r>
  <r>
    <n v="563"/>
    <x v="3"/>
    <n v="95"/>
    <s v="New Bedford"/>
    <s v="Expense"/>
    <s v="Line Item"/>
    <x v="0"/>
    <x v="100"/>
    <x v="100"/>
    <m/>
    <n v="22063"/>
  </r>
  <r>
    <n v="564"/>
    <x v="3"/>
    <n v="95"/>
    <s v="New Bedford"/>
    <s v="Expense"/>
    <s v="Line Item"/>
    <x v="0"/>
    <x v="101"/>
    <x v="101"/>
    <m/>
    <n v="71473"/>
  </r>
  <r>
    <n v="565"/>
    <x v="3"/>
    <n v="95"/>
    <s v="New Bedford"/>
    <s v="Expense"/>
    <s v="Line Item"/>
    <x v="0"/>
    <x v="102"/>
    <x v="102"/>
    <m/>
    <m/>
  </r>
  <r>
    <n v="566"/>
    <x v="3"/>
    <n v="95"/>
    <s v="New Bedford"/>
    <s v="Expense"/>
    <s v="Total"/>
    <x v="0"/>
    <x v="103"/>
    <x v="103"/>
    <m/>
    <n v="307906"/>
  </r>
  <r>
    <n v="567"/>
    <x v="3"/>
    <n v="95"/>
    <s v="New Bedford"/>
    <s v="Expense"/>
    <s v="Line Item"/>
    <x v="0"/>
    <x v="104"/>
    <x v="104"/>
    <m/>
    <m/>
  </r>
  <r>
    <n v="568"/>
    <x v="3"/>
    <n v="95"/>
    <s v="New Bedford"/>
    <s v="Expense"/>
    <s v="Line Item"/>
    <x v="0"/>
    <x v="105"/>
    <x v="105"/>
    <m/>
    <m/>
  </r>
  <r>
    <n v="569"/>
    <x v="3"/>
    <n v="95"/>
    <s v="New Bedford"/>
    <s v="Expense"/>
    <s v="Line Item"/>
    <x v="0"/>
    <x v="106"/>
    <x v="106"/>
    <m/>
    <m/>
  </r>
  <r>
    <n v="570"/>
    <x v="3"/>
    <n v="95"/>
    <s v="New Bedford"/>
    <s v="Expense"/>
    <s v="Line Item"/>
    <x v="0"/>
    <x v="107"/>
    <x v="107"/>
    <m/>
    <n v="1289"/>
  </r>
  <r>
    <n v="571"/>
    <x v="3"/>
    <n v="95"/>
    <s v="New Bedford"/>
    <s v="Expense"/>
    <s v="Total"/>
    <x v="0"/>
    <x v="108"/>
    <x v="108"/>
    <m/>
    <n v="1289"/>
  </r>
  <r>
    <n v="572"/>
    <x v="3"/>
    <n v="95"/>
    <s v="New Bedford"/>
    <s v="Expense"/>
    <s v="Line Item"/>
    <x v="0"/>
    <x v="109"/>
    <x v="109"/>
    <m/>
    <m/>
  </r>
  <r>
    <n v="573"/>
    <x v="3"/>
    <n v="95"/>
    <s v="New Bedford"/>
    <s v="Expense"/>
    <s v="Line Item"/>
    <x v="0"/>
    <x v="110"/>
    <x v="110"/>
    <m/>
    <m/>
  </r>
  <r>
    <n v="574"/>
    <x v="3"/>
    <n v="95"/>
    <s v="New Bedford"/>
    <s v="Expense"/>
    <s v="Line Item"/>
    <x v="0"/>
    <x v="111"/>
    <x v="111"/>
    <m/>
    <n v="24999"/>
  </r>
  <r>
    <n v="575"/>
    <x v="3"/>
    <n v="95"/>
    <s v="New Bedford"/>
    <s v="Expense"/>
    <s v="Line Item"/>
    <x v="0"/>
    <x v="112"/>
    <x v="112"/>
    <m/>
    <m/>
  </r>
  <r>
    <n v="576"/>
    <x v="3"/>
    <n v="95"/>
    <s v="New Bedford"/>
    <s v="Expense"/>
    <s v="Line Item"/>
    <x v="0"/>
    <x v="113"/>
    <x v="113"/>
    <m/>
    <n v="19"/>
  </r>
  <r>
    <n v="577"/>
    <x v="3"/>
    <n v="95"/>
    <s v="New Bedford"/>
    <s v="Expense"/>
    <s v="Line Item"/>
    <x v="0"/>
    <x v="114"/>
    <x v="114"/>
    <m/>
    <n v="6609"/>
  </r>
  <r>
    <n v="578"/>
    <x v="3"/>
    <n v="95"/>
    <s v="New Bedford"/>
    <s v="Expense"/>
    <s v="Line Item"/>
    <x v="0"/>
    <x v="115"/>
    <x v="115"/>
    <m/>
    <m/>
  </r>
  <r>
    <n v="579"/>
    <x v="3"/>
    <n v="95"/>
    <s v="New Bedford"/>
    <s v="Expense"/>
    <s v="Line Item"/>
    <x v="0"/>
    <x v="116"/>
    <x v="116"/>
    <m/>
    <m/>
  </r>
  <r>
    <n v="580"/>
    <x v="3"/>
    <n v="95"/>
    <s v="New Bedford"/>
    <s v="Expense"/>
    <s v="Line Item"/>
    <x v="0"/>
    <x v="117"/>
    <x v="117"/>
    <m/>
    <n v="96"/>
  </r>
  <r>
    <n v="581"/>
    <x v="3"/>
    <n v="95"/>
    <s v="New Bedford"/>
    <s v="Expense"/>
    <s v="Line Item"/>
    <x v="0"/>
    <x v="118"/>
    <x v="118"/>
    <m/>
    <m/>
  </r>
  <r>
    <n v="582"/>
    <x v="3"/>
    <n v="95"/>
    <s v="New Bedford"/>
    <s v="Expense"/>
    <s v="Line Item"/>
    <x v="0"/>
    <x v="119"/>
    <x v="119"/>
    <m/>
    <m/>
  </r>
  <r>
    <n v="583"/>
    <x v="3"/>
    <n v="95"/>
    <s v="New Bedford"/>
    <s v="Expense"/>
    <s v="Line Item"/>
    <x v="0"/>
    <x v="120"/>
    <x v="120"/>
    <m/>
    <m/>
  </r>
  <r>
    <n v="584"/>
    <x v="3"/>
    <n v="95"/>
    <s v="New Bedford"/>
    <s v="Expense"/>
    <s v="Line Item"/>
    <x v="0"/>
    <x v="121"/>
    <x v="121"/>
    <m/>
    <m/>
  </r>
  <r>
    <n v="585"/>
    <x v="3"/>
    <n v="95"/>
    <s v="New Bedford"/>
    <s v="Expense"/>
    <s v="Line Item"/>
    <x v="0"/>
    <x v="122"/>
    <x v="122"/>
    <m/>
    <m/>
  </r>
  <r>
    <n v="586"/>
    <x v="3"/>
    <n v="95"/>
    <s v="New Bedford"/>
    <s v="Expense"/>
    <s v="Line Item"/>
    <x v="0"/>
    <x v="123"/>
    <x v="123"/>
    <m/>
    <m/>
  </r>
  <r>
    <n v="587"/>
    <x v="3"/>
    <n v="95"/>
    <s v="New Bedford"/>
    <s v="Expense"/>
    <s v="Line Item"/>
    <x v="0"/>
    <x v="124"/>
    <x v="124"/>
    <m/>
    <m/>
  </r>
  <r>
    <n v="588"/>
    <x v="3"/>
    <n v="95"/>
    <s v="New Bedford"/>
    <s v="Expense"/>
    <s v="Line Item"/>
    <x v="0"/>
    <x v="125"/>
    <x v="125"/>
    <m/>
    <m/>
  </r>
  <r>
    <n v="589"/>
    <x v="3"/>
    <n v="95"/>
    <s v="New Bedford"/>
    <s v="Expense"/>
    <s v="Line Item"/>
    <x v="0"/>
    <x v="126"/>
    <x v="126"/>
    <m/>
    <m/>
  </r>
  <r>
    <n v="590"/>
    <x v="3"/>
    <n v="95"/>
    <s v="New Bedford"/>
    <s v="Expense"/>
    <s v="Total"/>
    <x v="0"/>
    <x v="127"/>
    <x v="127"/>
    <m/>
    <n v="31723"/>
  </r>
  <r>
    <n v="591"/>
    <x v="3"/>
    <n v="95"/>
    <s v="New Bedford"/>
    <s v="Expense"/>
    <s v="Line Item"/>
    <x v="0"/>
    <x v="128"/>
    <x v="128"/>
    <m/>
    <m/>
  </r>
  <r>
    <n v="592"/>
    <x v="3"/>
    <n v="95"/>
    <s v="New Bedford"/>
    <s v="Expense"/>
    <s v="Line Item"/>
    <x v="0"/>
    <x v="129"/>
    <x v="129"/>
    <m/>
    <m/>
  </r>
  <r>
    <n v="593"/>
    <x v="3"/>
    <n v="95"/>
    <s v="New Bedford"/>
    <s v="Expense"/>
    <s v="Line Item"/>
    <x v="0"/>
    <x v="130"/>
    <x v="130"/>
    <m/>
    <m/>
  </r>
  <r>
    <n v="594"/>
    <x v="3"/>
    <n v="95"/>
    <s v="New Bedford"/>
    <s v="Expense"/>
    <s v="Line Item"/>
    <x v="0"/>
    <x v="131"/>
    <x v="131"/>
    <m/>
    <n v="595"/>
  </r>
  <r>
    <n v="595"/>
    <x v="3"/>
    <n v="95"/>
    <s v="New Bedford"/>
    <s v="Expense"/>
    <s v="Line Item"/>
    <x v="0"/>
    <x v="132"/>
    <x v="132"/>
    <m/>
    <n v="1025"/>
  </r>
  <r>
    <n v="596"/>
    <x v="3"/>
    <n v="95"/>
    <s v="New Bedford"/>
    <s v="Expense"/>
    <s v="Line Item"/>
    <x v="0"/>
    <x v="133"/>
    <x v="133"/>
    <m/>
    <m/>
  </r>
  <r>
    <n v="597"/>
    <x v="3"/>
    <n v="95"/>
    <s v="New Bedford"/>
    <s v="Expense"/>
    <s v="Total"/>
    <x v="0"/>
    <x v="134"/>
    <x v="134"/>
    <m/>
    <n v="1620"/>
  </r>
  <r>
    <n v="598"/>
    <x v="3"/>
    <n v="95"/>
    <s v="New Bedford"/>
    <s v="Expense"/>
    <s v="Line Item"/>
    <x v="0"/>
    <x v="135"/>
    <x v="135"/>
    <m/>
    <n v="31152"/>
  </r>
  <r>
    <n v="599"/>
    <x v="3"/>
    <n v="95"/>
    <s v="New Bedford"/>
    <s v="Expense"/>
    <s v="Total"/>
    <x v="0"/>
    <x v="136"/>
    <x v="136"/>
    <m/>
    <n v="373690"/>
  </r>
  <r>
    <n v="600"/>
    <x v="3"/>
    <n v="95"/>
    <s v="New Bedford"/>
    <s v="Expense"/>
    <s v="Line Item"/>
    <x v="0"/>
    <x v="137"/>
    <x v="137"/>
    <m/>
    <m/>
  </r>
  <r>
    <n v="601"/>
    <x v="3"/>
    <n v="95"/>
    <s v="New Bedford"/>
    <s v="Expense"/>
    <s v="Line Item"/>
    <x v="0"/>
    <x v="138"/>
    <x v="138"/>
    <m/>
    <n v="2214"/>
  </r>
  <r>
    <n v="602"/>
    <x v="3"/>
    <n v="95"/>
    <s v="New Bedford"/>
    <s v="Expense"/>
    <s v="Total"/>
    <x v="0"/>
    <x v="139"/>
    <x v="139"/>
    <m/>
    <n v="375904"/>
  </r>
  <r>
    <n v="603"/>
    <x v="3"/>
    <n v="95"/>
    <s v="New Bedford"/>
    <s v="Expense"/>
    <s v="Total"/>
    <x v="0"/>
    <x v="140"/>
    <x v="140"/>
    <m/>
    <n v="323549"/>
  </r>
  <r>
    <n v="604"/>
    <x v="3"/>
    <n v="95"/>
    <s v="New Bedford"/>
    <s v="Expense"/>
    <s v="Line Item"/>
    <x v="0"/>
    <x v="141"/>
    <x v="141"/>
    <m/>
    <n v="-52355"/>
  </r>
  <r>
    <n v="605"/>
    <x v="3"/>
    <n v="95"/>
    <s v="New Bedford"/>
    <s v="Non-Reimbursable"/>
    <s v="Line Item"/>
    <x v="0"/>
    <x v="142"/>
    <x v="142"/>
    <m/>
    <m/>
  </r>
  <r>
    <n v="606"/>
    <x v="3"/>
    <n v="95"/>
    <s v="New Bedford"/>
    <s v="Non-Reimbursable"/>
    <s v="Line Item"/>
    <x v="0"/>
    <x v="143"/>
    <x v="143"/>
    <m/>
    <m/>
  </r>
  <r>
    <n v="607"/>
    <x v="3"/>
    <n v="95"/>
    <s v="New Bedford"/>
    <s v="Non-Reimbursable"/>
    <s v="Line Item"/>
    <x v="0"/>
    <x v="144"/>
    <x v="144"/>
    <m/>
    <m/>
  </r>
  <r>
    <n v="608"/>
    <x v="3"/>
    <n v="95"/>
    <s v="New Bedford"/>
    <s v="Non-Reimbursable"/>
    <s v="Line Item"/>
    <x v="0"/>
    <x v="145"/>
    <x v="145"/>
    <m/>
    <m/>
  </r>
  <r>
    <n v="609"/>
    <x v="3"/>
    <n v="95"/>
    <s v="New Bedford"/>
    <s v="Non-Reimbursable"/>
    <s v="Line Item"/>
    <x v="0"/>
    <x v="146"/>
    <x v="146"/>
    <m/>
    <m/>
  </r>
  <r>
    <n v="610"/>
    <x v="3"/>
    <n v="95"/>
    <s v="New Bedford"/>
    <s v="Non-Reimbursable"/>
    <s v="Line Item"/>
    <x v="0"/>
    <x v="147"/>
    <x v="147"/>
    <m/>
    <m/>
  </r>
  <r>
    <n v="611"/>
    <x v="3"/>
    <n v="95"/>
    <s v="New Bedford"/>
    <s v="Non-Reimbursable"/>
    <s v="Line Item"/>
    <x v="0"/>
    <x v="148"/>
    <x v="148"/>
    <m/>
    <m/>
  </r>
  <r>
    <n v="612"/>
    <x v="3"/>
    <n v="95"/>
    <s v="New Bedford"/>
    <s v="Non-Reimbursable"/>
    <s v="Total"/>
    <x v="0"/>
    <x v="149"/>
    <x v="149"/>
    <m/>
    <n v="0"/>
  </r>
  <r>
    <n v="613"/>
    <x v="3"/>
    <n v="95"/>
    <s v="New Bedford"/>
    <s v="Non-Reimbursable"/>
    <s v="Total"/>
    <x v="0"/>
    <x v="150"/>
    <x v="150"/>
    <m/>
    <n v="2214"/>
  </r>
  <r>
    <n v="614"/>
    <x v="3"/>
    <n v="95"/>
    <s v="New Bedford"/>
    <s v="Non-Reimbursable"/>
    <s v="Line Item"/>
    <x v="0"/>
    <x v="151"/>
    <x v="151"/>
    <m/>
    <n v="2214"/>
  </r>
  <r>
    <n v="615"/>
    <x v="3"/>
    <n v="95"/>
    <s v="New Bedford"/>
    <s v="Non-Reimbursable"/>
    <s v="Line Item"/>
    <x v="0"/>
    <x v="152"/>
    <x v="152"/>
    <m/>
    <m/>
  </r>
  <r>
    <n v="616"/>
    <x v="3"/>
    <n v="95"/>
    <s v="New Bedford"/>
    <s v="Non-Reimbursable"/>
    <s v="Line Item"/>
    <x v="0"/>
    <x v="153"/>
    <x v="153"/>
    <m/>
    <n v="0"/>
  </r>
  <r>
    <n v="617"/>
    <x v="4"/>
    <n v="96"/>
    <s v="Fall River"/>
    <s v="Revenue"/>
    <s v="Line Item"/>
    <x v="0"/>
    <x v="0"/>
    <x v="0"/>
    <m/>
    <m/>
  </r>
  <r>
    <n v="618"/>
    <x v="4"/>
    <n v="96"/>
    <s v="Fall River"/>
    <s v="Revenue"/>
    <s v="Line Item"/>
    <x v="0"/>
    <x v="1"/>
    <x v="1"/>
    <m/>
    <m/>
  </r>
  <r>
    <n v="619"/>
    <x v="4"/>
    <n v="96"/>
    <s v="Fall River"/>
    <s v="Revenue"/>
    <s v="Line Item"/>
    <x v="0"/>
    <x v="2"/>
    <x v="2"/>
    <m/>
    <m/>
  </r>
  <r>
    <n v="620"/>
    <x v="4"/>
    <n v="96"/>
    <s v="Fall River"/>
    <s v="Revenue"/>
    <s v="Total"/>
    <x v="0"/>
    <x v="3"/>
    <x v="3"/>
    <m/>
    <n v="0"/>
  </r>
  <r>
    <n v="621"/>
    <x v="4"/>
    <n v="96"/>
    <s v="Fall River"/>
    <s v="Revenue"/>
    <s v="Line Item"/>
    <x v="0"/>
    <x v="4"/>
    <x v="4"/>
    <m/>
    <m/>
  </r>
  <r>
    <n v="622"/>
    <x v="4"/>
    <n v="96"/>
    <s v="Fall River"/>
    <s v="Revenue"/>
    <s v="Line Item"/>
    <x v="0"/>
    <x v="5"/>
    <x v="5"/>
    <m/>
    <m/>
  </r>
  <r>
    <n v="623"/>
    <x v="4"/>
    <n v="96"/>
    <s v="Fall River"/>
    <s v="Revenue"/>
    <s v="Total"/>
    <x v="0"/>
    <x v="6"/>
    <x v="6"/>
    <m/>
    <n v="0"/>
  </r>
  <r>
    <n v="624"/>
    <x v="4"/>
    <n v="96"/>
    <s v="Fall River"/>
    <s v="Revenue"/>
    <s v="Line Item"/>
    <x v="0"/>
    <x v="7"/>
    <x v="7"/>
    <m/>
    <m/>
  </r>
  <r>
    <n v="625"/>
    <x v="4"/>
    <n v="96"/>
    <s v="Fall River"/>
    <s v="Revenue"/>
    <s v="Line Item"/>
    <x v="0"/>
    <x v="8"/>
    <x v="8"/>
    <m/>
    <m/>
  </r>
  <r>
    <n v="626"/>
    <x v="4"/>
    <n v="96"/>
    <s v="Fall River"/>
    <s v="Revenue"/>
    <s v="Line Item"/>
    <x v="0"/>
    <x v="9"/>
    <x v="9"/>
    <m/>
    <m/>
  </r>
  <r>
    <n v="627"/>
    <x v="4"/>
    <n v="96"/>
    <s v="Fall River"/>
    <s v="Revenue"/>
    <s v="Line Item"/>
    <x v="0"/>
    <x v="10"/>
    <x v="10"/>
    <m/>
    <n v="290986"/>
  </r>
  <r>
    <n v="628"/>
    <x v="4"/>
    <n v="96"/>
    <s v="Fall River"/>
    <s v="Revenue"/>
    <s v="Line Item"/>
    <x v="0"/>
    <x v="11"/>
    <x v="11"/>
    <m/>
    <m/>
  </r>
  <r>
    <n v="629"/>
    <x v="4"/>
    <n v="96"/>
    <s v="Fall River"/>
    <s v="Revenue"/>
    <s v="Line Item"/>
    <x v="0"/>
    <x v="12"/>
    <x v="12"/>
    <m/>
    <m/>
  </r>
  <r>
    <n v="630"/>
    <x v="4"/>
    <n v="96"/>
    <s v="Fall River"/>
    <s v="Revenue"/>
    <s v="Line Item"/>
    <x v="0"/>
    <x v="13"/>
    <x v="13"/>
    <m/>
    <m/>
  </r>
  <r>
    <n v="631"/>
    <x v="4"/>
    <n v="96"/>
    <s v="Fall River"/>
    <s v="Revenue"/>
    <s v="Line Item"/>
    <x v="0"/>
    <x v="14"/>
    <x v="14"/>
    <m/>
    <m/>
  </r>
  <r>
    <n v="632"/>
    <x v="4"/>
    <n v="96"/>
    <s v="Fall River"/>
    <s v="Revenue"/>
    <s v="Line Item"/>
    <x v="0"/>
    <x v="15"/>
    <x v="15"/>
    <m/>
    <m/>
  </r>
  <r>
    <n v="633"/>
    <x v="4"/>
    <n v="96"/>
    <s v="Fall River"/>
    <s v="Revenue"/>
    <s v="Line Item"/>
    <x v="0"/>
    <x v="16"/>
    <x v="16"/>
    <m/>
    <m/>
  </r>
  <r>
    <n v="634"/>
    <x v="4"/>
    <n v="96"/>
    <s v="Fall River"/>
    <s v="Revenue"/>
    <s v="Line Item"/>
    <x v="0"/>
    <x v="17"/>
    <x v="17"/>
    <m/>
    <m/>
  </r>
  <r>
    <n v="635"/>
    <x v="4"/>
    <n v="96"/>
    <s v="Fall River"/>
    <s v="Revenue"/>
    <s v="Line Item"/>
    <x v="0"/>
    <x v="18"/>
    <x v="18"/>
    <m/>
    <m/>
  </r>
  <r>
    <n v="636"/>
    <x v="4"/>
    <n v="96"/>
    <s v="Fall River"/>
    <s v="Revenue"/>
    <s v="Line Item"/>
    <x v="0"/>
    <x v="19"/>
    <x v="19"/>
    <m/>
    <m/>
  </r>
  <r>
    <n v="637"/>
    <x v="4"/>
    <n v="96"/>
    <s v="Fall River"/>
    <s v="Revenue"/>
    <s v="Line Item"/>
    <x v="0"/>
    <x v="20"/>
    <x v="20"/>
    <m/>
    <m/>
  </r>
  <r>
    <n v="638"/>
    <x v="4"/>
    <n v="96"/>
    <s v="Fall River"/>
    <s v="Revenue"/>
    <s v="Line Item"/>
    <x v="0"/>
    <x v="21"/>
    <x v="21"/>
    <m/>
    <m/>
  </r>
  <r>
    <n v="639"/>
    <x v="4"/>
    <n v="96"/>
    <s v="Fall River"/>
    <s v="Revenue"/>
    <s v="Line Item"/>
    <x v="0"/>
    <x v="22"/>
    <x v="22"/>
    <m/>
    <m/>
  </r>
  <r>
    <n v="640"/>
    <x v="4"/>
    <n v="96"/>
    <s v="Fall River"/>
    <s v="Revenue"/>
    <s v="Line Item"/>
    <x v="0"/>
    <x v="23"/>
    <x v="23"/>
    <m/>
    <m/>
  </r>
  <r>
    <n v="641"/>
    <x v="4"/>
    <n v="96"/>
    <s v="Fall River"/>
    <s v="Revenue"/>
    <s v="Line Item"/>
    <x v="0"/>
    <x v="24"/>
    <x v="24"/>
    <m/>
    <m/>
  </r>
  <r>
    <n v="642"/>
    <x v="4"/>
    <n v="96"/>
    <s v="Fall River"/>
    <s v="Revenue"/>
    <s v="Line Item"/>
    <x v="0"/>
    <x v="25"/>
    <x v="25"/>
    <m/>
    <m/>
  </r>
  <r>
    <n v="643"/>
    <x v="4"/>
    <n v="96"/>
    <s v="Fall River"/>
    <s v="Revenue"/>
    <s v="Line Item"/>
    <x v="0"/>
    <x v="26"/>
    <x v="26"/>
    <m/>
    <m/>
  </r>
  <r>
    <n v="644"/>
    <x v="4"/>
    <n v="96"/>
    <s v="Fall River"/>
    <s v="Revenue"/>
    <s v="Line Item"/>
    <x v="0"/>
    <x v="27"/>
    <x v="27"/>
    <m/>
    <m/>
  </r>
  <r>
    <n v="645"/>
    <x v="4"/>
    <n v="96"/>
    <s v="Fall River"/>
    <s v="Revenue"/>
    <s v="Line Item"/>
    <x v="0"/>
    <x v="28"/>
    <x v="28"/>
    <m/>
    <m/>
  </r>
  <r>
    <n v="646"/>
    <x v="4"/>
    <n v="96"/>
    <s v="Fall River"/>
    <s v="Revenue"/>
    <s v="Line Item"/>
    <x v="0"/>
    <x v="29"/>
    <x v="29"/>
    <m/>
    <m/>
  </r>
  <r>
    <n v="647"/>
    <x v="4"/>
    <n v="96"/>
    <s v="Fall River"/>
    <s v="Revenue"/>
    <s v="Line Item"/>
    <x v="0"/>
    <x v="30"/>
    <x v="30"/>
    <m/>
    <m/>
  </r>
  <r>
    <n v="648"/>
    <x v="4"/>
    <n v="96"/>
    <s v="Fall River"/>
    <s v="Revenue"/>
    <s v="Line Item"/>
    <x v="0"/>
    <x v="31"/>
    <x v="31"/>
    <m/>
    <m/>
  </r>
  <r>
    <n v="649"/>
    <x v="4"/>
    <n v="96"/>
    <s v="Fall River"/>
    <s v="Revenue"/>
    <s v="Line Item"/>
    <x v="0"/>
    <x v="32"/>
    <x v="32"/>
    <m/>
    <m/>
  </r>
  <r>
    <n v="650"/>
    <x v="4"/>
    <n v="96"/>
    <s v="Fall River"/>
    <s v="Revenue"/>
    <s v="Line Item"/>
    <x v="0"/>
    <x v="33"/>
    <x v="33"/>
    <m/>
    <m/>
  </r>
  <r>
    <n v="651"/>
    <x v="4"/>
    <n v="96"/>
    <s v="Fall River"/>
    <s v="Revenue"/>
    <s v="Line Item"/>
    <x v="0"/>
    <x v="34"/>
    <x v="34"/>
    <m/>
    <m/>
  </r>
  <r>
    <n v="652"/>
    <x v="4"/>
    <n v="96"/>
    <s v="Fall River"/>
    <s v="Revenue"/>
    <s v="Line Item"/>
    <x v="0"/>
    <x v="35"/>
    <x v="35"/>
    <m/>
    <m/>
  </r>
  <r>
    <n v="653"/>
    <x v="4"/>
    <n v="96"/>
    <s v="Fall River"/>
    <s v="Revenue"/>
    <s v="Line Item"/>
    <x v="0"/>
    <x v="36"/>
    <x v="36"/>
    <m/>
    <m/>
  </r>
  <r>
    <n v="654"/>
    <x v="4"/>
    <n v="96"/>
    <s v="Fall River"/>
    <s v="Revenue"/>
    <s v="Line Item"/>
    <x v="0"/>
    <x v="37"/>
    <x v="37"/>
    <m/>
    <m/>
  </r>
  <r>
    <n v="655"/>
    <x v="4"/>
    <n v="96"/>
    <s v="Fall River"/>
    <s v="Revenue"/>
    <s v="Line Item"/>
    <x v="0"/>
    <x v="38"/>
    <x v="38"/>
    <m/>
    <m/>
  </r>
  <r>
    <n v="656"/>
    <x v="4"/>
    <n v="96"/>
    <s v="Fall River"/>
    <s v="Revenue"/>
    <s v="Line Item"/>
    <x v="0"/>
    <x v="39"/>
    <x v="39"/>
    <m/>
    <m/>
  </r>
  <r>
    <n v="657"/>
    <x v="4"/>
    <n v="96"/>
    <s v="Fall River"/>
    <s v="Revenue"/>
    <s v="Line Item"/>
    <x v="0"/>
    <x v="40"/>
    <x v="40"/>
    <m/>
    <m/>
  </r>
  <r>
    <n v="658"/>
    <x v="4"/>
    <n v="96"/>
    <s v="Fall River"/>
    <s v="Revenue"/>
    <s v="Line Item"/>
    <x v="0"/>
    <x v="41"/>
    <x v="41"/>
    <m/>
    <m/>
  </r>
  <r>
    <n v="659"/>
    <x v="4"/>
    <n v="96"/>
    <s v="Fall River"/>
    <s v="Revenue"/>
    <s v="Total"/>
    <x v="0"/>
    <x v="42"/>
    <x v="42"/>
    <m/>
    <n v="290986"/>
  </r>
  <r>
    <n v="660"/>
    <x v="4"/>
    <n v="96"/>
    <s v="Fall River"/>
    <s v="Revenue"/>
    <s v="Line Item"/>
    <x v="0"/>
    <x v="43"/>
    <x v="43"/>
    <m/>
    <m/>
  </r>
  <r>
    <n v="661"/>
    <x v="4"/>
    <n v="96"/>
    <s v="Fall River"/>
    <s v="Revenue"/>
    <s v="Line Item"/>
    <x v="0"/>
    <x v="44"/>
    <x v="44"/>
    <m/>
    <m/>
  </r>
  <r>
    <n v="662"/>
    <x v="4"/>
    <n v="96"/>
    <s v="Fall River"/>
    <s v="Revenue"/>
    <s v="Line Item"/>
    <x v="0"/>
    <x v="45"/>
    <x v="45"/>
    <m/>
    <m/>
  </r>
  <r>
    <n v="663"/>
    <x v="4"/>
    <n v="96"/>
    <s v="Fall River"/>
    <s v="Revenue"/>
    <s v="Line Item"/>
    <x v="0"/>
    <x v="46"/>
    <x v="46"/>
    <m/>
    <m/>
  </r>
  <r>
    <n v="664"/>
    <x v="4"/>
    <n v="96"/>
    <s v="Fall River"/>
    <s v="Revenue"/>
    <s v="Line Item"/>
    <x v="0"/>
    <x v="47"/>
    <x v="47"/>
    <m/>
    <m/>
  </r>
  <r>
    <n v="665"/>
    <x v="4"/>
    <n v="96"/>
    <s v="Fall River"/>
    <s v="Revenue"/>
    <s v="Line Item"/>
    <x v="0"/>
    <x v="48"/>
    <x v="48"/>
    <m/>
    <n v="1996"/>
  </r>
  <r>
    <n v="666"/>
    <x v="4"/>
    <n v="96"/>
    <s v="Fall River"/>
    <s v="Revenue"/>
    <s v="Line Item"/>
    <x v="0"/>
    <x v="49"/>
    <x v="49"/>
    <m/>
    <m/>
  </r>
  <r>
    <n v="667"/>
    <x v="4"/>
    <n v="96"/>
    <s v="Fall River"/>
    <s v="Revenue"/>
    <s v="Line Item"/>
    <x v="0"/>
    <x v="50"/>
    <x v="50"/>
    <m/>
    <m/>
  </r>
  <r>
    <n v="668"/>
    <x v="4"/>
    <n v="96"/>
    <s v="Fall River"/>
    <s v="Revenue"/>
    <s v="Line Item"/>
    <x v="0"/>
    <x v="51"/>
    <x v="51"/>
    <m/>
    <m/>
  </r>
  <r>
    <n v="669"/>
    <x v="4"/>
    <n v="96"/>
    <s v="Fall River"/>
    <s v="Revenue"/>
    <s v="Total"/>
    <x v="0"/>
    <x v="52"/>
    <x v="52"/>
    <m/>
    <n v="292982"/>
  </r>
  <r>
    <n v="670"/>
    <x v="4"/>
    <n v="96"/>
    <s v="Fall River"/>
    <s v="Salary Expense"/>
    <s v="Line Item"/>
    <x v="1"/>
    <x v="53"/>
    <x v="53"/>
    <m/>
    <m/>
  </r>
  <r>
    <n v="671"/>
    <x v="4"/>
    <n v="96"/>
    <s v="Fall River"/>
    <s v="Salary Expense"/>
    <s v="Line Item"/>
    <x v="1"/>
    <x v="54"/>
    <x v="54"/>
    <m/>
    <m/>
  </r>
  <r>
    <n v="672"/>
    <x v="4"/>
    <n v="96"/>
    <s v="Fall River"/>
    <s v="Salary Expense"/>
    <s v="Line Item"/>
    <x v="1"/>
    <x v="55"/>
    <x v="55"/>
    <m/>
    <m/>
  </r>
  <r>
    <n v="673"/>
    <x v="4"/>
    <n v="96"/>
    <s v="Fall River"/>
    <s v="Salary Expense"/>
    <s v="Line Item"/>
    <x v="2"/>
    <x v="56"/>
    <x v="56"/>
    <m/>
    <m/>
  </r>
  <r>
    <n v="674"/>
    <x v="4"/>
    <n v="96"/>
    <s v="Fall River"/>
    <s v="Salary Expense"/>
    <s v="Line Item"/>
    <x v="2"/>
    <x v="57"/>
    <x v="57"/>
    <m/>
    <m/>
  </r>
  <r>
    <n v="675"/>
    <x v="4"/>
    <n v="96"/>
    <s v="Fall River"/>
    <s v="Salary Expense"/>
    <s v="Line Item"/>
    <x v="2"/>
    <x v="58"/>
    <x v="58"/>
    <m/>
    <m/>
  </r>
  <r>
    <n v="676"/>
    <x v="4"/>
    <n v="96"/>
    <s v="Fall River"/>
    <s v="Salary Expense"/>
    <s v="Line Item"/>
    <x v="2"/>
    <x v="59"/>
    <x v="59"/>
    <m/>
    <m/>
  </r>
  <r>
    <n v="677"/>
    <x v="4"/>
    <n v="96"/>
    <s v="Fall River"/>
    <s v="Salary Expense"/>
    <s v="Line Item"/>
    <x v="2"/>
    <x v="60"/>
    <x v="60"/>
    <m/>
    <m/>
  </r>
  <r>
    <n v="678"/>
    <x v="4"/>
    <n v="96"/>
    <s v="Fall River"/>
    <s v="Salary Expense"/>
    <s v="Line Item"/>
    <x v="2"/>
    <x v="61"/>
    <x v="61"/>
    <m/>
    <m/>
  </r>
  <r>
    <n v="679"/>
    <x v="4"/>
    <n v="96"/>
    <s v="Fall River"/>
    <s v="Salary Expense"/>
    <s v="Line Item"/>
    <x v="2"/>
    <x v="62"/>
    <x v="62"/>
    <m/>
    <m/>
  </r>
  <r>
    <n v="680"/>
    <x v="4"/>
    <n v="96"/>
    <s v="Fall River"/>
    <s v="Salary Expense"/>
    <s v="Line Item"/>
    <x v="2"/>
    <x v="63"/>
    <x v="63"/>
    <m/>
    <m/>
  </r>
  <r>
    <n v="681"/>
    <x v="4"/>
    <n v="96"/>
    <s v="Fall River"/>
    <s v="Salary Expense"/>
    <s v="Line Item"/>
    <x v="2"/>
    <x v="64"/>
    <x v="64"/>
    <m/>
    <m/>
  </r>
  <r>
    <n v="682"/>
    <x v="4"/>
    <n v="96"/>
    <s v="Fall River"/>
    <s v="Salary Expense"/>
    <s v="Line Item"/>
    <x v="2"/>
    <x v="65"/>
    <x v="65"/>
    <m/>
    <m/>
  </r>
  <r>
    <n v="683"/>
    <x v="4"/>
    <n v="96"/>
    <s v="Fall River"/>
    <s v="Salary Expense"/>
    <s v="Line Item"/>
    <x v="2"/>
    <x v="66"/>
    <x v="66"/>
    <m/>
    <m/>
  </r>
  <r>
    <n v="684"/>
    <x v="4"/>
    <n v="96"/>
    <s v="Fall River"/>
    <s v="Salary Expense"/>
    <s v="Line Item"/>
    <x v="2"/>
    <x v="67"/>
    <x v="67"/>
    <m/>
    <m/>
  </r>
  <r>
    <n v="685"/>
    <x v="4"/>
    <n v="96"/>
    <s v="Fall River"/>
    <s v="Salary Expense"/>
    <s v="Line Item"/>
    <x v="2"/>
    <x v="68"/>
    <x v="68"/>
    <m/>
    <m/>
  </r>
  <r>
    <n v="686"/>
    <x v="4"/>
    <n v="96"/>
    <s v="Fall River"/>
    <s v="Salary Expense"/>
    <s v="Line Item"/>
    <x v="2"/>
    <x v="69"/>
    <x v="69"/>
    <m/>
    <m/>
  </r>
  <r>
    <n v="687"/>
    <x v="4"/>
    <n v="96"/>
    <s v="Fall River"/>
    <s v="Salary Expense"/>
    <s v="Line Item"/>
    <x v="2"/>
    <x v="70"/>
    <x v="70"/>
    <m/>
    <m/>
  </r>
  <r>
    <n v="688"/>
    <x v="4"/>
    <n v="96"/>
    <s v="Fall River"/>
    <s v="Salary Expense"/>
    <s v="Line Item"/>
    <x v="2"/>
    <x v="71"/>
    <x v="71"/>
    <m/>
    <m/>
  </r>
  <r>
    <n v="689"/>
    <x v="4"/>
    <n v="96"/>
    <s v="Fall River"/>
    <s v="Salary Expense"/>
    <s v="Line Item"/>
    <x v="2"/>
    <x v="72"/>
    <x v="72"/>
    <m/>
    <m/>
  </r>
  <r>
    <n v="690"/>
    <x v="4"/>
    <n v="96"/>
    <s v="Fall River"/>
    <s v="Salary Expense"/>
    <s v="Line Item"/>
    <x v="2"/>
    <x v="73"/>
    <x v="73"/>
    <m/>
    <m/>
  </r>
  <r>
    <n v="691"/>
    <x v="4"/>
    <n v="96"/>
    <s v="Fall River"/>
    <s v="Salary Expense"/>
    <s v="Line Item"/>
    <x v="2"/>
    <x v="74"/>
    <x v="74"/>
    <m/>
    <m/>
  </r>
  <r>
    <n v="692"/>
    <x v="4"/>
    <n v="96"/>
    <s v="Fall River"/>
    <s v="Salary Expense"/>
    <s v="Line Item"/>
    <x v="2"/>
    <x v="75"/>
    <x v="75"/>
    <m/>
    <m/>
  </r>
  <r>
    <n v="693"/>
    <x v="4"/>
    <n v="96"/>
    <s v="Fall River"/>
    <s v="Salary Expense"/>
    <s v="Line Item"/>
    <x v="2"/>
    <x v="76"/>
    <x v="76"/>
    <m/>
    <m/>
  </r>
  <r>
    <n v="694"/>
    <x v="4"/>
    <n v="96"/>
    <s v="Fall River"/>
    <s v="Salary Expense"/>
    <s v="Line Item"/>
    <x v="2"/>
    <x v="77"/>
    <x v="77"/>
    <m/>
    <m/>
  </r>
  <r>
    <n v="695"/>
    <x v="4"/>
    <n v="96"/>
    <s v="Fall River"/>
    <s v="Salary Expense"/>
    <s v="Line Item"/>
    <x v="2"/>
    <x v="78"/>
    <x v="78"/>
    <m/>
    <m/>
  </r>
  <r>
    <n v="696"/>
    <x v="4"/>
    <n v="96"/>
    <s v="Fall River"/>
    <s v="Salary Expense"/>
    <s v="Line Item"/>
    <x v="2"/>
    <x v="79"/>
    <x v="79"/>
    <m/>
    <m/>
  </r>
  <r>
    <n v="697"/>
    <x v="4"/>
    <n v="96"/>
    <s v="Fall River"/>
    <s v="Salary Expense"/>
    <s v="Line Item"/>
    <x v="2"/>
    <x v="80"/>
    <x v="80"/>
    <m/>
    <m/>
  </r>
  <r>
    <n v="698"/>
    <x v="4"/>
    <n v="96"/>
    <s v="Fall River"/>
    <s v="Salary Expense"/>
    <s v="Line Item"/>
    <x v="2"/>
    <x v="81"/>
    <x v="81"/>
    <n v="1"/>
    <n v="70814"/>
  </r>
  <r>
    <n v="699"/>
    <x v="4"/>
    <n v="96"/>
    <s v="Fall River"/>
    <s v="Salary Expense"/>
    <s v="Line Item"/>
    <x v="2"/>
    <x v="82"/>
    <x v="82"/>
    <n v="2.92"/>
    <n v="125167"/>
  </r>
  <r>
    <n v="700"/>
    <x v="4"/>
    <n v="96"/>
    <s v="Fall River"/>
    <s v="Salary Expense"/>
    <s v="Line Item"/>
    <x v="2"/>
    <x v="83"/>
    <x v="83"/>
    <m/>
    <m/>
  </r>
  <r>
    <n v="701"/>
    <x v="4"/>
    <n v="96"/>
    <s v="Fall River"/>
    <s v="Salary Expense"/>
    <s v="Line Item"/>
    <x v="2"/>
    <x v="84"/>
    <x v="84"/>
    <m/>
    <m/>
  </r>
  <r>
    <n v="702"/>
    <x v="4"/>
    <n v="96"/>
    <s v="Fall River"/>
    <s v="Salary Expense"/>
    <s v="Line Item"/>
    <x v="2"/>
    <x v="85"/>
    <x v="85"/>
    <m/>
    <m/>
  </r>
  <r>
    <n v="703"/>
    <x v="4"/>
    <n v="96"/>
    <s v="Fall River"/>
    <s v="Salary Expense"/>
    <s v="Line Item"/>
    <x v="2"/>
    <x v="86"/>
    <x v="86"/>
    <m/>
    <m/>
  </r>
  <r>
    <n v="704"/>
    <x v="4"/>
    <n v="96"/>
    <s v="Fall River"/>
    <s v="Salary Expense"/>
    <s v="Line Item"/>
    <x v="3"/>
    <x v="87"/>
    <x v="87"/>
    <n v="0.54"/>
    <n v="25534"/>
  </r>
  <r>
    <n v="705"/>
    <x v="4"/>
    <n v="96"/>
    <s v="Fall River"/>
    <s v="Salary Expense"/>
    <s v="Line Item"/>
    <x v="3"/>
    <x v="88"/>
    <x v="88"/>
    <m/>
    <m/>
  </r>
  <r>
    <n v="706"/>
    <x v="4"/>
    <n v="96"/>
    <s v="Fall River"/>
    <s v="Salary Expense"/>
    <s v="Line Item"/>
    <x v="3"/>
    <x v="89"/>
    <x v="89"/>
    <m/>
    <m/>
  </r>
  <r>
    <n v="707"/>
    <x v="4"/>
    <n v="96"/>
    <s v="Fall River"/>
    <s v="Salary Expense"/>
    <s v="Line Item"/>
    <x v="0"/>
    <x v="90"/>
    <x v="90"/>
    <s v="XXXXXX"/>
    <m/>
  </r>
  <r>
    <n v="708"/>
    <x v="4"/>
    <n v="96"/>
    <s v="Fall River"/>
    <s v="Salary Expense"/>
    <s v="Total"/>
    <x v="0"/>
    <x v="91"/>
    <x v="91"/>
    <n v="4.46"/>
    <n v="221515"/>
  </r>
  <r>
    <n v="709"/>
    <x v="4"/>
    <n v="96"/>
    <s v="Fall River"/>
    <s v="Expense"/>
    <s v="Total"/>
    <x v="0"/>
    <x v="92"/>
    <x v="92"/>
    <n v="4.46"/>
    <n v="221515"/>
  </r>
  <r>
    <n v="710"/>
    <x v="4"/>
    <n v="96"/>
    <s v="Fall River"/>
    <s v="Expense"/>
    <s v="Line Item"/>
    <x v="0"/>
    <x v="93"/>
    <x v="93"/>
    <m/>
    <m/>
  </r>
  <r>
    <n v="711"/>
    <x v="4"/>
    <n v="96"/>
    <s v="Fall River"/>
    <s v="Expense"/>
    <s v="Line Item"/>
    <x v="0"/>
    <x v="94"/>
    <x v="94"/>
    <m/>
    <m/>
  </r>
  <r>
    <n v="712"/>
    <x v="4"/>
    <n v="96"/>
    <s v="Fall River"/>
    <s v="Expense"/>
    <s v="Line Item"/>
    <x v="0"/>
    <x v="95"/>
    <x v="95"/>
    <m/>
    <m/>
  </r>
  <r>
    <n v="713"/>
    <x v="4"/>
    <n v="96"/>
    <s v="Fall River"/>
    <s v="Expense"/>
    <s v="Line Item"/>
    <x v="0"/>
    <x v="96"/>
    <x v="96"/>
    <m/>
    <m/>
  </r>
  <r>
    <n v="714"/>
    <x v="4"/>
    <n v="96"/>
    <s v="Fall River"/>
    <s v="Expense"/>
    <s v="Total"/>
    <x v="0"/>
    <x v="97"/>
    <x v="97"/>
    <n v="0"/>
    <n v="0"/>
  </r>
  <r>
    <n v="715"/>
    <x v="4"/>
    <n v="96"/>
    <s v="Fall River"/>
    <s v="Expense"/>
    <s v="Line Item"/>
    <x v="0"/>
    <x v="98"/>
    <x v="98"/>
    <m/>
    <m/>
  </r>
  <r>
    <n v="716"/>
    <x v="4"/>
    <n v="96"/>
    <s v="Fall River"/>
    <s v="Expense"/>
    <s v="Total"/>
    <x v="0"/>
    <x v="99"/>
    <x v="99"/>
    <n v="4.46"/>
    <n v="221515"/>
  </r>
  <r>
    <n v="717"/>
    <x v="4"/>
    <n v="96"/>
    <s v="Fall River"/>
    <s v="Expense"/>
    <s v="Line Item"/>
    <x v="0"/>
    <x v="100"/>
    <x v="100"/>
    <m/>
    <n v="21920"/>
  </r>
  <r>
    <n v="718"/>
    <x v="4"/>
    <n v="96"/>
    <s v="Fall River"/>
    <s v="Expense"/>
    <s v="Line Item"/>
    <x v="0"/>
    <x v="101"/>
    <x v="101"/>
    <m/>
    <n v="33000"/>
  </r>
  <r>
    <n v="719"/>
    <x v="4"/>
    <n v="96"/>
    <s v="Fall River"/>
    <s v="Expense"/>
    <s v="Line Item"/>
    <x v="0"/>
    <x v="102"/>
    <x v="102"/>
    <m/>
    <m/>
  </r>
  <r>
    <n v="720"/>
    <x v="4"/>
    <n v="96"/>
    <s v="Fall River"/>
    <s v="Expense"/>
    <s v="Total"/>
    <x v="0"/>
    <x v="103"/>
    <x v="103"/>
    <m/>
    <n v="276435"/>
  </r>
  <r>
    <n v="721"/>
    <x v="4"/>
    <n v="96"/>
    <s v="Fall River"/>
    <s v="Expense"/>
    <s v="Line Item"/>
    <x v="0"/>
    <x v="104"/>
    <x v="104"/>
    <m/>
    <m/>
  </r>
  <r>
    <n v="722"/>
    <x v="4"/>
    <n v="96"/>
    <s v="Fall River"/>
    <s v="Expense"/>
    <s v="Line Item"/>
    <x v="0"/>
    <x v="105"/>
    <x v="105"/>
    <m/>
    <m/>
  </r>
  <r>
    <n v="723"/>
    <x v="4"/>
    <n v="96"/>
    <s v="Fall River"/>
    <s v="Expense"/>
    <s v="Line Item"/>
    <x v="0"/>
    <x v="106"/>
    <x v="106"/>
    <m/>
    <m/>
  </r>
  <r>
    <n v="724"/>
    <x v="4"/>
    <n v="96"/>
    <s v="Fall River"/>
    <s v="Expense"/>
    <s v="Line Item"/>
    <x v="0"/>
    <x v="107"/>
    <x v="107"/>
    <m/>
    <n v="1008"/>
  </r>
  <r>
    <n v="725"/>
    <x v="4"/>
    <n v="96"/>
    <s v="Fall River"/>
    <s v="Expense"/>
    <s v="Total"/>
    <x v="0"/>
    <x v="108"/>
    <x v="108"/>
    <m/>
    <n v="1008"/>
  </r>
  <r>
    <n v="726"/>
    <x v="4"/>
    <n v="96"/>
    <s v="Fall River"/>
    <s v="Expense"/>
    <s v="Line Item"/>
    <x v="0"/>
    <x v="109"/>
    <x v="109"/>
    <m/>
    <m/>
  </r>
  <r>
    <n v="727"/>
    <x v="4"/>
    <n v="96"/>
    <s v="Fall River"/>
    <s v="Expense"/>
    <s v="Line Item"/>
    <x v="0"/>
    <x v="110"/>
    <x v="110"/>
    <m/>
    <m/>
  </r>
  <r>
    <n v="728"/>
    <x v="4"/>
    <n v="96"/>
    <s v="Fall River"/>
    <s v="Expense"/>
    <s v="Line Item"/>
    <x v="0"/>
    <x v="111"/>
    <x v="111"/>
    <m/>
    <n v="24989"/>
  </r>
  <r>
    <n v="729"/>
    <x v="4"/>
    <n v="96"/>
    <s v="Fall River"/>
    <s v="Expense"/>
    <s v="Line Item"/>
    <x v="0"/>
    <x v="112"/>
    <x v="112"/>
    <m/>
    <m/>
  </r>
  <r>
    <n v="730"/>
    <x v="4"/>
    <n v="96"/>
    <s v="Fall River"/>
    <s v="Expense"/>
    <s v="Line Item"/>
    <x v="0"/>
    <x v="113"/>
    <x v="113"/>
    <m/>
    <m/>
  </r>
  <r>
    <n v="731"/>
    <x v="4"/>
    <n v="96"/>
    <s v="Fall River"/>
    <s v="Expense"/>
    <s v="Line Item"/>
    <x v="0"/>
    <x v="114"/>
    <x v="114"/>
    <m/>
    <n v="7187"/>
  </r>
  <r>
    <n v="732"/>
    <x v="4"/>
    <n v="96"/>
    <s v="Fall River"/>
    <s v="Expense"/>
    <s v="Line Item"/>
    <x v="0"/>
    <x v="115"/>
    <x v="115"/>
    <m/>
    <m/>
  </r>
  <r>
    <n v="733"/>
    <x v="4"/>
    <n v="96"/>
    <s v="Fall River"/>
    <s v="Expense"/>
    <s v="Line Item"/>
    <x v="0"/>
    <x v="116"/>
    <x v="116"/>
    <m/>
    <m/>
  </r>
  <r>
    <n v="734"/>
    <x v="4"/>
    <n v="96"/>
    <s v="Fall River"/>
    <s v="Expense"/>
    <s v="Line Item"/>
    <x v="0"/>
    <x v="117"/>
    <x v="117"/>
    <m/>
    <n v="100"/>
  </r>
  <r>
    <n v="735"/>
    <x v="4"/>
    <n v="96"/>
    <s v="Fall River"/>
    <s v="Expense"/>
    <s v="Line Item"/>
    <x v="0"/>
    <x v="118"/>
    <x v="118"/>
    <m/>
    <m/>
  </r>
  <r>
    <n v="736"/>
    <x v="4"/>
    <n v="96"/>
    <s v="Fall River"/>
    <s v="Expense"/>
    <s v="Line Item"/>
    <x v="0"/>
    <x v="119"/>
    <x v="119"/>
    <m/>
    <m/>
  </r>
  <r>
    <n v="737"/>
    <x v="4"/>
    <n v="96"/>
    <s v="Fall River"/>
    <s v="Expense"/>
    <s v="Line Item"/>
    <x v="0"/>
    <x v="120"/>
    <x v="120"/>
    <m/>
    <n v="82"/>
  </r>
  <r>
    <n v="738"/>
    <x v="4"/>
    <n v="96"/>
    <s v="Fall River"/>
    <s v="Expense"/>
    <s v="Line Item"/>
    <x v="0"/>
    <x v="121"/>
    <x v="121"/>
    <m/>
    <m/>
  </r>
  <r>
    <n v="739"/>
    <x v="4"/>
    <n v="96"/>
    <s v="Fall River"/>
    <s v="Expense"/>
    <s v="Line Item"/>
    <x v="0"/>
    <x v="122"/>
    <x v="122"/>
    <m/>
    <m/>
  </r>
  <r>
    <n v="740"/>
    <x v="4"/>
    <n v="96"/>
    <s v="Fall River"/>
    <s v="Expense"/>
    <s v="Line Item"/>
    <x v="0"/>
    <x v="123"/>
    <x v="123"/>
    <m/>
    <m/>
  </r>
  <r>
    <n v="741"/>
    <x v="4"/>
    <n v="96"/>
    <s v="Fall River"/>
    <s v="Expense"/>
    <s v="Line Item"/>
    <x v="0"/>
    <x v="124"/>
    <x v="124"/>
    <m/>
    <m/>
  </r>
  <r>
    <n v="742"/>
    <x v="4"/>
    <n v="96"/>
    <s v="Fall River"/>
    <s v="Expense"/>
    <s v="Line Item"/>
    <x v="0"/>
    <x v="125"/>
    <x v="125"/>
    <m/>
    <m/>
  </r>
  <r>
    <n v="743"/>
    <x v="4"/>
    <n v="96"/>
    <s v="Fall River"/>
    <s v="Expense"/>
    <s v="Line Item"/>
    <x v="0"/>
    <x v="126"/>
    <x v="126"/>
    <m/>
    <m/>
  </r>
  <r>
    <n v="744"/>
    <x v="4"/>
    <n v="96"/>
    <s v="Fall River"/>
    <s v="Expense"/>
    <s v="Total"/>
    <x v="0"/>
    <x v="127"/>
    <x v="127"/>
    <m/>
    <n v="32358"/>
  </r>
  <r>
    <n v="745"/>
    <x v="4"/>
    <n v="96"/>
    <s v="Fall River"/>
    <s v="Expense"/>
    <s v="Line Item"/>
    <x v="0"/>
    <x v="128"/>
    <x v="128"/>
    <m/>
    <m/>
  </r>
  <r>
    <n v="746"/>
    <x v="4"/>
    <n v="96"/>
    <s v="Fall River"/>
    <s v="Expense"/>
    <s v="Line Item"/>
    <x v="0"/>
    <x v="129"/>
    <x v="129"/>
    <m/>
    <m/>
  </r>
  <r>
    <n v="747"/>
    <x v="4"/>
    <n v="96"/>
    <s v="Fall River"/>
    <s v="Expense"/>
    <s v="Line Item"/>
    <x v="0"/>
    <x v="130"/>
    <x v="130"/>
    <m/>
    <m/>
  </r>
  <r>
    <n v="748"/>
    <x v="4"/>
    <n v="96"/>
    <s v="Fall River"/>
    <s v="Expense"/>
    <s v="Line Item"/>
    <x v="0"/>
    <x v="131"/>
    <x v="131"/>
    <m/>
    <n v="582"/>
  </r>
  <r>
    <n v="749"/>
    <x v="4"/>
    <n v="96"/>
    <s v="Fall River"/>
    <s v="Expense"/>
    <s v="Line Item"/>
    <x v="0"/>
    <x v="132"/>
    <x v="132"/>
    <m/>
    <n v="819"/>
  </r>
  <r>
    <n v="750"/>
    <x v="4"/>
    <n v="96"/>
    <s v="Fall River"/>
    <s v="Expense"/>
    <s v="Line Item"/>
    <x v="0"/>
    <x v="133"/>
    <x v="133"/>
    <m/>
    <m/>
  </r>
  <r>
    <n v="751"/>
    <x v="4"/>
    <n v="96"/>
    <s v="Fall River"/>
    <s v="Expense"/>
    <s v="Total"/>
    <x v="0"/>
    <x v="134"/>
    <x v="134"/>
    <m/>
    <n v="1401"/>
  </r>
  <r>
    <n v="752"/>
    <x v="4"/>
    <n v="96"/>
    <s v="Fall River"/>
    <s v="Expense"/>
    <s v="Line Item"/>
    <x v="0"/>
    <x v="135"/>
    <x v="135"/>
    <m/>
    <n v="28078"/>
  </r>
  <r>
    <n v="753"/>
    <x v="4"/>
    <n v="96"/>
    <s v="Fall River"/>
    <s v="Expense"/>
    <s v="Total"/>
    <x v="0"/>
    <x v="136"/>
    <x v="136"/>
    <m/>
    <n v="339280"/>
  </r>
  <r>
    <n v="754"/>
    <x v="4"/>
    <n v="96"/>
    <s v="Fall River"/>
    <s v="Expense"/>
    <s v="Line Item"/>
    <x v="0"/>
    <x v="137"/>
    <x v="137"/>
    <m/>
    <m/>
  </r>
  <r>
    <n v="755"/>
    <x v="4"/>
    <n v="96"/>
    <s v="Fall River"/>
    <s v="Expense"/>
    <s v="Line Item"/>
    <x v="0"/>
    <x v="138"/>
    <x v="138"/>
    <m/>
    <n v="1996"/>
  </r>
  <r>
    <n v="756"/>
    <x v="4"/>
    <n v="96"/>
    <s v="Fall River"/>
    <s v="Expense"/>
    <s v="Total"/>
    <x v="0"/>
    <x v="139"/>
    <x v="139"/>
    <m/>
    <n v="341276"/>
  </r>
  <r>
    <n v="757"/>
    <x v="4"/>
    <n v="96"/>
    <s v="Fall River"/>
    <s v="Expense"/>
    <s v="Total"/>
    <x v="0"/>
    <x v="140"/>
    <x v="140"/>
    <m/>
    <n v="292982"/>
  </r>
  <r>
    <n v="758"/>
    <x v="4"/>
    <n v="96"/>
    <s v="Fall River"/>
    <s v="Expense"/>
    <s v="Line Item"/>
    <x v="0"/>
    <x v="141"/>
    <x v="141"/>
    <m/>
    <n v="-48294"/>
  </r>
  <r>
    <n v="759"/>
    <x v="4"/>
    <n v="96"/>
    <s v="Fall River"/>
    <s v="Non-Reimbursable"/>
    <s v="Line Item"/>
    <x v="0"/>
    <x v="142"/>
    <x v="142"/>
    <m/>
    <m/>
  </r>
  <r>
    <n v="760"/>
    <x v="4"/>
    <n v="96"/>
    <s v="Fall River"/>
    <s v="Non-Reimbursable"/>
    <s v="Line Item"/>
    <x v="0"/>
    <x v="143"/>
    <x v="143"/>
    <m/>
    <m/>
  </r>
  <r>
    <n v="761"/>
    <x v="4"/>
    <n v="96"/>
    <s v="Fall River"/>
    <s v="Non-Reimbursable"/>
    <s v="Line Item"/>
    <x v="0"/>
    <x v="144"/>
    <x v="144"/>
    <m/>
    <m/>
  </r>
  <r>
    <n v="762"/>
    <x v="4"/>
    <n v="96"/>
    <s v="Fall River"/>
    <s v="Non-Reimbursable"/>
    <s v="Line Item"/>
    <x v="0"/>
    <x v="145"/>
    <x v="145"/>
    <m/>
    <m/>
  </r>
  <r>
    <n v="763"/>
    <x v="4"/>
    <n v="96"/>
    <s v="Fall River"/>
    <s v="Non-Reimbursable"/>
    <s v="Line Item"/>
    <x v="0"/>
    <x v="146"/>
    <x v="146"/>
    <m/>
    <m/>
  </r>
  <r>
    <n v="764"/>
    <x v="4"/>
    <n v="96"/>
    <s v="Fall River"/>
    <s v="Non-Reimbursable"/>
    <s v="Line Item"/>
    <x v="0"/>
    <x v="147"/>
    <x v="147"/>
    <m/>
    <m/>
  </r>
  <r>
    <n v="765"/>
    <x v="4"/>
    <n v="96"/>
    <s v="Fall River"/>
    <s v="Non-Reimbursable"/>
    <s v="Line Item"/>
    <x v="0"/>
    <x v="148"/>
    <x v="148"/>
    <m/>
    <m/>
  </r>
  <r>
    <n v="766"/>
    <x v="4"/>
    <n v="96"/>
    <s v="Fall River"/>
    <s v="Non-Reimbursable"/>
    <s v="Total"/>
    <x v="0"/>
    <x v="149"/>
    <x v="149"/>
    <m/>
    <n v="0"/>
  </r>
  <r>
    <n v="767"/>
    <x v="4"/>
    <n v="96"/>
    <s v="Fall River"/>
    <s v="Non-Reimbursable"/>
    <s v="Total"/>
    <x v="0"/>
    <x v="150"/>
    <x v="150"/>
    <m/>
    <n v="1996"/>
  </r>
  <r>
    <n v="768"/>
    <x v="4"/>
    <n v="96"/>
    <s v="Fall River"/>
    <s v="Non-Reimbursable"/>
    <s v="Line Item"/>
    <x v="0"/>
    <x v="151"/>
    <x v="151"/>
    <m/>
    <n v="1996"/>
  </r>
  <r>
    <n v="769"/>
    <x v="4"/>
    <n v="96"/>
    <s v="Fall River"/>
    <s v="Non-Reimbursable"/>
    <s v="Line Item"/>
    <x v="0"/>
    <x v="152"/>
    <x v="152"/>
    <m/>
    <m/>
  </r>
  <r>
    <n v="770"/>
    <x v="4"/>
    <n v="96"/>
    <s v="Fall River"/>
    <s v="Non-Reimbursable"/>
    <s v="Line Item"/>
    <x v="0"/>
    <x v="153"/>
    <x v="153"/>
    <m/>
    <n v="0"/>
  </r>
  <r>
    <n v="771"/>
    <x v="5"/>
    <n v="97"/>
    <s v="Springfield"/>
    <s v="Revenue"/>
    <s v="Line Item"/>
    <x v="0"/>
    <x v="0"/>
    <x v="0"/>
    <m/>
    <m/>
  </r>
  <r>
    <n v="772"/>
    <x v="5"/>
    <n v="97"/>
    <s v="Springfield"/>
    <s v="Revenue"/>
    <s v="Line Item"/>
    <x v="0"/>
    <x v="1"/>
    <x v="1"/>
    <m/>
    <m/>
  </r>
  <r>
    <n v="773"/>
    <x v="5"/>
    <n v="97"/>
    <s v="Springfield"/>
    <s v="Revenue"/>
    <s v="Line Item"/>
    <x v="0"/>
    <x v="2"/>
    <x v="2"/>
    <m/>
    <m/>
  </r>
  <r>
    <n v="774"/>
    <x v="5"/>
    <n v="97"/>
    <s v="Springfield"/>
    <s v="Revenue"/>
    <s v="Total"/>
    <x v="0"/>
    <x v="3"/>
    <x v="3"/>
    <m/>
    <n v="0"/>
  </r>
  <r>
    <n v="775"/>
    <x v="5"/>
    <n v="97"/>
    <s v="Springfield"/>
    <s v="Revenue"/>
    <s v="Line Item"/>
    <x v="0"/>
    <x v="4"/>
    <x v="4"/>
    <m/>
    <m/>
  </r>
  <r>
    <n v="776"/>
    <x v="5"/>
    <n v="97"/>
    <s v="Springfield"/>
    <s v="Revenue"/>
    <s v="Line Item"/>
    <x v="0"/>
    <x v="5"/>
    <x v="5"/>
    <m/>
    <m/>
  </r>
  <r>
    <n v="777"/>
    <x v="5"/>
    <n v="97"/>
    <s v="Springfield"/>
    <s v="Revenue"/>
    <s v="Total"/>
    <x v="0"/>
    <x v="6"/>
    <x v="6"/>
    <m/>
    <n v="0"/>
  </r>
  <r>
    <n v="778"/>
    <x v="5"/>
    <n v="97"/>
    <s v="Springfield"/>
    <s v="Revenue"/>
    <s v="Line Item"/>
    <x v="0"/>
    <x v="7"/>
    <x v="7"/>
    <m/>
    <m/>
  </r>
  <r>
    <n v="779"/>
    <x v="5"/>
    <n v="97"/>
    <s v="Springfield"/>
    <s v="Revenue"/>
    <s v="Line Item"/>
    <x v="0"/>
    <x v="8"/>
    <x v="8"/>
    <m/>
    <m/>
  </r>
  <r>
    <n v="780"/>
    <x v="5"/>
    <n v="97"/>
    <s v="Springfield"/>
    <s v="Revenue"/>
    <s v="Line Item"/>
    <x v="0"/>
    <x v="9"/>
    <x v="9"/>
    <m/>
    <m/>
  </r>
  <r>
    <n v="781"/>
    <x v="5"/>
    <n v="97"/>
    <s v="Springfield"/>
    <s v="Revenue"/>
    <s v="Line Item"/>
    <x v="0"/>
    <x v="10"/>
    <x v="10"/>
    <m/>
    <n v="423949"/>
  </r>
  <r>
    <n v="782"/>
    <x v="5"/>
    <n v="97"/>
    <s v="Springfield"/>
    <s v="Revenue"/>
    <s v="Line Item"/>
    <x v="0"/>
    <x v="11"/>
    <x v="11"/>
    <m/>
    <m/>
  </r>
  <r>
    <n v="783"/>
    <x v="5"/>
    <n v="97"/>
    <s v="Springfield"/>
    <s v="Revenue"/>
    <s v="Line Item"/>
    <x v="0"/>
    <x v="12"/>
    <x v="12"/>
    <m/>
    <m/>
  </r>
  <r>
    <n v="784"/>
    <x v="5"/>
    <n v="97"/>
    <s v="Springfield"/>
    <s v="Revenue"/>
    <s v="Line Item"/>
    <x v="0"/>
    <x v="13"/>
    <x v="13"/>
    <m/>
    <m/>
  </r>
  <r>
    <n v="785"/>
    <x v="5"/>
    <n v="97"/>
    <s v="Springfield"/>
    <s v="Revenue"/>
    <s v="Line Item"/>
    <x v="0"/>
    <x v="14"/>
    <x v="14"/>
    <m/>
    <m/>
  </r>
  <r>
    <n v="786"/>
    <x v="5"/>
    <n v="97"/>
    <s v="Springfield"/>
    <s v="Revenue"/>
    <s v="Line Item"/>
    <x v="0"/>
    <x v="15"/>
    <x v="15"/>
    <m/>
    <m/>
  </r>
  <r>
    <n v="787"/>
    <x v="5"/>
    <n v="97"/>
    <s v="Springfield"/>
    <s v="Revenue"/>
    <s v="Line Item"/>
    <x v="0"/>
    <x v="16"/>
    <x v="16"/>
    <m/>
    <m/>
  </r>
  <r>
    <n v="788"/>
    <x v="5"/>
    <n v="97"/>
    <s v="Springfield"/>
    <s v="Revenue"/>
    <s v="Line Item"/>
    <x v="0"/>
    <x v="17"/>
    <x v="17"/>
    <m/>
    <m/>
  </r>
  <r>
    <n v="789"/>
    <x v="5"/>
    <n v="97"/>
    <s v="Springfield"/>
    <s v="Revenue"/>
    <s v="Line Item"/>
    <x v="0"/>
    <x v="18"/>
    <x v="18"/>
    <m/>
    <m/>
  </r>
  <r>
    <n v="790"/>
    <x v="5"/>
    <n v="97"/>
    <s v="Springfield"/>
    <s v="Revenue"/>
    <s v="Line Item"/>
    <x v="0"/>
    <x v="19"/>
    <x v="19"/>
    <m/>
    <m/>
  </r>
  <r>
    <n v="791"/>
    <x v="5"/>
    <n v="97"/>
    <s v="Springfield"/>
    <s v="Revenue"/>
    <s v="Line Item"/>
    <x v="0"/>
    <x v="20"/>
    <x v="20"/>
    <m/>
    <m/>
  </r>
  <r>
    <n v="792"/>
    <x v="5"/>
    <n v="97"/>
    <s v="Springfield"/>
    <s v="Revenue"/>
    <s v="Line Item"/>
    <x v="0"/>
    <x v="21"/>
    <x v="21"/>
    <m/>
    <m/>
  </r>
  <r>
    <n v="793"/>
    <x v="5"/>
    <n v="97"/>
    <s v="Springfield"/>
    <s v="Revenue"/>
    <s v="Line Item"/>
    <x v="0"/>
    <x v="22"/>
    <x v="22"/>
    <m/>
    <m/>
  </r>
  <r>
    <n v="794"/>
    <x v="5"/>
    <n v="97"/>
    <s v="Springfield"/>
    <s v="Revenue"/>
    <s v="Line Item"/>
    <x v="0"/>
    <x v="23"/>
    <x v="23"/>
    <m/>
    <m/>
  </r>
  <r>
    <n v="795"/>
    <x v="5"/>
    <n v="97"/>
    <s v="Springfield"/>
    <s v="Revenue"/>
    <s v="Line Item"/>
    <x v="0"/>
    <x v="24"/>
    <x v="24"/>
    <m/>
    <m/>
  </r>
  <r>
    <n v="796"/>
    <x v="5"/>
    <n v="97"/>
    <s v="Springfield"/>
    <s v="Revenue"/>
    <s v="Line Item"/>
    <x v="0"/>
    <x v="25"/>
    <x v="25"/>
    <m/>
    <m/>
  </r>
  <r>
    <n v="797"/>
    <x v="5"/>
    <n v="97"/>
    <s v="Springfield"/>
    <s v="Revenue"/>
    <s v="Line Item"/>
    <x v="0"/>
    <x v="26"/>
    <x v="26"/>
    <m/>
    <m/>
  </r>
  <r>
    <n v="798"/>
    <x v="5"/>
    <n v="97"/>
    <s v="Springfield"/>
    <s v="Revenue"/>
    <s v="Line Item"/>
    <x v="0"/>
    <x v="27"/>
    <x v="27"/>
    <m/>
    <m/>
  </r>
  <r>
    <n v="799"/>
    <x v="5"/>
    <n v="97"/>
    <s v="Springfield"/>
    <s v="Revenue"/>
    <s v="Line Item"/>
    <x v="0"/>
    <x v="28"/>
    <x v="28"/>
    <m/>
    <n v="1334"/>
  </r>
  <r>
    <n v="800"/>
    <x v="5"/>
    <n v="97"/>
    <s v="Springfield"/>
    <s v="Revenue"/>
    <s v="Line Item"/>
    <x v="0"/>
    <x v="29"/>
    <x v="29"/>
    <m/>
    <m/>
  </r>
  <r>
    <n v="801"/>
    <x v="5"/>
    <n v="97"/>
    <s v="Springfield"/>
    <s v="Revenue"/>
    <s v="Line Item"/>
    <x v="0"/>
    <x v="30"/>
    <x v="30"/>
    <m/>
    <m/>
  </r>
  <r>
    <n v="802"/>
    <x v="5"/>
    <n v="97"/>
    <s v="Springfield"/>
    <s v="Revenue"/>
    <s v="Line Item"/>
    <x v="0"/>
    <x v="31"/>
    <x v="31"/>
    <m/>
    <m/>
  </r>
  <r>
    <n v="803"/>
    <x v="5"/>
    <n v="97"/>
    <s v="Springfield"/>
    <s v="Revenue"/>
    <s v="Line Item"/>
    <x v="0"/>
    <x v="32"/>
    <x v="32"/>
    <m/>
    <m/>
  </r>
  <r>
    <n v="804"/>
    <x v="5"/>
    <n v="97"/>
    <s v="Springfield"/>
    <s v="Revenue"/>
    <s v="Line Item"/>
    <x v="0"/>
    <x v="33"/>
    <x v="33"/>
    <m/>
    <m/>
  </r>
  <r>
    <n v="805"/>
    <x v="5"/>
    <n v="97"/>
    <s v="Springfield"/>
    <s v="Revenue"/>
    <s v="Line Item"/>
    <x v="0"/>
    <x v="34"/>
    <x v="34"/>
    <m/>
    <m/>
  </r>
  <r>
    <n v="806"/>
    <x v="5"/>
    <n v="97"/>
    <s v="Springfield"/>
    <s v="Revenue"/>
    <s v="Line Item"/>
    <x v="0"/>
    <x v="35"/>
    <x v="35"/>
    <m/>
    <m/>
  </r>
  <r>
    <n v="807"/>
    <x v="5"/>
    <n v="97"/>
    <s v="Springfield"/>
    <s v="Revenue"/>
    <s v="Line Item"/>
    <x v="0"/>
    <x v="36"/>
    <x v="36"/>
    <m/>
    <m/>
  </r>
  <r>
    <n v="808"/>
    <x v="5"/>
    <n v="97"/>
    <s v="Springfield"/>
    <s v="Revenue"/>
    <s v="Line Item"/>
    <x v="0"/>
    <x v="37"/>
    <x v="37"/>
    <m/>
    <m/>
  </r>
  <r>
    <n v="809"/>
    <x v="5"/>
    <n v="97"/>
    <s v="Springfield"/>
    <s v="Revenue"/>
    <s v="Line Item"/>
    <x v="0"/>
    <x v="38"/>
    <x v="38"/>
    <m/>
    <m/>
  </r>
  <r>
    <n v="810"/>
    <x v="5"/>
    <n v="97"/>
    <s v="Springfield"/>
    <s v="Revenue"/>
    <s v="Line Item"/>
    <x v="0"/>
    <x v="39"/>
    <x v="39"/>
    <m/>
    <m/>
  </r>
  <r>
    <n v="811"/>
    <x v="5"/>
    <n v="97"/>
    <s v="Springfield"/>
    <s v="Revenue"/>
    <s v="Line Item"/>
    <x v="0"/>
    <x v="40"/>
    <x v="40"/>
    <m/>
    <m/>
  </r>
  <r>
    <n v="812"/>
    <x v="5"/>
    <n v="97"/>
    <s v="Springfield"/>
    <s v="Revenue"/>
    <s v="Line Item"/>
    <x v="0"/>
    <x v="41"/>
    <x v="41"/>
    <m/>
    <m/>
  </r>
  <r>
    <n v="813"/>
    <x v="5"/>
    <n v="97"/>
    <s v="Springfield"/>
    <s v="Revenue"/>
    <s v="Total"/>
    <x v="0"/>
    <x v="42"/>
    <x v="42"/>
    <m/>
    <n v="425283"/>
  </r>
  <r>
    <n v="814"/>
    <x v="5"/>
    <n v="97"/>
    <s v="Springfield"/>
    <s v="Revenue"/>
    <s v="Line Item"/>
    <x v="0"/>
    <x v="43"/>
    <x v="43"/>
    <m/>
    <m/>
  </r>
  <r>
    <n v="815"/>
    <x v="5"/>
    <n v="97"/>
    <s v="Springfield"/>
    <s v="Revenue"/>
    <s v="Line Item"/>
    <x v="0"/>
    <x v="44"/>
    <x v="44"/>
    <m/>
    <m/>
  </r>
  <r>
    <n v="816"/>
    <x v="5"/>
    <n v="97"/>
    <s v="Springfield"/>
    <s v="Revenue"/>
    <s v="Line Item"/>
    <x v="0"/>
    <x v="45"/>
    <x v="45"/>
    <m/>
    <m/>
  </r>
  <r>
    <n v="817"/>
    <x v="5"/>
    <n v="97"/>
    <s v="Springfield"/>
    <s v="Revenue"/>
    <s v="Line Item"/>
    <x v="0"/>
    <x v="46"/>
    <x v="46"/>
    <m/>
    <m/>
  </r>
  <r>
    <n v="818"/>
    <x v="5"/>
    <n v="97"/>
    <s v="Springfield"/>
    <s v="Revenue"/>
    <s v="Line Item"/>
    <x v="0"/>
    <x v="47"/>
    <x v="47"/>
    <m/>
    <m/>
  </r>
  <r>
    <n v="819"/>
    <x v="5"/>
    <n v="97"/>
    <s v="Springfield"/>
    <s v="Revenue"/>
    <s v="Line Item"/>
    <x v="0"/>
    <x v="48"/>
    <x v="48"/>
    <m/>
    <n v="2358"/>
  </r>
  <r>
    <n v="820"/>
    <x v="5"/>
    <n v="97"/>
    <s v="Springfield"/>
    <s v="Revenue"/>
    <s v="Line Item"/>
    <x v="0"/>
    <x v="49"/>
    <x v="49"/>
    <m/>
    <m/>
  </r>
  <r>
    <n v="821"/>
    <x v="5"/>
    <n v="97"/>
    <s v="Springfield"/>
    <s v="Revenue"/>
    <s v="Line Item"/>
    <x v="0"/>
    <x v="50"/>
    <x v="50"/>
    <m/>
    <m/>
  </r>
  <r>
    <n v="822"/>
    <x v="5"/>
    <n v="97"/>
    <s v="Springfield"/>
    <s v="Revenue"/>
    <s v="Line Item"/>
    <x v="0"/>
    <x v="51"/>
    <x v="51"/>
    <m/>
    <m/>
  </r>
  <r>
    <n v="823"/>
    <x v="5"/>
    <n v="97"/>
    <s v="Springfield"/>
    <s v="Revenue"/>
    <s v="Total"/>
    <x v="0"/>
    <x v="52"/>
    <x v="52"/>
    <m/>
    <n v="427641"/>
  </r>
  <r>
    <n v="824"/>
    <x v="5"/>
    <n v="97"/>
    <s v="Springfield"/>
    <s v="Salary Expense"/>
    <s v="Line Item"/>
    <x v="1"/>
    <x v="53"/>
    <x v="53"/>
    <m/>
    <m/>
  </r>
  <r>
    <n v="825"/>
    <x v="5"/>
    <n v="97"/>
    <s v="Springfield"/>
    <s v="Salary Expense"/>
    <s v="Line Item"/>
    <x v="1"/>
    <x v="54"/>
    <x v="54"/>
    <m/>
    <m/>
  </r>
  <r>
    <n v="826"/>
    <x v="5"/>
    <n v="97"/>
    <s v="Springfield"/>
    <s v="Salary Expense"/>
    <s v="Line Item"/>
    <x v="1"/>
    <x v="55"/>
    <x v="55"/>
    <m/>
    <m/>
  </r>
  <r>
    <n v="827"/>
    <x v="5"/>
    <n v="97"/>
    <s v="Springfield"/>
    <s v="Salary Expense"/>
    <s v="Line Item"/>
    <x v="2"/>
    <x v="56"/>
    <x v="56"/>
    <m/>
    <m/>
  </r>
  <r>
    <n v="828"/>
    <x v="5"/>
    <n v="97"/>
    <s v="Springfield"/>
    <s v="Salary Expense"/>
    <s v="Line Item"/>
    <x v="2"/>
    <x v="57"/>
    <x v="57"/>
    <m/>
    <m/>
  </r>
  <r>
    <n v="829"/>
    <x v="5"/>
    <n v="97"/>
    <s v="Springfield"/>
    <s v="Salary Expense"/>
    <s v="Line Item"/>
    <x v="2"/>
    <x v="58"/>
    <x v="58"/>
    <m/>
    <m/>
  </r>
  <r>
    <n v="830"/>
    <x v="5"/>
    <n v="97"/>
    <s v="Springfield"/>
    <s v="Salary Expense"/>
    <s v="Line Item"/>
    <x v="2"/>
    <x v="59"/>
    <x v="59"/>
    <m/>
    <m/>
  </r>
  <r>
    <n v="831"/>
    <x v="5"/>
    <n v="97"/>
    <s v="Springfield"/>
    <s v="Salary Expense"/>
    <s v="Line Item"/>
    <x v="2"/>
    <x v="60"/>
    <x v="60"/>
    <m/>
    <m/>
  </r>
  <r>
    <n v="832"/>
    <x v="5"/>
    <n v="97"/>
    <s v="Springfield"/>
    <s v="Salary Expense"/>
    <s v="Line Item"/>
    <x v="2"/>
    <x v="61"/>
    <x v="61"/>
    <m/>
    <m/>
  </r>
  <r>
    <n v="833"/>
    <x v="5"/>
    <n v="97"/>
    <s v="Springfield"/>
    <s v="Salary Expense"/>
    <s v="Line Item"/>
    <x v="2"/>
    <x v="62"/>
    <x v="62"/>
    <m/>
    <m/>
  </r>
  <r>
    <n v="834"/>
    <x v="5"/>
    <n v="97"/>
    <s v="Springfield"/>
    <s v="Salary Expense"/>
    <s v="Line Item"/>
    <x v="2"/>
    <x v="63"/>
    <x v="63"/>
    <m/>
    <m/>
  </r>
  <r>
    <n v="835"/>
    <x v="5"/>
    <n v="97"/>
    <s v="Springfield"/>
    <s v="Salary Expense"/>
    <s v="Line Item"/>
    <x v="2"/>
    <x v="64"/>
    <x v="64"/>
    <m/>
    <m/>
  </r>
  <r>
    <n v="836"/>
    <x v="5"/>
    <n v="97"/>
    <s v="Springfield"/>
    <s v="Salary Expense"/>
    <s v="Line Item"/>
    <x v="2"/>
    <x v="65"/>
    <x v="65"/>
    <m/>
    <m/>
  </r>
  <r>
    <n v="837"/>
    <x v="5"/>
    <n v="97"/>
    <s v="Springfield"/>
    <s v="Salary Expense"/>
    <s v="Line Item"/>
    <x v="2"/>
    <x v="66"/>
    <x v="66"/>
    <m/>
    <m/>
  </r>
  <r>
    <n v="838"/>
    <x v="5"/>
    <n v="97"/>
    <s v="Springfield"/>
    <s v="Salary Expense"/>
    <s v="Line Item"/>
    <x v="2"/>
    <x v="67"/>
    <x v="67"/>
    <m/>
    <m/>
  </r>
  <r>
    <n v="839"/>
    <x v="5"/>
    <n v="97"/>
    <s v="Springfield"/>
    <s v="Salary Expense"/>
    <s v="Line Item"/>
    <x v="2"/>
    <x v="68"/>
    <x v="68"/>
    <m/>
    <m/>
  </r>
  <r>
    <n v="840"/>
    <x v="5"/>
    <n v="97"/>
    <s v="Springfield"/>
    <s v="Salary Expense"/>
    <s v="Line Item"/>
    <x v="2"/>
    <x v="69"/>
    <x v="69"/>
    <m/>
    <m/>
  </r>
  <r>
    <n v="841"/>
    <x v="5"/>
    <n v="97"/>
    <s v="Springfield"/>
    <s v="Salary Expense"/>
    <s v="Line Item"/>
    <x v="2"/>
    <x v="70"/>
    <x v="70"/>
    <m/>
    <m/>
  </r>
  <r>
    <n v="842"/>
    <x v="5"/>
    <n v="97"/>
    <s v="Springfield"/>
    <s v="Salary Expense"/>
    <s v="Line Item"/>
    <x v="2"/>
    <x v="71"/>
    <x v="71"/>
    <m/>
    <m/>
  </r>
  <r>
    <n v="843"/>
    <x v="5"/>
    <n v="97"/>
    <s v="Springfield"/>
    <s v="Salary Expense"/>
    <s v="Line Item"/>
    <x v="2"/>
    <x v="72"/>
    <x v="72"/>
    <m/>
    <m/>
  </r>
  <r>
    <n v="844"/>
    <x v="5"/>
    <n v="97"/>
    <s v="Springfield"/>
    <s v="Salary Expense"/>
    <s v="Line Item"/>
    <x v="2"/>
    <x v="73"/>
    <x v="73"/>
    <m/>
    <m/>
  </r>
  <r>
    <n v="845"/>
    <x v="5"/>
    <n v="97"/>
    <s v="Springfield"/>
    <s v="Salary Expense"/>
    <s v="Line Item"/>
    <x v="2"/>
    <x v="74"/>
    <x v="74"/>
    <m/>
    <m/>
  </r>
  <r>
    <n v="846"/>
    <x v="5"/>
    <n v="97"/>
    <s v="Springfield"/>
    <s v="Salary Expense"/>
    <s v="Line Item"/>
    <x v="2"/>
    <x v="75"/>
    <x v="75"/>
    <m/>
    <m/>
  </r>
  <r>
    <n v="847"/>
    <x v="5"/>
    <n v="97"/>
    <s v="Springfield"/>
    <s v="Salary Expense"/>
    <s v="Line Item"/>
    <x v="2"/>
    <x v="76"/>
    <x v="76"/>
    <m/>
    <m/>
  </r>
  <r>
    <n v="848"/>
    <x v="5"/>
    <n v="97"/>
    <s v="Springfield"/>
    <s v="Salary Expense"/>
    <s v="Line Item"/>
    <x v="2"/>
    <x v="77"/>
    <x v="77"/>
    <m/>
    <m/>
  </r>
  <r>
    <n v="849"/>
    <x v="5"/>
    <n v="97"/>
    <s v="Springfield"/>
    <s v="Salary Expense"/>
    <s v="Line Item"/>
    <x v="2"/>
    <x v="78"/>
    <x v="78"/>
    <m/>
    <m/>
  </r>
  <r>
    <n v="850"/>
    <x v="5"/>
    <n v="97"/>
    <s v="Springfield"/>
    <s v="Salary Expense"/>
    <s v="Line Item"/>
    <x v="2"/>
    <x v="79"/>
    <x v="79"/>
    <m/>
    <m/>
  </r>
  <r>
    <n v="851"/>
    <x v="5"/>
    <n v="97"/>
    <s v="Springfield"/>
    <s v="Salary Expense"/>
    <s v="Line Item"/>
    <x v="2"/>
    <x v="80"/>
    <x v="80"/>
    <m/>
    <m/>
  </r>
  <r>
    <n v="852"/>
    <x v="5"/>
    <n v="97"/>
    <s v="Springfield"/>
    <s v="Salary Expense"/>
    <s v="Line Item"/>
    <x v="2"/>
    <x v="81"/>
    <x v="81"/>
    <n v="1"/>
    <n v="65860"/>
  </r>
  <r>
    <n v="853"/>
    <x v="5"/>
    <n v="97"/>
    <s v="Springfield"/>
    <s v="Salary Expense"/>
    <s v="Line Item"/>
    <x v="2"/>
    <x v="82"/>
    <x v="82"/>
    <n v="4"/>
    <n v="163548"/>
  </r>
  <r>
    <n v="854"/>
    <x v="5"/>
    <n v="97"/>
    <s v="Springfield"/>
    <s v="Salary Expense"/>
    <s v="Line Item"/>
    <x v="2"/>
    <x v="83"/>
    <x v="83"/>
    <m/>
    <m/>
  </r>
  <r>
    <n v="855"/>
    <x v="5"/>
    <n v="97"/>
    <s v="Springfield"/>
    <s v="Salary Expense"/>
    <s v="Line Item"/>
    <x v="2"/>
    <x v="84"/>
    <x v="84"/>
    <m/>
    <m/>
  </r>
  <r>
    <n v="856"/>
    <x v="5"/>
    <n v="97"/>
    <s v="Springfield"/>
    <s v="Salary Expense"/>
    <s v="Line Item"/>
    <x v="2"/>
    <x v="85"/>
    <x v="85"/>
    <m/>
    <m/>
  </r>
  <r>
    <n v="857"/>
    <x v="5"/>
    <n v="97"/>
    <s v="Springfield"/>
    <s v="Salary Expense"/>
    <s v="Line Item"/>
    <x v="2"/>
    <x v="86"/>
    <x v="86"/>
    <m/>
    <m/>
  </r>
  <r>
    <n v="858"/>
    <x v="5"/>
    <n v="97"/>
    <s v="Springfield"/>
    <s v="Salary Expense"/>
    <s v="Line Item"/>
    <x v="3"/>
    <x v="87"/>
    <x v="87"/>
    <n v="0.5"/>
    <n v="26760"/>
  </r>
  <r>
    <n v="859"/>
    <x v="5"/>
    <n v="97"/>
    <s v="Springfield"/>
    <s v="Salary Expense"/>
    <s v="Line Item"/>
    <x v="3"/>
    <x v="88"/>
    <x v="88"/>
    <m/>
    <m/>
  </r>
  <r>
    <n v="860"/>
    <x v="5"/>
    <n v="97"/>
    <s v="Springfield"/>
    <s v="Salary Expense"/>
    <s v="Line Item"/>
    <x v="3"/>
    <x v="89"/>
    <x v="89"/>
    <m/>
    <m/>
  </r>
  <r>
    <n v="861"/>
    <x v="5"/>
    <n v="97"/>
    <s v="Springfield"/>
    <s v="Salary Expense"/>
    <s v="Line Item"/>
    <x v="0"/>
    <x v="90"/>
    <x v="90"/>
    <s v="XXXXXX"/>
    <m/>
  </r>
  <r>
    <n v="862"/>
    <x v="5"/>
    <n v="97"/>
    <s v="Springfield"/>
    <s v="Salary Expense"/>
    <s v="Total"/>
    <x v="0"/>
    <x v="91"/>
    <x v="91"/>
    <n v="5.5"/>
    <n v="256168"/>
  </r>
  <r>
    <n v="863"/>
    <x v="5"/>
    <n v="97"/>
    <s v="Springfield"/>
    <s v="Expense"/>
    <s v="Total"/>
    <x v="0"/>
    <x v="92"/>
    <x v="92"/>
    <n v="5.5"/>
    <n v="256168"/>
  </r>
  <r>
    <n v="864"/>
    <x v="5"/>
    <n v="97"/>
    <s v="Springfield"/>
    <s v="Expense"/>
    <s v="Line Item"/>
    <x v="0"/>
    <x v="93"/>
    <x v="93"/>
    <m/>
    <m/>
  </r>
  <r>
    <n v="865"/>
    <x v="5"/>
    <n v="97"/>
    <s v="Springfield"/>
    <s v="Expense"/>
    <s v="Line Item"/>
    <x v="0"/>
    <x v="94"/>
    <x v="94"/>
    <m/>
    <m/>
  </r>
  <r>
    <n v="866"/>
    <x v="5"/>
    <n v="97"/>
    <s v="Springfield"/>
    <s v="Expense"/>
    <s v="Line Item"/>
    <x v="0"/>
    <x v="95"/>
    <x v="95"/>
    <m/>
    <m/>
  </r>
  <r>
    <n v="867"/>
    <x v="5"/>
    <n v="97"/>
    <s v="Springfield"/>
    <s v="Expense"/>
    <s v="Line Item"/>
    <x v="0"/>
    <x v="96"/>
    <x v="96"/>
    <m/>
    <m/>
  </r>
  <r>
    <n v="868"/>
    <x v="5"/>
    <n v="97"/>
    <s v="Springfield"/>
    <s v="Expense"/>
    <s v="Total"/>
    <x v="0"/>
    <x v="97"/>
    <x v="97"/>
    <n v="0"/>
    <n v="0"/>
  </r>
  <r>
    <n v="869"/>
    <x v="5"/>
    <n v="97"/>
    <s v="Springfield"/>
    <s v="Expense"/>
    <s v="Line Item"/>
    <x v="0"/>
    <x v="98"/>
    <x v="98"/>
    <m/>
    <m/>
  </r>
  <r>
    <n v="870"/>
    <x v="5"/>
    <n v="97"/>
    <s v="Springfield"/>
    <s v="Expense"/>
    <s v="Total"/>
    <x v="0"/>
    <x v="99"/>
    <x v="99"/>
    <n v="5.5"/>
    <n v="256168"/>
  </r>
  <r>
    <n v="871"/>
    <x v="5"/>
    <n v="97"/>
    <s v="Springfield"/>
    <s v="Expense"/>
    <s v="Line Item"/>
    <x v="0"/>
    <x v="100"/>
    <x v="100"/>
    <m/>
    <n v="25631"/>
  </r>
  <r>
    <n v="872"/>
    <x v="5"/>
    <n v="97"/>
    <s v="Springfield"/>
    <s v="Expense"/>
    <s v="Line Item"/>
    <x v="0"/>
    <x v="101"/>
    <x v="101"/>
    <m/>
    <n v="49496"/>
  </r>
  <r>
    <n v="873"/>
    <x v="5"/>
    <n v="97"/>
    <s v="Springfield"/>
    <s v="Expense"/>
    <s v="Line Item"/>
    <x v="0"/>
    <x v="102"/>
    <x v="102"/>
    <m/>
    <m/>
  </r>
  <r>
    <n v="874"/>
    <x v="5"/>
    <n v="97"/>
    <s v="Springfield"/>
    <s v="Expense"/>
    <s v="Total"/>
    <x v="0"/>
    <x v="103"/>
    <x v="103"/>
    <m/>
    <n v="331295"/>
  </r>
  <r>
    <n v="875"/>
    <x v="5"/>
    <n v="97"/>
    <s v="Springfield"/>
    <s v="Expense"/>
    <s v="Line Item"/>
    <x v="0"/>
    <x v="104"/>
    <x v="104"/>
    <m/>
    <m/>
  </r>
  <r>
    <n v="876"/>
    <x v="5"/>
    <n v="97"/>
    <s v="Springfield"/>
    <s v="Expense"/>
    <s v="Line Item"/>
    <x v="0"/>
    <x v="105"/>
    <x v="105"/>
    <m/>
    <n v="504"/>
  </r>
  <r>
    <n v="877"/>
    <x v="5"/>
    <n v="97"/>
    <s v="Springfield"/>
    <s v="Expense"/>
    <s v="Line Item"/>
    <x v="0"/>
    <x v="106"/>
    <x v="106"/>
    <m/>
    <n v="1281"/>
  </r>
  <r>
    <n v="878"/>
    <x v="5"/>
    <n v="97"/>
    <s v="Springfield"/>
    <s v="Expense"/>
    <s v="Line Item"/>
    <x v="0"/>
    <x v="107"/>
    <x v="107"/>
    <m/>
    <m/>
  </r>
  <r>
    <n v="879"/>
    <x v="5"/>
    <n v="97"/>
    <s v="Springfield"/>
    <s v="Expense"/>
    <s v="Total"/>
    <x v="0"/>
    <x v="108"/>
    <x v="108"/>
    <m/>
    <n v="1785"/>
  </r>
  <r>
    <n v="880"/>
    <x v="5"/>
    <n v="97"/>
    <s v="Springfield"/>
    <s v="Expense"/>
    <s v="Line Item"/>
    <x v="0"/>
    <x v="109"/>
    <x v="109"/>
    <m/>
    <m/>
  </r>
  <r>
    <n v="881"/>
    <x v="5"/>
    <n v="97"/>
    <s v="Springfield"/>
    <s v="Expense"/>
    <s v="Line Item"/>
    <x v="0"/>
    <x v="110"/>
    <x v="110"/>
    <m/>
    <m/>
  </r>
  <r>
    <n v="882"/>
    <x v="5"/>
    <n v="97"/>
    <s v="Springfield"/>
    <s v="Expense"/>
    <s v="Line Item"/>
    <x v="0"/>
    <x v="111"/>
    <x v="111"/>
    <m/>
    <n v="24926"/>
  </r>
  <r>
    <n v="883"/>
    <x v="5"/>
    <n v="97"/>
    <s v="Springfield"/>
    <s v="Expense"/>
    <s v="Line Item"/>
    <x v="0"/>
    <x v="112"/>
    <x v="112"/>
    <m/>
    <n v="45950"/>
  </r>
  <r>
    <n v="884"/>
    <x v="5"/>
    <n v="97"/>
    <s v="Springfield"/>
    <s v="Expense"/>
    <s v="Line Item"/>
    <x v="0"/>
    <x v="113"/>
    <x v="113"/>
    <m/>
    <n v="538"/>
  </r>
  <r>
    <n v="885"/>
    <x v="5"/>
    <n v="97"/>
    <s v="Springfield"/>
    <s v="Expense"/>
    <s v="Line Item"/>
    <x v="0"/>
    <x v="114"/>
    <x v="114"/>
    <m/>
    <n v="2124"/>
  </r>
  <r>
    <n v="886"/>
    <x v="5"/>
    <n v="97"/>
    <s v="Springfield"/>
    <s v="Expense"/>
    <s v="Line Item"/>
    <x v="0"/>
    <x v="115"/>
    <x v="115"/>
    <m/>
    <m/>
  </r>
  <r>
    <n v="887"/>
    <x v="5"/>
    <n v="97"/>
    <s v="Springfield"/>
    <s v="Expense"/>
    <s v="Line Item"/>
    <x v="0"/>
    <x v="116"/>
    <x v="116"/>
    <m/>
    <m/>
  </r>
  <r>
    <n v="888"/>
    <x v="5"/>
    <n v="97"/>
    <s v="Springfield"/>
    <s v="Expense"/>
    <s v="Line Item"/>
    <x v="0"/>
    <x v="117"/>
    <x v="117"/>
    <m/>
    <n v="47"/>
  </r>
  <r>
    <n v="889"/>
    <x v="5"/>
    <n v="97"/>
    <s v="Springfield"/>
    <s v="Expense"/>
    <s v="Line Item"/>
    <x v="0"/>
    <x v="118"/>
    <x v="118"/>
    <m/>
    <m/>
  </r>
  <r>
    <n v="890"/>
    <x v="5"/>
    <n v="97"/>
    <s v="Springfield"/>
    <s v="Expense"/>
    <s v="Line Item"/>
    <x v="0"/>
    <x v="119"/>
    <x v="119"/>
    <m/>
    <m/>
  </r>
  <r>
    <n v="891"/>
    <x v="5"/>
    <n v="97"/>
    <s v="Springfield"/>
    <s v="Expense"/>
    <s v="Line Item"/>
    <x v="0"/>
    <x v="120"/>
    <x v="120"/>
    <m/>
    <m/>
  </r>
  <r>
    <n v="892"/>
    <x v="5"/>
    <n v="97"/>
    <s v="Springfield"/>
    <s v="Expense"/>
    <s v="Line Item"/>
    <x v="0"/>
    <x v="121"/>
    <x v="121"/>
    <m/>
    <m/>
  </r>
  <r>
    <n v="893"/>
    <x v="5"/>
    <n v="97"/>
    <s v="Springfield"/>
    <s v="Expense"/>
    <s v="Line Item"/>
    <x v="0"/>
    <x v="122"/>
    <x v="122"/>
    <m/>
    <m/>
  </r>
  <r>
    <n v="894"/>
    <x v="5"/>
    <n v="97"/>
    <s v="Springfield"/>
    <s v="Expense"/>
    <s v="Line Item"/>
    <x v="0"/>
    <x v="123"/>
    <x v="123"/>
    <m/>
    <m/>
  </r>
  <r>
    <n v="895"/>
    <x v="5"/>
    <n v="97"/>
    <s v="Springfield"/>
    <s v="Expense"/>
    <s v="Line Item"/>
    <x v="0"/>
    <x v="124"/>
    <x v="124"/>
    <m/>
    <m/>
  </r>
  <r>
    <n v="896"/>
    <x v="5"/>
    <n v="97"/>
    <s v="Springfield"/>
    <s v="Expense"/>
    <s v="Line Item"/>
    <x v="0"/>
    <x v="125"/>
    <x v="125"/>
    <m/>
    <m/>
  </r>
  <r>
    <n v="897"/>
    <x v="5"/>
    <n v="97"/>
    <s v="Springfield"/>
    <s v="Expense"/>
    <s v="Line Item"/>
    <x v="0"/>
    <x v="126"/>
    <x v="126"/>
    <m/>
    <m/>
  </r>
  <r>
    <n v="898"/>
    <x v="5"/>
    <n v="97"/>
    <s v="Springfield"/>
    <s v="Expense"/>
    <s v="Total"/>
    <x v="0"/>
    <x v="127"/>
    <x v="127"/>
    <m/>
    <n v="73585"/>
  </r>
  <r>
    <n v="899"/>
    <x v="5"/>
    <n v="97"/>
    <s v="Springfield"/>
    <s v="Expense"/>
    <s v="Line Item"/>
    <x v="0"/>
    <x v="128"/>
    <x v="128"/>
    <m/>
    <m/>
  </r>
  <r>
    <n v="900"/>
    <x v="5"/>
    <n v="97"/>
    <s v="Springfield"/>
    <s v="Expense"/>
    <s v="Line Item"/>
    <x v="0"/>
    <x v="129"/>
    <x v="129"/>
    <m/>
    <m/>
  </r>
  <r>
    <n v="901"/>
    <x v="5"/>
    <n v="97"/>
    <s v="Springfield"/>
    <s v="Expense"/>
    <s v="Line Item"/>
    <x v="0"/>
    <x v="130"/>
    <x v="130"/>
    <m/>
    <m/>
  </r>
  <r>
    <n v="902"/>
    <x v="5"/>
    <n v="97"/>
    <s v="Springfield"/>
    <s v="Expense"/>
    <s v="Line Item"/>
    <x v="0"/>
    <x v="131"/>
    <x v="131"/>
    <m/>
    <n v="1362"/>
  </r>
  <r>
    <n v="903"/>
    <x v="5"/>
    <n v="97"/>
    <s v="Springfield"/>
    <s v="Expense"/>
    <s v="Line Item"/>
    <x v="0"/>
    <x v="132"/>
    <x v="132"/>
    <m/>
    <n v="1025"/>
  </r>
  <r>
    <n v="904"/>
    <x v="5"/>
    <n v="97"/>
    <s v="Springfield"/>
    <s v="Expense"/>
    <s v="Line Item"/>
    <x v="0"/>
    <x v="133"/>
    <x v="133"/>
    <m/>
    <m/>
  </r>
  <r>
    <n v="905"/>
    <x v="5"/>
    <n v="97"/>
    <s v="Springfield"/>
    <s v="Expense"/>
    <s v="Total"/>
    <x v="0"/>
    <x v="134"/>
    <x v="134"/>
    <m/>
    <n v="2387"/>
  </r>
  <r>
    <n v="906"/>
    <x v="5"/>
    <n v="97"/>
    <s v="Springfield"/>
    <s v="Expense"/>
    <s v="Line Item"/>
    <x v="0"/>
    <x v="135"/>
    <x v="135"/>
    <m/>
    <n v="33173"/>
  </r>
  <r>
    <n v="907"/>
    <x v="5"/>
    <n v="97"/>
    <s v="Springfield"/>
    <s v="Expense"/>
    <s v="Total"/>
    <x v="0"/>
    <x v="136"/>
    <x v="136"/>
    <m/>
    <n v="442225"/>
  </r>
  <r>
    <n v="908"/>
    <x v="5"/>
    <n v="97"/>
    <s v="Springfield"/>
    <s v="Expense"/>
    <s v="Line Item"/>
    <x v="0"/>
    <x v="137"/>
    <x v="137"/>
    <m/>
    <m/>
  </r>
  <r>
    <n v="909"/>
    <x v="5"/>
    <n v="97"/>
    <s v="Springfield"/>
    <s v="Expense"/>
    <s v="Line Item"/>
    <x v="0"/>
    <x v="138"/>
    <x v="138"/>
    <m/>
    <n v="2358"/>
  </r>
  <r>
    <n v="910"/>
    <x v="5"/>
    <n v="97"/>
    <s v="Springfield"/>
    <s v="Expense"/>
    <s v="Total"/>
    <x v="0"/>
    <x v="139"/>
    <x v="139"/>
    <m/>
    <n v="444583"/>
  </r>
  <r>
    <n v="911"/>
    <x v="5"/>
    <n v="97"/>
    <s v="Springfield"/>
    <s v="Expense"/>
    <s v="Total"/>
    <x v="0"/>
    <x v="140"/>
    <x v="140"/>
    <m/>
    <n v="427641"/>
  </r>
  <r>
    <n v="912"/>
    <x v="5"/>
    <n v="97"/>
    <s v="Springfield"/>
    <s v="Expense"/>
    <s v="Line Item"/>
    <x v="0"/>
    <x v="141"/>
    <x v="141"/>
    <m/>
    <n v="-16942"/>
  </r>
  <r>
    <n v="913"/>
    <x v="5"/>
    <n v="97"/>
    <s v="Springfield"/>
    <s v="Non-Reimbursable"/>
    <s v="Line Item"/>
    <x v="0"/>
    <x v="142"/>
    <x v="142"/>
    <m/>
    <m/>
  </r>
  <r>
    <n v="914"/>
    <x v="5"/>
    <n v="97"/>
    <s v="Springfield"/>
    <s v="Non-Reimbursable"/>
    <s v="Line Item"/>
    <x v="0"/>
    <x v="143"/>
    <x v="143"/>
    <m/>
    <m/>
  </r>
  <r>
    <n v="915"/>
    <x v="5"/>
    <n v="97"/>
    <s v="Springfield"/>
    <s v="Non-Reimbursable"/>
    <s v="Line Item"/>
    <x v="0"/>
    <x v="144"/>
    <x v="144"/>
    <m/>
    <m/>
  </r>
  <r>
    <n v="916"/>
    <x v="5"/>
    <n v="97"/>
    <s v="Springfield"/>
    <s v="Non-Reimbursable"/>
    <s v="Line Item"/>
    <x v="0"/>
    <x v="145"/>
    <x v="145"/>
    <m/>
    <m/>
  </r>
  <r>
    <n v="917"/>
    <x v="5"/>
    <n v="97"/>
    <s v="Springfield"/>
    <s v="Non-Reimbursable"/>
    <s v="Line Item"/>
    <x v="0"/>
    <x v="146"/>
    <x v="146"/>
    <m/>
    <m/>
  </r>
  <r>
    <n v="918"/>
    <x v="5"/>
    <n v="97"/>
    <s v="Springfield"/>
    <s v="Non-Reimbursable"/>
    <s v="Line Item"/>
    <x v="0"/>
    <x v="147"/>
    <x v="147"/>
    <m/>
    <m/>
  </r>
  <r>
    <n v="919"/>
    <x v="5"/>
    <n v="97"/>
    <s v="Springfield"/>
    <s v="Non-Reimbursable"/>
    <s v="Line Item"/>
    <x v="0"/>
    <x v="148"/>
    <x v="148"/>
    <m/>
    <m/>
  </r>
  <r>
    <n v="920"/>
    <x v="5"/>
    <n v="97"/>
    <s v="Springfield"/>
    <s v="Non-Reimbursable"/>
    <s v="Total"/>
    <x v="0"/>
    <x v="149"/>
    <x v="149"/>
    <m/>
    <n v="0"/>
  </r>
  <r>
    <n v="921"/>
    <x v="5"/>
    <n v="97"/>
    <s v="Springfield"/>
    <s v="Non-Reimbursable"/>
    <s v="Total"/>
    <x v="0"/>
    <x v="150"/>
    <x v="150"/>
    <m/>
    <n v="2358"/>
  </r>
  <r>
    <n v="922"/>
    <x v="5"/>
    <n v="97"/>
    <s v="Springfield"/>
    <s v="Non-Reimbursable"/>
    <s v="Line Item"/>
    <x v="0"/>
    <x v="151"/>
    <x v="151"/>
    <m/>
    <n v="2358"/>
  </r>
  <r>
    <n v="923"/>
    <x v="5"/>
    <n v="97"/>
    <s v="Springfield"/>
    <s v="Non-Reimbursable"/>
    <s v="Line Item"/>
    <x v="0"/>
    <x v="152"/>
    <x v="152"/>
    <m/>
    <m/>
  </r>
  <r>
    <n v="924"/>
    <x v="5"/>
    <n v="97"/>
    <s v="Springfield"/>
    <s v="Non-Reimbursable"/>
    <s v="Line Item"/>
    <x v="0"/>
    <x v="153"/>
    <x v="153"/>
    <m/>
    <n v="0"/>
  </r>
  <r>
    <n v="925"/>
    <x v="6"/>
    <n v="98"/>
    <s v="Springfield- Van Wart"/>
    <s v="Revenue"/>
    <s v="Line Item"/>
    <x v="0"/>
    <x v="0"/>
    <x v="0"/>
    <m/>
    <m/>
  </r>
  <r>
    <n v="926"/>
    <x v="6"/>
    <n v="98"/>
    <s v="Springfield- Van Wart"/>
    <s v="Revenue"/>
    <s v="Line Item"/>
    <x v="0"/>
    <x v="1"/>
    <x v="1"/>
    <m/>
    <m/>
  </r>
  <r>
    <n v="927"/>
    <x v="6"/>
    <n v="98"/>
    <s v="Springfield- Van Wart"/>
    <s v="Revenue"/>
    <s v="Line Item"/>
    <x v="0"/>
    <x v="2"/>
    <x v="2"/>
    <m/>
    <m/>
  </r>
  <r>
    <n v="928"/>
    <x v="6"/>
    <n v="98"/>
    <s v="Springfield- Van Wart"/>
    <s v="Revenue"/>
    <s v="Total"/>
    <x v="0"/>
    <x v="3"/>
    <x v="3"/>
    <m/>
    <n v="0"/>
  </r>
  <r>
    <n v="929"/>
    <x v="6"/>
    <n v="98"/>
    <s v="Springfield- Van Wart"/>
    <s v="Revenue"/>
    <s v="Line Item"/>
    <x v="0"/>
    <x v="4"/>
    <x v="4"/>
    <m/>
    <m/>
  </r>
  <r>
    <n v="930"/>
    <x v="6"/>
    <n v="98"/>
    <s v="Springfield- Van Wart"/>
    <s v="Revenue"/>
    <s v="Line Item"/>
    <x v="0"/>
    <x v="5"/>
    <x v="5"/>
    <m/>
    <m/>
  </r>
  <r>
    <n v="931"/>
    <x v="6"/>
    <n v="98"/>
    <s v="Springfield- Van Wart"/>
    <s v="Revenue"/>
    <s v="Total"/>
    <x v="0"/>
    <x v="6"/>
    <x v="6"/>
    <m/>
    <n v="0"/>
  </r>
  <r>
    <n v="932"/>
    <x v="6"/>
    <n v="98"/>
    <s v="Springfield- Van Wart"/>
    <s v="Revenue"/>
    <s v="Line Item"/>
    <x v="0"/>
    <x v="7"/>
    <x v="7"/>
    <m/>
    <m/>
  </r>
  <r>
    <n v="933"/>
    <x v="6"/>
    <n v="98"/>
    <s v="Springfield- Van Wart"/>
    <s v="Revenue"/>
    <s v="Line Item"/>
    <x v="0"/>
    <x v="8"/>
    <x v="8"/>
    <m/>
    <m/>
  </r>
  <r>
    <n v="934"/>
    <x v="6"/>
    <n v="98"/>
    <s v="Springfield- Van Wart"/>
    <s v="Revenue"/>
    <s v="Line Item"/>
    <x v="0"/>
    <x v="9"/>
    <x v="9"/>
    <m/>
    <m/>
  </r>
  <r>
    <n v="935"/>
    <x v="6"/>
    <n v="98"/>
    <s v="Springfield- Van Wart"/>
    <s v="Revenue"/>
    <s v="Line Item"/>
    <x v="0"/>
    <x v="10"/>
    <x v="10"/>
    <m/>
    <n v="394150"/>
  </r>
  <r>
    <n v="936"/>
    <x v="6"/>
    <n v="98"/>
    <s v="Springfield- Van Wart"/>
    <s v="Revenue"/>
    <s v="Line Item"/>
    <x v="0"/>
    <x v="11"/>
    <x v="11"/>
    <m/>
    <m/>
  </r>
  <r>
    <n v="937"/>
    <x v="6"/>
    <n v="98"/>
    <s v="Springfield- Van Wart"/>
    <s v="Revenue"/>
    <s v="Line Item"/>
    <x v="0"/>
    <x v="12"/>
    <x v="12"/>
    <m/>
    <m/>
  </r>
  <r>
    <n v="938"/>
    <x v="6"/>
    <n v="98"/>
    <s v="Springfield- Van Wart"/>
    <s v="Revenue"/>
    <s v="Line Item"/>
    <x v="0"/>
    <x v="13"/>
    <x v="13"/>
    <m/>
    <m/>
  </r>
  <r>
    <n v="939"/>
    <x v="6"/>
    <n v="98"/>
    <s v="Springfield- Van Wart"/>
    <s v="Revenue"/>
    <s v="Line Item"/>
    <x v="0"/>
    <x v="14"/>
    <x v="14"/>
    <m/>
    <m/>
  </r>
  <r>
    <n v="940"/>
    <x v="6"/>
    <n v="98"/>
    <s v="Springfield- Van Wart"/>
    <s v="Revenue"/>
    <s v="Line Item"/>
    <x v="0"/>
    <x v="15"/>
    <x v="15"/>
    <m/>
    <m/>
  </r>
  <r>
    <n v="941"/>
    <x v="6"/>
    <n v="98"/>
    <s v="Springfield- Van Wart"/>
    <s v="Revenue"/>
    <s v="Line Item"/>
    <x v="0"/>
    <x v="16"/>
    <x v="16"/>
    <m/>
    <m/>
  </r>
  <r>
    <n v="942"/>
    <x v="6"/>
    <n v="98"/>
    <s v="Springfield- Van Wart"/>
    <s v="Revenue"/>
    <s v="Line Item"/>
    <x v="0"/>
    <x v="17"/>
    <x v="17"/>
    <m/>
    <m/>
  </r>
  <r>
    <n v="943"/>
    <x v="6"/>
    <n v="98"/>
    <s v="Springfield- Van Wart"/>
    <s v="Revenue"/>
    <s v="Line Item"/>
    <x v="0"/>
    <x v="18"/>
    <x v="18"/>
    <m/>
    <m/>
  </r>
  <r>
    <n v="944"/>
    <x v="6"/>
    <n v="98"/>
    <s v="Springfield- Van Wart"/>
    <s v="Revenue"/>
    <s v="Line Item"/>
    <x v="0"/>
    <x v="19"/>
    <x v="19"/>
    <m/>
    <m/>
  </r>
  <r>
    <n v="945"/>
    <x v="6"/>
    <n v="98"/>
    <s v="Springfield- Van Wart"/>
    <s v="Revenue"/>
    <s v="Line Item"/>
    <x v="0"/>
    <x v="20"/>
    <x v="20"/>
    <m/>
    <m/>
  </r>
  <r>
    <n v="946"/>
    <x v="6"/>
    <n v="98"/>
    <s v="Springfield- Van Wart"/>
    <s v="Revenue"/>
    <s v="Line Item"/>
    <x v="0"/>
    <x v="21"/>
    <x v="21"/>
    <m/>
    <m/>
  </r>
  <r>
    <n v="947"/>
    <x v="6"/>
    <n v="98"/>
    <s v="Springfield- Van Wart"/>
    <s v="Revenue"/>
    <s v="Line Item"/>
    <x v="0"/>
    <x v="22"/>
    <x v="22"/>
    <m/>
    <m/>
  </r>
  <r>
    <n v="948"/>
    <x v="6"/>
    <n v="98"/>
    <s v="Springfield- Van Wart"/>
    <s v="Revenue"/>
    <s v="Line Item"/>
    <x v="0"/>
    <x v="23"/>
    <x v="23"/>
    <m/>
    <m/>
  </r>
  <r>
    <n v="949"/>
    <x v="6"/>
    <n v="98"/>
    <s v="Springfield- Van Wart"/>
    <s v="Revenue"/>
    <s v="Line Item"/>
    <x v="0"/>
    <x v="24"/>
    <x v="24"/>
    <m/>
    <m/>
  </r>
  <r>
    <n v="950"/>
    <x v="6"/>
    <n v="98"/>
    <s v="Springfield- Van Wart"/>
    <s v="Revenue"/>
    <s v="Line Item"/>
    <x v="0"/>
    <x v="25"/>
    <x v="25"/>
    <m/>
    <m/>
  </r>
  <r>
    <n v="951"/>
    <x v="6"/>
    <n v="98"/>
    <s v="Springfield- Van Wart"/>
    <s v="Revenue"/>
    <s v="Line Item"/>
    <x v="0"/>
    <x v="26"/>
    <x v="26"/>
    <m/>
    <m/>
  </r>
  <r>
    <n v="952"/>
    <x v="6"/>
    <n v="98"/>
    <s v="Springfield- Van Wart"/>
    <s v="Revenue"/>
    <s v="Line Item"/>
    <x v="0"/>
    <x v="27"/>
    <x v="27"/>
    <m/>
    <m/>
  </r>
  <r>
    <n v="953"/>
    <x v="6"/>
    <n v="98"/>
    <s v="Springfield- Van Wart"/>
    <s v="Revenue"/>
    <s v="Line Item"/>
    <x v="0"/>
    <x v="28"/>
    <x v="28"/>
    <m/>
    <n v="698"/>
  </r>
  <r>
    <n v="954"/>
    <x v="6"/>
    <n v="98"/>
    <s v="Springfield- Van Wart"/>
    <s v="Revenue"/>
    <s v="Line Item"/>
    <x v="0"/>
    <x v="29"/>
    <x v="29"/>
    <m/>
    <m/>
  </r>
  <r>
    <n v="955"/>
    <x v="6"/>
    <n v="98"/>
    <s v="Springfield- Van Wart"/>
    <s v="Revenue"/>
    <s v="Line Item"/>
    <x v="0"/>
    <x v="30"/>
    <x v="30"/>
    <m/>
    <m/>
  </r>
  <r>
    <n v="956"/>
    <x v="6"/>
    <n v="98"/>
    <s v="Springfield- Van Wart"/>
    <s v="Revenue"/>
    <s v="Line Item"/>
    <x v="0"/>
    <x v="31"/>
    <x v="31"/>
    <m/>
    <m/>
  </r>
  <r>
    <n v="957"/>
    <x v="6"/>
    <n v="98"/>
    <s v="Springfield- Van Wart"/>
    <s v="Revenue"/>
    <s v="Line Item"/>
    <x v="0"/>
    <x v="32"/>
    <x v="32"/>
    <m/>
    <m/>
  </r>
  <r>
    <n v="958"/>
    <x v="6"/>
    <n v="98"/>
    <s v="Springfield- Van Wart"/>
    <s v="Revenue"/>
    <s v="Line Item"/>
    <x v="0"/>
    <x v="33"/>
    <x v="33"/>
    <m/>
    <m/>
  </r>
  <r>
    <n v="959"/>
    <x v="6"/>
    <n v="98"/>
    <s v="Springfield- Van Wart"/>
    <s v="Revenue"/>
    <s v="Line Item"/>
    <x v="0"/>
    <x v="34"/>
    <x v="34"/>
    <m/>
    <m/>
  </r>
  <r>
    <n v="960"/>
    <x v="6"/>
    <n v="98"/>
    <s v="Springfield- Van Wart"/>
    <s v="Revenue"/>
    <s v="Line Item"/>
    <x v="0"/>
    <x v="35"/>
    <x v="35"/>
    <m/>
    <m/>
  </r>
  <r>
    <n v="961"/>
    <x v="6"/>
    <n v="98"/>
    <s v="Springfield- Van Wart"/>
    <s v="Revenue"/>
    <s v="Line Item"/>
    <x v="0"/>
    <x v="36"/>
    <x v="36"/>
    <m/>
    <m/>
  </r>
  <r>
    <n v="962"/>
    <x v="6"/>
    <n v="98"/>
    <s v="Springfield- Van Wart"/>
    <s v="Revenue"/>
    <s v="Line Item"/>
    <x v="0"/>
    <x v="37"/>
    <x v="37"/>
    <m/>
    <m/>
  </r>
  <r>
    <n v="963"/>
    <x v="6"/>
    <n v="98"/>
    <s v="Springfield- Van Wart"/>
    <s v="Revenue"/>
    <s v="Line Item"/>
    <x v="0"/>
    <x v="38"/>
    <x v="38"/>
    <m/>
    <m/>
  </r>
  <r>
    <n v="964"/>
    <x v="6"/>
    <n v="98"/>
    <s v="Springfield- Van Wart"/>
    <s v="Revenue"/>
    <s v="Line Item"/>
    <x v="0"/>
    <x v="39"/>
    <x v="39"/>
    <m/>
    <m/>
  </r>
  <r>
    <n v="965"/>
    <x v="6"/>
    <n v="98"/>
    <s v="Springfield- Van Wart"/>
    <s v="Revenue"/>
    <s v="Line Item"/>
    <x v="0"/>
    <x v="40"/>
    <x v="40"/>
    <m/>
    <m/>
  </r>
  <r>
    <n v="966"/>
    <x v="6"/>
    <n v="98"/>
    <s v="Springfield- Van Wart"/>
    <s v="Revenue"/>
    <s v="Line Item"/>
    <x v="0"/>
    <x v="41"/>
    <x v="41"/>
    <m/>
    <m/>
  </r>
  <r>
    <n v="967"/>
    <x v="6"/>
    <n v="98"/>
    <s v="Springfield- Van Wart"/>
    <s v="Revenue"/>
    <s v="Total"/>
    <x v="0"/>
    <x v="42"/>
    <x v="42"/>
    <m/>
    <n v="394848"/>
  </r>
  <r>
    <n v="968"/>
    <x v="6"/>
    <n v="98"/>
    <s v="Springfield- Van Wart"/>
    <s v="Revenue"/>
    <s v="Line Item"/>
    <x v="0"/>
    <x v="43"/>
    <x v="43"/>
    <m/>
    <m/>
  </r>
  <r>
    <n v="969"/>
    <x v="6"/>
    <n v="98"/>
    <s v="Springfield- Van Wart"/>
    <s v="Revenue"/>
    <s v="Line Item"/>
    <x v="0"/>
    <x v="44"/>
    <x v="44"/>
    <m/>
    <m/>
  </r>
  <r>
    <n v="970"/>
    <x v="6"/>
    <n v="98"/>
    <s v="Springfield- Van Wart"/>
    <s v="Revenue"/>
    <s v="Line Item"/>
    <x v="0"/>
    <x v="45"/>
    <x v="45"/>
    <m/>
    <m/>
  </r>
  <r>
    <n v="971"/>
    <x v="6"/>
    <n v="98"/>
    <s v="Springfield- Van Wart"/>
    <s v="Revenue"/>
    <s v="Line Item"/>
    <x v="0"/>
    <x v="46"/>
    <x v="46"/>
    <m/>
    <m/>
  </r>
  <r>
    <n v="972"/>
    <x v="6"/>
    <n v="98"/>
    <s v="Springfield- Van Wart"/>
    <s v="Revenue"/>
    <s v="Line Item"/>
    <x v="0"/>
    <x v="47"/>
    <x v="47"/>
    <m/>
    <m/>
  </r>
  <r>
    <n v="973"/>
    <x v="6"/>
    <n v="98"/>
    <s v="Springfield- Van Wart"/>
    <s v="Revenue"/>
    <s v="Line Item"/>
    <x v="0"/>
    <x v="48"/>
    <x v="48"/>
    <m/>
    <n v="2103"/>
  </r>
  <r>
    <n v="974"/>
    <x v="6"/>
    <n v="98"/>
    <s v="Springfield- Van Wart"/>
    <s v="Revenue"/>
    <s v="Line Item"/>
    <x v="0"/>
    <x v="49"/>
    <x v="49"/>
    <m/>
    <m/>
  </r>
  <r>
    <n v="975"/>
    <x v="6"/>
    <n v="98"/>
    <s v="Springfield- Van Wart"/>
    <s v="Revenue"/>
    <s v="Line Item"/>
    <x v="0"/>
    <x v="50"/>
    <x v="50"/>
    <m/>
    <m/>
  </r>
  <r>
    <n v="976"/>
    <x v="6"/>
    <n v="98"/>
    <s v="Springfield- Van Wart"/>
    <s v="Revenue"/>
    <s v="Line Item"/>
    <x v="0"/>
    <x v="51"/>
    <x v="51"/>
    <m/>
    <m/>
  </r>
  <r>
    <n v="977"/>
    <x v="6"/>
    <n v="98"/>
    <s v="Springfield- Van Wart"/>
    <s v="Revenue"/>
    <s v="Total"/>
    <x v="0"/>
    <x v="52"/>
    <x v="52"/>
    <m/>
    <n v="396951"/>
  </r>
  <r>
    <n v="978"/>
    <x v="6"/>
    <n v="98"/>
    <s v="Springfield- Van Wart"/>
    <s v="Salary Expense"/>
    <s v="Line Item"/>
    <x v="1"/>
    <x v="53"/>
    <x v="53"/>
    <m/>
    <m/>
  </r>
  <r>
    <n v="979"/>
    <x v="6"/>
    <n v="98"/>
    <s v="Springfield- Van Wart"/>
    <s v="Salary Expense"/>
    <s v="Line Item"/>
    <x v="1"/>
    <x v="54"/>
    <x v="54"/>
    <m/>
    <m/>
  </r>
  <r>
    <n v="980"/>
    <x v="6"/>
    <n v="98"/>
    <s v="Springfield- Van Wart"/>
    <s v="Salary Expense"/>
    <s v="Line Item"/>
    <x v="1"/>
    <x v="55"/>
    <x v="55"/>
    <m/>
    <m/>
  </r>
  <r>
    <n v="981"/>
    <x v="6"/>
    <n v="98"/>
    <s v="Springfield- Van Wart"/>
    <s v="Salary Expense"/>
    <s v="Line Item"/>
    <x v="2"/>
    <x v="56"/>
    <x v="56"/>
    <m/>
    <m/>
  </r>
  <r>
    <n v="982"/>
    <x v="6"/>
    <n v="98"/>
    <s v="Springfield- Van Wart"/>
    <s v="Salary Expense"/>
    <s v="Line Item"/>
    <x v="2"/>
    <x v="57"/>
    <x v="57"/>
    <m/>
    <m/>
  </r>
  <r>
    <n v="983"/>
    <x v="6"/>
    <n v="98"/>
    <s v="Springfield- Van Wart"/>
    <s v="Salary Expense"/>
    <s v="Line Item"/>
    <x v="2"/>
    <x v="58"/>
    <x v="58"/>
    <m/>
    <m/>
  </r>
  <r>
    <n v="984"/>
    <x v="6"/>
    <n v="98"/>
    <s v="Springfield- Van Wart"/>
    <s v="Salary Expense"/>
    <s v="Line Item"/>
    <x v="2"/>
    <x v="59"/>
    <x v="59"/>
    <m/>
    <m/>
  </r>
  <r>
    <n v="985"/>
    <x v="6"/>
    <n v="98"/>
    <s v="Springfield- Van Wart"/>
    <s v="Salary Expense"/>
    <s v="Line Item"/>
    <x v="2"/>
    <x v="60"/>
    <x v="60"/>
    <m/>
    <m/>
  </r>
  <r>
    <n v="986"/>
    <x v="6"/>
    <n v="98"/>
    <s v="Springfield- Van Wart"/>
    <s v="Salary Expense"/>
    <s v="Line Item"/>
    <x v="2"/>
    <x v="61"/>
    <x v="61"/>
    <m/>
    <m/>
  </r>
  <r>
    <n v="987"/>
    <x v="6"/>
    <n v="98"/>
    <s v="Springfield- Van Wart"/>
    <s v="Salary Expense"/>
    <s v="Line Item"/>
    <x v="2"/>
    <x v="62"/>
    <x v="62"/>
    <m/>
    <m/>
  </r>
  <r>
    <n v="988"/>
    <x v="6"/>
    <n v="98"/>
    <s v="Springfield- Van Wart"/>
    <s v="Salary Expense"/>
    <s v="Line Item"/>
    <x v="2"/>
    <x v="63"/>
    <x v="63"/>
    <m/>
    <m/>
  </r>
  <r>
    <n v="989"/>
    <x v="6"/>
    <n v="98"/>
    <s v="Springfield- Van Wart"/>
    <s v="Salary Expense"/>
    <s v="Line Item"/>
    <x v="2"/>
    <x v="64"/>
    <x v="64"/>
    <m/>
    <m/>
  </r>
  <r>
    <n v="990"/>
    <x v="6"/>
    <n v="98"/>
    <s v="Springfield- Van Wart"/>
    <s v="Salary Expense"/>
    <s v="Line Item"/>
    <x v="2"/>
    <x v="65"/>
    <x v="65"/>
    <m/>
    <m/>
  </r>
  <r>
    <n v="991"/>
    <x v="6"/>
    <n v="98"/>
    <s v="Springfield- Van Wart"/>
    <s v="Salary Expense"/>
    <s v="Line Item"/>
    <x v="2"/>
    <x v="66"/>
    <x v="66"/>
    <m/>
    <m/>
  </r>
  <r>
    <n v="992"/>
    <x v="6"/>
    <n v="98"/>
    <s v="Springfield- Van Wart"/>
    <s v="Salary Expense"/>
    <s v="Line Item"/>
    <x v="2"/>
    <x v="67"/>
    <x v="67"/>
    <m/>
    <m/>
  </r>
  <r>
    <n v="993"/>
    <x v="6"/>
    <n v="98"/>
    <s v="Springfield- Van Wart"/>
    <s v="Salary Expense"/>
    <s v="Line Item"/>
    <x v="2"/>
    <x v="68"/>
    <x v="68"/>
    <m/>
    <m/>
  </r>
  <r>
    <n v="994"/>
    <x v="6"/>
    <n v="98"/>
    <s v="Springfield- Van Wart"/>
    <s v="Salary Expense"/>
    <s v="Line Item"/>
    <x v="2"/>
    <x v="69"/>
    <x v="69"/>
    <m/>
    <m/>
  </r>
  <r>
    <n v="995"/>
    <x v="6"/>
    <n v="98"/>
    <s v="Springfield- Van Wart"/>
    <s v="Salary Expense"/>
    <s v="Line Item"/>
    <x v="2"/>
    <x v="70"/>
    <x v="70"/>
    <m/>
    <m/>
  </r>
  <r>
    <n v="996"/>
    <x v="6"/>
    <n v="98"/>
    <s v="Springfield- Van Wart"/>
    <s v="Salary Expense"/>
    <s v="Line Item"/>
    <x v="2"/>
    <x v="71"/>
    <x v="71"/>
    <m/>
    <m/>
  </r>
  <r>
    <n v="997"/>
    <x v="6"/>
    <n v="98"/>
    <s v="Springfield- Van Wart"/>
    <s v="Salary Expense"/>
    <s v="Line Item"/>
    <x v="2"/>
    <x v="72"/>
    <x v="72"/>
    <m/>
    <m/>
  </r>
  <r>
    <n v="998"/>
    <x v="6"/>
    <n v="98"/>
    <s v="Springfield- Van Wart"/>
    <s v="Salary Expense"/>
    <s v="Line Item"/>
    <x v="2"/>
    <x v="73"/>
    <x v="73"/>
    <m/>
    <m/>
  </r>
  <r>
    <n v="999"/>
    <x v="6"/>
    <n v="98"/>
    <s v="Springfield- Van Wart"/>
    <s v="Salary Expense"/>
    <s v="Line Item"/>
    <x v="2"/>
    <x v="74"/>
    <x v="74"/>
    <m/>
    <m/>
  </r>
  <r>
    <n v="1000"/>
    <x v="6"/>
    <n v="98"/>
    <s v="Springfield- Van Wart"/>
    <s v="Salary Expense"/>
    <s v="Line Item"/>
    <x v="2"/>
    <x v="75"/>
    <x v="75"/>
    <m/>
    <m/>
  </r>
  <r>
    <n v="1001"/>
    <x v="6"/>
    <n v="98"/>
    <s v="Springfield- Van Wart"/>
    <s v="Salary Expense"/>
    <s v="Line Item"/>
    <x v="2"/>
    <x v="76"/>
    <x v="76"/>
    <m/>
    <m/>
  </r>
  <r>
    <n v="1002"/>
    <x v="6"/>
    <n v="98"/>
    <s v="Springfield- Van Wart"/>
    <s v="Salary Expense"/>
    <s v="Line Item"/>
    <x v="2"/>
    <x v="77"/>
    <x v="77"/>
    <m/>
    <m/>
  </r>
  <r>
    <n v="1003"/>
    <x v="6"/>
    <n v="98"/>
    <s v="Springfield- Van Wart"/>
    <s v="Salary Expense"/>
    <s v="Line Item"/>
    <x v="2"/>
    <x v="78"/>
    <x v="78"/>
    <m/>
    <m/>
  </r>
  <r>
    <n v="1004"/>
    <x v="6"/>
    <n v="98"/>
    <s v="Springfield- Van Wart"/>
    <s v="Salary Expense"/>
    <s v="Line Item"/>
    <x v="2"/>
    <x v="79"/>
    <x v="79"/>
    <m/>
    <m/>
  </r>
  <r>
    <n v="1005"/>
    <x v="6"/>
    <n v="98"/>
    <s v="Springfield- Van Wart"/>
    <s v="Salary Expense"/>
    <s v="Line Item"/>
    <x v="2"/>
    <x v="80"/>
    <x v="80"/>
    <m/>
    <m/>
  </r>
  <r>
    <n v="1006"/>
    <x v="6"/>
    <n v="98"/>
    <s v="Springfield- Van Wart"/>
    <s v="Salary Expense"/>
    <s v="Line Item"/>
    <x v="2"/>
    <x v="81"/>
    <x v="81"/>
    <n v="1"/>
    <n v="70917"/>
  </r>
  <r>
    <n v="1007"/>
    <x v="6"/>
    <n v="98"/>
    <s v="Springfield- Van Wart"/>
    <s v="Salary Expense"/>
    <s v="Line Item"/>
    <x v="2"/>
    <x v="82"/>
    <x v="82"/>
    <n v="3"/>
    <n v="137572"/>
  </r>
  <r>
    <n v="1008"/>
    <x v="6"/>
    <n v="98"/>
    <s v="Springfield- Van Wart"/>
    <s v="Salary Expense"/>
    <s v="Line Item"/>
    <x v="2"/>
    <x v="83"/>
    <x v="83"/>
    <m/>
    <m/>
  </r>
  <r>
    <n v="1009"/>
    <x v="6"/>
    <n v="98"/>
    <s v="Springfield- Van Wart"/>
    <s v="Salary Expense"/>
    <s v="Line Item"/>
    <x v="2"/>
    <x v="84"/>
    <x v="84"/>
    <m/>
    <m/>
  </r>
  <r>
    <n v="1010"/>
    <x v="6"/>
    <n v="98"/>
    <s v="Springfield- Van Wart"/>
    <s v="Salary Expense"/>
    <s v="Line Item"/>
    <x v="2"/>
    <x v="85"/>
    <x v="85"/>
    <m/>
    <m/>
  </r>
  <r>
    <n v="1011"/>
    <x v="6"/>
    <n v="98"/>
    <s v="Springfield- Van Wart"/>
    <s v="Salary Expense"/>
    <s v="Line Item"/>
    <x v="2"/>
    <x v="86"/>
    <x v="86"/>
    <m/>
    <m/>
  </r>
  <r>
    <n v="1012"/>
    <x v="6"/>
    <n v="98"/>
    <s v="Springfield- Van Wart"/>
    <s v="Salary Expense"/>
    <s v="Line Item"/>
    <x v="3"/>
    <x v="87"/>
    <x v="87"/>
    <n v="0.5"/>
    <n v="19322"/>
  </r>
  <r>
    <n v="1013"/>
    <x v="6"/>
    <n v="98"/>
    <s v="Springfield- Van Wart"/>
    <s v="Salary Expense"/>
    <s v="Line Item"/>
    <x v="3"/>
    <x v="88"/>
    <x v="88"/>
    <m/>
    <m/>
  </r>
  <r>
    <n v="1014"/>
    <x v="6"/>
    <n v="98"/>
    <s v="Springfield- Van Wart"/>
    <s v="Salary Expense"/>
    <s v="Line Item"/>
    <x v="3"/>
    <x v="89"/>
    <x v="89"/>
    <m/>
    <m/>
  </r>
  <r>
    <n v="1015"/>
    <x v="6"/>
    <n v="98"/>
    <s v="Springfield- Van Wart"/>
    <s v="Salary Expense"/>
    <s v="Line Item"/>
    <x v="0"/>
    <x v="90"/>
    <x v="90"/>
    <m/>
    <m/>
  </r>
  <r>
    <n v="1016"/>
    <x v="6"/>
    <n v="98"/>
    <s v="Springfield- Van Wart"/>
    <s v="Salary Expense"/>
    <s v="Total"/>
    <x v="0"/>
    <x v="91"/>
    <x v="91"/>
    <n v="4.5"/>
    <n v="227811"/>
  </r>
  <r>
    <n v="1017"/>
    <x v="6"/>
    <n v="98"/>
    <s v="Springfield- Van Wart"/>
    <s v="Expense"/>
    <s v="Total"/>
    <x v="0"/>
    <x v="92"/>
    <x v="92"/>
    <n v="4.5"/>
    <n v="227811"/>
  </r>
  <r>
    <n v="1018"/>
    <x v="6"/>
    <n v="98"/>
    <s v="Springfield- Van Wart"/>
    <s v="Expense"/>
    <s v="Line Item"/>
    <x v="0"/>
    <x v="93"/>
    <x v="93"/>
    <m/>
    <m/>
  </r>
  <r>
    <n v="1019"/>
    <x v="6"/>
    <n v="98"/>
    <s v="Springfield- Van Wart"/>
    <s v="Expense"/>
    <s v="Line Item"/>
    <x v="0"/>
    <x v="94"/>
    <x v="94"/>
    <m/>
    <m/>
  </r>
  <r>
    <n v="1020"/>
    <x v="6"/>
    <n v="98"/>
    <s v="Springfield- Van Wart"/>
    <s v="Expense"/>
    <s v="Line Item"/>
    <x v="0"/>
    <x v="95"/>
    <x v="95"/>
    <m/>
    <m/>
  </r>
  <r>
    <n v="1021"/>
    <x v="6"/>
    <n v="98"/>
    <s v="Springfield- Van Wart"/>
    <s v="Expense"/>
    <s v="Line Item"/>
    <x v="0"/>
    <x v="96"/>
    <x v="96"/>
    <m/>
    <m/>
  </r>
  <r>
    <n v="1022"/>
    <x v="6"/>
    <n v="98"/>
    <s v="Springfield- Van Wart"/>
    <s v="Expense"/>
    <s v="Total"/>
    <x v="0"/>
    <x v="97"/>
    <x v="97"/>
    <n v="0"/>
    <n v="0"/>
  </r>
  <r>
    <n v="1023"/>
    <x v="6"/>
    <n v="98"/>
    <s v="Springfield- Van Wart"/>
    <s v="Expense"/>
    <s v="Line Item"/>
    <x v="0"/>
    <x v="98"/>
    <x v="98"/>
    <m/>
    <m/>
  </r>
  <r>
    <n v="1024"/>
    <x v="6"/>
    <n v="98"/>
    <s v="Springfield- Van Wart"/>
    <s v="Expense"/>
    <s v="Total"/>
    <x v="0"/>
    <x v="99"/>
    <x v="99"/>
    <n v="4.5"/>
    <n v="227811"/>
  </r>
  <r>
    <n v="1025"/>
    <x v="6"/>
    <n v="98"/>
    <s v="Springfield- Van Wart"/>
    <s v="Expense"/>
    <s v="Line Item"/>
    <x v="0"/>
    <x v="100"/>
    <x v="100"/>
    <m/>
    <n v="22985"/>
  </r>
  <r>
    <n v="1026"/>
    <x v="6"/>
    <n v="98"/>
    <s v="Springfield- Van Wart"/>
    <s v="Expense"/>
    <s v="Line Item"/>
    <x v="0"/>
    <x v="101"/>
    <x v="101"/>
    <m/>
    <n v="30120"/>
  </r>
  <r>
    <n v="1027"/>
    <x v="6"/>
    <n v="98"/>
    <s v="Springfield- Van Wart"/>
    <s v="Expense"/>
    <s v="Line Item"/>
    <x v="0"/>
    <x v="102"/>
    <x v="102"/>
    <m/>
    <m/>
  </r>
  <r>
    <n v="1028"/>
    <x v="6"/>
    <n v="98"/>
    <s v="Springfield- Van Wart"/>
    <s v="Expense"/>
    <s v="Total"/>
    <x v="0"/>
    <x v="103"/>
    <x v="103"/>
    <m/>
    <n v="280916"/>
  </r>
  <r>
    <n v="1029"/>
    <x v="6"/>
    <n v="98"/>
    <s v="Springfield- Van Wart"/>
    <s v="Expense"/>
    <s v="Line Item"/>
    <x v="0"/>
    <x v="104"/>
    <x v="104"/>
    <m/>
    <m/>
  </r>
  <r>
    <n v="1030"/>
    <x v="6"/>
    <n v="98"/>
    <s v="Springfield- Van Wart"/>
    <s v="Expense"/>
    <s v="Line Item"/>
    <x v="0"/>
    <x v="105"/>
    <x v="105"/>
    <m/>
    <n v="84"/>
  </r>
  <r>
    <n v="1031"/>
    <x v="6"/>
    <n v="98"/>
    <s v="Springfield- Van Wart"/>
    <s v="Expense"/>
    <s v="Line Item"/>
    <x v="0"/>
    <x v="106"/>
    <x v="106"/>
    <m/>
    <m/>
  </r>
  <r>
    <n v="1032"/>
    <x v="6"/>
    <n v="98"/>
    <s v="Springfield- Van Wart"/>
    <s v="Expense"/>
    <s v="Line Item"/>
    <x v="0"/>
    <x v="107"/>
    <x v="107"/>
    <m/>
    <n v="875"/>
  </r>
  <r>
    <n v="1033"/>
    <x v="6"/>
    <n v="98"/>
    <s v="Springfield- Van Wart"/>
    <s v="Expense"/>
    <s v="Total"/>
    <x v="0"/>
    <x v="108"/>
    <x v="108"/>
    <m/>
    <n v="959"/>
  </r>
  <r>
    <n v="1034"/>
    <x v="6"/>
    <n v="98"/>
    <s v="Springfield- Van Wart"/>
    <s v="Expense"/>
    <s v="Line Item"/>
    <x v="0"/>
    <x v="109"/>
    <x v="109"/>
    <m/>
    <m/>
  </r>
  <r>
    <n v="1035"/>
    <x v="6"/>
    <n v="98"/>
    <s v="Springfield- Van Wart"/>
    <s v="Expense"/>
    <s v="Line Item"/>
    <x v="0"/>
    <x v="110"/>
    <x v="110"/>
    <m/>
    <m/>
  </r>
  <r>
    <n v="1036"/>
    <x v="6"/>
    <n v="98"/>
    <s v="Springfield- Van Wart"/>
    <s v="Expense"/>
    <s v="Line Item"/>
    <x v="0"/>
    <x v="111"/>
    <x v="111"/>
    <m/>
    <n v="24948"/>
  </r>
  <r>
    <n v="1037"/>
    <x v="6"/>
    <n v="98"/>
    <s v="Springfield- Van Wart"/>
    <s v="Expense"/>
    <s v="Line Item"/>
    <x v="0"/>
    <x v="112"/>
    <x v="112"/>
    <m/>
    <n v="53296"/>
  </r>
  <r>
    <n v="1038"/>
    <x v="6"/>
    <n v="98"/>
    <s v="Springfield- Van Wart"/>
    <s v="Expense"/>
    <s v="Line Item"/>
    <x v="0"/>
    <x v="113"/>
    <x v="113"/>
    <m/>
    <n v="50"/>
  </r>
  <r>
    <n v="1039"/>
    <x v="6"/>
    <n v="98"/>
    <s v="Springfield- Van Wart"/>
    <s v="Expense"/>
    <s v="Line Item"/>
    <x v="0"/>
    <x v="114"/>
    <x v="114"/>
    <m/>
    <n v="5839"/>
  </r>
  <r>
    <n v="1040"/>
    <x v="6"/>
    <n v="98"/>
    <s v="Springfield- Van Wart"/>
    <s v="Expense"/>
    <s v="Line Item"/>
    <x v="0"/>
    <x v="115"/>
    <x v="115"/>
    <m/>
    <m/>
  </r>
  <r>
    <n v="1041"/>
    <x v="6"/>
    <n v="98"/>
    <s v="Springfield- Van Wart"/>
    <s v="Expense"/>
    <s v="Line Item"/>
    <x v="0"/>
    <x v="116"/>
    <x v="116"/>
    <m/>
    <m/>
  </r>
  <r>
    <n v="1042"/>
    <x v="6"/>
    <n v="98"/>
    <s v="Springfield- Van Wart"/>
    <s v="Expense"/>
    <s v="Line Item"/>
    <x v="0"/>
    <x v="117"/>
    <x v="117"/>
    <m/>
    <n v="40"/>
  </r>
  <r>
    <n v="1043"/>
    <x v="6"/>
    <n v="98"/>
    <s v="Springfield- Van Wart"/>
    <s v="Expense"/>
    <s v="Line Item"/>
    <x v="0"/>
    <x v="118"/>
    <x v="118"/>
    <m/>
    <m/>
  </r>
  <r>
    <n v="1044"/>
    <x v="6"/>
    <n v="98"/>
    <s v="Springfield- Van Wart"/>
    <s v="Expense"/>
    <s v="Line Item"/>
    <x v="0"/>
    <x v="119"/>
    <x v="119"/>
    <m/>
    <m/>
  </r>
  <r>
    <n v="1045"/>
    <x v="6"/>
    <n v="98"/>
    <s v="Springfield- Van Wart"/>
    <s v="Expense"/>
    <s v="Line Item"/>
    <x v="0"/>
    <x v="120"/>
    <x v="120"/>
    <m/>
    <m/>
  </r>
  <r>
    <n v="1046"/>
    <x v="6"/>
    <n v="98"/>
    <s v="Springfield- Van Wart"/>
    <s v="Expense"/>
    <s v="Line Item"/>
    <x v="0"/>
    <x v="121"/>
    <x v="121"/>
    <m/>
    <m/>
  </r>
  <r>
    <n v="1047"/>
    <x v="6"/>
    <n v="98"/>
    <s v="Springfield- Van Wart"/>
    <s v="Expense"/>
    <s v="Line Item"/>
    <x v="0"/>
    <x v="122"/>
    <x v="122"/>
    <m/>
    <m/>
  </r>
  <r>
    <n v="1048"/>
    <x v="6"/>
    <n v="98"/>
    <s v="Springfield- Van Wart"/>
    <s v="Expense"/>
    <s v="Line Item"/>
    <x v="0"/>
    <x v="123"/>
    <x v="123"/>
    <m/>
    <m/>
  </r>
  <r>
    <n v="1049"/>
    <x v="6"/>
    <n v="98"/>
    <s v="Springfield- Van Wart"/>
    <s v="Expense"/>
    <s v="Line Item"/>
    <x v="0"/>
    <x v="124"/>
    <x v="124"/>
    <m/>
    <m/>
  </r>
  <r>
    <n v="1050"/>
    <x v="6"/>
    <n v="98"/>
    <s v="Springfield- Van Wart"/>
    <s v="Expense"/>
    <s v="Line Item"/>
    <x v="0"/>
    <x v="125"/>
    <x v="125"/>
    <m/>
    <m/>
  </r>
  <r>
    <n v="1051"/>
    <x v="6"/>
    <n v="98"/>
    <s v="Springfield- Van Wart"/>
    <s v="Expense"/>
    <s v="Line Item"/>
    <x v="0"/>
    <x v="126"/>
    <x v="126"/>
    <m/>
    <m/>
  </r>
  <r>
    <n v="1052"/>
    <x v="6"/>
    <n v="98"/>
    <s v="Springfield- Van Wart"/>
    <s v="Expense"/>
    <s v="Total"/>
    <x v="0"/>
    <x v="127"/>
    <x v="127"/>
    <m/>
    <n v="84173"/>
  </r>
  <r>
    <n v="1053"/>
    <x v="6"/>
    <n v="98"/>
    <s v="Springfield- Van Wart"/>
    <s v="Expense"/>
    <s v="Line Item"/>
    <x v="0"/>
    <x v="128"/>
    <x v="128"/>
    <m/>
    <m/>
  </r>
  <r>
    <n v="1054"/>
    <x v="6"/>
    <n v="98"/>
    <s v="Springfield- Van Wart"/>
    <s v="Expense"/>
    <s v="Line Item"/>
    <x v="0"/>
    <x v="129"/>
    <x v="129"/>
    <m/>
    <m/>
  </r>
  <r>
    <n v="1055"/>
    <x v="6"/>
    <n v="98"/>
    <s v="Springfield- Van Wart"/>
    <s v="Expense"/>
    <s v="Line Item"/>
    <x v="0"/>
    <x v="130"/>
    <x v="130"/>
    <m/>
    <m/>
  </r>
  <r>
    <n v="1056"/>
    <x v="6"/>
    <n v="98"/>
    <s v="Springfield- Van Wart"/>
    <s v="Expense"/>
    <s v="Line Item"/>
    <x v="0"/>
    <x v="131"/>
    <x v="131"/>
    <m/>
    <n v="1149"/>
  </r>
  <r>
    <n v="1057"/>
    <x v="6"/>
    <n v="98"/>
    <s v="Springfield- Van Wart"/>
    <s v="Expense"/>
    <s v="Line Item"/>
    <x v="0"/>
    <x v="132"/>
    <x v="132"/>
    <m/>
    <n v="711"/>
  </r>
  <r>
    <n v="1058"/>
    <x v="6"/>
    <n v="98"/>
    <s v="Springfield- Van Wart"/>
    <s v="Expense"/>
    <s v="Line Item"/>
    <x v="0"/>
    <x v="133"/>
    <x v="133"/>
    <m/>
    <m/>
  </r>
  <r>
    <n v="1059"/>
    <x v="6"/>
    <n v="98"/>
    <s v="Springfield- Van Wart"/>
    <s v="Expense"/>
    <s v="Total"/>
    <x v="0"/>
    <x v="134"/>
    <x v="134"/>
    <m/>
    <n v="1860"/>
  </r>
  <r>
    <n v="1060"/>
    <x v="6"/>
    <n v="98"/>
    <s v="Springfield- Van Wart"/>
    <s v="Expense"/>
    <s v="Line Item"/>
    <x v="0"/>
    <x v="135"/>
    <x v="135"/>
    <m/>
    <n v="29581"/>
  </r>
  <r>
    <n v="1061"/>
    <x v="6"/>
    <n v="98"/>
    <s v="Springfield- Van Wart"/>
    <s v="Expense"/>
    <s v="Total"/>
    <x v="0"/>
    <x v="136"/>
    <x v="136"/>
    <m/>
    <n v="397489"/>
  </r>
  <r>
    <n v="1062"/>
    <x v="6"/>
    <n v="98"/>
    <s v="Springfield- Van Wart"/>
    <s v="Expense"/>
    <s v="Line Item"/>
    <x v="0"/>
    <x v="137"/>
    <x v="137"/>
    <m/>
    <m/>
  </r>
  <r>
    <n v="1063"/>
    <x v="6"/>
    <n v="98"/>
    <s v="Springfield- Van Wart"/>
    <s v="Expense"/>
    <s v="Line Item"/>
    <x v="0"/>
    <x v="138"/>
    <x v="138"/>
    <m/>
    <n v="2103"/>
  </r>
  <r>
    <n v="1064"/>
    <x v="6"/>
    <n v="98"/>
    <s v="Springfield- Van Wart"/>
    <s v="Expense"/>
    <s v="Total"/>
    <x v="0"/>
    <x v="139"/>
    <x v="139"/>
    <m/>
    <n v="399592"/>
  </r>
  <r>
    <n v="1065"/>
    <x v="6"/>
    <n v="98"/>
    <s v="Springfield- Van Wart"/>
    <s v="Expense"/>
    <s v="Total"/>
    <x v="0"/>
    <x v="140"/>
    <x v="140"/>
    <m/>
    <n v="396951"/>
  </r>
  <r>
    <n v="1066"/>
    <x v="6"/>
    <n v="98"/>
    <s v="Springfield- Van Wart"/>
    <s v="Expense"/>
    <s v="Line Item"/>
    <x v="0"/>
    <x v="141"/>
    <x v="141"/>
    <m/>
    <n v="-2641"/>
  </r>
  <r>
    <n v="1067"/>
    <x v="6"/>
    <n v="98"/>
    <s v="Springfield- Van Wart"/>
    <s v="Non-Reimbursable"/>
    <s v="Line Item"/>
    <x v="0"/>
    <x v="142"/>
    <x v="142"/>
    <m/>
    <m/>
  </r>
  <r>
    <n v="1068"/>
    <x v="6"/>
    <n v="98"/>
    <s v="Springfield- Van Wart"/>
    <s v="Non-Reimbursable"/>
    <s v="Line Item"/>
    <x v="0"/>
    <x v="143"/>
    <x v="143"/>
    <m/>
    <m/>
  </r>
  <r>
    <n v="1069"/>
    <x v="6"/>
    <n v="98"/>
    <s v="Springfield- Van Wart"/>
    <s v="Non-Reimbursable"/>
    <s v="Line Item"/>
    <x v="0"/>
    <x v="144"/>
    <x v="144"/>
    <m/>
    <m/>
  </r>
  <r>
    <n v="1070"/>
    <x v="6"/>
    <n v="98"/>
    <s v="Springfield- Van Wart"/>
    <s v="Non-Reimbursable"/>
    <s v="Line Item"/>
    <x v="0"/>
    <x v="145"/>
    <x v="145"/>
    <m/>
    <m/>
  </r>
  <r>
    <n v="1071"/>
    <x v="6"/>
    <n v="98"/>
    <s v="Springfield- Van Wart"/>
    <s v="Non-Reimbursable"/>
    <s v="Line Item"/>
    <x v="0"/>
    <x v="146"/>
    <x v="146"/>
    <m/>
    <m/>
  </r>
  <r>
    <n v="1072"/>
    <x v="6"/>
    <n v="98"/>
    <s v="Springfield- Van Wart"/>
    <s v="Non-Reimbursable"/>
    <s v="Line Item"/>
    <x v="0"/>
    <x v="147"/>
    <x v="147"/>
    <m/>
    <m/>
  </r>
  <r>
    <n v="1073"/>
    <x v="6"/>
    <n v="98"/>
    <s v="Springfield- Van Wart"/>
    <s v="Non-Reimbursable"/>
    <s v="Line Item"/>
    <x v="0"/>
    <x v="148"/>
    <x v="148"/>
    <m/>
    <m/>
  </r>
  <r>
    <n v="1074"/>
    <x v="6"/>
    <n v="98"/>
    <s v="Springfield- Van Wart"/>
    <s v="Non-Reimbursable"/>
    <s v="Total"/>
    <x v="0"/>
    <x v="149"/>
    <x v="149"/>
    <m/>
    <n v="0"/>
  </r>
  <r>
    <n v="1075"/>
    <x v="6"/>
    <n v="98"/>
    <s v="Springfield- Van Wart"/>
    <s v="Non-Reimbursable"/>
    <s v="Total"/>
    <x v="0"/>
    <x v="150"/>
    <x v="150"/>
    <m/>
    <n v="2103"/>
  </r>
  <r>
    <n v="1076"/>
    <x v="6"/>
    <n v="98"/>
    <s v="Springfield- Van Wart"/>
    <s v="Non-Reimbursable"/>
    <s v="Line Item"/>
    <x v="0"/>
    <x v="151"/>
    <x v="151"/>
    <m/>
    <n v="2103"/>
  </r>
  <r>
    <n v="1077"/>
    <x v="6"/>
    <n v="98"/>
    <s v="Springfield- Van Wart"/>
    <s v="Non-Reimbursable"/>
    <s v="Line Item"/>
    <x v="0"/>
    <x v="152"/>
    <x v="152"/>
    <m/>
    <m/>
  </r>
  <r>
    <n v="1078"/>
    <x v="6"/>
    <n v="98"/>
    <s v="Springfield- Van Wart"/>
    <s v="Non-Reimbursable"/>
    <s v="Line Item"/>
    <x v="0"/>
    <x v="153"/>
    <x v="153"/>
    <m/>
    <n v="0"/>
  </r>
  <r>
    <n v="1079"/>
    <x v="7"/>
    <n v="99"/>
    <s v="Springfield- Holyoke Family Network"/>
    <s v="Revenue"/>
    <s v="Line Item"/>
    <x v="0"/>
    <x v="0"/>
    <x v="0"/>
    <m/>
    <m/>
  </r>
  <r>
    <n v="1080"/>
    <x v="7"/>
    <n v="99"/>
    <s v="Springfield- Holyoke Family Network"/>
    <s v="Revenue"/>
    <s v="Line Item"/>
    <x v="0"/>
    <x v="1"/>
    <x v="1"/>
    <m/>
    <m/>
  </r>
  <r>
    <n v="1081"/>
    <x v="7"/>
    <n v="99"/>
    <s v="Springfield- Holyoke Family Network"/>
    <s v="Revenue"/>
    <s v="Line Item"/>
    <x v="0"/>
    <x v="2"/>
    <x v="2"/>
    <m/>
    <m/>
  </r>
  <r>
    <n v="1082"/>
    <x v="7"/>
    <n v="99"/>
    <s v="Springfield- Holyoke Family Network"/>
    <s v="Revenue"/>
    <s v="Total"/>
    <x v="0"/>
    <x v="3"/>
    <x v="3"/>
    <m/>
    <n v="0"/>
  </r>
  <r>
    <n v="1083"/>
    <x v="7"/>
    <n v="99"/>
    <s v="Springfield- Holyoke Family Network"/>
    <s v="Revenue"/>
    <s v="Line Item"/>
    <x v="0"/>
    <x v="4"/>
    <x v="4"/>
    <m/>
    <m/>
  </r>
  <r>
    <n v="1084"/>
    <x v="7"/>
    <n v="99"/>
    <s v="Springfield- Holyoke Family Network"/>
    <s v="Revenue"/>
    <s v="Line Item"/>
    <x v="0"/>
    <x v="5"/>
    <x v="5"/>
    <m/>
    <m/>
  </r>
  <r>
    <n v="1085"/>
    <x v="7"/>
    <n v="99"/>
    <s v="Springfield- Holyoke Family Network"/>
    <s v="Revenue"/>
    <s v="Total"/>
    <x v="0"/>
    <x v="6"/>
    <x v="6"/>
    <m/>
    <n v="0"/>
  </r>
  <r>
    <n v="1086"/>
    <x v="7"/>
    <n v="99"/>
    <s v="Springfield- Holyoke Family Network"/>
    <s v="Revenue"/>
    <s v="Line Item"/>
    <x v="0"/>
    <x v="7"/>
    <x v="7"/>
    <m/>
    <m/>
  </r>
  <r>
    <n v="1087"/>
    <x v="7"/>
    <n v="99"/>
    <s v="Springfield- Holyoke Family Network"/>
    <s v="Revenue"/>
    <s v="Line Item"/>
    <x v="0"/>
    <x v="8"/>
    <x v="8"/>
    <m/>
    <m/>
  </r>
  <r>
    <n v="1088"/>
    <x v="7"/>
    <n v="99"/>
    <s v="Springfield- Holyoke Family Network"/>
    <s v="Revenue"/>
    <s v="Line Item"/>
    <x v="0"/>
    <x v="9"/>
    <x v="9"/>
    <m/>
    <m/>
  </r>
  <r>
    <n v="1089"/>
    <x v="7"/>
    <n v="99"/>
    <s v="Springfield- Holyoke Family Network"/>
    <s v="Revenue"/>
    <s v="Line Item"/>
    <x v="0"/>
    <x v="10"/>
    <x v="10"/>
    <m/>
    <n v="392412"/>
  </r>
  <r>
    <n v="1090"/>
    <x v="7"/>
    <n v="99"/>
    <s v="Springfield- Holyoke Family Network"/>
    <s v="Revenue"/>
    <s v="Line Item"/>
    <x v="0"/>
    <x v="11"/>
    <x v="11"/>
    <m/>
    <m/>
  </r>
  <r>
    <n v="1091"/>
    <x v="7"/>
    <n v="99"/>
    <s v="Springfield- Holyoke Family Network"/>
    <s v="Revenue"/>
    <s v="Line Item"/>
    <x v="0"/>
    <x v="12"/>
    <x v="12"/>
    <m/>
    <m/>
  </r>
  <r>
    <n v="1092"/>
    <x v="7"/>
    <n v="99"/>
    <s v="Springfield- Holyoke Family Network"/>
    <s v="Revenue"/>
    <s v="Line Item"/>
    <x v="0"/>
    <x v="13"/>
    <x v="13"/>
    <m/>
    <m/>
  </r>
  <r>
    <n v="1093"/>
    <x v="7"/>
    <n v="99"/>
    <s v="Springfield- Holyoke Family Network"/>
    <s v="Revenue"/>
    <s v="Line Item"/>
    <x v="0"/>
    <x v="14"/>
    <x v="14"/>
    <m/>
    <m/>
  </r>
  <r>
    <n v="1094"/>
    <x v="7"/>
    <n v="99"/>
    <s v="Springfield- Holyoke Family Network"/>
    <s v="Revenue"/>
    <s v="Line Item"/>
    <x v="0"/>
    <x v="15"/>
    <x v="15"/>
    <m/>
    <m/>
  </r>
  <r>
    <n v="1095"/>
    <x v="7"/>
    <n v="99"/>
    <s v="Springfield- Holyoke Family Network"/>
    <s v="Revenue"/>
    <s v="Line Item"/>
    <x v="0"/>
    <x v="16"/>
    <x v="16"/>
    <m/>
    <m/>
  </r>
  <r>
    <n v="1096"/>
    <x v="7"/>
    <n v="99"/>
    <s v="Springfield- Holyoke Family Network"/>
    <s v="Revenue"/>
    <s v="Line Item"/>
    <x v="0"/>
    <x v="17"/>
    <x v="17"/>
    <m/>
    <m/>
  </r>
  <r>
    <n v="1097"/>
    <x v="7"/>
    <n v="99"/>
    <s v="Springfield- Holyoke Family Network"/>
    <s v="Revenue"/>
    <s v="Line Item"/>
    <x v="0"/>
    <x v="18"/>
    <x v="18"/>
    <m/>
    <m/>
  </r>
  <r>
    <n v="1098"/>
    <x v="7"/>
    <n v="99"/>
    <s v="Springfield- Holyoke Family Network"/>
    <s v="Revenue"/>
    <s v="Line Item"/>
    <x v="0"/>
    <x v="19"/>
    <x v="19"/>
    <m/>
    <m/>
  </r>
  <r>
    <n v="1099"/>
    <x v="7"/>
    <n v="99"/>
    <s v="Springfield- Holyoke Family Network"/>
    <s v="Revenue"/>
    <s v="Line Item"/>
    <x v="0"/>
    <x v="20"/>
    <x v="20"/>
    <m/>
    <m/>
  </r>
  <r>
    <n v="1100"/>
    <x v="7"/>
    <n v="99"/>
    <s v="Springfield- Holyoke Family Network"/>
    <s v="Revenue"/>
    <s v="Line Item"/>
    <x v="0"/>
    <x v="21"/>
    <x v="21"/>
    <m/>
    <m/>
  </r>
  <r>
    <n v="1101"/>
    <x v="7"/>
    <n v="99"/>
    <s v="Springfield- Holyoke Family Network"/>
    <s v="Revenue"/>
    <s v="Line Item"/>
    <x v="0"/>
    <x v="22"/>
    <x v="22"/>
    <m/>
    <m/>
  </r>
  <r>
    <n v="1102"/>
    <x v="7"/>
    <n v="99"/>
    <s v="Springfield- Holyoke Family Network"/>
    <s v="Revenue"/>
    <s v="Line Item"/>
    <x v="0"/>
    <x v="23"/>
    <x v="23"/>
    <m/>
    <m/>
  </r>
  <r>
    <n v="1103"/>
    <x v="7"/>
    <n v="99"/>
    <s v="Springfield- Holyoke Family Network"/>
    <s v="Revenue"/>
    <s v="Line Item"/>
    <x v="0"/>
    <x v="24"/>
    <x v="24"/>
    <m/>
    <m/>
  </r>
  <r>
    <n v="1104"/>
    <x v="7"/>
    <n v="99"/>
    <s v="Springfield- Holyoke Family Network"/>
    <s v="Revenue"/>
    <s v="Line Item"/>
    <x v="0"/>
    <x v="25"/>
    <x v="25"/>
    <m/>
    <m/>
  </r>
  <r>
    <n v="1105"/>
    <x v="7"/>
    <n v="99"/>
    <s v="Springfield- Holyoke Family Network"/>
    <s v="Revenue"/>
    <s v="Line Item"/>
    <x v="0"/>
    <x v="26"/>
    <x v="26"/>
    <m/>
    <m/>
  </r>
  <r>
    <n v="1106"/>
    <x v="7"/>
    <n v="99"/>
    <s v="Springfield- Holyoke Family Network"/>
    <s v="Revenue"/>
    <s v="Line Item"/>
    <x v="0"/>
    <x v="27"/>
    <x v="27"/>
    <m/>
    <m/>
  </r>
  <r>
    <n v="1107"/>
    <x v="7"/>
    <n v="99"/>
    <s v="Springfield- Holyoke Family Network"/>
    <s v="Revenue"/>
    <s v="Line Item"/>
    <x v="0"/>
    <x v="28"/>
    <x v="28"/>
    <m/>
    <n v="701"/>
  </r>
  <r>
    <n v="1108"/>
    <x v="7"/>
    <n v="99"/>
    <s v="Springfield- Holyoke Family Network"/>
    <s v="Revenue"/>
    <s v="Line Item"/>
    <x v="0"/>
    <x v="29"/>
    <x v="29"/>
    <m/>
    <m/>
  </r>
  <r>
    <n v="1109"/>
    <x v="7"/>
    <n v="99"/>
    <s v="Springfield- Holyoke Family Network"/>
    <s v="Revenue"/>
    <s v="Line Item"/>
    <x v="0"/>
    <x v="30"/>
    <x v="30"/>
    <m/>
    <m/>
  </r>
  <r>
    <n v="1110"/>
    <x v="7"/>
    <n v="99"/>
    <s v="Springfield- Holyoke Family Network"/>
    <s v="Revenue"/>
    <s v="Line Item"/>
    <x v="0"/>
    <x v="31"/>
    <x v="31"/>
    <m/>
    <m/>
  </r>
  <r>
    <n v="1111"/>
    <x v="7"/>
    <n v="99"/>
    <s v="Springfield- Holyoke Family Network"/>
    <s v="Revenue"/>
    <s v="Line Item"/>
    <x v="0"/>
    <x v="32"/>
    <x v="32"/>
    <m/>
    <m/>
  </r>
  <r>
    <n v="1112"/>
    <x v="7"/>
    <n v="99"/>
    <s v="Springfield- Holyoke Family Network"/>
    <s v="Revenue"/>
    <s v="Line Item"/>
    <x v="0"/>
    <x v="33"/>
    <x v="33"/>
    <m/>
    <m/>
  </r>
  <r>
    <n v="1113"/>
    <x v="7"/>
    <n v="99"/>
    <s v="Springfield- Holyoke Family Network"/>
    <s v="Revenue"/>
    <s v="Line Item"/>
    <x v="0"/>
    <x v="34"/>
    <x v="34"/>
    <m/>
    <m/>
  </r>
  <r>
    <n v="1114"/>
    <x v="7"/>
    <n v="99"/>
    <s v="Springfield- Holyoke Family Network"/>
    <s v="Revenue"/>
    <s v="Line Item"/>
    <x v="0"/>
    <x v="35"/>
    <x v="35"/>
    <m/>
    <m/>
  </r>
  <r>
    <n v="1115"/>
    <x v="7"/>
    <n v="99"/>
    <s v="Springfield- Holyoke Family Network"/>
    <s v="Revenue"/>
    <s v="Line Item"/>
    <x v="0"/>
    <x v="36"/>
    <x v="36"/>
    <m/>
    <m/>
  </r>
  <r>
    <n v="1116"/>
    <x v="7"/>
    <n v="99"/>
    <s v="Springfield- Holyoke Family Network"/>
    <s v="Revenue"/>
    <s v="Line Item"/>
    <x v="0"/>
    <x v="37"/>
    <x v="37"/>
    <m/>
    <m/>
  </r>
  <r>
    <n v="1117"/>
    <x v="7"/>
    <n v="99"/>
    <s v="Springfield- Holyoke Family Network"/>
    <s v="Revenue"/>
    <s v="Line Item"/>
    <x v="0"/>
    <x v="38"/>
    <x v="38"/>
    <m/>
    <m/>
  </r>
  <r>
    <n v="1118"/>
    <x v="7"/>
    <n v="99"/>
    <s v="Springfield- Holyoke Family Network"/>
    <s v="Revenue"/>
    <s v="Line Item"/>
    <x v="0"/>
    <x v="39"/>
    <x v="39"/>
    <m/>
    <m/>
  </r>
  <r>
    <n v="1119"/>
    <x v="7"/>
    <n v="99"/>
    <s v="Springfield- Holyoke Family Network"/>
    <s v="Revenue"/>
    <s v="Line Item"/>
    <x v="0"/>
    <x v="40"/>
    <x v="40"/>
    <m/>
    <m/>
  </r>
  <r>
    <n v="1120"/>
    <x v="7"/>
    <n v="99"/>
    <s v="Springfield- Holyoke Family Network"/>
    <s v="Revenue"/>
    <s v="Line Item"/>
    <x v="0"/>
    <x v="41"/>
    <x v="41"/>
    <m/>
    <m/>
  </r>
  <r>
    <n v="1121"/>
    <x v="7"/>
    <n v="99"/>
    <s v="Springfield- Holyoke Family Network"/>
    <s v="Revenue"/>
    <s v="Total"/>
    <x v="0"/>
    <x v="42"/>
    <x v="42"/>
    <m/>
    <n v="393113"/>
  </r>
  <r>
    <n v="1122"/>
    <x v="7"/>
    <n v="99"/>
    <s v="Springfield- Holyoke Family Network"/>
    <s v="Revenue"/>
    <s v="Line Item"/>
    <x v="0"/>
    <x v="43"/>
    <x v="43"/>
    <m/>
    <m/>
  </r>
  <r>
    <n v="1123"/>
    <x v="7"/>
    <n v="99"/>
    <s v="Springfield- Holyoke Family Network"/>
    <s v="Revenue"/>
    <s v="Line Item"/>
    <x v="0"/>
    <x v="44"/>
    <x v="44"/>
    <m/>
    <m/>
  </r>
  <r>
    <n v="1124"/>
    <x v="7"/>
    <n v="99"/>
    <s v="Springfield- Holyoke Family Network"/>
    <s v="Revenue"/>
    <s v="Line Item"/>
    <x v="0"/>
    <x v="45"/>
    <x v="45"/>
    <m/>
    <m/>
  </r>
  <r>
    <n v="1125"/>
    <x v="7"/>
    <n v="99"/>
    <s v="Springfield- Holyoke Family Network"/>
    <s v="Revenue"/>
    <s v="Line Item"/>
    <x v="0"/>
    <x v="46"/>
    <x v="46"/>
    <m/>
    <m/>
  </r>
  <r>
    <n v="1126"/>
    <x v="7"/>
    <n v="99"/>
    <s v="Springfield- Holyoke Family Network"/>
    <s v="Revenue"/>
    <s v="Line Item"/>
    <x v="0"/>
    <x v="47"/>
    <x v="47"/>
    <m/>
    <m/>
  </r>
  <r>
    <n v="1127"/>
    <x v="7"/>
    <n v="99"/>
    <s v="Springfield- Holyoke Family Network"/>
    <s v="Revenue"/>
    <s v="Line Item"/>
    <x v="0"/>
    <x v="48"/>
    <x v="48"/>
    <m/>
    <n v="2193"/>
  </r>
  <r>
    <n v="1128"/>
    <x v="7"/>
    <n v="99"/>
    <s v="Springfield- Holyoke Family Network"/>
    <s v="Revenue"/>
    <s v="Line Item"/>
    <x v="0"/>
    <x v="49"/>
    <x v="49"/>
    <m/>
    <m/>
  </r>
  <r>
    <n v="1129"/>
    <x v="7"/>
    <n v="99"/>
    <s v="Springfield- Holyoke Family Network"/>
    <s v="Revenue"/>
    <s v="Line Item"/>
    <x v="0"/>
    <x v="50"/>
    <x v="50"/>
    <m/>
    <m/>
  </r>
  <r>
    <n v="1130"/>
    <x v="7"/>
    <n v="99"/>
    <s v="Springfield- Holyoke Family Network"/>
    <s v="Revenue"/>
    <s v="Line Item"/>
    <x v="0"/>
    <x v="51"/>
    <x v="51"/>
    <m/>
    <m/>
  </r>
  <r>
    <n v="1131"/>
    <x v="7"/>
    <n v="99"/>
    <s v="Springfield- Holyoke Family Network"/>
    <s v="Revenue"/>
    <s v="Total"/>
    <x v="0"/>
    <x v="52"/>
    <x v="52"/>
    <m/>
    <n v="395306"/>
  </r>
  <r>
    <n v="1132"/>
    <x v="7"/>
    <n v="99"/>
    <s v="Springfield- Holyoke Family Network"/>
    <s v="Salary Expense"/>
    <s v="Line Item"/>
    <x v="1"/>
    <x v="53"/>
    <x v="53"/>
    <m/>
    <m/>
  </r>
  <r>
    <n v="1133"/>
    <x v="7"/>
    <n v="99"/>
    <s v="Springfield- Holyoke Family Network"/>
    <s v="Salary Expense"/>
    <s v="Line Item"/>
    <x v="1"/>
    <x v="54"/>
    <x v="54"/>
    <m/>
    <m/>
  </r>
  <r>
    <n v="1134"/>
    <x v="7"/>
    <n v="99"/>
    <s v="Springfield- Holyoke Family Network"/>
    <s v="Salary Expense"/>
    <s v="Line Item"/>
    <x v="1"/>
    <x v="55"/>
    <x v="55"/>
    <m/>
    <m/>
  </r>
  <r>
    <n v="1135"/>
    <x v="7"/>
    <n v="99"/>
    <s v="Springfield- Holyoke Family Network"/>
    <s v="Salary Expense"/>
    <s v="Line Item"/>
    <x v="2"/>
    <x v="56"/>
    <x v="56"/>
    <m/>
    <m/>
  </r>
  <r>
    <n v="1136"/>
    <x v="7"/>
    <n v="99"/>
    <s v="Springfield- Holyoke Family Network"/>
    <s v="Salary Expense"/>
    <s v="Line Item"/>
    <x v="2"/>
    <x v="57"/>
    <x v="57"/>
    <m/>
    <m/>
  </r>
  <r>
    <n v="1137"/>
    <x v="7"/>
    <n v="99"/>
    <s v="Springfield- Holyoke Family Network"/>
    <s v="Salary Expense"/>
    <s v="Line Item"/>
    <x v="2"/>
    <x v="58"/>
    <x v="58"/>
    <m/>
    <m/>
  </r>
  <r>
    <n v="1138"/>
    <x v="7"/>
    <n v="99"/>
    <s v="Springfield- Holyoke Family Network"/>
    <s v="Salary Expense"/>
    <s v="Line Item"/>
    <x v="2"/>
    <x v="59"/>
    <x v="59"/>
    <m/>
    <m/>
  </r>
  <r>
    <n v="1139"/>
    <x v="7"/>
    <n v="99"/>
    <s v="Springfield- Holyoke Family Network"/>
    <s v="Salary Expense"/>
    <s v="Line Item"/>
    <x v="2"/>
    <x v="60"/>
    <x v="60"/>
    <m/>
    <m/>
  </r>
  <r>
    <n v="1140"/>
    <x v="7"/>
    <n v="99"/>
    <s v="Springfield- Holyoke Family Network"/>
    <s v="Salary Expense"/>
    <s v="Line Item"/>
    <x v="2"/>
    <x v="61"/>
    <x v="61"/>
    <m/>
    <m/>
  </r>
  <r>
    <n v="1141"/>
    <x v="7"/>
    <n v="99"/>
    <s v="Springfield- Holyoke Family Network"/>
    <s v="Salary Expense"/>
    <s v="Line Item"/>
    <x v="2"/>
    <x v="62"/>
    <x v="62"/>
    <m/>
    <m/>
  </r>
  <r>
    <n v="1142"/>
    <x v="7"/>
    <n v="99"/>
    <s v="Springfield- Holyoke Family Network"/>
    <s v="Salary Expense"/>
    <s v="Line Item"/>
    <x v="2"/>
    <x v="63"/>
    <x v="63"/>
    <m/>
    <m/>
  </r>
  <r>
    <n v="1143"/>
    <x v="7"/>
    <n v="99"/>
    <s v="Springfield- Holyoke Family Network"/>
    <s v="Salary Expense"/>
    <s v="Line Item"/>
    <x v="2"/>
    <x v="64"/>
    <x v="64"/>
    <m/>
    <m/>
  </r>
  <r>
    <n v="1144"/>
    <x v="7"/>
    <n v="99"/>
    <s v="Springfield- Holyoke Family Network"/>
    <s v="Salary Expense"/>
    <s v="Line Item"/>
    <x v="2"/>
    <x v="65"/>
    <x v="65"/>
    <m/>
    <m/>
  </r>
  <r>
    <n v="1145"/>
    <x v="7"/>
    <n v="99"/>
    <s v="Springfield- Holyoke Family Network"/>
    <s v="Salary Expense"/>
    <s v="Line Item"/>
    <x v="2"/>
    <x v="66"/>
    <x v="66"/>
    <m/>
    <m/>
  </r>
  <r>
    <n v="1146"/>
    <x v="7"/>
    <n v="99"/>
    <s v="Springfield- Holyoke Family Network"/>
    <s v="Salary Expense"/>
    <s v="Line Item"/>
    <x v="2"/>
    <x v="67"/>
    <x v="67"/>
    <m/>
    <m/>
  </r>
  <r>
    <n v="1147"/>
    <x v="7"/>
    <n v="99"/>
    <s v="Springfield- Holyoke Family Network"/>
    <s v="Salary Expense"/>
    <s v="Line Item"/>
    <x v="2"/>
    <x v="68"/>
    <x v="68"/>
    <m/>
    <m/>
  </r>
  <r>
    <n v="1148"/>
    <x v="7"/>
    <n v="99"/>
    <s v="Springfield- Holyoke Family Network"/>
    <s v="Salary Expense"/>
    <s v="Line Item"/>
    <x v="2"/>
    <x v="69"/>
    <x v="69"/>
    <m/>
    <m/>
  </r>
  <r>
    <n v="1149"/>
    <x v="7"/>
    <n v="99"/>
    <s v="Springfield- Holyoke Family Network"/>
    <s v="Salary Expense"/>
    <s v="Line Item"/>
    <x v="2"/>
    <x v="70"/>
    <x v="70"/>
    <m/>
    <m/>
  </r>
  <r>
    <n v="1150"/>
    <x v="7"/>
    <n v="99"/>
    <s v="Springfield- Holyoke Family Network"/>
    <s v="Salary Expense"/>
    <s v="Line Item"/>
    <x v="2"/>
    <x v="71"/>
    <x v="71"/>
    <m/>
    <m/>
  </r>
  <r>
    <n v="1151"/>
    <x v="7"/>
    <n v="99"/>
    <s v="Springfield- Holyoke Family Network"/>
    <s v="Salary Expense"/>
    <s v="Line Item"/>
    <x v="2"/>
    <x v="72"/>
    <x v="72"/>
    <m/>
    <m/>
  </r>
  <r>
    <n v="1152"/>
    <x v="7"/>
    <n v="99"/>
    <s v="Springfield- Holyoke Family Network"/>
    <s v="Salary Expense"/>
    <s v="Line Item"/>
    <x v="2"/>
    <x v="73"/>
    <x v="73"/>
    <m/>
    <m/>
  </r>
  <r>
    <n v="1153"/>
    <x v="7"/>
    <n v="99"/>
    <s v="Springfield- Holyoke Family Network"/>
    <s v="Salary Expense"/>
    <s v="Line Item"/>
    <x v="2"/>
    <x v="74"/>
    <x v="74"/>
    <m/>
    <m/>
  </r>
  <r>
    <n v="1154"/>
    <x v="7"/>
    <n v="99"/>
    <s v="Springfield- Holyoke Family Network"/>
    <s v="Salary Expense"/>
    <s v="Line Item"/>
    <x v="2"/>
    <x v="75"/>
    <x v="75"/>
    <m/>
    <m/>
  </r>
  <r>
    <n v="1155"/>
    <x v="7"/>
    <n v="99"/>
    <s v="Springfield- Holyoke Family Network"/>
    <s v="Salary Expense"/>
    <s v="Line Item"/>
    <x v="2"/>
    <x v="76"/>
    <x v="76"/>
    <m/>
    <m/>
  </r>
  <r>
    <n v="1156"/>
    <x v="7"/>
    <n v="99"/>
    <s v="Springfield- Holyoke Family Network"/>
    <s v="Salary Expense"/>
    <s v="Line Item"/>
    <x v="2"/>
    <x v="77"/>
    <x v="77"/>
    <m/>
    <m/>
  </r>
  <r>
    <n v="1157"/>
    <x v="7"/>
    <n v="99"/>
    <s v="Springfield- Holyoke Family Network"/>
    <s v="Salary Expense"/>
    <s v="Line Item"/>
    <x v="2"/>
    <x v="78"/>
    <x v="78"/>
    <m/>
    <m/>
  </r>
  <r>
    <n v="1158"/>
    <x v="7"/>
    <n v="99"/>
    <s v="Springfield- Holyoke Family Network"/>
    <s v="Salary Expense"/>
    <s v="Line Item"/>
    <x v="2"/>
    <x v="79"/>
    <x v="79"/>
    <m/>
    <m/>
  </r>
  <r>
    <n v="1159"/>
    <x v="7"/>
    <n v="99"/>
    <s v="Springfield- Holyoke Family Network"/>
    <s v="Salary Expense"/>
    <s v="Line Item"/>
    <x v="2"/>
    <x v="80"/>
    <x v="80"/>
    <m/>
    <m/>
  </r>
  <r>
    <n v="1160"/>
    <x v="7"/>
    <n v="99"/>
    <s v="Springfield- Holyoke Family Network"/>
    <s v="Salary Expense"/>
    <s v="Line Item"/>
    <x v="2"/>
    <x v="81"/>
    <x v="81"/>
    <n v="1"/>
    <n v="69654"/>
  </r>
  <r>
    <n v="1161"/>
    <x v="7"/>
    <n v="99"/>
    <s v="Springfield- Holyoke Family Network"/>
    <s v="Salary Expense"/>
    <s v="Line Item"/>
    <x v="2"/>
    <x v="82"/>
    <x v="82"/>
    <n v="3"/>
    <n v="137849"/>
  </r>
  <r>
    <n v="1162"/>
    <x v="7"/>
    <n v="99"/>
    <s v="Springfield- Holyoke Family Network"/>
    <s v="Salary Expense"/>
    <s v="Line Item"/>
    <x v="2"/>
    <x v="83"/>
    <x v="83"/>
    <m/>
    <m/>
  </r>
  <r>
    <n v="1163"/>
    <x v="7"/>
    <n v="99"/>
    <s v="Springfield- Holyoke Family Network"/>
    <s v="Salary Expense"/>
    <s v="Line Item"/>
    <x v="2"/>
    <x v="84"/>
    <x v="84"/>
    <m/>
    <m/>
  </r>
  <r>
    <n v="1164"/>
    <x v="7"/>
    <n v="99"/>
    <s v="Springfield- Holyoke Family Network"/>
    <s v="Salary Expense"/>
    <s v="Line Item"/>
    <x v="2"/>
    <x v="85"/>
    <x v="85"/>
    <m/>
    <m/>
  </r>
  <r>
    <n v="1165"/>
    <x v="7"/>
    <n v="99"/>
    <s v="Springfield- Holyoke Family Network"/>
    <s v="Salary Expense"/>
    <s v="Line Item"/>
    <x v="2"/>
    <x v="86"/>
    <x v="86"/>
    <m/>
    <m/>
  </r>
  <r>
    <n v="1166"/>
    <x v="7"/>
    <n v="99"/>
    <s v="Springfield- Holyoke Family Network"/>
    <s v="Salary Expense"/>
    <s v="Line Item"/>
    <x v="3"/>
    <x v="87"/>
    <x v="87"/>
    <n v="0.5"/>
    <n v="17331"/>
  </r>
  <r>
    <n v="1167"/>
    <x v="7"/>
    <n v="99"/>
    <s v="Springfield- Holyoke Family Network"/>
    <s v="Salary Expense"/>
    <s v="Line Item"/>
    <x v="3"/>
    <x v="88"/>
    <x v="88"/>
    <m/>
    <m/>
  </r>
  <r>
    <n v="1168"/>
    <x v="7"/>
    <n v="99"/>
    <s v="Springfield- Holyoke Family Network"/>
    <s v="Salary Expense"/>
    <s v="Line Item"/>
    <x v="3"/>
    <x v="89"/>
    <x v="89"/>
    <m/>
    <m/>
  </r>
  <r>
    <n v="1169"/>
    <x v="7"/>
    <n v="99"/>
    <s v="Springfield- Holyoke Family Network"/>
    <s v="Salary Expense"/>
    <s v="Line Item"/>
    <x v="0"/>
    <x v="90"/>
    <x v="90"/>
    <s v="XXXXXX"/>
    <m/>
  </r>
  <r>
    <n v="1170"/>
    <x v="7"/>
    <n v="99"/>
    <s v="Springfield- Holyoke Family Network"/>
    <s v="Salary Expense"/>
    <s v="Total"/>
    <x v="0"/>
    <x v="91"/>
    <x v="91"/>
    <n v="4.5"/>
    <n v="224834"/>
  </r>
  <r>
    <n v="1171"/>
    <x v="7"/>
    <n v="99"/>
    <s v="Springfield- Holyoke Family Network"/>
    <s v="Expense"/>
    <s v="Total"/>
    <x v="0"/>
    <x v="92"/>
    <x v="92"/>
    <n v="4.5"/>
    <n v="224834"/>
  </r>
  <r>
    <n v="1172"/>
    <x v="7"/>
    <n v="99"/>
    <s v="Springfield- Holyoke Family Network"/>
    <s v="Expense"/>
    <s v="Line Item"/>
    <x v="0"/>
    <x v="93"/>
    <x v="93"/>
    <m/>
    <m/>
  </r>
  <r>
    <n v="1173"/>
    <x v="7"/>
    <n v="99"/>
    <s v="Springfield- Holyoke Family Network"/>
    <s v="Expense"/>
    <s v="Line Item"/>
    <x v="0"/>
    <x v="94"/>
    <x v="94"/>
    <m/>
    <m/>
  </r>
  <r>
    <n v="1174"/>
    <x v="7"/>
    <n v="99"/>
    <s v="Springfield- Holyoke Family Network"/>
    <s v="Expense"/>
    <s v="Line Item"/>
    <x v="0"/>
    <x v="95"/>
    <x v="95"/>
    <m/>
    <m/>
  </r>
  <r>
    <n v="1175"/>
    <x v="7"/>
    <n v="99"/>
    <s v="Springfield- Holyoke Family Network"/>
    <s v="Expense"/>
    <s v="Line Item"/>
    <x v="0"/>
    <x v="96"/>
    <x v="96"/>
    <m/>
    <m/>
  </r>
  <r>
    <n v="1176"/>
    <x v="7"/>
    <n v="99"/>
    <s v="Springfield- Holyoke Family Network"/>
    <s v="Expense"/>
    <s v="Total"/>
    <x v="0"/>
    <x v="97"/>
    <x v="97"/>
    <n v="0"/>
    <n v="0"/>
  </r>
  <r>
    <n v="1177"/>
    <x v="7"/>
    <n v="99"/>
    <s v="Springfield- Holyoke Family Network"/>
    <s v="Expense"/>
    <s v="Line Item"/>
    <x v="0"/>
    <x v="98"/>
    <x v="98"/>
    <m/>
    <m/>
  </r>
  <r>
    <n v="1178"/>
    <x v="7"/>
    <n v="99"/>
    <s v="Springfield- Holyoke Family Network"/>
    <s v="Expense"/>
    <s v="Total"/>
    <x v="0"/>
    <x v="99"/>
    <x v="99"/>
    <n v="4.5"/>
    <n v="224834"/>
  </r>
  <r>
    <n v="1179"/>
    <x v="7"/>
    <n v="99"/>
    <s v="Springfield- Holyoke Family Network"/>
    <s v="Expense"/>
    <s v="Line Item"/>
    <x v="0"/>
    <x v="100"/>
    <x v="100"/>
    <m/>
    <n v="22897"/>
  </r>
  <r>
    <n v="1180"/>
    <x v="7"/>
    <n v="99"/>
    <s v="Springfield- Holyoke Family Network"/>
    <s v="Expense"/>
    <s v="Line Item"/>
    <x v="0"/>
    <x v="101"/>
    <x v="101"/>
    <m/>
    <n v="54048"/>
  </r>
  <r>
    <n v="1181"/>
    <x v="7"/>
    <n v="99"/>
    <s v="Springfield- Holyoke Family Network"/>
    <s v="Expense"/>
    <s v="Line Item"/>
    <x v="0"/>
    <x v="102"/>
    <x v="102"/>
    <m/>
    <m/>
  </r>
  <r>
    <n v="1182"/>
    <x v="7"/>
    <n v="99"/>
    <s v="Springfield- Holyoke Family Network"/>
    <s v="Expense"/>
    <s v="Total"/>
    <x v="0"/>
    <x v="103"/>
    <x v="103"/>
    <m/>
    <n v="301779"/>
  </r>
  <r>
    <n v="1183"/>
    <x v="7"/>
    <n v="99"/>
    <s v="Springfield- Holyoke Family Network"/>
    <s v="Expense"/>
    <s v="Line Item"/>
    <x v="0"/>
    <x v="104"/>
    <x v="104"/>
    <m/>
    <m/>
  </r>
  <r>
    <n v="1184"/>
    <x v="7"/>
    <n v="99"/>
    <s v="Springfield- Holyoke Family Network"/>
    <s v="Expense"/>
    <s v="Line Item"/>
    <x v="0"/>
    <x v="105"/>
    <x v="105"/>
    <m/>
    <n v="504"/>
  </r>
  <r>
    <n v="1185"/>
    <x v="7"/>
    <n v="99"/>
    <s v="Springfield- Holyoke Family Network"/>
    <s v="Expense"/>
    <s v="Line Item"/>
    <x v="0"/>
    <x v="106"/>
    <x v="106"/>
    <m/>
    <m/>
  </r>
  <r>
    <n v="1186"/>
    <x v="7"/>
    <n v="99"/>
    <s v="Springfield- Holyoke Family Network"/>
    <s v="Expense"/>
    <s v="Line Item"/>
    <x v="0"/>
    <x v="107"/>
    <x v="107"/>
    <m/>
    <n v="1215"/>
  </r>
  <r>
    <n v="1187"/>
    <x v="7"/>
    <n v="99"/>
    <s v="Springfield- Holyoke Family Network"/>
    <s v="Expense"/>
    <s v="Total"/>
    <x v="0"/>
    <x v="108"/>
    <x v="108"/>
    <m/>
    <n v="1719"/>
  </r>
  <r>
    <n v="1188"/>
    <x v="7"/>
    <n v="99"/>
    <s v="Springfield- Holyoke Family Network"/>
    <s v="Expense"/>
    <s v="Line Item"/>
    <x v="0"/>
    <x v="109"/>
    <x v="109"/>
    <m/>
    <m/>
  </r>
  <r>
    <n v="1189"/>
    <x v="7"/>
    <n v="99"/>
    <s v="Springfield- Holyoke Family Network"/>
    <s v="Expense"/>
    <s v="Line Item"/>
    <x v="0"/>
    <x v="110"/>
    <x v="110"/>
    <m/>
    <m/>
  </r>
  <r>
    <n v="1190"/>
    <x v="7"/>
    <n v="99"/>
    <s v="Springfield- Holyoke Family Network"/>
    <s v="Expense"/>
    <s v="Line Item"/>
    <x v="0"/>
    <x v="111"/>
    <x v="111"/>
    <m/>
    <n v="25001"/>
  </r>
  <r>
    <n v="1191"/>
    <x v="7"/>
    <n v="99"/>
    <s v="Springfield- Holyoke Family Network"/>
    <s v="Expense"/>
    <s v="Line Item"/>
    <x v="0"/>
    <x v="112"/>
    <x v="112"/>
    <m/>
    <n v="46761"/>
  </r>
  <r>
    <n v="1192"/>
    <x v="7"/>
    <n v="99"/>
    <s v="Springfield- Holyoke Family Network"/>
    <s v="Expense"/>
    <s v="Line Item"/>
    <x v="0"/>
    <x v="113"/>
    <x v="113"/>
    <m/>
    <n v="1788"/>
  </r>
  <r>
    <n v="1193"/>
    <x v="7"/>
    <n v="99"/>
    <s v="Springfield- Holyoke Family Network"/>
    <s v="Expense"/>
    <s v="Line Item"/>
    <x v="0"/>
    <x v="114"/>
    <x v="114"/>
    <m/>
    <n v="6909"/>
  </r>
  <r>
    <n v="1194"/>
    <x v="7"/>
    <n v="99"/>
    <s v="Springfield- Holyoke Family Network"/>
    <s v="Expense"/>
    <s v="Line Item"/>
    <x v="0"/>
    <x v="115"/>
    <x v="115"/>
    <m/>
    <n v="26"/>
  </r>
  <r>
    <n v="1195"/>
    <x v="7"/>
    <n v="99"/>
    <s v="Springfield- Holyoke Family Network"/>
    <s v="Expense"/>
    <s v="Line Item"/>
    <x v="0"/>
    <x v="116"/>
    <x v="116"/>
    <m/>
    <m/>
  </r>
  <r>
    <n v="1196"/>
    <x v="7"/>
    <n v="99"/>
    <s v="Springfield- Holyoke Family Network"/>
    <s v="Expense"/>
    <s v="Line Item"/>
    <x v="0"/>
    <x v="117"/>
    <x v="117"/>
    <m/>
    <n v="150"/>
  </r>
  <r>
    <n v="1197"/>
    <x v="7"/>
    <n v="99"/>
    <s v="Springfield- Holyoke Family Network"/>
    <s v="Expense"/>
    <s v="Line Item"/>
    <x v="0"/>
    <x v="118"/>
    <x v="118"/>
    <m/>
    <m/>
  </r>
  <r>
    <n v="1198"/>
    <x v="7"/>
    <n v="99"/>
    <s v="Springfield- Holyoke Family Network"/>
    <s v="Expense"/>
    <s v="Line Item"/>
    <x v="0"/>
    <x v="119"/>
    <x v="119"/>
    <m/>
    <m/>
  </r>
  <r>
    <n v="1199"/>
    <x v="7"/>
    <n v="99"/>
    <s v="Springfield- Holyoke Family Network"/>
    <s v="Expense"/>
    <s v="Line Item"/>
    <x v="0"/>
    <x v="120"/>
    <x v="120"/>
    <m/>
    <m/>
  </r>
  <r>
    <n v="1200"/>
    <x v="7"/>
    <n v="99"/>
    <s v="Springfield- Holyoke Family Network"/>
    <s v="Expense"/>
    <s v="Line Item"/>
    <x v="0"/>
    <x v="121"/>
    <x v="121"/>
    <m/>
    <m/>
  </r>
  <r>
    <n v="1201"/>
    <x v="7"/>
    <n v="99"/>
    <s v="Springfield- Holyoke Family Network"/>
    <s v="Expense"/>
    <s v="Line Item"/>
    <x v="0"/>
    <x v="122"/>
    <x v="122"/>
    <m/>
    <m/>
  </r>
  <r>
    <n v="1202"/>
    <x v="7"/>
    <n v="99"/>
    <s v="Springfield- Holyoke Family Network"/>
    <s v="Expense"/>
    <s v="Line Item"/>
    <x v="0"/>
    <x v="123"/>
    <x v="123"/>
    <m/>
    <m/>
  </r>
  <r>
    <n v="1203"/>
    <x v="7"/>
    <n v="99"/>
    <s v="Springfield- Holyoke Family Network"/>
    <s v="Expense"/>
    <s v="Line Item"/>
    <x v="0"/>
    <x v="124"/>
    <x v="124"/>
    <m/>
    <m/>
  </r>
  <r>
    <n v="1204"/>
    <x v="7"/>
    <n v="99"/>
    <s v="Springfield- Holyoke Family Network"/>
    <s v="Expense"/>
    <s v="Line Item"/>
    <x v="0"/>
    <x v="125"/>
    <x v="125"/>
    <m/>
    <m/>
  </r>
  <r>
    <n v="1205"/>
    <x v="7"/>
    <n v="99"/>
    <s v="Springfield- Holyoke Family Network"/>
    <s v="Expense"/>
    <s v="Line Item"/>
    <x v="0"/>
    <x v="126"/>
    <x v="126"/>
    <m/>
    <m/>
  </r>
  <r>
    <n v="1206"/>
    <x v="7"/>
    <n v="99"/>
    <s v="Springfield- Holyoke Family Network"/>
    <s v="Expense"/>
    <s v="Total"/>
    <x v="0"/>
    <x v="127"/>
    <x v="127"/>
    <m/>
    <n v="80635"/>
  </r>
  <r>
    <n v="1207"/>
    <x v="7"/>
    <n v="99"/>
    <s v="Springfield- Holyoke Family Network"/>
    <s v="Expense"/>
    <s v="Line Item"/>
    <x v="0"/>
    <x v="128"/>
    <x v="128"/>
    <m/>
    <m/>
  </r>
  <r>
    <n v="1208"/>
    <x v="7"/>
    <n v="99"/>
    <s v="Springfield- Holyoke Family Network"/>
    <s v="Expense"/>
    <s v="Line Item"/>
    <x v="0"/>
    <x v="129"/>
    <x v="129"/>
    <m/>
    <m/>
  </r>
  <r>
    <n v="1209"/>
    <x v="7"/>
    <n v="99"/>
    <s v="Springfield- Holyoke Family Network"/>
    <s v="Expense"/>
    <s v="Line Item"/>
    <x v="0"/>
    <x v="130"/>
    <x v="130"/>
    <m/>
    <m/>
  </r>
  <r>
    <n v="1210"/>
    <x v="7"/>
    <n v="99"/>
    <s v="Springfield- Holyoke Family Network"/>
    <s v="Expense"/>
    <s v="Line Item"/>
    <x v="0"/>
    <x v="131"/>
    <x v="131"/>
    <m/>
    <n v="1158"/>
  </r>
  <r>
    <n v="1211"/>
    <x v="7"/>
    <n v="99"/>
    <s v="Springfield- Holyoke Family Network"/>
    <s v="Expense"/>
    <s v="Line Item"/>
    <x v="0"/>
    <x v="132"/>
    <x v="132"/>
    <m/>
    <n v="916"/>
  </r>
  <r>
    <n v="1212"/>
    <x v="7"/>
    <n v="99"/>
    <s v="Springfield- Holyoke Family Network"/>
    <s v="Expense"/>
    <s v="Line Item"/>
    <x v="0"/>
    <x v="133"/>
    <x v="133"/>
    <m/>
    <m/>
  </r>
  <r>
    <n v="1213"/>
    <x v="7"/>
    <n v="99"/>
    <s v="Springfield- Holyoke Family Network"/>
    <s v="Expense"/>
    <s v="Total"/>
    <x v="0"/>
    <x v="134"/>
    <x v="134"/>
    <m/>
    <n v="2074"/>
  </r>
  <r>
    <n v="1214"/>
    <x v="7"/>
    <n v="99"/>
    <s v="Springfield- Holyoke Family Network"/>
    <s v="Expense"/>
    <s v="Line Item"/>
    <x v="0"/>
    <x v="135"/>
    <x v="135"/>
    <m/>
    <n v="30848"/>
  </r>
  <r>
    <n v="1215"/>
    <x v="7"/>
    <n v="99"/>
    <s v="Springfield- Holyoke Family Network"/>
    <s v="Expense"/>
    <s v="Total"/>
    <x v="0"/>
    <x v="136"/>
    <x v="136"/>
    <m/>
    <n v="417055"/>
  </r>
  <r>
    <n v="1216"/>
    <x v="7"/>
    <n v="99"/>
    <s v="Springfield- Holyoke Family Network"/>
    <s v="Expense"/>
    <s v="Line Item"/>
    <x v="0"/>
    <x v="137"/>
    <x v="137"/>
    <m/>
    <m/>
  </r>
  <r>
    <n v="1217"/>
    <x v="7"/>
    <n v="99"/>
    <s v="Springfield- Holyoke Family Network"/>
    <s v="Expense"/>
    <s v="Line Item"/>
    <x v="0"/>
    <x v="138"/>
    <x v="138"/>
    <m/>
    <n v="2193"/>
  </r>
  <r>
    <n v="1218"/>
    <x v="7"/>
    <n v="99"/>
    <s v="Springfield- Holyoke Family Network"/>
    <s v="Expense"/>
    <s v="Total"/>
    <x v="0"/>
    <x v="139"/>
    <x v="139"/>
    <m/>
    <n v="419248"/>
  </r>
  <r>
    <n v="1219"/>
    <x v="7"/>
    <n v="99"/>
    <s v="Springfield- Holyoke Family Network"/>
    <s v="Expense"/>
    <s v="Total"/>
    <x v="0"/>
    <x v="140"/>
    <x v="140"/>
    <m/>
    <n v="395306"/>
  </r>
  <r>
    <n v="1220"/>
    <x v="7"/>
    <n v="99"/>
    <s v="Springfield- Holyoke Family Network"/>
    <s v="Expense"/>
    <s v="Line Item"/>
    <x v="0"/>
    <x v="141"/>
    <x v="141"/>
    <m/>
    <n v="-23942"/>
  </r>
  <r>
    <n v="1221"/>
    <x v="7"/>
    <n v="99"/>
    <s v="Springfield- Holyoke Family Network"/>
    <s v="Non-Reimbursable"/>
    <s v="Line Item"/>
    <x v="0"/>
    <x v="142"/>
    <x v="142"/>
    <m/>
    <m/>
  </r>
  <r>
    <n v="1222"/>
    <x v="7"/>
    <n v="99"/>
    <s v="Springfield- Holyoke Family Network"/>
    <s v="Non-Reimbursable"/>
    <s v="Line Item"/>
    <x v="0"/>
    <x v="143"/>
    <x v="143"/>
    <m/>
    <m/>
  </r>
  <r>
    <n v="1223"/>
    <x v="7"/>
    <n v="99"/>
    <s v="Springfield- Holyoke Family Network"/>
    <s v="Non-Reimbursable"/>
    <s v="Line Item"/>
    <x v="0"/>
    <x v="144"/>
    <x v="144"/>
    <m/>
    <m/>
  </r>
  <r>
    <n v="1224"/>
    <x v="7"/>
    <n v="99"/>
    <s v="Springfield- Holyoke Family Network"/>
    <s v="Non-Reimbursable"/>
    <s v="Line Item"/>
    <x v="0"/>
    <x v="145"/>
    <x v="145"/>
    <m/>
    <m/>
  </r>
  <r>
    <n v="1225"/>
    <x v="7"/>
    <n v="99"/>
    <s v="Springfield- Holyoke Family Network"/>
    <s v="Non-Reimbursable"/>
    <s v="Line Item"/>
    <x v="0"/>
    <x v="146"/>
    <x v="146"/>
    <m/>
    <m/>
  </r>
  <r>
    <n v="1226"/>
    <x v="7"/>
    <n v="99"/>
    <s v="Springfield- Holyoke Family Network"/>
    <s v="Non-Reimbursable"/>
    <s v="Line Item"/>
    <x v="0"/>
    <x v="147"/>
    <x v="147"/>
    <m/>
    <m/>
  </r>
  <r>
    <n v="1227"/>
    <x v="7"/>
    <n v="99"/>
    <s v="Springfield- Holyoke Family Network"/>
    <s v="Non-Reimbursable"/>
    <s v="Line Item"/>
    <x v="0"/>
    <x v="148"/>
    <x v="148"/>
    <m/>
    <m/>
  </r>
  <r>
    <n v="1228"/>
    <x v="7"/>
    <n v="99"/>
    <s v="Springfield- Holyoke Family Network"/>
    <s v="Non-Reimbursable"/>
    <s v="Total"/>
    <x v="0"/>
    <x v="149"/>
    <x v="149"/>
    <m/>
    <n v="0"/>
  </r>
  <r>
    <n v="1229"/>
    <x v="7"/>
    <n v="99"/>
    <s v="Springfield- Holyoke Family Network"/>
    <s v="Non-Reimbursable"/>
    <s v="Total"/>
    <x v="0"/>
    <x v="150"/>
    <x v="150"/>
    <m/>
    <n v="2193"/>
  </r>
  <r>
    <n v="1230"/>
    <x v="7"/>
    <n v="99"/>
    <s v="Springfield- Holyoke Family Network"/>
    <s v="Non-Reimbursable"/>
    <s v="Line Item"/>
    <x v="0"/>
    <x v="151"/>
    <x v="151"/>
    <m/>
    <n v="2193"/>
  </r>
  <r>
    <n v="1231"/>
    <x v="7"/>
    <n v="99"/>
    <s v="Springfield- Holyoke Family Network"/>
    <s v="Non-Reimbursable"/>
    <s v="Line Item"/>
    <x v="0"/>
    <x v="152"/>
    <x v="152"/>
    <m/>
    <m/>
  </r>
  <r>
    <n v="1232"/>
    <x v="7"/>
    <n v="99"/>
    <s v="Springfield- Holyoke Family Network"/>
    <s v="Non-Reimbursable"/>
    <s v="Line Item"/>
    <x v="0"/>
    <x v="153"/>
    <x v="153"/>
    <m/>
    <n v="0"/>
  </r>
  <r>
    <n v="1233"/>
    <x v="8"/>
    <n v="100"/>
    <s v="Lawrence"/>
    <s v="Revenue"/>
    <s v="Line Item"/>
    <x v="0"/>
    <x v="0"/>
    <x v="0"/>
    <m/>
    <m/>
  </r>
  <r>
    <n v="1234"/>
    <x v="8"/>
    <n v="100"/>
    <s v="Lawrence"/>
    <s v="Revenue"/>
    <s v="Line Item"/>
    <x v="0"/>
    <x v="1"/>
    <x v="1"/>
    <m/>
    <m/>
  </r>
  <r>
    <n v="1235"/>
    <x v="8"/>
    <n v="100"/>
    <s v="Lawrence"/>
    <s v="Revenue"/>
    <s v="Line Item"/>
    <x v="0"/>
    <x v="2"/>
    <x v="2"/>
    <m/>
    <m/>
  </r>
  <r>
    <n v="1236"/>
    <x v="8"/>
    <n v="100"/>
    <s v="Lawrence"/>
    <s v="Revenue"/>
    <s v="Total"/>
    <x v="0"/>
    <x v="3"/>
    <x v="3"/>
    <m/>
    <n v="0"/>
  </r>
  <r>
    <n v="1237"/>
    <x v="8"/>
    <n v="100"/>
    <s v="Lawrence"/>
    <s v="Revenue"/>
    <s v="Line Item"/>
    <x v="0"/>
    <x v="4"/>
    <x v="4"/>
    <m/>
    <m/>
  </r>
  <r>
    <n v="1238"/>
    <x v="8"/>
    <n v="100"/>
    <s v="Lawrence"/>
    <s v="Revenue"/>
    <s v="Line Item"/>
    <x v="0"/>
    <x v="5"/>
    <x v="5"/>
    <m/>
    <m/>
  </r>
  <r>
    <n v="1239"/>
    <x v="8"/>
    <n v="100"/>
    <s v="Lawrence"/>
    <s v="Revenue"/>
    <s v="Total"/>
    <x v="0"/>
    <x v="6"/>
    <x v="6"/>
    <m/>
    <n v="0"/>
  </r>
  <r>
    <n v="1240"/>
    <x v="8"/>
    <n v="100"/>
    <s v="Lawrence"/>
    <s v="Revenue"/>
    <s v="Line Item"/>
    <x v="0"/>
    <x v="7"/>
    <x v="7"/>
    <m/>
    <m/>
  </r>
  <r>
    <n v="1241"/>
    <x v="8"/>
    <n v="100"/>
    <s v="Lawrence"/>
    <s v="Revenue"/>
    <s v="Line Item"/>
    <x v="0"/>
    <x v="8"/>
    <x v="8"/>
    <m/>
    <m/>
  </r>
  <r>
    <n v="1242"/>
    <x v="8"/>
    <n v="100"/>
    <s v="Lawrence"/>
    <s v="Revenue"/>
    <s v="Line Item"/>
    <x v="0"/>
    <x v="9"/>
    <x v="9"/>
    <m/>
    <m/>
  </r>
  <r>
    <n v="1243"/>
    <x v="8"/>
    <n v="100"/>
    <s v="Lawrence"/>
    <s v="Revenue"/>
    <s v="Line Item"/>
    <x v="0"/>
    <x v="10"/>
    <x v="10"/>
    <m/>
    <n v="396003"/>
  </r>
  <r>
    <n v="1244"/>
    <x v="8"/>
    <n v="100"/>
    <s v="Lawrence"/>
    <s v="Revenue"/>
    <s v="Line Item"/>
    <x v="0"/>
    <x v="11"/>
    <x v="11"/>
    <m/>
    <m/>
  </r>
  <r>
    <n v="1245"/>
    <x v="8"/>
    <n v="100"/>
    <s v="Lawrence"/>
    <s v="Revenue"/>
    <s v="Line Item"/>
    <x v="0"/>
    <x v="12"/>
    <x v="12"/>
    <m/>
    <m/>
  </r>
  <r>
    <n v="1246"/>
    <x v="8"/>
    <n v="100"/>
    <s v="Lawrence"/>
    <s v="Revenue"/>
    <s v="Line Item"/>
    <x v="0"/>
    <x v="13"/>
    <x v="13"/>
    <m/>
    <m/>
  </r>
  <r>
    <n v="1247"/>
    <x v="8"/>
    <n v="100"/>
    <s v="Lawrence"/>
    <s v="Revenue"/>
    <s v="Line Item"/>
    <x v="0"/>
    <x v="14"/>
    <x v="14"/>
    <m/>
    <m/>
  </r>
  <r>
    <n v="1248"/>
    <x v="8"/>
    <n v="100"/>
    <s v="Lawrence"/>
    <s v="Revenue"/>
    <s v="Line Item"/>
    <x v="0"/>
    <x v="15"/>
    <x v="15"/>
    <m/>
    <m/>
  </r>
  <r>
    <n v="1249"/>
    <x v="8"/>
    <n v="100"/>
    <s v="Lawrence"/>
    <s v="Revenue"/>
    <s v="Line Item"/>
    <x v="0"/>
    <x v="16"/>
    <x v="16"/>
    <m/>
    <m/>
  </r>
  <r>
    <n v="1250"/>
    <x v="8"/>
    <n v="100"/>
    <s v="Lawrence"/>
    <s v="Revenue"/>
    <s v="Line Item"/>
    <x v="0"/>
    <x v="17"/>
    <x v="17"/>
    <m/>
    <m/>
  </r>
  <r>
    <n v="1251"/>
    <x v="8"/>
    <n v="100"/>
    <s v="Lawrence"/>
    <s v="Revenue"/>
    <s v="Line Item"/>
    <x v="0"/>
    <x v="18"/>
    <x v="18"/>
    <m/>
    <m/>
  </r>
  <r>
    <n v="1252"/>
    <x v="8"/>
    <n v="100"/>
    <s v="Lawrence"/>
    <s v="Revenue"/>
    <s v="Line Item"/>
    <x v="0"/>
    <x v="19"/>
    <x v="19"/>
    <m/>
    <m/>
  </r>
  <r>
    <n v="1253"/>
    <x v="8"/>
    <n v="100"/>
    <s v="Lawrence"/>
    <s v="Revenue"/>
    <s v="Line Item"/>
    <x v="0"/>
    <x v="20"/>
    <x v="20"/>
    <m/>
    <m/>
  </r>
  <r>
    <n v="1254"/>
    <x v="8"/>
    <n v="100"/>
    <s v="Lawrence"/>
    <s v="Revenue"/>
    <s v="Line Item"/>
    <x v="0"/>
    <x v="21"/>
    <x v="21"/>
    <m/>
    <m/>
  </r>
  <r>
    <n v="1255"/>
    <x v="8"/>
    <n v="100"/>
    <s v="Lawrence"/>
    <s v="Revenue"/>
    <s v="Line Item"/>
    <x v="0"/>
    <x v="22"/>
    <x v="22"/>
    <m/>
    <m/>
  </r>
  <r>
    <n v="1256"/>
    <x v="8"/>
    <n v="100"/>
    <s v="Lawrence"/>
    <s v="Revenue"/>
    <s v="Line Item"/>
    <x v="0"/>
    <x v="23"/>
    <x v="23"/>
    <m/>
    <m/>
  </r>
  <r>
    <n v="1257"/>
    <x v="8"/>
    <n v="100"/>
    <s v="Lawrence"/>
    <s v="Revenue"/>
    <s v="Line Item"/>
    <x v="0"/>
    <x v="24"/>
    <x v="24"/>
    <m/>
    <m/>
  </r>
  <r>
    <n v="1258"/>
    <x v="8"/>
    <n v="100"/>
    <s v="Lawrence"/>
    <s v="Revenue"/>
    <s v="Line Item"/>
    <x v="0"/>
    <x v="25"/>
    <x v="25"/>
    <m/>
    <m/>
  </r>
  <r>
    <n v="1259"/>
    <x v="8"/>
    <n v="100"/>
    <s v="Lawrence"/>
    <s v="Revenue"/>
    <s v="Line Item"/>
    <x v="0"/>
    <x v="26"/>
    <x v="26"/>
    <m/>
    <m/>
  </r>
  <r>
    <n v="1260"/>
    <x v="8"/>
    <n v="100"/>
    <s v="Lawrence"/>
    <s v="Revenue"/>
    <s v="Line Item"/>
    <x v="0"/>
    <x v="27"/>
    <x v="27"/>
    <m/>
    <m/>
  </r>
  <r>
    <n v="1261"/>
    <x v="8"/>
    <n v="100"/>
    <s v="Lawrence"/>
    <s v="Revenue"/>
    <s v="Line Item"/>
    <x v="0"/>
    <x v="28"/>
    <x v="28"/>
    <m/>
    <m/>
  </r>
  <r>
    <n v="1262"/>
    <x v="8"/>
    <n v="100"/>
    <s v="Lawrence"/>
    <s v="Revenue"/>
    <s v="Line Item"/>
    <x v="0"/>
    <x v="29"/>
    <x v="29"/>
    <m/>
    <m/>
  </r>
  <r>
    <n v="1263"/>
    <x v="8"/>
    <n v="100"/>
    <s v="Lawrence"/>
    <s v="Revenue"/>
    <s v="Line Item"/>
    <x v="0"/>
    <x v="30"/>
    <x v="30"/>
    <m/>
    <m/>
  </r>
  <r>
    <n v="1264"/>
    <x v="8"/>
    <n v="100"/>
    <s v="Lawrence"/>
    <s v="Revenue"/>
    <s v="Line Item"/>
    <x v="0"/>
    <x v="31"/>
    <x v="31"/>
    <m/>
    <m/>
  </r>
  <r>
    <n v="1265"/>
    <x v="8"/>
    <n v="100"/>
    <s v="Lawrence"/>
    <s v="Revenue"/>
    <s v="Line Item"/>
    <x v="0"/>
    <x v="32"/>
    <x v="32"/>
    <m/>
    <m/>
  </r>
  <r>
    <n v="1266"/>
    <x v="8"/>
    <n v="100"/>
    <s v="Lawrence"/>
    <s v="Revenue"/>
    <s v="Line Item"/>
    <x v="0"/>
    <x v="33"/>
    <x v="33"/>
    <m/>
    <m/>
  </r>
  <r>
    <n v="1267"/>
    <x v="8"/>
    <n v="100"/>
    <s v="Lawrence"/>
    <s v="Revenue"/>
    <s v="Line Item"/>
    <x v="0"/>
    <x v="34"/>
    <x v="34"/>
    <m/>
    <m/>
  </r>
  <r>
    <n v="1268"/>
    <x v="8"/>
    <n v="100"/>
    <s v="Lawrence"/>
    <s v="Revenue"/>
    <s v="Line Item"/>
    <x v="0"/>
    <x v="35"/>
    <x v="35"/>
    <m/>
    <m/>
  </r>
  <r>
    <n v="1269"/>
    <x v="8"/>
    <n v="100"/>
    <s v="Lawrence"/>
    <s v="Revenue"/>
    <s v="Line Item"/>
    <x v="0"/>
    <x v="36"/>
    <x v="36"/>
    <m/>
    <m/>
  </r>
  <r>
    <n v="1270"/>
    <x v="8"/>
    <n v="100"/>
    <s v="Lawrence"/>
    <s v="Revenue"/>
    <s v="Line Item"/>
    <x v="0"/>
    <x v="37"/>
    <x v="37"/>
    <m/>
    <m/>
  </r>
  <r>
    <n v="1271"/>
    <x v="8"/>
    <n v="100"/>
    <s v="Lawrence"/>
    <s v="Revenue"/>
    <s v="Line Item"/>
    <x v="0"/>
    <x v="38"/>
    <x v="38"/>
    <m/>
    <m/>
  </r>
  <r>
    <n v="1272"/>
    <x v="8"/>
    <n v="100"/>
    <s v="Lawrence"/>
    <s v="Revenue"/>
    <s v="Line Item"/>
    <x v="0"/>
    <x v="39"/>
    <x v="39"/>
    <m/>
    <m/>
  </r>
  <r>
    <n v="1273"/>
    <x v="8"/>
    <n v="100"/>
    <s v="Lawrence"/>
    <s v="Revenue"/>
    <s v="Line Item"/>
    <x v="0"/>
    <x v="40"/>
    <x v="40"/>
    <m/>
    <m/>
  </r>
  <r>
    <n v="1274"/>
    <x v="8"/>
    <n v="100"/>
    <s v="Lawrence"/>
    <s v="Revenue"/>
    <s v="Line Item"/>
    <x v="0"/>
    <x v="41"/>
    <x v="41"/>
    <m/>
    <m/>
  </r>
  <r>
    <n v="1275"/>
    <x v="8"/>
    <n v="100"/>
    <s v="Lawrence"/>
    <s v="Revenue"/>
    <s v="Total"/>
    <x v="0"/>
    <x v="42"/>
    <x v="42"/>
    <m/>
    <n v="396003"/>
  </r>
  <r>
    <n v="1276"/>
    <x v="8"/>
    <n v="100"/>
    <s v="Lawrence"/>
    <s v="Revenue"/>
    <s v="Line Item"/>
    <x v="0"/>
    <x v="43"/>
    <x v="43"/>
    <m/>
    <m/>
  </r>
  <r>
    <n v="1277"/>
    <x v="8"/>
    <n v="100"/>
    <s v="Lawrence"/>
    <s v="Revenue"/>
    <s v="Line Item"/>
    <x v="0"/>
    <x v="44"/>
    <x v="44"/>
    <m/>
    <m/>
  </r>
  <r>
    <n v="1278"/>
    <x v="8"/>
    <n v="100"/>
    <s v="Lawrence"/>
    <s v="Revenue"/>
    <s v="Line Item"/>
    <x v="0"/>
    <x v="45"/>
    <x v="45"/>
    <m/>
    <m/>
  </r>
  <r>
    <n v="1279"/>
    <x v="8"/>
    <n v="100"/>
    <s v="Lawrence"/>
    <s v="Revenue"/>
    <s v="Line Item"/>
    <x v="0"/>
    <x v="46"/>
    <x v="46"/>
    <m/>
    <m/>
  </r>
  <r>
    <n v="1280"/>
    <x v="8"/>
    <n v="100"/>
    <s v="Lawrence"/>
    <s v="Revenue"/>
    <s v="Line Item"/>
    <x v="0"/>
    <x v="47"/>
    <x v="47"/>
    <m/>
    <m/>
  </r>
  <r>
    <n v="1281"/>
    <x v="8"/>
    <n v="100"/>
    <s v="Lawrence"/>
    <s v="Revenue"/>
    <s v="Line Item"/>
    <x v="0"/>
    <x v="48"/>
    <x v="48"/>
    <m/>
    <n v="1879"/>
  </r>
  <r>
    <n v="1282"/>
    <x v="8"/>
    <n v="100"/>
    <s v="Lawrence"/>
    <s v="Revenue"/>
    <s v="Line Item"/>
    <x v="0"/>
    <x v="49"/>
    <x v="49"/>
    <m/>
    <m/>
  </r>
  <r>
    <n v="1283"/>
    <x v="8"/>
    <n v="100"/>
    <s v="Lawrence"/>
    <s v="Revenue"/>
    <s v="Line Item"/>
    <x v="0"/>
    <x v="50"/>
    <x v="50"/>
    <m/>
    <m/>
  </r>
  <r>
    <n v="1284"/>
    <x v="8"/>
    <n v="100"/>
    <s v="Lawrence"/>
    <s v="Revenue"/>
    <s v="Line Item"/>
    <x v="0"/>
    <x v="51"/>
    <x v="51"/>
    <m/>
    <m/>
  </r>
  <r>
    <n v="1285"/>
    <x v="8"/>
    <n v="100"/>
    <s v="Lawrence"/>
    <s v="Revenue"/>
    <s v="Total"/>
    <x v="0"/>
    <x v="52"/>
    <x v="52"/>
    <m/>
    <n v="397882"/>
  </r>
  <r>
    <n v="1286"/>
    <x v="8"/>
    <n v="100"/>
    <s v="Lawrence"/>
    <s v="Salary Expense"/>
    <s v="Line Item"/>
    <x v="1"/>
    <x v="53"/>
    <x v="53"/>
    <m/>
    <m/>
  </r>
  <r>
    <n v="1287"/>
    <x v="8"/>
    <n v="100"/>
    <s v="Lawrence"/>
    <s v="Salary Expense"/>
    <s v="Line Item"/>
    <x v="1"/>
    <x v="54"/>
    <x v="54"/>
    <m/>
    <m/>
  </r>
  <r>
    <n v="1288"/>
    <x v="8"/>
    <n v="100"/>
    <s v="Lawrence"/>
    <s v="Salary Expense"/>
    <s v="Line Item"/>
    <x v="1"/>
    <x v="55"/>
    <x v="55"/>
    <m/>
    <m/>
  </r>
  <r>
    <n v="1289"/>
    <x v="8"/>
    <n v="100"/>
    <s v="Lawrence"/>
    <s v="Salary Expense"/>
    <s v="Line Item"/>
    <x v="2"/>
    <x v="56"/>
    <x v="56"/>
    <m/>
    <m/>
  </r>
  <r>
    <n v="1290"/>
    <x v="8"/>
    <n v="100"/>
    <s v="Lawrence"/>
    <s v="Salary Expense"/>
    <s v="Line Item"/>
    <x v="2"/>
    <x v="57"/>
    <x v="57"/>
    <m/>
    <m/>
  </r>
  <r>
    <n v="1291"/>
    <x v="8"/>
    <n v="100"/>
    <s v="Lawrence"/>
    <s v="Salary Expense"/>
    <s v="Line Item"/>
    <x v="2"/>
    <x v="58"/>
    <x v="58"/>
    <m/>
    <m/>
  </r>
  <r>
    <n v="1292"/>
    <x v="8"/>
    <n v="100"/>
    <s v="Lawrence"/>
    <s v="Salary Expense"/>
    <s v="Line Item"/>
    <x v="2"/>
    <x v="59"/>
    <x v="59"/>
    <m/>
    <m/>
  </r>
  <r>
    <n v="1293"/>
    <x v="8"/>
    <n v="100"/>
    <s v="Lawrence"/>
    <s v="Salary Expense"/>
    <s v="Line Item"/>
    <x v="2"/>
    <x v="60"/>
    <x v="60"/>
    <m/>
    <m/>
  </r>
  <r>
    <n v="1294"/>
    <x v="8"/>
    <n v="100"/>
    <s v="Lawrence"/>
    <s v="Salary Expense"/>
    <s v="Line Item"/>
    <x v="2"/>
    <x v="61"/>
    <x v="61"/>
    <m/>
    <m/>
  </r>
  <r>
    <n v="1295"/>
    <x v="8"/>
    <n v="100"/>
    <s v="Lawrence"/>
    <s v="Salary Expense"/>
    <s v="Line Item"/>
    <x v="2"/>
    <x v="62"/>
    <x v="62"/>
    <m/>
    <m/>
  </r>
  <r>
    <n v="1296"/>
    <x v="8"/>
    <n v="100"/>
    <s v="Lawrence"/>
    <s v="Salary Expense"/>
    <s v="Line Item"/>
    <x v="2"/>
    <x v="63"/>
    <x v="63"/>
    <m/>
    <m/>
  </r>
  <r>
    <n v="1297"/>
    <x v="8"/>
    <n v="100"/>
    <s v="Lawrence"/>
    <s v="Salary Expense"/>
    <s v="Line Item"/>
    <x v="2"/>
    <x v="64"/>
    <x v="64"/>
    <m/>
    <m/>
  </r>
  <r>
    <n v="1298"/>
    <x v="8"/>
    <n v="100"/>
    <s v="Lawrence"/>
    <s v="Salary Expense"/>
    <s v="Line Item"/>
    <x v="2"/>
    <x v="65"/>
    <x v="65"/>
    <m/>
    <m/>
  </r>
  <r>
    <n v="1299"/>
    <x v="8"/>
    <n v="100"/>
    <s v="Lawrence"/>
    <s v="Salary Expense"/>
    <s v="Line Item"/>
    <x v="2"/>
    <x v="66"/>
    <x v="66"/>
    <m/>
    <m/>
  </r>
  <r>
    <n v="1300"/>
    <x v="8"/>
    <n v="100"/>
    <s v="Lawrence"/>
    <s v="Salary Expense"/>
    <s v="Line Item"/>
    <x v="2"/>
    <x v="67"/>
    <x v="67"/>
    <m/>
    <m/>
  </r>
  <r>
    <n v="1301"/>
    <x v="8"/>
    <n v="100"/>
    <s v="Lawrence"/>
    <s v="Salary Expense"/>
    <s v="Line Item"/>
    <x v="2"/>
    <x v="68"/>
    <x v="68"/>
    <m/>
    <m/>
  </r>
  <r>
    <n v="1302"/>
    <x v="8"/>
    <n v="100"/>
    <s v="Lawrence"/>
    <s v="Salary Expense"/>
    <s v="Line Item"/>
    <x v="2"/>
    <x v="69"/>
    <x v="69"/>
    <m/>
    <m/>
  </r>
  <r>
    <n v="1303"/>
    <x v="8"/>
    <n v="100"/>
    <s v="Lawrence"/>
    <s v="Salary Expense"/>
    <s v="Line Item"/>
    <x v="2"/>
    <x v="70"/>
    <x v="70"/>
    <m/>
    <m/>
  </r>
  <r>
    <n v="1304"/>
    <x v="8"/>
    <n v="100"/>
    <s v="Lawrence"/>
    <s v="Salary Expense"/>
    <s v="Line Item"/>
    <x v="2"/>
    <x v="71"/>
    <x v="71"/>
    <m/>
    <m/>
  </r>
  <r>
    <n v="1305"/>
    <x v="8"/>
    <n v="100"/>
    <s v="Lawrence"/>
    <s v="Salary Expense"/>
    <s v="Line Item"/>
    <x v="2"/>
    <x v="72"/>
    <x v="72"/>
    <m/>
    <m/>
  </r>
  <r>
    <n v="1306"/>
    <x v="8"/>
    <n v="100"/>
    <s v="Lawrence"/>
    <s v="Salary Expense"/>
    <s v="Line Item"/>
    <x v="2"/>
    <x v="73"/>
    <x v="73"/>
    <m/>
    <m/>
  </r>
  <r>
    <n v="1307"/>
    <x v="8"/>
    <n v="100"/>
    <s v="Lawrence"/>
    <s v="Salary Expense"/>
    <s v="Line Item"/>
    <x v="2"/>
    <x v="74"/>
    <x v="74"/>
    <m/>
    <m/>
  </r>
  <r>
    <n v="1308"/>
    <x v="8"/>
    <n v="100"/>
    <s v="Lawrence"/>
    <s v="Salary Expense"/>
    <s v="Line Item"/>
    <x v="2"/>
    <x v="75"/>
    <x v="75"/>
    <m/>
    <m/>
  </r>
  <r>
    <n v="1309"/>
    <x v="8"/>
    <n v="100"/>
    <s v="Lawrence"/>
    <s v="Salary Expense"/>
    <s v="Line Item"/>
    <x v="2"/>
    <x v="76"/>
    <x v="76"/>
    <m/>
    <m/>
  </r>
  <r>
    <n v="1310"/>
    <x v="8"/>
    <n v="100"/>
    <s v="Lawrence"/>
    <s v="Salary Expense"/>
    <s v="Line Item"/>
    <x v="2"/>
    <x v="77"/>
    <x v="77"/>
    <m/>
    <m/>
  </r>
  <r>
    <n v="1311"/>
    <x v="8"/>
    <n v="100"/>
    <s v="Lawrence"/>
    <s v="Salary Expense"/>
    <s v="Line Item"/>
    <x v="2"/>
    <x v="78"/>
    <x v="78"/>
    <m/>
    <m/>
  </r>
  <r>
    <n v="1312"/>
    <x v="8"/>
    <n v="100"/>
    <s v="Lawrence"/>
    <s v="Salary Expense"/>
    <s v="Line Item"/>
    <x v="2"/>
    <x v="79"/>
    <x v="79"/>
    <m/>
    <m/>
  </r>
  <r>
    <n v="1313"/>
    <x v="8"/>
    <n v="100"/>
    <s v="Lawrence"/>
    <s v="Salary Expense"/>
    <s v="Line Item"/>
    <x v="2"/>
    <x v="80"/>
    <x v="80"/>
    <m/>
    <m/>
  </r>
  <r>
    <n v="1314"/>
    <x v="8"/>
    <n v="100"/>
    <s v="Lawrence"/>
    <s v="Salary Expense"/>
    <s v="Line Item"/>
    <x v="2"/>
    <x v="81"/>
    <x v="81"/>
    <n v="1"/>
    <n v="69304"/>
  </r>
  <r>
    <n v="1315"/>
    <x v="8"/>
    <n v="100"/>
    <s v="Lawrence"/>
    <s v="Salary Expense"/>
    <s v="Line Item"/>
    <x v="2"/>
    <x v="82"/>
    <x v="82"/>
    <n v="2"/>
    <n v="98653"/>
  </r>
  <r>
    <n v="1316"/>
    <x v="8"/>
    <n v="100"/>
    <s v="Lawrence"/>
    <s v="Salary Expense"/>
    <s v="Line Item"/>
    <x v="2"/>
    <x v="83"/>
    <x v="83"/>
    <m/>
    <m/>
  </r>
  <r>
    <n v="1317"/>
    <x v="8"/>
    <n v="100"/>
    <s v="Lawrence"/>
    <s v="Salary Expense"/>
    <s v="Line Item"/>
    <x v="2"/>
    <x v="84"/>
    <x v="84"/>
    <m/>
    <m/>
  </r>
  <r>
    <n v="1318"/>
    <x v="8"/>
    <n v="100"/>
    <s v="Lawrence"/>
    <s v="Salary Expense"/>
    <s v="Line Item"/>
    <x v="2"/>
    <x v="85"/>
    <x v="85"/>
    <m/>
    <m/>
  </r>
  <r>
    <n v="1319"/>
    <x v="8"/>
    <n v="100"/>
    <s v="Lawrence"/>
    <s v="Salary Expense"/>
    <s v="Line Item"/>
    <x v="2"/>
    <x v="86"/>
    <x v="86"/>
    <m/>
    <m/>
  </r>
  <r>
    <n v="1320"/>
    <x v="8"/>
    <n v="100"/>
    <s v="Lawrence"/>
    <s v="Salary Expense"/>
    <s v="Line Item"/>
    <x v="3"/>
    <x v="87"/>
    <x v="87"/>
    <n v="0.67"/>
    <n v="26338"/>
  </r>
  <r>
    <n v="1321"/>
    <x v="8"/>
    <n v="100"/>
    <s v="Lawrence"/>
    <s v="Salary Expense"/>
    <s v="Line Item"/>
    <x v="3"/>
    <x v="88"/>
    <x v="88"/>
    <m/>
    <m/>
  </r>
  <r>
    <n v="1322"/>
    <x v="8"/>
    <n v="100"/>
    <s v="Lawrence"/>
    <s v="Salary Expense"/>
    <s v="Line Item"/>
    <x v="3"/>
    <x v="89"/>
    <x v="89"/>
    <m/>
    <m/>
  </r>
  <r>
    <n v="1323"/>
    <x v="8"/>
    <n v="100"/>
    <s v="Lawrence"/>
    <s v="Salary Expense"/>
    <s v="Line Item"/>
    <x v="0"/>
    <x v="90"/>
    <x v="90"/>
    <s v="XXXXXX"/>
    <m/>
  </r>
  <r>
    <n v="1324"/>
    <x v="8"/>
    <n v="100"/>
    <s v="Lawrence"/>
    <s v="Salary Expense"/>
    <s v="Total"/>
    <x v="0"/>
    <x v="91"/>
    <x v="91"/>
    <n v="3.67"/>
    <n v="194295"/>
  </r>
  <r>
    <n v="1325"/>
    <x v="8"/>
    <n v="100"/>
    <s v="Lawrence"/>
    <s v="Expense"/>
    <s v="Total"/>
    <x v="0"/>
    <x v="92"/>
    <x v="92"/>
    <n v="3.67"/>
    <n v="194295"/>
  </r>
  <r>
    <n v="1326"/>
    <x v="8"/>
    <n v="100"/>
    <s v="Lawrence"/>
    <s v="Expense"/>
    <s v="Line Item"/>
    <x v="0"/>
    <x v="93"/>
    <x v="93"/>
    <m/>
    <m/>
  </r>
  <r>
    <n v="1327"/>
    <x v="8"/>
    <n v="100"/>
    <s v="Lawrence"/>
    <s v="Expense"/>
    <s v="Line Item"/>
    <x v="0"/>
    <x v="94"/>
    <x v="94"/>
    <m/>
    <m/>
  </r>
  <r>
    <n v="1328"/>
    <x v="8"/>
    <n v="100"/>
    <s v="Lawrence"/>
    <s v="Expense"/>
    <s v="Line Item"/>
    <x v="0"/>
    <x v="95"/>
    <x v="95"/>
    <m/>
    <m/>
  </r>
  <r>
    <n v="1329"/>
    <x v="8"/>
    <n v="100"/>
    <s v="Lawrence"/>
    <s v="Expense"/>
    <s v="Line Item"/>
    <x v="0"/>
    <x v="96"/>
    <x v="96"/>
    <m/>
    <m/>
  </r>
  <r>
    <n v="1330"/>
    <x v="8"/>
    <n v="100"/>
    <s v="Lawrence"/>
    <s v="Expense"/>
    <s v="Total"/>
    <x v="0"/>
    <x v="97"/>
    <x v="97"/>
    <n v="0"/>
    <n v="0"/>
  </r>
  <r>
    <n v="1331"/>
    <x v="8"/>
    <n v="100"/>
    <s v="Lawrence"/>
    <s v="Expense"/>
    <s v="Line Item"/>
    <x v="0"/>
    <x v="98"/>
    <x v="98"/>
    <m/>
    <m/>
  </r>
  <r>
    <n v="1332"/>
    <x v="8"/>
    <n v="100"/>
    <s v="Lawrence"/>
    <s v="Expense"/>
    <s v="Total"/>
    <x v="0"/>
    <x v="99"/>
    <x v="99"/>
    <n v="3.67"/>
    <n v="194295"/>
  </r>
  <r>
    <n v="1333"/>
    <x v="8"/>
    <n v="100"/>
    <s v="Lawrence"/>
    <s v="Expense"/>
    <s v="Line Item"/>
    <x v="0"/>
    <x v="100"/>
    <x v="100"/>
    <m/>
    <n v="19361"/>
  </r>
  <r>
    <n v="1334"/>
    <x v="8"/>
    <n v="100"/>
    <s v="Lawrence"/>
    <s v="Expense"/>
    <s v="Line Item"/>
    <x v="0"/>
    <x v="101"/>
    <x v="101"/>
    <m/>
    <n v="44021"/>
  </r>
  <r>
    <n v="1335"/>
    <x v="8"/>
    <n v="100"/>
    <s v="Lawrence"/>
    <s v="Expense"/>
    <s v="Line Item"/>
    <x v="0"/>
    <x v="102"/>
    <x v="102"/>
    <m/>
    <m/>
  </r>
  <r>
    <n v="1336"/>
    <x v="8"/>
    <n v="100"/>
    <s v="Lawrence"/>
    <s v="Expense"/>
    <s v="Total"/>
    <x v="0"/>
    <x v="103"/>
    <x v="103"/>
    <m/>
    <n v="257677"/>
  </r>
  <r>
    <n v="1337"/>
    <x v="8"/>
    <n v="100"/>
    <s v="Lawrence"/>
    <s v="Expense"/>
    <s v="Line Item"/>
    <x v="0"/>
    <x v="104"/>
    <x v="104"/>
    <m/>
    <m/>
  </r>
  <r>
    <n v="1338"/>
    <x v="8"/>
    <n v="100"/>
    <s v="Lawrence"/>
    <s v="Expense"/>
    <s v="Line Item"/>
    <x v="0"/>
    <x v="105"/>
    <x v="105"/>
    <m/>
    <n v="636"/>
  </r>
  <r>
    <n v="1339"/>
    <x v="8"/>
    <n v="100"/>
    <s v="Lawrence"/>
    <s v="Expense"/>
    <s v="Line Item"/>
    <x v="0"/>
    <x v="106"/>
    <x v="106"/>
    <m/>
    <n v="50"/>
  </r>
  <r>
    <n v="1340"/>
    <x v="8"/>
    <n v="100"/>
    <s v="Lawrence"/>
    <s v="Expense"/>
    <s v="Line Item"/>
    <x v="0"/>
    <x v="107"/>
    <x v="107"/>
    <m/>
    <n v="1605"/>
  </r>
  <r>
    <n v="1341"/>
    <x v="8"/>
    <n v="100"/>
    <s v="Lawrence"/>
    <s v="Expense"/>
    <s v="Total"/>
    <x v="0"/>
    <x v="108"/>
    <x v="108"/>
    <m/>
    <n v="2291"/>
  </r>
  <r>
    <n v="1342"/>
    <x v="8"/>
    <n v="100"/>
    <s v="Lawrence"/>
    <s v="Expense"/>
    <s v="Line Item"/>
    <x v="0"/>
    <x v="109"/>
    <x v="109"/>
    <m/>
    <m/>
  </r>
  <r>
    <n v="1343"/>
    <x v="8"/>
    <n v="100"/>
    <s v="Lawrence"/>
    <s v="Expense"/>
    <s v="Line Item"/>
    <x v="0"/>
    <x v="110"/>
    <x v="110"/>
    <m/>
    <m/>
  </r>
  <r>
    <n v="1344"/>
    <x v="8"/>
    <n v="100"/>
    <s v="Lawrence"/>
    <s v="Expense"/>
    <s v="Line Item"/>
    <x v="0"/>
    <x v="111"/>
    <x v="111"/>
    <m/>
    <n v="24999"/>
  </r>
  <r>
    <n v="1345"/>
    <x v="8"/>
    <n v="100"/>
    <s v="Lawrence"/>
    <s v="Expense"/>
    <s v="Line Item"/>
    <x v="0"/>
    <x v="112"/>
    <x v="112"/>
    <m/>
    <n v="126248"/>
  </r>
  <r>
    <n v="1346"/>
    <x v="8"/>
    <n v="100"/>
    <s v="Lawrence"/>
    <s v="Expense"/>
    <s v="Line Item"/>
    <x v="0"/>
    <x v="113"/>
    <x v="113"/>
    <m/>
    <n v="154"/>
  </r>
  <r>
    <n v="1347"/>
    <x v="8"/>
    <n v="100"/>
    <s v="Lawrence"/>
    <s v="Expense"/>
    <s v="Line Item"/>
    <x v="0"/>
    <x v="114"/>
    <x v="114"/>
    <m/>
    <n v="5688"/>
  </r>
  <r>
    <n v="1348"/>
    <x v="8"/>
    <n v="100"/>
    <s v="Lawrence"/>
    <s v="Expense"/>
    <s v="Line Item"/>
    <x v="0"/>
    <x v="115"/>
    <x v="115"/>
    <m/>
    <m/>
  </r>
  <r>
    <n v="1349"/>
    <x v="8"/>
    <n v="100"/>
    <s v="Lawrence"/>
    <s v="Expense"/>
    <s v="Line Item"/>
    <x v="0"/>
    <x v="116"/>
    <x v="116"/>
    <m/>
    <m/>
  </r>
  <r>
    <n v="1350"/>
    <x v="8"/>
    <n v="100"/>
    <s v="Lawrence"/>
    <s v="Expense"/>
    <s v="Line Item"/>
    <x v="0"/>
    <x v="117"/>
    <x v="117"/>
    <m/>
    <n v="110"/>
  </r>
  <r>
    <n v="1351"/>
    <x v="8"/>
    <n v="100"/>
    <s v="Lawrence"/>
    <s v="Expense"/>
    <s v="Line Item"/>
    <x v="0"/>
    <x v="118"/>
    <x v="118"/>
    <m/>
    <m/>
  </r>
  <r>
    <n v="1352"/>
    <x v="8"/>
    <n v="100"/>
    <s v="Lawrence"/>
    <s v="Expense"/>
    <s v="Line Item"/>
    <x v="0"/>
    <x v="119"/>
    <x v="119"/>
    <m/>
    <m/>
  </r>
  <r>
    <n v="1353"/>
    <x v="8"/>
    <n v="100"/>
    <s v="Lawrence"/>
    <s v="Expense"/>
    <s v="Line Item"/>
    <x v="0"/>
    <x v="120"/>
    <x v="120"/>
    <m/>
    <m/>
  </r>
  <r>
    <n v="1354"/>
    <x v="8"/>
    <n v="100"/>
    <s v="Lawrence"/>
    <s v="Expense"/>
    <s v="Line Item"/>
    <x v="0"/>
    <x v="121"/>
    <x v="121"/>
    <m/>
    <m/>
  </r>
  <r>
    <n v="1355"/>
    <x v="8"/>
    <n v="100"/>
    <s v="Lawrence"/>
    <s v="Expense"/>
    <s v="Line Item"/>
    <x v="0"/>
    <x v="122"/>
    <x v="122"/>
    <m/>
    <m/>
  </r>
  <r>
    <n v="1356"/>
    <x v="8"/>
    <n v="100"/>
    <s v="Lawrence"/>
    <s v="Expense"/>
    <s v="Line Item"/>
    <x v="0"/>
    <x v="123"/>
    <x v="123"/>
    <m/>
    <m/>
  </r>
  <r>
    <n v="1357"/>
    <x v="8"/>
    <n v="100"/>
    <s v="Lawrence"/>
    <s v="Expense"/>
    <s v="Line Item"/>
    <x v="0"/>
    <x v="124"/>
    <x v="124"/>
    <m/>
    <n v="39"/>
  </r>
  <r>
    <n v="1358"/>
    <x v="8"/>
    <n v="100"/>
    <s v="Lawrence"/>
    <s v="Expense"/>
    <s v="Line Item"/>
    <x v="0"/>
    <x v="125"/>
    <x v="125"/>
    <m/>
    <m/>
  </r>
  <r>
    <n v="1359"/>
    <x v="8"/>
    <n v="100"/>
    <s v="Lawrence"/>
    <s v="Expense"/>
    <s v="Line Item"/>
    <x v="0"/>
    <x v="126"/>
    <x v="126"/>
    <m/>
    <m/>
  </r>
  <r>
    <n v="1360"/>
    <x v="8"/>
    <n v="100"/>
    <s v="Lawrence"/>
    <s v="Expense"/>
    <s v="Total"/>
    <x v="0"/>
    <x v="127"/>
    <x v="127"/>
    <m/>
    <n v="157238"/>
  </r>
  <r>
    <n v="1361"/>
    <x v="8"/>
    <n v="100"/>
    <s v="Lawrence"/>
    <s v="Expense"/>
    <s v="Line Item"/>
    <x v="0"/>
    <x v="128"/>
    <x v="128"/>
    <m/>
    <m/>
  </r>
  <r>
    <n v="1362"/>
    <x v="8"/>
    <n v="100"/>
    <s v="Lawrence"/>
    <s v="Expense"/>
    <s v="Line Item"/>
    <x v="0"/>
    <x v="129"/>
    <x v="129"/>
    <m/>
    <m/>
  </r>
  <r>
    <n v="1363"/>
    <x v="8"/>
    <n v="100"/>
    <s v="Lawrence"/>
    <s v="Expense"/>
    <s v="Line Item"/>
    <x v="0"/>
    <x v="130"/>
    <x v="130"/>
    <m/>
    <m/>
  </r>
  <r>
    <n v="1364"/>
    <x v="8"/>
    <n v="100"/>
    <s v="Lawrence"/>
    <s v="Expense"/>
    <s v="Line Item"/>
    <x v="0"/>
    <x v="131"/>
    <x v="131"/>
    <m/>
    <n v="2659"/>
  </r>
  <r>
    <n v="1365"/>
    <x v="8"/>
    <n v="100"/>
    <s v="Lawrence"/>
    <s v="Expense"/>
    <s v="Line Item"/>
    <x v="0"/>
    <x v="132"/>
    <x v="132"/>
    <m/>
    <n v="800"/>
  </r>
  <r>
    <n v="1366"/>
    <x v="8"/>
    <n v="100"/>
    <s v="Lawrence"/>
    <s v="Expense"/>
    <s v="Line Item"/>
    <x v="0"/>
    <x v="133"/>
    <x v="133"/>
    <m/>
    <m/>
  </r>
  <r>
    <n v="1367"/>
    <x v="8"/>
    <n v="100"/>
    <s v="Lawrence"/>
    <s v="Expense"/>
    <s v="Total"/>
    <x v="0"/>
    <x v="134"/>
    <x v="134"/>
    <m/>
    <n v="3459"/>
  </r>
  <r>
    <n v="1368"/>
    <x v="8"/>
    <n v="100"/>
    <s v="Lawrence"/>
    <s v="Expense"/>
    <s v="Line Item"/>
    <x v="0"/>
    <x v="135"/>
    <x v="135"/>
    <m/>
    <n v="26431"/>
  </r>
  <r>
    <n v="1369"/>
    <x v="8"/>
    <n v="100"/>
    <s v="Lawrence"/>
    <s v="Expense"/>
    <s v="Total"/>
    <x v="0"/>
    <x v="136"/>
    <x v="136"/>
    <m/>
    <n v="447096"/>
  </r>
  <r>
    <n v="1370"/>
    <x v="8"/>
    <n v="100"/>
    <s v="Lawrence"/>
    <s v="Expense"/>
    <s v="Line Item"/>
    <x v="0"/>
    <x v="137"/>
    <x v="137"/>
    <m/>
    <m/>
  </r>
  <r>
    <n v="1371"/>
    <x v="8"/>
    <n v="100"/>
    <s v="Lawrence"/>
    <s v="Expense"/>
    <s v="Line Item"/>
    <x v="0"/>
    <x v="138"/>
    <x v="138"/>
    <m/>
    <n v="1879"/>
  </r>
  <r>
    <n v="1372"/>
    <x v="8"/>
    <n v="100"/>
    <s v="Lawrence"/>
    <s v="Expense"/>
    <s v="Total"/>
    <x v="0"/>
    <x v="139"/>
    <x v="139"/>
    <m/>
    <n v="448975"/>
  </r>
  <r>
    <n v="1373"/>
    <x v="8"/>
    <n v="100"/>
    <s v="Lawrence"/>
    <s v="Expense"/>
    <s v="Total"/>
    <x v="0"/>
    <x v="140"/>
    <x v="140"/>
    <m/>
    <n v="397882"/>
  </r>
  <r>
    <n v="1374"/>
    <x v="8"/>
    <n v="100"/>
    <s v="Lawrence"/>
    <s v="Expense"/>
    <s v="Line Item"/>
    <x v="0"/>
    <x v="141"/>
    <x v="141"/>
    <m/>
    <n v="-51093"/>
  </r>
  <r>
    <n v="1375"/>
    <x v="8"/>
    <n v="100"/>
    <s v="Lawrence"/>
    <s v="Non-Reimbursable"/>
    <s v="Line Item"/>
    <x v="0"/>
    <x v="142"/>
    <x v="142"/>
    <m/>
    <m/>
  </r>
  <r>
    <n v="1376"/>
    <x v="8"/>
    <n v="100"/>
    <s v="Lawrence"/>
    <s v="Non-Reimbursable"/>
    <s v="Line Item"/>
    <x v="0"/>
    <x v="143"/>
    <x v="143"/>
    <m/>
    <m/>
  </r>
  <r>
    <n v="1377"/>
    <x v="8"/>
    <n v="100"/>
    <s v="Lawrence"/>
    <s v="Non-Reimbursable"/>
    <s v="Line Item"/>
    <x v="0"/>
    <x v="144"/>
    <x v="144"/>
    <m/>
    <m/>
  </r>
  <r>
    <n v="1378"/>
    <x v="8"/>
    <n v="100"/>
    <s v="Lawrence"/>
    <s v="Non-Reimbursable"/>
    <s v="Line Item"/>
    <x v="0"/>
    <x v="145"/>
    <x v="145"/>
    <m/>
    <m/>
  </r>
  <r>
    <n v="1379"/>
    <x v="8"/>
    <n v="100"/>
    <s v="Lawrence"/>
    <s v="Non-Reimbursable"/>
    <s v="Line Item"/>
    <x v="0"/>
    <x v="146"/>
    <x v="146"/>
    <m/>
    <m/>
  </r>
  <r>
    <n v="1380"/>
    <x v="8"/>
    <n v="100"/>
    <s v="Lawrence"/>
    <s v="Non-Reimbursable"/>
    <s v="Line Item"/>
    <x v="0"/>
    <x v="147"/>
    <x v="147"/>
    <m/>
    <m/>
  </r>
  <r>
    <n v="1381"/>
    <x v="8"/>
    <n v="100"/>
    <s v="Lawrence"/>
    <s v="Non-Reimbursable"/>
    <s v="Line Item"/>
    <x v="0"/>
    <x v="148"/>
    <x v="148"/>
    <m/>
    <m/>
  </r>
  <r>
    <n v="1382"/>
    <x v="8"/>
    <n v="100"/>
    <s v="Lawrence"/>
    <s v="Non-Reimbursable"/>
    <s v="Total"/>
    <x v="0"/>
    <x v="149"/>
    <x v="149"/>
    <m/>
    <n v="0"/>
  </r>
  <r>
    <n v="1383"/>
    <x v="8"/>
    <n v="100"/>
    <s v="Lawrence"/>
    <s v="Non-Reimbursable"/>
    <s v="Total"/>
    <x v="0"/>
    <x v="150"/>
    <x v="150"/>
    <m/>
    <n v="1879"/>
  </r>
  <r>
    <n v="1384"/>
    <x v="8"/>
    <n v="100"/>
    <s v="Lawrence"/>
    <s v="Non-Reimbursable"/>
    <s v="Line Item"/>
    <x v="0"/>
    <x v="151"/>
    <x v="151"/>
    <m/>
    <n v="1879"/>
  </r>
  <r>
    <n v="1385"/>
    <x v="8"/>
    <n v="100"/>
    <s v="Lawrence"/>
    <s v="Non-Reimbursable"/>
    <s v="Line Item"/>
    <x v="0"/>
    <x v="152"/>
    <x v="152"/>
    <m/>
    <m/>
  </r>
  <r>
    <n v="1386"/>
    <x v="8"/>
    <n v="100"/>
    <s v="Lawrence"/>
    <s v="Non-Reimbursable"/>
    <s v="Line Item"/>
    <x v="0"/>
    <x v="153"/>
    <x v="153"/>
    <m/>
    <n v="0"/>
  </r>
  <r>
    <n v="1387"/>
    <x v="9"/>
    <n v="58"/>
    <s v="Worcester"/>
    <s v="Revenue"/>
    <s v="Line Item"/>
    <x v="0"/>
    <x v="0"/>
    <x v="0"/>
    <m/>
    <m/>
  </r>
  <r>
    <n v="1388"/>
    <x v="9"/>
    <n v="58"/>
    <s v="Worcester"/>
    <s v="Revenue"/>
    <s v="Line Item"/>
    <x v="0"/>
    <x v="1"/>
    <x v="1"/>
    <m/>
    <m/>
  </r>
  <r>
    <n v="1389"/>
    <x v="9"/>
    <n v="58"/>
    <s v="Worcester"/>
    <s v="Revenue"/>
    <s v="Line Item"/>
    <x v="0"/>
    <x v="2"/>
    <x v="2"/>
    <m/>
    <m/>
  </r>
  <r>
    <n v="1390"/>
    <x v="9"/>
    <n v="58"/>
    <s v="Worcester"/>
    <s v="Revenue"/>
    <s v="Total"/>
    <x v="0"/>
    <x v="3"/>
    <x v="3"/>
    <m/>
    <n v="0"/>
  </r>
  <r>
    <n v="1391"/>
    <x v="9"/>
    <n v="58"/>
    <s v="Worcester"/>
    <s v="Revenue"/>
    <s v="Line Item"/>
    <x v="0"/>
    <x v="4"/>
    <x v="4"/>
    <m/>
    <m/>
  </r>
  <r>
    <n v="1392"/>
    <x v="9"/>
    <n v="58"/>
    <s v="Worcester"/>
    <s v="Revenue"/>
    <s v="Line Item"/>
    <x v="0"/>
    <x v="5"/>
    <x v="5"/>
    <m/>
    <m/>
  </r>
  <r>
    <n v="1393"/>
    <x v="9"/>
    <n v="58"/>
    <s v="Worcester"/>
    <s v="Revenue"/>
    <s v="Total"/>
    <x v="0"/>
    <x v="6"/>
    <x v="6"/>
    <m/>
    <n v="0"/>
  </r>
  <r>
    <n v="1394"/>
    <x v="9"/>
    <n v="58"/>
    <s v="Worcester"/>
    <s v="Revenue"/>
    <s v="Line Item"/>
    <x v="0"/>
    <x v="7"/>
    <x v="7"/>
    <m/>
    <m/>
  </r>
  <r>
    <n v="1395"/>
    <x v="9"/>
    <n v="58"/>
    <s v="Worcester"/>
    <s v="Revenue"/>
    <s v="Line Item"/>
    <x v="0"/>
    <x v="8"/>
    <x v="8"/>
    <m/>
    <m/>
  </r>
  <r>
    <n v="1396"/>
    <x v="9"/>
    <n v="58"/>
    <s v="Worcester"/>
    <s v="Revenue"/>
    <s v="Line Item"/>
    <x v="0"/>
    <x v="9"/>
    <x v="9"/>
    <m/>
    <m/>
  </r>
  <r>
    <n v="1397"/>
    <x v="9"/>
    <n v="58"/>
    <s v="Worcester"/>
    <s v="Revenue"/>
    <s v="Line Item"/>
    <x v="0"/>
    <x v="10"/>
    <x v="10"/>
    <m/>
    <n v="315555"/>
  </r>
  <r>
    <n v="1398"/>
    <x v="9"/>
    <n v="58"/>
    <s v="Worcester"/>
    <s v="Revenue"/>
    <s v="Line Item"/>
    <x v="0"/>
    <x v="11"/>
    <x v="11"/>
    <m/>
    <m/>
  </r>
  <r>
    <n v="1399"/>
    <x v="9"/>
    <n v="58"/>
    <s v="Worcester"/>
    <s v="Revenue"/>
    <s v="Line Item"/>
    <x v="0"/>
    <x v="12"/>
    <x v="12"/>
    <m/>
    <m/>
  </r>
  <r>
    <n v="1400"/>
    <x v="9"/>
    <n v="58"/>
    <s v="Worcester"/>
    <s v="Revenue"/>
    <s v="Line Item"/>
    <x v="0"/>
    <x v="13"/>
    <x v="13"/>
    <m/>
    <m/>
  </r>
  <r>
    <n v="1401"/>
    <x v="9"/>
    <n v="58"/>
    <s v="Worcester"/>
    <s v="Revenue"/>
    <s v="Line Item"/>
    <x v="0"/>
    <x v="14"/>
    <x v="14"/>
    <m/>
    <m/>
  </r>
  <r>
    <n v="1402"/>
    <x v="9"/>
    <n v="58"/>
    <s v="Worcester"/>
    <s v="Revenue"/>
    <s v="Line Item"/>
    <x v="0"/>
    <x v="15"/>
    <x v="15"/>
    <m/>
    <m/>
  </r>
  <r>
    <n v="1403"/>
    <x v="9"/>
    <n v="58"/>
    <s v="Worcester"/>
    <s v="Revenue"/>
    <s v="Line Item"/>
    <x v="0"/>
    <x v="16"/>
    <x v="16"/>
    <m/>
    <m/>
  </r>
  <r>
    <n v="1404"/>
    <x v="9"/>
    <n v="58"/>
    <s v="Worcester"/>
    <s v="Revenue"/>
    <s v="Line Item"/>
    <x v="0"/>
    <x v="17"/>
    <x v="17"/>
    <m/>
    <m/>
  </r>
  <r>
    <n v="1405"/>
    <x v="9"/>
    <n v="58"/>
    <s v="Worcester"/>
    <s v="Revenue"/>
    <s v="Line Item"/>
    <x v="0"/>
    <x v="18"/>
    <x v="18"/>
    <m/>
    <m/>
  </r>
  <r>
    <n v="1406"/>
    <x v="9"/>
    <n v="58"/>
    <s v="Worcester"/>
    <s v="Revenue"/>
    <s v="Line Item"/>
    <x v="0"/>
    <x v="19"/>
    <x v="19"/>
    <m/>
    <m/>
  </r>
  <r>
    <n v="1407"/>
    <x v="9"/>
    <n v="58"/>
    <s v="Worcester"/>
    <s v="Revenue"/>
    <s v="Line Item"/>
    <x v="0"/>
    <x v="20"/>
    <x v="20"/>
    <m/>
    <m/>
  </r>
  <r>
    <n v="1408"/>
    <x v="9"/>
    <n v="58"/>
    <s v="Worcester"/>
    <s v="Revenue"/>
    <s v="Line Item"/>
    <x v="0"/>
    <x v="21"/>
    <x v="21"/>
    <m/>
    <m/>
  </r>
  <r>
    <n v="1409"/>
    <x v="9"/>
    <n v="58"/>
    <s v="Worcester"/>
    <s v="Revenue"/>
    <s v="Line Item"/>
    <x v="0"/>
    <x v="22"/>
    <x v="22"/>
    <m/>
    <m/>
  </r>
  <r>
    <n v="1410"/>
    <x v="9"/>
    <n v="58"/>
    <s v="Worcester"/>
    <s v="Revenue"/>
    <s v="Line Item"/>
    <x v="0"/>
    <x v="23"/>
    <x v="23"/>
    <m/>
    <m/>
  </r>
  <r>
    <n v="1411"/>
    <x v="9"/>
    <n v="58"/>
    <s v="Worcester"/>
    <s v="Revenue"/>
    <s v="Line Item"/>
    <x v="0"/>
    <x v="24"/>
    <x v="24"/>
    <m/>
    <m/>
  </r>
  <r>
    <n v="1412"/>
    <x v="9"/>
    <n v="58"/>
    <s v="Worcester"/>
    <s v="Revenue"/>
    <s v="Line Item"/>
    <x v="0"/>
    <x v="25"/>
    <x v="25"/>
    <m/>
    <m/>
  </r>
  <r>
    <n v="1413"/>
    <x v="9"/>
    <n v="58"/>
    <s v="Worcester"/>
    <s v="Revenue"/>
    <s v="Line Item"/>
    <x v="0"/>
    <x v="26"/>
    <x v="26"/>
    <m/>
    <m/>
  </r>
  <r>
    <n v="1414"/>
    <x v="9"/>
    <n v="58"/>
    <s v="Worcester"/>
    <s v="Revenue"/>
    <s v="Line Item"/>
    <x v="0"/>
    <x v="27"/>
    <x v="27"/>
    <m/>
    <m/>
  </r>
  <r>
    <n v="1415"/>
    <x v="9"/>
    <n v="58"/>
    <s v="Worcester"/>
    <s v="Revenue"/>
    <s v="Line Item"/>
    <x v="0"/>
    <x v="28"/>
    <x v="28"/>
    <m/>
    <n v="2403"/>
  </r>
  <r>
    <n v="1416"/>
    <x v="9"/>
    <n v="58"/>
    <s v="Worcester"/>
    <s v="Revenue"/>
    <s v="Line Item"/>
    <x v="0"/>
    <x v="29"/>
    <x v="29"/>
    <m/>
    <m/>
  </r>
  <r>
    <n v="1417"/>
    <x v="9"/>
    <n v="58"/>
    <s v="Worcester"/>
    <s v="Revenue"/>
    <s v="Line Item"/>
    <x v="0"/>
    <x v="30"/>
    <x v="30"/>
    <m/>
    <m/>
  </r>
  <r>
    <n v="1418"/>
    <x v="9"/>
    <n v="58"/>
    <s v="Worcester"/>
    <s v="Revenue"/>
    <s v="Line Item"/>
    <x v="0"/>
    <x v="31"/>
    <x v="31"/>
    <m/>
    <m/>
  </r>
  <r>
    <n v="1419"/>
    <x v="9"/>
    <n v="58"/>
    <s v="Worcester"/>
    <s v="Revenue"/>
    <s v="Line Item"/>
    <x v="0"/>
    <x v="32"/>
    <x v="32"/>
    <m/>
    <m/>
  </r>
  <r>
    <n v="1420"/>
    <x v="9"/>
    <n v="58"/>
    <s v="Worcester"/>
    <s v="Revenue"/>
    <s v="Line Item"/>
    <x v="0"/>
    <x v="33"/>
    <x v="33"/>
    <m/>
    <m/>
  </r>
  <r>
    <n v="1421"/>
    <x v="9"/>
    <n v="58"/>
    <s v="Worcester"/>
    <s v="Revenue"/>
    <s v="Line Item"/>
    <x v="0"/>
    <x v="34"/>
    <x v="34"/>
    <m/>
    <m/>
  </r>
  <r>
    <n v="1422"/>
    <x v="9"/>
    <n v="58"/>
    <s v="Worcester"/>
    <s v="Revenue"/>
    <s v="Line Item"/>
    <x v="0"/>
    <x v="35"/>
    <x v="35"/>
    <m/>
    <m/>
  </r>
  <r>
    <n v="1423"/>
    <x v="9"/>
    <n v="58"/>
    <s v="Worcester"/>
    <s v="Revenue"/>
    <s v="Line Item"/>
    <x v="0"/>
    <x v="36"/>
    <x v="36"/>
    <m/>
    <m/>
  </r>
  <r>
    <n v="1424"/>
    <x v="9"/>
    <n v="58"/>
    <s v="Worcester"/>
    <s v="Revenue"/>
    <s v="Line Item"/>
    <x v="0"/>
    <x v="37"/>
    <x v="37"/>
    <m/>
    <m/>
  </r>
  <r>
    <n v="1425"/>
    <x v="9"/>
    <n v="58"/>
    <s v="Worcester"/>
    <s v="Revenue"/>
    <s v="Line Item"/>
    <x v="0"/>
    <x v="38"/>
    <x v="38"/>
    <m/>
    <m/>
  </r>
  <r>
    <n v="1426"/>
    <x v="9"/>
    <n v="58"/>
    <s v="Worcester"/>
    <s v="Revenue"/>
    <s v="Line Item"/>
    <x v="0"/>
    <x v="39"/>
    <x v="39"/>
    <m/>
    <m/>
  </r>
  <r>
    <n v="1427"/>
    <x v="9"/>
    <n v="58"/>
    <s v="Worcester"/>
    <s v="Revenue"/>
    <s v="Line Item"/>
    <x v="0"/>
    <x v="40"/>
    <x v="40"/>
    <m/>
    <m/>
  </r>
  <r>
    <n v="1428"/>
    <x v="9"/>
    <n v="58"/>
    <s v="Worcester"/>
    <s v="Revenue"/>
    <s v="Line Item"/>
    <x v="0"/>
    <x v="41"/>
    <x v="41"/>
    <m/>
    <m/>
  </r>
  <r>
    <n v="1429"/>
    <x v="9"/>
    <n v="58"/>
    <s v="Worcester"/>
    <s v="Revenue"/>
    <s v="Total"/>
    <x v="0"/>
    <x v="42"/>
    <x v="42"/>
    <m/>
    <n v="317958"/>
  </r>
  <r>
    <n v="1430"/>
    <x v="9"/>
    <n v="58"/>
    <s v="Worcester"/>
    <s v="Revenue"/>
    <s v="Line Item"/>
    <x v="0"/>
    <x v="43"/>
    <x v="43"/>
    <m/>
    <m/>
  </r>
  <r>
    <n v="1431"/>
    <x v="9"/>
    <n v="58"/>
    <s v="Worcester"/>
    <s v="Revenue"/>
    <s v="Line Item"/>
    <x v="0"/>
    <x v="44"/>
    <x v="44"/>
    <m/>
    <m/>
  </r>
  <r>
    <n v="1432"/>
    <x v="9"/>
    <n v="58"/>
    <s v="Worcester"/>
    <s v="Revenue"/>
    <s v="Line Item"/>
    <x v="0"/>
    <x v="45"/>
    <x v="45"/>
    <m/>
    <m/>
  </r>
  <r>
    <n v="1433"/>
    <x v="9"/>
    <n v="58"/>
    <s v="Worcester"/>
    <s v="Revenue"/>
    <s v="Line Item"/>
    <x v="0"/>
    <x v="46"/>
    <x v="46"/>
    <m/>
    <m/>
  </r>
  <r>
    <n v="1434"/>
    <x v="9"/>
    <n v="58"/>
    <s v="Worcester"/>
    <s v="Revenue"/>
    <s v="Line Item"/>
    <x v="0"/>
    <x v="47"/>
    <x v="47"/>
    <m/>
    <m/>
  </r>
  <r>
    <n v="1435"/>
    <x v="9"/>
    <n v="58"/>
    <s v="Worcester"/>
    <s v="Revenue"/>
    <s v="Line Item"/>
    <x v="0"/>
    <x v="48"/>
    <x v="48"/>
    <m/>
    <m/>
  </r>
  <r>
    <n v="1436"/>
    <x v="9"/>
    <n v="58"/>
    <s v="Worcester"/>
    <s v="Revenue"/>
    <s v="Line Item"/>
    <x v="0"/>
    <x v="49"/>
    <x v="49"/>
    <m/>
    <m/>
  </r>
  <r>
    <n v="1437"/>
    <x v="9"/>
    <n v="58"/>
    <s v="Worcester"/>
    <s v="Revenue"/>
    <s v="Line Item"/>
    <x v="0"/>
    <x v="50"/>
    <x v="50"/>
    <m/>
    <m/>
  </r>
  <r>
    <n v="1438"/>
    <x v="9"/>
    <n v="58"/>
    <s v="Worcester"/>
    <s v="Revenue"/>
    <s v="Line Item"/>
    <x v="0"/>
    <x v="51"/>
    <x v="51"/>
    <m/>
    <m/>
  </r>
  <r>
    <n v="1439"/>
    <x v="9"/>
    <n v="58"/>
    <s v="Worcester"/>
    <s v="Revenue"/>
    <s v="Total"/>
    <x v="0"/>
    <x v="52"/>
    <x v="52"/>
    <m/>
    <n v="317958"/>
  </r>
  <r>
    <n v="1440"/>
    <x v="9"/>
    <n v="58"/>
    <s v="Worcester"/>
    <s v="Salary Expense"/>
    <s v="Line Item"/>
    <x v="1"/>
    <x v="53"/>
    <x v="53"/>
    <n v="1"/>
    <n v="56039.83"/>
  </r>
  <r>
    <n v="1441"/>
    <x v="9"/>
    <n v="58"/>
    <s v="Worcester"/>
    <s v="Salary Expense"/>
    <s v="Line Item"/>
    <x v="1"/>
    <x v="54"/>
    <x v="54"/>
    <n v="0.06"/>
    <n v="5192.6099999999997"/>
  </r>
  <r>
    <n v="1442"/>
    <x v="9"/>
    <n v="58"/>
    <s v="Worcester"/>
    <s v="Salary Expense"/>
    <s v="Line Item"/>
    <x v="1"/>
    <x v="55"/>
    <x v="55"/>
    <m/>
    <m/>
  </r>
  <r>
    <n v="1443"/>
    <x v="9"/>
    <n v="58"/>
    <s v="Worcester"/>
    <s v="Salary Expense"/>
    <s v="Line Item"/>
    <x v="2"/>
    <x v="56"/>
    <x v="56"/>
    <n v="1"/>
    <n v="36857.620000000003"/>
  </r>
  <r>
    <n v="1444"/>
    <x v="9"/>
    <n v="58"/>
    <s v="Worcester"/>
    <s v="Salary Expense"/>
    <s v="Line Item"/>
    <x v="2"/>
    <x v="57"/>
    <x v="57"/>
    <m/>
    <m/>
  </r>
  <r>
    <n v="1445"/>
    <x v="9"/>
    <n v="58"/>
    <s v="Worcester"/>
    <s v="Salary Expense"/>
    <s v="Line Item"/>
    <x v="2"/>
    <x v="58"/>
    <x v="58"/>
    <m/>
    <m/>
  </r>
  <r>
    <n v="1446"/>
    <x v="9"/>
    <n v="58"/>
    <s v="Worcester"/>
    <s v="Salary Expense"/>
    <s v="Line Item"/>
    <x v="2"/>
    <x v="59"/>
    <x v="59"/>
    <m/>
    <m/>
  </r>
  <r>
    <n v="1447"/>
    <x v="9"/>
    <n v="58"/>
    <s v="Worcester"/>
    <s v="Salary Expense"/>
    <s v="Line Item"/>
    <x v="2"/>
    <x v="60"/>
    <x v="60"/>
    <m/>
    <m/>
  </r>
  <r>
    <n v="1448"/>
    <x v="9"/>
    <n v="58"/>
    <s v="Worcester"/>
    <s v="Salary Expense"/>
    <s v="Line Item"/>
    <x v="2"/>
    <x v="61"/>
    <x v="61"/>
    <m/>
    <m/>
  </r>
  <r>
    <n v="1449"/>
    <x v="9"/>
    <n v="58"/>
    <s v="Worcester"/>
    <s v="Salary Expense"/>
    <s v="Line Item"/>
    <x v="2"/>
    <x v="62"/>
    <x v="62"/>
    <m/>
    <m/>
  </r>
  <r>
    <n v="1450"/>
    <x v="9"/>
    <n v="58"/>
    <s v="Worcester"/>
    <s v="Salary Expense"/>
    <s v="Line Item"/>
    <x v="2"/>
    <x v="63"/>
    <x v="63"/>
    <m/>
    <m/>
  </r>
  <r>
    <n v="1451"/>
    <x v="9"/>
    <n v="58"/>
    <s v="Worcester"/>
    <s v="Salary Expense"/>
    <s v="Line Item"/>
    <x v="2"/>
    <x v="64"/>
    <x v="64"/>
    <m/>
    <m/>
  </r>
  <r>
    <n v="1452"/>
    <x v="9"/>
    <n v="58"/>
    <s v="Worcester"/>
    <s v="Salary Expense"/>
    <s v="Line Item"/>
    <x v="2"/>
    <x v="65"/>
    <x v="65"/>
    <m/>
    <m/>
  </r>
  <r>
    <n v="1453"/>
    <x v="9"/>
    <n v="58"/>
    <s v="Worcester"/>
    <s v="Salary Expense"/>
    <s v="Line Item"/>
    <x v="2"/>
    <x v="66"/>
    <x v="66"/>
    <m/>
    <m/>
  </r>
  <r>
    <n v="1454"/>
    <x v="9"/>
    <n v="58"/>
    <s v="Worcester"/>
    <s v="Salary Expense"/>
    <s v="Line Item"/>
    <x v="2"/>
    <x v="67"/>
    <x v="67"/>
    <m/>
    <m/>
  </r>
  <r>
    <n v="1455"/>
    <x v="9"/>
    <n v="58"/>
    <s v="Worcester"/>
    <s v="Salary Expense"/>
    <s v="Line Item"/>
    <x v="2"/>
    <x v="68"/>
    <x v="68"/>
    <m/>
    <m/>
  </r>
  <r>
    <n v="1456"/>
    <x v="9"/>
    <n v="58"/>
    <s v="Worcester"/>
    <s v="Salary Expense"/>
    <s v="Line Item"/>
    <x v="2"/>
    <x v="69"/>
    <x v="69"/>
    <m/>
    <m/>
  </r>
  <r>
    <n v="1457"/>
    <x v="9"/>
    <n v="58"/>
    <s v="Worcester"/>
    <s v="Salary Expense"/>
    <s v="Line Item"/>
    <x v="2"/>
    <x v="70"/>
    <x v="70"/>
    <m/>
    <m/>
  </r>
  <r>
    <n v="1458"/>
    <x v="9"/>
    <n v="58"/>
    <s v="Worcester"/>
    <s v="Salary Expense"/>
    <s v="Line Item"/>
    <x v="2"/>
    <x v="71"/>
    <x v="71"/>
    <m/>
    <m/>
  </r>
  <r>
    <n v="1459"/>
    <x v="9"/>
    <n v="58"/>
    <s v="Worcester"/>
    <s v="Salary Expense"/>
    <s v="Line Item"/>
    <x v="2"/>
    <x v="72"/>
    <x v="72"/>
    <m/>
    <m/>
  </r>
  <r>
    <n v="1460"/>
    <x v="9"/>
    <n v="58"/>
    <s v="Worcester"/>
    <s v="Salary Expense"/>
    <s v="Line Item"/>
    <x v="2"/>
    <x v="73"/>
    <x v="73"/>
    <m/>
    <m/>
  </r>
  <r>
    <n v="1461"/>
    <x v="9"/>
    <n v="58"/>
    <s v="Worcester"/>
    <s v="Salary Expense"/>
    <s v="Line Item"/>
    <x v="2"/>
    <x v="74"/>
    <x v="74"/>
    <m/>
    <m/>
  </r>
  <r>
    <n v="1462"/>
    <x v="9"/>
    <n v="58"/>
    <s v="Worcester"/>
    <s v="Salary Expense"/>
    <s v="Line Item"/>
    <x v="2"/>
    <x v="75"/>
    <x v="75"/>
    <m/>
    <m/>
  </r>
  <r>
    <n v="1463"/>
    <x v="9"/>
    <n v="58"/>
    <s v="Worcester"/>
    <s v="Salary Expense"/>
    <s v="Line Item"/>
    <x v="2"/>
    <x v="76"/>
    <x v="76"/>
    <m/>
    <m/>
  </r>
  <r>
    <n v="1464"/>
    <x v="9"/>
    <n v="58"/>
    <s v="Worcester"/>
    <s v="Salary Expense"/>
    <s v="Line Item"/>
    <x v="2"/>
    <x v="77"/>
    <x v="77"/>
    <m/>
    <m/>
  </r>
  <r>
    <n v="1465"/>
    <x v="9"/>
    <n v="58"/>
    <s v="Worcester"/>
    <s v="Salary Expense"/>
    <s v="Line Item"/>
    <x v="2"/>
    <x v="78"/>
    <x v="78"/>
    <m/>
    <m/>
  </r>
  <r>
    <n v="1466"/>
    <x v="9"/>
    <n v="58"/>
    <s v="Worcester"/>
    <s v="Salary Expense"/>
    <s v="Line Item"/>
    <x v="2"/>
    <x v="79"/>
    <x v="79"/>
    <m/>
    <m/>
  </r>
  <r>
    <n v="1467"/>
    <x v="9"/>
    <n v="58"/>
    <s v="Worcester"/>
    <s v="Salary Expense"/>
    <s v="Line Item"/>
    <x v="2"/>
    <x v="80"/>
    <x v="80"/>
    <m/>
    <m/>
  </r>
  <r>
    <n v="1468"/>
    <x v="9"/>
    <n v="58"/>
    <s v="Worcester"/>
    <s v="Salary Expense"/>
    <s v="Line Item"/>
    <x v="2"/>
    <x v="81"/>
    <x v="81"/>
    <n v="2"/>
    <n v="78900.81"/>
  </r>
  <r>
    <n v="1469"/>
    <x v="9"/>
    <n v="58"/>
    <s v="Worcester"/>
    <s v="Salary Expense"/>
    <s v="Line Item"/>
    <x v="2"/>
    <x v="82"/>
    <x v="82"/>
    <m/>
    <m/>
  </r>
  <r>
    <n v="1470"/>
    <x v="9"/>
    <n v="58"/>
    <s v="Worcester"/>
    <s v="Salary Expense"/>
    <s v="Line Item"/>
    <x v="2"/>
    <x v="83"/>
    <x v="83"/>
    <m/>
    <m/>
  </r>
  <r>
    <n v="1471"/>
    <x v="9"/>
    <n v="58"/>
    <s v="Worcester"/>
    <s v="Salary Expense"/>
    <s v="Line Item"/>
    <x v="2"/>
    <x v="84"/>
    <x v="84"/>
    <m/>
    <m/>
  </r>
  <r>
    <n v="1472"/>
    <x v="9"/>
    <n v="58"/>
    <s v="Worcester"/>
    <s v="Salary Expense"/>
    <s v="Line Item"/>
    <x v="2"/>
    <x v="85"/>
    <x v="85"/>
    <m/>
    <m/>
  </r>
  <r>
    <n v="1473"/>
    <x v="9"/>
    <n v="58"/>
    <s v="Worcester"/>
    <s v="Salary Expense"/>
    <s v="Line Item"/>
    <x v="2"/>
    <x v="86"/>
    <x v="86"/>
    <m/>
    <m/>
  </r>
  <r>
    <n v="1474"/>
    <x v="9"/>
    <n v="58"/>
    <s v="Worcester"/>
    <s v="Salary Expense"/>
    <s v="Line Item"/>
    <x v="3"/>
    <x v="87"/>
    <x v="87"/>
    <n v="0.77"/>
    <n v="24322.81"/>
  </r>
  <r>
    <n v="1475"/>
    <x v="9"/>
    <n v="58"/>
    <s v="Worcester"/>
    <s v="Salary Expense"/>
    <s v="Line Item"/>
    <x v="3"/>
    <x v="88"/>
    <x v="88"/>
    <m/>
    <m/>
  </r>
  <r>
    <n v="1476"/>
    <x v="9"/>
    <n v="58"/>
    <s v="Worcester"/>
    <s v="Salary Expense"/>
    <s v="Line Item"/>
    <x v="3"/>
    <x v="89"/>
    <x v="89"/>
    <m/>
    <m/>
  </r>
  <r>
    <n v="1477"/>
    <x v="9"/>
    <n v="58"/>
    <s v="Worcester"/>
    <s v="Salary Expense"/>
    <s v="Line Item"/>
    <x v="0"/>
    <x v="90"/>
    <x v="90"/>
    <m/>
    <m/>
  </r>
  <r>
    <n v="1478"/>
    <x v="9"/>
    <n v="58"/>
    <s v="Worcester"/>
    <s v="Salary Expense"/>
    <s v="Total"/>
    <x v="0"/>
    <x v="91"/>
    <x v="91"/>
    <n v="4.83"/>
    <n v="201313.68"/>
  </r>
  <r>
    <n v="1479"/>
    <x v="9"/>
    <n v="58"/>
    <s v="Worcester"/>
    <s v="Expense"/>
    <s v="Total"/>
    <x v="0"/>
    <x v="92"/>
    <x v="92"/>
    <n v="4.83"/>
    <n v="201313.68"/>
  </r>
  <r>
    <n v="1480"/>
    <x v="9"/>
    <n v="58"/>
    <s v="Worcester"/>
    <s v="Expense"/>
    <s v="Line Item"/>
    <x v="0"/>
    <x v="93"/>
    <x v="93"/>
    <m/>
    <m/>
  </r>
  <r>
    <n v="1481"/>
    <x v="9"/>
    <n v="58"/>
    <s v="Worcester"/>
    <s v="Expense"/>
    <s v="Line Item"/>
    <x v="0"/>
    <x v="94"/>
    <x v="94"/>
    <m/>
    <m/>
  </r>
  <r>
    <n v="1482"/>
    <x v="9"/>
    <n v="58"/>
    <s v="Worcester"/>
    <s v="Expense"/>
    <s v="Line Item"/>
    <x v="0"/>
    <x v="95"/>
    <x v="95"/>
    <m/>
    <m/>
  </r>
  <r>
    <n v="1483"/>
    <x v="9"/>
    <n v="58"/>
    <s v="Worcester"/>
    <s v="Expense"/>
    <s v="Line Item"/>
    <x v="0"/>
    <x v="96"/>
    <x v="96"/>
    <m/>
    <m/>
  </r>
  <r>
    <n v="1484"/>
    <x v="9"/>
    <n v="58"/>
    <s v="Worcester"/>
    <s v="Expense"/>
    <s v="Total"/>
    <x v="0"/>
    <x v="97"/>
    <x v="97"/>
    <n v="0"/>
    <n v="0"/>
  </r>
  <r>
    <n v="1485"/>
    <x v="9"/>
    <n v="58"/>
    <s v="Worcester"/>
    <s v="Expense"/>
    <s v="Line Item"/>
    <x v="0"/>
    <x v="98"/>
    <x v="98"/>
    <m/>
    <m/>
  </r>
  <r>
    <n v="1486"/>
    <x v="9"/>
    <n v="58"/>
    <s v="Worcester"/>
    <s v="Expense"/>
    <s v="Total"/>
    <x v="0"/>
    <x v="99"/>
    <x v="99"/>
    <n v="4.83"/>
    <n v="201313.68"/>
  </r>
  <r>
    <n v="1487"/>
    <x v="9"/>
    <n v="58"/>
    <s v="Worcester"/>
    <s v="Expense"/>
    <s v="Line Item"/>
    <x v="0"/>
    <x v="100"/>
    <x v="100"/>
    <m/>
    <n v="18578.400000000001"/>
  </r>
  <r>
    <n v="1488"/>
    <x v="9"/>
    <n v="58"/>
    <s v="Worcester"/>
    <s v="Expense"/>
    <s v="Line Item"/>
    <x v="0"/>
    <x v="101"/>
    <x v="101"/>
    <m/>
    <n v="24478.78"/>
  </r>
  <r>
    <n v="1489"/>
    <x v="9"/>
    <n v="58"/>
    <s v="Worcester"/>
    <s v="Expense"/>
    <s v="Line Item"/>
    <x v="0"/>
    <x v="102"/>
    <x v="102"/>
    <m/>
    <n v="1570"/>
  </r>
  <r>
    <n v="1490"/>
    <x v="9"/>
    <n v="58"/>
    <s v="Worcester"/>
    <s v="Expense"/>
    <s v="Total"/>
    <x v="0"/>
    <x v="103"/>
    <x v="103"/>
    <m/>
    <n v="245940.86"/>
  </r>
  <r>
    <n v="1491"/>
    <x v="9"/>
    <n v="58"/>
    <s v="Worcester"/>
    <s v="Expense"/>
    <s v="Line Item"/>
    <x v="0"/>
    <x v="104"/>
    <x v="104"/>
    <m/>
    <n v="2245"/>
  </r>
  <r>
    <n v="1492"/>
    <x v="9"/>
    <n v="58"/>
    <s v="Worcester"/>
    <s v="Expense"/>
    <s v="Line Item"/>
    <x v="0"/>
    <x v="105"/>
    <x v="105"/>
    <m/>
    <m/>
  </r>
  <r>
    <n v="1493"/>
    <x v="9"/>
    <n v="58"/>
    <s v="Worcester"/>
    <s v="Expense"/>
    <s v="Line Item"/>
    <x v="0"/>
    <x v="106"/>
    <x v="106"/>
    <m/>
    <m/>
  </r>
  <r>
    <n v="1494"/>
    <x v="9"/>
    <n v="58"/>
    <s v="Worcester"/>
    <s v="Expense"/>
    <s v="Line Item"/>
    <x v="0"/>
    <x v="107"/>
    <x v="107"/>
    <m/>
    <m/>
  </r>
  <r>
    <n v="1495"/>
    <x v="9"/>
    <n v="58"/>
    <s v="Worcester"/>
    <s v="Expense"/>
    <s v="Total"/>
    <x v="0"/>
    <x v="108"/>
    <x v="108"/>
    <m/>
    <n v="2245"/>
  </r>
  <r>
    <n v="1496"/>
    <x v="9"/>
    <n v="58"/>
    <s v="Worcester"/>
    <s v="Expense"/>
    <s v="Line Item"/>
    <x v="0"/>
    <x v="109"/>
    <x v="109"/>
    <m/>
    <m/>
  </r>
  <r>
    <n v="1497"/>
    <x v="9"/>
    <n v="58"/>
    <s v="Worcester"/>
    <s v="Expense"/>
    <s v="Line Item"/>
    <x v="0"/>
    <x v="110"/>
    <x v="110"/>
    <m/>
    <m/>
  </r>
  <r>
    <n v="1498"/>
    <x v="9"/>
    <n v="58"/>
    <s v="Worcester"/>
    <s v="Expense"/>
    <s v="Line Item"/>
    <x v="0"/>
    <x v="111"/>
    <x v="111"/>
    <m/>
    <m/>
  </r>
  <r>
    <n v="1499"/>
    <x v="9"/>
    <n v="58"/>
    <s v="Worcester"/>
    <s v="Expense"/>
    <s v="Line Item"/>
    <x v="0"/>
    <x v="112"/>
    <x v="112"/>
    <m/>
    <m/>
  </r>
  <r>
    <n v="1500"/>
    <x v="9"/>
    <n v="58"/>
    <s v="Worcester"/>
    <s v="Expense"/>
    <s v="Line Item"/>
    <x v="0"/>
    <x v="113"/>
    <x v="113"/>
    <m/>
    <n v="300"/>
  </r>
  <r>
    <n v="1501"/>
    <x v="9"/>
    <n v="58"/>
    <s v="Worcester"/>
    <s v="Expense"/>
    <s v="Line Item"/>
    <x v="0"/>
    <x v="114"/>
    <x v="114"/>
    <m/>
    <n v="9358.0400000000009"/>
  </r>
  <r>
    <n v="1502"/>
    <x v="9"/>
    <n v="58"/>
    <s v="Worcester"/>
    <s v="Expense"/>
    <s v="Line Item"/>
    <x v="0"/>
    <x v="115"/>
    <x v="115"/>
    <m/>
    <n v="71.17"/>
  </r>
  <r>
    <n v="1503"/>
    <x v="9"/>
    <n v="58"/>
    <s v="Worcester"/>
    <s v="Expense"/>
    <s v="Line Item"/>
    <x v="0"/>
    <x v="116"/>
    <x v="116"/>
    <m/>
    <m/>
  </r>
  <r>
    <n v="1504"/>
    <x v="9"/>
    <n v="58"/>
    <s v="Worcester"/>
    <s v="Expense"/>
    <s v="Line Item"/>
    <x v="0"/>
    <x v="117"/>
    <x v="117"/>
    <m/>
    <m/>
  </r>
  <r>
    <n v="1505"/>
    <x v="9"/>
    <n v="58"/>
    <s v="Worcester"/>
    <s v="Expense"/>
    <s v="Line Item"/>
    <x v="0"/>
    <x v="118"/>
    <x v="118"/>
    <m/>
    <m/>
  </r>
  <r>
    <n v="1506"/>
    <x v="9"/>
    <n v="58"/>
    <s v="Worcester"/>
    <s v="Expense"/>
    <s v="Line Item"/>
    <x v="0"/>
    <x v="119"/>
    <x v="119"/>
    <m/>
    <m/>
  </r>
  <r>
    <n v="1507"/>
    <x v="9"/>
    <n v="58"/>
    <s v="Worcester"/>
    <s v="Expense"/>
    <s v="Line Item"/>
    <x v="0"/>
    <x v="120"/>
    <x v="120"/>
    <m/>
    <m/>
  </r>
  <r>
    <n v="1508"/>
    <x v="9"/>
    <n v="58"/>
    <s v="Worcester"/>
    <s v="Expense"/>
    <s v="Line Item"/>
    <x v="0"/>
    <x v="121"/>
    <x v="121"/>
    <m/>
    <m/>
  </r>
  <r>
    <n v="1509"/>
    <x v="9"/>
    <n v="58"/>
    <s v="Worcester"/>
    <s v="Expense"/>
    <s v="Line Item"/>
    <x v="0"/>
    <x v="122"/>
    <x v="122"/>
    <m/>
    <m/>
  </r>
  <r>
    <n v="1510"/>
    <x v="9"/>
    <n v="58"/>
    <s v="Worcester"/>
    <s v="Expense"/>
    <s v="Line Item"/>
    <x v="0"/>
    <x v="123"/>
    <x v="123"/>
    <m/>
    <m/>
  </r>
  <r>
    <n v="1511"/>
    <x v="9"/>
    <n v="58"/>
    <s v="Worcester"/>
    <s v="Expense"/>
    <s v="Line Item"/>
    <x v="0"/>
    <x v="124"/>
    <x v="124"/>
    <m/>
    <m/>
  </r>
  <r>
    <n v="1512"/>
    <x v="9"/>
    <n v="58"/>
    <s v="Worcester"/>
    <s v="Expense"/>
    <s v="Line Item"/>
    <x v="0"/>
    <x v="125"/>
    <x v="125"/>
    <m/>
    <m/>
  </r>
  <r>
    <n v="1513"/>
    <x v="9"/>
    <n v="58"/>
    <s v="Worcester"/>
    <s v="Expense"/>
    <s v="Line Item"/>
    <x v="0"/>
    <x v="126"/>
    <x v="126"/>
    <m/>
    <n v="24498.35"/>
  </r>
  <r>
    <n v="1514"/>
    <x v="9"/>
    <n v="58"/>
    <s v="Worcester"/>
    <s v="Expense"/>
    <s v="Total"/>
    <x v="0"/>
    <x v="127"/>
    <x v="127"/>
    <m/>
    <n v="34227.56"/>
  </r>
  <r>
    <n v="1515"/>
    <x v="9"/>
    <n v="58"/>
    <s v="Worcester"/>
    <s v="Expense"/>
    <s v="Line Item"/>
    <x v="0"/>
    <x v="128"/>
    <x v="128"/>
    <m/>
    <m/>
  </r>
  <r>
    <n v="1516"/>
    <x v="9"/>
    <n v="58"/>
    <s v="Worcester"/>
    <s v="Expense"/>
    <s v="Line Item"/>
    <x v="0"/>
    <x v="129"/>
    <x v="129"/>
    <m/>
    <n v="108"/>
  </r>
  <r>
    <n v="1517"/>
    <x v="9"/>
    <n v="58"/>
    <s v="Worcester"/>
    <s v="Expense"/>
    <s v="Line Item"/>
    <x v="0"/>
    <x v="130"/>
    <x v="130"/>
    <m/>
    <m/>
  </r>
  <r>
    <n v="1518"/>
    <x v="9"/>
    <n v="58"/>
    <s v="Worcester"/>
    <s v="Expense"/>
    <s v="Line Item"/>
    <x v="0"/>
    <x v="131"/>
    <x v="131"/>
    <m/>
    <n v="2343.84"/>
  </r>
  <r>
    <n v="1519"/>
    <x v="9"/>
    <n v="58"/>
    <s v="Worcester"/>
    <s v="Expense"/>
    <s v="Line Item"/>
    <x v="0"/>
    <x v="132"/>
    <x v="132"/>
    <m/>
    <m/>
  </r>
  <r>
    <n v="1520"/>
    <x v="9"/>
    <n v="58"/>
    <s v="Worcester"/>
    <s v="Expense"/>
    <s v="Line Item"/>
    <x v="0"/>
    <x v="133"/>
    <x v="133"/>
    <m/>
    <m/>
  </r>
  <r>
    <n v="1521"/>
    <x v="9"/>
    <n v="58"/>
    <s v="Worcester"/>
    <s v="Expense"/>
    <s v="Total"/>
    <x v="0"/>
    <x v="134"/>
    <x v="134"/>
    <m/>
    <n v="2451.84"/>
  </r>
  <r>
    <n v="1522"/>
    <x v="9"/>
    <n v="58"/>
    <s v="Worcester"/>
    <s v="Expense"/>
    <s v="Line Item"/>
    <x v="0"/>
    <x v="135"/>
    <x v="135"/>
    <m/>
    <n v="34169.013121879216"/>
  </r>
  <r>
    <n v="1523"/>
    <x v="9"/>
    <n v="58"/>
    <s v="Worcester"/>
    <s v="Expense"/>
    <s v="Total"/>
    <x v="0"/>
    <x v="136"/>
    <x v="136"/>
    <m/>
    <n v="319034.2731218792"/>
  </r>
  <r>
    <n v="1524"/>
    <x v="9"/>
    <n v="58"/>
    <s v="Worcester"/>
    <s v="Expense"/>
    <s v="Line Item"/>
    <x v="0"/>
    <x v="137"/>
    <x v="137"/>
    <m/>
    <m/>
  </r>
  <r>
    <n v="1525"/>
    <x v="9"/>
    <n v="58"/>
    <s v="Worcester"/>
    <s v="Expense"/>
    <s v="Line Item"/>
    <x v="0"/>
    <x v="138"/>
    <x v="138"/>
    <m/>
    <m/>
  </r>
  <r>
    <n v="1526"/>
    <x v="9"/>
    <n v="58"/>
    <s v="Worcester"/>
    <s v="Expense"/>
    <s v="Total"/>
    <x v="0"/>
    <x v="139"/>
    <x v="139"/>
    <m/>
    <n v="319034.2731218792"/>
  </r>
  <r>
    <n v="1527"/>
    <x v="9"/>
    <n v="58"/>
    <s v="Worcester"/>
    <s v="Expense"/>
    <s v="Total"/>
    <x v="0"/>
    <x v="140"/>
    <x v="140"/>
    <m/>
    <n v="317958"/>
  </r>
  <r>
    <n v="1528"/>
    <x v="9"/>
    <n v="58"/>
    <s v="Worcester"/>
    <s v="Expense"/>
    <s v="Line Item"/>
    <x v="0"/>
    <x v="141"/>
    <x v="141"/>
    <m/>
    <n v="-1076.2731218792032"/>
  </r>
  <r>
    <n v="1529"/>
    <x v="9"/>
    <n v="58"/>
    <s v="Worcester"/>
    <s v="Non-Reimbursable"/>
    <s v="Line Item"/>
    <x v="0"/>
    <x v="142"/>
    <x v="142"/>
    <m/>
    <m/>
  </r>
  <r>
    <n v="1530"/>
    <x v="9"/>
    <n v="58"/>
    <s v="Worcester"/>
    <s v="Non-Reimbursable"/>
    <s v="Line Item"/>
    <x v="0"/>
    <x v="143"/>
    <x v="143"/>
    <m/>
    <m/>
  </r>
  <r>
    <n v="1531"/>
    <x v="9"/>
    <n v="58"/>
    <s v="Worcester"/>
    <s v="Non-Reimbursable"/>
    <s v="Line Item"/>
    <x v="0"/>
    <x v="144"/>
    <x v="144"/>
    <m/>
    <m/>
  </r>
  <r>
    <n v="1532"/>
    <x v="9"/>
    <n v="58"/>
    <s v="Worcester"/>
    <s v="Non-Reimbursable"/>
    <s v="Line Item"/>
    <x v="0"/>
    <x v="145"/>
    <x v="145"/>
    <m/>
    <m/>
  </r>
  <r>
    <n v="1533"/>
    <x v="9"/>
    <n v="58"/>
    <s v="Worcester"/>
    <s v="Non-Reimbursable"/>
    <s v="Line Item"/>
    <x v="0"/>
    <x v="146"/>
    <x v="146"/>
    <m/>
    <m/>
  </r>
  <r>
    <n v="1534"/>
    <x v="9"/>
    <n v="58"/>
    <s v="Worcester"/>
    <s v="Non-Reimbursable"/>
    <s v="Line Item"/>
    <x v="0"/>
    <x v="147"/>
    <x v="147"/>
    <m/>
    <m/>
  </r>
  <r>
    <n v="1535"/>
    <x v="9"/>
    <n v="58"/>
    <s v="Worcester"/>
    <s v="Non-Reimbursable"/>
    <s v="Line Item"/>
    <x v="0"/>
    <x v="148"/>
    <x v="148"/>
    <m/>
    <m/>
  </r>
  <r>
    <n v="1536"/>
    <x v="9"/>
    <n v="58"/>
    <s v="Worcester"/>
    <s v="Non-Reimbursable"/>
    <s v="Total"/>
    <x v="0"/>
    <x v="149"/>
    <x v="149"/>
    <m/>
    <m/>
  </r>
  <r>
    <n v="1537"/>
    <x v="9"/>
    <n v="58"/>
    <s v="Worcester"/>
    <s v="Non-Reimbursable"/>
    <s v="Total"/>
    <x v="0"/>
    <x v="150"/>
    <x v="150"/>
    <m/>
    <m/>
  </r>
  <r>
    <n v="1538"/>
    <x v="9"/>
    <n v="58"/>
    <s v="Worcester"/>
    <s v="Non-Reimbursable"/>
    <s v="Line Item"/>
    <x v="0"/>
    <x v="151"/>
    <x v="151"/>
    <m/>
    <m/>
  </r>
  <r>
    <n v="1539"/>
    <x v="9"/>
    <n v="58"/>
    <s v="Worcester"/>
    <s v="Non-Reimbursable"/>
    <s v="Line Item"/>
    <x v="0"/>
    <x v="152"/>
    <x v="152"/>
    <m/>
    <m/>
  </r>
  <r>
    <n v="1540"/>
    <x v="9"/>
    <n v="58"/>
    <s v="Worcester"/>
    <s v="Non-Reimbursable"/>
    <s v="Line Item"/>
    <x v="0"/>
    <x v="153"/>
    <x v="153"/>
    <m/>
    <m/>
  </r>
  <r>
    <n v="1541"/>
    <x v="10"/>
    <n v="80"/>
    <s v="Arlington"/>
    <s v="Revenue"/>
    <s v="Line Item"/>
    <x v="0"/>
    <x v="0"/>
    <x v="0"/>
    <m/>
    <n v="0"/>
  </r>
  <r>
    <n v="1542"/>
    <x v="10"/>
    <n v="80"/>
    <s v="Arlington"/>
    <s v="Revenue"/>
    <s v="Line Item"/>
    <x v="0"/>
    <x v="1"/>
    <x v="1"/>
    <m/>
    <m/>
  </r>
  <r>
    <n v="1543"/>
    <x v="10"/>
    <n v="80"/>
    <s v="Arlington"/>
    <s v="Revenue"/>
    <s v="Line Item"/>
    <x v="0"/>
    <x v="2"/>
    <x v="2"/>
    <m/>
    <m/>
  </r>
  <r>
    <n v="1544"/>
    <x v="10"/>
    <n v="80"/>
    <s v="Arlington"/>
    <s v="Revenue"/>
    <s v="Total"/>
    <x v="0"/>
    <x v="3"/>
    <x v="3"/>
    <m/>
    <n v="0"/>
  </r>
  <r>
    <n v="1545"/>
    <x v="10"/>
    <n v="80"/>
    <s v="Arlington"/>
    <s v="Revenue"/>
    <s v="Line Item"/>
    <x v="0"/>
    <x v="4"/>
    <x v="4"/>
    <m/>
    <m/>
  </r>
  <r>
    <n v="1546"/>
    <x v="10"/>
    <n v="80"/>
    <s v="Arlington"/>
    <s v="Revenue"/>
    <s v="Line Item"/>
    <x v="0"/>
    <x v="5"/>
    <x v="5"/>
    <m/>
    <m/>
  </r>
  <r>
    <n v="1547"/>
    <x v="10"/>
    <n v="80"/>
    <s v="Arlington"/>
    <s v="Revenue"/>
    <s v="Total"/>
    <x v="0"/>
    <x v="6"/>
    <x v="6"/>
    <m/>
    <n v="0"/>
  </r>
  <r>
    <n v="1548"/>
    <x v="10"/>
    <n v="80"/>
    <s v="Arlington"/>
    <s v="Revenue"/>
    <s v="Line Item"/>
    <x v="0"/>
    <x v="7"/>
    <x v="7"/>
    <m/>
    <m/>
  </r>
  <r>
    <n v="1549"/>
    <x v="10"/>
    <n v="80"/>
    <s v="Arlington"/>
    <s v="Revenue"/>
    <s v="Line Item"/>
    <x v="0"/>
    <x v="8"/>
    <x v="8"/>
    <m/>
    <m/>
  </r>
  <r>
    <n v="1550"/>
    <x v="10"/>
    <n v="80"/>
    <s v="Arlington"/>
    <s v="Revenue"/>
    <s v="Line Item"/>
    <x v="0"/>
    <x v="9"/>
    <x v="9"/>
    <m/>
    <m/>
  </r>
  <r>
    <n v="1551"/>
    <x v="10"/>
    <n v="80"/>
    <s v="Arlington"/>
    <s v="Revenue"/>
    <s v="Line Item"/>
    <x v="0"/>
    <x v="10"/>
    <x v="10"/>
    <m/>
    <n v="338114"/>
  </r>
  <r>
    <n v="1552"/>
    <x v="10"/>
    <n v="80"/>
    <s v="Arlington"/>
    <s v="Revenue"/>
    <s v="Line Item"/>
    <x v="0"/>
    <x v="11"/>
    <x v="11"/>
    <m/>
    <m/>
  </r>
  <r>
    <n v="1553"/>
    <x v="10"/>
    <n v="80"/>
    <s v="Arlington"/>
    <s v="Revenue"/>
    <s v="Line Item"/>
    <x v="0"/>
    <x v="12"/>
    <x v="12"/>
    <m/>
    <m/>
  </r>
  <r>
    <n v="1554"/>
    <x v="10"/>
    <n v="80"/>
    <s v="Arlington"/>
    <s v="Revenue"/>
    <s v="Line Item"/>
    <x v="0"/>
    <x v="13"/>
    <x v="13"/>
    <m/>
    <m/>
  </r>
  <r>
    <n v="1555"/>
    <x v="10"/>
    <n v="80"/>
    <s v="Arlington"/>
    <s v="Revenue"/>
    <s v="Line Item"/>
    <x v="0"/>
    <x v="14"/>
    <x v="14"/>
    <m/>
    <m/>
  </r>
  <r>
    <n v="1556"/>
    <x v="10"/>
    <n v="80"/>
    <s v="Arlington"/>
    <s v="Revenue"/>
    <s v="Line Item"/>
    <x v="0"/>
    <x v="15"/>
    <x v="15"/>
    <m/>
    <m/>
  </r>
  <r>
    <n v="1557"/>
    <x v="10"/>
    <n v="80"/>
    <s v="Arlington"/>
    <s v="Revenue"/>
    <s v="Line Item"/>
    <x v="0"/>
    <x v="16"/>
    <x v="16"/>
    <m/>
    <m/>
  </r>
  <r>
    <n v="1558"/>
    <x v="10"/>
    <n v="80"/>
    <s v="Arlington"/>
    <s v="Revenue"/>
    <s v="Line Item"/>
    <x v="0"/>
    <x v="17"/>
    <x v="17"/>
    <m/>
    <m/>
  </r>
  <r>
    <n v="1559"/>
    <x v="10"/>
    <n v="80"/>
    <s v="Arlington"/>
    <s v="Revenue"/>
    <s v="Line Item"/>
    <x v="0"/>
    <x v="18"/>
    <x v="18"/>
    <m/>
    <m/>
  </r>
  <r>
    <n v="1560"/>
    <x v="10"/>
    <n v="80"/>
    <s v="Arlington"/>
    <s v="Revenue"/>
    <s v="Line Item"/>
    <x v="0"/>
    <x v="19"/>
    <x v="19"/>
    <m/>
    <m/>
  </r>
  <r>
    <n v="1561"/>
    <x v="10"/>
    <n v="80"/>
    <s v="Arlington"/>
    <s v="Revenue"/>
    <s v="Line Item"/>
    <x v="0"/>
    <x v="20"/>
    <x v="20"/>
    <m/>
    <m/>
  </r>
  <r>
    <n v="1562"/>
    <x v="10"/>
    <n v="80"/>
    <s v="Arlington"/>
    <s v="Revenue"/>
    <s v="Line Item"/>
    <x v="0"/>
    <x v="21"/>
    <x v="21"/>
    <m/>
    <m/>
  </r>
  <r>
    <n v="1563"/>
    <x v="10"/>
    <n v="80"/>
    <s v="Arlington"/>
    <s v="Revenue"/>
    <s v="Line Item"/>
    <x v="0"/>
    <x v="22"/>
    <x v="22"/>
    <m/>
    <m/>
  </r>
  <r>
    <n v="1564"/>
    <x v="10"/>
    <n v="80"/>
    <s v="Arlington"/>
    <s v="Revenue"/>
    <s v="Line Item"/>
    <x v="0"/>
    <x v="23"/>
    <x v="23"/>
    <m/>
    <m/>
  </r>
  <r>
    <n v="1565"/>
    <x v="10"/>
    <n v="80"/>
    <s v="Arlington"/>
    <s v="Revenue"/>
    <s v="Line Item"/>
    <x v="0"/>
    <x v="24"/>
    <x v="24"/>
    <m/>
    <m/>
  </r>
  <r>
    <n v="1566"/>
    <x v="10"/>
    <n v="80"/>
    <s v="Arlington"/>
    <s v="Revenue"/>
    <s v="Line Item"/>
    <x v="0"/>
    <x v="25"/>
    <x v="25"/>
    <m/>
    <m/>
  </r>
  <r>
    <n v="1567"/>
    <x v="10"/>
    <n v="80"/>
    <s v="Arlington"/>
    <s v="Revenue"/>
    <s v="Line Item"/>
    <x v="0"/>
    <x v="26"/>
    <x v="26"/>
    <m/>
    <m/>
  </r>
  <r>
    <n v="1568"/>
    <x v="10"/>
    <n v="80"/>
    <s v="Arlington"/>
    <s v="Revenue"/>
    <s v="Line Item"/>
    <x v="0"/>
    <x v="27"/>
    <x v="27"/>
    <m/>
    <m/>
  </r>
  <r>
    <n v="1569"/>
    <x v="10"/>
    <n v="80"/>
    <s v="Arlington"/>
    <s v="Revenue"/>
    <s v="Line Item"/>
    <x v="0"/>
    <x v="28"/>
    <x v="28"/>
    <m/>
    <n v="673"/>
  </r>
  <r>
    <n v="1570"/>
    <x v="10"/>
    <n v="80"/>
    <s v="Arlington"/>
    <s v="Revenue"/>
    <s v="Line Item"/>
    <x v="0"/>
    <x v="29"/>
    <x v="29"/>
    <m/>
    <m/>
  </r>
  <r>
    <n v="1571"/>
    <x v="10"/>
    <n v="80"/>
    <s v="Arlington"/>
    <s v="Revenue"/>
    <s v="Line Item"/>
    <x v="0"/>
    <x v="30"/>
    <x v="30"/>
    <m/>
    <m/>
  </r>
  <r>
    <n v="1572"/>
    <x v="10"/>
    <n v="80"/>
    <s v="Arlington"/>
    <s v="Revenue"/>
    <s v="Line Item"/>
    <x v="0"/>
    <x v="31"/>
    <x v="31"/>
    <m/>
    <m/>
  </r>
  <r>
    <n v="1573"/>
    <x v="10"/>
    <n v="80"/>
    <s v="Arlington"/>
    <s v="Revenue"/>
    <s v="Line Item"/>
    <x v="0"/>
    <x v="32"/>
    <x v="32"/>
    <m/>
    <m/>
  </r>
  <r>
    <n v="1574"/>
    <x v="10"/>
    <n v="80"/>
    <s v="Arlington"/>
    <s v="Revenue"/>
    <s v="Line Item"/>
    <x v="0"/>
    <x v="33"/>
    <x v="33"/>
    <m/>
    <m/>
  </r>
  <r>
    <n v="1575"/>
    <x v="10"/>
    <n v="80"/>
    <s v="Arlington"/>
    <s v="Revenue"/>
    <s v="Line Item"/>
    <x v="0"/>
    <x v="34"/>
    <x v="34"/>
    <m/>
    <m/>
  </r>
  <r>
    <n v="1576"/>
    <x v="10"/>
    <n v="80"/>
    <s v="Arlington"/>
    <s v="Revenue"/>
    <s v="Line Item"/>
    <x v="0"/>
    <x v="35"/>
    <x v="35"/>
    <m/>
    <m/>
  </r>
  <r>
    <n v="1577"/>
    <x v="10"/>
    <n v="80"/>
    <s v="Arlington"/>
    <s v="Revenue"/>
    <s v="Line Item"/>
    <x v="0"/>
    <x v="36"/>
    <x v="36"/>
    <m/>
    <m/>
  </r>
  <r>
    <n v="1578"/>
    <x v="10"/>
    <n v="80"/>
    <s v="Arlington"/>
    <s v="Revenue"/>
    <s v="Line Item"/>
    <x v="0"/>
    <x v="37"/>
    <x v="37"/>
    <m/>
    <m/>
  </r>
  <r>
    <n v="1579"/>
    <x v="10"/>
    <n v="80"/>
    <s v="Arlington"/>
    <s v="Revenue"/>
    <s v="Line Item"/>
    <x v="0"/>
    <x v="38"/>
    <x v="38"/>
    <m/>
    <m/>
  </r>
  <r>
    <n v="1580"/>
    <x v="10"/>
    <n v="80"/>
    <s v="Arlington"/>
    <s v="Revenue"/>
    <s v="Line Item"/>
    <x v="0"/>
    <x v="39"/>
    <x v="39"/>
    <m/>
    <m/>
  </r>
  <r>
    <n v="1581"/>
    <x v="10"/>
    <n v="80"/>
    <s v="Arlington"/>
    <s v="Revenue"/>
    <s v="Line Item"/>
    <x v="0"/>
    <x v="40"/>
    <x v="40"/>
    <m/>
    <m/>
  </r>
  <r>
    <n v="1582"/>
    <x v="10"/>
    <n v="80"/>
    <s v="Arlington"/>
    <s v="Revenue"/>
    <s v="Line Item"/>
    <x v="0"/>
    <x v="41"/>
    <x v="41"/>
    <m/>
    <m/>
  </r>
  <r>
    <n v="1583"/>
    <x v="10"/>
    <n v="80"/>
    <s v="Arlington"/>
    <s v="Revenue"/>
    <s v="Total"/>
    <x v="0"/>
    <x v="42"/>
    <x v="42"/>
    <m/>
    <n v="338787"/>
  </r>
  <r>
    <n v="1584"/>
    <x v="10"/>
    <n v="80"/>
    <s v="Arlington"/>
    <s v="Revenue"/>
    <s v="Line Item"/>
    <x v="0"/>
    <x v="43"/>
    <x v="43"/>
    <m/>
    <m/>
  </r>
  <r>
    <n v="1585"/>
    <x v="10"/>
    <n v="80"/>
    <s v="Arlington"/>
    <s v="Revenue"/>
    <s v="Line Item"/>
    <x v="0"/>
    <x v="44"/>
    <x v="44"/>
    <m/>
    <m/>
  </r>
  <r>
    <n v="1586"/>
    <x v="10"/>
    <n v="80"/>
    <s v="Arlington"/>
    <s v="Revenue"/>
    <s v="Line Item"/>
    <x v="0"/>
    <x v="45"/>
    <x v="45"/>
    <m/>
    <m/>
  </r>
  <r>
    <n v="1587"/>
    <x v="10"/>
    <n v="80"/>
    <s v="Arlington"/>
    <s v="Revenue"/>
    <s v="Line Item"/>
    <x v="0"/>
    <x v="46"/>
    <x v="46"/>
    <m/>
    <m/>
  </r>
  <r>
    <n v="1588"/>
    <x v="10"/>
    <n v="80"/>
    <s v="Arlington"/>
    <s v="Revenue"/>
    <s v="Line Item"/>
    <x v="0"/>
    <x v="47"/>
    <x v="47"/>
    <m/>
    <m/>
  </r>
  <r>
    <n v="1589"/>
    <x v="10"/>
    <n v="80"/>
    <s v="Arlington"/>
    <s v="Revenue"/>
    <s v="Line Item"/>
    <x v="0"/>
    <x v="48"/>
    <x v="48"/>
    <m/>
    <n v="927"/>
  </r>
  <r>
    <n v="1590"/>
    <x v="10"/>
    <n v="80"/>
    <s v="Arlington"/>
    <s v="Revenue"/>
    <s v="Line Item"/>
    <x v="0"/>
    <x v="49"/>
    <x v="49"/>
    <m/>
    <m/>
  </r>
  <r>
    <n v="1591"/>
    <x v="10"/>
    <n v="80"/>
    <s v="Arlington"/>
    <s v="Revenue"/>
    <s v="Line Item"/>
    <x v="0"/>
    <x v="50"/>
    <x v="50"/>
    <m/>
    <m/>
  </r>
  <r>
    <n v="1592"/>
    <x v="10"/>
    <n v="80"/>
    <s v="Arlington"/>
    <s v="Revenue"/>
    <s v="Line Item"/>
    <x v="0"/>
    <x v="51"/>
    <x v="51"/>
    <m/>
    <m/>
  </r>
  <r>
    <n v="1593"/>
    <x v="10"/>
    <n v="80"/>
    <s v="Arlington"/>
    <s v="Revenue"/>
    <s v="Total"/>
    <x v="0"/>
    <x v="52"/>
    <x v="52"/>
    <m/>
    <n v="339714"/>
  </r>
  <r>
    <n v="1594"/>
    <x v="10"/>
    <n v="80"/>
    <s v="Arlington"/>
    <s v="Salary Expense"/>
    <s v="Line Item"/>
    <x v="1"/>
    <x v="53"/>
    <x v="53"/>
    <n v="0.92"/>
    <n v="65249"/>
  </r>
  <r>
    <n v="1595"/>
    <x v="10"/>
    <n v="80"/>
    <s v="Arlington"/>
    <s v="Salary Expense"/>
    <s v="Line Item"/>
    <x v="1"/>
    <x v="54"/>
    <x v="54"/>
    <n v="0.13"/>
    <n v="16114"/>
  </r>
  <r>
    <n v="1596"/>
    <x v="10"/>
    <n v="80"/>
    <s v="Arlington"/>
    <s v="Salary Expense"/>
    <s v="Line Item"/>
    <x v="1"/>
    <x v="55"/>
    <x v="55"/>
    <n v="0"/>
    <n v="0"/>
  </r>
  <r>
    <n v="1597"/>
    <x v="10"/>
    <n v="80"/>
    <s v="Arlington"/>
    <s v="Salary Expense"/>
    <s v="Line Item"/>
    <x v="2"/>
    <x v="56"/>
    <x v="56"/>
    <n v="0"/>
    <n v="0"/>
  </r>
  <r>
    <n v="1598"/>
    <x v="10"/>
    <n v="80"/>
    <s v="Arlington"/>
    <s v="Salary Expense"/>
    <s v="Line Item"/>
    <x v="2"/>
    <x v="57"/>
    <x v="57"/>
    <n v="0"/>
    <n v="0"/>
  </r>
  <r>
    <n v="1599"/>
    <x v="10"/>
    <n v="80"/>
    <s v="Arlington"/>
    <s v="Salary Expense"/>
    <s v="Line Item"/>
    <x v="2"/>
    <x v="58"/>
    <x v="58"/>
    <m/>
    <n v="0"/>
  </r>
  <r>
    <n v="1600"/>
    <x v="10"/>
    <n v="80"/>
    <s v="Arlington"/>
    <s v="Salary Expense"/>
    <s v="Line Item"/>
    <x v="2"/>
    <x v="59"/>
    <x v="59"/>
    <n v="0"/>
    <n v="0"/>
  </r>
  <r>
    <n v="1601"/>
    <x v="10"/>
    <n v="80"/>
    <s v="Arlington"/>
    <s v="Salary Expense"/>
    <s v="Line Item"/>
    <x v="2"/>
    <x v="60"/>
    <x v="60"/>
    <n v="0"/>
    <n v="0"/>
  </r>
  <r>
    <n v="1602"/>
    <x v="10"/>
    <n v="80"/>
    <s v="Arlington"/>
    <s v="Salary Expense"/>
    <s v="Line Item"/>
    <x v="2"/>
    <x v="61"/>
    <x v="61"/>
    <m/>
    <n v="0"/>
  </r>
  <r>
    <n v="1603"/>
    <x v="10"/>
    <n v="80"/>
    <s v="Arlington"/>
    <s v="Salary Expense"/>
    <s v="Line Item"/>
    <x v="2"/>
    <x v="62"/>
    <x v="62"/>
    <m/>
    <n v="0"/>
  </r>
  <r>
    <n v="1604"/>
    <x v="10"/>
    <n v="80"/>
    <s v="Arlington"/>
    <s v="Salary Expense"/>
    <s v="Line Item"/>
    <x v="2"/>
    <x v="63"/>
    <x v="63"/>
    <m/>
    <n v="0"/>
  </r>
  <r>
    <n v="1605"/>
    <x v="10"/>
    <n v="80"/>
    <s v="Arlington"/>
    <s v="Salary Expense"/>
    <s v="Line Item"/>
    <x v="2"/>
    <x v="64"/>
    <x v="64"/>
    <m/>
    <n v="0"/>
  </r>
  <r>
    <n v="1606"/>
    <x v="10"/>
    <n v="80"/>
    <s v="Arlington"/>
    <s v="Salary Expense"/>
    <s v="Line Item"/>
    <x v="2"/>
    <x v="65"/>
    <x v="65"/>
    <m/>
    <n v="0"/>
  </r>
  <r>
    <n v="1607"/>
    <x v="10"/>
    <n v="80"/>
    <s v="Arlington"/>
    <s v="Salary Expense"/>
    <s v="Line Item"/>
    <x v="2"/>
    <x v="66"/>
    <x v="66"/>
    <m/>
    <n v="0"/>
  </r>
  <r>
    <n v="1608"/>
    <x v="10"/>
    <n v="80"/>
    <s v="Arlington"/>
    <s v="Salary Expense"/>
    <s v="Line Item"/>
    <x v="2"/>
    <x v="67"/>
    <x v="67"/>
    <n v="0"/>
    <n v="0"/>
  </r>
  <r>
    <n v="1609"/>
    <x v="10"/>
    <n v="80"/>
    <s v="Arlington"/>
    <s v="Salary Expense"/>
    <s v="Line Item"/>
    <x v="2"/>
    <x v="68"/>
    <x v="68"/>
    <n v="0"/>
    <n v="0"/>
  </r>
  <r>
    <n v="1610"/>
    <x v="10"/>
    <n v="80"/>
    <s v="Arlington"/>
    <s v="Salary Expense"/>
    <s v="Line Item"/>
    <x v="2"/>
    <x v="69"/>
    <x v="69"/>
    <m/>
    <n v="0"/>
  </r>
  <r>
    <n v="1611"/>
    <x v="10"/>
    <n v="80"/>
    <s v="Arlington"/>
    <s v="Salary Expense"/>
    <s v="Line Item"/>
    <x v="2"/>
    <x v="70"/>
    <x v="70"/>
    <m/>
    <n v="0"/>
  </r>
  <r>
    <n v="1612"/>
    <x v="10"/>
    <n v="80"/>
    <s v="Arlington"/>
    <s v="Salary Expense"/>
    <s v="Line Item"/>
    <x v="2"/>
    <x v="71"/>
    <x v="71"/>
    <m/>
    <n v="0"/>
  </r>
  <r>
    <n v="1613"/>
    <x v="10"/>
    <n v="80"/>
    <s v="Arlington"/>
    <s v="Salary Expense"/>
    <s v="Line Item"/>
    <x v="2"/>
    <x v="72"/>
    <x v="72"/>
    <m/>
    <n v="0"/>
  </r>
  <r>
    <n v="1614"/>
    <x v="10"/>
    <n v="80"/>
    <s v="Arlington"/>
    <s v="Salary Expense"/>
    <s v="Line Item"/>
    <x v="2"/>
    <x v="73"/>
    <x v="73"/>
    <n v="0"/>
    <n v="0"/>
  </r>
  <r>
    <n v="1615"/>
    <x v="10"/>
    <n v="80"/>
    <s v="Arlington"/>
    <s v="Salary Expense"/>
    <s v="Line Item"/>
    <x v="2"/>
    <x v="74"/>
    <x v="74"/>
    <n v="0"/>
    <n v="0"/>
  </r>
  <r>
    <n v="1616"/>
    <x v="10"/>
    <n v="80"/>
    <s v="Arlington"/>
    <s v="Salary Expense"/>
    <s v="Line Item"/>
    <x v="2"/>
    <x v="75"/>
    <x v="75"/>
    <n v="0"/>
    <n v="0"/>
  </r>
  <r>
    <n v="1617"/>
    <x v="10"/>
    <n v="80"/>
    <s v="Arlington"/>
    <s v="Salary Expense"/>
    <s v="Line Item"/>
    <x v="2"/>
    <x v="76"/>
    <x v="76"/>
    <n v="0"/>
    <n v="0"/>
  </r>
  <r>
    <n v="1618"/>
    <x v="10"/>
    <n v="80"/>
    <s v="Arlington"/>
    <s v="Salary Expense"/>
    <s v="Line Item"/>
    <x v="2"/>
    <x v="77"/>
    <x v="77"/>
    <n v="0"/>
    <n v="0"/>
  </r>
  <r>
    <n v="1619"/>
    <x v="10"/>
    <n v="80"/>
    <s v="Arlington"/>
    <s v="Salary Expense"/>
    <s v="Line Item"/>
    <x v="2"/>
    <x v="78"/>
    <x v="78"/>
    <m/>
    <n v="0"/>
  </r>
  <r>
    <n v="1620"/>
    <x v="10"/>
    <n v="80"/>
    <s v="Arlington"/>
    <s v="Salary Expense"/>
    <s v="Line Item"/>
    <x v="2"/>
    <x v="79"/>
    <x v="79"/>
    <m/>
    <n v="0"/>
  </r>
  <r>
    <n v="1621"/>
    <x v="10"/>
    <n v="80"/>
    <s v="Arlington"/>
    <s v="Salary Expense"/>
    <s v="Line Item"/>
    <x v="2"/>
    <x v="80"/>
    <x v="80"/>
    <m/>
    <n v="0"/>
  </r>
  <r>
    <n v="1622"/>
    <x v="10"/>
    <n v="80"/>
    <s v="Arlington"/>
    <s v="Salary Expense"/>
    <s v="Line Item"/>
    <x v="2"/>
    <x v="81"/>
    <x v="81"/>
    <n v="0"/>
    <n v="0"/>
  </r>
  <r>
    <n v="1623"/>
    <x v="10"/>
    <n v="80"/>
    <s v="Arlington"/>
    <s v="Salary Expense"/>
    <s v="Line Item"/>
    <x v="2"/>
    <x v="82"/>
    <x v="82"/>
    <n v="0"/>
    <n v="0"/>
  </r>
  <r>
    <n v="1624"/>
    <x v="10"/>
    <n v="80"/>
    <s v="Arlington"/>
    <s v="Salary Expense"/>
    <s v="Line Item"/>
    <x v="2"/>
    <x v="83"/>
    <x v="83"/>
    <n v="0"/>
    <n v="0"/>
  </r>
  <r>
    <n v="1625"/>
    <x v="10"/>
    <n v="80"/>
    <s v="Arlington"/>
    <s v="Salary Expense"/>
    <s v="Line Item"/>
    <x v="2"/>
    <x v="84"/>
    <x v="84"/>
    <n v="0"/>
    <n v="0"/>
  </r>
  <r>
    <n v="1626"/>
    <x v="10"/>
    <n v="80"/>
    <s v="Arlington"/>
    <s v="Salary Expense"/>
    <s v="Line Item"/>
    <x v="2"/>
    <x v="85"/>
    <x v="85"/>
    <n v="3.96"/>
    <n v="126536"/>
  </r>
  <r>
    <n v="1627"/>
    <x v="10"/>
    <n v="80"/>
    <s v="Arlington"/>
    <s v="Salary Expense"/>
    <s v="Line Item"/>
    <x v="2"/>
    <x v="86"/>
    <x v="86"/>
    <n v="0"/>
    <n v="0"/>
  </r>
  <r>
    <n v="1628"/>
    <x v="10"/>
    <n v="80"/>
    <s v="Arlington"/>
    <s v="Salary Expense"/>
    <s v="Line Item"/>
    <x v="3"/>
    <x v="87"/>
    <x v="87"/>
    <n v="0.5"/>
    <n v="17085"/>
  </r>
  <r>
    <n v="1629"/>
    <x v="10"/>
    <n v="80"/>
    <s v="Arlington"/>
    <s v="Salary Expense"/>
    <s v="Line Item"/>
    <x v="3"/>
    <x v="88"/>
    <x v="88"/>
    <n v="0"/>
    <n v="0"/>
  </r>
  <r>
    <n v="1630"/>
    <x v="10"/>
    <n v="80"/>
    <s v="Arlington"/>
    <s v="Salary Expense"/>
    <s v="Line Item"/>
    <x v="3"/>
    <x v="89"/>
    <x v="89"/>
    <m/>
    <n v="0"/>
  </r>
  <r>
    <n v="1631"/>
    <x v="10"/>
    <n v="80"/>
    <s v="Arlington"/>
    <s v="Salary Expense"/>
    <s v="Line Item"/>
    <x v="0"/>
    <x v="90"/>
    <x v="90"/>
    <m/>
    <n v="0"/>
  </r>
  <r>
    <n v="1632"/>
    <x v="10"/>
    <n v="80"/>
    <s v="Arlington"/>
    <s v="Salary Expense"/>
    <s v="Total"/>
    <x v="0"/>
    <x v="91"/>
    <x v="91"/>
    <n v="5.51"/>
    <n v="224984"/>
  </r>
  <r>
    <n v="1633"/>
    <x v="10"/>
    <n v="80"/>
    <s v="Arlington"/>
    <s v="Expense"/>
    <s v="Total"/>
    <x v="0"/>
    <x v="92"/>
    <x v="92"/>
    <n v="5.51"/>
    <n v="224984"/>
  </r>
  <r>
    <n v="1634"/>
    <x v="10"/>
    <n v="80"/>
    <s v="Arlington"/>
    <s v="Expense"/>
    <s v="Line Item"/>
    <x v="0"/>
    <x v="93"/>
    <x v="93"/>
    <n v="0"/>
    <n v="0"/>
  </r>
  <r>
    <n v="1635"/>
    <x v="10"/>
    <n v="80"/>
    <s v="Arlington"/>
    <s v="Expense"/>
    <s v="Line Item"/>
    <x v="0"/>
    <x v="94"/>
    <x v="94"/>
    <n v="0"/>
    <n v="0"/>
  </r>
  <r>
    <n v="1636"/>
    <x v="10"/>
    <n v="80"/>
    <s v="Arlington"/>
    <s v="Expense"/>
    <s v="Line Item"/>
    <x v="0"/>
    <x v="95"/>
    <x v="95"/>
    <n v="0"/>
    <n v="0"/>
  </r>
  <r>
    <n v="1637"/>
    <x v="10"/>
    <n v="80"/>
    <s v="Arlington"/>
    <s v="Expense"/>
    <s v="Line Item"/>
    <x v="0"/>
    <x v="96"/>
    <x v="96"/>
    <m/>
    <n v="0"/>
  </r>
  <r>
    <n v="1638"/>
    <x v="10"/>
    <n v="80"/>
    <s v="Arlington"/>
    <s v="Expense"/>
    <s v="Total"/>
    <x v="0"/>
    <x v="97"/>
    <x v="97"/>
    <n v="0"/>
    <n v="0"/>
  </r>
  <r>
    <n v="1639"/>
    <x v="10"/>
    <n v="80"/>
    <s v="Arlington"/>
    <s v="Expense"/>
    <s v="Line Item"/>
    <x v="0"/>
    <x v="98"/>
    <x v="98"/>
    <m/>
    <n v="0"/>
  </r>
  <r>
    <n v="1640"/>
    <x v="10"/>
    <n v="80"/>
    <s v="Arlington"/>
    <s v="Expense"/>
    <s v="Total"/>
    <x v="0"/>
    <x v="99"/>
    <x v="99"/>
    <n v="5.51"/>
    <n v="224984"/>
  </r>
  <r>
    <n v="1641"/>
    <x v="10"/>
    <n v="80"/>
    <s v="Arlington"/>
    <s v="Expense"/>
    <s v="Line Item"/>
    <x v="0"/>
    <x v="100"/>
    <x v="100"/>
    <m/>
    <n v="17999"/>
  </r>
  <r>
    <n v="1642"/>
    <x v="10"/>
    <n v="80"/>
    <s v="Arlington"/>
    <s v="Expense"/>
    <s v="Line Item"/>
    <x v="0"/>
    <x v="101"/>
    <x v="101"/>
    <m/>
    <n v="27923"/>
  </r>
  <r>
    <n v="1643"/>
    <x v="10"/>
    <n v="80"/>
    <s v="Arlington"/>
    <s v="Expense"/>
    <s v="Line Item"/>
    <x v="0"/>
    <x v="102"/>
    <x v="102"/>
    <m/>
    <n v="0"/>
  </r>
  <r>
    <n v="1644"/>
    <x v="10"/>
    <n v="80"/>
    <s v="Arlington"/>
    <s v="Expense"/>
    <s v="Total"/>
    <x v="0"/>
    <x v="103"/>
    <x v="103"/>
    <m/>
    <n v="270906"/>
  </r>
  <r>
    <n v="1645"/>
    <x v="10"/>
    <n v="80"/>
    <s v="Arlington"/>
    <s v="Expense"/>
    <s v="Line Item"/>
    <x v="0"/>
    <x v="104"/>
    <x v="104"/>
    <m/>
    <n v="0"/>
  </r>
  <r>
    <n v="1646"/>
    <x v="10"/>
    <n v="80"/>
    <s v="Arlington"/>
    <s v="Expense"/>
    <s v="Line Item"/>
    <x v="0"/>
    <x v="105"/>
    <x v="105"/>
    <m/>
    <n v="0"/>
  </r>
  <r>
    <n v="1647"/>
    <x v="10"/>
    <n v="80"/>
    <s v="Arlington"/>
    <s v="Expense"/>
    <s v="Line Item"/>
    <x v="0"/>
    <x v="106"/>
    <x v="106"/>
    <m/>
    <n v="0"/>
  </r>
  <r>
    <n v="1648"/>
    <x v="10"/>
    <n v="80"/>
    <s v="Arlington"/>
    <s v="Expense"/>
    <s v="Line Item"/>
    <x v="0"/>
    <x v="107"/>
    <x v="107"/>
    <m/>
    <n v="0"/>
  </r>
  <r>
    <n v="1649"/>
    <x v="10"/>
    <n v="80"/>
    <s v="Arlington"/>
    <s v="Expense"/>
    <s v="Total"/>
    <x v="0"/>
    <x v="108"/>
    <x v="108"/>
    <m/>
    <n v="0"/>
  </r>
  <r>
    <n v="1650"/>
    <x v="10"/>
    <n v="80"/>
    <s v="Arlington"/>
    <s v="Expense"/>
    <s v="Line Item"/>
    <x v="0"/>
    <x v="109"/>
    <x v="109"/>
    <m/>
    <m/>
  </r>
  <r>
    <n v="1651"/>
    <x v="10"/>
    <n v="80"/>
    <s v="Arlington"/>
    <s v="Expense"/>
    <s v="Line Item"/>
    <x v="0"/>
    <x v="110"/>
    <x v="110"/>
    <m/>
    <m/>
  </r>
  <r>
    <n v="1652"/>
    <x v="10"/>
    <n v="80"/>
    <s v="Arlington"/>
    <s v="Expense"/>
    <s v="Line Item"/>
    <x v="0"/>
    <x v="111"/>
    <x v="111"/>
    <m/>
    <m/>
  </r>
  <r>
    <n v="1653"/>
    <x v="10"/>
    <n v="80"/>
    <s v="Arlington"/>
    <s v="Expense"/>
    <s v="Line Item"/>
    <x v="0"/>
    <x v="112"/>
    <x v="112"/>
    <m/>
    <m/>
  </r>
  <r>
    <n v="1654"/>
    <x v="10"/>
    <n v="80"/>
    <s v="Arlington"/>
    <s v="Expense"/>
    <s v="Line Item"/>
    <x v="0"/>
    <x v="113"/>
    <x v="113"/>
    <m/>
    <n v="455"/>
  </r>
  <r>
    <n v="1655"/>
    <x v="10"/>
    <n v="80"/>
    <s v="Arlington"/>
    <s v="Expense"/>
    <s v="Line Item"/>
    <x v="0"/>
    <x v="114"/>
    <x v="114"/>
    <m/>
    <n v="6550"/>
  </r>
  <r>
    <n v="1656"/>
    <x v="10"/>
    <n v="80"/>
    <s v="Arlington"/>
    <s v="Expense"/>
    <s v="Line Item"/>
    <x v="0"/>
    <x v="115"/>
    <x v="115"/>
    <m/>
    <n v="225"/>
  </r>
  <r>
    <n v="1657"/>
    <x v="10"/>
    <n v="80"/>
    <s v="Arlington"/>
    <s v="Expense"/>
    <s v="Line Item"/>
    <x v="0"/>
    <x v="116"/>
    <x v="116"/>
    <m/>
    <n v="0"/>
  </r>
  <r>
    <n v="1658"/>
    <x v="10"/>
    <n v="80"/>
    <s v="Arlington"/>
    <s v="Expense"/>
    <s v="Line Item"/>
    <x v="0"/>
    <x v="117"/>
    <x v="117"/>
    <m/>
    <n v="0"/>
  </r>
  <r>
    <n v="1659"/>
    <x v="10"/>
    <n v="80"/>
    <s v="Arlington"/>
    <s v="Expense"/>
    <s v="Line Item"/>
    <x v="0"/>
    <x v="118"/>
    <x v="118"/>
    <m/>
    <m/>
  </r>
  <r>
    <n v="1660"/>
    <x v="10"/>
    <n v="80"/>
    <s v="Arlington"/>
    <s v="Expense"/>
    <s v="Line Item"/>
    <x v="0"/>
    <x v="119"/>
    <x v="119"/>
    <m/>
    <m/>
  </r>
  <r>
    <n v="1661"/>
    <x v="10"/>
    <n v="80"/>
    <s v="Arlington"/>
    <s v="Expense"/>
    <s v="Line Item"/>
    <x v="0"/>
    <x v="120"/>
    <x v="120"/>
    <m/>
    <m/>
  </r>
  <r>
    <n v="1662"/>
    <x v="10"/>
    <n v="80"/>
    <s v="Arlington"/>
    <s v="Expense"/>
    <s v="Line Item"/>
    <x v="0"/>
    <x v="121"/>
    <x v="121"/>
    <m/>
    <n v="23169"/>
  </r>
  <r>
    <n v="1663"/>
    <x v="10"/>
    <n v="80"/>
    <s v="Arlington"/>
    <s v="Expense"/>
    <s v="Line Item"/>
    <x v="0"/>
    <x v="122"/>
    <x v="122"/>
    <m/>
    <m/>
  </r>
  <r>
    <n v="1664"/>
    <x v="10"/>
    <n v="80"/>
    <s v="Arlington"/>
    <s v="Expense"/>
    <s v="Line Item"/>
    <x v="0"/>
    <x v="123"/>
    <x v="123"/>
    <m/>
    <m/>
  </r>
  <r>
    <n v="1665"/>
    <x v="10"/>
    <n v="80"/>
    <s v="Arlington"/>
    <s v="Expense"/>
    <s v="Line Item"/>
    <x v="0"/>
    <x v="124"/>
    <x v="124"/>
    <m/>
    <n v="314"/>
  </r>
  <r>
    <n v="1666"/>
    <x v="10"/>
    <n v="80"/>
    <s v="Arlington"/>
    <s v="Expense"/>
    <s v="Line Item"/>
    <x v="0"/>
    <x v="125"/>
    <x v="125"/>
    <m/>
    <m/>
  </r>
  <r>
    <n v="1667"/>
    <x v="10"/>
    <n v="80"/>
    <s v="Arlington"/>
    <s v="Expense"/>
    <s v="Line Item"/>
    <x v="0"/>
    <x v="126"/>
    <x v="126"/>
    <m/>
    <m/>
  </r>
  <r>
    <n v="1668"/>
    <x v="10"/>
    <n v="80"/>
    <s v="Arlington"/>
    <s v="Expense"/>
    <s v="Total"/>
    <x v="0"/>
    <x v="127"/>
    <x v="127"/>
    <m/>
    <n v="30713"/>
  </r>
  <r>
    <n v="1669"/>
    <x v="10"/>
    <n v="80"/>
    <s v="Arlington"/>
    <s v="Expense"/>
    <s v="Line Item"/>
    <x v="0"/>
    <x v="128"/>
    <x v="128"/>
    <m/>
    <n v="5582"/>
  </r>
  <r>
    <n v="1670"/>
    <x v="10"/>
    <n v="80"/>
    <s v="Arlington"/>
    <s v="Expense"/>
    <s v="Line Item"/>
    <x v="0"/>
    <x v="129"/>
    <x v="129"/>
    <m/>
    <m/>
  </r>
  <r>
    <n v="1671"/>
    <x v="10"/>
    <n v="80"/>
    <s v="Arlington"/>
    <s v="Expense"/>
    <s v="Line Item"/>
    <x v="0"/>
    <x v="130"/>
    <x v="130"/>
    <m/>
    <m/>
  </r>
  <r>
    <n v="1672"/>
    <x v="10"/>
    <n v="80"/>
    <s v="Arlington"/>
    <s v="Expense"/>
    <s v="Line Item"/>
    <x v="0"/>
    <x v="131"/>
    <x v="131"/>
    <m/>
    <m/>
  </r>
  <r>
    <n v="1673"/>
    <x v="10"/>
    <n v="80"/>
    <s v="Arlington"/>
    <s v="Expense"/>
    <s v="Line Item"/>
    <x v="0"/>
    <x v="132"/>
    <x v="132"/>
    <m/>
    <m/>
  </r>
  <r>
    <n v="1674"/>
    <x v="10"/>
    <n v="80"/>
    <s v="Arlington"/>
    <s v="Expense"/>
    <s v="Line Item"/>
    <x v="0"/>
    <x v="133"/>
    <x v="133"/>
    <m/>
    <n v="700"/>
  </r>
  <r>
    <n v="1675"/>
    <x v="10"/>
    <n v="80"/>
    <s v="Arlington"/>
    <s v="Expense"/>
    <s v="Total"/>
    <x v="0"/>
    <x v="134"/>
    <x v="134"/>
    <m/>
    <n v="6282"/>
  </r>
  <r>
    <n v="1676"/>
    <x v="10"/>
    <n v="80"/>
    <s v="Arlington"/>
    <s v="Expense"/>
    <s v="Line Item"/>
    <x v="0"/>
    <x v="135"/>
    <x v="135"/>
    <m/>
    <n v="39719"/>
  </r>
  <r>
    <n v="1677"/>
    <x v="10"/>
    <n v="80"/>
    <s v="Arlington"/>
    <s v="Expense"/>
    <s v="Total"/>
    <x v="0"/>
    <x v="136"/>
    <x v="136"/>
    <m/>
    <n v="347620"/>
  </r>
  <r>
    <n v="1678"/>
    <x v="10"/>
    <n v="80"/>
    <s v="Arlington"/>
    <s v="Expense"/>
    <s v="Line Item"/>
    <x v="0"/>
    <x v="137"/>
    <x v="137"/>
    <m/>
    <m/>
  </r>
  <r>
    <n v="1679"/>
    <x v="10"/>
    <n v="80"/>
    <s v="Arlington"/>
    <s v="Expense"/>
    <s v="Line Item"/>
    <x v="0"/>
    <x v="138"/>
    <x v="138"/>
    <m/>
    <n v="927"/>
  </r>
  <r>
    <n v="1680"/>
    <x v="10"/>
    <n v="80"/>
    <s v="Arlington"/>
    <s v="Expense"/>
    <s v="Total"/>
    <x v="0"/>
    <x v="139"/>
    <x v="139"/>
    <m/>
    <n v="348547"/>
  </r>
  <r>
    <n v="1681"/>
    <x v="10"/>
    <n v="80"/>
    <s v="Arlington"/>
    <s v="Expense"/>
    <s v="Total"/>
    <x v="0"/>
    <x v="140"/>
    <x v="140"/>
    <m/>
    <n v="339714"/>
  </r>
  <r>
    <n v="1682"/>
    <x v="10"/>
    <n v="80"/>
    <s v="Arlington"/>
    <s v="Expense"/>
    <s v="Line Item"/>
    <x v="0"/>
    <x v="141"/>
    <x v="141"/>
    <m/>
    <n v="-8833"/>
  </r>
  <r>
    <n v="1683"/>
    <x v="10"/>
    <n v="80"/>
    <s v="Arlington"/>
    <s v="Non-Reimbursable"/>
    <s v="Line Item"/>
    <x v="0"/>
    <x v="142"/>
    <x v="142"/>
    <m/>
    <m/>
  </r>
  <r>
    <n v="1684"/>
    <x v="10"/>
    <n v="80"/>
    <s v="Arlington"/>
    <s v="Non-Reimbursable"/>
    <s v="Line Item"/>
    <x v="0"/>
    <x v="143"/>
    <x v="143"/>
    <m/>
    <m/>
  </r>
  <r>
    <n v="1685"/>
    <x v="10"/>
    <n v="80"/>
    <s v="Arlington"/>
    <s v="Non-Reimbursable"/>
    <s v="Line Item"/>
    <x v="0"/>
    <x v="144"/>
    <x v="144"/>
    <m/>
    <m/>
  </r>
  <r>
    <n v="1686"/>
    <x v="10"/>
    <n v="80"/>
    <s v="Arlington"/>
    <s v="Non-Reimbursable"/>
    <s v="Line Item"/>
    <x v="0"/>
    <x v="145"/>
    <x v="145"/>
    <m/>
    <m/>
  </r>
  <r>
    <n v="1687"/>
    <x v="10"/>
    <n v="80"/>
    <s v="Arlington"/>
    <s v="Non-Reimbursable"/>
    <s v="Line Item"/>
    <x v="0"/>
    <x v="146"/>
    <x v="146"/>
    <m/>
    <m/>
  </r>
  <r>
    <n v="1688"/>
    <x v="10"/>
    <n v="80"/>
    <s v="Arlington"/>
    <s v="Non-Reimbursable"/>
    <s v="Line Item"/>
    <x v="0"/>
    <x v="147"/>
    <x v="147"/>
    <m/>
    <m/>
  </r>
  <r>
    <n v="1689"/>
    <x v="10"/>
    <n v="80"/>
    <s v="Arlington"/>
    <s v="Non-Reimbursable"/>
    <s v="Line Item"/>
    <x v="0"/>
    <x v="148"/>
    <x v="148"/>
    <m/>
    <m/>
  </r>
  <r>
    <n v="1690"/>
    <x v="10"/>
    <n v="80"/>
    <s v="Arlington"/>
    <s v="Non-Reimbursable"/>
    <s v="Total"/>
    <x v="0"/>
    <x v="149"/>
    <x v="149"/>
    <m/>
    <n v="0"/>
  </r>
  <r>
    <n v="1691"/>
    <x v="10"/>
    <n v="80"/>
    <s v="Arlington"/>
    <s v="Non-Reimbursable"/>
    <s v="Total"/>
    <x v="0"/>
    <x v="150"/>
    <x v="150"/>
    <m/>
    <n v="927"/>
  </r>
  <r>
    <n v="1692"/>
    <x v="10"/>
    <n v="80"/>
    <s v="Arlington"/>
    <s v="Non-Reimbursable"/>
    <s v="Line Item"/>
    <x v="0"/>
    <x v="151"/>
    <x v="151"/>
    <m/>
    <n v="927"/>
  </r>
  <r>
    <n v="1693"/>
    <x v="10"/>
    <n v="80"/>
    <s v="Arlington"/>
    <s v="Non-Reimbursable"/>
    <s v="Line Item"/>
    <x v="0"/>
    <x v="152"/>
    <x v="152"/>
    <m/>
    <m/>
  </r>
  <r>
    <n v="1694"/>
    <x v="10"/>
    <n v="80"/>
    <s v="Arlington"/>
    <s v="Non-Reimbursable"/>
    <s v="Line Item"/>
    <x v="0"/>
    <x v="153"/>
    <x v="153"/>
    <m/>
    <n v="0"/>
  </r>
  <r>
    <n v="1695"/>
    <x v="11"/>
    <n v="81"/>
    <s v="Malden"/>
    <s v="Revenue"/>
    <s v="Line Item"/>
    <x v="0"/>
    <x v="0"/>
    <x v="0"/>
    <m/>
    <m/>
  </r>
  <r>
    <n v="1696"/>
    <x v="11"/>
    <n v="81"/>
    <s v="Malden"/>
    <s v="Revenue"/>
    <s v="Line Item"/>
    <x v="0"/>
    <x v="1"/>
    <x v="1"/>
    <m/>
    <m/>
  </r>
  <r>
    <n v="1697"/>
    <x v="11"/>
    <n v="81"/>
    <s v="Malden"/>
    <s v="Revenue"/>
    <s v="Line Item"/>
    <x v="0"/>
    <x v="2"/>
    <x v="2"/>
    <m/>
    <m/>
  </r>
  <r>
    <n v="1698"/>
    <x v="11"/>
    <n v="81"/>
    <s v="Malden"/>
    <s v="Revenue"/>
    <s v="Total"/>
    <x v="0"/>
    <x v="3"/>
    <x v="3"/>
    <m/>
    <n v="0"/>
  </r>
  <r>
    <n v="1699"/>
    <x v="11"/>
    <n v="81"/>
    <s v="Malden"/>
    <s v="Revenue"/>
    <s v="Line Item"/>
    <x v="0"/>
    <x v="4"/>
    <x v="4"/>
    <m/>
    <m/>
  </r>
  <r>
    <n v="1700"/>
    <x v="11"/>
    <n v="81"/>
    <s v="Malden"/>
    <s v="Revenue"/>
    <s v="Line Item"/>
    <x v="0"/>
    <x v="5"/>
    <x v="5"/>
    <m/>
    <m/>
  </r>
  <r>
    <n v="1701"/>
    <x v="11"/>
    <n v="81"/>
    <s v="Malden"/>
    <s v="Revenue"/>
    <s v="Total"/>
    <x v="0"/>
    <x v="6"/>
    <x v="6"/>
    <m/>
    <n v="0"/>
  </r>
  <r>
    <n v="1702"/>
    <x v="11"/>
    <n v="81"/>
    <s v="Malden"/>
    <s v="Revenue"/>
    <s v="Line Item"/>
    <x v="0"/>
    <x v="7"/>
    <x v="7"/>
    <m/>
    <m/>
  </r>
  <r>
    <n v="1703"/>
    <x v="11"/>
    <n v="81"/>
    <s v="Malden"/>
    <s v="Revenue"/>
    <s v="Line Item"/>
    <x v="0"/>
    <x v="8"/>
    <x v="8"/>
    <m/>
    <m/>
  </r>
  <r>
    <n v="1704"/>
    <x v="11"/>
    <n v="81"/>
    <s v="Malden"/>
    <s v="Revenue"/>
    <s v="Line Item"/>
    <x v="0"/>
    <x v="9"/>
    <x v="9"/>
    <m/>
    <m/>
  </r>
  <r>
    <n v="1705"/>
    <x v="11"/>
    <n v="81"/>
    <s v="Malden"/>
    <s v="Revenue"/>
    <s v="Line Item"/>
    <x v="0"/>
    <x v="10"/>
    <x v="10"/>
    <m/>
    <n v="336298"/>
  </r>
  <r>
    <n v="1706"/>
    <x v="11"/>
    <n v="81"/>
    <s v="Malden"/>
    <s v="Revenue"/>
    <s v="Line Item"/>
    <x v="0"/>
    <x v="11"/>
    <x v="11"/>
    <m/>
    <m/>
  </r>
  <r>
    <n v="1707"/>
    <x v="11"/>
    <n v="81"/>
    <s v="Malden"/>
    <s v="Revenue"/>
    <s v="Line Item"/>
    <x v="0"/>
    <x v="12"/>
    <x v="12"/>
    <m/>
    <m/>
  </r>
  <r>
    <n v="1708"/>
    <x v="11"/>
    <n v="81"/>
    <s v="Malden"/>
    <s v="Revenue"/>
    <s v="Line Item"/>
    <x v="0"/>
    <x v="13"/>
    <x v="13"/>
    <m/>
    <m/>
  </r>
  <r>
    <n v="1709"/>
    <x v="11"/>
    <n v="81"/>
    <s v="Malden"/>
    <s v="Revenue"/>
    <s v="Line Item"/>
    <x v="0"/>
    <x v="14"/>
    <x v="14"/>
    <m/>
    <m/>
  </r>
  <r>
    <n v="1710"/>
    <x v="11"/>
    <n v="81"/>
    <s v="Malden"/>
    <s v="Revenue"/>
    <s v="Line Item"/>
    <x v="0"/>
    <x v="15"/>
    <x v="15"/>
    <m/>
    <m/>
  </r>
  <r>
    <n v="1711"/>
    <x v="11"/>
    <n v="81"/>
    <s v="Malden"/>
    <s v="Revenue"/>
    <s v="Line Item"/>
    <x v="0"/>
    <x v="16"/>
    <x v="16"/>
    <m/>
    <m/>
  </r>
  <r>
    <n v="1712"/>
    <x v="11"/>
    <n v="81"/>
    <s v="Malden"/>
    <s v="Revenue"/>
    <s v="Line Item"/>
    <x v="0"/>
    <x v="17"/>
    <x v="17"/>
    <m/>
    <m/>
  </r>
  <r>
    <n v="1713"/>
    <x v="11"/>
    <n v="81"/>
    <s v="Malden"/>
    <s v="Revenue"/>
    <s v="Line Item"/>
    <x v="0"/>
    <x v="18"/>
    <x v="18"/>
    <m/>
    <m/>
  </r>
  <r>
    <n v="1714"/>
    <x v="11"/>
    <n v="81"/>
    <s v="Malden"/>
    <s v="Revenue"/>
    <s v="Line Item"/>
    <x v="0"/>
    <x v="19"/>
    <x v="19"/>
    <m/>
    <m/>
  </r>
  <r>
    <n v="1715"/>
    <x v="11"/>
    <n v="81"/>
    <s v="Malden"/>
    <s v="Revenue"/>
    <s v="Line Item"/>
    <x v="0"/>
    <x v="20"/>
    <x v="20"/>
    <m/>
    <m/>
  </r>
  <r>
    <n v="1716"/>
    <x v="11"/>
    <n v="81"/>
    <s v="Malden"/>
    <s v="Revenue"/>
    <s v="Line Item"/>
    <x v="0"/>
    <x v="21"/>
    <x v="21"/>
    <m/>
    <m/>
  </r>
  <r>
    <n v="1717"/>
    <x v="11"/>
    <n v="81"/>
    <s v="Malden"/>
    <s v="Revenue"/>
    <s v="Line Item"/>
    <x v="0"/>
    <x v="22"/>
    <x v="22"/>
    <m/>
    <m/>
  </r>
  <r>
    <n v="1718"/>
    <x v="11"/>
    <n v="81"/>
    <s v="Malden"/>
    <s v="Revenue"/>
    <s v="Line Item"/>
    <x v="0"/>
    <x v="23"/>
    <x v="23"/>
    <m/>
    <m/>
  </r>
  <r>
    <n v="1719"/>
    <x v="11"/>
    <n v="81"/>
    <s v="Malden"/>
    <s v="Revenue"/>
    <s v="Line Item"/>
    <x v="0"/>
    <x v="24"/>
    <x v="24"/>
    <m/>
    <m/>
  </r>
  <r>
    <n v="1720"/>
    <x v="11"/>
    <n v="81"/>
    <s v="Malden"/>
    <s v="Revenue"/>
    <s v="Line Item"/>
    <x v="0"/>
    <x v="25"/>
    <x v="25"/>
    <m/>
    <m/>
  </r>
  <r>
    <n v="1721"/>
    <x v="11"/>
    <n v="81"/>
    <s v="Malden"/>
    <s v="Revenue"/>
    <s v="Line Item"/>
    <x v="0"/>
    <x v="26"/>
    <x v="26"/>
    <m/>
    <m/>
  </r>
  <r>
    <n v="1722"/>
    <x v="11"/>
    <n v="81"/>
    <s v="Malden"/>
    <s v="Revenue"/>
    <s v="Line Item"/>
    <x v="0"/>
    <x v="27"/>
    <x v="27"/>
    <m/>
    <m/>
  </r>
  <r>
    <n v="1723"/>
    <x v="11"/>
    <n v="81"/>
    <s v="Malden"/>
    <s v="Revenue"/>
    <s v="Line Item"/>
    <x v="0"/>
    <x v="28"/>
    <x v="28"/>
    <m/>
    <n v="689"/>
  </r>
  <r>
    <n v="1724"/>
    <x v="11"/>
    <n v="81"/>
    <s v="Malden"/>
    <s v="Revenue"/>
    <s v="Line Item"/>
    <x v="0"/>
    <x v="29"/>
    <x v="29"/>
    <m/>
    <m/>
  </r>
  <r>
    <n v="1725"/>
    <x v="11"/>
    <n v="81"/>
    <s v="Malden"/>
    <s v="Revenue"/>
    <s v="Line Item"/>
    <x v="0"/>
    <x v="30"/>
    <x v="30"/>
    <m/>
    <m/>
  </r>
  <r>
    <n v="1726"/>
    <x v="11"/>
    <n v="81"/>
    <s v="Malden"/>
    <s v="Revenue"/>
    <s v="Line Item"/>
    <x v="0"/>
    <x v="31"/>
    <x v="31"/>
    <m/>
    <m/>
  </r>
  <r>
    <n v="1727"/>
    <x v="11"/>
    <n v="81"/>
    <s v="Malden"/>
    <s v="Revenue"/>
    <s v="Line Item"/>
    <x v="0"/>
    <x v="32"/>
    <x v="32"/>
    <m/>
    <m/>
  </r>
  <r>
    <n v="1728"/>
    <x v="11"/>
    <n v="81"/>
    <s v="Malden"/>
    <s v="Revenue"/>
    <s v="Line Item"/>
    <x v="0"/>
    <x v="33"/>
    <x v="33"/>
    <m/>
    <m/>
  </r>
  <r>
    <n v="1729"/>
    <x v="11"/>
    <n v="81"/>
    <s v="Malden"/>
    <s v="Revenue"/>
    <s v="Line Item"/>
    <x v="0"/>
    <x v="34"/>
    <x v="34"/>
    <m/>
    <m/>
  </r>
  <r>
    <n v="1730"/>
    <x v="11"/>
    <n v="81"/>
    <s v="Malden"/>
    <s v="Revenue"/>
    <s v="Line Item"/>
    <x v="0"/>
    <x v="35"/>
    <x v="35"/>
    <m/>
    <m/>
  </r>
  <r>
    <n v="1731"/>
    <x v="11"/>
    <n v="81"/>
    <s v="Malden"/>
    <s v="Revenue"/>
    <s v="Line Item"/>
    <x v="0"/>
    <x v="36"/>
    <x v="36"/>
    <m/>
    <m/>
  </r>
  <r>
    <n v="1732"/>
    <x v="11"/>
    <n v="81"/>
    <s v="Malden"/>
    <s v="Revenue"/>
    <s v="Line Item"/>
    <x v="0"/>
    <x v="37"/>
    <x v="37"/>
    <m/>
    <m/>
  </r>
  <r>
    <n v="1733"/>
    <x v="11"/>
    <n v="81"/>
    <s v="Malden"/>
    <s v="Revenue"/>
    <s v="Line Item"/>
    <x v="0"/>
    <x v="38"/>
    <x v="38"/>
    <m/>
    <m/>
  </r>
  <r>
    <n v="1734"/>
    <x v="11"/>
    <n v="81"/>
    <s v="Malden"/>
    <s v="Revenue"/>
    <s v="Line Item"/>
    <x v="0"/>
    <x v="39"/>
    <x v="39"/>
    <m/>
    <m/>
  </r>
  <r>
    <n v="1735"/>
    <x v="11"/>
    <n v="81"/>
    <s v="Malden"/>
    <s v="Revenue"/>
    <s v="Line Item"/>
    <x v="0"/>
    <x v="40"/>
    <x v="40"/>
    <m/>
    <m/>
  </r>
  <r>
    <n v="1736"/>
    <x v="11"/>
    <n v="81"/>
    <s v="Malden"/>
    <s v="Revenue"/>
    <s v="Line Item"/>
    <x v="0"/>
    <x v="41"/>
    <x v="41"/>
    <m/>
    <m/>
  </r>
  <r>
    <n v="1737"/>
    <x v="11"/>
    <n v="81"/>
    <s v="Malden"/>
    <s v="Revenue"/>
    <s v="Total"/>
    <x v="0"/>
    <x v="42"/>
    <x v="42"/>
    <m/>
    <n v="336987"/>
  </r>
  <r>
    <n v="1738"/>
    <x v="11"/>
    <n v="81"/>
    <s v="Malden"/>
    <s v="Revenue"/>
    <s v="Line Item"/>
    <x v="0"/>
    <x v="43"/>
    <x v="43"/>
    <m/>
    <m/>
  </r>
  <r>
    <n v="1739"/>
    <x v="11"/>
    <n v="81"/>
    <s v="Malden"/>
    <s v="Revenue"/>
    <s v="Line Item"/>
    <x v="0"/>
    <x v="44"/>
    <x v="44"/>
    <m/>
    <m/>
  </r>
  <r>
    <n v="1740"/>
    <x v="11"/>
    <n v="81"/>
    <s v="Malden"/>
    <s v="Revenue"/>
    <s v="Line Item"/>
    <x v="0"/>
    <x v="45"/>
    <x v="45"/>
    <m/>
    <m/>
  </r>
  <r>
    <n v="1741"/>
    <x v="11"/>
    <n v="81"/>
    <s v="Malden"/>
    <s v="Revenue"/>
    <s v="Line Item"/>
    <x v="0"/>
    <x v="46"/>
    <x v="46"/>
    <m/>
    <m/>
  </r>
  <r>
    <n v="1742"/>
    <x v="11"/>
    <n v="81"/>
    <s v="Malden"/>
    <s v="Revenue"/>
    <s v="Line Item"/>
    <x v="0"/>
    <x v="47"/>
    <x v="47"/>
    <m/>
    <m/>
  </r>
  <r>
    <n v="1743"/>
    <x v="11"/>
    <n v="81"/>
    <s v="Malden"/>
    <s v="Revenue"/>
    <s v="Line Item"/>
    <x v="0"/>
    <x v="48"/>
    <x v="48"/>
    <m/>
    <n v="945"/>
  </r>
  <r>
    <n v="1744"/>
    <x v="11"/>
    <n v="81"/>
    <s v="Malden"/>
    <s v="Revenue"/>
    <s v="Line Item"/>
    <x v="0"/>
    <x v="49"/>
    <x v="49"/>
    <m/>
    <m/>
  </r>
  <r>
    <n v="1745"/>
    <x v="11"/>
    <n v="81"/>
    <s v="Malden"/>
    <s v="Revenue"/>
    <s v="Line Item"/>
    <x v="0"/>
    <x v="50"/>
    <x v="50"/>
    <m/>
    <m/>
  </r>
  <r>
    <n v="1746"/>
    <x v="11"/>
    <n v="81"/>
    <s v="Malden"/>
    <s v="Revenue"/>
    <s v="Line Item"/>
    <x v="0"/>
    <x v="51"/>
    <x v="51"/>
    <m/>
    <m/>
  </r>
  <r>
    <n v="1747"/>
    <x v="11"/>
    <n v="81"/>
    <s v="Malden"/>
    <s v="Revenue"/>
    <s v="Total"/>
    <x v="0"/>
    <x v="52"/>
    <x v="52"/>
    <m/>
    <n v="337932"/>
  </r>
  <r>
    <n v="1748"/>
    <x v="11"/>
    <n v="81"/>
    <s v="Malden"/>
    <s v="Salary Expense"/>
    <s v="Line Item"/>
    <x v="1"/>
    <x v="53"/>
    <x v="53"/>
    <n v="1.07"/>
    <n v="76446"/>
  </r>
  <r>
    <n v="1749"/>
    <x v="11"/>
    <n v="81"/>
    <s v="Malden"/>
    <s v="Salary Expense"/>
    <s v="Line Item"/>
    <x v="1"/>
    <x v="54"/>
    <x v="54"/>
    <n v="0.08"/>
    <n v="9388"/>
  </r>
  <r>
    <n v="1750"/>
    <x v="11"/>
    <n v="81"/>
    <s v="Malden"/>
    <s v="Salary Expense"/>
    <s v="Line Item"/>
    <x v="1"/>
    <x v="55"/>
    <x v="55"/>
    <n v="0"/>
    <n v="0"/>
  </r>
  <r>
    <n v="1751"/>
    <x v="11"/>
    <n v="81"/>
    <s v="Malden"/>
    <s v="Salary Expense"/>
    <s v="Line Item"/>
    <x v="2"/>
    <x v="56"/>
    <x v="56"/>
    <n v="0"/>
    <n v="0"/>
  </r>
  <r>
    <n v="1752"/>
    <x v="11"/>
    <n v="81"/>
    <s v="Malden"/>
    <s v="Salary Expense"/>
    <s v="Line Item"/>
    <x v="2"/>
    <x v="57"/>
    <x v="57"/>
    <n v="0"/>
    <n v="0"/>
  </r>
  <r>
    <n v="1753"/>
    <x v="11"/>
    <n v="81"/>
    <s v="Malden"/>
    <s v="Salary Expense"/>
    <s v="Line Item"/>
    <x v="2"/>
    <x v="58"/>
    <x v="58"/>
    <m/>
    <n v="0"/>
  </r>
  <r>
    <n v="1754"/>
    <x v="11"/>
    <n v="81"/>
    <s v="Malden"/>
    <s v="Salary Expense"/>
    <s v="Line Item"/>
    <x v="2"/>
    <x v="59"/>
    <x v="59"/>
    <n v="0"/>
    <n v="0"/>
  </r>
  <r>
    <n v="1755"/>
    <x v="11"/>
    <n v="81"/>
    <s v="Malden"/>
    <s v="Salary Expense"/>
    <s v="Line Item"/>
    <x v="2"/>
    <x v="60"/>
    <x v="60"/>
    <n v="0"/>
    <n v="0"/>
  </r>
  <r>
    <n v="1756"/>
    <x v="11"/>
    <n v="81"/>
    <s v="Malden"/>
    <s v="Salary Expense"/>
    <s v="Line Item"/>
    <x v="2"/>
    <x v="61"/>
    <x v="61"/>
    <m/>
    <n v="0"/>
  </r>
  <r>
    <n v="1757"/>
    <x v="11"/>
    <n v="81"/>
    <s v="Malden"/>
    <s v="Salary Expense"/>
    <s v="Line Item"/>
    <x v="2"/>
    <x v="62"/>
    <x v="62"/>
    <m/>
    <n v="0"/>
  </r>
  <r>
    <n v="1758"/>
    <x v="11"/>
    <n v="81"/>
    <s v="Malden"/>
    <s v="Salary Expense"/>
    <s v="Line Item"/>
    <x v="2"/>
    <x v="63"/>
    <x v="63"/>
    <m/>
    <n v="0"/>
  </r>
  <r>
    <n v="1759"/>
    <x v="11"/>
    <n v="81"/>
    <s v="Malden"/>
    <s v="Salary Expense"/>
    <s v="Line Item"/>
    <x v="2"/>
    <x v="64"/>
    <x v="64"/>
    <m/>
    <n v="0"/>
  </r>
  <r>
    <n v="1760"/>
    <x v="11"/>
    <n v="81"/>
    <s v="Malden"/>
    <s v="Salary Expense"/>
    <s v="Line Item"/>
    <x v="2"/>
    <x v="65"/>
    <x v="65"/>
    <m/>
    <n v="0"/>
  </r>
  <r>
    <n v="1761"/>
    <x v="11"/>
    <n v="81"/>
    <s v="Malden"/>
    <s v="Salary Expense"/>
    <s v="Line Item"/>
    <x v="2"/>
    <x v="66"/>
    <x v="66"/>
    <m/>
    <n v="0"/>
  </r>
  <r>
    <n v="1762"/>
    <x v="11"/>
    <n v="81"/>
    <s v="Malden"/>
    <s v="Salary Expense"/>
    <s v="Line Item"/>
    <x v="2"/>
    <x v="67"/>
    <x v="67"/>
    <n v="0"/>
    <n v="0"/>
  </r>
  <r>
    <n v="1763"/>
    <x v="11"/>
    <n v="81"/>
    <s v="Malden"/>
    <s v="Salary Expense"/>
    <s v="Line Item"/>
    <x v="2"/>
    <x v="68"/>
    <x v="68"/>
    <n v="0"/>
    <n v="0"/>
  </r>
  <r>
    <n v="1764"/>
    <x v="11"/>
    <n v="81"/>
    <s v="Malden"/>
    <s v="Salary Expense"/>
    <s v="Line Item"/>
    <x v="2"/>
    <x v="69"/>
    <x v="69"/>
    <m/>
    <n v="0"/>
  </r>
  <r>
    <n v="1765"/>
    <x v="11"/>
    <n v="81"/>
    <s v="Malden"/>
    <s v="Salary Expense"/>
    <s v="Line Item"/>
    <x v="2"/>
    <x v="70"/>
    <x v="70"/>
    <m/>
    <n v="0"/>
  </r>
  <r>
    <n v="1766"/>
    <x v="11"/>
    <n v="81"/>
    <s v="Malden"/>
    <s v="Salary Expense"/>
    <s v="Line Item"/>
    <x v="2"/>
    <x v="71"/>
    <x v="71"/>
    <m/>
    <n v="0"/>
  </r>
  <r>
    <n v="1767"/>
    <x v="11"/>
    <n v="81"/>
    <s v="Malden"/>
    <s v="Salary Expense"/>
    <s v="Line Item"/>
    <x v="2"/>
    <x v="72"/>
    <x v="72"/>
    <m/>
    <n v="0"/>
  </r>
  <r>
    <n v="1768"/>
    <x v="11"/>
    <n v="81"/>
    <s v="Malden"/>
    <s v="Salary Expense"/>
    <s v="Line Item"/>
    <x v="2"/>
    <x v="73"/>
    <x v="73"/>
    <n v="0"/>
    <n v="0"/>
  </r>
  <r>
    <n v="1769"/>
    <x v="11"/>
    <n v="81"/>
    <s v="Malden"/>
    <s v="Salary Expense"/>
    <s v="Line Item"/>
    <x v="2"/>
    <x v="74"/>
    <x v="74"/>
    <n v="0"/>
    <n v="0"/>
  </r>
  <r>
    <n v="1770"/>
    <x v="11"/>
    <n v="81"/>
    <s v="Malden"/>
    <s v="Salary Expense"/>
    <s v="Line Item"/>
    <x v="2"/>
    <x v="75"/>
    <x v="75"/>
    <n v="0"/>
    <n v="0"/>
  </r>
  <r>
    <n v="1771"/>
    <x v="11"/>
    <n v="81"/>
    <s v="Malden"/>
    <s v="Salary Expense"/>
    <s v="Line Item"/>
    <x v="2"/>
    <x v="76"/>
    <x v="76"/>
    <n v="0"/>
    <n v="0"/>
  </r>
  <r>
    <n v="1772"/>
    <x v="11"/>
    <n v="81"/>
    <s v="Malden"/>
    <s v="Salary Expense"/>
    <s v="Line Item"/>
    <x v="2"/>
    <x v="77"/>
    <x v="77"/>
    <n v="0"/>
    <n v="0"/>
  </r>
  <r>
    <n v="1773"/>
    <x v="11"/>
    <n v="81"/>
    <s v="Malden"/>
    <s v="Salary Expense"/>
    <s v="Line Item"/>
    <x v="2"/>
    <x v="78"/>
    <x v="78"/>
    <m/>
    <n v="0"/>
  </r>
  <r>
    <n v="1774"/>
    <x v="11"/>
    <n v="81"/>
    <s v="Malden"/>
    <s v="Salary Expense"/>
    <s v="Line Item"/>
    <x v="2"/>
    <x v="79"/>
    <x v="79"/>
    <m/>
    <n v="0"/>
  </r>
  <r>
    <n v="1775"/>
    <x v="11"/>
    <n v="81"/>
    <s v="Malden"/>
    <s v="Salary Expense"/>
    <s v="Line Item"/>
    <x v="2"/>
    <x v="80"/>
    <x v="80"/>
    <m/>
    <n v="0"/>
  </r>
  <r>
    <n v="1776"/>
    <x v="11"/>
    <n v="81"/>
    <s v="Malden"/>
    <s v="Salary Expense"/>
    <s v="Line Item"/>
    <x v="2"/>
    <x v="81"/>
    <x v="81"/>
    <n v="0"/>
    <n v="0"/>
  </r>
  <r>
    <n v="1777"/>
    <x v="11"/>
    <n v="81"/>
    <s v="Malden"/>
    <s v="Salary Expense"/>
    <s v="Line Item"/>
    <x v="2"/>
    <x v="82"/>
    <x v="82"/>
    <n v="0"/>
    <n v="0"/>
  </r>
  <r>
    <n v="1778"/>
    <x v="11"/>
    <n v="81"/>
    <s v="Malden"/>
    <s v="Salary Expense"/>
    <s v="Line Item"/>
    <x v="2"/>
    <x v="83"/>
    <x v="83"/>
    <n v="0"/>
    <n v="0"/>
  </r>
  <r>
    <n v="1779"/>
    <x v="11"/>
    <n v="81"/>
    <s v="Malden"/>
    <s v="Salary Expense"/>
    <s v="Line Item"/>
    <x v="2"/>
    <x v="84"/>
    <x v="84"/>
    <n v="0"/>
    <n v="0"/>
  </r>
  <r>
    <n v="1780"/>
    <x v="11"/>
    <n v="81"/>
    <s v="Malden"/>
    <s v="Salary Expense"/>
    <s v="Line Item"/>
    <x v="2"/>
    <x v="85"/>
    <x v="85"/>
    <n v="3.92"/>
    <n v="125186"/>
  </r>
  <r>
    <n v="1781"/>
    <x v="11"/>
    <n v="81"/>
    <s v="Malden"/>
    <s v="Salary Expense"/>
    <s v="Line Item"/>
    <x v="2"/>
    <x v="86"/>
    <x v="86"/>
    <n v="0"/>
    <n v="0"/>
  </r>
  <r>
    <n v="1782"/>
    <x v="11"/>
    <n v="81"/>
    <s v="Malden"/>
    <s v="Salary Expense"/>
    <s v="Line Item"/>
    <x v="3"/>
    <x v="87"/>
    <x v="87"/>
    <n v="0.5"/>
    <n v="17252"/>
  </r>
  <r>
    <n v="1783"/>
    <x v="11"/>
    <n v="81"/>
    <s v="Malden"/>
    <s v="Salary Expense"/>
    <s v="Line Item"/>
    <x v="3"/>
    <x v="88"/>
    <x v="88"/>
    <n v="0"/>
    <n v="0"/>
  </r>
  <r>
    <n v="1784"/>
    <x v="11"/>
    <n v="81"/>
    <s v="Malden"/>
    <s v="Salary Expense"/>
    <s v="Line Item"/>
    <x v="3"/>
    <x v="89"/>
    <x v="89"/>
    <m/>
    <n v="0"/>
  </r>
  <r>
    <n v="1785"/>
    <x v="11"/>
    <n v="81"/>
    <s v="Malden"/>
    <s v="Salary Expense"/>
    <s v="Line Item"/>
    <x v="0"/>
    <x v="90"/>
    <x v="90"/>
    <m/>
    <n v="0"/>
  </r>
  <r>
    <n v="1786"/>
    <x v="11"/>
    <n v="81"/>
    <s v="Malden"/>
    <s v="Salary Expense"/>
    <s v="Total"/>
    <x v="0"/>
    <x v="91"/>
    <x v="91"/>
    <n v="5.57"/>
    <n v="228272"/>
  </r>
  <r>
    <n v="1787"/>
    <x v="11"/>
    <n v="81"/>
    <s v="Malden"/>
    <s v="Expense"/>
    <s v="Total"/>
    <x v="0"/>
    <x v="92"/>
    <x v="92"/>
    <n v="5.57"/>
    <n v="228272"/>
  </r>
  <r>
    <n v="1788"/>
    <x v="11"/>
    <n v="81"/>
    <s v="Malden"/>
    <s v="Expense"/>
    <s v="Line Item"/>
    <x v="0"/>
    <x v="93"/>
    <x v="93"/>
    <n v="0"/>
    <n v="0"/>
  </r>
  <r>
    <n v="1789"/>
    <x v="11"/>
    <n v="81"/>
    <s v="Malden"/>
    <s v="Expense"/>
    <s v="Line Item"/>
    <x v="0"/>
    <x v="94"/>
    <x v="94"/>
    <n v="0"/>
    <n v="0"/>
  </r>
  <r>
    <n v="1790"/>
    <x v="11"/>
    <n v="81"/>
    <s v="Malden"/>
    <s v="Expense"/>
    <s v="Line Item"/>
    <x v="0"/>
    <x v="95"/>
    <x v="95"/>
    <n v="0"/>
    <n v="0"/>
  </r>
  <r>
    <n v="1791"/>
    <x v="11"/>
    <n v="81"/>
    <s v="Malden"/>
    <s v="Expense"/>
    <s v="Line Item"/>
    <x v="0"/>
    <x v="96"/>
    <x v="96"/>
    <m/>
    <n v="0"/>
  </r>
  <r>
    <n v="1792"/>
    <x v="11"/>
    <n v="81"/>
    <s v="Malden"/>
    <s v="Expense"/>
    <s v="Total"/>
    <x v="0"/>
    <x v="97"/>
    <x v="97"/>
    <n v="0"/>
    <n v="0"/>
  </r>
  <r>
    <n v="1793"/>
    <x v="11"/>
    <n v="81"/>
    <s v="Malden"/>
    <s v="Expense"/>
    <s v="Line Item"/>
    <x v="0"/>
    <x v="98"/>
    <x v="98"/>
    <m/>
    <n v="0"/>
  </r>
  <r>
    <n v="1794"/>
    <x v="11"/>
    <n v="81"/>
    <s v="Malden"/>
    <s v="Expense"/>
    <s v="Total"/>
    <x v="0"/>
    <x v="99"/>
    <x v="99"/>
    <n v="5.57"/>
    <n v="228272"/>
  </r>
  <r>
    <n v="1795"/>
    <x v="11"/>
    <n v="81"/>
    <s v="Malden"/>
    <s v="Expense"/>
    <s v="Line Item"/>
    <x v="0"/>
    <x v="100"/>
    <x v="100"/>
    <m/>
    <n v="18262"/>
  </r>
  <r>
    <n v="1796"/>
    <x v="11"/>
    <n v="81"/>
    <s v="Malden"/>
    <s v="Expense"/>
    <s v="Line Item"/>
    <x v="0"/>
    <x v="101"/>
    <x v="101"/>
    <m/>
    <n v="28342"/>
  </r>
  <r>
    <n v="1797"/>
    <x v="11"/>
    <n v="81"/>
    <s v="Malden"/>
    <s v="Expense"/>
    <s v="Line Item"/>
    <x v="0"/>
    <x v="102"/>
    <x v="102"/>
    <m/>
    <n v="0"/>
  </r>
  <r>
    <n v="1798"/>
    <x v="11"/>
    <n v="81"/>
    <s v="Malden"/>
    <s v="Expense"/>
    <s v="Total"/>
    <x v="0"/>
    <x v="103"/>
    <x v="103"/>
    <m/>
    <n v="274876"/>
  </r>
  <r>
    <n v="1799"/>
    <x v="11"/>
    <n v="81"/>
    <s v="Malden"/>
    <s v="Expense"/>
    <s v="Line Item"/>
    <x v="0"/>
    <x v="104"/>
    <x v="104"/>
    <m/>
    <n v="0"/>
  </r>
  <r>
    <n v="1800"/>
    <x v="11"/>
    <n v="81"/>
    <s v="Malden"/>
    <s v="Expense"/>
    <s v="Line Item"/>
    <x v="0"/>
    <x v="105"/>
    <x v="105"/>
    <m/>
    <n v="0"/>
  </r>
  <r>
    <n v="1801"/>
    <x v="11"/>
    <n v="81"/>
    <s v="Malden"/>
    <s v="Expense"/>
    <s v="Line Item"/>
    <x v="0"/>
    <x v="106"/>
    <x v="106"/>
    <m/>
    <n v="0"/>
  </r>
  <r>
    <n v="1802"/>
    <x v="11"/>
    <n v="81"/>
    <s v="Malden"/>
    <s v="Expense"/>
    <s v="Line Item"/>
    <x v="0"/>
    <x v="107"/>
    <x v="107"/>
    <m/>
    <m/>
  </r>
  <r>
    <n v="1803"/>
    <x v="11"/>
    <n v="81"/>
    <s v="Malden"/>
    <s v="Expense"/>
    <s v="Total"/>
    <x v="0"/>
    <x v="108"/>
    <x v="108"/>
    <m/>
    <n v="0"/>
  </r>
  <r>
    <n v="1804"/>
    <x v="11"/>
    <n v="81"/>
    <s v="Malden"/>
    <s v="Expense"/>
    <s v="Line Item"/>
    <x v="0"/>
    <x v="109"/>
    <x v="109"/>
    <m/>
    <m/>
  </r>
  <r>
    <n v="1805"/>
    <x v="11"/>
    <n v="81"/>
    <s v="Malden"/>
    <s v="Expense"/>
    <s v="Line Item"/>
    <x v="0"/>
    <x v="110"/>
    <x v="110"/>
    <m/>
    <m/>
  </r>
  <r>
    <n v="1806"/>
    <x v="11"/>
    <n v="81"/>
    <s v="Malden"/>
    <s v="Expense"/>
    <s v="Line Item"/>
    <x v="0"/>
    <x v="111"/>
    <x v="111"/>
    <m/>
    <m/>
  </r>
  <r>
    <n v="1807"/>
    <x v="11"/>
    <n v="81"/>
    <s v="Malden"/>
    <s v="Expense"/>
    <s v="Line Item"/>
    <x v="0"/>
    <x v="112"/>
    <x v="112"/>
    <m/>
    <m/>
  </r>
  <r>
    <n v="1808"/>
    <x v="11"/>
    <n v="81"/>
    <s v="Malden"/>
    <s v="Expense"/>
    <s v="Line Item"/>
    <x v="0"/>
    <x v="113"/>
    <x v="113"/>
    <m/>
    <n v="916"/>
  </r>
  <r>
    <n v="1809"/>
    <x v="11"/>
    <n v="81"/>
    <s v="Malden"/>
    <s v="Expense"/>
    <s v="Line Item"/>
    <x v="0"/>
    <x v="114"/>
    <x v="114"/>
    <m/>
    <n v="3311"/>
  </r>
  <r>
    <n v="1810"/>
    <x v="11"/>
    <n v="81"/>
    <s v="Malden"/>
    <s v="Expense"/>
    <s v="Line Item"/>
    <x v="0"/>
    <x v="115"/>
    <x v="115"/>
    <m/>
    <n v="269"/>
  </r>
  <r>
    <n v="1811"/>
    <x v="11"/>
    <n v="81"/>
    <s v="Malden"/>
    <s v="Expense"/>
    <s v="Line Item"/>
    <x v="0"/>
    <x v="116"/>
    <x v="116"/>
    <m/>
    <n v="5900"/>
  </r>
  <r>
    <n v="1812"/>
    <x v="11"/>
    <n v="81"/>
    <s v="Malden"/>
    <s v="Expense"/>
    <s v="Line Item"/>
    <x v="0"/>
    <x v="117"/>
    <x v="117"/>
    <m/>
    <n v="0"/>
  </r>
  <r>
    <n v="1813"/>
    <x v="11"/>
    <n v="81"/>
    <s v="Malden"/>
    <s v="Expense"/>
    <s v="Line Item"/>
    <x v="0"/>
    <x v="118"/>
    <x v="118"/>
    <m/>
    <m/>
  </r>
  <r>
    <n v="1814"/>
    <x v="11"/>
    <n v="81"/>
    <s v="Malden"/>
    <s v="Expense"/>
    <s v="Line Item"/>
    <x v="0"/>
    <x v="119"/>
    <x v="119"/>
    <m/>
    <m/>
  </r>
  <r>
    <n v="1815"/>
    <x v="11"/>
    <n v="81"/>
    <s v="Malden"/>
    <s v="Expense"/>
    <s v="Line Item"/>
    <x v="0"/>
    <x v="120"/>
    <x v="120"/>
    <m/>
    <m/>
  </r>
  <r>
    <n v="1816"/>
    <x v="11"/>
    <n v="81"/>
    <s v="Malden"/>
    <s v="Expense"/>
    <s v="Line Item"/>
    <x v="0"/>
    <x v="121"/>
    <x v="121"/>
    <m/>
    <n v="23144"/>
  </r>
  <r>
    <n v="1817"/>
    <x v="11"/>
    <n v="81"/>
    <s v="Malden"/>
    <s v="Expense"/>
    <s v="Line Item"/>
    <x v="0"/>
    <x v="122"/>
    <x v="122"/>
    <m/>
    <m/>
  </r>
  <r>
    <n v="1818"/>
    <x v="11"/>
    <n v="81"/>
    <s v="Malden"/>
    <s v="Expense"/>
    <s v="Line Item"/>
    <x v="0"/>
    <x v="123"/>
    <x v="123"/>
    <m/>
    <m/>
  </r>
  <r>
    <n v="1819"/>
    <x v="11"/>
    <n v="81"/>
    <s v="Malden"/>
    <s v="Expense"/>
    <s v="Line Item"/>
    <x v="0"/>
    <x v="124"/>
    <x v="124"/>
    <m/>
    <n v="40"/>
  </r>
  <r>
    <n v="1820"/>
    <x v="11"/>
    <n v="81"/>
    <s v="Malden"/>
    <s v="Expense"/>
    <s v="Line Item"/>
    <x v="0"/>
    <x v="125"/>
    <x v="125"/>
    <m/>
    <m/>
  </r>
  <r>
    <n v="1821"/>
    <x v="11"/>
    <n v="81"/>
    <s v="Malden"/>
    <s v="Expense"/>
    <s v="Line Item"/>
    <x v="0"/>
    <x v="126"/>
    <x v="126"/>
    <m/>
    <m/>
  </r>
  <r>
    <n v="1822"/>
    <x v="11"/>
    <n v="81"/>
    <s v="Malden"/>
    <s v="Expense"/>
    <s v="Total"/>
    <x v="0"/>
    <x v="127"/>
    <x v="127"/>
    <m/>
    <n v="33580"/>
  </r>
  <r>
    <n v="1823"/>
    <x v="11"/>
    <n v="81"/>
    <s v="Malden"/>
    <s v="Expense"/>
    <s v="Line Item"/>
    <x v="0"/>
    <x v="128"/>
    <x v="128"/>
    <m/>
    <n v="4789"/>
  </r>
  <r>
    <n v="1824"/>
    <x v="11"/>
    <n v="81"/>
    <s v="Malden"/>
    <s v="Expense"/>
    <s v="Line Item"/>
    <x v="0"/>
    <x v="129"/>
    <x v="129"/>
    <m/>
    <m/>
  </r>
  <r>
    <n v="1825"/>
    <x v="11"/>
    <n v="81"/>
    <s v="Malden"/>
    <s v="Expense"/>
    <s v="Line Item"/>
    <x v="0"/>
    <x v="130"/>
    <x v="130"/>
    <m/>
    <m/>
  </r>
  <r>
    <n v="1826"/>
    <x v="11"/>
    <n v="81"/>
    <s v="Malden"/>
    <s v="Expense"/>
    <s v="Line Item"/>
    <x v="0"/>
    <x v="131"/>
    <x v="131"/>
    <m/>
    <m/>
  </r>
  <r>
    <n v="1827"/>
    <x v="11"/>
    <n v="81"/>
    <s v="Malden"/>
    <s v="Expense"/>
    <s v="Line Item"/>
    <x v="0"/>
    <x v="132"/>
    <x v="132"/>
    <m/>
    <m/>
  </r>
  <r>
    <n v="1828"/>
    <x v="11"/>
    <n v="81"/>
    <s v="Malden"/>
    <s v="Expense"/>
    <s v="Line Item"/>
    <x v="0"/>
    <x v="133"/>
    <x v="133"/>
    <m/>
    <n v="700"/>
  </r>
  <r>
    <n v="1829"/>
    <x v="11"/>
    <n v="81"/>
    <s v="Malden"/>
    <s v="Expense"/>
    <s v="Total"/>
    <x v="0"/>
    <x v="134"/>
    <x v="134"/>
    <m/>
    <n v="5489"/>
  </r>
  <r>
    <n v="1830"/>
    <x v="11"/>
    <n v="81"/>
    <s v="Malden"/>
    <s v="Expense"/>
    <s v="Line Item"/>
    <x v="0"/>
    <x v="135"/>
    <x v="135"/>
    <m/>
    <n v="40499"/>
  </r>
  <r>
    <n v="1831"/>
    <x v="11"/>
    <n v="81"/>
    <s v="Malden"/>
    <s v="Expense"/>
    <s v="Total"/>
    <x v="0"/>
    <x v="136"/>
    <x v="136"/>
    <m/>
    <n v="354444"/>
  </r>
  <r>
    <n v="1832"/>
    <x v="11"/>
    <n v="81"/>
    <s v="Malden"/>
    <s v="Expense"/>
    <s v="Line Item"/>
    <x v="0"/>
    <x v="137"/>
    <x v="137"/>
    <m/>
    <m/>
  </r>
  <r>
    <n v="1833"/>
    <x v="11"/>
    <n v="81"/>
    <s v="Malden"/>
    <s v="Expense"/>
    <s v="Line Item"/>
    <x v="0"/>
    <x v="138"/>
    <x v="138"/>
    <m/>
    <n v="945"/>
  </r>
  <r>
    <n v="1834"/>
    <x v="11"/>
    <n v="81"/>
    <s v="Malden"/>
    <s v="Expense"/>
    <s v="Total"/>
    <x v="0"/>
    <x v="139"/>
    <x v="139"/>
    <m/>
    <n v="355389"/>
  </r>
  <r>
    <n v="1835"/>
    <x v="11"/>
    <n v="81"/>
    <s v="Malden"/>
    <s v="Expense"/>
    <s v="Total"/>
    <x v="0"/>
    <x v="140"/>
    <x v="140"/>
    <m/>
    <n v="337932"/>
  </r>
  <r>
    <n v="1836"/>
    <x v="11"/>
    <n v="81"/>
    <s v="Malden"/>
    <s v="Expense"/>
    <s v="Line Item"/>
    <x v="0"/>
    <x v="141"/>
    <x v="141"/>
    <m/>
    <n v="-17457"/>
  </r>
  <r>
    <n v="1837"/>
    <x v="11"/>
    <n v="81"/>
    <s v="Malden"/>
    <s v="Non-Reimbursable"/>
    <s v="Line Item"/>
    <x v="0"/>
    <x v="142"/>
    <x v="142"/>
    <m/>
    <m/>
  </r>
  <r>
    <n v="1838"/>
    <x v="11"/>
    <n v="81"/>
    <s v="Malden"/>
    <s v="Non-Reimbursable"/>
    <s v="Line Item"/>
    <x v="0"/>
    <x v="143"/>
    <x v="143"/>
    <m/>
    <m/>
  </r>
  <r>
    <n v="1839"/>
    <x v="11"/>
    <n v="81"/>
    <s v="Malden"/>
    <s v="Non-Reimbursable"/>
    <s v="Line Item"/>
    <x v="0"/>
    <x v="144"/>
    <x v="144"/>
    <m/>
    <m/>
  </r>
  <r>
    <n v="1840"/>
    <x v="11"/>
    <n v="81"/>
    <s v="Malden"/>
    <s v="Non-Reimbursable"/>
    <s v="Line Item"/>
    <x v="0"/>
    <x v="145"/>
    <x v="145"/>
    <m/>
    <m/>
  </r>
  <r>
    <n v="1841"/>
    <x v="11"/>
    <n v="81"/>
    <s v="Malden"/>
    <s v="Non-Reimbursable"/>
    <s v="Line Item"/>
    <x v="0"/>
    <x v="146"/>
    <x v="146"/>
    <m/>
    <m/>
  </r>
  <r>
    <n v="1842"/>
    <x v="11"/>
    <n v="81"/>
    <s v="Malden"/>
    <s v="Non-Reimbursable"/>
    <s v="Line Item"/>
    <x v="0"/>
    <x v="147"/>
    <x v="147"/>
    <m/>
    <m/>
  </r>
  <r>
    <n v="1843"/>
    <x v="11"/>
    <n v="81"/>
    <s v="Malden"/>
    <s v="Non-Reimbursable"/>
    <s v="Line Item"/>
    <x v="0"/>
    <x v="148"/>
    <x v="148"/>
    <m/>
    <m/>
  </r>
  <r>
    <n v="1844"/>
    <x v="11"/>
    <n v="81"/>
    <s v="Malden"/>
    <s v="Non-Reimbursable"/>
    <s v="Total"/>
    <x v="0"/>
    <x v="149"/>
    <x v="149"/>
    <m/>
    <n v="0"/>
  </r>
  <r>
    <n v="1845"/>
    <x v="11"/>
    <n v="81"/>
    <s v="Malden"/>
    <s v="Non-Reimbursable"/>
    <s v="Total"/>
    <x v="0"/>
    <x v="150"/>
    <x v="150"/>
    <m/>
    <n v="945"/>
  </r>
  <r>
    <n v="1846"/>
    <x v="11"/>
    <n v="81"/>
    <s v="Malden"/>
    <s v="Non-Reimbursable"/>
    <s v="Line Item"/>
    <x v="0"/>
    <x v="151"/>
    <x v="151"/>
    <m/>
    <n v="945"/>
  </r>
  <r>
    <n v="1847"/>
    <x v="11"/>
    <n v="81"/>
    <s v="Malden"/>
    <s v="Non-Reimbursable"/>
    <s v="Line Item"/>
    <x v="0"/>
    <x v="152"/>
    <x v="152"/>
    <m/>
    <m/>
  </r>
  <r>
    <n v="1848"/>
    <x v="11"/>
    <n v="81"/>
    <s v="Malden"/>
    <s v="Non-Reimbursable"/>
    <s v="Line Item"/>
    <x v="0"/>
    <x v="153"/>
    <x v="153"/>
    <m/>
    <n v="0"/>
  </r>
  <r>
    <n v="1849"/>
    <x v="12"/>
    <n v="82"/>
    <s v="Framingham"/>
    <s v="Revenue"/>
    <s v="Line Item"/>
    <x v="0"/>
    <x v="0"/>
    <x v="0"/>
    <m/>
    <m/>
  </r>
  <r>
    <n v="1850"/>
    <x v="12"/>
    <n v="82"/>
    <s v="Framingham"/>
    <s v="Revenue"/>
    <s v="Line Item"/>
    <x v="0"/>
    <x v="1"/>
    <x v="1"/>
    <m/>
    <m/>
  </r>
  <r>
    <n v="1851"/>
    <x v="12"/>
    <n v="82"/>
    <s v="Framingham"/>
    <s v="Revenue"/>
    <s v="Line Item"/>
    <x v="0"/>
    <x v="2"/>
    <x v="2"/>
    <m/>
    <m/>
  </r>
  <r>
    <n v="1852"/>
    <x v="12"/>
    <n v="82"/>
    <s v="Framingham"/>
    <s v="Revenue"/>
    <s v="Total"/>
    <x v="0"/>
    <x v="3"/>
    <x v="3"/>
    <m/>
    <n v="0"/>
  </r>
  <r>
    <n v="1853"/>
    <x v="12"/>
    <n v="82"/>
    <s v="Framingham"/>
    <s v="Revenue"/>
    <s v="Line Item"/>
    <x v="0"/>
    <x v="4"/>
    <x v="4"/>
    <m/>
    <m/>
  </r>
  <r>
    <n v="1854"/>
    <x v="12"/>
    <n v="82"/>
    <s v="Framingham"/>
    <s v="Revenue"/>
    <s v="Line Item"/>
    <x v="0"/>
    <x v="5"/>
    <x v="5"/>
    <m/>
    <m/>
  </r>
  <r>
    <n v="1855"/>
    <x v="12"/>
    <n v="82"/>
    <s v="Framingham"/>
    <s v="Revenue"/>
    <s v="Total"/>
    <x v="0"/>
    <x v="6"/>
    <x v="6"/>
    <m/>
    <n v="0"/>
  </r>
  <r>
    <n v="1856"/>
    <x v="12"/>
    <n v="82"/>
    <s v="Framingham"/>
    <s v="Revenue"/>
    <s v="Line Item"/>
    <x v="0"/>
    <x v="7"/>
    <x v="7"/>
    <m/>
    <m/>
  </r>
  <r>
    <n v="1857"/>
    <x v="12"/>
    <n v="82"/>
    <s v="Framingham"/>
    <s v="Revenue"/>
    <s v="Line Item"/>
    <x v="0"/>
    <x v="8"/>
    <x v="8"/>
    <m/>
    <m/>
  </r>
  <r>
    <n v="1858"/>
    <x v="12"/>
    <n v="82"/>
    <s v="Framingham"/>
    <s v="Revenue"/>
    <s v="Line Item"/>
    <x v="0"/>
    <x v="9"/>
    <x v="9"/>
    <m/>
    <m/>
  </r>
  <r>
    <n v="1859"/>
    <x v="12"/>
    <n v="82"/>
    <s v="Framingham"/>
    <s v="Revenue"/>
    <s v="Line Item"/>
    <x v="0"/>
    <x v="10"/>
    <x v="10"/>
    <m/>
    <n v="338060"/>
  </r>
  <r>
    <n v="1860"/>
    <x v="12"/>
    <n v="82"/>
    <s v="Framingham"/>
    <s v="Revenue"/>
    <s v="Line Item"/>
    <x v="0"/>
    <x v="11"/>
    <x v="11"/>
    <m/>
    <m/>
  </r>
  <r>
    <n v="1861"/>
    <x v="12"/>
    <n v="82"/>
    <s v="Framingham"/>
    <s v="Revenue"/>
    <s v="Line Item"/>
    <x v="0"/>
    <x v="12"/>
    <x v="12"/>
    <m/>
    <m/>
  </r>
  <r>
    <n v="1862"/>
    <x v="12"/>
    <n v="82"/>
    <s v="Framingham"/>
    <s v="Revenue"/>
    <s v="Line Item"/>
    <x v="0"/>
    <x v="13"/>
    <x v="13"/>
    <m/>
    <m/>
  </r>
  <r>
    <n v="1863"/>
    <x v="12"/>
    <n v="82"/>
    <s v="Framingham"/>
    <s v="Revenue"/>
    <s v="Line Item"/>
    <x v="0"/>
    <x v="14"/>
    <x v="14"/>
    <m/>
    <m/>
  </r>
  <r>
    <n v="1864"/>
    <x v="12"/>
    <n v="82"/>
    <s v="Framingham"/>
    <s v="Revenue"/>
    <s v="Line Item"/>
    <x v="0"/>
    <x v="15"/>
    <x v="15"/>
    <m/>
    <m/>
  </r>
  <r>
    <n v="1865"/>
    <x v="12"/>
    <n v="82"/>
    <s v="Framingham"/>
    <s v="Revenue"/>
    <s v="Line Item"/>
    <x v="0"/>
    <x v="16"/>
    <x v="16"/>
    <m/>
    <m/>
  </r>
  <r>
    <n v="1866"/>
    <x v="12"/>
    <n v="82"/>
    <s v="Framingham"/>
    <s v="Revenue"/>
    <s v="Line Item"/>
    <x v="0"/>
    <x v="17"/>
    <x v="17"/>
    <m/>
    <m/>
  </r>
  <r>
    <n v="1867"/>
    <x v="12"/>
    <n v="82"/>
    <s v="Framingham"/>
    <s v="Revenue"/>
    <s v="Line Item"/>
    <x v="0"/>
    <x v="18"/>
    <x v="18"/>
    <m/>
    <m/>
  </r>
  <r>
    <n v="1868"/>
    <x v="12"/>
    <n v="82"/>
    <s v="Framingham"/>
    <s v="Revenue"/>
    <s v="Line Item"/>
    <x v="0"/>
    <x v="19"/>
    <x v="19"/>
    <m/>
    <m/>
  </r>
  <r>
    <n v="1869"/>
    <x v="12"/>
    <n v="82"/>
    <s v="Framingham"/>
    <s v="Revenue"/>
    <s v="Line Item"/>
    <x v="0"/>
    <x v="20"/>
    <x v="20"/>
    <m/>
    <m/>
  </r>
  <r>
    <n v="1870"/>
    <x v="12"/>
    <n v="82"/>
    <s v="Framingham"/>
    <s v="Revenue"/>
    <s v="Line Item"/>
    <x v="0"/>
    <x v="21"/>
    <x v="21"/>
    <m/>
    <m/>
  </r>
  <r>
    <n v="1871"/>
    <x v="12"/>
    <n v="82"/>
    <s v="Framingham"/>
    <s v="Revenue"/>
    <s v="Line Item"/>
    <x v="0"/>
    <x v="22"/>
    <x v="22"/>
    <m/>
    <m/>
  </r>
  <r>
    <n v="1872"/>
    <x v="12"/>
    <n v="82"/>
    <s v="Framingham"/>
    <s v="Revenue"/>
    <s v="Line Item"/>
    <x v="0"/>
    <x v="23"/>
    <x v="23"/>
    <m/>
    <m/>
  </r>
  <r>
    <n v="1873"/>
    <x v="12"/>
    <n v="82"/>
    <s v="Framingham"/>
    <s v="Revenue"/>
    <s v="Line Item"/>
    <x v="0"/>
    <x v="24"/>
    <x v="24"/>
    <m/>
    <m/>
  </r>
  <r>
    <n v="1874"/>
    <x v="12"/>
    <n v="82"/>
    <s v="Framingham"/>
    <s v="Revenue"/>
    <s v="Line Item"/>
    <x v="0"/>
    <x v="25"/>
    <x v="25"/>
    <m/>
    <m/>
  </r>
  <r>
    <n v="1875"/>
    <x v="12"/>
    <n v="82"/>
    <s v="Framingham"/>
    <s v="Revenue"/>
    <s v="Line Item"/>
    <x v="0"/>
    <x v="26"/>
    <x v="26"/>
    <m/>
    <m/>
  </r>
  <r>
    <n v="1876"/>
    <x v="12"/>
    <n v="82"/>
    <s v="Framingham"/>
    <s v="Revenue"/>
    <s v="Line Item"/>
    <x v="0"/>
    <x v="27"/>
    <x v="27"/>
    <m/>
    <m/>
  </r>
  <r>
    <n v="1877"/>
    <x v="12"/>
    <n v="82"/>
    <s v="Framingham"/>
    <s v="Revenue"/>
    <s v="Line Item"/>
    <x v="0"/>
    <x v="28"/>
    <x v="28"/>
    <m/>
    <n v="1342"/>
  </r>
  <r>
    <n v="1878"/>
    <x v="12"/>
    <n v="82"/>
    <s v="Framingham"/>
    <s v="Revenue"/>
    <s v="Line Item"/>
    <x v="0"/>
    <x v="29"/>
    <x v="29"/>
    <m/>
    <m/>
  </r>
  <r>
    <n v="1879"/>
    <x v="12"/>
    <n v="82"/>
    <s v="Framingham"/>
    <s v="Revenue"/>
    <s v="Line Item"/>
    <x v="0"/>
    <x v="30"/>
    <x v="30"/>
    <m/>
    <m/>
  </r>
  <r>
    <n v="1880"/>
    <x v="12"/>
    <n v="82"/>
    <s v="Framingham"/>
    <s v="Revenue"/>
    <s v="Line Item"/>
    <x v="0"/>
    <x v="31"/>
    <x v="31"/>
    <m/>
    <m/>
  </r>
  <r>
    <n v="1881"/>
    <x v="12"/>
    <n v="82"/>
    <s v="Framingham"/>
    <s v="Revenue"/>
    <s v="Line Item"/>
    <x v="0"/>
    <x v="32"/>
    <x v="32"/>
    <m/>
    <m/>
  </r>
  <r>
    <n v="1882"/>
    <x v="12"/>
    <n v="82"/>
    <s v="Framingham"/>
    <s v="Revenue"/>
    <s v="Line Item"/>
    <x v="0"/>
    <x v="33"/>
    <x v="33"/>
    <m/>
    <m/>
  </r>
  <r>
    <n v="1883"/>
    <x v="12"/>
    <n v="82"/>
    <s v="Framingham"/>
    <s v="Revenue"/>
    <s v="Line Item"/>
    <x v="0"/>
    <x v="34"/>
    <x v="34"/>
    <m/>
    <m/>
  </r>
  <r>
    <n v="1884"/>
    <x v="12"/>
    <n v="82"/>
    <s v="Framingham"/>
    <s v="Revenue"/>
    <s v="Line Item"/>
    <x v="0"/>
    <x v="35"/>
    <x v="35"/>
    <m/>
    <m/>
  </r>
  <r>
    <n v="1885"/>
    <x v="12"/>
    <n v="82"/>
    <s v="Framingham"/>
    <s v="Revenue"/>
    <s v="Line Item"/>
    <x v="0"/>
    <x v="36"/>
    <x v="36"/>
    <m/>
    <m/>
  </r>
  <r>
    <n v="1886"/>
    <x v="12"/>
    <n v="82"/>
    <s v="Framingham"/>
    <s v="Revenue"/>
    <s v="Line Item"/>
    <x v="0"/>
    <x v="37"/>
    <x v="37"/>
    <m/>
    <m/>
  </r>
  <r>
    <n v="1887"/>
    <x v="12"/>
    <n v="82"/>
    <s v="Framingham"/>
    <s v="Revenue"/>
    <s v="Line Item"/>
    <x v="0"/>
    <x v="38"/>
    <x v="38"/>
    <m/>
    <m/>
  </r>
  <r>
    <n v="1888"/>
    <x v="12"/>
    <n v="82"/>
    <s v="Framingham"/>
    <s v="Revenue"/>
    <s v="Line Item"/>
    <x v="0"/>
    <x v="39"/>
    <x v="39"/>
    <m/>
    <m/>
  </r>
  <r>
    <n v="1889"/>
    <x v="12"/>
    <n v="82"/>
    <s v="Framingham"/>
    <s v="Revenue"/>
    <s v="Line Item"/>
    <x v="0"/>
    <x v="40"/>
    <x v="40"/>
    <m/>
    <m/>
  </r>
  <r>
    <n v="1890"/>
    <x v="12"/>
    <n v="82"/>
    <s v="Framingham"/>
    <s v="Revenue"/>
    <s v="Line Item"/>
    <x v="0"/>
    <x v="41"/>
    <x v="41"/>
    <m/>
    <m/>
  </r>
  <r>
    <n v="1891"/>
    <x v="12"/>
    <n v="82"/>
    <s v="Framingham"/>
    <s v="Revenue"/>
    <s v="Total"/>
    <x v="0"/>
    <x v="42"/>
    <x v="42"/>
    <m/>
    <n v="339402"/>
  </r>
  <r>
    <n v="1892"/>
    <x v="12"/>
    <n v="82"/>
    <s v="Framingham"/>
    <s v="Revenue"/>
    <s v="Line Item"/>
    <x v="0"/>
    <x v="43"/>
    <x v="43"/>
    <m/>
    <m/>
  </r>
  <r>
    <n v="1893"/>
    <x v="12"/>
    <n v="82"/>
    <s v="Framingham"/>
    <s v="Revenue"/>
    <s v="Line Item"/>
    <x v="0"/>
    <x v="44"/>
    <x v="44"/>
    <m/>
    <m/>
  </r>
  <r>
    <n v="1894"/>
    <x v="12"/>
    <n v="82"/>
    <s v="Framingham"/>
    <s v="Revenue"/>
    <s v="Line Item"/>
    <x v="0"/>
    <x v="45"/>
    <x v="45"/>
    <m/>
    <m/>
  </r>
  <r>
    <n v="1895"/>
    <x v="12"/>
    <n v="82"/>
    <s v="Framingham"/>
    <s v="Revenue"/>
    <s v="Line Item"/>
    <x v="0"/>
    <x v="46"/>
    <x v="46"/>
    <m/>
    <m/>
  </r>
  <r>
    <n v="1896"/>
    <x v="12"/>
    <n v="82"/>
    <s v="Framingham"/>
    <s v="Revenue"/>
    <s v="Line Item"/>
    <x v="0"/>
    <x v="47"/>
    <x v="47"/>
    <m/>
    <m/>
  </r>
  <r>
    <n v="1897"/>
    <x v="12"/>
    <n v="82"/>
    <s v="Framingham"/>
    <s v="Revenue"/>
    <s v="Line Item"/>
    <x v="0"/>
    <x v="48"/>
    <x v="48"/>
    <m/>
    <n v="914"/>
  </r>
  <r>
    <n v="1898"/>
    <x v="12"/>
    <n v="82"/>
    <s v="Framingham"/>
    <s v="Revenue"/>
    <s v="Line Item"/>
    <x v="0"/>
    <x v="49"/>
    <x v="49"/>
    <m/>
    <m/>
  </r>
  <r>
    <n v="1899"/>
    <x v="12"/>
    <n v="82"/>
    <s v="Framingham"/>
    <s v="Revenue"/>
    <s v="Line Item"/>
    <x v="0"/>
    <x v="50"/>
    <x v="50"/>
    <m/>
    <m/>
  </r>
  <r>
    <n v="1900"/>
    <x v="12"/>
    <n v="82"/>
    <s v="Framingham"/>
    <s v="Revenue"/>
    <s v="Line Item"/>
    <x v="0"/>
    <x v="51"/>
    <x v="51"/>
    <m/>
    <m/>
  </r>
  <r>
    <n v="1901"/>
    <x v="12"/>
    <n v="82"/>
    <s v="Framingham"/>
    <s v="Revenue"/>
    <s v="Total"/>
    <x v="0"/>
    <x v="52"/>
    <x v="52"/>
    <m/>
    <n v="340316"/>
  </r>
  <r>
    <n v="1902"/>
    <x v="12"/>
    <n v="82"/>
    <s v="Framingham"/>
    <s v="Salary Expense"/>
    <s v="Line Item"/>
    <x v="1"/>
    <x v="53"/>
    <x v="53"/>
    <n v="0.93"/>
    <n v="66070"/>
  </r>
  <r>
    <n v="1903"/>
    <x v="12"/>
    <n v="82"/>
    <s v="Framingham"/>
    <s v="Salary Expense"/>
    <s v="Line Item"/>
    <x v="1"/>
    <x v="54"/>
    <x v="54"/>
    <n v="0.14000000000000001"/>
    <n v="16403"/>
  </r>
  <r>
    <n v="1904"/>
    <x v="12"/>
    <n v="82"/>
    <s v="Framingham"/>
    <s v="Salary Expense"/>
    <s v="Line Item"/>
    <x v="1"/>
    <x v="55"/>
    <x v="55"/>
    <n v="0"/>
    <n v="0"/>
  </r>
  <r>
    <n v="1905"/>
    <x v="12"/>
    <n v="82"/>
    <s v="Framingham"/>
    <s v="Salary Expense"/>
    <s v="Line Item"/>
    <x v="2"/>
    <x v="56"/>
    <x v="56"/>
    <n v="0"/>
    <n v="0"/>
  </r>
  <r>
    <n v="1906"/>
    <x v="12"/>
    <n v="82"/>
    <s v="Framingham"/>
    <s v="Salary Expense"/>
    <s v="Line Item"/>
    <x v="2"/>
    <x v="57"/>
    <x v="57"/>
    <n v="0"/>
    <n v="0"/>
  </r>
  <r>
    <n v="1907"/>
    <x v="12"/>
    <n v="82"/>
    <s v="Framingham"/>
    <s v="Salary Expense"/>
    <s v="Line Item"/>
    <x v="2"/>
    <x v="58"/>
    <x v="58"/>
    <m/>
    <n v="0"/>
  </r>
  <r>
    <n v="1908"/>
    <x v="12"/>
    <n v="82"/>
    <s v="Framingham"/>
    <s v="Salary Expense"/>
    <s v="Line Item"/>
    <x v="2"/>
    <x v="59"/>
    <x v="59"/>
    <n v="0"/>
    <n v="0"/>
  </r>
  <r>
    <n v="1909"/>
    <x v="12"/>
    <n v="82"/>
    <s v="Framingham"/>
    <s v="Salary Expense"/>
    <s v="Line Item"/>
    <x v="2"/>
    <x v="60"/>
    <x v="60"/>
    <n v="0"/>
    <n v="0"/>
  </r>
  <r>
    <n v="1910"/>
    <x v="12"/>
    <n v="82"/>
    <s v="Framingham"/>
    <s v="Salary Expense"/>
    <s v="Line Item"/>
    <x v="2"/>
    <x v="61"/>
    <x v="61"/>
    <m/>
    <n v="0"/>
  </r>
  <r>
    <n v="1911"/>
    <x v="12"/>
    <n v="82"/>
    <s v="Framingham"/>
    <s v="Salary Expense"/>
    <s v="Line Item"/>
    <x v="2"/>
    <x v="62"/>
    <x v="62"/>
    <m/>
    <n v="0"/>
  </r>
  <r>
    <n v="1912"/>
    <x v="12"/>
    <n v="82"/>
    <s v="Framingham"/>
    <s v="Salary Expense"/>
    <s v="Line Item"/>
    <x v="2"/>
    <x v="63"/>
    <x v="63"/>
    <m/>
    <n v="0"/>
  </r>
  <r>
    <n v="1913"/>
    <x v="12"/>
    <n v="82"/>
    <s v="Framingham"/>
    <s v="Salary Expense"/>
    <s v="Line Item"/>
    <x v="2"/>
    <x v="64"/>
    <x v="64"/>
    <m/>
    <n v="0"/>
  </r>
  <r>
    <n v="1914"/>
    <x v="12"/>
    <n v="82"/>
    <s v="Framingham"/>
    <s v="Salary Expense"/>
    <s v="Line Item"/>
    <x v="2"/>
    <x v="65"/>
    <x v="65"/>
    <m/>
    <n v="0"/>
  </r>
  <r>
    <n v="1915"/>
    <x v="12"/>
    <n v="82"/>
    <s v="Framingham"/>
    <s v="Salary Expense"/>
    <s v="Line Item"/>
    <x v="2"/>
    <x v="66"/>
    <x v="66"/>
    <m/>
    <n v="0"/>
  </r>
  <r>
    <n v="1916"/>
    <x v="12"/>
    <n v="82"/>
    <s v="Framingham"/>
    <s v="Salary Expense"/>
    <s v="Line Item"/>
    <x v="2"/>
    <x v="67"/>
    <x v="67"/>
    <n v="0"/>
    <n v="0"/>
  </r>
  <r>
    <n v="1917"/>
    <x v="12"/>
    <n v="82"/>
    <s v="Framingham"/>
    <s v="Salary Expense"/>
    <s v="Line Item"/>
    <x v="2"/>
    <x v="68"/>
    <x v="68"/>
    <n v="0"/>
    <n v="0"/>
  </r>
  <r>
    <n v="1918"/>
    <x v="12"/>
    <n v="82"/>
    <s v="Framingham"/>
    <s v="Salary Expense"/>
    <s v="Line Item"/>
    <x v="2"/>
    <x v="69"/>
    <x v="69"/>
    <m/>
    <n v="0"/>
  </r>
  <r>
    <n v="1919"/>
    <x v="12"/>
    <n v="82"/>
    <s v="Framingham"/>
    <s v="Salary Expense"/>
    <s v="Line Item"/>
    <x v="2"/>
    <x v="70"/>
    <x v="70"/>
    <m/>
    <n v="0"/>
  </r>
  <r>
    <n v="1920"/>
    <x v="12"/>
    <n v="82"/>
    <s v="Framingham"/>
    <s v="Salary Expense"/>
    <s v="Line Item"/>
    <x v="2"/>
    <x v="71"/>
    <x v="71"/>
    <m/>
    <n v="0"/>
  </r>
  <r>
    <n v="1921"/>
    <x v="12"/>
    <n v="82"/>
    <s v="Framingham"/>
    <s v="Salary Expense"/>
    <s v="Line Item"/>
    <x v="2"/>
    <x v="72"/>
    <x v="72"/>
    <m/>
    <n v="0"/>
  </r>
  <r>
    <n v="1922"/>
    <x v="12"/>
    <n v="82"/>
    <s v="Framingham"/>
    <s v="Salary Expense"/>
    <s v="Line Item"/>
    <x v="2"/>
    <x v="73"/>
    <x v="73"/>
    <n v="0"/>
    <n v="0"/>
  </r>
  <r>
    <n v="1923"/>
    <x v="12"/>
    <n v="82"/>
    <s v="Framingham"/>
    <s v="Salary Expense"/>
    <s v="Line Item"/>
    <x v="2"/>
    <x v="74"/>
    <x v="74"/>
    <n v="0"/>
    <n v="0"/>
  </r>
  <r>
    <n v="1924"/>
    <x v="12"/>
    <n v="82"/>
    <s v="Framingham"/>
    <s v="Salary Expense"/>
    <s v="Line Item"/>
    <x v="2"/>
    <x v="75"/>
    <x v="75"/>
    <n v="0"/>
    <n v="0"/>
  </r>
  <r>
    <n v="1925"/>
    <x v="12"/>
    <n v="82"/>
    <s v="Framingham"/>
    <s v="Salary Expense"/>
    <s v="Line Item"/>
    <x v="2"/>
    <x v="76"/>
    <x v="76"/>
    <n v="0"/>
    <n v="0"/>
  </r>
  <r>
    <n v="1926"/>
    <x v="12"/>
    <n v="82"/>
    <s v="Framingham"/>
    <s v="Salary Expense"/>
    <s v="Line Item"/>
    <x v="2"/>
    <x v="77"/>
    <x v="77"/>
    <n v="0"/>
    <n v="0"/>
  </r>
  <r>
    <n v="1927"/>
    <x v="12"/>
    <n v="82"/>
    <s v="Framingham"/>
    <s v="Salary Expense"/>
    <s v="Line Item"/>
    <x v="2"/>
    <x v="78"/>
    <x v="78"/>
    <m/>
    <n v="0"/>
  </r>
  <r>
    <n v="1928"/>
    <x v="12"/>
    <n v="82"/>
    <s v="Framingham"/>
    <s v="Salary Expense"/>
    <s v="Line Item"/>
    <x v="2"/>
    <x v="79"/>
    <x v="79"/>
    <m/>
    <n v="0"/>
  </r>
  <r>
    <n v="1929"/>
    <x v="12"/>
    <n v="82"/>
    <s v="Framingham"/>
    <s v="Salary Expense"/>
    <s v="Line Item"/>
    <x v="2"/>
    <x v="80"/>
    <x v="80"/>
    <m/>
    <n v="0"/>
  </r>
  <r>
    <n v="1930"/>
    <x v="12"/>
    <n v="82"/>
    <s v="Framingham"/>
    <s v="Salary Expense"/>
    <s v="Line Item"/>
    <x v="2"/>
    <x v="81"/>
    <x v="81"/>
    <n v="0"/>
    <n v="0"/>
  </r>
  <r>
    <n v="1931"/>
    <x v="12"/>
    <n v="82"/>
    <s v="Framingham"/>
    <s v="Salary Expense"/>
    <s v="Line Item"/>
    <x v="2"/>
    <x v="82"/>
    <x v="82"/>
    <n v="0"/>
    <n v="0"/>
  </r>
  <r>
    <n v="1932"/>
    <x v="12"/>
    <n v="82"/>
    <s v="Framingham"/>
    <s v="Salary Expense"/>
    <s v="Line Item"/>
    <x v="2"/>
    <x v="83"/>
    <x v="83"/>
    <n v="0"/>
    <n v="0"/>
  </r>
  <r>
    <n v="1933"/>
    <x v="12"/>
    <n v="82"/>
    <s v="Framingham"/>
    <s v="Salary Expense"/>
    <s v="Line Item"/>
    <x v="2"/>
    <x v="84"/>
    <x v="84"/>
    <n v="0"/>
    <n v="0"/>
  </r>
  <r>
    <n v="1934"/>
    <x v="12"/>
    <n v="82"/>
    <s v="Framingham"/>
    <s v="Salary Expense"/>
    <s v="Line Item"/>
    <x v="2"/>
    <x v="85"/>
    <x v="85"/>
    <n v="3.89"/>
    <n v="124325"/>
  </r>
  <r>
    <n v="1935"/>
    <x v="12"/>
    <n v="82"/>
    <s v="Framingham"/>
    <s v="Salary Expense"/>
    <s v="Line Item"/>
    <x v="2"/>
    <x v="86"/>
    <x v="86"/>
    <n v="0"/>
    <n v="0"/>
  </r>
  <r>
    <n v="1936"/>
    <x v="12"/>
    <n v="82"/>
    <s v="Framingham"/>
    <s v="Salary Expense"/>
    <s v="Line Item"/>
    <x v="3"/>
    <x v="87"/>
    <x v="87"/>
    <n v="0.41"/>
    <n v="14031"/>
  </r>
  <r>
    <n v="1937"/>
    <x v="12"/>
    <n v="82"/>
    <s v="Framingham"/>
    <s v="Salary Expense"/>
    <s v="Line Item"/>
    <x v="3"/>
    <x v="88"/>
    <x v="88"/>
    <n v="0"/>
    <n v="0"/>
  </r>
  <r>
    <n v="1938"/>
    <x v="12"/>
    <n v="82"/>
    <s v="Framingham"/>
    <s v="Salary Expense"/>
    <s v="Line Item"/>
    <x v="3"/>
    <x v="89"/>
    <x v="89"/>
    <m/>
    <n v="0"/>
  </r>
  <r>
    <n v="1939"/>
    <x v="12"/>
    <n v="82"/>
    <s v="Framingham"/>
    <s v="Salary Expense"/>
    <s v="Line Item"/>
    <x v="0"/>
    <x v="90"/>
    <x v="90"/>
    <s v="XXXXXX"/>
    <n v="0"/>
  </r>
  <r>
    <n v="1940"/>
    <x v="12"/>
    <n v="82"/>
    <s v="Framingham"/>
    <s v="Salary Expense"/>
    <s v="Total"/>
    <x v="0"/>
    <x v="91"/>
    <x v="91"/>
    <n v="5.37"/>
    <n v="220829"/>
  </r>
  <r>
    <n v="1941"/>
    <x v="12"/>
    <n v="82"/>
    <s v="Framingham"/>
    <s v="Expense"/>
    <s v="Total"/>
    <x v="0"/>
    <x v="92"/>
    <x v="92"/>
    <n v="5.37"/>
    <n v="220829"/>
  </r>
  <r>
    <n v="1942"/>
    <x v="12"/>
    <n v="82"/>
    <s v="Framingham"/>
    <s v="Expense"/>
    <s v="Line Item"/>
    <x v="0"/>
    <x v="93"/>
    <x v="93"/>
    <n v="0"/>
    <n v="0"/>
  </r>
  <r>
    <n v="1943"/>
    <x v="12"/>
    <n v="82"/>
    <s v="Framingham"/>
    <s v="Expense"/>
    <s v="Line Item"/>
    <x v="0"/>
    <x v="94"/>
    <x v="94"/>
    <n v="0"/>
    <n v="0"/>
  </r>
  <r>
    <n v="1944"/>
    <x v="12"/>
    <n v="82"/>
    <s v="Framingham"/>
    <s v="Expense"/>
    <s v="Line Item"/>
    <x v="0"/>
    <x v="95"/>
    <x v="95"/>
    <n v="0"/>
    <n v="0"/>
  </r>
  <r>
    <n v="1945"/>
    <x v="12"/>
    <n v="82"/>
    <s v="Framingham"/>
    <s v="Expense"/>
    <s v="Line Item"/>
    <x v="0"/>
    <x v="96"/>
    <x v="96"/>
    <m/>
    <n v="0"/>
  </r>
  <r>
    <n v="1946"/>
    <x v="12"/>
    <n v="82"/>
    <s v="Framingham"/>
    <s v="Expense"/>
    <s v="Total"/>
    <x v="0"/>
    <x v="97"/>
    <x v="97"/>
    <n v="0"/>
    <n v="0"/>
  </r>
  <r>
    <n v="1947"/>
    <x v="12"/>
    <n v="82"/>
    <s v="Framingham"/>
    <s v="Expense"/>
    <s v="Line Item"/>
    <x v="0"/>
    <x v="98"/>
    <x v="98"/>
    <m/>
    <n v="0"/>
  </r>
  <r>
    <n v="1948"/>
    <x v="12"/>
    <n v="82"/>
    <s v="Framingham"/>
    <s v="Expense"/>
    <s v="Total"/>
    <x v="0"/>
    <x v="99"/>
    <x v="99"/>
    <n v="5.37"/>
    <n v="220829"/>
  </r>
  <r>
    <n v="1949"/>
    <x v="12"/>
    <n v="82"/>
    <s v="Framingham"/>
    <s v="Expense"/>
    <s v="Line Item"/>
    <x v="0"/>
    <x v="100"/>
    <x v="100"/>
    <m/>
    <n v="17426"/>
  </r>
  <r>
    <n v="1950"/>
    <x v="12"/>
    <n v="82"/>
    <s v="Framingham"/>
    <s v="Expense"/>
    <s v="Line Item"/>
    <x v="0"/>
    <x v="101"/>
    <x v="101"/>
    <m/>
    <n v="26986"/>
  </r>
  <r>
    <n v="1951"/>
    <x v="12"/>
    <n v="82"/>
    <s v="Framingham"/>
    <s v="Expense"/>
    <s v="Line Item"/>
    <x v="0"/>
    <x v="102"/>
    <x v="102"/>
    <m/>
    <n v="0"/>
  </r>
  <r>
    <n v="1952"/>
    <x v="12"/>
    <n v="82"/>
    <s v="Framingham"/>
    <s v="Expense"/>
    <s v="Total"/>
    <x v="0"/>
    <x v="103"/>
    <x v="103"/>
    <m/>
    <n v="265241"/>
  </r>
  <r>
    <n v="1953"/>
    <x v="12"/>
    <n v="82"/>
    <s v="Framingham"/>
    <s v="Expense"/>
    <s v="Line Item"/>
    <x v="0"/>
    <x v="104"/>
    <x v="104"/>
    <m/>
    <n v="0"/>
  </r>
  <r>
    <n v="1954"/>
    <x v="12"/>
    <n v="82"/>
    <s v="Framingham"/>
    <s v="Expense"/>
    <s v="Line Item"/>
    <x v="0"/>
    <x v="105"/>
    <x v="105"/>
    <m/>
    <n v="0"/>
  </r>
  <r>
    <n v="1955"/>
    <x v="12"/>
    <n v="82"/>
    <s v="Framingham"/>
    <s v="Expense"/>
    <s v="Line Item"/>
    <x v="0"/>
    <x v="106"/>
    <x v="106"/>
    <m/>
    <n v="0"/>
  </r>
  <r>
    <n v="1956"/>
    <x v="12"/>
    <n v="82"/>
    <s v="Framingham"/>
    <s v="Expense"/>
    <s v="Line Item"/>
    <x v="0"/>
    <x v="107"/>
    <x v="107"/>
    <m/>
    <m/>
  </r>
  <r>
    <n v="1957"/>
    <x v="12"/>
    <n v="82"/>
    <s v="Framingham"/>
    <s v="Expense"/>
    <s v="Total"/>
    <x v="0"/>
    <x v="108"/>
    <x v="108"/>
    <m/>
    <n v="0"/>
  </r>
  <r>
    <n v="1958"/>
    <x v="12"/>
    <n v="82"/>
    <s v="Framingham"/>
    <s v="Expense"/>
    <s v="Line Item"/>
    <x v="0"/>
    <x v="109"/>
    <x v="109"/>
    <m/>
    <m/>
  </r>
  <r>
    <n v="1959"/>
    <x v="12"/>
    <n v="82"/>
    <s v="Framingham"/>
    <s v="Expense"/>
    <s v="Line Item"/>
    <x v="0"/>
    <x v="110"/>
    <x v="110"/>
    <m/>
    <m/>
  </r>
  <r>
    <n v="1960"/>
    <x v="12"/>
    <n v="82"/>
    <s v="Framingham"/>
    <s v="Expense"/>
    <s v="Line Item"/>
    <x v="0"/>
    <x v="111"/>
    <x v="111"/>
    <m/>
    <m/>
  </r>
  <r>
    <n v="1961"/>
    <x v="12"/>
    <n v="82"/>
    <s v="Framingham"/>
    <s v="Expense"/>
    <s v="Line Item"/>
    <x v="0"/>
    <x v="112"/>
    <x v="112"/>
    <m/>
    <m/>
  </r>
  <r>
    <n v="1962"/>
    <x v="12"/>
    <n v="82"/>
    <s v="Framingham"/>
    <s v="Expense"/>
    <s v="Line Item"/>
    <x v="0"/>
    <x v="113"/>
    <x v="113"/>
    <m/>
    <n v="888"/>
  </r>
  <r>
    <n v="1963"/>
    <x v="12"/>
    <n v="82"/>
    <s v="Framingham"/>
    <s v="Expense"/>
    <s v="Line Item"/>
    <x v="0"/>
    <x v="114"/>
    <x v="114"/>
    <m/>
    <n v="5471"/>
  </r>
  <r>
    <n v="1964"/>
    <x v="12"/>
    <n v="82"/>
    <s v="Framingham"/>
    <s v="Expense"/>
    <s v="Line Item"/>
    <x v="0"/>
    <x v="115"/>
    <x v="115"/>
    <m/>
    <n v="62"/>
  </r>
  <r>
    <n v="1965"/>
    <x v="12"/>
    <n v="82"/>
    <s v="Framingham"/>
    <s v="Expense"/>
    <s v="Line Item"/>
    <x v="0"/>
    <x v="116"/>
    <x v="116"/>
    <m/>
    <n v="0"/>
  </r>
  <r>
    <n v="1966"/>
    <x v="12"/>
    <n v="82"/>
    <s v="Framingham"/>
    <s v="Expense"/>
    <s v="Line Item"/>
    <x v="0"/>
    <x v="117"/>
    <x v="117"/>
    <m/>
    <n v="0"/>
  </r>
  <r>
    <n v="1967"/>
    <x v="12"/>
    <n v="82"/>
    <s v="Framingham"/>
    <s v="Expense"/>
    <s v="Line Item"/>
    <x v="0"/>
    <x v="118"/>
    <x v="118"/>
    <m/>
    <m/>
  </r>
  <r>
    <n v="1968"/>
    <x v="12"/>
    <n v="82"/>
    <s v="Framingham"/>
    <s v="Expense"/>
    <s v="Line Item"/>
    <x v="0"/>
    <x v="119"/>
    <x v="119"/>
    <m/>
    <m/>
  </r>
  <r>
    <n v="1969"/>
    <x v="12"/>
    <n v="82"/>
    <s v="Framingham"/>
    <s v="Expense"/>
    <s v="Line Item"/>
    <x v="0"/>
    <x v="120"/>
    <x v="120"/>
    <m/>
    <m/>
  </r>
  <r>
    <n v="1970"/>
    <x v="12"/>
    <n v="82"/>
    <s v="Framingham"/>
    <s v="Expense"/>
    <s v="Line Item"/>
    <x v="0"/>
    <x v="121"/>
    <x v="121"/>
    <m/>
    <n v="23102"/>
  </r>
  <r>
    <n v="1971"/>
    <x v="12"/>
    <n v="82"/>
    <s v="Framingham"/>
    <s v="Expense"/>
    <s v="Line Item"/>
    <x v="0"/>
    <x v="122"/>
    <x v="122"/>
    <m/>
    <m/>
  </r>
  <r>
    <n v="1972"/>
    <x v="12"/>
    <n v="82"/>
    <s v="Framingham"/>
    <s v="Expense"/>
    <s v="Line Item"/>
    <x v="0"/>
    <x v="123"/>
    <x v="123"/>
    <m/>
    <m/>
  </r>
  <r>
    <n v="1973"/>
    <x v="12"/>
    <n v="82"/>
    <s v="Framingham"/>
    <s v="Expense"/>
    <s v="Line Item"/>
    <x v="0"/>
    <x v="124"/>
    <x v="124"/>
    <m/>
    <n v="109"/>
  </r>
  <r>
    <n v="1974"/>
    <x v="12"/>
    <n v="82"/>
    <s v="Framingham"/>
    <s v="Expense"/>
    <s v="Line Item"/>
    <x v="0"/>
    <x v="125"/>
    <x v="125"/>
    <m/>
    <m/>
  </r>
  <r>
    <n v="1975"/>
    <x v="12"/>
    <n v="82"/>
    <s v="Framingham"/>
    <s v="Expense"/>
    <s v="Line Item"/>
    <x v="0"/>
    <x v="126"/>
    <x v="126"/>
    <m/>
    <m/>
  </r>
  <r>
    <n v="1976"/>
    <x v="12"/>
    <n v="82"/>
    <s v="Framingham"/>
    <s v="Expense"/>
    <s v="Total"/>
    <x v="0"/>
    <x v="127"/>
    <x v="127"/>
    <m/>
    <n v="29632"/>
  </r>
  <r>
    <n v="1977"/>
    <x v="12"/>
    <n v="82"/>
    <s v="Framingham"/>
    <s v="Expense"/>
    <s v="Line Item"/>
    <x v="0"/>
    <x v="128"/>
    <x v="128"/>
    <m/>
    <n v="7817"/>
  </r>
  <r>
    <n v="1978"/>
    <x v="12"/>
    <n v="82"/>
    <s v="Framingham"/>
    <s v="Expense"/>
    <s v="Line Item"/>
    <x v="0"/>
    <x v="129"/>
    <x v="129"/>
    <m/>
    <m/>
  </r>
  <r>
    <n v="1979"/>
    <x v="12"/>
    <n v="82"/>
    <s v="Framingham"/>
    <s v="Expense"/>
    <s v="Line Item"/>
    <x v="0"/>
    <x v="130"/>
    <x v="130"/>
    <m/>
    <m/>
  </r>
  <r>
    <n v="1980"/>
    <x v="12"/>
    <n v="82"/>
    <s v="Framingham"/>
    <s v="Expense"/>
    <s v="Line Item"/>
    <x v="0"/>
    <x v="131"/>
    <x v="131"/>
    <m/>
    <m/>
  </r>
  <r>
    <n v="1981"/>
    <x v="12"/>
    <n v="82"/>
    <s v="Framingham"/>
    <s v="Expense"/>
    <s v="Line Item"/>
    <x v="0"/>
    <x v="132"/>
    <x v="132"/>
    <m/>
    <m/>
  </r>
  <r>
    <n v="1982"/>
    <x v="12"/>
    <n v="82"/>
    <s v="Framingham"/>
    <s v="Expense"/>
    <s v="Line Item"/>
    <x v="0"/>
    <x v="133"/>
    <x v="133"/>
    <m/>
    <n v="700"/>
  </r>
  <r>
    <n v="1983"/>
    <x v="12"/>
    <n v="82"/>
    <s v="Framingham"/>
    <s v="Expense"/>
    <s v="Total"/>
    <x v="0"/>
    <x v="134"/>
    <x v="134"/>
    <m/>
    <n v="8517"/>
  </r>
  <r>
    <n v="1984"/>
    <x v="12"/>
    <n v="82"/>
    <s v="Framingham"/>
    <s v="Expense"/>
    <s v="Line Item"/>
    <x v="0"/>
    <x v="135"/>
    <x v="135"/>
    <m/>
    <n v="39137"/>
  </r>
  <r>
    <n v="1985"/>
    <x v="12"/>
    <n v="82"/>
    <s v="Framingham"/>
    <s v="Expense"/>
    <s v="Total"/>
    <x v="0"/>
    <x v="136"/>
    <x v="136"/>
    <m/>
    <n v="342527"/>
  </r>
  <r>
    <n v="1986"/>
    <x v="12"/>
    <n v="82"/>
    <s v="Framingham"/>
    <s v="Expense"/>
    <s v="Line Item"/>
    <x v="0"/>
    <x v="137"/>
    <x v="137"/>
    <m/>
    <m/>
  </r>
  <r>
    <n v="1987"/>
    <x v="12"/>
    <n v="82"/>
    <s v="Framingham"/>
    <s v="Expense"/>
    <s v="Line Item"/>
    <x v="0"/>
    <x v="138"/>
    <x v="138"/>
    <m/>
    <n v="914"/>
  </r>
  <r>
    <n v="1988"/>
    <x v="12"/>
    <n v="82"/>
    <s v="Framingham"/>
    <s v="Expense"/>
    <s v="Total"/>
    <x v="0"/>
    <x v="139"/>
    <x v="139"/>
    <m/>
    <n v="343441"/>
  </r>
  <r>
    <n v="1989"/>
    <x v="12"/>
    <n v="82"/>
    <s v="Framingham"/>
    <s v="Expense"/>
    <s v="Total"/>
    <x v="0"/>
    <x v="140"/>
    <x v="140"/>
    <m/>
    <n v="340316"/>
  </r>
  <r>
    <n v="1990"/>
    <x v="12"/>
    <n v="82"/>
    <s v="Framingham"/>
    <s v="Expense"/>
    <s v="Line Item"/>
    <x v="0"/>
    <x v="141"/>
    <x v="141"/>
    <m/>
    <n v="-3125"/>
  </r>
  <r>
    <n v="1991"/>
    <x v="12"/>
    <n v="82"/>
    <s v="Framingham"/>
    <s v="Non-Reimbursable"/>
    <s v="Line Item"/>
    <x v="0"/>
    <x v="142"/>
    <x v="142"/>
    <m/>
    <m/>
  </r>
  <r>
    <n v="1992"/>
    <x v="12"/>
    <n v="82"/>
    <s v="Framingham"/>
    <s v="Non-Reimbursable"/>
    <s v="Line Item"/>
    <x v="0"/>
    <x v="143"/>
    <x v="143"/>
    <m/>
    <m/>
  </r>
  <r>
    <n v="1993"/>
    <x v="12"/>
    <n v="82"/>
    <s v="Framingham"/>
    <s v="Non-Reimbursable"/>
    <s v="Line Item"/>
    <x v="0"/>
    <x v="144"/>
    <x v="144"/>
    <m/>
    <m/>
  </r>
  <r>
    <n v="1994"/>
    <x v="12"/>
    <n v="82"/>
    <s v="Framingham"/>
    <s v="Non-Reimbursable"/>
    <s v="Line Item"/>
    <x v="0"/>
    <x v="145"/>
    <x v="145"/>
    <m/>
    <m/>
  </r>
  <r>
    <n v="1995"/>
    <x v="12"/>
    <n v="82"/>
    <s v="Framingham"/>
    <s v="Non-Reimbursable"/>
    <s v="Line Item"/>
    <x v="0"/>
    <x v="146"/>
    <x v="146"/>
    <m/>
    <m/>
  </r>
  <r>
    <n v="1996"/>
    <x v="12"/>
    <n v="82"/>
    <s v="Framingham"/>
    <s v="Non-Reimbursable"/>
    <s v="Line Item"/>
    <x v="0"/>
    <x v="147"/>
    <x v="147"/>
    <m/>
    <m/>
  </r>
  <r>
    <n v="1997"/>
    <x v="12"/>
    <n v="82"/>
    <s v="Framingham"/>
    <s v="Non-Reimbursable"/>
    <s v="Line Item"/>
    <x v="0"/>
    <x v="148"/>
    <x v="148"/>
    <m/>
    <m/>
  </r>
  <r>
    <n v="1998"/>
    <x v="12"/>
    <n v="82"/>
    <s v="Framingham"/>
    <s v="Non-Reimbursable"/>
    <s v="Total"/>
    <x v="0"/>
    <x v="149"/>
    <x v="149"/>
    <m/>
    <n v="0"/>
  </r>
  <r>
    <n v="1999"/>
    <x v="12"/>
    <n v="82"/>
    <s v="Framingham"/>
    <s v="Non-Reimbursable"/>
    <s v="Total"/>
    <x v="0"/>
    <x v="150"/>
    <x v="150"/>
    <m/>
    <n v="914"/>
  </r>
  <r>
    <n v="2000"/>
    <x v="12"/>
    <n v="82"/>
    <s v="Framingham"/>
    <s v="Non-Reimbursable"/>
    <s v="Line Item"/>
    <x v="0"/>
    <x v="151"/>
    <x v="151"/>
    <m/>
    <n v="914"/>
  </r>
  <r>
    <n v="2001"/>
    <x v="12"/>
    <n v="82"/>
    <s v="Framingham"/>
    <s v="Non-Reimbursable"/>
    <s v="Line Item"/>
    <x v="0"/>
    <x v="152"/>
    <x v="152"/>
    <m/>
    <m/>
  </r>
  <r>
    <n v="2002"/>
    <x v="12"/>
    <n v="82"/>
    <s v="Framingham"/>
    <s v="Non-Reimbursable"/>
    <s v="Line Item"/>
    <x v="0"/>
    <x v="153"/>
    <x v="153"/>
    <m/>
    <n v="0"/>
  </r>
  <r>
    <n v="2003"/>
    <x v="13"/>
    <n v="83"/>
    <s v="Whitinsvile"/>
    <s v="Revenue"/>
    <s v="Line Item"/>
    <x v="0"/>
    <x v="0"/>
    <x v="0"/>
    <m/>
    <m/>
  </r>
  <r>
    <n v="2004"/>
    <x v="13"/>
    <n v="83"/>
    <s v="Whitinsvile"/>
    <s v="Revenue"/>
    <s v="Line Item"/>
    <x v="0"/>
    <x v="1"/>
    <x v="1"/>
    <m/>
    <m/>
  </r>
  <r>
    <n v="2005"/>
    <x v="13"/>
    <n v="83"/>
    <s v="Whitinsvile"/>
    <s v="Revenue"/>
    <s v="Line Item"/>
    <x v="0"/>
    <x v="2"/>
    <x v="2"/>
    <m/>
    <m/>
  </r>
  <r>
    <n v="2006"/>
    <x v="13"/>
    <n v="83"/>
    <s v="Whitinsvile"/>
    <s v="Revenue"/>
    <s v="Total"/>
    <x v="0"/>
    <x v="3"/>
    <x v="3"/>
    <m/>
    <n v="0"/>
  </r>
  <r>
    <n v="2007"/>
    <x v="13"/>
    <n v="83"/>
    <s v="Whitinsvile"/>
    <s v="Revenue"/>
    <s v="Line Item"/>
    <x v="0"/>
    <x v="4"/>
    <x v="4"/>
    <m/>
    <m/>
  </r>
  <r>
    <n v="2008"/>
    <x v="13"/>
    <n v="83"/>
    <s v="Whitinsvile"/>
    <s v="Revenue"/>
    <s v="Line Item"/>
    <x v="0"/>
    <x v="5"/>
    <x v="5"/>
    <m/>
    <m/>
  </r>
  <r>
    <n v="2009"/>
    <x v="13"/>
    <n v="83"/>
    <s v="Whitinsvile"/>
    <s v="Revenue"/>
    <s v="Total"/>
    <x v="0"/>
    <x v="6"/>
    <x v="6"/>
    <m/>
    <n v="0"/>
  </r>
  <r>
    <n v="2010"/>
    <x v="13"/>
    <n v="83"/>
    <s v="Whitinsvile"/>
    <s v="Revenue"/>
    <s v="Line Item"/>
    <x v="0"/>
    <x v="7"/>
    <x v="7"/>
    <m/>
    <m/>
  </r>
  <r>
    <n v="2011"/>
    <x v="13"/>
    <n v="83"/>
    <s v="Whitinsvile"/>
    <s v="Revenue"/>
    <s v="Line Item"/>
    <x v="0"/>
    <x v="8"/>
    <x v="8"/>
    <m/>
    <m/>
  </r>
  <r>
    <n v="2012"/>
    <x v="13"/>
    <n v="83"/>
    <s v="Whitinsvile"/>
    <s v="Revenue"/>
    <s v="Line Item"/>
    <x v="0"/>
    <x v="9"/>
    <x v="9"/>
    <m/>
    <m/>
  </r>
  <r>
    <n v="2013"/>
    <x v="13"/>
    <n v="83"/>
    <s v="Whitinsvile"/>
    <s v="Revenue"/>
    <s v="Line Item"/>
    <x v="0"/>
    <x v="10"/>
    <x v="10"/>
    <m/>
    <n v="338035"/>
  </r>
  <r>
    <n v="2014"/>
    <x v="13"/>
    <n v="83"/>
    <s v="Whitinsvile"/>
    <s v="Revenue"/>
    <s v="Line Item"/>
    <x v="0"/>
    <x v="11"/>
    <x v="11"/>
    <m/>
    <m/>
  </r>
  <r>
    <n v="2015"/>
    <x v="13"/>
    <n v="83"/>
    <s v="Whitinsvile"/>
    <s v="Revenue"/>
    <s v="Line Item"/>
    <x v="0"/>
    <x v="12"/>
    <x v="12"/>
    <m/>
    <m/>
  </r>
  <r>
    <n v="2016"/>
    <x v="13"/>
    <n v="83"/>
    <s v="Whitinsvile"/>
    <s v="Revenue"/>
    <s v="Line Item"/>
    <x v="0"/>
    <x v="13"/>
    <x v="13"/>
    <m/>
    <m/>
  </r>
  <r>
    <n v="2017"/>
    <x v="13"/>
    <n v="83"/>
    <s v="Whitinsvile"/>
    <s v="Revenue"/>
    <s v="Line Item"/>
    <x v="0"/>
    <x v="14"/>
    <x v="14"/>
    <m/>
    <m/>
  </r>
  <r>
    <n v="2018"/>
    <x v="13"/>
    <n v="83"/>
    <s v="Whitinsvile"/>
    <s v="Revenue"/>
    <s v="Line Item"/>
    <x v="0"/>
    <x v="15"/>
    <x v="15"/>
    <m/>
    <m/>
  </r>
  <r>
    <n v="2019"/>
    <x v="13"/>
    <n v="83"/>
    <s v="Whitinsvile"/>
    <s v="Revenue"/>
    <s v="Line Item"/>
    <x v="0"/>
    <x v="16"/>
    <x v="16"/>
    <m/>
    <m/>
  </r>
  <r>
    <n v="2020"/>
    <x v="13"/>
    <n v="83"/>
    <s v="Whitinsvile"/>
    <s v="Revenue"/>
    <s v="Line Item"/>
    <x v="0"/>
    <x v="17"/>
    <x v="17"/>
    <m/>
    <m/>
  </r>
  <r>
    <n v="2021"/>
    <x v="13"/>
    <n v="83"/>
    <s v="Whitinsvile"/>
    <s v="Revenue"/>
    <s v="Line Item"/>
    <x v="0"/>
    <x v="18"/>
    <x v="18"/>
    <m/>
    <m/>
  </r>
  <r>
    <n v="2022"/>
    <x v="13"/>
    <n v="83"/>
    <s v="Whitinsvile"/>
    <s v="Revenue"/>
    <s v="Line Item"/>
    <x v="0"/>
    <x v="19"/>
    <x v="19"/>
    <m/>
    <m/>
  </r>
  <r>
    <n v="2023"/>
    <x v="13"/>
    <n v="83"/>
    <s v="Whitinsvile"/>
    <s v="Revenue"/>
    <s v="Line Item"/>
    <x v="0"/>
    <x v="20"/>
    <x v="20"/>
    <m/>
    <m/>
  </r>
  <r>
    <n v="2024"/>
    <x v="13"/>
    <n v="83"/>
    <s v="Whitinsvile"/>
    <s v="Revenue"/>
    <s v="Line Item"/>
    <x v="0"/>
    <x v="21"/>
    <x v="21"/>
    <m/>
    <m/>
  </r>
  <r>
    <n v="2025"/>
    <x v="13"/>
    <n v="83"/>
    <s v="Whitinsvile"/>
    <s v="Revenue"/>
    <s v="Line Item"/>
    <x v="0"/>
    <x v="22"/>
    <x v="22"/>
    <m/>
    <m/>
  </r>
  <r>
    <n v="2026"/>
    <x v="13"/>
    <n v="83"/>
    <s v="Whitinsvile"/>
    <s v="Revenue"/>
    <s v="Line Item"/>
    <x v="0"/>
    <x v="23"/>
    <x v="23"/>
    <m/>
    <m/>
  </r>
  <r>
    <n v="2027"/>
    <x v="13"/>
    <n v="83"/>
    <s v="Whitinsvile"/>
    <s v="Revenue"/>
    <s v="Line Item"/>
    <x v="0"/>
    <x v="24"/>
    <x v="24"/>
    <m/>
    <m/>
  </r>
  <r>
    <n v="2028"/>
    <x v="13"/>
    <n v="83"/>
    <s v="Whitinsvile"/>
    <s v="Revenue"/>
    <s v="Line Item"/>
    <x v="0"/>
    <x v="25"/>
    <x v="25"/>
    <m/>
    <m/>
  </r>
  <r>
    <n v="2029"/>
    <x v="13"/>
    <n v="83"/>
    <s v="Whitinsvile"/>
    <s v="Revenue"/>
    <s v="Line Item"/>
    <x v="0"/>
    <x v="26"/>
    <x v="26"/>
    <m/>
    <m/>
  </r>
  <r>
    <n v="2030"/>
    <x v="13"/>
    <n v="83"/>
    <s v="Whitinsvile"/>
    <s v="Revenue"/>
    <s v="Line Item"/>
    <x v="0"/>
    <x v="27"/>
    <x v="27"/>
    <m/>
    <m/>
  </r>
  <r>
    <n v="2031"/>
    <x v="13"/>
    <n v="83"/>
    <s v="Whitinsvile"/>
    <s v="Revenue"/>
    <s v="Line Item"/>
    <x v="0"/>
    <x v="28"/>
    <x v="28"/>
    <m/>
    <n v="1342"/>
  </r>
  <r>
    <n v="2032"/>
    <x v="13"/>
    <n v="83"/>
    <s v="Whitinsvile"/>
    <s v="Revenue"/>
    <s v="Line Item"/>
    <x v="0"/>
    <x v="29"/>
    <x v="29"/>
    <m/>
    <m/>
  </r>
  <r>
    <n v="2033"/>
    <x v="13"/>
    <n v="83"/>
    <s v="Whitinsvile"/>
    <s v="Revenue"/>
    <s v="Line Item"/>
    <x v="0"/>
    <x v="30"/>
    <x v="30"/>
    <m/>
    <m/>
  </r>
  <r>
    <n v="2034"/>
    <x v="13"/>
    <n v="83"/>
    <s v="Whitinsvile"/>
    <s v="Revenue"/>
    <s v="Line Item"/>
    <x v="0"/>
    <x v="31"/>
    <x v="31"/>
    <m/>
    <m/>
  </r>
  <r>
    <n v="2035"/>
    <x v="13"/>
    <n v="83"/>
    <s v="Whitinsvile"/>
    <s v="Revenue"/>
    <s v="Line Item"/>
    <x v="0"/>
    <x v="32"/>
    <x v="32"/>
    <m/>
    <m/>
  </r>
  <r>
    <n v="2036"/>
    <x v="13"/>
    <n v="83"/>
    <s v="Whitinsvile"/>
    <s v="Revenue"/>
    <s v="Line Item"/>
    <x v="0"/>
    <x v="33"/>
    <x v="33"/>
    <m/>
    <m/>
  </r>
  <r>
    <n v="2037"/>
    <x v="13"/>
    <n v="83"/>
    <s v="Whitinsvile"/>
    <s v="Revenue"/>
    <s v="Line Item"/>
    <x v="0"/>
    <x v="34"/>
    <x v="34"/>
    <m/>
    <m/>
  </r>
  <r>
    <n v="2038"/>
    <x v="13"/>
    <n v="83"/>
    <s v="Whitinsvile"/>
    <s v="Revenue"/>
    <s v="Line Item"/>
    <x v="0"/>
    <x v="35"/>
    <x v="35"/>
    <m/>
    <m/>
  </r>
  <r>
    <n v="2039"/>
    <x v="13"/>
    <n v="83"/>
    <s v="Whitinsvile"/>
    <s v="Revenue"/>
    <s v="Line Item"/>
    <x v="0"/>
    <x v="36"/>
    <x v="36"/>
    <m/>
    <m/>
  </r>
  <r>
    <n v="2040"/>
    <x v="13"/>
    <n v="83"/>
    <s v="Whitinsvile"/>
    <s v="Revenue"/>
    <s v="Line Item"/>
    <x v="0"/>
    <x v="37"/>
    <x v="37"/>
    <m/>
    <m/>
  </r>
  <r>
    <n v="2041"/>
    <x v="13"/>
    <n v="83"/>
    <s v="Whitinsvile"/>
    <s v="Revenue"/>
    <s v="Line Item"/>
    <x v="0"/>
    <x v="38"/>
    <x v="38"/>
    <m/>
    <m/>
  </r>
  <r>
    <n v="2042"/>
    <x v="13"/>
    <n v="83"/>
    <s v="Whitinsvile"/>
    <s v="Revenue"/>
    <s v="Line Item"/>
    <x v="0"/>
    <x v="39"/>
    <x v="39"/>
    <m/>
    <m/>
  </r>
  <r>
    <n v="2043"/>
    <x v="13"/>
    <n v="83"/>
    <s v="Whitinsvile"/>
    <s v="Revenue"/>
    <s v="Line Item"/>
    <x v="0"/>
    <x v="40"/>
    <x v="40"/>
    <m/>
    <m/>
  </r>
  <r>
    <n v="2044"/>
    <x v="13"/>
    <n v="83"/>
    <s v="Whitinsvile"/>
    <s v="Revenue"/>
    <s v="Line Item"/>
    <x v="0"/>
    <x v="41"/>
    <x v="41"/>
    <m/>
    <m/>
  </r>
  <r>
    <n v="2045"/>
    <x v="13"/>
    <n v="83"/>
    <s v="Whitinsvile"/>
    <s v="Revenue"/>
    <s v="Total"/>
    <x v="0"/>
    <x v="42"/>
    <x v="42"/>
    <m/>
    <n v="339377"/>
  </r>
  <r>
    <n v="2046"/>
    <x v="13"/>
    <n v="83"/>
    <s v="Whitinsvile"/>
    <s v="Revenue"/>
    <s v="Line Item"/>
    <x v="0"/>
    <x v="43"/>
    <x v="43"/>
    <m/>
    <m/>
  </r>
  <r>
    <n v="2047"/>
    <x v="13"/>
    <n v="83"/>
    <s v="Whitinsvile"/>
    <s v="Revenue"/>
    <s v="Line Item"/>
    <x v="0"/>
    <x v="44"/>
    <x v="44"/>
    <m/>
    <m/>
  </r>
  <r>
    <n v="2048"/>
    <x v="13"/>
    <n v="83"/>
    <s v="Whitinsvile"/>
    <s v="Revenue"/>
    <s v="Line Item"/>
    <x v="0"/>
    <x v="45"/>
    <x v="45"/>
    <m/>
    <m/>
  </r>
  <r>
    <n v="2049"/>
    <x v="13"/>
    <n v="83"/>
    <s v="Whitinsvile"/>
    <s v="Revenue"/>
    <s v="Line Item"/>
    <x v="0"/>
    <x v="46"/>
    <x v="46"/>
    <m/>
    <m/>
  </r>
  <r>
    <n v="2050"/>
    <x v="13"/>
    <n v="83"/>
    <s v="Whitinsvile"/>
    <s v="Revenue"/>
    <s v="Line Item"/>
    <x v="0"/>
    <x v="47"/>
    <x v="47"/>
    <m/>
    <m/>
  </r>
  <r>
    <n v="2051"/>
    <x v="13"/>
    <n v="83"/>
    <s v="Whitinsvile"/>
    <s v="Revenue"/>
    <s v="Line Item"/>
    <x v="0"/>
    <x v="48"/>
    <x v="48"/>
    <m/>
    <n v="929"/>
  </r>
  <r>
    <n v="2052"/>
    <x v="13"/>
    <n v="83"/>
    <s v="Whitinsvile"/>
    <s v="Revenue"/>
    <s v="Line Item"/>
    <x v="0"/>
    <x v="49"/>
    <x v="49"/>
    <m/>
    <m/>
  </r>
  <r>
    <n v="2053"/>
    <x v="13"/>
    <n v="83"/>
    <s v="Whitinsvile"/>
    <s v="Revenue"/>
    <s v="Line Item"/>
    <x v="0"/>
    <x v="50"/>
    <x v="50"/>
    <m/>
    <m/>
  </r>
  <r>
    <n v="2054"/>
    <x v="13"/>
    <n v="83"/>
    <s v="Whitinsvile"/>
    <s v="Revenue"/>
    <s v="Line Item"/>
    <x v="0"/>
    <x v="51"/>
    <x v="51"/>
    <m/>
    <m/>
  </r>
  <r>
    <n v="2055"/>
    <x v="13"/>
    <n v="83"/>
    <s v="Whitinsvile"/>
    <s v="Revenue"/>
    <s v="Total"/>
    <x v="0"/>
    <x v="52"/>
    <x v="52"/>
    <m/>
    <n v="340306"/>
  </r>
  <r>
    <n v="2056"/>
    <x v="13"/>
    <n v="83"/>
    <s v="Whitinsvile"/>
    <s v="Salary Expense"/>
    <s v="Line Item"/>
    <x v="1"/>
    <x v="53"/>
    <x v="53"/>
    <n v="0.95"/>
    <n v="68062"/>
  </r>
  <r>
    <n v="2057"/>
    <x v="13"/>
    <n v="83"/>
    <s v="Whitinsvile"/>
    <s v="Salary Expense"/>
    <s v="Line Item"/>
    <x v="1"/>
    <x v="54"/>
    <x v="54"/>
    <n v="0.13"/>
    <n v="15830"/>
  </r>
  <r>
    <n v="2058"/>
    <x v="13"/>
    <n v="83"/>
    <s v="Whitinsvile"/>
    <s v="Salary Expense"/>
    <s v="Line Item"/>
    <x v="1"/>
    <x v="55"/>
    <x v="55"/>
    <n v="0"/>
    <n v="0"/>
  </r>
  <r>
    <n v="2059"/>
    <x v="13"/>
    <n v="83"/>
    <s v="Whitinsvile"/>
    <s v="Salary Expense"/>
    <s v="Line Item"/>
    <x v="2"/>
    <x v="56"/>
    <x v="56"/>
    <n v="0"/>
    <n v="0"/>
  </r>
  <r>
    <n v="2060"/>
    <x v="13"/>
    <n v="83"/>
    <s v="Whitinsvile"/>
    <s v="Salary Expense"/>
    <s v="Line Item"/>
    <x v="2"/>
    <x v="57"/>
    <x v="57"/>
    <n v="0"/>
    <n v="0"/>
  </r>
  <r>
    <n v="2061"/>
    <x v="13"/>
    <n v="83"/>
    <s v="Whitinsvile"/>
    <s v="Salary Expense"/>
    <s v="Line Item"/>
    <x v="2"/>
    <x v="58"/>
    <x v="58"/>
    <m/>
    <n v="0"/>
  </r>
  <r>
    <n v="2062"/>
    <x v="13"/>
    <n v="83"/>
    <s v="Whitinsvile"/>
    <s v="Salary Expense"/>
    <s v="Line Item"/>
    <x v="2"/>
    <x v="59"/>
    <x v="59"/>
    <n v="0"/>
    <n v="0"/>
  </r>
  <r>
    <n v="2063"/>
    <x v="13"/>
    <n v="83"/>
    <s v="Whitinsvile"/>
    <s v="Salary Expense"/>
    <s v="Line Item"/>
    <x v="2"/>
    <x v="60"/>
    <x v="60"/>
    <n v="0"/>
    <n v="0"/>
  </r>
  <r>
    <n v="2064"/>
    <x v="13"/>
    <n v="83"/>
    <s v="Whitinsvile"/>
    <s v="Salary Expense"/>
    <s v="Line Item"/>
    <x v="2"/>
    <x v="61"/>
    <x v="61"/>
    <m/>
    <n v="0"/>
  </r>
  <r>
    <n v="2065"/>
    <x v="13"/>
    <n v="83"/>
    <s v="Whitinsvile"/>
    <s v="Salary Expense"/>
    <s v="Line Item"/>
    <x v="2"/>
    <x v="62"/>
    <x v="62"/>
    <m/>
    <n v="0"/>
  </r>
  <r>
    <n v="2066"/>
    <x v="13"/>
    <n v="83"/>
    <s v="Whitinsvile"/>
    <s v="Salary Expense"/>
    <s v="Line Item"/>
    <x v="2"/>
    <x v="63"/>
    <x v="63"/>
    <m/>
    <n v="0"/>
  </r>
  <r>
    <n v="2067"/>
    <x v="13"/>
    <n v="83"/>
    <s v="Whitinsvile"/>
    <s v="Salary Expense"/>
    <s v="Line Item"/>
    <x v="2"/>
    <x v="64"/>
    <x v="64"/>
    <m/>
    <n v="0"/>
  </r>
  <r>
    <n v="2068"/>
    <x v="13"/>
    <n v="83"/>
    <s v="Whitinsvile"/>
    <s v="Salary Expense"/>
    <s v="Line Item"/>
    <x v="2"/>
    <x v="65"/>
    <x v="65"/>
    <m/>
    <n v="0"/>
  </r>
  <r>
    <n v="2069"/>
    <x v="13"/>
    <n v="83"/>
    <s v="Whitinsvile"/>
    <s v="Salary Expense"/>
    <s v="Line Item"/>
    <x v="2"/>
    <x v="66"/>
    <x v="66"/>
    <m/>
    <n v="0"/>
  </r>
  <r>
    <n v="2070"/>
    <x v="13"/>
    <n v="83"/>
    <s v="Whitinsvile"/>
    <s v="Salary Expense"/>
    <s v="Line Item"/>
    <x v="2"/>
    <x v="67"/>
    <x v="67"/>
    <n v="0"/>
    <n v="0"/>
  </r>
  <r>
    <n v="2071"/>
    <x v="13"/>
    <n v="83"/>
    <s v="Whitinsvile"/>
    <s v="Salary Expense"/>
    <s v="Line Item"/>
    <x v="2"/>
    <x v="68"/>
    <x v="68"/>
    <n v="0"/>
    <n v="0"/>
  </r>
  <r>
    <n v="2072"/>
    <x v="13"/>
    <n v="83"/>
    <s v="Whitinsvile"/>
    <s v="Salary Expense"/>
    <s v="Line Item"/>
    <x v="2"/>
    <x v="69"/>
    <x v="69"/>
    <m/>
    <n v="0"/>
  </r>
  <r>
    <n v="2073"/>
    <x v="13"/>
    <n v="83"/>
    <s v="Whitinsvile"/>
    <s v="Salary Expense"/>
    <s v="Line Item"/>
    <x v="2"/>
    <x v="70"/>
    <x v="70"/>
    <m/>
    <n v="0"/>
  </r>
  <r>
    <n v="2074"/>
    <x v="13"/>
    <n v="83"/>
    <s v="Whitinsvile"/>
    <s v="Salary Expense"/>
    <s v="Line Item"/>
    <x v="2"/>
    <x v="71"/>
    <x v="71"/>
    <m/>
    <n v="0"/>
  </r>
  <r>
    <n v="2075"/>
    <x v="13"/>
    <n v="83"/>
    <s v="Whitinsvile"/>
    <s v="Salary Expense"/>
    <s v="Line Item"/>
    <x v="2"/>
    <x v="72"/>
    <x v="72"/>
    <m/>
    <n v="0"/>
  </r>
  <r>
    <n v="2076"/>
    <x v="13"/>
    <n v="83"/>
    <s v="Whitinsvile"/>
    <s v="Salary Expense"/>
    <s v="Line Item"/>
    <x v="2"/>
    <x v="73"/>
    <x v="73"/>
    <n v="0"/>
    <n v="0"/>
  </r>
  <r>
    <n v="2077"/>
    <x v="13"/>
    <n v="83"/>
    <s v="Whitinsvile"/>
    <s v="Salary Expense"/>
    <s v="Line Item"/>
    <x v="2"/>
    <x v="74"/>
    <x v="74"/>
    <n v="0"/>
    <n v="0"/>
  </r>
  <r>
    <n v="2078"/>
    <x v="13"/>
    <n v="83"/>
    <s v="Whitinsvile"/>
    <s v="Salary Expense"/>
    <s v="Line Item"/>
    <x v="2"/>
    <x v="75"/>
    <x v="75"/>
    <n v="0"/>
    <n v="0"/>
  </r>
  <r>
    <n v="2079"/>
    <x v="13"/>
    <n v="83"/>
    <s v="Whitinsvile"/>
    <s v="Salary Expense"/>
    <s v="Line Item"/>
    <x v="2"/>
    <x v="76"/>
    <x v="76"/>
    <n v="0"/>
    <n v="0"/>
  </r>
  <r>
    <n v="2080"/>
    <x v="13"/>
    <n v="83"/>
    <s v="Whitinsvile"/>
    <s v="Salary Expense"/>
    <s v="Line Item"/>
    <x v="2"/>
    <x v="77"/>
    <x v="77"/>
    <n v="0"/>
    <n v="0"/>
  </r>
  <r>
    <n v="2081"/>
    <x v="13"/>
    <n v="83"/>
    <s v="Whitinsvile"/>
    <s v="Salary Expense"/>
    <s v="Line Item"/>
    <x v="2"/>
    <x v="78"/>
    <x v="78"/>
    <m/>
    <n v="0"/>
  </r>
  <r>
    <n v="2082"/>
    <x v="13"/>
    <n v="83"/>
    <s v="Whitinsvile"/>
    <s v="Salary Expense"/>
    <s v="Line Item"/>
    <x v="2"/>
    <x v="79"/>
    <x v="79"/>
    <m/>
    <n v="0"/>
  </r>
  <r>
    <n v="2083"/>
    <x v="13"/>
    <n v="83"/>
    <s v="Whitinsvile"/>
    <s v="Salary Expense"/>
    <s v="Line Item"/>
    <x v="2"/>
    <x v="80"/>
    <x v="80"/>
    <m/>
    <n v="0"/>
  </r>
  <r>
    <n v="2084"/>
    <x v="13"/>
    <n v="83"/>
    <s v="Whitinsvile"/>
    <s v="Salary Expense"/>
    <s v="Line Item"/>
    <x v="2"/>
    <x v="81"/>
    <x v="81"/>
    <n v="0"/>
    <n v="0"/>
  </r>
  <r>
    <n v="2085"/>
    <x v="13"/>
    <n v="83"/>
    <s v="Whitinsvile"/>
    <s v="Salary Expense"/>
    <s v="Line Item"/>
    <x v="2"/>
    <x v="82"/>
    <x v="82"/>
    <n v="0"/>
    <n v="0"/>
  </r>
  <r>
    <n v="2086"/>
    <x v="13"/>
    <n v="83"/>
    <s v="Whitinsvile"/>
    <s v="Salary Expense"/>
    <s v="Line Item"/>
    <x v="2"/>
    <x v="83"/>
    <x v="83"/>
    <n v="0"/>
    <n v="0"/>
  </r>
  <r>
    <n v="2087"/>
    <x v="13"/>
    <n v="83"/>
    <s v="Whitinsvile"/>
    <s v="Salary Expense"/>
    <s v="Line Item"/>
    <x v="2"/>
    <x v="84"/>
    <x v="84"/>
    <n v="0"/>
    <n v="0"/>
  </r>
  <r>
    <n v="2088"/>
    <x v="13"/>
    <n v="83"/>
    <s v="Whitinsvile"/>
    <s v="Salary Expense"/>
    <s v="Line Item"/>
    <x v="2"/>
    <x v="85"/>
    <x v="85"/>
    <n v="3.9"/>
    <n v="124536"/>
  </r>
  <r>
    <n v="2089"/>
    <x v="13"/>
    <n v="83"/>
    <s v="Whitinsvile"/>
    <s v="Salary Expense"/>
    <s v="Line Item"/>
    <x v="2"/>
    <x v="86"/>
    <x v="86"/>
    <n v="0"/>
    <n v="0"/>
  </r>
  <r>
    <n v="2090"/>
    <x v="13"/>
    <n v="83"/>
    <s v="Whitinsvile"/>
    <s v="Salary Expense"/>
    <s v="Line Item"/>
    <x v="3"/>
    <x v="87"/>
    <x v="87"/>
    <n v="0.49"/>
    <n v="16693"/>
  </r>
  <r>
    <n v="2091"/>
    <x v="13"/>
    <n v="83"/>
    <s v="Whitinsvile"/>
    <s v="Salary Expense"/>
    <s v="Line Item"/>
    <x v="3"/>
    <x v="88"/>
    <x v="88"/>
    <n v="0"/>
    <n v="0"/>
  </r>
  <r>
    <n v="2092"/>
    <x v="13"/>
    <n v="83"/>
    <s v="Whitinsvile"/>
    <s v="Salary Expense"/>
    <s v="Line Item"/>
    <x v="3"/>
    <x v="89"/>
    <x v="89"/>
    <m/>
    <n v="0"/>
  </r>
  <r>
    <n v="2093"/>
    <x v="13"/>
    <n v="83"/>
    <s v="Whitinsvile"/>
    <s v="Salary Expense"/>
    <s v="Line Item"/>
    <x v="0"/>
    <x v="90"/>
    <x v="90"/>
    <s v="XXXXXX"/>
    <n v="0"/>
  </r>
  <r>
    <n v="2094"/>
    <x v="13"/>
    <n v="83"/>
    <s v="Whitinsvile"/>
    <s v="Salary Expense"/>
    <s v="Total"/>
    <x v="0"/>
    <x v="91"/>
    <x v="91"/>
    <n v="5.4700000000000006"/>
    <n v="225121"/>
  </r>
  <r>
    <n v="2095"/>
    <x v="13"/>
    <n v="83"/>
    <s v="Whitinsvile"/>
    <s v="Expense"/>
    <s v="Total"/>
    <x v="0"/>
    <x v="92"/>
    <x v="92"/>
    <n v="5.4700000000000006"/>
    <n v="225121"/>
  </r>
  <r>
    <n v="2096"/>
    <x v="13"/>
    <n v="83"/>
    <s v="Whitinsvile"/>
    <s v="Expense"/>
    <s v="Line Item"/>
    <x v="0"/>
    <x v="93"/>
    <x v="93"/>
    <n v="0"/>
    <n v="0"/>
  </r>
  <r>
    <n v="2097"/>
    <x v="13"/>
    <n v="83"/>
    <s v="Whitinsvile"/>
    <s v="Expense"/>
    <s v="Line Item"/>
    <x v="0"/>
    <x v="94"/>
    <x v="94"/>
    <n v="0"/>
    <n v="0"/>
  </r>
  <r>
    <n v="2098"/>
    <x v="13"/>
    <n v="83"/>
    <s v="Whitinsvile"/>
    <s v="Expense"/>
    <s v="Line Item"/>
    <x v="0"/>
    <x v="95"/>
    <x v="95"/>
    <n v="0"/>
    <n v="0"/>
  </r>
  <r>
    <n v="2099"/>
    <x v="13"/>
    <n v="83"/>
    <s v="Whitinsvile"/>
    <s v="Expense"/>
    <s v="Line Item"/>
    <x v="0"/>
    <x v="96"/>
    <x v="96"/>
    <m/>
    <n v="0"/>
  </r>
  <r>
    <n v="2100"/>
    <x v="13"/>
    <n v="83"/>
    <s v="Whitinsvile"/>
    <s v="Expense"/>
    <s v="Total"/>
    <x v="0"/>
    <x v="97"/>
    <x v="97"/>
    <n v="0"/>
    <n v="0"/>
  </r>
  <r>
    <n v="2101"/>
    <x v="13"/>
    <n v="83"/>
    <s v="Whitinsvile"/>
    <s v="Expense"/>
    <s v="Line Item"/>
    <x v="0"/>
    <x v="98"/>
    <x v="98"/>
    <m/>
    <n v="0"/>
  </r>
  <r>
    <n v="2102"/>
    <x v="13"/>
    <n v="83"/>
    <s v="Whitinsvile"/>
    <s v="Expense"/>
    <s v="Total"/>
    <x v="0"/>
    <x v="99"/>
    <x v="99"/>
    <n v="5.4700000000000006"/>
    <n v="225121"/>
  </r>
  <r>
    <n v="2103"/>
    <x v="13"/>
    <n v="83"/>
    <s v="Whitinsvile"/>
    <s v="Expense"/>
    <s v="Line Item"/>
    <x v="0"/>
    <x v="100"/>
    <x v="100"/>
    <m/>
    <n v="18008"/>
  </r>
  <r>
    <n v="2104"/>
    <x v="13"/>
    <n v="83"/>
    <s v="Whitinsvile"/>
    <s v="Expense"/>
    <s v="Line Item"/>
    <x v="0"/>
    <x v="101"/>
    <x v="101"/>
    <m/>
    <n v="27932"/>
  </r>
  <r>
    <n v="2105"/>
    <x v="13"/>
    <n v="83"/>
    <s v="Whitinsvile"/>
    <s v="Expense"/>
    <s v="Line Item"/>
    <x v="0"/>
    <x v="102"/>
    <x v="102"/>
    <m/>
    <n v="0"/>
  </r>
  <r>
    <n v="2106"/>
    <x v="13"/>
    <n v="83"/>
    <s v="Whitinsvile"/>
    <s v="Expense"/>
    <s v="Total"/>
    <x v="0"/>
    <x v="103"/>
    <x v="103"/>
    <m/>
    <n v="271061"/>
  </r>
  <r>
    <n v="2107"/>
    <x v="13"/>
    <n v="83"/>
    <s v="Whitinsvile"/>
    <s v="Expense"/>
    <s v="Line Item"/>
    <x v="0"/>
    <x v="104"/>
    <x v="104"/>
    <m/>
    <n v="0"/>
  </r>
  <r>
    <n v="2108"/>
    <x v="13"/>
    <n v="83"/>
    <s v="Whitinsvile"/>
    <s v="Expense"/>
    <s v="Line Item"/>
    <x v="0"/>
    <x v="105"/>
    <x v="105"/>
    <m/>
    <n v="0"/>
  </r>
  <r>
    <n v="2109"/>
    <x v="13"/>
    <n v="83"/>
    <s v="Whitinsvile"/>
    <s v="Expense"/>
    <s v="Line Item"/>
    <x v="0"/>
    <x v="106"/>
    <x v="106"/>
    <m/>
    <n v="0"/>
  </r>
  <r>
    <n v="2110"/>
    <x v="13"/>
    <n v="83"/>
    <s v="Whitinsvile"/>
    <s v="Expense"/>
    <s v="Line Item"/>
    <x v="0"/>
    <x v="107"/>
    <x v="107"/>
    <m/>
    <m/>
  </r>
  <r>
    <n v="2111"/>
    <x v="13"/>
    <n v="83"/>
    <s v="Whitinsvile"/>
    <s v="Expense"/>
    <s v="Total"/>
    <x v="0"/>
    <x v="108"/>
    <x v="108"/>
    <m/>
    <n v="0"/>
  </r>
  <r>
    <n v="2112"/>
    <x v="13"/>
    <n v="83"/>
    <s v="Whitinsvile"/>
    <s v="Expense"/>
    <s v="Line Item"/>
    <x v="0"/>
    <x v="109"/>
    <x v="109"/>
    <m/>
    <n v="0"/>
  </r>
  <r>
    <n v="2113"/>
    <x v="13"/>
    <n v="83"/>
    <s v="Whitinsvile"/>
    <s v="Expense"/>
    <s v="Line Item"/>
    <x v="0"/>
    <x v="110"/>
    <x v="110"/>
    <m/>
    <m/>
  </r>
  <r>
    <n v="2114"/>
    <x v="13"/>
    <n v="83"/>
    <s v="Whitinsvile"/>
    <s v="Expense"/>
    <s v="Line Item"/>
    <x v="0"/>
    <x v="111"/>
    <x v="111"/>
    <m/>
    <m/>
  </r>
  <r>
    <n v="2115"/>
    <x v="13"/>
    <n v="83"/>
    <s v="Whitinsvile"/>
    <s v="Expense"/>
    <s v="Line Item"/>
    <x v="0"/>
    <x v="112"/>
    <x v="112"/>
    <m/>
    <m/>
  </r>
  <r>
    <n v="2116"/>
    <x v="13"/>
    <n v="83"/>
    <s v="Whitinsvile"/>
    <s v="Expense"/>
    <s v="Line Item"/>
    <x v="0"/>
    <x v="113"/>
    <x v="113"/>
    <m/>
    <n v="982"/>
  </r>
  <r>
    <n v="2117"/>
    <x v="13"/>
    <n v="83"/>
    <s v="Whitinsvile"/>
    <s v="Expense"/>
    <s v="Line Item"/>
    <x v="0"/>
    <x v="114"/>
    <x v="114"/>
    <m/>
    <n v="7538"/>
  </r>
  <r>
    <n v="2118"/>
    <x v="13"/>
    <n v="83"/>
    <s v="Whitinsvile"/>
    <s v="Expense"/>
    <s v="Line Item"/>
    <x v="0"/>
    <x v="115"/>
    <x v="115"/>
    <m/>
    <n v="62"/>
  </r>
  <r>
    <n v="2119"/>
    <x v="13"/>
    <n v="83"/>
    <s v="Whitinsvile"/>
    <s v="Expense"/>
    <s v="Line Item"/>
    <x v="0"/>
    <x v="116"/>
    <x v="116"/>
    <m/>
    <n v="0"/>
  </r>
  <r>
    <n v="2120"/>
    <x v="13"/>
    <n v="83"/>
    <s v="Whitinsvile"/>
    <s v="Expense"/>
    <s v="Line Item"/>
    <x v="0"/>
    <x v="117"/>
    <x v="117"/>
    <m/>
    <n v="0"/>
  </r>
  <r>
    <n v="2121"/>
    <x v="13"/>
    <n v="83"/>
    <s v="Whitinsvile"/>
    <s v="Expense"/>
    <s v="Line Item"/>
    <x v="0"/>
    <x v="118"/>
    <x v="118"/>
    <m/>
    <m/>
  </r>
  <r>
    <n v="2122"/>
    <x v="13"/>
    <n v="83"/>
    <s v="Whitinsvile"/>
    <s v="Expense"/>
    <s v="Line Item"/>
    <x v="0"/>
    <x v="119"/>
    <x v="119"/>
    <m/>
    <m/>
  </r>
  <r>
    <n v="2123"/>
    <x v="13"/>
    <n v="83"/>
    <s v="Whitinsvile"/>
    <s v="Expense"/>
    <s v="Line Item"/>
    <x v="0"/>
    <x v="120"/>
    <x v="120"/>
    <m/>
    <m/>
  </r>
  <r>
    <n v="2124"/>
    <x v="13"/>
    <n v="83"/>
    <s v="Whitinsvile"/>
    <s v="Expense"/>
    <s v="Line Item"/>
    <x v="0"/>
    <x v="121"/>
    <x v="121"/>
    <m/>
    <n v="23112"/>
  </r>
  <r>
    <n v="2125"/>
    <x v="13"/>
    <n v="83"/>
    <s v="Whitinsvile"/>
    <s v="Expense"/>
    <s v="Line Item"/>
    <x v="0"/>
    <x v="122"/>
    <x v="122"/>
    <m/>
    <m/>
  </r>
  <r>
    <n v="2126"/>
    <x v="13"/>
    <n v="83"/>
    <s v="Whitinsvile"/>
    <s v="Expense"/>
    <s v="Line Item"/>
    <x v="0"/>
    <x v="123"/>
    <x v="123"/>
    <m/>
    <m/>
  </r>
  <r>
    <n v="2127"/>
    <x v="13"/>
    <n v="83"/>
    <s v="Whitinsvile"/>
    <s v="Expense"/>
    <s v="Line Item"/>
    <x v="0"/>
    <x v="124"/>
    <x v="124"/>
    <m/>
    <m/>
  </r>
  <r>
    <n v="2128"/>
    <x v="13"/>
    <n v="83"/>
    <s v="Whitinsvile"/>
    <s v="Expense"/>
    <s v="Line Item"/>
    <x v="0"/>
    <x v="125"/>
    <x v="125"/>
    <m/>
    <m/>
  </r>
  <r>
    <n v="2129"/>
    <x v="13"/>
    <n v="83"/>
    <s v="Whitinsvile"/>
    <s v="Expense"/>
    <s v="Line Item"/>
    <x v="0"/>
    <x v="126"/>
    <x v="126"/>
    <m/>
    <m/>
  </r>
  <r>
    <n v="2130"/>
    <x v="13"/>
    <n v="83"/>
    <s v="Whitinsvile"/>
    <s v="Expense"/>
    <s v="Total"/>
    <x v="0"/>
    <x v="127"/>
    <x v="127"/>
    <m/>
    <n v="31694"/>
  </r>
  <r>
    <n v="2131"/>
    <x v="13"/>
    <n v="83"/>
    <s v="Whitinsvile"/>
    <s v="Expense"/>
    <s v="Line Item"/>
    <x v="0"/>
    <x v="128"/>
    <x v="128"/>
    <m/>
    <n v="4914"/>
  </r>
  <r>
    <n v="2132"/>
    <x v="13"/>
    <n v="83"/>
    <s v="Whitinsvile"/>
    <s v="Expense"/>
    <s v="Line Item"/>
    <x v="0"/>
    <x v="129"/>
    <x v="129"/>
    <m/>
    <m/>
  </r>
  <r>
    <n v="2133"/>
    <x v="13"/>
    <n v="83"/>
    <s v="Whitinsvile"/>
    <s v="Expense"/>
    <s v="Line Item"/>
    <x v="0"/>
    <x v="130"/>
    <x v="130"/>
    <m/>
    <m/>
  </r>
  <r>
    <n v="2134"/>
    <x v="13"/>
    <n v="83"/>
    <s v="Whitinsvile"/>
    <s v="Expense"/>
    <s v="Line Item"/>
    <x v="0"/>
    <x v="131"/>
    <x v="131"/>
    <m/>
    <m/>
  </r>
  <r>
    <n v="2135"/>
    <x v="13"/>
    <n v="83"/>
    <s v="Whitinsvile"/>
    <s v="Expense"/>
    <s v="Line Item"/>
    <x v="0"/>
    <x v="132"/>
    <x v="132"/>
    <m/>
    <m/>
  </r>
  <r>
    <n v="2136"/>
    <x v="13"/>
    <n v="83"/>
    <s v="Whitinsvile"/>
    <s v="Expense"/>
    <s v="Line Item"/>
    <x v="0"/>
    <x v="133"/>
    <x v="133"/>
    <m/>
    <n v="700"/>
  </r>
  <r>
    <n v="2137"/>
    <x v="13"/>
    <n v="83"/>
    <s v="Whitinsvile"/>
    <s v="Expense"/>
    <s v="Total"/>
    <x v="0"/>
    <x v="134"/>
    <x v="134"/>
    <m/>
    <n v="5614"/>
  </r>
  <r>
    <n v="2138"/>
    <x v="13"/>
    <n v="83"/>
    <s v="Whitinsvile"/>
    <s v="Expense"/>
    <s v="Line Item"/>
    <x v="0"/>
    <x v="135"/>
    <x v="135"/>
    <m/>
    <n v="39780"/>
  </r>
  <r>
    <n v="2139"/>
    <x v="13"/>
    <n v="83"/>
    <s v="Whitinsvile"/>
    <s v="Expense"/>
    <s v="Total"/>
    <x v="0"/>
    <x v="136"/>
    <x v="136"/>
    <m/>
    <n v="348149"/>
  </r>
  <r>
    <n v="2140"/>
    <x v="13"/>
    <n v="83"/>
    <s v="Whitinsvile"/>
    <s v="Expense"/>
    <s v="Line Item"/>
    <x v="0"/>
    <x v="137"/>
    <x v="137"/>
    <m/>
    <m/>
  </r>
  <r>
    <n v="2141"/>
    <x v="13"/>
    <n v="83"/>
    <s v="Whitinsvile"/>
    <s v="Expense"/>
    <s v="Line Item"/>
    <x v="0"/>
    <x v="138"/>
    <x v="138"/>
    <m/>
    <n v="929"/>
  </r>
  <r>
    <n v="2142"/>
    <x v="13"/>
    <n v="83"/>
    <s v="Whitinsvile"/>
    <s v="Expense"/>
    <s v="Total"/>
    <x v="0"/>
    <x v="139"/>
    <x v="139"/>
    <m/>
    <n v="349078"/>
  </r>
  <r>
    <n v="2143"/>
    <x v="13"/>
    <n v="83"/>
    <s v="Whitinsvile"/>
    <s v="Expense"/>
    <s v="Total"/>
    <x v="0"/>
    <x v="140"/>
    <x v="140"/>
    <m/>
    <n v="340306"/>
  </r>
  <r>
    <n v="2144"/>
    <x v="13"/>
    <n v="83"/>
    <s v="Whitinsvile"/>
    <s v="Expense"/>
    <s v="Line Item"/>
    <x v="0"/>
    <x v="141"/>
    <x v="141"/>
    <m/>
    <n v="-8772"/>
  </r>
  <r>
    <n v="2145"/>
    <x v="13"/>
    <n v="83"/>
    <s v="Whitinsvile"/>
    <s v="Non-Reimbursable"/>
    <s v="Line Item"/>
    <x v="0"/>
    <x v="142"/>
    <x v="142"/>
    <m/>
    <m/>
  </r>
  <r>
    <n v="2146"/>
    <x v="13"/>
    <n v="83"/>
    <s v="Whitinsvile"/>
    <s v="Non-Reimbursable"/>
    <s v="Line Item"/>
    <x v="0"/>
    <x v="143"/>
    <x v="143"/>
    <m/>
    <m/>
  </r>
  <r>
    <n v="2147"/>
    <x v="13"/>
    <n v="83"/>
    <s v="Whitinsvile"/>
    <s v="Non-Reimbursable"/>
    <s v="Line Item"/>
    <x v="0"/>
    <x v="144"/>
    <x v="144"/>
    <m/>
    <m/>
  </r>
  <r>
    <n v="2148"/>
    <x v="13"/>
    <n v="83"/>
    <s v="Whitinsvile"/>
    <s v="Non-Reimbursable"/>
    <s v="Line Item"/>
    <x v="0"/>
    <x v="145"/>
    <x v="145"/>
    <m/>
    <m/>
  </r>
  <r>
    <n v="2149"/>
    <x v="13"/>
    <n v="83"/>
    <s v="Whitinsvile"/>
    <s v="Non-Reimbursable"/>
    <s v="Line Item"/>
    <x v="0"/>
    <x v="146"/>
    <x v="146"/>
    <m/>
    <m/>
  </r>
  <r>
    <n v="2150"/>
    <x v="13"/>
    <n v="83"/>
    <s v="Whitinsvile"/>
    <s v="Non-Reimbursable"/>
    <s v="Line Item"/>
    <x v="0"/>
    <x v="147"/>
    <x v="147"/>
    <m/>
    <m/>
  </r>
  <r>
    <n v="2151"/>
    <x v="13"/>
    <n v="83"/>
    <s v="Whitinsvile"/>
    <s v="Non-Reimbursable"/>
    <s v="Line Item"/>
    <x v="0"/>
    <x v="148"/>
    <x v="148"/>
    <m/>
    <m/>
  </r>
  <r>
    <n v="2152"/>
    <x v="13"/>
    <n v="83"/>
    <s v="Whitinsvile"/>
    <s v="Non-Reimbursable"/>
    <s v="Total"/>
    <x v="0"/>
    <x v="149"/>
    <x v="149"/>
    <m/>
    <n v="0"/>
  </r>
  <r>
    <n v="2153"/>
    <x v="13"/>
    <n v="83"/>
    <s v="Whitinsvile"/>
    <s v="Non-Reimbursable"/>
    <s v="Total"/>
    <x v="0"/>
    <x v="150"/>
    <x v="150"/>
    <m/>
    <n v="929"/>
  </r>
  <r>
    <n v="2154"/>
    <x v="13"/>
    <n v="83"/>
    <s v="Whitinsvile"/>
    <s v="Non-Reimbursable"/>
    <s v="Line Item"/>
    <x v="0"/>
    <x v="151"/>
    <x v="151"/>
    <m/>
    <n v="929"/>
  </r>
  <r>
    <n v="2155"/>
    <x v="13"/>
    <n v="83"/>
    <s v="Whitinsvile"/>
    <s v="Non-Reimbursable"/>
    <s v="Line Item"/>
    <x v="0"/>
    <x v="152"/>
    <x v="152"/>
    <m/>
    <m/>
  </r>
  <r>
    <n v="2156"/>
    <x v="13"/>
    <n v="83"/>
    <s v="Whitinsvile"/>
    <s v="Non-Reimbursable"/>
    <s v="Line Item"/>
    <x v="0"/>
    <x v="153"/>
    <x v="153"/>
    <m/>
    <n v="0"/>
  </r>
  <r>
    <n v="2157"/>
    <x v="14"/>
    <n v="85"/>
    <s v="Worcester"/>
    <s v="Revenue"/>
    <s v="Line Item"/>
    <x v="0"/>
    <x v="0"/>
    <x v="0"/>
    <m/>
    <m/>
  </r>
  <r>
    <n v="2158"/>
    <x v="14"/>
    <n v="85"/>
    <s v="Worcester"/>
    <s v="Revenue"/>
    <s v="Line Item"/>
    <x v="0"/>
    <x v="1"/>
    <x v="1"/>
    <m/>
    <m/>
  </r>
  <r>
    <n v="2159"/>
    <x v="14"/>
    <n v="85"/>
    <s v="Worcester"/>
    <s v="Revenue"/>
    <s v="Line Item"/>
    <x v="0"/>
    <x v="2"/>
    <x v="2"/>
    <m/>
    <m/>
  </r>
  <r>
    <n v="2160"/>
    <x v="14"/>
    <n v="85"/>
    <s v="Worcester"/>
    <s v="Revenue"/>
    <s v="Total"/>
    <x v="0"/>
    <x v="3"/>
    <x v="3"/>
    <m/>
    <n v="0"/>
  </r>
  <r>
    <n v="2161"/>
    <x v="14"/>
    <n v="85"/>
    <s v="Worcester"/>
    <s v="Revenue"/>
    <s v="Line Item"/>
    <x v="0"/>
    <x v="4"/>
    <x v="4"/>
    <m/>
    <m/>
  </r>
  <r>
    <n v="2162"/>
    <x v="14"/>
    <n v="85"/>
    <s v="Worcester"/>
    <s v="Revenue"/>
    <s v="Line Item"/>
    <x v="0"/>
    <x v="5"/>
    <x v="5"/>
    <m/>
    <m/>
  </r>
  <r>
    <n v="2163"/>
    <x v="14"/>
    <n v="85"/>
    <s v="Worcester"/>
    <s v="Revenue"/>
    <s v="Total"/>
    <x v="0"/>
    <x v="6"/>
    <x v="6"/>
    <m/>
    <n v="0"/>
  </r>
  <r>
    <n v="2164"/>
    <x v="14"/>
    <n v="85"/>
    <s v="Worcester"/>
    <s v="Revenue"/>
    <s v="Line Item"/>
    <x v="0"/>
    <x v="7"/>
    <x v="7"/>
    <m/>
    <m/>
  </r>
  <r>
    <n v="2165"/>
    <x v="14"/>
    <n v="85"/>
    <s v="Worcester"/>
    <s v="Revenue"/>
    <s v="Line Item"/>
    <x v="0"/>
    <x v="8"/>
    <x v="8"/>
    <m/>
    <m/>
  </r>
  <r>
    <n v="2166"/>
    <x v="14"/>
    <n v="85"/>
    <s v="Worcester"/>
    <s v="Revenue"/>
    <s v="Line Item"/>
    <x v="0"/>
    <x v="9"/>
    <x v="9"/>
    <m/>
    <m/>
  </r>
  <r>
    <n v="2167"/>
    <x v="14"/>
    <n v="85"/>
    <s v="Worcester"/>
    <s v="Revenue"/>
    <s v="Line Item"/>
    <x v="0"/>
    <x v="10"/>
    <x v="10"/>
    <m/>
    <n v="366735"/>
  </r>
  <r>
    <n v="2168"/>
    <x v="14"/>
    <n v="85"/>
    <s v="Worcester"/>
    <s v="Revenue"/>
    <s v="Line Item"/>
    <x v="0"/>
    <x v="11"/>
    <x v="11"/>
    <m/>
    <m/>
  </r>
  <r>
    <n v="2169"/>
    <x v="14"/>
    <n v="85"/>
    <s v="Worcester"/>
    <s v="Revenue"/>
    <s v="Line Item"/>
    <x v="0"/>
    <x v="12"/>
    <x v="12"/>
    <m/>
    <m/>
  </r>
  <r>
    <n v="2170"/>
    <x v="14"/>
    <n v="85"/>
    <s v="Worcester"/>
    <s v="Revenue"/>
    <s v="Line Item"/>
    <x v="0"/>
    <x v="13"/>
    <x v="13"/>
    <m/>
    <m/>
  </r>
  <r>
    <n v="2171"/>
    <x v="14"/>
    <n v="85"/>
    <s v="Worcester"/>
    <s v="Revenue"/>
    <s v="Line Item"/>
    <x v="0"/>
    <x v="14"/>
    <x v="14"/>
    <m/>
    <m/>
  </r>
  <r>
    <n v="2172"/>
    <x v="14"/>
    <n v="85"/>
    <s v="Worcester"/>
    <s v="Revenue"/>
    <s v="Line Item"/>
    <x v="0"/>
    <x v="15"/>
    <x v="15"/>
    <m/>
    <m/>
  </r>
  <r>
    <n v="2173"/>
    <x v="14"/>
    <n v="85"/>
    <s v="Worcester"/>
    <s v="Revenue"/>
    <s v="Line Item"/>
    <x v="0"/>
    <x v="16"/>
    <x v="16"/>
    <m/>
    <m/>
  </r>
  <r>
    <n v="2174"/>
    <x v="14"/>
    <n v="85"/>
    <s v="Worcester"/>
    <s v="Revenue"/>
    <s v="Line Item"/>
    <x v="0"/>
    <x v="17"/>
    <x v="17"/>
    <m/>
    <m/>
  </r>
  <r>
    <n v="2175"/>
    <x v="14"/>
    <n v="85"/>
    <s v="Worcester"/>
    <s v="Revenue"/>
    <s v="Line Item"/>
    <x v="0"/>
    <x v="18"/>
    <x v="18"/>
    <m/>
    <m/>
  </r>
  <r>
    <n v="2176"/>
    <x v="14"/>
    <n v="85"/>
    <s v="Worcester"/>
    <s v="Revenue"/>
    <s v="Line Item"/>
    <x v="0"/>
    <x v="19"/>
    <x v="19"/>
    <m/>
    <m/>
  </r>
  <r>
    <n v="2177"/>
    <x v="14"/>
    <n v="85"/>
    <s v="Worcester"/>
    <s v="Revenue"/>
    <s v="Line Item"/>
    <x v="0"/>
    <x v="20"/>
    <x v="20"/>
    <m/>
    <m/>
  </r>
  <r>
    <n v="2178"/>
    <x v="14"/>
    <n v="85"/>
    <s v="Worcester"/>
    <s v="Revenue"/>
    <s v="Line Item"/>
    <x v="0"/>
    <x v="21"/>
    <x v="21"/>
    <m/>
    <m/>
  </r>
  <r>
    <n v="2179"/>
    <x v="14"/>
    <n v="85"/>
    <s v="Worcester"/>
    <s v="Revenue"/>
    <s v="Line Item"/>
    <x v="0"/>
    <x v="22"/>
    <x v="22"/>
    <m/>
    <m/>
  </r>
  <r>
    <n v="2180"/>
    <x v="14"/>
    <n v="85"/>
    <s v="Worcester"/>
    <s v="Revenue"/>
    <s v="Line Item"/>
    <x v="0"/>
    <x v="23"/>
    <x v="23"/>
    <m/>
    <m/>
  </r>
  <r>
    <n v="2181"/>
    <x v="14"/>
    <n v="85"/>
    <s v="Worcester"/>
    <s v="Revenue"/>
    <s v="Line Item"/>
    <x v="0"/>
    <x v="24"/>
    <x v="24"/>
    <m/>
    <m/>
  </r>
  <r>
    <n v="2182"/>
    <x v="14"/>
    <n v="85"/>
    <s v="Worcester"/>
    <s v="Revenue"/>
    <s v="Line Item"/>
    <x v="0"/>
    <x v="25"/>
    <x v="25"/>
    <m/>
    <m/>
  </r>
  <r>
    <n v="2183"/>
    <x v="14"/>
    <n v="85"/>
    <s v="Worcester"/>
    <s v="Revenue"/>
    <s v="Line Item"/>
    <x v="0"/>
    <x v="26"/>
    <x v="26"/>
    <m/>
    <m/>
  </r>
  <r>
    <n v="2184"/>
    <x v="14"/>
    <n v="85"/>
    <s v="Worcester"/>
    <s v="Revenue"/>
    <s v="Line Item"/>
    <x v="0"/>
    <x v="27"/>
    <x v="27"/>
    <m/>
    <m/>
  </r>
  <r>
    <n v="2185"/>
    <x v="14"/>
    <n v="85"/>
    <s v="Worcester"/>
    <s v="Revenue"/>
    <s v="Line Item"/>
    <x v="0"/>
    <x v="28"/>
    <x v="28"/>
    <m/>
    <n v="673"/>
  </r>
  <r>
    <n v="2186"/>
    <x v="14"/>
    <n v="85"/>
    <s v="Worcester"/>
    <s v="Revenue"/>
    <s v="Line Item"/>
    <x v="0"/>
    <x v="29"/>
    <x v="29"/>
    <m/>
    <m/>
  </r>
  <r>
    <n v="2187"/>
    <x v="14"/>
    <n v="85"/>
    <s v="Worcester"/>
    <s v="Revenue"/>
    <s v="Line Item"/>
    <x v="0"/>
    <x v="30"/>
    <x v="30"/>
    <m/>
    <m/>
  </r>
  <r>
    <n v="2188"/>
    <x v="14"/>
    <n v="85"/>
    <s v="Worcester"/>
    <s v="Revenue"/>
    <s v="Line Item"/>
    <x v="0"/>
    <x v="31"/>
    <x v="31"/>
    <m/>
    <m/>
  </r>
  <r>
    <n v="2189"/>
    <x v="14"/>
    <n v="85"/>
    <s v="Worcester"/>
    <s v="Revenue"/>
    <s v="Line Item"/>
    <x v="0"/>
    <x v="32"/>
    <x v="32"/>
    <m/>
    <m/>
  </r>
  <r>
    <n v="2190"/>
    <x v="14"/>
    <n v="85"/>
    <s v="Worcester"/>
    <s v="Revenue"/>
    <s v="Line Item"/>
    <x v="0"/>
    <x v="33"/>
    <x v="33"/>
    <m/>
    <m/>
  </r>
  <r>
    <n v="2191"/>
    <x v="14"/>
    <n v="85"/>
    <s v="Worcester"/>
    <s v="Revenue"/>
    <s v="Line Item"/>
    <x v="0"/>
    <x v="34"/>
    <x v="34"/>
    <m/>
    <m/>
  </r>
  <r>
    <n v="2192"/>
    <x v="14"/>
    <n v="85"/>
    <s v="Worcester"/>
    <s v="Revenue"/>
    <s v="Line Item"/>
    <x v="0"/>
    <x v="35"/>
    <x v="35"/>
    <m/>
    <m/>
  </r>
  <r>
    <n v="2193"/>
    <x v="14"/>
    <n v="85"/>
    <s v="Worcester"/>
    <s v="Revenue"/>
    <s v="Line Item"/>
    <x v="0"/>
    <x v="36"/>
    <x v="36"/>
    <m/>
    <m/>
  </r>
  <r>
    <n v="2194"/>
    <x v="14"/>
    <n v="85"/>
    <s v="Worcester"/>
    <s v="Revenue"/>
    <s v="Line Item"/>
    <x v="0"/>
    <x v="37"/>
    <x v="37"/>
    <m/>
    <m/>
  </r>
  <r>
    <n v="2195"/>
    <x v="14"/>
    <n v="85"/>
    <s v="Worcester"/>
    <s v="Revenue"/>
    <s v="Line Item"/>
    <x v="0"/>
    <x v="38"/>
    <x v="38"/>
    <m/>
    <m/>
  </r>
  <r>
    <n v="2196"/>
    <x v="14"/>
    <n v="85"/>
    <s v="Worcester"/>
    <s v="Revenue"/>
    <s v="Line Item"/>
    <x v="0"/>
    <x v="39"/>
    <x v="39"/>
    <m/>
    <m/>
  </r>
  <r>
    <n v="2197"/>
    <x v="14"/>
    <n v="85"/>
    <s v="Worcester"/>
    <s v="Revenue"/>
    <s v="Line Item"/>
    <x v="0"/>
    <x v="40"/>
    <x v="40"/>
    <m/>
    <m/>
  </r>
  <r>
    <n v="2198"/>
    <x v="14"/>
    <n v="85"/>
    <s v="Worcester"/>
    <s v="Revenue"/>
    <s v="Line Item"/>
    <x v="0"/>
    <x v="41"/>
    <x v="41"/>
    <m/>
    <m/>
  </r>
  <r>
    <n v="2199"/>
    <x v="14"/>
    <n v="85"/>
    <s v="Worcester"/>
    <s v="Revenue"/>
    <s v="Total"/>
    <x v="0"/>
    <x v="42"/>
    <x v="42"/>
    <m/>
    <n v="367408"/>
  </r>
  <r>
    <n v="2200"/>
    <x v="14"/>
    <n v="85"/>
    <s v="Worcester"/>
    <s v="Revenue"/>
    <s v="Line Item"/>
    <x v="0"/>
    <x v="43"/>
    <x v="43"/>
    <m/>
    <m/>
  </r>
  <r>
    <n v="2201"/>
    <x v="14"/>
    <n v="85"/>
    <s v="Worcester"/>
    <s v="Revenue"/>
    <s v="Line Item"/>
    <x v="0"/>
    <x v="44"/>
    <x v="44"/>
    <m/>
    <m/>
  </r>
  <r>
    <n v="2202"/>
    <x v="14"/>
    <n v="85"/>
    <s v="Worcester"/>
    <s v="Revenue"/>
    <s v="Line Item"/>
    <x v="0"/>
    <x v="45"/>
    <x v="45"/>
    <m/>
    <m/>
  </r>
  <r>
    <n v="2203"/>
    <x v="14"/>
    <n v="85"/>
    <s v="Worcester"/>
    <s v="Revenue"/>
    <s v="Line Item"/>
    <x v="0"/>
    <x v="46"/>
    <x v="46"/>
    <m/>
    <m/>
  </r>
  <r>
    <n v="2204"/>
    <x v="14"/>
    <n v="85"/>
    <s v="Worcester"/>
    <s v="Revenue"/>
    <s v="Line Item"/>
    <x v="0"/>
    <x v="47"/>
    <x v="47"/>
    <m/>
    <m/>
  </r>
  <r>
    <n v="2205"/>
    <x v="14"/>
    <n v="85"/>
    <s v="Worcester"/>
    <s v="Revenue"/>
    <s v="Line Item"/>
    <x v="0"/>
    <x v="48"/>
    <x v="48"/>
    <m/>
    <n v="1018"/>
  </r>
  <r>
    <n v="2206"/>
    <x v="14"/>
    <n v="85"/>
    <s v="Worcester"/>
    <s v="Revenue"/>
    <s v="Line Item"/>
    <x v="0"/>
    <x v="49"/>
    <x v="49"/>
    <m/>
    <m/>
  </r>
  <r>
    <n v="2207"/>
    <x v="14"/>
    <n v="85"/>
    <s v="Worcester"/>
    <s v="Revenue"/>
    <s v="Line Item"/>
    <x v="0"/>
    <x v="50"/>
    <x v="50"/>
    <m/>
    <m/>
  </r>
  <r>
    <n v="2208"/>
    <x v="14"/>
    <n v="85"/>
    <s v="Worcester"/>
    <s v="Revenue"/>
    <s v="Line Item"/>
    <x v="0"/>
    <x v="51"/>
    <x v="51"/>
    <m/>
    <m/>
  </r>
  <r>
    <n v="2209"/>
    <x v="14"/>
    <n v="85"/>
    <s v="Worcester"/>
    <s v="Revenue"/>
    <s v="Total"/>
    <x v="0"/>
    <x v="52"/>
    <x v="52"/>
    <m/>
    <n v="368426"/>
  </r>
  <r>
    <n v="2210"/>
    <x v="14"/>
    <n v="85"/>
    <s v="Worcester"/>
    <s v="Salary Expense"/>
    <s v="Line Item"/>
    <x v="1"/>
    <x v="53"/>
    <x v="53"/>
    <n v="0.82"/>
    <n v="58546"/>
  </r>
  <r>
    <n v="2211"/>
    <x v="14"/>
    <n v="85"/>
    <s v="Worcester"/>
    <s v="Salary Expense"/>
    <s v="Line Item"/>
    <x v="1"/>
    <x v="54"/>
    <x v="54"/>
    <n v="0.01"/>
    <n v="1000"/>
  </r>
  <r>
    <n v="2212"/>
    <x v="14"/>
    <n v="85"/>
    <s v="Worcester"/>
    <s v="Salary Expense"/>
    <s v="Line Item"/>
    <x v="1"/>
    <x v="55"/>
    <x v="55"/>
    <n v="0"/>
    <n v="0"/>
  </r>
  <r>
    <n v="2213"/>
    <x v="14"/>
    <n v="85"/>
    <s v="Worcester"/>
    <s v="Salary Expense"/>
    <s v="Line Item"/>
    <x v="2"/>
    <x v="56"/>
    <x v="56"/>
    <n v="0"/>
    <n v="0"/>
  </r>
  <r>
    <n v="2214"/>
    <x v="14"/>
    <n v="85"/>
    <s v="Worcester"/>
    <s v="Salary Expense"/>
    <s v="Line Item"/>
    <x v="2"/>
    <x v="57"/>
    <x v="57"/>
    <n v="0"/>
    <n v="0"/>
  </r>
  <r>
    <n v="2215"/>
    <x v="14"/>
    <n v="85"/>
    <s v="Worcester"/>
    <s v="Salary Expense"/>
    <s v="Line Item"/>
    <x v="2"/>
    <x v="58"/>
    <x v="58"/>
    <m/>
    <n v="0"/>
  </r>
  <r>
    <n v="2216"/>
    <x v="14"/>
    <n v="85"/>
    <s v="Worcester"/>
    <s v="Salary Expense"/>
    <s v="Line Item"/>
    <x v="2"/>
    <x v="59"/>
    <x v="59"/>
    <n v="0"/>
    <n v="0"/>
  </r>
  <r>
    <n v="2217"/>
    <x v="14"/>
    <n v="85"/>
    <s v="Worcester"/>
    <s v="Salary Expense"/>
    <s v="Line Item"/>
    <x v="2"/>
    <x v="60"/>
    <x v="60"/>
    <n v="0"/>
    <n v="0"/>
  </r>
  <r>
    <n v="2218"/>
    <x v="14"/>
    <n v="85"/>
    <s v="Worcester"/>
    <s v="Salary Expense"/>
    <s v="Line Item"/>
    <x v="2"/>
    <x v="61"/>
    <x v="61"/>
    <m/>
    <n v="0"/>
  </r>
  <r>
    <n v="2219"/>
    <x v="14"/>
    <n v="85"/>
    <s v="Worcester"/>
    <s v="Salary Expense"/>
    <s v="Line Item"/>
    <x v="2"/>
    <x v="62"/>
    <x v="62"/>
    <m/>
    <n v="0"/>
  </r>
  <r>
    <n v="2220"/>
    <x v="14"/>
    <n v="85"/>
    <s v="Worcester"/>
    <s v="Salary Expense"/>
    <s v="Line Item"/>
    <x v="2"/>
    <x v="63"/>
    <x v="63"/>
    <m/>
    <n v="0"/>
  </r>
  <r>
    <n v="2221"/>
    <x v="14"/>
    <n v="85"/>
    <s v="Worcester"/>
    <s v="Salary Expense"/>
    <s v="Line Item"/>
    <x v="2"/>
    <x v="64"/>
    <x v="64"/>
    <m/>
    <n v="0"/>
  </r>
  <r>
    <n v="2222"/>
    <x v="14"/>
    <n v="85"/>
    <s v="Worcester"/>
    <s v="Salary Expense"/>
    <s v="Line Item"/>
    <x v="2"/>
    <x v="65"/>
    <x v="65"/>
    <m/>
    <n v="0"/>
  </r>
  <r>
    <n v="2223"/>
    <x v="14"/>
    <n v="85"/>
    <s v="Worcester"/>
    <s v="Salary Expense"/>
    <s v="Line Item"/>
    <x v="2"/>
    <x v="66"/>
    <x v="66"/>
    <m/>
    <n v="0"/>
  </r>
  <r>
    <n v="2224"/>
    <x v="14"/>
    <n v="85"/>
    <s v="Worcester"/>
    <s v="Salary Expense"/>
    <s v="Line Item"/>
    <x v="2"/>
    <x v="67"/>
    <x v="67"/>
    <n v="0"/>
    <n v="0"/>
  </r>
  <r>
    <n v="2225"/>
    <x v="14"/>
    <n v="85"/>
    <s v="Worcester"/>
    <s v="Salary Expense"/>
    <s v="Line Item"/>
    <x v="2"/>
    <x v="68"/>
    <x v="68"/>
    <n v="0"/>
    <n v="0"/>
  </r>
  <r>
    <n v="2226"/>
    <x v="14"/>
    <n v="85"/>
    <s v="Worcester"/>
    <s v="Salary Expense"/>
    <s v="Line Item"/>
    <x v="2"/>
    <x v="69"/>
    <x v="69"/>
    <m/>
    <n v="0"/>
  </r>
  <r>
    <n v="2227"/>
    <x v="14"/>
    <n v="85"/>
    <s v="Worcester"/>
    <s v="Salary Expense"/>
    <s v="Line Item"/>
    <x v="2"/>
    <x v="70"/>
    <x v="70"/>
    <m/>
    <n v="0"/>
  </r>
  <r>
    <n v="2228"/>
    <x v="14"/>
    <n v="85"/>
    <s v="Worcester"/>
    <s v="Salary Expense"/>
    <s v="Line Item"/>
    <x v="2"/>
    <x v="71"/>
    <x v="71"/>
    <m/>
    <n v="0"/>
  </r>
  <r>
    <n v="2229"/>
    <x v="14"/>
    <n v="85"/>
    <s v="Worcester"/>
    <s v="Salary Expense"/>
    <s v="Line Item"/>
    <x v="2"/>
    <x v="72"/>
    <x v="72"/>
    <m/>
    <n v="0"/>
  </r>
  <r>
    <n v="2230"/>
    <x v="14"/>
    <n v="85"/>
    <s v="Worcester"/>
    <s v="Salary Expense"/>
    <s v="Line Item"/>
    <x v="2"/>
    <x v="73"/>
    <x v="73"/>
    <n v="0"/>
    <n v="0"/>
  </r>
  <r>
    <n v="2231"/>
    <x v="14"/>
    <n v="85"/>
    <s v="Worcester"/>
    <s v="Salary Expense"/>
    <s v="Line Item"/>
    <x v="2"/>
    <x v="74"/>
    <x v="74"/>
    <n v="0"/>
    <n v="0"/>
  </r>
  <r>
    <n v="2232"/>
    <x v="14"/>
    <n v="85"/>
    <s v="Worcester"/>
    <s v="Salary Expense"/>
    <s v="Line Item"/>
    <x v="2"/>
    <x v="75"/>
    <x v="75"/>
    <n v="0"/>
    <n v="0"/>
  </r>
  <r>
    <n v="2233"/>
    <x v="14"/>
    <n v="85"/>
    <s v="Worcester"/>
    <s v="Salary Expense"/>
    <s v="Line Item"/>
    <x v="2"/>
    <x v="76"/>
    <x v="76"/>
    <n v="0"/>
    <n v="0"/>
  </r>
  <r>
    <n v="2234"/>
    <x v="14"/>
    <n v="85"/>
    <s v="Worcester"/>
    <s v="Salary Expense"/>
    <s v="Line Item"/>
    <x v="2"/>
    <x v="77"/>
    <x v="77"/>
    <n v="0"/>
    <n v="0"/>
  </r>
  <r>
    <n v="2235"/>
    <x v="14"/>
    <n v="85"/>
    <s v="Worcester"/>
    <s v="Salary Expense"/>
    <s v="Line Item"/>
    <x v="2"/>
    <x v="78"/>
    <x v="78"/>
    <m/>
    <n v="0"/>
  </r>
  <r>
    <n v="2236"/>
    <x v="14"/>
    <n v="85"/>
    <s v="Worcester"/>
    <s v="Salary Expense"/>
    <s v="Line Item"/>
    <x v="2"/>
    <x v="79"/>
    <x v="79"/>
    <m/>
    <n v="0"/>
  </r>
  <r>
    <n v="2237"/>
    <x v="14"/>
    <n v="85"/>
    <s v="Worcester"/>
    <s v="Salary Expense"/>
    <s v="Line Item"/>
    <x v="2"/>
    <x v="80"/>
    <x v="80"/>
    <m/>
    <n v="0"/>
  </r>
  <r>
    <n v="2238"/>
    <x v="14"/>
    <n v="85"/>
    <s v="Worcester"/>
    <s v="Salary Expense"/>
    <s v="Line Item"/>
    <x v="2"/>
    <x v="81"/>
    <x v="81"/>
    <n v="0"/>
    <n v="0"/>
  </r>
  <r>
    <n v="2239"/>
    <x v="14"/>
    <n v="85"/>
    <s v="Worcester"/>
    <s v="Salary Expense"/>
    <s v="Line Item"/>
    <x v="2"/>
    <x v="82"/>
    <x v="82"/>
    <n v="0"/>
    <n v="0"/>
  </r>
  <r>
    <n v="2240"/>
    <x v="14"/>
    <n v="85"/>
    <s v="Worcester"/>
    <s v="Salary Expense"/>
    <s v="Line Item"/>
    <x v="2"/>
    <x v="83"/>
    <x v="83"/>
    <n v="0"/>
    <n v="0"/>
  </r>
  <r>
    <n v="2241"/>
    <x v="14"/>
    <n v="85"/>
    <s v="Worcester"/>
    <s v="Salary Expense"/>
    <s v="Line Item"/>
    <x v="2"/>
    <x v="84"/>
    <x v="84"/>
    <n v="0"/>
    <n v="0"/>
  </r>
  <r>
    <n v="2242"/>
    <x v="14"/>
    <n v="85"/>
    <s v="Worcester"/>
    <s v="Salary Expense"/>
    <s v="Line Item"/>
    <x v="2"/>
    <x v="85"/>
    <x v="85"/>
    <n v="5.46"/>
    <n v="174585"/>
  </r>
  <r>
    <n v="2243"/>
    <x v="14"/>
    <n v="85"/>
    <s v="Worcester"/>
    <s v="Salary Expense"/>
    <s v="Line Item"/>
    <x v="2"/>
    <x v="86"/>
    <x v="86"/>
    <n v="0"/>
    <n v="0"/>
  </r>
  <r>
    <n v="2244"/>
    <x v="14"/>
    <n v="85"/>
    <s v="Worcester"/>
    <s v="Salary Expense"/>
    <s v="Line Item"/>
    <x v="3"/>
    <x v="87"/>
    <x v="87"/>
    <n v="0.49"/>
    <n v="16735"/>
  </r>
  <r>
    <n v="2245"/>
    <x v="14"/>
    <n v="85"/>
    <s v="Worcester"/>
    <s v="Salary Expense"/>
    <s v="Line Item"/>
    <x v="3"/>
    <x v="88"/>
    <x v="88"/>
    <n v="0"/>
    <n v="0"/>
  </r>
  <r>
    <n v="2246"/>
    <x v="14"/>
    <n v="85"/>
    <s v="Worcester"/>
    <s v="Salary Expense"/>
    <s v="Line Item"/>
    <x v="3"/>
    <x v="89"/>
    <x v="89"/>
    <m/>
    <n v="0"/>
  </r>
  <r>
    <n v="2247"/>
    <x v="14"/>
    <n v="85"/>
    <s v="Worcester"/>
    <s v="Salary Expense"/>
    <s v="Line Item"/>
    <x v="0"/>
    <x v="90"/>
    <x v="90"/>
    <m/>
    <n v="0"/>
  </r>
  <r>
    <n v="2248"/>
    <x v="14"/>
    <n v="85"/>
    <s v="Worcester"/>
    <s v="Salary Expense"/>
    <s v="Total"/>
    <x v="0"/>
    <x v="91"/>
    <x v="91"/>
    <n v="6.78"/>
    <n v="250866"/>
  </r>
  <r>
    <n v="2249"/>
    <x v="14"/>
    <n v="85"/>
    <s v="Worcester"/>
    <s v="Expense"/>
    <s v="Total"/>
    <x v="0"/>
    <x v="92"/>
    <x v="92"/>
    <n v="6.78"/>
    <n v="250866"/>
  </r>
  <r>
    <n v="2250"/>
    <x v="14"/>
    <n v="85"/>
    <s v="Worcester"/>
    <s v="Expense"/>
    <s v="Line Item"/>
    <x v="0"/>
    <x v="93"/>
    <x v="93"/>
    <n v="0"/>
    <n v="0"/>
  </r>
  <r>
    <n v="2251"/>
    <x v="14"/>
    <n v="85"/>
    <s v="Worcester"/>
    <s v="Expense"/>
    <s v="Line Item"/>
    <x v="0"/>
    <x v="94"/>
    <x v="94"/>
    <n v="0"/>
    <n v="0"/>
  </r>
  <r>
    <n v="2252"/>
    <x v="14"/>
    <n v="85"/>
    <s v="Worcester"/>
    <s v="Expense"/>
    <s v="Line Item"/>
    <x v="0"/>
    <x v="95"/>
    <x v="95"/>
    <n v="0"/>
    <n v="0"/>
  </r>
  <r>
    <n v="2253"/>
    <x v="14"/>
    <n v="85"/>
    <s v="Worcester"/>
    <s v="Expense"/>
    <s v="Line Item"/>
    <x v="0"/>
    <x v="96"/>
    <x v="96"/>
    <m/>
    <n v="0"/>
  </r>
  <r>
    <n v="2254"/>
    <x v="14"/>
    <n v="85"/>
    <s v="Worcester"/>
    <s v="Expense"/>
    <s v="Total"/>
    <x v="0"/>
    <x v="97"/>
    <x v="97"/>
    <n v="0"/>
    <n v="0"/>
  </r>
  <r>
    <n v="2255"/>
    <x v="14"/>
    <n v="85"/>
    <s v="Worcester"/>
    <s v="Expense"/>
    <s v="Line Item"/>
    <x v="0"/>
    <x v="98"/>
    <x v="98"/>
    <m/>
    <n v="0"/>
  </r>
  <r>
    <n v="2256"/>
    <x v="14"/>
    <n v="85"/>
    <s v="Worcester"/>
    <s v="Expense"/>
    <s v="Total"/>
    <x v="0"/>
    <x v="99"/>
    <x v="99"/>
    <n v="6.78"/>
    <n v="250866"/>
  </r>
  <r>
    <n v="2257"/>
    <x v="14"/>
    <n v="85"/>
    <s v="Worcester"/>
    <s v="Expense"/>
    <s v="Line Item"/>
    <x v="0"/>
    <x v="100"/>
    <x v="100"/>
    <m/>
    <n v="20310"/>
  </r>
  <r>
    <n v="2258"/>
    <x v="14"/>
    <n v="85"/>
    <s v="Worcester"/>
    <s v="Expense"/>
    <s v="Line Item"/>
    <x v="0"/>
    <x v="101"/>
    <x v="101"/>
    <m/>
    <n v="31669"/>
  </r>
  <r>
    <n v="2259"/>
    <x v="14"/>
    <n v="85"/>
    <s v="Worcester"/>
    <s v="Expense"/>
    <s v="Line Item"/>
    <x v="0"/>
    <x v="102"/>
    <x v="102"/>
    <m/>
    <n v="0"/>
  </r>
  <r>
    <n v="2260"/>
    <x v="14"/>
    <n v="85"/>
    <s v="Worcester"/>
    <s v="Expense"/>
    <s v="Total"/>
    <x v="0"/>
    <x v="103"/>
    <x v="103"/>
    <m/>
    <n v="302845"/>
  </r>
  <r>
    <n v="2261"/>
    <x v="14"/>
    <n v="85"/>
    <s v="Worcester"/>
    <s v="Expense"/>
    <s v="Line Item"/>
    <x v="0"/>
    <x v="104"/>
    <x v="104"/>
    <m/>
    <n v="0"/>
  </r>
  <r>
    <n v="2262"/>
    <x v="14"/>
    <n v="85"/>
    <s v="Worcester"/>
    <s v="Expense"/>
    <s v="Line Item"/>
    <x v="0"/>
    <x v="105"/>
    <x v="105"/>
    <m/>
    <n v="0"/>
  </r>
  <r>
    <n v="2263"/>
    <x v="14"/>
    <n v="85"/>
    <s v="Worcester"/>
    <s v="Expense"/>
    <s v="Line Item"/>
    <x v="0"/>
    <x v="106"/>
    <x v="106"/>
    <m/>
    <n v="0"/>
  </r>
  <r>
    <n v="2264"/>
    <x v="14"/>
    <n v="85"/>
    <s v="Worcester"/>
    <s v="Expense"/>
    <s v="Line Item"/>
    <x v="0"/>
    <x v="107"/>
    <x v="107"/>
    <m/>
    <m/>
  </r>
  <r>
    <n v="2265"/>
    <x v="14"/>
    <n v="85"/>
    <s v="Worcester"/>
    <s v="Expense"/>
    <s v="Total"/>
    <x v="0"/>
    <x v="108"/>
    <x v="108"/>
    <m/>
    <n v="0"/>
  </r>
  <r>
    <n v="2266"/>
    <x v="14"/>
    <n v="85"/>
    <s v="Worcester"/>
    <s v="Expense"/>
    <s v="Line Item"/>
    <x v="0"/>
    <x v="109"/>
    <x v="109"/>
    <m/>
    <m/>
  </r>
  <r>
    <n v="2267"/>
    <x v="14"/>
    <n v="85"/>
    <s v="Worcester"/>
    <s v="Expense"/>
    <s v="Line Item"/>
    <x v="0"/>
    <x v="110"/>
    <x v="110"/>
    <m/>
    <m/>
  </r>
  <r>
    <n v="2268"/>
    <x v="14"/>
    <n v="85"/>
    <s v="Worcester"/>
    <s v="Expense"/>
    <s v="Line Item"/>
    <x v="0"/>
    <x v="111"/>
    <x v="111"/>
    <m/>
    <m/>
  </r>
  <r>
    <n v="2269"/>
    <x v="14"/>
    <n v="85"/>
    <s v="Worcester"/>
    <s v="Expense"/>
    <s v="Line Item"/>
    <x v="0"/>
    <x v="112"/>
    <x v="112"/>
    <m/>
    <m/>
  </r>
  <r>
    <n v="2270"/>
    <x v="14"/>
    <n v="85"/>
    <s v="Worcester"/>
    <s v="Expense"/>
    <s v="Line Item"/>
    <x v="0"/>
    <x v="113"/>
    <x v="113"/>
    <m/>
    <n v="338"/>
  </r>
  <r>
    <n v="2271"/>
    <x v="14"/>
    <n v="85"/>
    <s v="Worcester"/>
    <s v="Expense"/>
    <s v="Line Item"/>
    <x v="0"/>
    <x v="114"/>
    <x v="114"/>
    <m/>
    <n v="5998"/>
  </r>
  <r>
    <n v="2272"/>
    <x v="14"/>
    <n v="85"/>
    <s v="Worcester"/>
    <s v="Expense"/>
    <s v="Line Item"/>
    <x v="0"/>
    <x v="115"/>
    <x v="115"/>
    <m/>
    <n v="33"/>
  </r>
  <r>
    <n v="2273"/>
    <x v="14"/>
    <n v="85"/>
    <s v="Worcester"/>
    <s v="Expense"/>
    <s v="Line Item"/>
    <x v="0"/>
    <x v="116"/>
    <x v="116"/>
    <m/>
    <n v="0"/>
  </r>
  <r>
    <n v="2274"/>
    <x v="14"/>
    <n v="85"/>
    <s v="Worcester"/>
    <s v="Expense"/>
    <s v="Line Item"/>
    <x v="0"/>
    <x v="117"/>
    <x v="117"/>
    <m/>
    <n v="0"/>
  </r>
  <r>
    <n v="2275"/>
    <x v="14"/>
    <n v="85"/>
    <s v="Worcester"/>
    <s v="Expense"/>
    <s v="Line Item"/>
    <x v="0"/>
    <x v="118"/>
    <x v="118"/>
    <m/>
    <m/>
  </r>
  <r>
    <n v="2276"/>
    <x v="14"/>
    <n v="85"/>
    <s v="Worcester"/>
    <s v="Expense"/>
    <s v="Line Item"/>
    <x v="0"/>
    <x v="119"/>
    <x v="119"/>
    <m/>
    <m/>
  </r>
  <r>
    <n v="2277"/>
    <x v="14"/>
    <n v="85"/>
    <s v="Worcester"/>
    <s v="Expense"/>
    <s v="Line Item"/>
    <x v="0"/>
    <x v="120"/>
    <x v="120"/>
    <m/>
    <m/>
  </r>
  <r>
    <n v="2278"/>
    <x v="14"/>
    <n v="85"/>
    <s v="Worcester"/>
    <s v="Expense"/>
    <s v="Line Item"/>
    <x v="0"/>
    <x v="121"/>
    <x v="121"/>
    <m/>
    <n v="23125"/>
  </r>
  <r>
    <n v="2279"/>
    <x v="14"/>
    <n v="85"/>
    <s v="Worcester"/>
    <s v="Expense"/>
    <s v="Line Item"/>
    <x v="0"/>
    <x v="122"/>
    <x v="122"/>
    <m/>
    <m/>
  </r>
  <r>
    <n v="2280"/>
    <x v="14"/>
    <n v="85"/>
    <s v="Worcester"/>
    <s v="Expense"/>
    <s v="Line Item"/>
    <x v="0"/>
    <x v="123"/>
    <x v="123"/>
    <m/>
    <m/>
  </r>
  <r>
    <n v="2281"/>
    <x v="14"/>
    <n v="85"/>
    <s v="Worcester"/>
    <s v="Expense"/>
    <s v="Line Item"/>
    <x v="0"/>
    <x v="124"/>
    <x v="124"/>
    <m/>
    <m/>
  </r>
  <r>
    <n v="2282"/>
    <x v="14"/>
    <n v="85"/>
    <s v="Worcester"/>
    <s v="Expense"/>
    <s v="Line Item"/>
    <x v="0"/>
    <x v="125"/>
    <x v="125"/>
    <m/>
    <m/>
  </r>
  <r>
    <n v="2283"/>
    <x v="14"/>
    <n v="85"/>
    <s v="Worcester"/>
    <s v="Expense"/>
    <s v="Line Item"/>
    <x v="0"/>
    <x v="126"/>
    <x v="126"/>
    <m/>
    <m/>
  </r>
  <r>
    <n v="2284"/>
    <x v="14"/>
    <n v="85"/>
    <s v="Worcester"/>
    <s v="Expense"/>
    <s v="Total"/>
    <x v="0"/>
    <x v="127"/>
    <x v="127"/>
    <m/>
    <n v="29494"/>
  </r>
  <r>
    <n v="2285"/>
    <x v="14"/>
    <n v="85"/>
    <s v="Worcester"/>
    <s v="Expense"/>
    <s v="Line Item"/>
    <x v="0"/>
    <x v="128"/>
    <x v="128"/>
    <m/>
    <n v="4970"/>
  </r>
  <r>
    <n v="2286"/>
    <x v="14"/>
    <n v="85"/>
    <s v="Worcester"/>
    <s v="Expense"/>
    <s v="Line Item"/>
    <x v="0"/>
    <x v="129"/>
    <x v="129"/>
    <m/>
    <m/>
  </r>
  <r>
    <n v="2287"/>
    <x v="14"/>
    <n v="85"/>
    <s v="Worcester"/>
    <s v="Expense"/>
    <s v="Line Item"/>
    <x v="0"/>
    <x v="130"/>
    <x v="130"/>
    <m/>
    <m/>
  </r>
  <r>
    <n v="2288"/>
    <x v="14"/>
    <n v="85"/>
    <s v="Worcester"/>
    <s v="Expense"/>
    <s v="Line Item"/>
    <x v="0"/>
    <x v="131"/>
    <x v="131"/>
    <m/>
    <m/>
  </r>
  <r>
    <n v="2289"/>
    <x v="14"/>
    <n v="85"/>
    <s v="Worcester"/>
    <s v="Expense"/>
    <s v="Line Item"/>
    <x v="0"/>
    <x v="132"/>
    <x v="132"/>
    <m/>
    <m/>
  </r>
  <r>
    <n v="2290"/>
    <x v="14"/>
    <n v="85"/>
    <s v="Worcester"/>
    <s v="Expense"/>
    <s v="Line Item"/>
    <x v="0"/>
    <x v="133"/>
    <x v="133"/>
    <m/>
    <n v="700"/>
  </r>
  <r>
    <n v="2291"/>
    <x v="14"/>
    <n v="85"/>
    <s v="Worcester"/>
    <s v="Expense"/>
    <s v="Total"/>
    <x v="0"/>
    <x v="134"/>
    <x v="134"/>
    <m/>
    <n v="5670"/>
  </r>
  <r>
    <n v="2292"/>
    <x v="14"/>
    <n v="85"/>
    <s v="Worcester"/>
    <s v="Expense"/>
    <s v="Line Item"/>
    <x v="0"/>
    <x v="135"/>
    <x v="135"/>
    <m/>
    <n v="43603"/>
  </r>
  <r>
    <n v="2293"/>
    <x v="14"/>
    <n v="85"/>
    <s v="Worcester"/>
    <s v="Expense"/>
    <s v="Total"/>
    <x v="0"/>
    <x v="136"/>
    <x v="136"/>
    <m/>
    <n v="381612"/>
  </r>
  <r>
    <n v="2294"/>
    <x v="14"/>
    <n v="85"/>
    <s v="Worcester"/>
    <s v="Expense"/>
    <s v="Line Item"/>
    <x v="0"/>
    <x v="137"/>
    <x v="137"/>
    <m/>
    <m/>
  </r>
  <r>
    <n v="2295"/>
    <x v="14"/>
    <n v="85"/>
    <s v="Worcester"/>
    <s v="Expense"/>
    <s v="Line Item"/>
    <x v="0"/>
    <x v="138"/>
    <x v="138"/>
    <m/>
    <n v="1018"/>
  </r>
  <r>
    <n v="2296"/>
    <x v="14"/>
    <n v="85"/>
    <s v="Worcester"/>
    <s v="Expense"/>
    <s v="Total"/>
    <x v="0"/>
    <x v="139"/>
    <x v="139"/>
    <m/>
    <n v="382630"/>
  </r>
  <r>
    <n v="2297"/>
    <x v="14"/>
    <n v="85"/>
    <s v="Worcester"/>
    <s v="Expense"/>
    <s v="Total"/>
    <x v="0"/>
    <x v="140"/>
    <x v="140"/>
    <m/>
    <n v="368426"/>
  </r>
  <r>
    <n v="2298"/>
    <x v="14"/>
    <n v="85"/>
    <s v="Worcester"/>
    <s v="Expense"/>
    <s v="Line Item"/>
    <x v="0"/>
    <x v="141"/>
    <x v="141"/>
    <m/>
    <n v="-14204"/>
  </r>
  <r>
    <n v="2299"/>
    <x v="14"/>
    <n v="85"/>
    <s v="Worcester"/>
    <s v="Non-Reimbursable"/>
    <s v="Line Item"/>
    <x v="0"/>
    <x v="142"/>
    <x v="142"/>
    <m/>
    <m/>
  </r>
  <r>
    <n v="2300"/>
    <x v="14"/>
    <n v="85"/>
    <s v="Worcester"/>
    <s v="Non-Reimbursable"/>
    <s v="Line Item"/>
    <x v="0"/>
    <x v="143"/>
    <x v="143"/>
    <m/>
    <m/>
  </r>
  <r>
    <n v="2301"/>
    <x v="14"/>
    <n v="85"/>
    <s v="Worcester"/>
    <s v="Non-Reimbursable"/>
    <s v="Line Item"/>
    <x v="0"/>
    <x v="144"/>
    <x v="144"/>
    <m/>
    <m/>
  </r>
  <r>
    <n v="2302"/>
    <x v="14"/>
    <n v="85"/>
    <s v="Worcester"/>
    <s v="Non-Reimbursable"/>
    <s v="Line Item"/>
    <x v="0"/>
    <x v="145"/>
    <x v="145"/>
    <m/>
    <m/>
  </r>
  <r>
    <n v="2303"/>
    <x v="14"/>
    <n v="85"/>
    <s v="Worcester"/>
    <s v="Non-Reimbursable"/>
    <s v="Line Item"/>
    <x v="0"/>
    <x v="146"/>
    <x v="146"/>
    <m/>
    <m/>
  </r>
  <r>
    <n v="2304"/>
    <x v="14"/>
    <n v="85"/>
    <s v="Worcester"/>
    <s v="Non-Reimbursable"/>
    <s v="Line Item"/>
    <x v="0"/>
    <x v="147"/>
    <x v="147"/>
    <m/>
    <m/>
  </r>
  <r>
    <n v="2305"/>
    <x v="14"/>
    <n v="85"/>
    <s v="Worcester"/>
    <s v="Non-Reimbursable"/>
    <s v="Line Item"/>
    <x v="0"/>
    <x v="148"/>
    <x v="148"/>
    <m/>
    <m/>
  </r>
  <r>
    <n v="2306"/>
    <x v="14"/>
    <n v="85"/>
    <s v="Worcester"/>
    <s v="Non-Reimbursable"/>
    <s v="Total"/>
    <x v="0"/>
    <x v="149"/>
    <x v="149"/>
    <m/>
    <n v="0"/>
  </r>
  <r>
    <n v="2307"/>
    <x v="14"/>
    <n v="85"/>
    <s v="Worcester"/>
    <s v="Non-Reimbursable"/>
    <s v="Total"/>
    <x v="0"/>
    <x v="150"/>
    <x v="150"/>
    <m/>
    <n v="1018"/>
  </r>
  <r>
    <n v="2308"/>
    <x v="14"/>
    <n v="85"/>
    <s v="Worcester"/>
    <s v="Non-Reimbursable"/>
    <s v="Line Item"/>
    <x v="0"/>
    <x v="151"/>
    <x v="151"/>
    <m/>
    <n v="1018"/>
  </r>
  <r>
    <n v="2309"/>
    <x v="14"/>
    <n v="85"/>
    <s v="Worcester"/>
    <s v="Non-Reimbursable"/>
    <s v="Line Item"/>
    <x v="0"/>
    <x v="152"/>
    <x v="152"/>
    <m/>
    <m/>
  </r>
  <r>
    <n v="2310"/>
    <x v="14"/>
    <n v="85"/>
    <s v="Worcester"/>
    <s v="Non-Reimbursable"/>
    <s v="Line Item"/>
    <x v="0"/>
    <x v="153"/>
    <x v="153"/>
    <m/>
    <n v="0"/>
  </r>
  <r>
    <n v="2311"/>
    <x v="15"/>
    <n v="68"/>
    <s v="Dorchester"/>
    <s v="Revenue"/>
    <s v="Line Item"/>
    <x v="0"/>
    <x v="0"/>
    <x v="0"/>
    <m/>
    <m/>
  </r>
  <r>
    <n v="2312"/>
    <x v="15"/>
    <n v="68"/>
    <s v="Dorchester"/>
    <s v="Revenue"/>
    <s v="Line Item"/>
    <x v="0"/>
    <x v="1"/>
    <x v="1"/>
    <m/>
    <m/>
  </r>
  <r>
    <n v="2313"/>
    <x v="15"/>
    <n v="68"/>
    <s v="Dorchester"/>
    <s v="Revenue"/>
    <s v="Line Item"/>
    <x v="0"/>
    <x v="2"/>
    <x v="2"/>
    <m/>
    <m/>
  </r>
  <r>
    <n v="2314"/>
    <x v="15"/>
    <n v="68"/>
    <s v="Dorchester"/>
    <s v="Revenue"/>
    <s v="Total"/>
    <x v="0"/>
    <x v="3"/>
    <x v="3"/>
    <m/>
    <n v="0"/>
  </r>
  <r>
    <n v="2315"/>
    <x v="15"/>
    <n v="68"/>
    <s v="Dorchester"/>
    <s v="Revenue"/>
    <s v="Line Item"/>
    <x v="0"/>
    <x v="4"/>
    <x v="4"/>
    <m/>
    <m/>
  </r>
  <r>
    <n v="2316"/>
    <x v="15"/>
    <n v="68"/>
    <s v="Dorchester"/>
    <s v="Revenue"/>
    <s v="Line Item"/>
    <x v="0"/>
    <x v="5"/>
    <x v="5"/>
    <m/>
    <m/>
  </r>
  <r>
    <n v="2317"/>
    <x v="15"/>
    <n v="68"/>
    <s v="Dorchester"/>
    <s v="Revenue"/>
    <s v="Total"/>
    <x v="0"/>
    <x v="6"/>
    <x v="6"/>
    <m/>
    <n v="0"/>
  </r>
  <r>
    <n v="2318"/>
    <x v="15"/>
    <n v="68"/>
    <s v="Dorchester"/>
    <s v="Revenue"/>
    <s v="Line Item"/>
    <x v="0"/>
    <x v="7"/>
    <x v="7"/>
    <m/>
    <m/>
  </r>
  <r>
    <n v="2319"/>
    <x v="15"/>
    <n v="68"/>
    <s v="Dorchester"/>
    <s v="Revenue"/>
    <s v="Line Item"/>
    <x v="0"/>
    <x v="8"/>
    <x v="8"/>
    <m/>
    <m/>
  </r>
  <r>
    <n v="2320"/>
    <x v="15"/>
    <n v="68"/>
    <s v="Dorchester"/>
    <s v="Revenue"/>
    <s v="Line Item"/>
    <x v="0"/>
    <x v="9"/>
    <x v="9"/>
    <m/>
    <m/>
  </r>
  <r>
    <n v="2321"/>
    <x v="15"/>
    <n v="68"/>
    <s v="Dorchester"/>
    <s v="Revenue"/>
    <s v="Line Item"/>
    <x v="0"/>
    <x v="10"/>
    <x v="10"/>
    <m/>
    <n v="262391"/>
  </r>
  <r>
    <n v="2322"/>
    <x v="15"/>
    <n v="68"/>
    <s v="Dorchester"/>
    <s v="Revenue"/>
    <s v="Line Item"/>
    <x v="0"/>
    <x v="11"/>
    <x v="11"/>
    <m/>
    <m/>
  </r>
  <r>
    <n v="2323"/>
    <x v="15"/>
    <n v="68"/>
    <s v="Dorchester"/>
    <s v="Revenue"/>
    <s v="Line Item"/>
    <x v="0"/>
    <x v="12"/>
    <x v="12"/>
    <m/>
    <m/>
  </r>
  <r>
    <n v="2324"/>
    <x v="15"/>
    <n v="68"/>
    <s v="Dorchester"/>
    <s v="Revenue"/>
    <s v="Line Item"/>
    <x v="0"/>
    <x v="13"/>
    <x v="13"/>
    <m/>
    <m/>
  </r>
  <r>
    <n v="2325"/>
    <x v="15"/>
    <n v="68"/>
    <s v="Dorchester"/>
    <s v="Revenue"/>
    <s v="Line Item"/>
    <x v="0"/>
    <x v="14"/>
    <x v="14"/>
    <m/>
    <m/>
  </r>
  <r>
    <n v="2326"/>
    <x v="15"/>
    <n v="68"/>
    <s v="Dorchester"/>
    <s v="Revenue"/>
    <s v="Line Item"/>
    <x v="0"/>
    <x v="15"/>
    <x v="15"/>
    <m/>
    <m/>
  </r>
  <r>
    <n v="2327"/>
    <x v="15"/>
    <n v="68"/>
    <s v="Dorchester"/>
    <s v="Revenue"/>
    <s v="Line Item"/>
    <x v="0"/>
    <x v="16"/>
    <x v="16"/>
    <m/>
    <m/>
  </r>
  <r>
    <n v="2328"/>
    <x v="15"/>
    <n v="68"/>
    <s v="Dorchester"/>
    <s v="Revenue"/>
    <s v="Line Item"/>
    <x v="0"/>
    <x v="17"/>
    <x v="17"/>
    <m/>
    <m/>
  </r>
  <r>
    <n v="2329"/>
    <x v="15"/>
    <n v="68"/>
    <s v="Dorchester"/>
    <s v="Revenue"/>
    <s v="Line Item"/>
    <x v="0"/>
    <x v="18"/>
    <x v="18"/>
    <m/>
    <m/>
  </r>
  <r>
    <n v="2330"/>
    <x v="15"/>
    <n v="68"/>
    <s v="Dorchester"/>
    <s v="Revenue"/>
    <s v="Line Item"/>
    <x v="0"/>
    <x v="19"/>
    <x v="19"/>
    <m/>
    <m/>
  </r>
  <r>
    <n v="2331"/>
    <x v="15"/>
    <n v="68"/>
    <s v="Dorchester"/>
    <s v="Revenue"/>
    <s v="Line Item"/>
    <x v="0"/>
    <x v="20"/>
    <x v="20"/>
    <m/>
    <m/>
  </r>
  <r>
    <n v="2332"/>
    <x v="15"/>
    <n v="68"/>
    <s v="Dorchester"/>
    <s v="Revenue"/>
    <s v="Line Item"/>
    <x v="0"/>
    <x v="21"/>
    <x v="21"/>
    <m/>
    <m/>
  </r>
  <r>
    <n v="2333"/>
    <x v="15"/>
    <n v="68"/>
    <s v="Dorchester"/>
    <s v="Revenue"/>
    <s v="Line Item"/>
    <x v="0"/>
    <x v="22"/>
    <x v="22"/>
    <m/>
    <m/>
  </r>
  <r>
    <n v="2334"/>
    <x v="15"/>
    <n v="68"/>
    <s v="Dorchester"/>
    <s v="Revenue"/>
    <s v="Line Item"/>
    <x v="0"/>
    <x v="23"/>
    <x v="23"/>
    <m/>
    <m/>
  </r>
  <r>
    <n v="2335"/>
    <x v="15"/>
    <n v="68"/>
    <s v="Dorchester"/>
    <s v="Revenue"/>
    <s v="Line Item"/>
    <x v="0"/>
    <x v="24"/>
    <x v="24"/>
    <m/>
    <m/>
  </r>
  <r>
    <n v="2336"/>
    <x v="15"/>
    <n v="68"/>
    <s v="Dorchester"/>
    <s v="Revenue"/>
    <s v="Line Item"/>
    <x v="0"/>
    <x v="25"/>
    <x v="25"/>
    <m/>
    <m/>
  </r>
  <r>
    <n v="2337"/>
    <x v="15"/>
    <n v="68"/>
    <s v="Dorchester"/>
    <s v="Revenue"/>
    <s v="Line Item"/>
    <x v="0"/>
    <x v="26"/>
    <x v="26"/>
    <m/>
    <m/>
  </r>
  <r>
    <n v="2338"/>
    <x v="15"/>
    <n v="68"/>
    <s v="Dorchester"/>
    <s v="Revenue"/>
    <s v="Line Item"/>
    <x v="0"/>
    <x v="27"/>
    <x v="27"/>
    <m/>
    <m/>
  </r>
  <r>
    <n v="2339"/>
    <x v="15"/>
    <n v="68"/>
    <s v="Dorchester"/>
    <s v="Revenue"/>
    <s v="Line Item"/>
    <x v="0"/>
    <x v="28"/>
    <x v="28"/>
    <m/>
    <n v="882"/>
  </r>
  <r>
    <n v="2340"/>
    <x v="15"/>
    <n v="68"/>
    <s v="Dorchester"/>
    <s v="Revenue"/>
    <s v="Line Item"/>
    <x v="0"/>
    <x v="29"/>
    <x v="29"/>
    <m/>
    <m/>
  </r>
  <r>
    <n v="2341"/>
    <x v="15"/>
    <n v="68"/>
    <s v="Dorchester"/>
    <s v="Revenue"/>
    <s v="Line Item"/>
    <x v="0"/>
    <x v="30"/>
    <x v="30"/>
    <m/>
    <m/>
  </r>
  <r>
    <n v="2342"/>
    <x v="15"/>
    <n v="68"/>
    <s v="Dorchester"/>
    <s v="Revenue"/>
    <s v="Line Item"/>
    <x v="0"/>
    <x v="31"/>
    <x v="31"/>
    <m/>
    <m/>
  </r>
  <r>
    <n v="2343"/>
    <x v="15"/>
    <n v="68"/>
    <s v="Dorchester"/>
    <s v="Revenue"/>
    <s v="Line Item"/>
    <x v="0"/>
    <x v="32"/>
    <x v="32"/>
    <m/>
    <m/>
  </r>
  <r>
    <n v="2344"/>
    <x v="15"/>
    <n v="68"/>
    <s v="Dorchester"/>
    <s v="Revenue"/>
    <s v="Line Item"/>
    <x v="0"/>
    <x v="33"/>
    <x v="33"/>
    <m/>
    <m/>
  </r>
  <r>
    <n v="2345"/>
    <x v="15"/>
    <n v="68"/>
    <s v="Dorchester"/>
    <s v="Revenue"/>
    <s v="Line Item"/>
    <x v="0"/>
    <x v="34"/>
    <x v="34"/>
    <m/>
    <m/>
  </r>
  <r>
    <n v="2346"/>
    <x v="15"/>
    <n v="68"/>
    <s v="Dorchester"/>
    <s v="Revenue"/>
    <s v="Line Item"/>
    <x v="0"/>
    <x v="35"/>
    <x v="35"/>
    <m/>
    <m/>
  </r>
  <r>
    <n v="2347"/>
    <x v="15"/>
    <n v="68"/>
    <s v="Dorchester"/>
    <s v="Revenue"/>
    <s v="Line Item"/>
    <x v="0"/>
    <x v="36"/>
    <x v="36"/>
    <m/>
    <m/>
  </r>
  <r>
    <n v="2348"/>
    <x v="15"/>
    <n v="68"/>
    <s v="Dorchester"/>
    <s v="Revenue"/>
    <s v="Line Item"/>
    <x v="0"/>
    <x v="37"/>
    <x v="37"/>
    <m/>
    <m/>
  </r>
  <r>
    <n v="2349"/>
    <x v="15"/>
    <n v="68"/>
    <s v="Dorchester"/>
    <s v="Revenue"/>
    <s v="Line Item"/>
    <x v="0"/>
    <x v="38"/>
    <x v="38"/>
    <m/>
    <m/>
  </r>
  <r>
    <n v="2350"/>
    <x v="15"/>
    <n v="68"/>
    <s v="Dorchester"/>
    <s v="Revenue"/>
    <s v="Line Item"/>
    <x v="0"/>
    <x v="39"/>
    <x v="39"/>
    <m/>
    <m/>
  </r>
  <r>
    <n v="2351"/>
    <x v="15"/>
    <n v="68"/>
    <s v="Dorchester"/>
    <s v="Revenue"/>
    <s v="Line Item"/>
    <x v="0"/>
    <x v="40"/>
    <x v="40"/>
    <m/>
    <n v="7"/>
  </r>
  <r>
    <n v="2352"/>
    <x v="15"/>
    <n v="68"/>
    <s v="Dorchester"/>
    <s v="Revenue"/>
    <s v="Line Item"/>
    <x v="0"/>
    <x v="41"/>
    <x v="41"/>
    <m/>
    <m/>
  </r>
  <r>
    <n v="2353"/>
    <x v="15"/>
    <n v="68"/>
    <s v="Dorchester"/>
    <s v="Revenue"/>
    <s v="Total"/>
    <x v="0"/>
    <x v="42"/>
    <x v="42"/>
    <m/>
    <n v="263280"/>
  </r>
  <r>
    <n v="2354"/>
    <x v="15"/>
    <n v="68"/>
    <s v="Dorchester"/>
    <s v="Revenue"/>
    <s v="Line Item"/>
    <x v="0"/>
    <x v="43"/>
    <x v="43"/>
    <m/>
    <m/>
  </r>
  <r>
    <n v="2355"/>
    <x v="15"/>
    <n v="68"/>
    <s v="Dorchester"/>
    <s v="Revenue"/>
    <s v="Line Item"/>
    <x v="0"/>
    <x v="44"/>
    <x v="44"/>
    <m/>
    <m/>
  </r>
  <r>
    <n v="2356"/>
    <x v="15"/>
    <n v="68"/>
    <s v="Dorchester"/>
    <s v="Revenue"/>
    <s v="Line Item"/>
    <x v="0"/>
    <x v="45"/>
    <x v="45"/>
    <m/>
    <m/>
  </r>
  <r>
    <n v="2357"/>
    <x v="15"/>
    <n v="68"/>
    <s v="Dorchester"/>
    <s v="Revenue"/>
    <s v="Line Item"/>
    <x v="0"/>
    <x v="46"/>
    <x v="46"/>
    <m/>
    <m/>
  </r>
  <r>
    <n v="2358"/>
    <x v="15"/>
    <n v="68"/>
    <s v="Dorchester"/>
    <s v="Revenue"/>
    <s v="Line Item"/>
    <x v="0"/>
    <x v="47"/>
    <x v="47"/>
    <m/>
    <m/>
  </r>
  <r>
    <n v="2359"/>
    <x v="15"/>
    <n v="68"/>
    <s v="Dorchester"/>
    <s v="Revenue"/>
    <s v="Line Item"/>
    <x v="0"/>
    <x v="48"/>
    <x v="48"/>
    <m/>
    <n v="7300"/>
  </r>
  <r>
    <n v="2360"/>
    <x v="15"/>
    <n v="68"/>
    <s v="Dorchester"/>
    <s v="Revenue"/>
    <s v="Line Item"/>
    <x v="0"/>
    <x v="49"/>
    <x v="49"/>
    <m/>
    <n v="11"/>
  </r>
  <r>
    <n v="2361"/>
    <x v="15"/>
    <n v="68"/>
    <s v="Dorchester"/>
    <s v="Revenue"/>
    <s v="Line Item"/>
    <x v="0"/>
    <x v="50"/>
    <x v="50"/>
    <m/>
    <m/>
  </r>
  <r>
    <n v="2362"/>
    <x v="15"/>
    <n v="68"/>
    <s v="Dorchester"/>
    <s v="Revenue"/>
    <s v="Line Item"/>
    <x v="0"/>
    <x v="51"/>
    <x v="51"/>
    <m/>
    <m/>
  </r>
  <r>
    <n v="2363"/>
    <x v="15"/>
    <n v="68"/>
    <s v="Dorchester"/>
    <s v="Revenue"/>
    <s v="Total"/>
    <x v="0"/>
    <x v="52"/>
    <x v="52"/>
    <m/>
    <n v="270591"/>
  </r>
  <r>
    <n v="2364"/>
    <x v="15"/>
    <n v="68"/>
    <s v="Dorchester"/>
    <s v="Salary Expense"/>
    <s v="Line Item"/>
    <x v="1"/>
    <x v="53"/>
    <x v="53"/>
    <n v="0.98"/>
    <n v="52791"/>
  </r>
  <r>
    <n v="2365"/>
    <x v="15"/>
    <n v="68"/>
    <s v="Dorchester"/>
    <s v="Salary Expense"/>
    <s v="Line Item"/>
    <x v="1"/>
    <x v="54"/>
    <x v="54"/>
    <n v="0.09"/>
    <n v="7865"/>
  </r>
  <r>
    <n v="2366"/>
    <x v="15"/>
    <n v="68"/>
    <s v="Dorchester"/>
    <s v="Salary Expense"/>
    <s v="Line Item"/>
    <x v="1"/>
    <x v="55"/>
    <x v="55"/>
    <m/>
    <m/>
  </r>
  <r>
    <n v="2367"/>
    <x v="15"/>
    <n v="68"/>
    <s v="Dorchester"/>
    <s v="Salary Expense"/>
    <s v="Line Item"/>
    <x v="2"/>
    <x v="56"/>
    <x v="56"/>
    <m/>
    <m/>
  </r>
  <r>
    <n v="2368"/>
    <x v="15"/>
    <n v="68"/>
    <s v="Dorchester"/>
    <s v="Salary Expense"/>
    <s v="Line Item"/>
    <x v="2"/>
    <x v="57"/>
    <x v="57"/>
    <m/>
    <m/>
  </r>
  <r>
    <n v="2369"/>
    <x v="15"/>
    <n v="68"/>
    <s v="Dorchester"/>
    <s v="Salary Expense"/>
    <s v="Line Item"/>
    <x v="2"/>
    <x v="58"/>
    <x v="58"/>
    <m/>
    <m/>
  </r>
  <r>
    <n v="2370"/>
    <x v="15"/>
    <n v="68"/>
    <s v="Dorchester"/>
    <s v="Salary Expense"/>
    <s v="Line Item"/>
    <x v="2"/>
    <x v="59"/>
    <x v="59"/>
    <m/>
    <m/>
  </r>
  <r>
    <n v="2371"/>
    <x v="15"/>
    <n v="68"/>
    <s v="Dorchester"/>
    <s v="Salary Expense"/>
    <s v="Line Item"/>
    <x v="2"/>
    <x v="60"/>
    <x v="60"/>
    <m/>
    <n v="31"/>
  </r>
  <r>
    <n v="2372"/>
    <x v="15"/>
    <n v="68"/>
    <s v="Dorchester"/>
    <s v="Salary Expense"/>
    <s v="Line Item"/>
    <x v="2"/>
    <x v="61"/>
    <x v="61"/>
    <m/>
    <m/>
  </r>
  <r>
    <n v="2373"/>
    <x v="15"/>
    <n v="68"/>
    <s v="Dorchester"/>
    <s v="Salary Expense"/>
    <s v="Line Item"/>
    <x v="2"/>
    <x v="62"/>
    <x v="62"/>
    <m/>
    <m/>
  </r>
  <r>
    <n v="2374"/>
    <x v="15"/>
    <n v="68"/>
    <s v="Dorchester"/>
    <s v="Salary Expense"/>
    <s v="Line Item"/>
    <x v="2"/>
    <x v="63"/>
    <x v="63"/>
    <m/>
    <m/>
  </r>
  <r>
    <n v="2375"/>
    <x v="15"/>
    <n v="68"/>
    <s v="Dorchester"/>
    <s v="Salary Expense"/>
    <s v="Line Item"/>
    <x v="2"/>
    <x v="64"/>
    <x v="64"/>
    <m/>
    <m/>
  </r>
  <r>
    <n v="2376"/>
    <x v="15"/>
    <n v="68"/>
    <s v="Dorchester"/>
    <s v="Salary Expense"/>
    <s v="Line Item"/>
    <x v="2"/>
    <x v="65"/>
    <x v="65"/>
    <m/>
    <m/>
  </r>
  <r>
    <n v="2377"/>
    <x v="15"/>
    <n v="68"/>
    <s v="Dorchester"/>
    <s v="Salary Expense"/>
    <s v="Line Item"/>
    <x v="2"/>
    <x v="66"/>
    <x v="66"/>
    <m/>
    <n v="194"/>
  </r>
  <r>
    <n v="2378"/>
    <x v="15"/>
    <n v="68"/>
    <s v="Dorchester"/>
    <s v="Salary Expense"/>
    <s v="Line Item"/>
    <x v="2"/>
    <x v="67"/>
    <x v="67"/>
    <m/>
    <m/>
  </r>
  <r>
    <n v="2379"/>
    <x v="15"/>
    <n v="68"/>
    <s v="Dorchester"/>
    <s v="Salary Expense"/>
    <s v="Line Item"/>
    <x v="2"/>
    <x v="68"/>
    <x v="68"/>
    <m/>
    <m/>
  </r>
  <r>
    <n v="2380"/>
    <x v="15"/>
    <n v="68"/>
    <s v="Dorchester"/>
    <s v="Salary Expense"/>
    <s v="Line Item"/>
    <x v="2"/>
    <x v="69"/>
    <x v="69"/>
    <m/>
    <m/>
  </r>
  <r>
    <n v="2381"/>
    <x v="15"/>
    <n v="68"/>
    <s v="Dorchester"/>
    <s v="Salary Expense"/>
    <s v="Line Item"/>
    <x v="2"/>
    <x v="70"/>
    <x v="70"/>
    <m/>
    <m/>
  </r>
  <r>
    <n v="2382"/>
    <x v="15"/>
    <n v="68"/>
    <s v="Dorchester"/>
    <s v="Salary Expense"/>
    <s v="Line Item"/>
    <x v="2"/>
    <x v="71"/>
    <x v="71"/>
    <m/>
    <m/>
  </r>
  <r>
    <n v="2383"/>
    <x v="15"/>
    <n v="68"/>
    <s v="Dorchester"/>
    <s v="Salary Expense"/>
    <s v="Line Item"/>
    <x v="2"/>
    <x v="72"/>
    <x v="72"/>
    <m/>
    <m/>
  </r>
  <r>
    <n v="2384"/>
    <x v="15"/>
    <n v="68"/>
    <s v="Dorchester"/>
    <s v="Salary Expense"/>
    <s v="Line Item"/>
    <x v="2"/>
    <x v="73"/>
    <x v="73"/>
    <m/>
    <m/>
  </r>
  <r>
    <n v="2385"/>
    <x v="15"/>
    <n v="68"/>
    <s v="Dorchester"/>
    <s v="Salary Expense"/>
    <s v="Line Item"/>
    <x v="2"/>
    <x v="74"/>
    <x v="74"/>
    <m/>
    <m/>
  </r>
  <r>
    <n v="2386"/>
    <x v="15"/>
    <n v="68"/>
    <s v="Dorchester"/>
    <s v="Salary Expense"/>
    <s v="Line Item"/>
    <x v="2"/>
    <x v="75"/>
    <x v="75"/>
    <m/>
    <m/>
  </r>
  <r>
    <n v="2387"/>
    <x v="15"/>
    <n v="68"/>
    <s v="Dorchester"/>
    <s v="Salary Expense"/>
    <s v="Line Item"/>
    <x v="2"/>
    <x v="76"/>
    <x v="76"/>
    <m/>
    <m/>
  </r>
  <r>
    <n v="2388"/>
    <x v="15"/>
    <n v="68"/>
    <s v="Dorchester"/>
    <s v="Salary Expense"/>
    <s v="Line Item"/>
    <x v="2"/>
    <x v="77"/>
    <x v="77"/>
    <m/>
    <m/>
  </r>
  <r>
    <n v="2389"/>
    <x v="15"/>
    <n v="68"/>
    <s v="Dorchester"/>
    <s v="Salary Expense"/>
    <s v="Line Item"/>
    <x v="2"/>
    <x v="78"/>
    <x v="78"/>
    <m/>
    <m/>
  </r>
  <r>
    <n v="2390"/>
    <x v="15"/>
    <n v="68"/>
    <s v="Dorchester"/>
    <s v="Salary Expense"/>
    <s v="Line Item"/>
    <x v="2"/>
    <x v="79"/>
    <x v="79"/>
    <m/>
    <m/>
  </r>
  <r>
    <n v="2391"/>
    <x v="15"/>
    <n v="68"/>
    <s v="Dorchester"/>
    <s v="Salary Expense"/>
    <s v="Line Item"/>
    <x v="2"/>
    <x v="80"/>
    <x v="80"/>
    <m/>
    <m/>
  </r>
  <r>
    <n v="2392"/>
    <x v="15"/>
    <n v="68"/>
    <s v="Dorchester"/>
    <s v="Salary Expense"/>
    <s v="Line Item"/>
    <x v="2"/>
    <x v="81"/>
    <x v="81"/>
    <m/>
    <m/>
  </r>
  <r>
    <n v="2393"/>
    <x v="15"/>
    <n v="68"/>
    <s v="Dorchester"/>
    <s v="Salary Expense"/>
    <s v="Line Item"/>
    <x v="2"/>
    <x v="82"/>
    <x v="82"/>
    <n v="2"/>
    <n v="83519"/>
  </r>
  <r>
    <n v="2394"/>
    <x v="15"/>
    <n v="68"/>
    <s v="Dorchester"/>
    <s v="Salary Expense"/>
    <s v="Line Item"/>
    <x v="2"/>
    <x v="83"/>
    <x v="83"/>
    <m/>
    <m/>
  </r>
  <r>
    <n v="2395"/>
    <x v="15"/>
    <n v="68"/>
    <s v="Dorchester"/>
    <s v="Salary Expense"/>
    <s v="Line Item"/>
    <x v="2"/>
    <x v="84"/>
    <x v="84"/>
    <m/>
    <m/>
  </r>
  <r>
    <n v="2396"/>
    <x v="15"/>
    <n v="68"/>
    <s v="Dorchester"/>
    <s v="Salary Expense"/>
    <s v="Line Item"/>
    <x v="2"/>
    <x v="85"/>
    <x v="85"/>
    <m/>
    <m/>
  </r>
  <r>
    <n v="2397"/>
    <x v="15"/>
    <n v="68"/>
    <s v="Dorchester"/>
    <s v="Salary Expense"/>
    <s v="Line Item"/>
    <x v="2"/>
    <x v="86"/>
    <x v="86"/>
    <m/>
    <m/>
  </r>
  <r>
    <n v="2398"/>
    <x v="15"/>
    <n v="68"/>
    <s v="Dorchester"/>
    <s v="Salary Expense"/>
    <s v="Line Item"/>
    <x v="3"/>
    <x v="87"/>
    <x v="87"/>
    <n v="0.65"/>
    <n v="26028"/>
  </r>
  <r>
    <n v="2399"/>
    <x v="15"/>
    <n v="68"/>
    <s v="Dorchester"/>
    <s v="Salary Expense"/>
    <s v="Line Item"/>
    <x v="3"/>
    <x v="88"/>
    <x v="88"/>
    <n v="0.01"/>
    <n v="360"/>
  </r>
  <r>
    <n v="2400"/>
    <x v="15"/>
    <n v="68"/>
    <s v="Dorchester"/>
    <s v="Salary Expense"/>
    <s v="Line Item"/>
    <x v="3"/>
    <x v="89"/>
    <x v="89"/>
    <m/>
    <m/>
  </r>
  <r>
    <n v="2401"/>
    <x v="15"/>
    <n v="68"/>
    <s v="Dorchester"/>
    <s v="Salary Expense"/>
    <s v="Line Item"/>
    <x v="0"/>
    <x v="90"/>
    <x v="90"/>
    <m/>
    <m/>
  </r>
  <r>
    <n v="2402"/>
    <x v="15"/>
    <n v="68"/>
    <s v="Dorchester"/>
    <s v="Salary Expense"/>
    <s v="Total"/>
    <x v="0"/>
    <x v="91"/>
    <x v="91"/>
    <n v="3.73"/>
    <n v="170788"/>
  </r>
  <r>
    <n v="2403"/>
    <x v="15"/>
    <n v="68"/>
    <s v="Dorchester"/>
    <s v="Expense"/>
    <s v="Total"/>
    <x v="0"/>
    <x v="92"/>
    <x v="92"/>
    <n v="3.73"/>
    <n v="170788"/>
  </r>
  <r>
    <n v="2404"/>
    <x v="15"/>
    <n v="68"/>
    <s v="Dorchester"/>
    <s v="Expense"/>
    <s v="Line Item"/>
    <x v="0"/>
    <x v="93"/>
    <x v="93"/>
    <m/>
    <m/>
  </r>
  <r>
    <n v="2405"/>
    <x v="15"/>
    <n v="68"/>
    <s v="Dorchester"/>
    <s v="Expense"/>
    <s v="Line Item"/>
    <x v="0"/>
    <x v="94"/>
    <x v="94"/>
    <m/>
    <m/>
  </r>
  <r>
    <n v="2406"/>
    <x v="15"/>
    <n v="68"/>
    <s v="Dorchester"/>
    <s v="Expense"/>
    <s v="Line Item"/>
    <x v="0"/>
    <x v="95"/>
    <x v="95"/>
    <m/>
    <m/>
  </r>
  <r>
    <n v="2407"/>
    <x v="15"/>
    <n v="68"/>
    <s v="Dorchester"/>
    <s v="Expense"/>
    <s v="Line Item"/>
    <x v="0"/>
    <x v="96"/>
    <x v="96"/>
    <m/>
    <m/>
  </r>
  <r>
    <n v="2408"/>
    <x v="15"/>
    <n v="68"/>
    <s v="Dorchester"/>
    <s v="Expense"/>
    <s v="Total"/>
    <x v="0"/>
    <x v="97"/>
    <x v="97"/>
    <n v="0"/>
    <n v="0"/>
  </r>
  <r>
    <n v="2409"/>
    <x v="15"/>
    <n v="68"/>
    <s v="Dorchester"/>
    <s v="Expense"/>
    <s v="Line Item"/>
    <x v="0"/>
    <x v="98"/>
    <x v="98"/>
    <m/>
    <m/>
  </r>
  <r>
    <n v="2410"/>
    <x v="15"/>
    <n v="68"/>
    <s v="Dorchester"/>
    <s v="Expense"/>
    <s v="Total"/>
    <x v="0"/>
    <x v="99"/>
    <x v="99"/>
    <n v="3.73"/>
    <n v="170788"/>
  </r>
  <r>
    <n v="2411"/>
    <x v="15"/>
    <n v="68"/>
    <s v="Dorchester"/>
    <s v="Expense"/>
    <s v="Line Item"/>
    <x v="0"/>
    <x v="100"/>
    <x v="100"/>
    <m/>
    <n v="14453"/>
  </r>
  <r>
    <n v="2412"/>
    <x v="15"/>
    <n v="68"/>
    <s v="Dorchester"/>
    <s v="Expense"/>
    <s v="Line Item"/>
    <x v="0"/>
    <x v="101"/>
    <x v="101"/>
    <m/>
    <n v="25172"/>
  </r>
  <r>
    <n v="2413"/>
    <x v="15"/>
    <n v="68"/>
    <s v="Dorchester"/>
    <s v="Expense"/>
    <s v="Line Item"/>
    <x v="0"/>
    <x v="102"/>
    <x v="102"/>
    <m/>
    <m/>
  </r>
  <r>
    <n v="2414"/>
    <x v="15"/>
    <n v="68"/>
    <s v="Dorchester"/>
    <s v="Expense"/>
    <s v="Total"/>
    <x v="0"/>
    <x v="103"/>
    <x v="103"/>
    <m/>
    <n v="210413"/>
  </r>
  <r>
    <n v="2415"/>
    <x v="15"/>
    <n v="68"/>
    <s v="Dorchester"/>
    <s v="Expense"/>
    <s v="Line Item"/>
    <x v="0"/>
    <x v="104"/>
    <x v="104"/>
    <m/>
    <n v="1182"/>
  </r>
  <r>
    <n v="2416"/>
    <x v="15"/>
    <n v="68"/>
    <s v="Dorchester"/>
    <s v="Expense"/>
    <s v="Line Item"/>
    <x v="0"/>
    <x v="105"/>
    <x v="105"/>
    <m/>
    <n v="911"/>
  </r>
  <r>
    <n v="2417"/>
    <x v="15"/>
    <n v="68"/>
    <s v="Dorchester"/>
    <s v="Expense"/>
    <s v="Line Item"/>
    <x v="0"/>
    <x v="106"/>
    <x v="106"/>
    <m/>
    <n v="818"/>
  </r>
  <r>
    <n v="2418"/>
    <x v="15"/>
    <n v="68"/>
    <s v="Dorchester"/>
    <s v="Expense"/>
    <s v="Line Item"/>
    <x v="0"/>
    <x v="107"/>
    <x v="107"/>
    <m/>
    <n v="98"/>
  </r>
  <r>
    <n v="2419"/>
    <x v="15"/>
    <n v="68"/>
    <s v="Dorchester"/>
    <s v="Expense"/>
    <s v="Total"/>
    <x v="0"/>
    <x v="108"/>
    <x v="108"/>
    <m/>
    <n v="3009"/>
  </r>
  <r>
    <n v="2420"/>
    <x v="15"/>
    <n v="68"/>
    <s v="Dorchester"/>
    <s v="Expense"/>
    <s v="Line Item"/>
    <x v="0"/>
    <x v="109"/>
    <x v="109"/>
    <m/>
    <n v="842"/>
  </r>
  <r>
    <n v="2421"/>
    <x v="15"/>
    <n v="68"/>
    <s v="Dorchester"/>
    <s v="Expense"/>
    <s v="Line Item"/>
    <x v="0"/>
    <x v="110"/>
    <x v="110"/>
    <m/>
    <m/>
  </r>
  <r>
    <n v="2422"/>
    <x v="15"/>
    <n v="68"/>
    <s v="Dorchester"/>
    <s v="Expense"/>
    <s v="Line Item"/>
    <x v="0"/>
    <x v="111"/>
    <x v="111"/>
    <m/>
    <m/>
  </r>
  <r>
    <n v="2423"/>
    <x v="15"/>
    <n v="68"/>
    <s v="Dorchester"/>
    <s v="Expense"/>
    <s v="Line Item"/>
    <x v="0"/>
    <x v="112"/>
    <x v="112"/>
    <m/>
    <m/>
  </r>
  <r>
    <n v="2424"/>
    <x v="15"/>
    <n v="68"/>
    <s v="Dorchester"/>
    <s v="Expense"/>
    <s v="Line Item"/>
    <x v="0"/>
    <x v="113"/>
    <x v="113"/>
    <m/>
    <n v="720"/>
  </r>
  <r>
    <n v="2425"/>
    <x v="15"/>
    <n v="68"/>
    <s v="Dorchester"/>
    <s v="Expense"/>
    <s v="Line Item"/>
    <x v="0"/>
    <x v="114"/>
    <x v="114"/>
    <m/>
    <n v="11749"/>
  </r>
  <r>
    <n v="2426"/>
    <x v="15"/>
    <n v="68"/>
    <s v="Dorchester"/>
    <s v="Expense"/>
    <s v="Line Item"/>
    <x v="0"/>
    <x v="115"/>
    <x v="115"/>
    <m/>
    <n v="45"/>
  </r>
  <r>
    <n v="2427"/>
    <x v="15"/>
    <n v="68"/>
    <s v="Dorchester"/>
    <s v="Expense"/>
    <s v="Line Item"/>
    <x v="0"/>
    <x v="116"/>
    <x v="116"/>
    <m/>
    <m/>
  </r>
  <r>
    <n v="2428"/>
    <x v="15"/>
    <n v="68"/>
    <s v="Dorchester"/>
    <s v="Expense"/>
    <s v="Line Item"/>
    <x v="0"/>
    <x v="117"/>
    <x v="117"/>
    <m/>
    <n v="1"/>
  </r>
  <r>
    <n v="2429"/>
    <x v="15"/>
    <n v="68"/>
    <s v="Dorchester"/>
    <s v="Expense"/>
    <s v="Line Item"/>
    <x v="0"/>
    <x v="118"/>
    <x v="118"/>
    <m/>
    <m/>
  </r>
  <r>
    <n v="2430"/>
    <x v="15"/>
    <n v="68"/>
    <s v="Dorchester"/>
    <s v="Expense"/>
    <s v="Line Item"/>
    <x v="0"/>
    <x v="119"/>
    <x v="119"/>
    <m/>
    <m/>
  </r>
  <r>
    <n v="2431"/>
    <x v="15"/>
    <n v="68"/>
    <s v="Dorchester"/>
    <s v="Expense"/>
    <s v="Line Item"/>
    <x v="0"/>
    <x v="120"/>
    <x v="120"/>
    <m/>
    <m/>
  </r>
  <r>
    <n v="2432"/>
    <x v="15"/>
    <n v="68"/>
    <s v="Dorchester"/>
    <s v="Expense"/>
    <s v="Line Item"/>
    <x v="0"/>
    <x v="121"/>
    <x v="121"/>
    <m/>
    <n v="27037"/>
  </r>
  <r>
    <n v="2433"/>
    <x v="15"/>
    <n v="68"/>
    <s v="Dorchester"/>
    <s v="Expense"/>
    <s v="Line Item"/>
    <x v="0"/>
    <x v="122"/>
    <x v="122"/>
    <m/>
    <m/>
  </r>
  <r>
    <n v="2434"/>
    <x v="15"/>
    <n v="68"/>
    <s v="Dorchester"/>
    <s v="Expense"/>
    <s v="Line Item"/>
    <x v="0"/>
    <x v="123"/>
    <x v="123"/>
    <m/>
    <m/>
  </r>
  <r>
    <n v="2435"/>
    <x v="15"/>
    <n v="68"/>
    <s v="Dorchester"/>
    <s v="Expense"/>
    <s v="Line Item"/>
    <x v="0"/>
    <x v="124"/>
    <x v="124"/>
    <m/>
    <n v="529"/>
  </r>
  <r>
    <n v="2436"/>
    <x v="15"/>
    <n v="68"/>
    <s v="Dorchester"/>
    <s v="Expense"/>
    <s v="Line Item"/>
    <x v="0"/>
    <x v="125"/>
    <x v="125"/>
    <m/>
    <m/>
  </r>
  <r>
    <n v="2437"/>
    <x v="15"/>
    <n v="68"/>
    <s v="Dorchester"/>
    <s v="Expense"/>
    <s v="Line Item"/>
    <x v="0"/>
    <x v="126"/>
    <x v="126"/>
    <m/>
    <n v="3695"/>
  </r>
  <r>
    <n v="2438"/>
    <x v="15"/>
    <n v="68"/>
    <s v="Dorchester"/>
    <s v="Expense"/>
    <s v="Total"/>
    <x v="0"/>
    <x v="127"/>
    <x v="127"/>
    <m/>
    <n v="44618"/>
  </r>
  <r>
    <n v="2439"/>
    <x v="15"/>
    <n v="68"/>
    <s v="Dorchester"/>
    <s v="Expense"/>
    <s v="Line Item"/>
    <x v="0"/>
    <x v="128"/>
    <x v="128"/>
    <m/>
    <m/>
  </r>
  <r>
    <n v="2440"/>
    <x v="15"/>
    <n v="68"/>
    <s v="Dorchester"/>
    <s v="Expense"/>
    <s v="Line Item"/>
    <x v="0"/>
    <x v="129"/>
    <x v="129"/>
    <m/>
    <m/>
  </r>
  <r>
    <n v="2441"/>
    <x v="15"/>
    <n v="68"/>
    <s v="Dorchester"/>
    <s v="Expense"/>
    <s v="Line Item"/>
    <x v="0"/>
    <x v="130"/>
    <x v="130"/>
    <m/>
    <m/>
  </r>
  <r>
    <n v="2442"/>
    <x v="15"/>
    <n v="68"/>
    <s v="Dorchester"/>
    <s v="Expense"/>
    <s v="Line Item"/>
    <x v="0"/>
    <x v="131"/>
    <x v="131"/>
    <m/>
    <n v="33"/>
  </r>
  <r>
    <n v="2443"/>
    <x v="15"/>
    <n v="68"/>
    <s v="Dorchester"/>
    <s v="Expense"/>
    <s v="Line Item"/>
    <x v="0"/>
    <x v="132"/>
    <x v="132"/>
    <m/>
    <m/>
  </r>
  <r>
    <n v="2444"/>
    <x v="15"/>
    <n v="68"/>
    <s v="Dorchester"/>
    <s v="Expense"/>
    <s v="Line Item"/>
    <x v="0"/>
    <x v="133"/>
    <x v="133"/>
    <m/>
    <m/>
  </r>
  <r>
    <n v="2445"/>
    <x v="15"/>
    <n v="68"/>
    <s v="Dorchester"/>
    <s v="Expense"/>
    <s v="Total"/>
    <x v="0"/>
    <x v="134"/>
    <x v="134"/>
    <m/>
    <n v="33"/>
  </r>
  <r>
    <n v="2446"/>
    <x v="15"/>
    <n v="68"/>
    <s v="Dorchester"/>
    <s v="Expense"/>
    <s v="Line Item"/>
    <x v="0"/>
    <x v="135"/>
    <x v="135"/>
    <m/>
    <n v="40033.811825412216"/>
  </r>
  <r>
    <n v="2447"/>
    <x v="15"/>
    <n v="68"/>
    <s v="Dorchester"/>
    <s v="Expense"/>
    <s v="Total"/>
    <x v="0"/>
    <x v="136"/>
    <x v="136"/>
    <m/>
    <n v="298106.81182541221"/>
  </r>
  <r>
    <n v="2448"/>
    <x v="15"/>
    <n v="68"/>
    <s v="Dorchester"/>
    <s v="Expense"/>
    <s v="Line Item"/>
    <x v="0"/>
    <x v="137"/>
    <x v="137"/>
    <m/>
    <n v="5461"/>
  </r>
  <r>
    <n v="2449"/>
    <x v="15"/>
    <n v="68"/>
    <s v="Dorchester"/>
    <s v="Expense"/>
    <s v="Line Item"/>
    <x v="0"/>
    <x v="138"/>
    <x v="138"/>
    <m/>
    <n v="1845"/>
  </r>
  <r>
    <n v="2450"/>
    <x v="15"/>
    <n v="68"/>
    <s v="Dorchester"/>
    <s v="Expense"/>
    <s v="Total"/>
    <x v="0"/>
    <x v="139"/>
    <x v="139"/>
    <m/>
    <n v="305412.81182541221"/>
  </r>
  <r>
    <n v="2451"/>
    <x v="15"/>
    <n v="68"/>
    <s v="Dorchester"/>
    <s v="Expense"/>
    <s v="Total"/>
    <x v="0"/>
    <x v="140"/>
    <x v="140"/>
    <m/>
    <n v="270591"/>
  </r>
  <r>
    <n v="2452"/>
    <x v="15"/>
    <n v="68"/>
    <s v="Dorchester"/>
    <s v="Expense"/>
    <s v="Line Item"/>
    <x v="0"/>
    <x v="141"/>
    <x v="141"/>
    <m/>
    <n v="-34821.811825412209"/>
  </r>
  <r>
    <n v="2453"/>
    <x v="15"/>
    <n v="68"/>
    <s v="Dorchester"/>
    <s v="Non-Reimbursable"/>
    <s v="Line Item"/>
    <x v="0"/>
    <x v="142"/>
    <x v="142"/>
    <m/>
    <n v="348"/>
  </r>
  <r>
    <n v="2454"/>
    <x v="15"/>
    <n v="68"/>
    <s v="Dorchester"/>
    <s v="Non-Reimbursable"/>
    <s v="Line Item"/>
    <x v="0"/>
    <x v="143"/>
    <x v="143"/>
    <m/>
    <n v="0"/>
  </r>
  <r>
    <n v="2455"/>
    <x v="15"/>
    <n v="68"/>
    <s v="Dorchester"/>
    <s v="Non-Reimbursable"/>
    <s v="Line Item"/>
    <x v="0"/>
    <x v="144"/>
    <x v="144"/>
    <m/>
    <n v="0"/>
  </r>
  <r>
    <n v="2456"/>
    <x v="15"/>
    <n v="68"/>
    <s v="Dorchester"/>
    <s v="Non-Reimbursable"/>
    <s v="Line Item"/>
    <x v="0"/>
    <x v="145"/>
    <x v="145"/>
    <m/>
    <n v="0"/>
  </r>
  <r>
    <n v="2457"/>
    <x v="15"/>
    <n v="68"/>
    <s v="Dorchester"/>
    <s v="Non-Reimbursable"/>
    <s v="Line Item"/>
    <x v="0"/>
    <x v="146"/>
    <x v="146"/>
    <m/>
    <n v="5113"/>
  </r>
  <r>
    <n v="2458"/>
    <x v="15"/>
    <n v="68"/>
    <s v="Dorchester"/>
    <s v="Non-Reimbursable"/>
    <s v="Line Item"/>
    <x v="0"/>
    <x v="147"/>
    <x v="147"/>
    <m/>
    <n v="0"/>
  </r>
  <r>
    <n v="2459"/>
    <x v="15"/>
    <n v="68"/>
    <s v="Dorchester"/>
    <s v="Non-Reimbursable"/>
    <s v="Line Item"/>
    <x v="0"/>
    <x v="148"/>
    <x v="148"/>
    <m/>
    <n v="0"/>
  </r>
  <r>
    <n v="2460"/>
    <x v="15"/>
    <n v="68"/>
    <s v="Dorchester"/>
    <s v="Non-Reimbursable"/>
    <s v="Total"/>
    <x v="0"/>
    <x v="149"/>
    <x v="149"/>
    <m/>
    <n v="5461"/>
  </r>
  <r>
    <n v="2461"/>
    <x v="15"/>
    <n v="68"/>
    <s v="Dorchester"/>
    <s v="Non-Reimbursable"/>
    <s v="Total"/>
    <x v="0"/>
    <x v="150"/>
    <x v="150"/>
    <m/>
    <n v="7306"/>
  </r>
  <r>
    <n v="2462"/>
    <x v="15"/>
    <n v="68"/>
    <s v="Dorchester"/>
    <s v="Non-Reimbursable"/>
    <s v="Line Item"/>
    <x v="0"/>
    <x v="151"/>
    <x v="151"/>
    <m/>
    <n v="7311"/>
  </r>
  <r>
    <n v="2463"/>
    <x v="15"/>
    <n v="68"/>
    <s v="Dorchester"/>
    <s v="Non-Reimbursable"/>
    <s v="Line Item"/>
    <x v="0"/>
    <x v="152"/>
    <x v="152"/>
    <m/>
    <n v="0"/>
  </r>
  <r>
    <n v="2464"/>
    <x v="15"/>
    <n v="68"/>
    <s v="Dorchester"/>
    <s v="Non-Reimbursable"/>
    <s v="Line Item"/>
    <x v="0"/>
    <x v="153"/>
    <x v="153"/>
    <m/>
    <n v="-5"/>
  </r>
  <r>
    <n v="2465"/>
    <x v="16"/>
    <n v="25"/>
    <s v="Boston- Harbor Area"/>
    <s v="Revenue"/>
    <s v="Line Item"/>
    <x v="0"/>
    <x v="0"/>
    <x v="0"/>
    <m/>
    <m/>
  </r>
  <r>
    <n v="2466"/>
    <x v="16"/>
    <n v="25"/>
    <s v="Boston- Harbor Area"/>
    <s v="Revenue"/>
    <s v="Line Item"/>
    <x v="0"/>
    <x v="1"/>
    <x v="1"/>
    <m/>
    <m/>
  </r>
  <r>
    <n v="2467"/>
    <x v="16"/>
    <n v="25"/>
    <s v="Boston- Harbor Area"/>
    <s v="Revenue"/>
    <s v="Line Item"/>
    <x v="0"/>
    <x v="2"/>
    <x v="2"/>
    <m/>
    <m/>
  </r>
  <r>
    <n v="2468"/>
    <x v="16"/>
    <n v="25"/>
    <s v="Boston- Harbor Area"/>
    <s v="Revenue"/>
    <s v="Total"/>
    <x v="0"/>
    <x v="3"/>
    <x v="3"/>
    <m/>
    <n v="0"/>
  </r>
  <r>
    <n v="2469"/>
    <x v="16"/>
    <n v="25"/>
    <s v="Boston- Harbor Area"/>
    <s v="Revenue"/>
    <s v="Line Item"/>
    <x v="0"/>
    <x v="4"/>
    <x v="4"/>
    <m/>
    <m/>
  </r>
  <r>
    <n v="2470"/>
    <x v="16"/>
    <n v="25"/>
    <s v="Boston- Harbor Area"/>
    <s v="Revenue"/>
    <s v="Line Item"/>
    <x v="0"/>
    <x v="5"/>
    <x v="5"/>
    <m/>
    <m/>
  </r>
  <r>
    <n v="2471"/>
    <x v="16"/>
    <n v="25"/>
    <s v="Boston- Harbor Area"/>
    <s v="Revenue"/>
    <s v="Total"/>
    <x v="0"/>
    <x v="6"/>
    <x v="6"/>
    <m/>
    <n v="0"/>
  </r>
  <r>
    <n v="2472"/>
    <x v="16"/>
    <n v="25"/>
    <s v="Boston- Harbor Area"/>
    <s v="Revenue"/>
    <s v="Line Item"/>
    <x v="0"/>
    <x v="7"/>
    <x v="7"/>
    <m/>
    <m/>
  </r>
  <r>
    <n v="2473"/>
    <x v="16"/>
    <n v="25"/>
    <s v="Boston- Harbor Area"/>
    <s v="Revenue"/>
    <s v="Line Item"/>
    <x v="0"/>
    <x v="8"/>
    <x v="8"/>
    <m/>
    <m/>
  </r>
  <r>
    <n v="2474"/>
    <x v="16"/>
    <n v="25"/>
    <s v="Boston- Harbor Area"/>
    <s v="Revenue"/>
    <s v="Line Item"/>
    <x v="0"/>
    <x v="9"/>
    <x v="9"/>
    <m/>
    <m/>
  </r>
  <r>
    <n v="2475"/>
    <x v="16"/>
    <n v="25"/>
    <s v="Boston- Harbor Area"/>
    <s v="Revenue"/>
    <s v="Line Item"/>
    <x v="0"/>
    <x v="10"/>
    <x v="10"/>
    <m/>
    <n v="550670"/>
  </r>
  <r>
    <n v="2476"/>
    <x v="16"/>
    <n v="25"/>
    <s v="Boston- Harbor Area"/>
    <s v="Revenue"/>
    <s v="Line Item"/>
    <x v="0"/>
    <x v="11"/>
    <x v="11"/>
    <m/>
    <m/>
  </r>
  <r>
    <n v="2477"/>
    <x v="16"/>
    <n v="25"/>
    <s v="Boston- Harbor Area"/>
    <s v="Revenue"/>
    <s v="Line Item"/>
    <x v="0"/>
    <x v="12"/>
    <x v="12"/>
    <m/>
    <m/>
  </r>
  <r>
    <n v="2478"/>
    <x v="16"/>
    <n v="25"/>
    <s v="Boston- Harbor Area"/>
    <s v="Revenue"/>
    <s v="Line Item"/>
    <x v="0"/>
    <x v="13"/>
    <x v="13"/>
    <m/>
    <m/>
  </r>
  <r>
    <n v="2479"/>
    <x v="16"/>
    <n v="25"/>
    <s v="Boston- Harbor Area"/>
    <s v="Revenue"/>
    <s v="Line Item"/>
    <x v="0"/>
    <x v="14"/>
    <x v="14"/>
    <m/>
    <m/>
  </r>
  <r>
    <n v="2480"/>
    <x v="16"/>
    <n v="25"/>
    <s v="Boston- Harbor Area"/>
    <s v="Revenue"/>
    <s v="Line Item"/>
    <x v="0"/>
    <x v="15"/>
    <x v="15"/>
    <m/>
    <m/>
  </r>
  <r>
    <n v="2481"/>
    <x v="16"/>
    <n v="25"/>
    <s v="Boston- Harbor Area"/>
    <s v="Revenue"/>
    <s v="Line Item"/>
    <x v="0"/>
    <x v="16"/>
    <x v="16"/>
    <m/>
    <m/>
  </r>
  <r>
    <n v="2482"/>
    <x v="16"/>
    <n v="25"/>
    <s v="Boston- Harbor Area"/>
    <s v="Revenue"/>
    <s v="Line Item"/>
    <x v="0"/>
    <x v="17"/>
    <x v="17"/>
    <m/>
    <m/>
  </r>
  <r>
    <n v="2483"/>
    <x v="16"/>
    <n v="25"/>
    <s v="Boston- Harbor Area"/>
    <s v="Revenue"/>
    <s v="Line Item"/>
    <x v="0"/>
    <x v="18"/>
    <x v="18"/>
    <m/>
    <m/>
  </r>
  <r>
    <n v="2484"/>
    <x v="16"/>
    <n v="25"/>
    <s v="Boston- Harbor Area"/>
    <s v="Revenue"/>
    <s v="Line Item"/>
    <x v="0"/>
    <x v="19"/>
    <x v="19"/>
    <m/>
    <m/>
  </r>
  <r>
    <n v="2485"/>
    <x v="16"/>
    <n v="25"/>
    <s v="Boston- Harbor Area"/>
    <s v="Revenue"/>
    <s v="Line Item"/>
    <x v="0"/>
    <x v="20"/>
    <x v="20"/>
    <m/>
    <m/>
  </r>
  <r>
    <n v="2486"/>
    <x v="16"/>
    <n v="25"/>
    <s v="Boston- Harbor Area"/>
    <s v="Revenue"/>
    <s v="Line Item"/>
    <x v="0"/>
    <x v="21"/>
    <x v="21"/>
    <m/>
    <m/>
  </r>
  <r>
    <n v="2487"/>
    <x v="16"/>
    <n v="25"/>
    <s v="Boston- Harbor Area"/>
    <s v="Revenue"/>
    <s v="Line Item"/>
    <x v="0"/>
    <x v="22"/>
    <x v="22"/>
    <m/>
    <m/>
  </r>
  <r>
    <n v="2488"/>
    <x v="16"/>
    <n v="25"/>
    <s v="Boston- Harbor Area"/>
    <s v="Revenue"/>
    <s v="Line Item"/>
    <x v="0"/>
    <x v="23"/>
    <x v="23"/>
    <m/>
    <m/>
  </r>
  <r>
    <n v="2489"/>
    <x v="16"/>
    <n v="25"/>
    <s v="Boston- Harbor Area"/>
    <s v="Revenue"/>
    <s v="Line Item"/>
    <x v="0"/>
    <x v="24"/>
    <x v="24"/>
    <m/>
    <m/>
  </r>
  <r>
    <n v="2490"/>
    <x v="16"/>
    <n v="25"/>
    <s v="Boston- Harbor Area"/>
    <s v="Revenue"/>
    <s v="Line Item"/>
    <x v="0"/>
    <x v="25"/>
    <x v="25"/>
    <m/>
    <m/>
  </r>
  <r>
    <n v="2491"/>
    <x v="16"/>
    <n v="25"/>
    <s v="Boston- Harbor Area"/>
    <s v="Revenue"/>
    <s v="Line Item"/>
    <x v="0"/>
    <x v="26"/>
    <x v="26"/>
    <m/>
    <m/>
  </r>
  <r>
    <n v="2492"/>
    <x v="16"/>
    <n v="25"/>
    <s v="Boston- Harbor Area"/>
    <s v="Revenue"/>
    <s v="Line Item"/>
    <x v="0"/>
    <x v="27"/>
    <x v="27"/>
    <m/>
    <m/>
  </r>
  <r>
    <n v="2493"/>
    <x v="16"/>
    <n v="25"/>
    <s v="Boston- Harbor Area"/>
    <s v="Revenue"/>
    <s v="Line Item"/>
    <x v="0"/>
    <x v="28"/>
    <x v="28"/>
    <m/>
    <m/>
  </r>
  <r>
    <n v="2494"/>
    <x v="16"/>
    <n v="25"/>
    <s v="Boston- Harbor Area"/>
    <s v="Revenue"/>
    <s v="Line Item"/>
    <x v="0"/>
    <x v="29"/>
    <x v="29"/>
    <m/>
    <m/>
  </r>
  <r>
    <n v="2495"/>
    <x v="16"/>
    <n v="25"/>
    <s v="Boston- Harbor Area"/>
    <s v="Revenue"/>
    <s v="Line Item"/>
    <x v="0"/>
    <x v="30"/>
    <x v="30"/>
    <m/>
    <m/>
  </r>
  <r>
    <n v="2496"/>
    <x v="16"/>
    <n v="25"/>
    <s v="Boston- Harbor Area"/>
    <s v="Revenue"/>
    <s v="Line Item"/>
    <x v="0"/>
    <x v="31"/>
    <x v="31"/>
    <m/>
    <m/>
  </r>
  <r>
    <n v="2497"/>
    <x v="16"/>
    <n v="25"/>
    <s v="Boston- Harbor Area"/>
    <s v="Revenue"/>
    <s v="Line Item"/>
    <x v="0"/>
    <x v="32"/>
    <x v="32"/>
    <m/>
    <m/>
  </r>
  <r>
    <n v="2498"/>
    <x v="16"/>
    <n v="25"/>
    <s v="Boston- Harbor Area"/>
    <s v="Revenue"/>
    <s v="Line Item"/>
    <x v="0"/>
    <x v="33"/>
    <x v="33"/>
    <m/>
    <m/>
  </r>
  <r>
    <n v="2499"/>
    <x v="16"/>
    <n v="25"/>
    <s v="Boston- Harbor Area"/>
    <s v="Revenue"/>
    <s v="Line Item"/>
    <x v="0"/>
    <x v="34"/>
    <x v="34"/>
    <m/>
    <m/>
  </r>
  <r>
    <n v="2500"/>
    <x v="16"/>
    <n v="25"/>
    <s v="Boston- Harbor Area"/>
    <s v="Revenue"/>
    <s v="Line Item"/>
    <x v="0"/>
    <x v="35"/>
    <x v="35"/>
    <m/>
    <m/>
  </r>
  <r>
    <n v="2501"/>
    <x v="16"/>
    <n v="25"/>
    <s v="Boston- Harbor Area"/>
    <s v="Revenue"/>
    <s v="Line Item"/>
    <x v="0"/>
    <x v="36"/>
    <x v="36"/>
    <m/>
    <m/>
  </r>
  <r>
    <n v="2502"/>
    <x v="16"/>
    <n v="25"/>
    <s v="Boston- Harbor Area"/>
    <s v="Revenue"/>
    <s v="Line Item"/>
    <x v="0"/>
    <x v="37"/>
    <x v="37"/>
    <m/>
    <m/>
  </r>
  <r>
    <n v="2503"/>
    <x v="16"/>
    <n v="25"/>
    <s v="Boston- Harbor Area"/>
    <s v="Revenue"/>
    <s v="Line Item"/>
    <x v="0"/>
    <x v="38"/>
    <x v="38"/>
    <m/>
    <m/>
  </r>
  <r>
    <n v="2504"/>
    <x v="16"/>
    <n v="25"/>
    <s v="Boston- Harbor Area"/>
    <s v="Revenue"/>
    <s v="Line Item"/>
    <x v="0"/>
    <x v="39"/>
    <x v="39"/>
    <m/>
    <m/>
  </r>
  <r>
    <n v="2505"/>
    <x v="16"/>
    <n v="25"/>
    <s v="Boston- Harbor Area"/>
    <s v="Revenue"/>
    <s v="Line Item"/>
    <x v="0"/>
    <x v="40"/>
    <x v="40"/>
    <m/>
    <m/>
  </r>
  <r>
    <n v="2506"/>
    <x v="16"/>
    <n v="25"/>
    <s v="Boston- Harbor Area"/>
    <s v="Revenue"/>
    <s v="Line Item"/>
    <x v="0"/>
    <x v="41"/>
    <x v="41"/>
    <m/>
    <m/>
  </r>
  <r>
    <n v="2507"/>
    <x v="16"/>
    <n v="25"/>
    <s v="Boston- Harbor Area"/>
    <s v="Revenue"/>
    <s v="Total"/>
    <x v="0"/>
    <x v="42"/>
    <x v="42"/>
    <m/>
    <n v="550670"/>
  </r>
  <r>
    <n v="2508"/>
    <x v="16"/>
    <n v="25"/>
    <s v="Boston- Harbor Area"/>
    <s v="Revenue"/>
    <s v="Line Item"/>
    <x v="0"/>
    <x v="43"/>
    <x v="43"/>
    <m/>
    <m/>
  </r>
  <r>
    <n v="2509"/>
    <x v="16"/>
    <n v="25"/>
    <s v="Boston- Harbor Area"/>
    <s v="Revenue"/>
    <s v="Line Item"/>
    <x v="0"/>
    <x v="44"/>
    <x v="44"/>
    <m/>
    <m/>
  </r>
  <r>
    <n v="2510"/>
    <x v="16"/>
    <n v="25"/>
    <s v="Boston- Harbor Area"/>
    <s v="Revenue"/>
    <s v="Line Item"/>
    <x v="0"/>
    <x v="45"/>
    <x v="45"/>
    <m/>
    <m/>
  </r>
  <r>
    <n v="2511"/>
    <x v="16"/>
    <n v="25"/>
    <s v="Boston- Harbor Area"/>
    <s v="Revenue"/>
    <s v="Line Item"/>
    <x v="0"/>
    <x v="46"/>
    <x v="46"/>
    <m/>
    <m/>
  </r>
  <r>
    <n v="2512"/>
    <x v="16"/>
    <n v="25"/>
    <s v="Boston- Harbor Area"/>
    <s v="Revenue"/>
    <s v="Line Item"/>
    <x v="0"/>
    <x v="47"/>
    <x v="47"/>
    <m/>
    <m/>
  </r>
  <r>
    <n v="2513"/>
    <x v="16"/>
    <n v="25"/>
    <s v="Boston- Harbor Area"/>
    <s v="Revenue"/>
    <s v="Line Item"/>
    <x v="0"/>
    <x v="48"/>
    <x v="48"/>
    <m/>
    <n v="1694"/>
  </r>
  <r>
    <n v="2514"/>
    <x v="16"/>
    <n v="25"/>
    <s v="Boston- Harbor Area"/>
    <s v="Revenue"/>
    <s v="Line Item"/>
    <x v="0"/>
    <x v="49"/>
    <x v="49"/>
    <m/>
    <m/>
  </r>
  <r>
    <n v="2515"/>
    <x v="16"/>
    <n v="25"/>
    <s v="Boston- Harbor Area"/>
    <s v="Revenue"/>
    <s v="Line Item"/>
    <x v="0"/>
    <x v="50"/>
    <x v="50"/>
    <m/>
    <m/>
  </r>
  <r>
    <n v="2516"/>
    <x v="16"/>
    <n v="25"/>
    <s v="Boston- Harbor Area"/>
    <s v="Revenue"/>
    <s v="Line Item"/>
    <x v="0"/>
    <x v="51"/>
    <x v="51"/>
    <m/>
    <m/>
  </r>
  <r>
    <n v="2517"/>
    <x v="16"/>
    <n v="25"/>
    <s v="Boston- Harbor Area"/>
    <s v="Revenue"/>
    <s v="Total"/>
    <x v="0"/>
    <x v="52"/>
    <x v="52"/>
    <m/>
    <n v="552364"/>
  </r>
  <r>
    <n v="2518"/>
    <x v="16"/>
    <n v="25"/>
    <s v="Boston- Harbor Area"/>
    <s v="Salary Expense"/>
    <s v="Line Item"/>
    <x v="1"/>
    <x v="53"/>
    <x v="53"/>
    <n v="1"/>
    <n v="50192"/>
  </r>
  <r>
    <n v="2519"/>
    <x v="16"/>
    <n v="25"/>
    <s v="Boston- Harbor Area"/>
    <s v="Salary Expense"/>
    <s v="Line Item"/>
    <x v="1"/>
    <x v="54"/>
    <x v="54"/>
    <m/>
    <m/>
  </r>
  <r>
    <n v="2520"/>
    <x v="16"/>
    <n v="25"/>
    <s v="Boston- Harbor Area"/>
    <s v="Salary Expense"/>
    <s v="Line Item"/>
    <x v="1"/>
    <x v="55"/>
    <x v="55"/>
    <m/>
    <m/>
  </r>
  <r>
    <n v="2521"/>
    <x v="16"/>
    <n v="25"/>
    <s v="Boston- Harbor Area"/>
    <s v="Salary Expense"/>
    <s v="Line Item"/>
    <x v="2"/>
    <x v="56"/>
    <x v="56"/>
    <m/>
    <m/>
  </r>
  <r>
    <n v="2522"/>
    <x v="16"/>
    <n v="25"/>
    <s v="Boston- Harbor Area"/>
    <s v="Salary Expense"/>
    <s v="Line Item"/>
    <x v="2"/>
    <x v="57"/>
    <x v="57"/>
    <m/>
    <m/>
  </r>
  <r>
    <n v="2523"/>
    <x v="16"/>
    <n v="25"/>
    <s v="Boston- Harbor Area"/>
    <s v="Salary Expense"/>
    <s v="Line Item"/>
    <x v="2"/>
    <x v="58"/>
    <x v="58"/>
    <m/>
    <m/>
  </r>
  <r>
    <n v="2524"/>
    <x v="16"/>
    <n v="25"/>
    <s v="Boston- Harbor Area"/>
    <s v="Salary Expense"/>
    <s v="Line Item"/>
    <x v="2"/>
    <x v="59"/>
    <x v="59"/>
    <m/>
    <m/>
  </r>
  <r>
    <n v="2525"/>
    <x v="16"/>
    <n v="25"/>
    <s v="Boston- Harbor Area"/>
    <s v="Salary Expense"/>
    <s v="Line Item"/>
    <x v="2"/>
    <x v="60"/>
    <x v="60"/>
    <m/>
    <m/>
  </r>
  <r>
    <n v="2526"/>
    <x v="16"/>
    <n v="25"/>
    <s v="Boston- Harbor Area"/>
    <s v="Salary Expense"/>
    <s v="Line Item"/>
    <x v="2"/>
    <x v="61"/>
    <x v="61"/>
    <m/>
    <m/>
  </r>
  <r>
    <n v="2527"/>
    <x v="16"/>
    <n v="25"/>
    <s v="Boston- Harbor Area"/>
    <s v="Salary Expense"/>
    <s v="Line Item"/>
    <x v="2"/>
    <x v="62"/>
    <x v="62"/>
    <m/>
    <m/>
  </r>
  <r>
    <n v="2528"/>
    <x v="16"/>
    <n v="25"/>
    <s v="Boston- Harbor Area"/>
    <s v="Salary Expense"/>
    <s v="Line Item"/>
    <x v="2"/>
    <x v="63"/>
    <x v="63"/>
    <m/>
    <m/>
  </r>
  <r>
    <n v="2529"/>
    <x v="16"/>
    <n v="25"/>
    <s v="Boston- Harbor Area"/>
    <s v="Salary Expense"/>
    <s v="Line Item"/>
    <x v="2"/>
    <x v="64"/>
    <x v="64"/>
    <m/>
    <m/>
  </r>
  <r>
    <n v="2530"/>
    <x v="16"/>
    <n v="25"/>
    <s v="Boston- Harbor Area"/>
    <s v="Salary Expense"/>
    <s v="Line Item"/>
    <x v="2"/>
    <x v="65"/>
    <x v="65"/>
    <m/>
    <m/>
  </r>
  <r>
    <n v="2531"/>
    <x v="16"/>
    <n v="25"/>
    <s v="Boston- Harbor Area"/>
    <s v="Salary Expense"/>
    <s v="Line Item"/>
    <x v="2"/>
    <x v="66"/>
    <x v="66"/>
    <m/>
    <m/>
  </r>
  <r>
    <n v="2532"/>
    <x v="16"/>
    <n v="25"/>
    <s v="Boston- Harbor Area"/>
    <s v="Salary Expense"/>
    <s v="Line Item"/>
    <x v="2"/>
    <x v="67"/>
    <x v="67"/>
    <m/>
    <m/>
  </r>
  <r>
    <n v="2533"/>
    <x v="16"/>
    <n v="25"/>
    <s v="Boston- Harbor Area"/>
    <s v="Salary Expense"/>
    <s v="Line Item"/>
    <x v="2"/>
    <x v="68"/>
    <x v="68"/>
    <m/>
    <m/>
  </r>
  <r>
    <n v="2534"/>
    <x v="16"/>
    <n v="25"/>
    <s v="Boston- Harbor Area"/>
    <s v="Salary Expense"/>
    <s v="Line Item"/>
    <x v="2"/>
    <x v="69"/>
    <x v="69"/>
    <m/>
    <m/>
  </r>
  <r>
    <n v="2535"/>
    <x v="16"/>
    <n v="25"/>
    <s v="Boston- Harbor Area"/>
    <s v="Salary Expense"/>
    <s v="Line Item"/>
    <x v="2"/>
    <x v="70"/>
    <x v="70"/>
    <m/>
    <m/>
  </r>
  <r>
    <n v="2536"/>
    <x v="16"/>
    <n v="25"/>
    <s v="Boston- Harbor Area"/>
    <s v="Salary Expense"/>
    <s v="Line Item"/>
    <x v="2"/>
    <x v="71"/>
    <x v="71"/>
    <m/>
    <m/>
  </r>
  <r>
    <n v="2537"/>
    <x v="16"/>
    <n v="25"/>
    <s v="Boston- Harbor Area"/>
    <s v="Salary Expense"/>
    <s v="Line Item"/>
    <x v="2"/>
    <x v="72"/>
    <x v="72"/>
    <m/>
    <m/>
  </r>
  <r>
    <n v="2538"/>
    <x v="16"/>
    <n v="25"/>
    <s v="Boston- Harbor Area"/>
    <s v="Salary Expense"/>
    <s v="Line Item"/>
    <x v="2"/>
    <x v="73"/>
    <x v="73"/>
    <m/>
    <m/>
  </r>
  <r>
    <n v="2539"/>
    <x v="16"/>
    <n v="25"/>
    <s v="Boston- Harbor Area"/>
    <s v="Salary Expense"/>
    <s v="Line Item"/>
    <x v="2"/>
    <x v="74"/>
    <x v="74"/>
    <m/>
    <m/>
  </r>
  <r>
    <n v="2540"/>
    <x v="16"/>
    <n v="25"/>
    <s v="Boston- Harbor Area"/>
    <s v="Salary Expense"/>
    <s v="Line Item"/>
    <x v="2"/>
    <x v="75"/>
    <x v="75"/>
    <m/>
    <m/>
  </r>
  <r>
    <n v="2541"/>
    <x v="16"/>
    <n v="25"/>
    <s v="Boston- Harbor Area"/>
    <s v="Salary Expense"/>
    <s v="Line Item"/>
    <x v="2"/>
    <x v="76"/>
    <x v="76"/>
    <m/>
    <m/>
  </r>
  <r>
    <n v="2542"/>
    <x v="16"/>
    <n v="25"/>
    <s v="Boston- Harbor Area"/>
    <s v="Salary Expense"/>
    <s v="Line Item"/>
    <x v="2"/>
    <x v="77"/>
    <x v="77"/>
    <m/>
    <m/>
  </r>
  <r>
    <n v="2543"/>
    <x v="16"/>
    <n v="25"/>
    <s v="Boston- Harbor Area"/>
    <s v="Salary Expense"/>
    <s v="Line Item"/>
    <x v="2"/>
    <x v="78"/>
    <x v="78"/>
    <m/>
    <m/>
  </r>
  <r>
    <n v="2544"/>
    <x v="16"/>
    <n v="25"/>
    <s v="Boston- Harbor Area"/>
    <s v="Salary Expense"/>
    <s v="Line Item"/>
    <x v="2"/>
    <x v="79"/>
    <x v="79"/>
    <m/>
    <m/>
  </r>
  <r>
    <n v="2545"/>
    <x v="16"/>
    <n v="25"/>
    <s v="Boston- Harbor Area"/>
    <s v="Salary Expense"/>
    <s v="Line Item"/>
    <x v="2"/>
    <x v="80"/>
    <x v="80"/>
    <m/>
    <m/>
  </r>
  <r>
    <n v="2546"/>
    <x v="16"/>
    <n v="25"/>
    <s v="Boston- Harbor Area"/>
    <s v="Salary Expense"/>
    <s v="Line Item"/>
    <x v="2"/>
    <x v="81"/>
    <x v="81"/>
    <n v="3.9730472945446467"/>
    <n v="171642"/>
  </r>
  <r>
    <n v="2547"/>
    <x v="16"/>
    <n v="25"/>
    <s v="Boston- Harbor Area"/>
    <s v="Salary Expense"/>
    <s v="Line Item"/>
    <x v="2"/>
    <x v="82"/>
    <x v="82"/>
    <m/>
    <m/>
  </r>
  <r>
    <n v="2548"/>
    <x v="16"/>
    <n v="25"/>
    <s v="Boston- Harbor Area"/>
    <s v="Salary Expense"/>
    <s v="Line Item"/>
    <x v="2"/>
    <x v="83"/>
    <x v="83"/>
    <m/>
    <m/>
  </r>
  <r>
    <n v="2549"/>
    <x v="16"/>
    <n v="25"/>
    <s v="Boston- Harbor Area"/>
    <s v="Salary Expense"/>
    <s v="Line Item"/>
    <x v="2"/>
    <x v="84"/>
    <x v="84"/>
    <n v="2.0654596733839785"/>
    <n v="72648"/>
  </r>
  <r>
    <n v="2550"/>
    <x v="16"/>
    <n v="25"/>
    <s v="Boston- Harbor Area"/>
    <s v="Salary Expense"/>
    <s v="Line Item"/>
    <x v="2"/>
    <x v="85"/>
    <x v="85"/>
    <m/>
    <m/>
  </r>
  <r>
    <n v="2551"/>
    <x v="16"/>
    <n v="25"/>
    <s v="Boston- Harbor Area"/>
    <s v="Salary Expense"/>
    <s v="Line Item"/>
    <x v="2"/>
    <x v="86"/>
    <x v="86"/>
    <m/>
    <m/>
  </r>
  <r>
    <n v="2552"/>
    <x v="16"/>
    <n v="25"/>
    <s v="Boston- Harbor Area"/>
    <s v="Salary Expense"/>
    <s v="Line Item"/>
    <x v="3"/>
    <x v="87"/>
    <x v="87"/>
    <n v="0.70005679974034407"/>
    <n v="31059"/>
  </r>
  <r>
    <n v="2553"/>
    <x v="16"/>
    <n v="25"/>
    <s v="Boston- Harbor Area"/>
    <s v="Salary Expense"/>
    <s v="Line Item"/>
    <x v="3"/>
    <x v="88"/>
    <x v="88"/>
    <m/>
    <m/>
  </r>
  <r>
    <n v="2554"/>
    <x v="16"/>
    <n v="25"/>
    <s v="Boston- Harbor Area"/>
    <s v="Salary Expense"/>
    <s v="Line Item"/>
    <x v="3"/>
    <x v="89"/>
    <x v="89"/>
    <m/>
    <m/>
  </r>
  <r>
    <n v="2555"/>
    <x v="16"/>
    <n v="25"/>
    <s v="Boston- Harbor Area"/>
    <s v="Salary Expense"/>
    <s v="Line Item"/>
    <x v="0"/>
    <x v="90"/>
    <x v="90"/>
    <m/>
    <m/>
  </r>
  <r>
    <n v="2556"/>
    <x v="16"/>
    <n v="25"/>
    <s v="Boston- Harbor Area"/>
    <s v="Salary Expense"/>
    <s v="Total"/>
    <x v="0"/>
    <x v="91"/>
    <x v="91"/>
    <n v="7.7385637676689694"/>
    <n v="325541"/>
  </r>
  <r>
    <n v="2557"/>
    <x v="16"/>
    <n v="25"/>
    <s v="Boston- Harbor Area"/>
    <s v="Expense"/>
    <s v="Total"/>
    <x v="0"/>
    <x v="92"/>
    <x v="92"/>
    <n v="7.7385637676689694"/>
    <n v="325541"/>
  </r>
  <r>
    <n v="2558"/>
    <x v="16"/>
    <n v="25"/>
    <s v="Boston- Harbor Area"/>
    <s v="Expense"/>
    <s v="Line Item"/>
    <x v="0"/>
    <x v="93"/>
    <x v="93"/>
    <m/>
    <m/>
  </r>
  <r>
    <n v="2559"/>
    <x v="16"/>
    <n v="25"/>
    <s v="Boston- Harbor Area"/>
    <s v="Expense"/>
    <s v="Line Item"/>
    <x v="0"/>
    <x v="94"/>
    <x v="94"/>
    <m/>
    <m/>
  </r>
  <r>
    <n v="2560"/>
    <x v="16"/>
    <n v="25"/>
    <s v="Boston- Harbor Area"/>
    <s v="Expense"/>
    <s v="Line Item"/>
    <x v="0"/>
    <x v="95"/>
    <x v="95"/>
    <m/>
    <m/>
  </r>
  <r>
    <n v="2561"/>
    <x v="16"/>
    <n v="25"/>
    <s v="Boston- Harbor Area"/>
    <s v="Expense"/>
    <s v="Line Item"/>
    <x v="0"/>
    <x v="96"/>
    <x v="96"/>
    <m/>
    <m/>
  </r>
  <r>
    <n v="2562"/>
    <x v="16"/>
    <n v="25"/>
    <s v="Boston- Harbor Area"/>
    <s v="Expense"/>
    <s v="Total"/>
    <x v="0"/>
    <x v="97"/>
    <x v="97"/>
    <n v="0"/>
    <n v="0"/>
  </r>
  <r>
    <n v="2563"/>
    <x v="16"/>
    <n v="25"/>
    <s v="Boston- Harbor Area"/>
    <s v="Expense"/>
    <s v="Line Item"/>
    <x v="0"/>
    <x v="98"/>
    <x v="98"/>
    <m/>
    <m/>
  </r>
  <r>
    <n v="2564"/>
    <x v="16"/>
    <n v="25"/>
    <s v="Boston- Harbor Area"/>
    <s v="Expense"/>
    <s v="Total"/>
    <x v="0"/>
    <x v="99"/>
    <x v="99"/>
    <n v="7.7385637676689694"/>
    <n v="325541"/>
  </r>
  <r>
    <n v="2565"/>
    <x v="16"/>
    <n v="25"/>
    <s v="Boston- Harbor Area"/>
    <s v="Expense"/>
    <s v="Line Item"/>
    <x v="0"/>
    <x v="100"/>
    <x v="100"/>
    <m/>
    <n v="35381"/>
  </r>
  <r>
    <n v="2566"/>
    <x v="16"/>
    <n v="25"/>
    <s v="Boston- Harbor Area"/>
    <s v="Expense"/>
    <s v="Line Item"/>
    <x v="0"/>
    <x v="101"/>
    <x v="101"/>
    <m/>
    <n v="32625"/>
  </r>
  <r>
    <n v="2567"/>
    <x v="16"/>
    <n v="25"/>
    <s v="Boston- Harbor Area"/>
    <s v="Expense"/>
    <s v="Line Item"/>
    <x v="0"/>
    <x v="102"/>
    <x v="102"/>
    <m/>
    <m/>
  </r>
  <r>
    <n v="2568"/>
    <x v="16"/>
    <n v="25"/>
    <s v="Boston- Harbor Area"/>
    <s v="Expense"/>
    <s v="Total"/>
    <x v="0"/>
    <x v="103"/>
    <x v="103"/>
    <m/>
    <n v="393547"/>
  </r>
  <r>
    <n v="2569"/>
    <x v="16"/>
    <n v="25"/>
    <s v="Boston- Harbor Area"/>
    <s v="Expense"/>
    <s v="Line Item"/>
    <x v="0"/>
    <x v="104"/>
    <x v="104"/>
    <m/>
    <n v="8679"/>
  </r>
  <r>
    <n v="2570"/>
    <x v="16"/>
    <n v="25"/>
    <s v="Boston- Harbor Area"/>
    <s v="Expense"/>
    <s v="Line Item"/>
    <x v="0"/>
    <x v="105"/>
    <x v="105"/>
    <m/>
    <m/>
  </r>
  <r>
    <n v="2571"/>
    <x v="16"/>
    <n v="25"/>
    <s v="Boston- Harbor Area"/>
    <s v="Expense"/>
    <s v="Line Item"/>
    <x v="0"/>
    <x v="106"/>
    <x v="106"/>
    <m/>
    <n v="1817"/>
  </r>
  <r>
    <n v="2572"/>
    <x v="16"/>
    <n v="25"/>
    <s v="Boston- Harbor Area"/>
    <s v="Expense"/>
    <s v="Line Item"/>
    <x v="0"/>
    <x v="107"/>
    <x v="107"/>
    <m/>
    <m/>
  </r>
  <r>
    <n v="2573"/>
    <x v="16"/>
    <n v="25"/>
    <s v="Boston- Harbor Area"/>
    <s v="Expense"/>
    <s v="Total"/>
    <x v="0"/>
    <x v="108"/>
    <x v="108"/>
    <m/>
    <n v="10496"/>
  </r>
  <r>
    <n v="2574"/>
    <x v="16"/>
    <n v="25"/>
    <s v="Boston- Harbor Area"/>
    <s v="Expense"/>
    <s v="Line Item"/>
    <x v="0"/>
    <x v="109"/>
    <x v="109"/>
    <m/>
    <m/>
  </r>
  <r>
    <n v="2575"/>
    <x v="16"/>
    <n v="25"/>
    <s v="Boston- Harbor Area"/>
    <s v="Expense"/>
    <s v="Line Item"/>
    <x v="0"/>
    <x v="110"/>
    <x v="110"/>
    <m/>
    <m/>
  </r>
  <r>
    <n v="2576"/>
    <x v="16"/>
    <n v="25"/>
    <s v="Boston- Harbor Area"/>
    <s v="Expense"/>
    <s v="Line Item"/>
    <x v="0"/>
    <x v="111"/>
    <x v="111"/>
    <m/>
    <m/>
  </r>
  <r>
    <n v="2577"/>
    <x v="16"/>
    <n v="25"/>
    <s v="Boston- Harbor Area"/>
    <s v="Expense"/>
    <s v="Line Item"/>
    <x v="0"/>
    <x v="112"/>
    <x v="112"/>
    <m/>
    <m/>
  </r>
  <r>
    <n v="2578"/>
    <x v="16"/>
    <n v="25"/>
    <s v="Boston- Harbor Area"/>
    <s v="Expense"/>
    <s v="Line Item"/>
    <x v="0"/>
    <x v="113"/>
    <x v="113"/>
    <m/>
    <m/>
  </r>
  <r>
    <n v="2579"/>
    <x v="16"/>
    <n v="25"/>
    <s v="Boston- Harbor Area"/>
    <s v="Expense"/>
    <s v="Line Item"/>
    <x v="0"/>
    <x v="114"/>
    <x v="114"/>
    <m/>
    <n v="7765"/>
  </r>
  <r>
    <n v="2580"/>
    <x v="16"/>
    <n v="25"/>
    <s v="Boston- Harbor Area"/>
    <s v="Expense"/>
    <s v="Line Item"/>
    <x v="0"/>
    <x v="115"/>
    <x v="115"/>
    <m/>
    <m/>
  </r>
  <r>
    <n v="2581"/>
    <x v="16"/>
    <n v="25"/>
    <s v="Boston- Harbor Area"/>
    <s v="Expense"/>
    <s v="Line Item"/>
    <x v="0"/>
    <x v="116"/>
    <x v="116"/>
    <m/>
    <m/>
  </r>
  <r>
    <n v="2582"/>
    <x v="16"/>
    <n v="25"/>
    <s v="Boston- Harbor Area"/>
    <s v="Expense"/>
    <s v="Line Item"/>
    <x v="0"/>
    <x v="117"/>
    <x v="117"/>
    <m/>
    <m/>
  </r>
  <r>
    <n v="2583"/>
    <x v="16"/>
    <n v="25"/>
    <s v="Boston- Harbor Area"/>
    <s v="Expense"/>
    <s v="Line Item"/>
    <x v="0"/>
    <x v="118"/>
    <x v="118"/>
    <m/>
    <m/>
  </r>
  <r>
    <n v="2584"/>
    <x v="16"/>
    <n v="25"/>
    <s v="Boston- Harbor Area"/>
    <s v="Expense"/>
    <s v="Line Item"/>
    <x v="0"/>
    <x v="119"/>
    <x v="119"/>
    <m/>
    <m/>
  </r>
  <r>
    <n v="2585"/>
    <x v="16"/>
    <n v="25"/>
    <s v="Boston- Harbor Area"/>
    <s v="Expense"/>
    <s v="Line Item"/>
    <x v="0"/>
    <x v="120"/>
    <x v="120"/>
    <m/>
    <m/>
  </r>
  <r>
    <n v="2586"/>
    <x v="16"/>
    <n v="25"/>
    <s v="Boston- Harbor Area"/>
    <s v="Expense"/>
    <s v="Line Item"/>
    <x v="0"/>
    <x v="121"/>
    <x v="121"/>
    <m/>
    <n v="25096"/>
  </r>
  <r>
    <n v="2587"/>
    <x v="16"/>
    <n v="25"/>
    <s v="Boston- Harbor Area"/>
    <s v="Expense"/>
    <s v="Line Item"/>
    <x v="0"/>
    <x v="122"/>
    <x v="122"/>
    <m/>
    <m/>
  </r>
  <r>
    <n v="2588"/>
    <x v="16"/>
    <n v="25"/>
    <s v="Boston- Harbor Area"/>
    <s v="Expense"/>
    <s v="Line Item"/>
    <x v="0"/>
    <x v="123"/>
    <x v="123"/>
    <m/>
    <m/>
  </r>
  <r>
    <n v="2589"/>
    <x v="16"/>
    <n v="25"/>
    <s v="Boston- Harbor Area"/>
    <s v="Expense"/>
    <s v="Line Item"/>
    <x v="0"/>
    <x v="124"/>
    <x v="124"/>
    <m/>
    <m/>
  </r>
  <r>
    <n v="2590"/>
    <x v="16"/>
    <n v="25"/>
    <s v="Boston- Harbor Area"/>
    <s v="Expense"/>
    <s v="Line Item"/>
    <x v="0"/>
    <x v="125"/>
    <x v="125"/>
    <m/>
    <m/>
  </r>
  <r>
    <n v="2591"/>
    <x v="16"/>
    <n v="25"/>
    <s v="Boston- Harbor Area"/>
    <s v="Expense"/>
    <s v="Line Item"/>
    <x v="0"/>
    <x v="126"/>
    <x v="126"/>
    <m/>
    <m/>
  </r>
  <r>
    <n v="2592"/>
    <x v="16"/>
    <n v="25"/>
    <s v="Boston- Harbor Area"/>
    <s v="Expense"/>
    <s v="Total"/>
    <x v="0"/>
    <x v="127"/>
    <x v="127"/>
    <m/>
    <n v="32861"/>
  </r>
  <r>
    <n v="2593"/>
    <x v="16"/>
    <n v="25"/>
    <s v="Boston- Harbor Area"/>
    <s v="Expense"/>
    <s v="Line Item"/>
    <x v="0"/>
    <x v="128"/>
    <x v="128"/>
    <m/>
    <m/>
  </r>
  <r>
    <n v="2594"/>
    <x v="16"/>
    <n v="25"/>
    <s v="Boston- Harbor Area"/>
    <s v="Expense"/>
    <s v="Line Item"/>
    <x v="0"/>
    <x v="129"/>
    <x v="129"/>
    <m/>
    <m/>
  </r>
  <r>
    <n v="2595"/>
    <x v="16"/>
    <n v="25"/>
    <s v="Boston- Harbor Area"/>
    <s v="Expense"/>
    <s v="Line Item"/>
    <x v="0"/>
    <x v="130"/>
    <x v="130"/>
    <m/>
    <m/>
  </r>
  <r>
    <n v="2596"/>
    <x v="16"/>
    <n v="25"/>
    <s v="Boston- Harbor Area"/>
    <s v="Expense"/>
    <s v="Line Item"/>
    <x v="0"/>
    <x v="131"/>
    <x v="131"/>
    <m/>
    <n v="41041"/>
  </r>
  <r>
    <n v="2597"/>
    <x v="16"/>
    <n v="25"/>
    <s v="Boston- Harbor Area"/>
    <s v="Expense"/>
    <s v="Line Item"/>
    <x v="0"/>
    <x v="132"/>
    <x v="132"/>
    <m/>
    <m/>
  </r>
  <r>
    <n v="2598"/>
    <x v="16"/>
    <n v="25"/>
    <s v="Boston- Harbor Area"/>
    <s v="Expense"/>
    <s v="Line Item"/>
    <x v="0"/>
    <x v="133"/>
    <x v="133"/>
    <m/>
    <m/>
  </r>
  <r>
    <n v="2599"/>
    <x v="16"/>
    <n v="25"/>
    <s v="Boston- Harbor Area"/>
    <s v="Expense"/>
    <s v="Total"/>
    <x v="0"/>
    <x v="134"/>
    <x v="134"/>
    <m/>
    <n v="41041"/>
  </r>
  <r>
    <n v="2600"/>
    <x v="16"/>
    <n v="25"/>
    <s v="Boston- Harbor Area"/>
    <s v="Expense"/>
    <s v="Line Item"/>
    <x v="0"/>
    <x v="135"/>
    <x v="135"/>
    <m/>
    <n v="74737"/>
  </r>
  <r>
    <n v="2601"/>
    <x v="16"/>
    <n v="25"/>
    <s v="Boston- Harbor Area"/>
    <s v="Expense"/>
    <s v="Total"/>
    <x v="0"/>
    <x v="136"/>
    <x v="136"/>
    <m/>
    <n v="552682"/>
  </r>
  <r>
    <n v="2602"/>
    <x v="16"/>
    <n v="25"/>
    <s v="Boston- Harbor Area"/>
    <s v="Expense"/>
    <s v="Line Item"/>
    <x v="0"/>
    <x v="137"/>
    <x v="137"/>
    <m/>
    <m/>
  </r>
  <r>
    <n v="2603"/>
    <x v="16"/>
    <n v="25"/>
    <s v="Boston- Harbor Area"/>
    <s v="Expense"/>
    <s v="Line Item"/>
    <x v="0"/>
    <x v="138"/>
    <x v="138"/>
    <m/>
    <m/>
  </r>
  <r>
    <n v="2604"/>
    <x v="16"/>
    <n v="25"/>
    <s v="Boston- Harbor Area"/>
    <s v="Expense"/>
    <s v="Total"/>
    <x v="0"/>
    <x v="139"/>
    <x v="139"/>
    <m/>
    <n v="552682"/>
  </r>
  <r>
    <n v="2605"/>
    <x v="16"/>
    <n v="25"/>
    <s v="Boston- Harbor Area"/>
    <s v="Expense"/>
    <s v="Total"/>
    <x v="0"/>
    <x v="140"/>
    <x v="140"/>
    <m/>
    <n v="552364"/>
  </r>
  <r>
    <n v="2606"/>
    <x v="16"/>
    <n v="25"/>
    <s v="Boston- Harbor Area"/>
    <s v="Expense"/>
    <s v="Line Item"/>
    <x v="0"/>
    <x v="141"/>
    <x v="141"/>
    <m/>
    <n v="-318"/>
  </r>
  <r>
    <n v="2607"/>
    <x v="16"/>
    <n v="25"/>
    <s v="Boston- Harbor Area"/>
    <s v="Non-Reimbursable"/>
    <s v="Line Item"/>
    <x v="0"/>
    <x v="142"/>
    <x v="142"/>
    <m/>
    <m/>
  </r>
  <r>
    <n v="2608"/>
    <x v="16"/>
    <n v="25"/>
    <s v="Boston- Harbor Area"/>
    <s v="Non-Reimbursable"/>
    <s v="Line Item"/>
    <x v="0"/>
    <x v="143"/>
    <x v="143"/>
    <m/>
    <m/>
  </r>
  <r>
    <n v="2609"/>
    <x v="16"/>
    <n v="25"/>
    <s v="Boston- Harbor Area"/>
    <s v="Non-Reimbursable"/>
    <s v="Line Item"/>
    <x v="0"/>
    <x v="144"/>
    <x v="144"/>
    <m/>
    <m/>
  </r>
  <r>
    <n v="2610"/>
    <x v="16"/>
    <n v="25"/>
    <s v="Boston- Harbor Area"/>
    <s v="Non-Reimbursable"/>
    <s v="Line Item"/>
    <x v="0"/>
    <x v="145"/>
    <x v="145"/>
    <m/>
    <m/>
  </r>
  <r>
    <n v="2611"/>
    <x v="16"/>
    <n v="25"/>
    <s v="Boston- Harbor Area"/>
    <s v="Non-Reimbursable"/>
    <s v="Line Item"/>
    <x v="0"/>
    <x v="146"/>
    <x v="146"/>
    <m/>
    <m/>
  </r>
  <r>
    <n v="2612"/>
    <x v="16"/>
    <n v="25"/>
    <s v="Boston- Harbor Area"/>
    <s v="Non-Reimbursable"/>
    <s v="Line Item"/>
    <x v="0"/>
    <x v="147"/>
    <x v="147"/>
    <m/>
    <m/>
  </r>
  <r>
    <n v="2613"/>
    <x v="16"/>
    <n v="25"/>
    <s v="Boston- Harbor Area"/>
    <s v="Non-Reimbursable"/>
    <s v="Line Item"/>
    <x v="0"/>
    <x v="148"/>
    <x v="148"/>
    <m/>
    <m/>
  </r>
  <r>
    <n v="2614"/>
    <x v="16"/>
    <n v="25"/>
    <s v="Boston- Harbor Area"/>
    <s v="Non-Reimbursable"/>
    <s v="Total"/>
    <x v="0"/>
    <x v="149"/>
    <x v="149"/>
    <m/>
    <m/>
  </r>
  <r>
    <n v="2615"/>
    <x v="16"/>
    <n v="25"/>
    <s v="Boston- Harbor Area"/>
    <s v="Non-Reimbursable"/>
    <s v="Total"/>
    <x v="0"/>
    <x v="150"/>
    <x v="150"/>
    <m/>
    <m/>
  </r>
  <r>
    <n v="2616"/>
    <x v="16"/>
    <n v="25"/>
    <s v="Boston- Harbor Area"/>
    <s v="Non-Reimbursable"/>
    <s v="Line Item"/>
    <x v="0"/>
    <x v="151"/>
    <x v="151"/>
    <m/>
    <n v="1694"/>
  </r>
  <r>
    <n v="2617"/>
    <x v="16"/>
    <n v="25"/>
    <s v="Boston- Harbor Area"/>
    <s v="Non-Reimbursable"/>
    <s v="Line Item"/>
    <x v="0"/>
    <x v="152"/>
    <x v="152"/>
    <m/>
    <m/>
  </r>
  <r>
    <n v="2618"/>
    <x v="16"/>
    <n v="25"/>
    <s v="Boston- Harbor Area"/>
    <s v="Non-Reimbursable"/>
    <s v="Line Item"/>
    <x v="0"/>
    <x v="153"/>
    <x v="153"/>
    <m/>
    <n v="-1694"/>
  </r>
  <r>
    <n v="2619"/>
    <x v="17"/>
    <n v="26"/>
    <s v="Boston- Hyde Park"/>
    <s v="Revenue"/>
    <s v="Line Item"/>
    <x v="0"/>
    <x v="0"/>
    <x v="0"/>
    <m/>
    <m/>
  </r>
  <r>
    <n v="2620"/>
    <x v="17"/>
    <n v="26"/>
    <s v="Boston- Hyde Park"/>
    <s v="Revenue"/>
    <s v="Line Item"/>
    <x v="0"/>
    <x v="1"/>
    <x v="1"/>
    <m/>
    <m/>
  </r>
  <r>
    <n v="2621"/>
    <x v="17"/>
    <n v="26"/>
    <s v="Boston- Hyde Park"/>
    <s v="Revenue"/>
    <s v="Line Item"/>
    <x v="0"/>
    <x v="2"/>
    <x v="2"/>
    <m/>
    <m/>
  </r>
  <r>
    <n v="2622"/>
    <x v="17"/>
    <n v="26"/>
    <s v="Boston- Hyde Park"/>
    <s v="Revenue"/>
    <s v="Total"/>
    <x v="0"/>
    <x v="3"/>
    <x v="3"/>
    <m/>
    <n v="0"/>
  </r>
  <r>
    <n v="2623"/>
    <x v="17"/>
    <n v="26"/>
    <s v="Boston- Hyde Park"/>
    <s v="Revenue"/>
    <s v="Line Item"/>
    <x v="0"/>
    <x v="4"/>
    <x v="4"/>
    <m/>
    <m/>
  </r>
  <r>
    <n v="2624"/>
    <x v="17"/>
    <n v="26"/>
    <s v="Boston- Hyde Park"/>
    <s v="Revenue"/>
    <s v="Line Item"/>
    <x v="0"/>
    <x v="5"/>
    <x v="5"/>
    <m/>
    <m/>
  </r>
  <r>
    <n v="2625"/>
    <x v="17"/>
    <n v="26"/>
    <s v="Boston- Hyde Park"/>
    <s v="Revenue"/>
    <s v="Total"/>
    <x v="0"/>
    <x v="6"/>
    <x v="6"/>
    <m/>
    <n v="0"/>
  </r>
  <r>
    <n v="2626"/>
    <x v="17"/>
    <n v="26"/>
    <s v="Boston- Hyde Park"/>
    <s v="Revenue"/>
    <s v="Line Item"/>
    <x v="0"/>
    <x v="7"/>
    <x v="7"/>
    <m/>
    <m/>
  </r>
  <r>
    <n v="2627"/>
    <x v="17"/>
    <n v="26"/>
    <s v="Boston- Hyde Park"/>
    <s v="Revenue"/>
    <s v="Line Item"/>
    <x v="0"/>
    <x v="8"/>
    <x v="8"/>
    <m/>
    <m/>
  </r>
  <r>
    <n v="2628"/>
    <x v="17"/>
    <n v="26"/>
    <s v="Boston- Hyde Park"/>
    <s v="Revenue"/>
    <s v="Line Item"/>
    <x v="0"/>
    <x v="9"/>
    <x v="9"/>
    <m/>
    <m/>
  </r>
  <r>
    <n v="2629"/>
    <x v="17"/>
    <n v="26"/>
    <s v="Boston- Hyde Park"/>
    <s v="Revenue"/>
    <s v="Line Item"/>
    <x v="0"/>
    <x v="10"/>
    <x v="10"/>
    <m/>
    <n v="256470"/>
  </r>
  <r>
    <n v="2630"/>
    <x v="17"/>
    <n v="26"/>
    <s v="Boston- Hyde Park"/>
    <s v="Revenue"/>
    <s v="Line Item"/>
    <x v="0"/>
    <x v="11"/>
    <x v="11"/>
    <m/>
    <m/>
  </r>
  <r>
    <n v="2631"/>
    <x v="17"/>
    <n v="26"/>
    <s v="Boston- Hyde Park"/>
    <s v="Revenue"/>
    <s v="Line Item"/>
    <x v="0"/>
    <x v="12"/>
    <x v="12"/>
    <m/>
    <m/>
  </r>
  <r>
    <n v="2632"/>
    <x v="17"/>
    <n v="26"/>
    <s v="Boston- Hyde Park"/>
    <s v="Revenue"/>
    <s v="Line Item"/>
    <x v="0"/>
    <x v="13"/>
    <x v="13"/>
    <m/>
    <m/>
  </r>
  <r>
    <n v="2633"/>
    <x v="17"/>
    <n v="26"/>
    <s v="Boston- Hyde Park"/>
    <s v="Revenue"/>
    <s v="Line Item"/>
    <x v="0"/>
    <x v="14"/>
    <x v="14"/>
    <m/>
    <m/>
  </r>
  <r>
    <n v="2634"/>
    <x v="17"/>
    <n v="26"/>
    <s v="Boston- Hyde Park"/>
    <s v="Revenue"/>
    <s v="Line Item"/>
    <x v="0"/>
    <x v="15"/>
    <x v="15"/>
    <m/>
    <m/>
  </r>
  <r>
    <n v="2635"/>
    <x v="17"/>
    <n v="26"/>
    <s v="Boston- Hyde Park"/>
    <s v="Revenue"/>
    <s v="Line Item"/>
    <x v="0"/>
    <x v="16"/>
    <x v="16"/>
    <m/>
    <m/>
  </r>
  <r>
    <n v="2636"/>
    <x v="17"/>
    <n v="26"/>
    <s v="Boston- Hyde Park"/>
    <s v="Revenue"/>
    <s v="Line Item"/>
    <x v="0"/>
    <x v="17"/>
    <x v="17"/>
    <m/>
    <m/>
  </r>
  <r>
    <n v="2637"/>
    <x v="17"/>
    <n v="26"/>
    <s v="Boston- Hyde Park"/>
    <s v="Revenue"/>
    <s v="Line Item"/>
    <x v="0"/>
    <x v="18"/>
    <x v="18"/>
    <m/>
    <m/>
  </r>
  <r>
    <n v="2638"/>
    <x v="17"/>
    <n v="26"/>
    <s v="Boston- Hyde Park"/>
    <s v="Revenue"/>
    <s v="Line Item"/>
    <x v="0"/>
    <x v="19"/>
    <x v="19"/>
    <m/>
    <m/>
  </r>
  <r>
    <n v="2639"/>
    <x v="17"/>
    <n v="26"/>
    <s v="Boston- Hyde Park"/>
    <s v="Revenue"/>
    <s v="Line Item"/>
    <x v="0"/>
    <x v="20"/>
    <x v="20"/>
    <m/>
    <m/>
  </r>
  <r>
    <n v="2640"/>
    <x v="17"/>
    <n v="26"/>
    <s v="Boston- Hyde Park"/>
    <s v="Revenue"/>
    <s v="Line Item"/>
    <x v="0"/>
    <x v="21"/>
    <x v="21"/>
    <m/>
    <m/>
  </r>
  <r>
    <n v="2641"/>
    <x v="17"/>
    <n v="26"/>
    <s v="Boston- Hyde Park"/>
    <s v="Revenue"/>
    <s v="Line Item"/>
    <x v="0"/>
    <x v="22"/>
    <x v="22"/>
    <m/>
    <m/>
  </r>
  <r>
    <n v="2642"/>
    <x v="17"/>
    <n v="26"/>
    <s v="Boston- Hyde Park"/>
    <s v="Revenue"/>
    <s v="Line Item"/>
    <x v="0"/>
    <x v="23"/>
    <x v="23"/>
    <m/>
    <m/>
  </r>
  <r>
    <n v="2643"/>
    <x v="17"/>
    <n v="26"/>
    <s v="Boston- Hyde Park"/>
    <s v="Revenue"/>
    <s v="Line Item"/>
    <x v="0"/>
    <x v="24"/>
    <x v="24"/>
    <m/>
    <m/>
  </r>
  <r>
    <n v="2644"/>
    <x v="17"/>
    <n v="26"/>
    <s v="Boston- Hyde Park"/>
    <s v="Revenue"/>
    <s v="Line Item"/>
    <x v="0"/>
    <x v="25"/>
    <x v="25"/>
    <m/>
    <m/>
  </r>
  <r>
    <n v="2645"/>
    <x v="17"/>
    <n v="26"/>
    <s v="Boston- Hyde Park"/>
    <s v="Revenue"/>
    <s v="Line Item"/>
    <x v="0"/>
    <x v="26"/>
    <x v="26"/>
    <m/>
    <m/>
  </r>
  <r>
    <n v="2646"/>
    <x v="17"/>
    <n v="26"/>
    <s v="Boston- Hyde Park"/>
    <s v="Revenue"/>
    <s v="Line Item"/>
    <x v="0"/>
    <x v="27"/>
    <x v="27"/>
    <m/>
    <m/>
  </r>
  <r>
    <n v="2647"/>
    <x v="17"/>
    <n v="26"/>
    <s v="Boston- Hyde Park"/>
    <s v="Revenue"/>
    <s v="Line Item"/>
    <x v="0"/>
    <x v="28"/>
    <x v="28"/>
    <m/>
    <m/>
  </r>
  <r>
    <n v="2648"/>
    <x v="17"/>
    <n v="26"/>
    <s v="Boston- Hyde Park"/>
    <s v="Revenue"/>
    <s v="Line Item"/>
    <x v="0"/>
    <x v="29"/>
    <x v="29"/>
    <m/>
    <m/>
  </r>
  <r>
    <n v="2649"/>
    <x v="17"/>
    <n v="26"/>
    <s v="Boston- Hyde Park"/>
    <s v="Revenue"/>
    <s v="Line Item"/>
    <x v="0"/>
    <x v="30"/>
    <x v="30"/>
    <m/>
    <m/>
  </r>
  <r>
    <n v="2650"/>
    <x v="17"/>
    <n v="26"/>
    <s v="Boston- Hyde Park"/>
    <s v="Revenue"/>
    <s v="Line Item"/>
    <x v="0"/>
    <x v="31"/>
    <x v="31"/>
    <m/>
    <m/>
  </r>
  <r>
    <n v="2651"/>
    <x v="17"/>
    <n v="26"/>
    <s v="Boston- Hyde Park"/>
    <s v="Revenue"/>
    <s v="Line Item"/>
    <x v="0"/>
    <x v="32"/>
    <x v="32"/>
    <m/>
    <m/>
  </r>
  <r>
    <n v="2652"/>
    <x v="17"/>
    <n v="26"/>
    <s v="Boston- Hyde Park"/>
    <s v="Revenue"/>
    <s v="Line Item"/>
    <x v="0"/>
    <x v="33"/>
    <x v="33"/>
    <m/>
    <m/>
  </r>
  <r>
    <n v="2653"/>
    <x v="17"/>
    <n v="26"/>
    <s v="Boston- Hyde Park"/>
    <s v="Revenue"/>
    <s v="Line Item"/>
    <x v="0"/>
    <x v="34"/>
    <x v="34"/>
    <m/>
    <m/>
  </r>
  <r>
    <n v="2654"/>
    <x v="17"/>
    <n v="26"/>
    <s v="Boston- Hyde Park"/>
    <s v="Revenue"/>
    <s v="Line Item"/>
    <x v="0"/>
    <x v="35"/>
    <x v="35"/>
    <m/>
    <m/>
  </r>
  <r>
    <n v="2655"/>
    <x v="17"/>
    <n v="26"/>
    <s v="Boston- Hyde Park"/>
    <s v="Revenue"/>
    <s v="Line Item"/>
    <x v="0"/>
    <x v="36"/>
    <x v="36"/>
    <m/>
    <m/>
  </r>
  <r>
    <n v="2656"/>
    <x v="17"/>
    <n v="26"/>
    <s v="Boston- Hyde Park"/>
    <s v="Revenue"/>
    <s v="Line Item"/>
    <x v="0"/>
    <x v="37"/>
    <x v="37"/>
    <m/>
    <m/>
  </r>
  <r>
    <n v="2657"/>
    <x v="17"/>
    <n v="26"/>
    <s v="Boston- Hyde Park"/>
    <s v="Revenue"/>
    <s v="Line Item"/>
    <x v="0"/>
    <x v="38"/>
    <x v="38"/>
    <m/>
    <m/>
  </r>
  <r>
    <n v="2658"/>
    <x v="17"/>
    <n v="26"/>
    <s v="Boston- Hyde Park"/>
    <s v="Revenue"/>
    <s v="Line Item"/>
    <x v="0"/>
    <x v="39"/>
    <x v="39"/>
    <m/>
    <m/>
  </r>
  <r>
    <n v="2659"/>
    <x v="17"/>
    <n v="26"/>
    <s v="Boston- Hyde Park"/>
    <s v="Revenue"/>
    <s v="Line Item"/>
    <x v="0"/>
    <x v="40"/>
    <x v="40"/>
    <m/>
    <m/>
  </r>
  <r>
    <n v="2660"/>
    <x v="17"/>
    <n v="26"/>
    <s v="Boston- Hyde Park"/>
    <s v="Revenue"/>
    <s v="Line Item"/>
    <x v="0"/>
    <x v="41"/>
    <x v="41"/>
    <m/>
    <m/>
  </r>
  <r>
    <n v="2661"/>
    <x v="17"/>
    <n v="26"/>
    <s v="Boston- Hyde Park"/>
    <s v="Revenue"/>
    <s v="Total"/>
    <x v="0"/>
    <x v="42"/>
    <x v="42"/>
    <m/>
    <n v="256470"/>
  </r>
  <r>
    <n v="2662"/>
    <x v="17"/>
    <n v="26"/>
    <s v="Boston- Hyde Park"/>
    <s v="Revenue"/>
    <s v="Line Item"/>
    <x v="0"/>
    <x v="43"/>
    <x v="43"/>
    <m/>
    <m/>
  </r>
  <r>
    <n v="2663"/>
    <x v="17"/>
    <n v="26"/>
    <s v="Boston- Hyde Park"/>
    <s v="Revenue"/>
    <s v="Line Item"/>
    <x v="0"/>
    <x v="44"/>
    <x v="44"/>
    <m/>
    <m/>
  </r>
  <r>
    <n v="2664"/>
    <x v="17"/>
    <n v="26"/>
    <s v="Boston- Hyde Park"/>
    <s v="Revenue"/>
    <s v="Line Item"/>
    <x v="0"/>
    <x v="45"/>
    <x v="45"/>
    <m/>
    <m/>
  </r>
  <r>
    <n v="2665"/>
    <x v="17"/>
    <n v="26"/>
    <s v="Boston- Hyde Park"/>
    <s v="Revenue"/>
    <s v="Line Item"/>
    <x v="0"/>
    <x v="46"/>
    <x v="46"/>
    <m/>
    <m/>
  </r>
  <r>
    <n v="2666"/>
    <x v="17"/>
    <n v="26"/>
    <s v="Boston- Hyde Park"/>
    <s v="Revenue"/>
    <s v="Line Item"/>
    <x v="0"/>
    <x v="47"/>
    <x v="47"/>
    <m/>
    <m/>
  </r>
  <r>
    <n v="2667"/>
    <x v="17"/>
    <n v="26"/>
    <s v="Boston- Hyde Park"/>
    <s v="Revenue"/>
    <s v="Line Item"/>
    <x v="0"/>
    <x v="48"/>
    <x v="48"/>
    <m/>
    <n v="827"/>
  </r>
  <r>
    <n v="2668"/>
    <x v="17"/>
    <n v="26"/>
    <s v="Boston- Hyde Park"/>
    <s v="Revenue"/>
    <s v="Line Item"/>
    <x v="0"/>
    <x v="49"/>
    <x v="49"/>
    <m/>
    <m/>
  </r>
  <r>
    <n v="2669"/>
    <x v="17"/>
    <n v="26"/>
    <s v="Boston- Hyde Park"/>
    <s v="Revenue"/>
    <s v="Line Item"/>
    <x v="0"/>
    <x v="50"/>
    <x v="50"/>
    <m/>
    <m/>
  </r>
  <r>
    <n v="2670"/>
    <x v="17"/>
    <n v="26"/>
    <s v="Boston- Hyde Park"/>
    <s v="Revenue"/>
    <s v="Line Item"/>
    <x v="0"/>
    <x v="51"/>
    <x v="51"/>
    <m/>
    <m/>
  </r>
  <r>
    <n v="2671"/>
    <x v="17"/>
    <n v="26"/>
    <s v="Boston- Hyde Park"/>
    <s v="Revenue"/>
    <s v="Total"/>
    <x v="0"/>
    <x v="52"/>
    <x v="52"/>
    <m/>
    <n v="257297"/>
  </r>
  <r>
    <n v="2672"/>
    <x v="17"/>
    <n v="26"/>
    <s v="Boston- Hyde Park"/>
    <s v="Salary Expense"/>
    <s v="Line Item"/>
    <x v="1"/>
    <x v="53"/>
    <x v="53"/>
    <n v="1"/>
    <n v="68642"/>
  </r>
  <r>
    <n v="2673"/>
    <x v="17"/>
    <n v="26"/>
    <s v="Boston- Hyde Park"/>
    <s v="Salary Expense"/>
    <s v="Line Item"/>
    <x v="1"/>
    <x v="54"/>
    <x v="54"/>
    <m/>
    <m/>
  </r>
  <r>
    <n v="2674"/>
    <x v="17"/>
    <n v="26"/>
    <s v="Boston- Hyde Park"/>
    <s v="Salary Expense"/>
    <s v="Line Item"/>
    <x v="1"/>
    <x v="55"/>
    <x v="55"/>
    <m/>
    <m/>
  </r>
  <r>
    <n v="2675"/>
    <x v="17"/>
    <n v="26"/>
    <s v="Boston- Hyde Park"/>
    <s v="Salary Expense"/>
    <s v="Line Item"/>
    <x v="2"/>
    <x v="56"/>
    <x v="56"/>
    <m/>
    <m/>
  </r>
  <r>
    <n v="2676"/>
    <x v="17"/>
    <n v="26"/>
    <s v="Boston- Hyde Park"/>
    <s v="Salary Expense"/>
    <s v="Line Item"/>
    <x v="2"/>
    <x v="57"/>
    <x v="57"/>
    <m/>
    <m/>
  </r>
  <r>
    <n v="2677"/>
    <x v="17"/>
    <n v="26"/>
    <s v="Boston- Hyde Park"/>
    <s v="Salary Expense"/>
    <s v="Line Item"/>
    <x v="2"/>
    <x v="58"/>
    <x v="58"/>
    <m/>
    <m/>
  </r>
  <r>
    <n v="2678"/>
    <x v="17"/>
    <n v="26"/>
    <s v="Boston- Hyde Park"/>
    <s v="Salary Expense"/>
    <s v="Line Item"/>
    <x v="2"/>
    <x v="59"/>
    <x v="59"/>
    <m/>
    <m/>
  </r>
  <r>
    <n v="2679"/>
    <x v="17"/>
    <n v="26"/>
    <s v="Boston- Hyde Park"/>
    <s v="Salary Expense"/>
    <s v="Line Item"/>
    <x v="2"/>
    <x v="60"/>
    <x v="60"/>
    <m/>
    <m/>
  </r>
  <r>
    <n v="2680"/>
    <x v="17"/>
    <n v="26"/>
    <s v="Boston- Hyde Park"/>
    <s v="Salary Expense"/>
    <s v="Line Item"/>
    <x v="2"/>
    <x v="61"/>
    <x v="61"/>
    <m/>
    <m/>
  </r>
  <r>
    <n v="2681"/>
    <x v="17"/>
    <n v="26"/>
    <s v="Boston- Hyde Park"/>
    <s v="Salary Expense"/>
    <s v="Line Item"/>
    <x v="2"/>
    <x v="62"/>
    <x v="62"/>
    <m/>
    <m/>
  </r>
  <r>
    <n v="2682"/>
    <x v="17"/>
    <n v="26"/>
    <s v="Boston- Hyde Park"/>
    <s v="Salary Expense"/>
    <s v="Line Item"/>
    <x v="2"/>
    <x v="63"/>
    <x v="63"/>
    <m/>
    <m/>
  </r>
  <r>
    <n v="2683"/>
    <x v="17"/>
    <n v="26"/>
    <s v="Boston- Hyde Park"/>
    <s v="Salary Expense"/>
    <s v="Line Item"/>
    <x v="2"/>
    <x v="64"/>
    <x v="64"/>
    <m/>
    <m/>
  </r>
  <r>
    <n v="2684"/>
    <x v="17"/>
    <n v="26"/>
    <s v="Boston- Hyde Park"/>
    <s v="Salary Expense"/>
    <s v="Line Item"/>
    <x v="2"/>
    <x v="65"/>
    <x v="65"/>
    <m/>
    <m/>
  </r>
  <r>
    <n v="2685"/>
    <x v="17"/>
    <n v="26"/>
    <s v="Boston- Hyde Park"/>
    <s v="Salary Expense"/>
    <s v="Line Item"/>
    <x v="2"/>
    <x v="66"/>
    <x v="66"/>
    <m/>
    <m/>
  </r>
  <r>
    <n v="2686"/>
    <x v="17"/>
    <n v="26"/>
    <s v="Boston- Hyde Park"/>
    <s v="Salary Expense"/>
    <s v="Line Item"/>
    <x v="2"/>
    <x v="67"/>
    <x v="67"/>
    <m/>
    <m/>
  </r>
  <r>
    <n v="2687"/>
    <x v="17"/>
    <n v="26"/>
    <s v="Boston- Hyde Park"/>
    <s v="Salary Expense"/>
    <s v="Line Item"/>
    <x v="2"/>
    <x v="68"/>
    <x v="68"/>
    <m/>
    <m/>
  </r>
  <r>
    <n v="2688"/>
    <x v="17"/>
    <n v="26"/>
    <s v="Boston- Hyde Park"/>
    <s v="Salary Expense"/>
    <s v="Line Item"/>
    <x v="2"/>
    <x v="69"/>
    <x v="69"/>
    <m/>
    <m/>
  </r>
  <r>
    <n v="2689"/>
    <x v="17"/>
    <n v="26"/>
    <s v="Boston- Hyde Park"/>
    <s v="Salary Expense"/>
    <s v="Line Item"/>
    <x v="2"/>
    <x v="70"/>
    <x v="70"/>
    <m/>
    <m/>
  </r>
  <r>
    <n v="2690"/>
    <x v="17"/>
    <n v="26"/>
    <s v="Boston- Hyde Park"/>
    <s v="Salary Expense"/>
    <s v="Line Item"/>
    <x v="2"/>
    <x v="71"/>
    <x v="71"/>
    <m/>
    <m/>
  </r>
  <r>
    <n v="2691"/>
    <x v="17"/>
    <n v="26"/>
    <s v="Boston- Hyde Park"/>
    <s v="Salary Expense"/>
    <s v="Line Item"/>
    <x v="2"/>
    <x v="72"/>
    <x v="72"/>
    <m/>
    <m/>
  </r>
  <r>
    <n v="2692"/>
    <x v="17"/>
    <n v="26"/>
    <s v="Boston- Hyde Park"/>
    <s v="Salary Expense"/>
    <s v="Line Item"/>
    <x v="2"/>
    <x v="73"/>
    <x v="73"/>
    <m/>
    <m/>
  </r>
  <r>
    <n v="2693"/>
    <x v="17"/>
    <n v="26"/>
    <s v="Boston- Hyde Park"/>
    <s v="Salary Expense"/>
    <s v="Line Item"/>
    <x v="2"/>
    <x v="74"/>
    <x v="74"/>
    <m/>
    <m/>
  </r>
  <r>
    <n v="2694"/>
    <x v="17"/>
    <n v="26"/>
    <s v="Boston- Hyde Park"/>
    <s v="Salary Expense"/>
    <s v="Line Item"/>
    <x v="2"/>
    <x v="75"/>
    <x v="75"/>
    <m/>
    <m/>
  </r>
  <r>
    <n v="2695"/>
    <x v="17"/>
    <n v="26"/>
    <s v="Boston- Hyde Park"/>
    <s v="Salary Expense"/>
    <s v="Line Item"/>
    <x v="2"/>
    <x v="76"/>
    <x v="76"/>
    <m/>
    <m/>
  </r>
  <r>
    <n v="2696"/>
    <x v="17"/>
    <n v="26"/>
    <s v="Boston- Hyde Park"/>
    <s v="Salary Expense"/>
    <s v="Line Item"/>
    <x v="2"/>
    <x v="77"/>
    <x v="77"/>
    <m/>
    <m/>
  </r>
  <r>
    <n v="2697"/>
    <x v="17"/>
    <n v="26"/>
    <s v="Boston- Hyde Park"/>
    <s v="Salary Expense"/>
    <s v="Line Item"/>
    <x v="2"/>
    <x v="78"/>
    <x v="78"/>
    <m/>
    <m/>
  </r>
  <r>
    <n v="2698"/>
    <x v="17"/>
    <n v="26"/>
    <s v="Boston- Hyde Park"/>
    <s v="Salary Expense"/>
    <s v="Line Item"/>
    <x v="2"/>
    <x v="79"/>
    <x v="79"/>
    <m/>
    <m/>
  </r>
  <r>
    <n v="2699"/>
    <x v="17"/>
    <n v="26"/>
    <s v="Boston- Hyde Park"/>
    <s v="Salary Expense"/>
    <s v="Line Item"/>
    <x v="2"/>
    <x v="80"/>
    <x v="80"/>
    <m/>
    <m/>
  </r>
  <r>
    <n v="2700"/>
    <x v="17"/>
    <n v="26"/>
    <s v="Boston- Hyde Park"/>
    <s v="Salary Expense"/>
    <s v="Line Item"/>
    <x v="2"/>
    <x v="81"/>
    <x v="81"/>
    <m/>
    <m/>
  </r>
  <r>
    <n v="2701"/>
    <x v="17"/>
    <n v="26"/>
    <s v="Boston- Hyde Park"/>
    <s v="Salary Expense"/>
    <s v="Line Item"/>
    <x v="2"/>
    <x v="82"/>
    <x v="82"/>
    <m/>
    <m/>
  </r>
  <r>
    <n v="2702"/>
    <x v="17"/>
    <n v="26"/>
    <s v="Boston- Hyde Park"/>
    <s v="Salary Expense"/>
    <s v="Line Item"/>
    <x v="2"/>
    <x v="83"/>
    <x v="83"/>
    <n v="0"/>
    <m/>
  </r>
  <r>
    <n v="2703"/>
    <x v="17"/>
    <n v="26"/>
    <s v="Boston- Hyde Park"/>
    <s v="Salary Expense"/>
    <s v="Line Item"/>
    <x v="2"/>
    <x v="84"/>
    <x v="84"/>
    <n v="2"/>
    <n v="71135"/>
  </r>
  <r>
    <n v="2704"/>
    <x v="17"/>
    <n v="26"/>
    <s v="Boston- Hyde Park"/>
    <s v="Salary Expense"/>
    <s v="Line Item"/>
    <x v="2"/>
    <x v="85"/>
    <x v="85"/>
    <m/>
    <m/>
  </r>
  <r>
    <n v="2705"/>
    <x v="17"/>
    <n v="26"/>
    <s v="Boston- Hyde Park"/>
    <s v="Salary Expense"/>
    <s v="Line Item"/>
    <x v="2"/>
    <x v="86"/>
    <x v="86"/>
    <m/>
    <m/>
  </r>
  <r>
    <n v="2706"/>
    <x v="17"/>
    <n v="26"/>
    <s v="Boston- Hyde Park"/>
    <s v="Salary Expense"/>
    <s v="Line Item"/>
    <x v="3"/>
    <x v="87"/>
    <x v="87"/>
    <n v="0.3"/>
    <n v="13666"/>
  </r>
  <r>
    <n v="2707"/>
    <x v="17"/>
    <n v="26"/>
    <s v="Boston- Hyde Park"/>
    <s v="Salary Expense"/>
    <s v="Line Item"/>
    <x v="3"/>
    <x v="88"/>
    <x v="88"/>
    <m/>
    <m/>
  </r>
  <r>
    <n v="2708"/>
    <x v="17"/>
    <n v="26"/>
    <s v="Boston- Hyde Park"/>
    <s v="Salary Expense"/>
    <s v="Line Item"/>
    <x v="3"/>
    <x v="89"/>
    <x v="89"/>
    <m/>
    <m/>
  </r>
  <r>
    <n v="2709"/>
    <x v="17"/>
    <n v="26"/>
    <s v="Boston- Hyde Park"/>
    <s v="Salary Expense"/>
    <s v="Line Item"/>
    <x v="0"/>
    <x v="90"/>
    <x v="90"/>
    <m/>
    <m/>
  </r>
  <r>
    <n v="2710"/>
    <x v="17"/>
    <n v="26"/>
    <s v="Boston- Hyde Park"/>
    <s v="Salary Expense"/>
    <s v="Total"/>
    <x v="0"/>
    <x v="91"/>
    <x v="91"/>
    <n v="3.3"/>
    <n v="153443"/>
  </r>
  <r>
    <n v="2711"/>
    <x v="17"/>
    <n v="26"/>
    <s v="Boston- Hyde Park"/>
    <s v="Expense"/>
    <s v="Total"/>
    <x v="0"/>
    <x v="92"/>
    <x v="92"/>
    <n v="3.3"/>
    <n v="153443"/>
  </r>
  <r>
    <n v="2712"/>
    <x v="17"/>
    <n v="26"/>
    <s v="Boston- Hyde Park"/>
    <s v="Expense"/>
    <s v="Line Item"/>
    <x v="0"/>
    <x v="93"/>
    <x v="93"/>
    <m/>
    <m/>
  </r>
  <r>
    <n v="2713"/>
    <x v="17"/>
    <n v="26"/>
    <s v="Boston- Hyde Park"/>
    <s v="Expense"/>
    <s v="Line Item"/>
    <x v="0"/>
    <x v="94"/>
    <x v="94"/>
    <m/>
    <m/>
  </r>
  <r>
    <n v="2714"/>
    <x v="17"/>
    <n v="26"/>
    <s v="Boston- Hyde Park"/>
    <s v="Expense"/>
    <s v="Line Item"/>
    <x v="0"/>
    <x v="95"/>
    <x v="95"/>
    <m/>
    <m/>
  </r>
  <r>
    <n v="2715"/>
    <x v="17"/>
    <n v="26"/>
    <s v="Boston- Hyde Park"/>
    <s v="Expense"/>
    <s v="Line Item"/>
    <x v="0"/>
    <x v="96"/>
    <x v="96"/>
    <m/>
    <m/>
  </r>
  <r>
    <n v="2716"/>
    <x v="17"/>
    <n v="26"/>
    <s v="Boston- Hyde Park"/>
    <s v="Expense"/>
    <s v="Total"/>
    <x v="0"/>
    <x v="97"/>
    <x v="97"/>
    <n v="0"/>
    <n v="0"/>
  </r>
  <r>
    <n v="2717"/>
    <x v="17"/>
    <n v="26"/>
    <s v="Boston- Hyde Park"/>
    <s v="Expense"/>
    <s v="Line Item"/>
    <x v="0"/>
    <x v="98"/>
    <x v="98"/>
    <m/>
    <m/>
  </r>
  <r>
    <n v="2718"/>
    <x v="17"/>
    <n v="26"/>
    <s v="Boston- Hyde Park"/>
    <s v="Expense"/>
    <s v="Total"/>
    <x v="0"/>
    <x v="99"/>
    <x v="99"/>
    <n v="3.3"/>
    <n v="153443"/>
  </r>
  <r>
    <n v="2719"/>
    <x v="17"/>
    <n v="26"/>
    <s v="Boston- Hyde Park"/>
    <s v="Expense"/>
    <s v="Line Item"/>
    <x v="0"/>
    <x v="100"/>
    <x v="100"/>
    <m/>
    <n v="16677"/>
  </r>
  <r>
    <n v="2720"/>
    <x v="17"/>
    <n v="26"/>
    <s v="Boston- Hyde Park"/>
    <s v="Expense"/>
    <s v="Line Item"/>
    <x v="0"/>
    <x v="101"/>
    <x v="101"/>
    <m/>
    <n v="15378"/>
  </r>
  <r>
    <n v="2721"/>
    <x v="17"/>
    <n v="26"/>
    <s v="Boston- Hyde Park"/>
    <s v="Expense"/>
    <s v="Line Item"/>
    <x v="0"/>
    <x v="102"/>
    <x v="102"/>
    <m/>
    <m/>
  </r>
  <r>
    <n v="2722"/>
    <x v="17"/>
    <n v="26"/>
    <s v="Boston- Hyde Park"/>
    <s v="Expense"/>
    <s v="Total"/>
    <x v="0"/>
    <x v="103"/>
    <x v="103"/>
    <m/>
    <n v="185498"/>
  </r>
  <r>
    <n v="2723"/>
    <x v="17"/>
    <n v="26"/>
    <s v="Boston- Hyde Park"/>
    <s v="Expense"/>
    <s v="Line Item"/>
    <x v="0"/>
    <x v="104"/>
    <x v="104"/>
    <m/>
    <n v="8679"/>
  </r>
  <r>
    <n v="2724"/>
    <x v="17"/>
    <n v="26"/>
    <s v="Boston- Hyde Park"/>
    <s v="Expense"/>
    <s v="Line Item"/>
    <x v="0"/>
    <x v="105"/>
    <x v="105"/>
    <m/>
    <m/>
  </r>
  <r>
    <n v="2725"/>
    <x v="17"/>
    <n v="26"/>
    <s v="Boston- Hyde Park"/>
    <s v="Expense"/>
    <s v="Line Item"/>
    <x v="0"/>
    <x v="106"/>
    <x v="106"/>
    <m/>
    <n v="1817"/>
  </r>
  <r>
    <n v="2726"/>
    <x v="17"/>
    <n v="26"/>
    <s v="Boston- Hyde Park"/>
    <s v="Expense"/>
    <s v="Line Item"/>
    <x v="0"/>
    <x v="107"/>
    <x v="107"/>
    <m/>
    <m/>
  </r>
  <r>
    <n v="2727"/>
    <x v="17"/>
    <n v="26"/>
    <s v="Boston- Hyde Park"/>
    <s v="Expense"/>
    <s v="Total"/>
    <x v="0"/>
    <x v="108"/>
    <x v="108"/>
    <m/>
    <n v="10496"/>
  </r>
  <r>
    <n v="2728"/>
    <x v="17"/>
    <n v="26"/>
    <s v="Boston- Hyde Park"/>
    <s v="Expense"/>
    <s v="Line Item"/>
    <x v="0"/>
    <x v="109"/>
    <x v="109"/>
    <m/>
    <m/>
  </r>
  <r>
    <n v="2729"/>
    <x v="17"/>
    <n v="26"/>
    <s v="Boston- Hyde Park"/>
    <s v="Expense"/>
    <s v="Line Item"/>
    <x v="0"/>
    <x v="110"/>
    <x v="110"/>
    <m/>
    <m/>
  </r>
  <r>
    <n v="2730"/>
    <x v="17"/>
    <n v="26"/>
    <s v="Boston- Hyde Park"/>
    <s v="Expense"/>
    <s v="Line Item"/>
    <x v="0"/>
    <x v="111"/>
    <x v="111"/>
    <m/>
    <m/>
  </r>
  <r>
    <n v="2731"/>
    <x v="17"/>
    <n v="26"/>
    <s v="Boston- Hyde Park"/>
    <s v="Expense"/>
    <s v="Line Item"/>
    <x v="0"/>
    <x v="112"/>
    <x v="112"/>
    <m/>
    <m/>
  </r>
  <r>
    <n v="2732"/>
    <x v="17"/>
    <n v="26"/>
    <s v="Boston- Hyde Park"/>
    <s v="Expense"/>
    <s v="Line Item"/>
    <x v="0"/>
    <x v="113"/>
    <x v="113"/>
    <m/>
    <m/>
  </r>
  <r>
    <n v="2733"/>
    <x v="17"/>
    <n v="26"/>
    <s v="Boston- Hyde Park"/>
    <s v="Expense"/>
    <s v="Line Item"/>
    <x v="0"/>
    <x v="114"/>
    <x v="114"/>
    <m/>
    <n v="6884"/>
  </r>
  <r>
    <n v="2734"/>
    <x v="17"/>
    <n v="26"/>
    <s v="Boston- Hyde Park"/>
    <s v="Expense"/>
    <s v="Line Item"/>
    <x v="0"/>
    <x v="115"/>
    <x v="115"/>
    <m/>
    <m/>
  </r>
  <r>
    <n v="2735"/>
    <x v="17"/>
    <n v="26"/>
    <s v="Boston- Hyde Park"/>
    <s v="Expense"/>
    <s v="Line Item"/>
    <x v="0"/>
    <x v="116"/>
    <x v="116"/>
    <m/>
    <m/>
  </r>
  <r>
    <n v="2736"/>
    <x v="17"/>
    <n v="26"/>
    <s v="Boston- Hyde Park"/>
    <s v="Expense"/>
    <s v="Line Item"/>
    <x v="0"/>
    <x v="117"/>
    <x v="117"/>
    <m/>
    <m/>
  </r>
  <r>
    <n v="2737"/>
    <x v="17"/>
    <n v="26"/>
    <s v="Boston- Hyde Park"/>
    <s v="Expense"/>
    <s v="Line Item"/>
    <x v="0"/>
    <x v="118"/>
    <x v="118"/>
    <m/>
    <m/>
  </r>
  <r>
    <n v="2738"/>
    <x v="17"/>
    <n v="26"/>
    <s v="Boston- Hyde Park"/>
    <s v="Expense"/>
    <s v="Line Item"/>
    <x v="0"/>
    <x v="119"/>
    <x v="119"/>
    <m/>
    <m/>
  </r>
  <r>
    <n v="2739"/>
    <x v="17"/>
    <n v="26"/>
    <s v="Boston- Hyde Park"/>
    <s v="Expense"/>
    <s v="Line Item"/>
    <x v="0"/>
    <x v="120"/>
    <x v="120"/>
    <m/>
    <m/>
  </r>
  <r>
    <n v="2740"/>
    <x v="17"/>
    <n v="26"/>
    <s v="Boston- Hyde Park"/>
    <s v="Expense"/>
    <s v="Line Item"/>
    <x v="0"/>
    <x v="121"/>
    <x v="121"/>
    <m/>
    <n v="24153"/>
  </r>
  <r>
    <n v="2741"/>
    <x v="17"/>
    <n v="26"/>
    <s v="Boston- Hyde Park"/>
    <s v="Expense"/>
    <s v="Line Item"/>
    <x v="0"/>
    <x v="122"/>
    <x v="122"/>
    <m/>
    <m/>
  </r>
  <r>
    <n v="2742"/>
    <x v="17"/>
    <n v="26"/>
    <s v="Boston- Hyde Park"/>
    <s v="Expense"/>
    <s v="Line Item"/>
    <x v="0"/>
    <x v="123"/>
    <x v="123"/>
    <m/>
    <m/>
  </r>
  <r>
    <n v="2743"/>
    <x v="17"/>
    <n v="26"/>
    <s v="Boston- Hyde Park"/>
    <s v="Expense"/>
    <s v="Line Item"/>
    <x v="0"/>
    <x v="124"/>
    <x v="124"/>
    <m/>
    <m/>
  </r>
  <r>
    <n v="2744"/>
    <x v="17"/>
    <n v="26"/>
    <s v="Boston- Hyde Park"/>
    <s v="Expense"/>
    <s v="Line Item"/>
    <x v="0"/>
    <x v="125"/>
    <x v="125"/>
    <m/>
    <m/>
  </r>
  <r>
    <n v="2745"/>
    <x v="17"/>
    <n v="26"/>
    <s v="Boston- Hyde Park"/>
    <s v="Expense"/>
    <s v="Line Item"/>
    <x v="0"/>
    <x v="126"/>
    <x v="126"/>
    <m/>
    <m/>
  </r>
  <r>
    <n v="2746"/>
    <x v="17"/>
    <n v="26"/>
    <s v="Boston- Hyde Park"/>
    <s v="Expense"/>
    <s v="Total"/>
    <x v="0"/>
    <x v="127"/>
    <x v="127"/>
    <m/>
    <n v="31037"/>
  </r>
  <r>
    <n v="2747"/>
    <x v="17"/>
    <n v="26"/>
    <s v="Boston- Hyde Park"/>
    <s v="Expense"/>
    <s v="Line Item"/>
    <x v="0"/>
    <x v="128"/>
    <x v="128"/>
    <m/>
    <m/>
  </r>
  <r>
    <n v="2748"/>
    <x v="17"/>
    <n v="26"/>
    <s v="Boston- Hyde Park"/>
    <s v="Expense"/>
    <s v="Line Item"/>
    <x v="0"/>
    <x v="129"/>
    <x v="129"/>
    <m/>
    <m/>
  </r>
  <r>
    <n v="2749"/>
    <x v="17"/>
    <n v="26"/>
    <s v="Boston- Hyde Park"/>
    <s v="Expense"/>
    <s v="Line Item"/>
    <x v="0"/>
    <x v="130"/>
    <x v="130"/>
    <m/>
    <m/>
  </r>
  <r>
    <n v="2750"/>
    <x v="17"/>
    <n v="26"/>
    <s v="Boston- Hyde Park"/>
    <s v="Expense"/>
    <s v="Line Item"/>
    <x v="0"/>
    <x v="131"/>
    <x v="131"/>
    <m/>
    <n v="2660"/>
  </r>
  <r>
    <n v="2751"/>
    <x v="17"/>
    <n v="26"/>
    <s v="Boston- Hyde Park"/>
    <s v="Expense"/>
    <s v="Line Item"/>
    <x v="0"/>
    <x v="132"/>
    <x v="132"/>
    <m/>
    <m/>
  </r>
  <r>
    <n v="2752"/>
    <x v="17"/>
    <n v="26"/>
    <s v="Boston- Hyde Park"/>
    <s v="Expense"/>
    <s v="Line Item"/>
    <x v="0"/>
    <x v="133"/>
    <x v="133"/>
    <m/>
    <m/>
  </r>
  <r>
    <n v="2753"/>
    <x v="17"/>
    <n v="26"/>
    <s v="Boston- Hyde Park"/>
    <s v="Expense"/>
    <s v="Total"/>
    <x v="0"/>
    <x v="134"/>
    <x v="134"/>
    <m/>
    <n v="2660"/>
  </r>
  <r>
    <n v="2754"/>
    <x v="17"/>
    <n v="26"/>
    <s v="Boston- Hyde Park"/>
    <s v="Expense"/>
    <s v="Line Item"/>
    <x v="0"/>
    <x v="135"/>
    <x v="135"/>
    <m/>
    <n v="27702"/>
  </r>
  <r>
    <n v="2755"/>
    <x v="17"/>
    <n v="26"/>
    <s v="Boston- Hyde Park"/>
    <s v="Expense"/>
    <s v="Total"/>
    <x v="0"/>
    <x v="136"/>
    <x v="136"/>
    <m/>
    <n v="257393"/>
  </r>
  <r>
    <n v="2756"/>
    <x v="17"/>
    <n v="26"/>
    <s v="Boston- Hyde Park"/>
    <s v="Expense"/>
    <s v="Line Item"/>
    <x v="0"/>
    <x v="137"/>
    <x v="137"/>
    <m/>
    <m/>
  </r>
  <r>
    <n v="2757"/>
    <x v="17"/>
    <n v="26"/>
    <s v="Boston- Hyde Park"/>
    <s v="Expense"/>
    <s v="Line Item"/>
    <x v="0"/>
    <x v="138"/>
    <x v="138"/>
    <m/>
    <m/>
  </r>
  <r>
    <n v="2758"/>
    <x v="17"/>
    <n v="26"/>
    <s v="Boston- Hyde Park"/>
    <s v="Expense"/>
    <s v="Total"/>
    <x v="0"/>
    <x v="139"/>
    <x v="139"/>
    <m/>
    <n v="257393"/>
  </r>
  <r>
    <n v="2759"/>
    <x v="17"/>
    <n v="26"/>
    <s v="Boston- Hyde Park"/>
    <s v="Expense"/>
    <s v="Total"/>
    <x v="0"/>
    <x v="140"/>
    <x v="140"/>
    <m/>
    <n v="257297"/>
  </r>
  <r>
    <n v="2760"/>
    <x v="17"/>
    <n v="26"/>
    <s v="Boston- Hyde Park"/>
    <s v="Expense"/>
    <s v="Line Item"/>
    <x v="0"/>
    <x v="141"/>
    <x v="141"/>
    <m/>
    <n v="-96"/>
  </r>
  <r>
    <n v="2761"/>
    <x v="17"/>
    <n v="26"/>
    <s v="Boston- Hyde Park"/>
    <s v="Non-Reimbursable"/>
    <s v="Line Item"/>
    <x v="0"/>
    <x v="142"/>
    <x v="142"/>
    <m/>
    <m/>
  </r>
  <r>
    <n v="2762"/>
    <x v="17"/>
    <n v="26"/>
    <s v="Boston- Hyde Park"/>
    <s v="Non-Reimbursable"/>
    <s v="Line Item"/>
    <x v="0"/>
    <x v="143"/>
    <x v="143"/>
    <m/>
    <m/>
  </r>
  <r>
    <n v="2763"/>
    <x v="17"/>
    <n v="26"/>
    <s v="Boston- Hyde Park"/>
    <s v="Non-Reimbursable"/>
    <s v="Line Item"/>
    <x v="0"/>
    <x v="144"/>
    <x v="144"/>
    <m/>
    <m/>
  </r>
  <r>
    <n v="2764"/>
    <x v="17"/>
    <n v="26"/>
    <s v="Boston- Hyde Park"/>
    <s v="Non-Reimbursable"/>
    <s v="Line Item"/>
    <x v="0"/>
    <x v="145"/>
    <x v="145"/>
    <m/>
    <m/>
  </r>
  <r>
    <n v="2765"/>
    <x v="17"/>
    <n v="26"/>
    <s v="Boston- Hyde Park"/>
    <s v="Non-Reimbursable"/>
    <s v="Line Item"/>
    <x v="0"/>
    <x v="146"/>
    <x v="146"/>
    <m/>
    <m/>
  </r>
  <r>
    <n v="2766"/>
    <x v="17"/>
    <n v="26"/>
    <s v="Boston- Hyde Park"/>
    <s v="Non-Reimbursable"/>
    <s v="Line Item"/>
    <x v="0"/>
    <x v="147"/>
    <x v="147"/>
    <m/>
    <m/>
  </r>
  <r>
    <n v="2767"/>
    <x v="17"/>
    <n v="26"/>
    <s v="Boston- Hyde Park"/>
    <s v="Non-Reimbursable"/>
    <s v="Line Item"/>
    <x v="0"/>
    <x v="148"/>
    <x v="148"/>
    <m/>
    <m/>
  </r>
  <r>
    <n v="2768"/>
    <x v="17"/>
    <n v="26"/>
    <s v="Boston- Hyde Park"/>
    <s v="Non-Reimbursable"/>
    <s v="Total"/>
    <x v="0"/>
    <x v="149"/>
    <x v="149"/>
    <m/>
    <m/>
  </r>
  <r>
    <n v="2769"/>
    <x v="17"/>
    <n v="26"/>
    <s v="Boston- Hyde Park"/>
    <s v="Non-Reimbursable"/>
    <s v="Total"/>
    <x v="0"/>
    <x v="150"/>
    <x v="150"/>
    <m/>
    <m/>
  </r>
  <r>
    <n v="2770"/>
    <x v="17"/>
    <n v="26"/>
    <s v="Boston- Hyde Park"/>
    <s v="Non-Reimbursable"/>
    <s v="Line Item"/>
    <x v="0"/>
    <x v="151"/>
    <x v="151"/>
    <m/>
    <n v="827"/>
  </r>
  <r>
    <n v="2771"/>
    <x v="17"/>
    <n v="26"/>
    <s v="Boston- Hyde Park"/>
    <s v="Non-Reimbursable"/>
    <s v="Line Item"/>
    <x v="0"/>
    <x v="152"/>
    <x v="152"/>
    <m/>
    <m/>
  </r>
  <r>
    <n v="2772"/>
    <x v="17"/>
    <n v="26"/>
    <s v="Boston- Hyde Park"/>
    <s v="Non-Reimbursable"/>
    <s v="Line Item"/>
    <x v="0"/>
    <x v="153"/>
    <x v="153"/>
    <m/>
    <n v="-827"/>
  </r>
  <r>
    <n v="2773"/>
    <x v="18"/>
    <n v="8"/>
    <s v="Roxbury Crossing"/>
    <s v="Revenue"/>
    <s v="Line Item"/>
    <x v="0"/>
    <x v="0"/>
    <x v="0"/>
    <m/>
    <m/>
  </r>
  <r>
    <n v="2774"/>
    <x v="18"/>
    <n v="8"/>
    <s v="Roxbury Crossing"/>
    <s v="Revenue"/>
    <s v="Line Item"/>
    <x v="0"/>
    <x v="1"/>
    <x v="1"/>
    <m/>
    <m/>
  </r>
  <r>
    <n v="2775"/>
    <x v="18"/>
    <n v="8"/>
    <s v="Roxbury Crossing"/>
    <s v="Revenue"/>
    <s v="Line Item"/>
    <x v="0"/>
    <x v="2"/>
    <x v="2"/>
    <m/>
    <m/>
  </r>
  <r>
    <n v="2776"/>
    <x v="18"/>
    <n v="8"/>
    <s v="Roxbury Crossing"/>
    <s v="Revenue"/>
    <s v="Total"/>
    <x v="0"/>
    <x v="3"/>
    <x v="3"/>
    <m/>
    <m/>
  </r>
  <r>
    <n v="2777"/>
    <x v="18"/>
    <n v="8"/>
    <s v="Roxbury Crossing"/>
    <s v="Revenue"/>
    <s v="Line Item"/>
    <x v="0"/>
    <x v="4"/>
    <x v="4"/>
    <m/>
    <m/>
  </r>
  <r>
    <n v="2778"/>
    <x v="18"/>
    <n v="8"/>
    <s v="Roxbury Crossing"/>
    <s v="Revenue"/>
    <s v="Line Item"/>
    <x v="0"/>
    <x v="5"/>
    <x v="5"/>
    <m/>
    <m/>
  </r>
  <r>
    <n v="2779"/>
    <x v="18"/>
    <n v="8"/>
    <s v="Roxbury Crossing"/>
    <s v="Revenue"/>
    <s v="Total"/>
    <x v="0"/>
    <x v="6"/>
    <x v="6"/>
    <m/>
    <m/>
  </r>
  <r>
    <n v="2780"/>
    <x v="18"/>
    <n v="8"/>
    <s v="Roxbury Crossing"/>
    <s v="Revenue"/>
    <s v="Line Item"/>
    <x v="0"/>
    <x v="7"/>
    <x v="7"/>
    <m/>
    <m/>
  </r>
  <r>
    <n v="2781"/>
    <x v="18"/>
    <n v="8"/>
    <s v="Roxbury Crossing"/>
    <s v="Revenue"/>
    <s v="Line Item"/>
    <x v="0"/>
    <x v="8"/>
    <x v="8"/>
    <m/>
    <m/>
  </r>
  <r>
    <n v="2782"/>
    <x v="18"/>
    <n v="8"/>
    <s v="Roxbury Crossing"/>
    <s v="Revenue"/>
    <s v="Line Item"/>
    <x v="0"/>
    <x v="9"/>
    <x v="9"/>
    <m/>
    <m/>
  </r>
  <r>
    <n v="2783"/>
    <x v="18"/>
    <n v="8"/>
    <s v="Roxbury Crossing"/>
    <s v="Revenue"/>
    <s v="Line Item"/>
    <x v="0"/>
    <x v="10"/>
    <x v="10"/>
    <m/>
    <n v="263207"/>
  </r>
  <r>
    <n v="2784"/>
    <x v="18"/>
    <n v="8"/>
    <s v="Roxbury Crossing"/>
    <s v="Revenue"/>
    <s v="Line Item"/>
    <x v="0"/>
    <x v="11"/>
    <x v="11"/>
    <m/>
    <m/>
  </r>
  <r>
    <n v="2785"/>
    <x v="18"/>
    <n v="8"/>
    <s v="Roxbury Crossing"/>
    <s v="Revenue"/>
    <s v="Line Item"/>
    <x v="0"/>
    <x v="12"/>
    <x v="12"/>
    <m/>
    <m/>
  </r>
  <r>
    <n v="2786"/>
    <x v="18"/>
    <n v="8"/>
    <s v="Roxbury Crossing"/>
    <s v="Revenue"/>
    <s v="Line Item"/>
    <x v="0"/>
    <x v="13"/>
    <x v="13"/>
    <m/>
    <m/>
  </r>
  <r>
    <n v="2787"/>
    <x v="18"/>
    <n v="8"/>
    <s v="Roxbury Crossing"/>
    <s v="Revenue"/>
    <s v="Line Item"/>
    <x v="0"/>
    <x v="14"/>
    <x v="14"/>
    <m/>
    <m/>
  </r>
  <r>
    <n v="2788"/>
    <x v="18"/>
    <n v="8"/>
    <s v="Roxbury Crossing"/>
    <s v="Revenue"/>
    <s v="Line Item"/>
    <x v="0"/>
    <x v="15"/>
    <x v="15"/>
    <m/>
    <m/>
  </r>
  <r>
    <n v="2789"/>
    <x v="18"/>
    <n v="8"/>
    <s v="Roxbury Crossing"/>
    <s v="Revenue"/>
    <s v="Line Item"/>
    <x v="0"/>
    <x v="16"/>
    <x v="16"/>
    <m/>
    <m/>
  </r>
  <r>
    <n v="2790"/>
    <x v="18"/>
    <n v="8"/>
    <s v="Roxbury Crossing"/>
    <s v="Revenue"/>
    <s v="Line Item"/>
    <x v="0"/>
    <x v="17"/>
    <x v="17"/>
    <m/>
    <m/>
  </r>
  <r>
    <n v="2791"/>
    <x v="18"/>
    <n v="8"/>
    <s v="Roxbury Crossing"/>
    <s v="Revenue"/>
    <s v="Line Item"/>
    <x v="0"/>
    <x v="18"/>
    <x v="18"/>
    <m/>
    <m/>
  </r>
  <r>
    <n v="2792"/>
    <x v="18"/>
    <n v="8"/>
    <s v="Roxbury Crossing"/>
    <s v="Revenue"/>
    <s v="Line Item"/>
    <x v="0"/>
    <x v="19"/>
    <x v="19"/>
    <m/>
    <m/>
  </r>
  <r>
    <n v="2793"/>
    <x v="18"/>
    <n v="8"/>
    <s v="Roxbury Crossing"/>
    <s v="Revenue"/>
    <s v="Line Item"/>
    <x v="0"/>
    <x v="20"/>
    <x v="20"/>
    <m/>
    <m/>
  </r>
  <r>
    <n v="2794"/>
    <x v="18"/>
    <n v="8"/>
    <s v="Roxbury Crossing"/>
    <s v="Revenue"/>
    <s v="Line Item"/>
    <x v="0"/>
    <x v="21"/>
    <x v="21"/>
    <m/>
    <m/>
  </r>
  <r>
    <n v="2795"/>
    <x v="18"/>
    <n v="8"/>
    <s v="Roxbury Crossing"/>
    <s v="Revenue"/>
    <s v="Line Item"/>
    <x v="0"/>
    <x v="22"/>
    <x v="22"/>
    <m/>
    <m/>
  </r>
  <r>
    <n v="2796"/>
    <x v="18"/>
    <n v="8"/>
    <s v="Roxbury Crossing"/>
    <s v="Revenue"/>
    <s v="Line Item"/>
    <x v="0"/>
    <x v="23"/>
    <x v="23"/>
    <m/>
    <m/>
  </r>
  <r>
    <n v="2797"/>
    <x v="18"/>
    <n v="8"/>
    <s v="Roxbury Crossing"/>
    <s v="Revenue"/>
    <s v="Line Item"/>
    <x v="0"/>
    <x v="24"/>
    <x v="24"/>
    <m/>
    <m/>
  </r>
  <r>
    <n v="2798"/>
    <x v="18"/>
    <n v="8"/>
    <s v="Roxbury Crossing"/>
    <s v="Revenue"/>
    <s v="Line Item"/>
    <x v="0"/>
    <x v="25"/>
    <x v="25"/>
    <m/>
    <m/>
  </r>
  <r>
    <n v="2799"/>
    <x v="18"/>
    <n v="8"/>
    <s v="Roxbury Crossing"/>
    <s v="Revenue"/>
    <s v="Line Item"/>
    <x v="0"/>
    <x v="26"/>
    <x v="26"/>
    <m/>
    <m/>
  </r>
  <r>
    <n v="2800"/>
    <x v="18"/>
    <n v="8"/>
    <s v="Roxbury Crossing"/>
    <s v="Revenue"/>
    <s v="Line Item"/>
    <x v="0"/>
    <x v="27"/>
    <x v="27"/>
    <m/>
    <m/>
  </r>
  <r>
    <n v="2801"/>
    <x v="18"/>
    <n v="8"/>
    <s v="Roxbury Crossing"/>
    <s v="Revenue"/>
    <s v="Line Item"/>
    <x v="0"/>
    <x v="28"/>
    <x v="28"/>
    <m/>
    <n v="1659"/>
  </r>
  <r>
    <n v="2802"/>
    <x v="18"/>
    <n v="8"/>
    <s v="Roxbury Crossing"/>
    <s v="Revenue"/>
    <s v="Line Item"/>
    <x v="0"/>
    <x v="29"/>
    <x v="29"/>
    <m/>
    <m/>
  </r>
  <r>
    <n v="2803"/>
    <x v="18"/>
    <n v="8"/>
    <s v="Roxbury Crossing"/>
    <s v="Revenue"/>
    <s v="Line Item"/>
    <x v="0"/>
    <x v="30"/>
    <x v="30"/>
    <m/>
    <m/>
  </r>
  <r>
    <n v="2804"/>
    <x v="18"/>
    <n v="8"/>
    <s v="Roxbury Crossing"/>
    <s v="Revenue"/>
    <s v="Line Item"/>
    <x v="0"/>
    <x v="31"/>
    <x v="31"/>
    <m/>
    <m/>
  </r>
  <r>
    <n v="2805"/>
    <x v="18"/>
    <n v="8"/>
    <s v="Roxbury Crossing"/>
    <s v="Revenue"/>
    <s v="Line Item"/>
    <x v="0"/>
    <x v="32"/>
    <x v="32"/>
    <m/>
    <m/>
  </r>
  <r>
    <n v="2806"/>
    <x v="18"/>
    <n v="8"/>
    <s v="Roxbury Crossing"/>
    <s v="Revenue"/>
    <s v="Line Item"/>
    <x v="0"/>
    <x v="33"/>
    <x v="33"/>
    <m/>
    <m/>
  </r>
  <r>
    <n v="2807"/>
    <x v="18"/>
    <n v="8"/>
    <s v="Roxbury Crossing"/>
    <s v="Revenue"/>
    <s v="Line Item"/>
    <x v="0"/>
    <x v="34"/>
    <x v="34"/>
    <m/>
    <m/>
  </r>
  <r>
    <n v="2808"/>
    <x v="18"/>
    <n v="8"/>
    <s v="Roxbury Crossing"/>
    <s v="Revenue"/>
    <s v="Line Item"/>
    <x v="0"/>
    <x v="35"/>
    <x v="35"/>
    <m/>
    <m/>
  </r>
  <r>
    <n v="2809"/>
    <x v="18"/>
    <n v="8"/>
    <s v="Roxbury Crossing"/>
    <s v="Revenue"/>
    <s v="Line Item"/>
    <x v="0"/>
    <x v="36"/>
    <x v="36"/>
    <m/>
    <m/>
  </r>
  <r>
    <n v="2810"/>
    <x v="18"/>
    <n v="8"/>
    <s v="Roxbury Crossing"/>
    <s v="Revenue"/>
    <s v="Line Item"/>
    <x v="0"/>
    <x v="37"/>
    <x v="37"/>
    <m/>
    <m/>
  </r>
  <r>
    <n v="2811"/>
    <x v="18"/>
    <n v="8"/>
    <s v="Roxbury Crossing"/>
    <s v="Revenue"/>
    <s v="Line Item"/>
    <x v="0"/>
    <x v="38"/>
    <x v="38"/>
    <m/>
    <m/>
  </r>
  <r>
    <n v="2812"/>
    <x v="18"/>
    <n v="8"/>
    <s v="Roxbury Crossing"/>
    <s v="Revenue"/>
    <s v="Line Item"/>
    <x v="0"/>
    <x v="39"/>
    <x v="39"/>
    <m/>
    <m/>
  </r>
  <r>
    <n v="2813"/>
    <x v="18"/>
    <n v="8"/>
    <s v="Roxbury Crossing"/>
    <s v="Revenue"/>
    <s v="Line Item"/>
    <x v="0"/>
    <x v="40"/>
    <x v="40"/>
    <m/>
    <m/>
  </r>
  <r>
    <n v="2814"/>
    <x v="18"/>
    <n v="8"/>
    <s v="Roxbury Crossing"/>
    <s v="Revenue"/>
    <s v="Line Item"/>
    <x v="0"/>
    <x v="41"/>
    <x v="41"/>
    <m/>
    <m/>
  </r>
  <r>
    <n v="2815"/>
    <x v="18"/>
    <n v="8"/>
    <s v="Roxbury Crossing"/>
    <s v="Revenue"/>
    <s v="Total"/>
    <x v="0"/>
    <x v="42"/>
    <x v="42"/>
    <m/>
    <n v="264866"/>
  </r>
  <r>
    <n v="2816"/>
    <x v="18"/>
    <n v="8"/>
    <s v="Roxbury Crossing"/>
    <s v="Revenue"/>
    <s v="Line Item"/>
    <x v="0"/>
    <x v="43"/>
    <x v="43"/>
    <m/>
    <m/>
  </r>
  <r>
    <n v="2817"/>
    <x v="18"/>
    <n v="8"/>
    <s v="Roxbury Crossing"/>
    <s v="Revenue"/>
    <s v="Line Item"/>
    <x v="0"/>
    <x v="44"/>
    <x v="44"/>
    <m/>
    <m/>
  </r>
  <r>
    <n v="2818"/>
    <x v="18"/>
    <n v="8"/>
    <s v="Roxbury Crossing"/>
    <s v="Revenue"/>
    <s v="Line Item"/>
    <x v="0"/>
    <x v="45"/>
    <x v="45"/>
    <m/>
    <m/>
  </r>
  <r>
    <n v="2819"/>
    <x v="18"/>
    <n v="8"/>
    <s v="Roxbury Crossing"/>
    <s v="Revenue"/>
    <s v="Line Item"/>
    <x v="0"/>
    <x v="46"/>
    <x v="46"/>
    <m/>
    <m/>
  </r>
  <r>
    <n v="2820"/>
    <x v="18"/>
    <n v="8"/>
    <s v="Roxbury Crossing"/>
    <s v="Revenue"/>
    <s v="Line Item"/>
    <x v="0"/>
    <x v="47"/>
    <x v="47"/>
    <m/>
    <m/>
  </r>
  <r>
    <n v="2821"/>
    <x v="18"/>
    <n v="8"/>
    <s v="Roxbury Crossing"/>
    <s v="Revenue"/>
    <s v="Line Item"/>
    <x v="0"/>
    <x v="48"/>
    <x v="48"/>
    <m/>
    <n v="19875"/>
  </r>
  <r>
    <n v="2822"/>
    <x v="18"/>
    <n v="8"/>
    <s v="Roxbury Crossing"/>
    <s v="Revenue"/>
    <s v="Line Item"/>
    <x v="0"/>
    <x v="49"/>
    <x v="49"/>
    <m/>
    <m/>
  </r>
  <r>
    <n v="2823"/>
    <x v="18"/>
    <n v="8"/>
    <s v="Roxbury Crossing"/>
    <s v="Revenue"/>
    <s v="Line Item"/>
    <x v="0"/>
    <x v="50"/>
    <x v="50"/>
    <m/>
    <m/>
  </r>
  <r>
    <n v="2824"/>
    <x v="18"/>
    <n v="8"/>
    <s v="Roxbury Crossing"/>
    <s v="Revenue"/>
    <s v="Line Item"/>
    <x v="0"/>
    <x v="51"/>
    <x v="51"/>
    <m/>
    <m/>
  </r>
  <r>
    <n v="2825"/>
    <x v="18"/>
    <n v="8"/>
    <s v="Roxbury Crossing"/>
    <s v="Revenue"/>
    <s v="Total"/>
    <x v="0"/>
    <x v="52"/>
    <x v="52"/>
    <m/>
    <n v="284741"/>
  </r>
  <r>
    <n v="2826"/>
    <x v="18"/>
    <n v="8"/>
    <s v="Roxbury Crossing"/>
    <s v="Salary Expense"/>
    <s v="Line Item"/>
    <x v="1"/>
    <x v="53"/>
    <x v="53"/>
    <n v="1"/>
    <n v="57920"/>
  </r>
  <r>
    <n v="2827"/>
    <x v="18"/>
    <n v="8"/>
    <s v="Roxbury Crossing"/>
    <s v="Salary Expense"/>
    <s v="Line Item"/>
    <x v="1"/>
    <x v="54"/>
    <x v="54"/>
    <m/>
    <m/>
  </r>
  <r>
    <n v="2828"/>
    <x v="18"/>
    <n v="8"/>
    <s v="Roxbury Crossing"/>
    <s v="Salary Expense"/>
    <s v="Line Item"/>
    <x v="1"/>
    <x v="55"/>
    <x v="55"/>
    <m/>
    <m/>
  </r>
  <r>
    <n v="2829"/>
    <x v="18"/>
    <n v="8"/>
    <s v="Roxbury Crossing"/>
    <s v="Salary Expense"/>
    <s v="Line Item"/>
    <x v="2"/>
    <x v="56"/>
    <x v="56"/>
    <m/>
    <m/>
  </r>
  <r>
    <n v="2830"/>
    <x v="18"/>
    <n v="8"/>
    <s v="Roxbury Crossing"/>
    <s v="Salary Expense"/>
    <s v="Line Item"/>
    <x v="2"/>
    <x v="57"/>
    <x v="57"/>
    <m/>
    <m/>
  </r>
  <r>
    <n v="2831"/>
    <x v="18"/>
    <n v="8"/>
    <s v="Roxbury Crossing"/>
    <s v="Salary Expense"/>
    <s v="Line Item"/>
    <x v="2"/>
    <x v="58"/>
    <x v="58"/>
    <m/>
    <m/>
  </r>
  <r>
    <n v="2832"/>
    <x v="18"/>
    <n v="8"/>
    <s v="Roxbury Crossing"/>
    <s v="Salary Expense"/>
    <s v="Line Item"/>
    <x v="2"/>
    <x v="59"/>
    <x v="59"/>
    <m/>
    <m/>
  </r>
  <r>
    <n v="2833"/>
    <x v="18"/>
    <n v="8"/>
    <s v="Roxbury Crossing"/>
    <s v="Salary Expense"/>
    <s v="Line Item"/>
    <x v="2"/>
    <x v="60"/>
    <x v="60"/>
    <m/>
    <m/>
  </r>
  <r>
    <n v="2834"/>
    <x v="18"/>
    <n v="8"/>
    <s v="Roxbury Crossing"/>
    <s v="Salary Expense"/>
    <s v="Line Item"/>
    <x v="2"/>
    <x v="61"/>
    <x v="61"/>
    <m/>
    <m/>
  </r>
  <r>
    <n v="2835"/>
    <x v="18"/>
    <n v="8"/>
    <s v="Roxbury Crossing"/>
    <s v="Salary Expense"/>
    <s v="Line Item"/>
    <x v="2"/>
    <x v="62"/>
    <x v="62"/>
    <m/>
    <m/>
  </r>
  <r>
    <n v="2836"/>
    <x v="18"/>
    <n v="8"/>
    <s v="Roxbury Crossing"/>
    <s v="Salary Expense"/>
    <s v="Line Item"/>
    <x v="2"/>
    <x v="63"/>
    <x v="63"/>
    <m/>
    <m/>
  </r>
  <r>
    <n v="2837"/>
    <x v="18"/>
    <n v="8"/>
    <s v="Roxbury Crossing"/>
    <s v="Salary Expense"/>
    <s v="Line Item"/>
    <x v="2"/>
    <x v="64"/>
    <x v="64"/>
    <m/>
    <m/>
  </r>
  <r>
    <n v="2838"/>
    <x v="18"/>
    <n v="8"/>
    <s v="Roxbury Crossing"/>
    <s v="Salary Expense"/>
    <s v="Line Item"/>
    <x v="2"/>
    <x v="65"/>
    <x v="65"/>
    <m/>
    <m/>
  </r>
  <r>
    <n v="2839"/>
    <x v="18"/>
    <n v="8"/>
    <s v="Roxbury Crossing"/>
    <s v="Salary Expense"/>
    <s v="Line Item"/>
    <x v="2"/>
    <x v="66"/>
    <x v="66"/>
    <m/>
    <m/>
  </r>
  <r>
    <n v="2840"/>
    <x v="18"/>
    <n v="8"/>
    <s v="Roxbury Crossing"/>
    <s v="Salary Expense"/>
    <s v="Line Item"/>
    <x v="2"/>
    <x v="67"/>
    <x v="67"/>
    <m/>
    <m/>
  </r>
  <r>
    <n v="2841"/>
    <x v="18"/>
    <n v="8"/>
    <s v="Roxbury Crossing"/>
    <s v="Salary Expense"/>
    <s v="Line Item"/>
    <x v="2"/>
    <x v="68"/>
    <x v="68"/>
    <m/>
    <m/>
  </r>
  <r>
    <n v="2842"/>
    <x v="18"/>
    <n v="8"/>
    <s v="Roxbury Crossing"/>
    <s v="Salary Expense"/>
    <s v="Line Item"/>
    <x v="2"/>
    <x v="69"/>
    <x v="69"/>
    <m/>
    <m/>
  </r>
  <r>
    <n v="2843"/>
    <x v="18"/>
    <n v="8"/>
    <s v="Roxbury Crossing"/>
    <s v="Salary Expense"/>
    <s v="Line Item"/>
    <x v="2"/>
    <x v="70"/>
    <x v="70"/>
    <m/>
    <m/>
  </r>
  <r>
    <n v="2844"/>
    <x v="18"/>
    <n v="8"/>
    <s v="Roxbury Crossing"/>
    <s v="Salary Expense"/>
    <s v="Line Item"/>
    <x v="2"/>
    <x v="71"/>
    <x v="71"/>
    <m/>
    <m/>
  </r>
  <r>
    <n v="2845"/>
    <x v="18"/>
    <n v="8"/>
    <s v="Roxbury Crossing"/>
    <s v="Salary Expense"/>
    <s v="Line Item"/>
    <x v="2"/>
    <x v="72"/>
    <x v="72"/>
    <m/>
    <m/>
  </r>
  <r>
    <n v="2846"/>
    <x v="18"/>
    <n v="8"/>
    <s v="Roxbury Crossing"/>
    <s v="Salary Expense"/>
    <s v="Line Item"/>
    <x v="2"/>
    <x v="73"/>
    <x v="73"/>
    <m/>
    <m/>
  </r>
  <r>
    <n v="2847"/>
    <x v="18"/>
    <n v="8"/>
    <s v="Roxbury Crossing"/>
    <s v="Salary Expense"/>
    <s v="Line Item"/>
    <x v="2"/>
    <x v="74"/>
    <x v="74"/>
    <m/>
    <m/>
  </r>
  <r>
    <n v="2848"/>
    <x v="18"/>
    <n v="8"/>
    <s v="Roxbury Crossing"/>
    <s v="Salary Expense"/>
    <s v="Line Item"/>
    <x v="2"/>
    <x v="75"/>
    <x v="75"/>
    <m/>
    <m/>
  </r>
  <r>
    <n v="2849"/>
    <x v="18"/>
    <n v="8"/>
    <s v="Roxbury Crossing"/>
    <s v="Salary Expense"/>
    <s v="Line Item"/>
    <x v="2"/>
    <x v="76"/>
    <x v="76"/>
    <m/>
    <m/>
  </r>
  <r>
    <n v="2850"/>
    <x v="18"/>
    <n v="8"/>
    <s v="Roxbury Crossing"/>
    <s v="Salary Expense"/>
    <s v="Line Item"/>
    <x v="2"/>
    <x v="77"/>
    <x v="77"/>
    <m/>
    <m/>
  </r>
  <r>
    <n v="2851"/>
    <x v="18"/>
    <n v="8"/>
    <s v="Roxbury Crossing"/>
    <s v="Salary Expense"/>
    <s v="Line Item"/>
    <x v="2"/>
    <x v="78"/>
    <x v="78"/>
    <m/>
    <m/>
  </r>
  <r>
    <n v="2852"/>
    <x v="18"/>
    <n v="8"/>
    <s v="Roxbury Crossing"/>
    <s v="Salary Expense"/>
    <s v="Line Item"/>
    <x v="2"/>
    <x v="79"/>
    <x v="79"/>
    <m/>
    <m/>
  </r>
  <r>
    <n v="2853"/>
    <x v="18"/>
    <n v="8"/>
    <s v="Roxbury Crossing"/>
    <s v="Salary Expense"/>
    <s v="Line Item"/>
    <x v="2"/>
    <x v="80"/>
    <x v="80"/>
    <m/>
    <m/>
  </r>
  <r>
    <n v="2854"/>
    <x v="18"/>
    <n v="8"/>
    <s v="Roxbury Crossing"/>
    <s v="Salary Expense"/>
    <s v="Line Item"/>
    <x v="2"/>
    <x v="81"/>
    <x v="81"/>
    <m/>
    <m/>
  </r>
  <r>
    <n v="2855"/>
    <x v="18"/>
    <n v="8"/>
    <s v="Roxbury Crossing"/>
    <s v="Salary Expense"/>
    <s v="Line Item"/>
    <x v="2"/>
    <x v="82"/>
    <x v="82"/>
    <n v="2.02"/>
    <n v="75865"/>
  </r>
  <r>
    <n v="2856"/>
    <x v="18"/>
    <n v="8"/>
    <s v="Roxbury Crossing"/>
    <s v="Salary Expense"/>
    <s v="Line Item"/>
    <x v="2"/>
    <x v="83"/>
    <x v="83"/>
    <m/>
    <m/>
  </r>
  <r>
    <n v="2857"/>
    <x v="18"/>
    <n v="8"/>
    <s v="Roxbury Crossing"/>
    <s v="Salary Expense"/>
    <s v="Line Item"/>
    <x v="2"/>
    <x v="84"/>
    <x v="84"/>
    <m/>
    <m/>
  </r>
  <r>
    <n v="2858"/>
    <x v="18"/>
    <n v="8"/>
    <s v="Roxbury Crossing"/>
    <s v="Salary Expense"/>
    <s v="Line Item"/>
    <x v="2"/>
    <x v="85"/>
    <x v="85"/>
    <m/>
    <m/>
  </r>
  <r>
    <n v="2859"/>
    <x v="18"/>
    <n v="8"/>
    <s v="Roxbury Crossing"/>
    <s v="Salary Expense"/>
    <s v="Line Item"/>
    <x v="2"/>
    <x v="86"/>
    <x v="86"/>
    <m/>
    <m/>
  </r>
  <r>
    <n v="2860"/>
    <x v="18"/>
    <n v="8"/>
    <s v="Roxbury Crossing"/>
    <s v="Salary Expense"/>
    <s v="Line Item"/>
    <x v="3"/>
    <x v="87"/>
    <x v="87"/>
    <n v="0.85"/>
    <n v="12267"/>
  </r>
  <r>
    <n v="2861"/>
    <x v="18"/>
    <n v="8"/>
    <s v="Roxbury Crossing"/>
    <s v="Salary Expense"/>
    <s v="Line Item"/>
    <x v="3"/>
    <x v="88"/>
    <x v="88"/>
    <m/>
    <m/>
  </r>
  <r>
    <n v="2862"/>
    <x v="18"/>
    <n v="8"/>
    <s v="Roxbury Crossing"/>
    <s v="Salary Expense"/>
    <s v="Line Item"/>
    <x v="3"/>
    <x v="89"/>
    <x v="89"/>
    <m/>
    <m/>
  </r>
  <r>
    <n v="2863"/>
    <x v="18"/>
    <n v="8"/>
    <s v="Roxbury Crossing"/>
    <s v="Salary Expense"/>
    <s v="Line Item"/>
    <x v="0"/>
    <x v="90"/>
    <x v="90"/>
    <s v="XXXXXX"/>
    <m/>
  </r>
  <r>
    <n v="2864"/>
    <x v="18"/>
    <n v="8"/>
    <s v="Roxbury Crossing"/>
    <s v="Salary Expense"/>
    <s v="Total"/>
    <x v="0"/>
    <x v="91"/>
    <x v="91"/>
    <n v="3.87"/>
    <n v="146052"/>
  </r>
  <r>
    <n v="2865"/>
    <x v="18"/>
    <n v="8"/>
    <s v="Roxbury Crossing"/>
    <s v="Expense"/>
    <s v="Total"/>
    <x v="0"/>
    <x v="92"/>
    <x v="92"/>
    <n v="3.87"/>
    <n v="146052"/>
  </r>
  <r>
    <n v="2866"/>
    <x v="18"/>
    <n v="8"/>
    <s v="Roxbury Crossing"/>
    <s v="Expense"/>
    <s v="Line Item"/>
    <x v="0"/>
    <x v="93"/>
    <x v="93"/>
    <m/>
    <m/>
  </r>
  <r>
    <n v="2867"/>
    <x v="18"/>
    <n v="8"/>
    <s v="Roxbury Crossing"/>
    <s v="Expense"/>
    <s v="Line Item"/>
    <x v="0"/>
    <x v="94"/>
    <x v="94"/>
    <m/>
    <m/>
  </r>
  <r>
    <n v="2868"/>
    <x v="18"/>
    <n v="8"/>
    <s v="Roxbury Crossing"/>
    <s v="Expense"/>
    <s v="Line Item"/>
    <x v="0"/>
    <x v="95"/>
    <x v="95"/>
    <m/>
    <m/>
  </r>
  <r>
    <n v="2869"/>
    <x v="18"/>
    <n v="8"/>
    <s v="Roxbury Crossing"/>
    <s v="Expense"/>
    <s v="Line Item"/>
    <x v="0"/>
    <x v="96"/>
    <x v="96"/>
    <m/>
    <m/>
  </r>
  <r>
    <n v="2870"/>
    <x v="18"/>
    <n v="8"/>
    <s v="Roxbury Crossing"/>
    <s v="Expense"/>
    <s v="Total"/>
    <x v="0"/>
    <x v="97"/>
    <x v="97"/>
    <m/>
    <m/>
  </r>
  <r>
    <n v="2871"/>
    <x v="18"/>
    <n v="8"/>
    <s v="Roxbury Crossing"/>
    <s v="Expense"/>
    <s v="Line Item"/>
    <x v="0"/>
    <x v="98"/>
    <x v="98"/>
    <m/>
    <m/>
  </r>
  <r>
    <n v="2872"/>
    <x v="18"/>
    <n v="8"/>
    <s v="Roxbury Crossing"/>
    <s v="Expense"/>
    <s v="Total"/>
    <x v="0"/>
    <x v="99"/>
    <x v="99"/>
    <n v="3.87"/>
    <n v="146052"/>
  </r>
  <r>
    <n v="2873"/>
    <x v="18"/>
    <n v="8"/>
    <s v="Roxbury Crossing"/>
    <s v="Expense"/>
    <s v="Line Item"/>
    <x v="0"/>
    <x v="100"/>
    <x v="100"/>
    <m/>
    <n v="10965"/>
  </r>
  <r>
    <n v="2874"/>
    <x v="18"/>
    <n v="8"/>
    <s v="Roxbury Crossing"/>
    <s v="Expense"/>
    <s v="Line Item"/>
    <x v="0"/>
    <x v="101"/>
    <x v="101"/>
    <m/>
    <n v="15842"/>
  </r>
  <r>
    <n v="2875"/>
    <x v="18"/>
    <n v="8"/>
    <s v="Roxbury Crossing"/>
    <s v="Expense"/>
    <s v="Line Item"/>
    <x v="0"/>
    <x v="102"/>
    <x v="102"/>
    <m/>
    <m/>
  </r>
  <r>
    <n v="2876"/>
    <x v="18"/>
    <n v="8"/>
    <s v="Roxbury Crossing"/>
    <s v="Expense"/>
    <s v="Total"/>
    <x v="0"/>
    <x v="103"/>
    <x v="103"/>
    <m/>
    <n v="172859"/>
  </r>
  <r>
    <n v="2877"/>
    <x v="18"/>
    <n v="8"/>
    <s v="Roxbury Crossing"/>
    <s v="Expense"/>
    <s v="Line Item"/>
    <x v="0"/>
    <x v="104"/>
    <x v="104"/>
    <m/>
    <m/>
  </r>
  <r>
    <n v="2878"/>
    <x v="18"/>
    <n v="8"/>
    <s v="Roxbury Crossing"/>
    <s v="Expense"/>
    <s v="Line Item"/>
    <x v="0"/>
    <x v="105"/>
    <x v="105"/>
    <m/>
    <m/>
  </r>
  <r>
    <n v="2879"/>
    <x v="18"/>
    <n v="8"/>
    <s v="Roxbury Crossing"/>
    <s v="Expense"/>
    <s v="Line Item"/>
    <x v="0"/>
    <x v="106"/>
    <x v="106"/>
    <m/>
    <m/>
  </r>
  <r>
    <n v="2880"/>
    <x v="18"/>
    <n v="8"/>
    <s v="Roxbury Crossing"/>
    <s v="Expense"/>
    <s v="Line Item"/>
    <x v="0"/>
    <x v="107"/>
    <x v="107"/>
    <m/>
    <m/>
  </r>
  <r>
    <n v="2881"/>
    <x v="18"/>
    <n v="8"/>
    <s v="Roxbury Crossing"/>
    <s v="Expense"/>
    <s v="Total"/>
    <x v="0"/>
    <x v="108"/>
    <x v="108"/>
    <m/>
    <m/>
  </r>
  <r>
    <n v="2882"/>
    <x v="18"/>
    <n v="8"/>
    <s v="Roxbury Crossing"/>
    <s v="Expense"/>
    <s v="Line Item"/>
    <x v="0"/>
    <x v="109"/>
    <x v="109"/>
    <m/>
    <m/>
  </r>
  <r>
    <n v="2883"/>
    <x v="18"/>
    <n v="8"/>
    <s v="Roxbury Crossing"/>
    <s v="Expense"/>
    <s v="Line Item"/>
    <x v="0"/>
    <x v="110"/>
    <x v="110"/>
    <m/>
    <m/>
  </r>
  <r>
    <n v="2884"/>
    <x v="18"/>
    <n v="8"/>
    <s v="Roxbury Crossing"/>
    <s v="Expense"/>
    <s v="Line Item"/>
    <x v="0"/>
    <x v="111"/>
    <x v="111"/>
    <m/>
    <m/>
  </r>
  <r>
    <n v="2885"/>
    <x v="18"/>
    <n v="8"/>
    <s v="Roxbury Crossing"/>
    <s v="Expense"/>
    <s v="Line Item"/>
    <x v="0"/>
    <x v="112"/>
    <x v="112"/>
    <m/>
    <m/>
  </r>
  <r>
    <n v="2886"/>
    <x v="18"/>
    <n v="8"/>
    <s v="Roxbury Crossing"/>
    <s v="Expense"/>
    <s v="Line Item"/>
    <x v="0"/>
    <x v="113"/>
    <x v="113"/>
    <m/>
    <n v="780"/>
  </r>
  <r>
    <n v="2887"/>
    <x v="18"/>
    <n v="8"/>
    <s v="Roxbury Crossing"/>
    <s v="Expense"/>
    <s v="Line Item"/>
    <x v="0"/>
    <x v="114"/>
    <x v="114"/>
    <m/>
    <n v="2578"/>
  </r>
  <r>
    <n v="2888"/>
    <x v="18"/>
    <n v="8"/>
    <s v="Roxbury Crossing"/>
    <s v="Expense"/>
    <s v="Line Item"/>
    <x v="0"/>
    <x v="115"/>
    <x v="115"/>
    <m/>
    <m/>
  </r>
  <r>
    <n v="2889"/>
    <x v="18"/>
    <n v="8"/>
    <s v="Roxbury Crossing"/>
    <s v="Expense"/>
    <s v="Line Item"/>
    <x v="0"/>
    <x v="116"/>
    <x v="116"/>
    <m/>
    <m/>
  </r>
  <r>
    <n v="2890"/>
    <x v="18"/>
    <n v="8"/>
    <s v="Roxbury Crossing"/>
    <s v="Expense"/>
    <s v="Line Item"/>
    <x v="0"/>
    <x v="117"/>
    <x v="117"/>
    <m/>
    <m/>
  </r>
  <r>
    <n v="2891"/>
    <x v="18"/>
    <n v="8"/>
    <s v="Roxbury Crossing"/>
    <s v="Expense"/>
    <s v="Line Item"/>
    <x v="0"/>
    <x v="118"/>
    <x v="118"/>
    <m/>
    <m/>
  </r>
  <r>
    <n v="2892"/>
    <x v="18"/>
    <n v="8"/>
    <s v="Roxbury Crossing"/>
    <s v="Expense"/>
    <s v="Line Item"/>
    <x v="0"/>
    <x v="119"/>
    <x v="119"/>
    <m/>
    <m/>
  </r>
  <r>
    <n v="2893"/>
    <x v="18"/>
    <n v="8"/>
    <s v="Roxbury Crossing"/>
    <s v="Expense"/>
    <s v="Line Item"/>
    <x v="0"/>
    <x v="120"/>
    <x v="120"/>
    <m/>
    <n v="25000"/>
  </r>
  <r>
    <n v="2894"/>
    <x v="18"/>
    <n v="8"/>
    <s v="Roxbury Crossing"/>
    <s v="Expense"/>
    <s v="Line Item"/>
    <x v="0"/>
    <x v="121"/>
    <x v="121"/>
    <m/>
    <m/>
  </r>
  <r>
    <n v="2895"/>
    <x v="18"/>
    <n v="8"/>
    <s v="Roxbury Crossing"/>
    <s v="Expense"/>
    <s v="Line Item"/>
    <x v="0"/>
    <x v="122"/>
    <x v="122"/>
    <m/>
    <m/>
  </r>
  <r>
    <n v="2896"/>
    <x v="18"/>
    <n v="8"/>
    <s v="Roxbury Crossing"/>
    <s v="Expense"/>
    <s v="Line Item"/>
    <x v="0"/>
    <x v="123"/>
    <x v="123"/>
    <m/>
    <m/>
  </r>
  <r>
    <n v="2897"/>
    <x v="18"/>
    <n v="8"/>
    <s v="Roxbury Crossing"/>
    <s v="Expense"/>
    <s v="Line Item"/>
    <x v="0"/>
    <x v="124"/>
    <x v="124"/>
    <m/>
    <n v="5061"/>
  </r>
  <r>
    <n v="2898"/>
    <x v="18"/>
    <n v="8"/>
    <s v="Roxbury Crossing"/>
    <s v="Expense"/>
    <s v="Line Item"/>
    <x v="0"/>
    <x v="125"/>
    <x v="125"/>
    <m/>
    <m/>
  </r>
  <r>
    <n v="2899"/>
    <x v="18"/>
    <n v="8"/>
    <s v="Roxbury Crossing"/>
    <s v="Expense"/>
    <s v="Line Item"/>
    <x v="0"/>
    <x v="126"/>
    <x v="126"/>
    <m/>
    <m/>
  </r>
  <r>
    <n v="2900"/>
    <x v="18"/>
    <n v="8"/>
    <s v="Roxbury Crossing"/>
    <s v="Expense"/>
    <s v="Total"/>
    <x v="0"/>
    <x v="127"/>
    <x v="127"/>
    <m/>
    <n v="33419"/>
  </r>
  <r>
    <n v="2901"/>
    <x v="18"/>
    <n v="8"/>
    <s v="Roxbury Crossing"/>
    <s v="Expense"/>
    <s v="Line Item"/>
    <x v="0"/>
    <x v="128"/>
    <x v="128"/>
    <m/>
    <m/>
  </r>
  <r>
    <n v="2902"/>
    <x v="18"/>
    <n v="8"/>
    <s v="Roxbury Crossing"/>
    <s v="Expense"/>
    <s v="Line Item"/>
    <x v="0"/>
    <x v="129"/>
    <x v="129"/>
    <m/>
    <m/>
  </r>
  <r>
    <n v="2903"/>
    <x v="18"/>
    <n v="8"/>
    <s v="Roxbury Crossing"/>
    <s v="Expense"/>
    <s v="Line Item"/>
    <x v="0"/>
    <x v="130"/>
    <x v="130"/>
    <m/>
    <m/>
  </r>
  <r>
    <n v="2904"/>
    <x v="18"/>
    <n v="8"/>
    <s v="Roxbury Crossing"/>
    <s v="Expense"/>
    <s v="Line Item"/>
    <x v="0"/>
    <x v="131"/>
    <x v="131"/>
    <m/>
    <n v="3271"/>
  </r>
  <r>
    <n v="2905"/>
    <x v="18"/>
    <n v="8"/>
    <s v="Roxbury Crossing"/>
    <s v="Expense"/>
    <s v="Line Item"/>
    <x v="0"/>
    <x v="132"/>
    <x v="132"/>
    <m/>
    <m/>
  </r>
  <r>
    <n v="2906"/>
    <x v="18"/>
    <n v="8"/>
    <s v="Roxbury Crossing"/>
    <s v="Expense"/>
    <s v="Line Item"/>
    <x v="0"/>
    <x v="133"/>
    <x v="133"/>
    <m/>
    <m/>
  </r>
  <r>
    <n v="2907"/>
    <x v="18"/>
    <n v="8"/>
    <s v="Roxbury Crossing"/>
    <s v="Expense"/>
    <s v="Total"/>
    <x v="0"/>
    <x v="134"/>
    <x v="134"/>
    <m/>
    <n v="3271"/>
  </r>
  <r>
    <n v="2908"/>
    <x v="18"/>
    <n v="8"/>
    <s v="Roxbury Crossing"/>
    <s v="Expense"/>
    <s v="Line Item"/>
    <x v="0"/>
    <x v="135"/>
    <x v="135"/>
    <m/>
    <n v="61937"/>
  </r>
  <r>
    <n v="2909"/>
    <x v="18"/>
    <n v="8"/>
    <s v="Roxbury Crossing"/>
    <s v="Expense"/>
    <s v="Total"/>
    <x v="0"/>
    <x v="136"/>
    <x v="136"/>
    <m/>
    <n v="271486"/>
  </r>
  <r>
    <n v="2910"/>
    <x v="18"/>
    <n v="8"/>
    <s v="Roxbury Crossing"/>
    <s v="Expense"/>
    <s v="Line Item"/>
    <x v="0"/>
    <x v="137"/>
    <x v="137"/>
    <m/>
    <m/>
  </r>
  <r>
    <n v="2911"/>
    <x v="18"/>
    <n v="8"/>
    <s v="Roxbury Crossing"/>
    <s v="Expense"/>
    <s v="Line Item"/>
    <x v="0"/>
    <x v="138"/>
    <x v="138"/>
    <m/>
    <n v="19875"/>
  </r>
  <r>
    <n v="2912"/>
    <x v="18"/>
    <n v="8"/>
    <s v="Roxbury Crossing"/>
    <s v="Expense"/>
    <s v="Total"/>
    <x v="0"/>
    <x v="139"/>
    <x v="139"/>
    <m/>
    <n v="291361"/>
  </r>
  <r>
    <n v="2913"/>
    <x v="18"/>
    <n v="8"/>
    <s v="Roxbury Crossing"/>
    <s v="Expense"/>
    <s v="Total"/>
    <x v="0"/>
    <x v="140"/>
    <x v="140"/>
    <m/>
    <n v="284741"/>
  </r>
  <r>
    <n v="2914"/>
    <x v="18"/>
    <n v="8"/>
    <s v="Roxbury Crossing"/>
    <s v="Expense"/>
    <s v="Line Item"/>
    <x v="0"/>
    <x v="141"/>
    <x v="141"/>
    <m/>
    <n v="-6620"/>
  </r>
  <r>
    <n v="2915"/>
    <x v="18"/>
    <n v="8"/>
    <s v="Roxbury Crossing"/>
    <s v="Non-Reimbursable"/>
    <s v="Line Item"/>
    <x v="0"/>
    <x v="142"/>
    <x v="142"/>
    <m/>
    <m/>
  </r>
  <r>
    <n v="2916"/>
    <x v="18"/>
    <n v="8"/>
    <s v="Roxbury Crossing"/>
    <s v="Non-Reimbursable"/>
    <s v="Line Item"/>
    <x v="0"/>
    <x v="143"/>
    <x v="143"/>
    <m/>
    <m/>
  </r>
  <r>
    <n v="2917"/>
    <x v="18"/>
    <n v="8"/>
    <s v="Roxbury Crossing"/>
    <s v="Non-Reimbursable"/>
    <s v="Line Item"/>
    <x v="0"/>
    <x v="144"/>
    <x v="144"/>
    <m/>
    <m/>
  </r>
  <r>
    <n v="2918"/>
    <x v="18"/>
    <n v="8"/>
    <s v="Roxbury Crossing"/>
    <s v="Non-Reimbursable"/>
    <s v="Line Item"/>
    <x v="0"/>
    <x v="145"/>
    <x v="145"/>
    <m/>
    <m/>
  </r>
  <r>
    <n v="2919"/>
    <x v="18"/>
    <n v="8"/>
    <s v="Roxbury Crossing"/>
    <s v="Non-Reimbursable"/>
    <s v="Line Item"/>
    <x v="0"/>
    <x v="146"/>
    <x v="146"/>
    <m/>
    <m/>
  </r>
  <r>
    <n v="2920"/>
    <x v="18"/>
    <n v="8"/>
    <s v="Roxbury Crossing"/>
    <s v="Non-Reimbursable"/>
    <s v="Line Item"/>
    <x v="0"/>
    <x v="147"/>
    <x v="147"/>
    <m/>
    <m/>
  </r>
  <r>
    <n v="2921"/>
    <x v="18"/>
    <n v="8"/>
    <s v="Roxbury Crossing"/>
    <s v="Non-Reimbursable"/>
    <s v="Line Item"/>
    <x v="0"/>
    <x v="148"/>
    <x v="148"/>
    <m/>
    <m/>
  </r>
  <r>
    <n v="2922"/>
    <x v="18"/>
    <n v="8"/>
    <s v="Roxbury Crossing"/>
    <s v="Non-Reimbursable"/>
    <s v="Total"/>
    <x v="0"/>
    <x v="149"/>
    <x v="149"/>
    <m/>
    <m/>
  </r>
  <r>
    <n v="2923"/>
    <x v="18"/>
    <n v="8"/>
    <s v="Roxbury Crossing"/>
    <s v="Non-Reimbursable"/>
    <s v="Total"/>
    <x v="0"/>
    <x v="150"/>
    <x v="150"/>
    <m/>
    <n v="19875"/>
  </r>
  <r>
    <n v="2924"/>
    <x v="18"/>
    <n v="8"/>
    <s v="Roxbury Crossing"/>
    <s v="Non-Reimbursable"/>
    <s v="Line Item"/>
    <x v="0"/>
    <x v="151"/>
    <x v="151"/>
    <m/>
    <n v="19875"/>
  </r>
  <r>
    <n v="2925"/>
    <x v="18"/>
    <n v="8"/>
    <s v="Roxbury Crossing"/>
    <s v="Non-Reimbursable"/>
    <s v="Line Item"/>
    <x v="0"/>
    <x v="152"/>
    <x v="152"/>
    <m/>
    <m/>
  </r>
  <r>
    <n v="2926"/>
    <x v="18"/>
    <n v="8"/>
    <s v="Roxbury Crossing"/>
    <s v="Non-Reimbursable"/>
    <s v="Line Item"/>
    <x v="0"/>
    <x v="153"/>
    <x v="153"/>
    <m/>
    <m/>
  </r>
  <r>
    <n v="2927"/>
    <x v="19"/>
    <n v="9"/>
    <s v="Braintree"/>
    <s v="Revenue"/>
    <s v="Line Item"/>
    <x v="0"/>
    <x v="0"/>
    <x v="0"/>
    <m/>
    <m/>
  </r>
  <r>
    <n v="2928"/>
    <x v="19"/>
    <n v="9"/>
    <s v="Braintree"/>
    <s v="Revenue"/>
    <s v="Line Item"/>
    <x v="0"/>
    <x v="1"/>
    <x v="1"/>
    <m/>
    <m/>
  </r>
  <r>
    <n v="2929"/>
    <x v="19"/>
    <n v="9"/>
    <s v="Braintree"/>
    <s v="Revenue"/>
    <s v="Line Item"/>
    <x v="0"/>
    <x v="2"/>
    <x v="2"/>
    <m/>
    <m/>
  </r>
  <r>
    <n v="2930"/>
    <x v="19"/>
    <n v="9"/>
    <s v="Braintree"/>
    <s v="Revenue"/>
    <s v="Total"/>
    <x v="0"/>
    <x v="3"/>
    <x v="3"/>
    <m/>
    <n v="0"/>
  </r>
  <r>
    <n v="2931"/>
    <x v="19"/>
    <n v="9"/>
    <s v="Braintree"/>
    <s v="Revenue"/>
    <s v="Line Item"/>
    <x v="0"/>
    <x v="4"/>
    <x v="4"/>
    <m/>
    <m/>
  </r>
  <r>
    <n v="2932"/>
    <x v="19"/>
    <n v="9"/>
    <s v="Braintree"/>
    <s v="Revenue"/>
    <s v="Line Item"/>
    <x v="0"/>
    <x v="5"/>
    <x v="5"/>
    <m/>
    <m/>
  </r>
  <r>
    <n v="2933"/>
    <x v="19"/>
    <n v="9"/>
    <s v="Braintree"/>
    <s v="Revenue"/>
    <s v="Total"/>
    <x v="0"/>
    <x v="6"/>
    <x v="6"/>
    <m/>
    <n v="0"/>
  </r>
  <r>
    <n v="2934"/>
    <x v="19"/>
    <n v="9"/>
    <s v="Braintree"/>
    <s v="Revenue"/>
    <s v="Line Item"/>
    <x v="0"/>
    <x v="7"/>
    <x v="7"/>
    <m/>
    <m/>
  </r>
  <r>
    <n v="2935"/>
    <x v="19"/>
    <n v="9"/>
    <s v="Braintree"/>
    <s v="Revenue"/>
    <s v="Line Item"/>
    <x v="0"/>
    <x v="8"/>
    <x v="8"/>
    <m/>
    <m/>
  </r>
  <r>
    <n v="2936"/>
    <x v="19"/>
    <n v="9"/>
    <s v="Braintree"/>
    <s v="Revenue"/>
    <s v="Line Item"/>
    <x v="0"/>
    <x v="9"/>
    <x v="9"/>
    <m/>
    <m/>
  </r>
  <r>
    <n v="2937"/>
    <x v="19"/>
    <n v="9"/>
    <s v="Braintree"/>
    <s v="Revenue"/>
    <s v="Line Item"/>
    <x v="0"/>
    <x v="10"/>
    <x v="10"/>
    <m/>
    <n v="334278"/>
  </r>
  <r>
    <n v="2938"/>
    <x v="19"/>
    <n v="9"/>
    <s v="Braintree"/>
    <s v="Revenue"/>
    <s v="Line Item"/>
    <x v="0"/>
    <x v="11"/>
    <x v="11"/>
    <m/>
    <m/>
  </r>
  <r>
    <n v="2939"/>
    <x v="19"/>
    <n v="9"/>
    <s v="Braintree"/>
    <s v="Revenue"/>
    <s v="Line Item"/>
    <x v="0"/>
    <x v="12"/>
    <x v="12"/>
    <m/>
    <m/>
  </r>
  <r>
    <n v="2940"/>
    <x v="19"/>
    <n v="9"/>
    <s v="Braintree"/>
    <s v="Revenue"/>
    <s v="Line Item"/>
    <x v="0"/>
    <x v="13"/>
    <x v="13"/>
    <m/>
    <m/>
  </r>
  <r>
    <n v="2941"/>
    <x v="19"/>
    <n v="9"/>
    <s v="Braintree"/>
    <s v="Revenue"/>
    <s v="Line Item"/>
    <x v="0"/>
    <x v="14"/>
    <x v="14"/>
    <m/>
    <m/>
  </r>
  <r>
    <n v="2942"/>
    <x v="19"/>
    <n v="9"/>
    <s v="Braintree"/>
    <s v="Revenue"/>
    <s v="Line Item"/>
    <x v="0"/>
    <x v="15"/>
    <x v="15"/>
    <m/>
    <m/>
  </r>
  <r>
    <n v="2943"/>
    <x v="19"/>
    <n v="9"/>
    <s v="Braintree"/>
    <s v="Revenue"/>
    <s v="Line Item"/>
    <x v="0"/>
    <x v="16"/>
    <x v="16"/>
    <m/>
    <m/>
  </r>
  <r>
    <n v="2944"/>
    <x v="19"/>
    <n v="9"/>
    <s v="Braintree"/>
    <s v="Revenue"/>
    <s v="Line Item"/>
    <x v="0"/>
    <x v="17"/>
    <x v="17"/>
    <m/>
    <m/>
  </r>
  <r>
    <n v="2945"/>
    <x v="19"/>
    <n v="9"/>
    <s v="Braintree"/>
    <s v="Revenue"/>
    <s v="Line Item"/>
    <x v="0"/>
    <x v="18"/>
    <x v="18"/>
    <m/>
    <m/>
  </r>
  <r>
    <n v="2946"/>
    <x v="19"/>
    <n v="9"/>
    <s v="Braintree"/>
    <s v="Revenue"/>
    <s v="Line Item"/>
    <x v="0"/>
    <x v="19"/>
    <x v="19"/>
    <m/>
    <m/>
  </r>
  <r>
    <n v="2947"/>
    <x v="19"/>
    <n v="9"/>
    <s v="Braintree"/>
    <s v="Revenue"/>
    <s v="Line Item"/>
    <x v="0"/>
    <x v="20"/>
    <x v="20"/>
    <m/>
    <m/>
  </r>
  <r>
    <n v="2948"/>
    <x v="19"/>
    <n v="9"/>
    <s v="Braintree"/>
    <s v="Revenue"/>
    <s v="Line Item"/>
    <x v="0"/>
    <x v="21"/>
    <x v="21"/>
    <m/>
    <m/>
  </r>
  <r>
    <n v="2949"/>
    <x v="19"/>
    <n v="9"/>
    <s v="Braintree"/>
    <s v="Revenue"/>
    <s v="Line Item"/>
    <x v="0"/>
    <x v="22"/>
    <x v="22"/>
    <m/>
    <m/>
  </r>
  <r>
    <n v="2950"/>
    <x v="19"/>
    <n v="9"/>
    <s v="Braintree"/>
    <s v="Revenue"/>
    <s v="Line Item"/>
    <x v="0"/>
    <x v="23"/>
    <x v="23"/>
    <m/>
    <m/>
  </r>
  <r>
    <n v="2951"/>
    <x v="19"/>
    <n v="9"/>
    <s v="Braintree"/>
    <s v="Revenue"/>
    <s v="Line Item"/>
    <x v="0"/>
    <x v="24"/>
    <x v="24"/>
    <m/>
    <m/>
  </r>
  <r>
    <n v="2952"/>
    <x v="19"/>
    <n v="9"/>
    <s v="Braintree"/>
    <s v="Revenue"/>
    <s v="Line Item"/>
    <x v="0"/>
    <x v="25"/>
    <x v="25"/>
    <m/>
    <m/>
  </r>
  <r>
    <n v="2953"/>
    <x v="19"/>
    <n v="9"/>
    <s v="Braintree"/>
    <s v="Revenue"/>
    <s v="Line Item"/>
    <x v="0"/>
    <x v="26"/>
    <x v="26"/>
    <m/>
    <m/>
  </r>
  <r>
    <n v="2954"/>
    <x v="19"/>
    <n v="9"/>
    <s v="Braintree"/>
    <s v="Revenue"/>
    <s v="Line Item"/>
    <x v="0"/>
    <x v="27"/>
    <x v="27"/>
    <m/>
    <m/>
  </r>
  <r>
    <n v="2955"/>
    <x v="19"/>
    <n v="9"/>
    <s v="Braintree"/>
    <s v="Revenue"/>
    <s v="Line Item"/>
    <x v="0"/>
    <x v="28"/>
    <x v="28"/>
    <m/>
    <n v="331"/>
  </r>
  <r>
    <n v="2956"/>
    <x v="19"/>
    <n v="9"/>
    <s v="Braintree"/>
    <s v="Revenue"/>
    <s v="Line Item"/>
    <x v="0"/>
    <x v="29"/>
    <x v="29"/>
    <m/>
    <m/>
  </r>
  <r>
    <n v="2957"/>
    <x v="19"/>
    <n v="9"/>
    <s v="Braintree"/>
    <s v="Revenue"/>
    <s v="Line Item"/>
    <x v="0"/>
    <x v="30"/>
    <x v="30"/>
    <m/>
    <m/>
  </r>
  <r>
    <n v="2958"/>
    <x v="19"/>
    <n v="9"/>
    <s v="Braintree"/>
    <s v="Revenue"/>
    <s v="Line Item"/>
    <x v="0"/>
    <x v="31"/>
    <x v="31"/>
    <m/>
    <m/>
  </r>
  <r>
    <n v="2959"/>
    <x v="19"/>
    <n v="9"/>
    <s v="Braintree"/>
    <s v="Revenue"/>
    <s v="Line Item"/>
    <x v="0"/>
    <x v="32"/>
    <x v="32"/>
    <m/>
    <m/>
  </r>
  <r>
    <n v="2960"/>
    <x v="19"/>
    <n v="9"/>
    <s v="Braintree"/>
    <s v="Revenue"/>
    <s v="Line Item"/>
    <x v="0"/>
    <x v="33"/>
    <x v="33"/>
    <m/>
    <m/>
  </r>
  <r>
    <n v="2961"/>
    <x v="19"/>
    <n v="9"/>
    <s v="Braintree"/>
    <s v="Revenue"/>
    <s v="Line Item"/>
    <x v="0"/>
    <x v="34"/>
    <x v="34"/>
    <m/>
    <m/>
  </r>
  <r>
    <n v="2962"/>
    <x v="19"/>
    <n v="9"/>
    <s v="Braintree"/>
    <s v="Revenue"/>
    <s v="Line Item"/>
    <x v="0"/>
    <x v="35"/>
    <x v="35"/>
    <m/>
    <m/>
  </r>
  <r>
    <n v="2963"/>
    <x v="19"/>
    <n v="9"/>
    <s v="Braintree"/>
    <s v="Revenue"/>
    <s v="Line Item"/>
    <x v="0"/>
    <x v="36"/>
    <x v="36"/>
    <m/>
    <m/>
  </r>
  <r>
    <n v="2964"/>
    <x v="19"/>
    <n v="9"/>
    <s v="Braintree"/>
    <s v="Revenue"/>
    <s v="Line Item"/>
    <x v="0"/>
    <x v="37"/>
    <x v="37"/>
    <m/>
    <m/>
  </r>
  <r>
    <n v="2965"/>
    <x v="19"/>
    <n v="9"/>
    <s v="Braintree"/>
    <s v="Revenue"/>
    <s v="Line Item"/>
    <x v="0"/>
    <x v="38"/>
    <x v="38"/>
    <m/>
    <m/>
  </r>
  <r>
    <n v="2966"/>
    <x v="19"/>
    <n v="9"/>
    <s v="Braintree"/>
    <s v="Revenue"/>
    <s v="Line Item"/>
    <x v="0"/>
    <x v="39"/>
    <x v="39"/>
    <m/>
    <m/>
  </r>
  <r>
    <n v="2967"/>
    <x v="19"/>
    <n v="9"/>
    <s v="Braintree"/>
    <s v="Revenue"/>
    <s v="Line Item"/>
    <x v="0"/>
    <x v="40"/>
    <x v="40"/>
    <m/>
    <m/>
  </r>
  <r>
    <n v="2968"/>
    <x v="19"/>
    <n v="9"/>
    <s v="Braintree"/>
    <s v="Revenue"/>
    <s v="Line Item"/>
    <x v="0"/>
    <x v="41"/>
    <x v="41"/>
    <m/>
    <m/>
  </r>
  <r>
    <n v="2969"/>
    <x v="19"/>
    <n v="9"/>
    <s v="Braintree"/>
    <s v="Revenue"/>
    <s v="Total"/>
    <x v="0"/>
    <x v="42"/>
    <x v="42"/>
    <m/>
    <n v="334609"/>
  </r>
  <r>
    <n v="2970"/>
    <x v="19"/>
    <n v="9"/>
    <s v="Braintree"/>
    <s v="Revenue"/>
    <s v="Line Item"/>
    <x v="0"/>
    <x v="43"/>
    <x v="43"/>
    <m/>
    <m/>
  </r>
  <r>
    <n v="2971"/>
    <x v="19"/>
    <n v="9"/>
    <s v="Braintree"/>
    <s v="Revenue"/>
    <s v="Line Item"/>
    <x v="0"/>
    <x v="44"/>
    <x v="44"/>
    <m/>
    <m/>
  </r>
  <r>
    <n v="2972"/>
    <x v="19"/>
    <n v="9"/>
    <s v="Braintree"/>
    <s v="Revenue"/>
    <s v="Line Item"/>
    <x v="0"/>
    <x v="45"/>
    <x v="45"/>
    <m/>
    <m/>
  </r>
  <r>
    <n v="2973"/>
    <x v="19"/>
    <n v="9"/>
    <s v="Braintree"/>
    <s v="Revenue"/>
    <s v="Line Item"/>
    <x v="0"/>
    <x v="46"/>
    <x v="46"/>
    <m/>
    <m/>
  </r>
  <r>
    <n v="2974"/>
    <x v="19"/>
    <n v="9"/>
    <s v="Braintree"/>
    <s v="Revenue"/>
    <s v="Line Item"/>
    <x v="0"/>
    <x v="47"/>
    <x v="47"/>
    <m/>
    <m/>
  </r>
  <r>
    <n v="2975"/>
    <x v="19"/>
    <n v="9"/>
    <s v="Braintree"/>
    <s v="Revenue"/>
    <s v="Line Item"/>
    <x v="0"/>
    <x v="48"/>
    <x v="48"/>
    <m/>
    <m/>
  </r>
  <r>
    <n v="2976"/>
    <x v="19"/>
    <n v="9"/>
    <s v="Braintree"/>
    <s v="Revenue"/>
    <s v="Line Item"/>
    <x v="0"/>
    <x v="49"/>
    <x v="49"/>
    <m/>
    <m/>
  </r>
  <r>
    <n v="2977"/>
    <x v="19"/>
    <n v="9"/>
    <s v="Braintree"/>
    <s v="Revenue"/>
    <s v="Line Item"/>
    <x v="0"/>
    <x v="50"/>
    <x v="50"/>
    <m/>
    <m/>
  </r>
  <r>
    <n v="2978"/>
    <x v="19"/>
    <n v="9"/>
    <s v="Braintree"/>
    <s v="Revenue"/>
    <s v="Line Item"/>
    <x v="0"/>
    <x v="51"/>
    <x v="51"/>
    <m/>
    <m/>
  </r>
  <r>
    <n v="2979"/>
    <x v="19"/>
    <n v="9"/>
    <s v="Braintree"/>
    <s v="Revenue"/>
    <s v="Total"/>
    <x v="0"/>
    <x v="52"/>
    <x v="52"/>
    <m/>
    <n v="334609"/>
  </r>
  <r>
    <n v="2980"/>
    <x v="19"/>
    <n v="9"/>
    <s v="Braintree"/>
    <s v="Salary Expense"/>
    <s v="Line Item"/>
    <x v="1"/>
    <x v="53"/>
    <x v="53"/>
    <n v="1"/>
    <n v="66300"/>
  </r>
  <r>
    <n v="2981"/>
    <x v="19"/>
    <n v="9"/>
    <s v="Braintree"/>
    <s v="Salary Expense"/>
    <s v="Line Item"/>
    <x v="1"/>
    <x v="54"/>
    <x v="54"/>
    <n v="0.13"/>
    <n v="9816"/>
  </r>
  <r>
    <n v="2982"/>
    <x v="19"/>
    <n v="9"/>
    <s v="Braintree"/>
    <s v="Salary Expense"/>
    <s v="Line Item"/>
    <x v="1"/>
    <x v="55"/>
    <x v="55"/>
    <m/>
    <m/>
  </r>
  <r>
    <n v="2983"/>
    <x v="19"/>
    <n v="9"/>
    <s v="Braintree"/>
    <s v="Salary Expense"/>
    <s v="Line Item"/>
    <x v="2"/>
    <x v="56"/>
    <x v="56"/>
    <m/>
    <m/>
  </r>
  <r>
    <n v="2984"/>
    <x v="19"/>
    <n v="9"/>
    <s v="Braintree"/>
    <s v="Salary Expense"/>
    <s v="Line Item"/>
    <x v="2"/>
    <x v="57"/>
    <x v="57"/>
    <m/>
    <m/>
  </r>
  <r>
    <n v="2985"/>
    <x v="19"/>
    <n v="9"/>
    <s v="Braintree"/>
    <s v="Salary Expense"/>
    <s v="Line Item"/>
    <x v="2"/>
    <x v="58"/>
    <x v="58"/>
    <m/>
    <m/>
  </r>
  <r>
    <n v="2986"/>
    <x v="19"/>
    <n v="9"/>
    <s v="Braintree"/>
    <s v="Salary Expense"/>
    <s v="Line Item"/>
    <x v="2"/>
    <x v="59"/>
    <x v="59"/>
    <m/>
    <m/>
  </r>
  <r>
    <n v="2987"/>
    <x v="19"/>
    <n v="9"/>
    <s v="Braintree"/>
    <s v="Salary Expense"/>
    <s v="Line Item"/>
    <x v="2"/>
    <x v="60"/>
    <x v="60"/>
    <m/>
    <m/>
  </r>
  <r>
    <n v="2988"/>
    <x v="19"/>
    <n v="9"/>
    <s v="Braintree"/>
    <s v="Salary Expense"/>
    <s v="Line Item"/>
    <x v="2"/>
    <x v="61"/>
    <x v="61"/>
    <m/>
    <m/>
  </r>
  <r>
    <n v="2989"/>
    <x v="19"/>
    <n v="9"/>
    <s v="Braintree"/>
    <s v="Salary Expense"/>
    <s v="Line Item"/>
    <x v="2"/>
    <x v="62"/>
    <x v="62"/>
    <m/>
    <m/>
  </r>
  <r>
    <n v="2990"/>
    <x v="19"/>
    <n v="9"/>
    <s v="Braintree"/>
    <s v="Salary Expense"/>
    <s v="Line Item"/>
    <x v="2"/>
    <x v="63"/>
    <x v="63"/>
    <m/>
    <m/>
  </r>
  <r>
    <n v="2991"/>
    <x v="19"/>
    <n v="9"/>
    <s v="Braintree"/>
    <s v="Salary Expense"/>
    <s v="Line Item"/>
    <x v="2"/>
    <x v="64"/>
    <x v="64"/>
    <m/>
    <m/>
  </r>
  <r>
    <n v="2992"/>
    <x v="19"/>
    <n v="9"/>
    <s v="Braintree"/>
    <s v="Salary Expense"/>
    <s v="Line Item"/>
    <x v="2"/>
    <x v="65"/>
    <x v="65"/>
    <m/>
    <m/>
  </r>
  <r>
    <n v="2993"/>
    <x v="19"/>
    <n v="9"/>
    <s v="Braintree"/>
    <s v="Salary Expense"/>
    <s v="Line Item"/>
    <x v="2"/>
    <x v="66"/>
    <x v="66"/>
    <m/>
    <m/>
  </r>
  <r>
    <n v="2994"/>
    <x v="19"/>
    <n v="9"/>
    <s v="Braintree"/>
    <s v="Salary Expense"/>
    <s v="Line Item"/>
    <x v="2"/>
    <x v="67"/>
    <x v="67"/>
    <m/>
    <m/>
  </r>
  <r>
    <n v="2995"/>
    <x v="19"/>
    <n v="9"/>
    <s v="Braintree"/>
    <s v="Salary Expense"/>
    <s v="Line Item"/>
    <x v="2"/>
    <x v="68"/>
    <x v="68"/>
    <m/>
    <m/>
  </r>
  <r>
    <n v="2996"/>
    <x v="19"/>
    <n v="9"/>
    <s v="Braintree"/>
    <s v="Salary Expense"/>
    <s v="Line Item"/>
    <x v="2"/>
    <x v="69"/>
    <x v="69"/>
    <m/>
    <m/>
  </r>
  <r>
    <n v="2997"/>
    <x v="19"/>
    <n v="9"/>
    <s v="Braintree"/>
    <s v="Salary Expense"/>
    <s v="Line Item"/>
    <x v="2"/>
    <x v="70"/>
    <x v="70"/>
    <m/>
    <m/>
  </r>
  <r>
    <n v="2998"/>
    <x v="19"/>
    <n v="9"/>
    <s v="Braintree"/>
    <s v="Salary Expense"/>
    <s v="Line Item"/>
    <x v="2"/>
    <x v="71"/>
    <x v="71"/>
    <m/>
    <m/>
  </r>
  <r>
    <n v="2999"/>
    <x v="19"/>
    <n v="9"/>
    <s v="Braintree"/>
    <s v="Salary Expense"/>
    <s v="Line Item"/>
    <x v="2"/>
    <x v="72"/>
    <x v="72"/>
    <m/>
    <m/>
  </r>
  <r>
    <n v="3000"/>
    <x v="19"/>
    <n v="9"/>
    <s v="Braintree"/>
    <s v="Salary Expense"/>
    <s v="Line Item"/>
    <x v="2"/>
    <x v="73"/>
    <x v="73"/>
    <m/>
    <m/>
  </r>
  <r>
    <n v="3001"/>
    <x v="19"/>
    <n v="9"/>
    <s v="Braintree"/>
    <s v="Salary Expense"/>
    <s v="Line Item"/>
    <x v="2"/>
    <x v="74"/>
    <x v="74"/>
    <m/>
    <m/>
  </r>
  <r>
    <n v="3002"/>
    <x v="19"/>
    <n v="9"/>
    <s v="Braintree"/>
    <s v="Salary Expense"/>
    <s v="Line Item"/>
    <x v="2"/>
    <x v="75"/>
    <x v="75"/>
    <m/>
    <m/>
  </r>
  <r>
    <n v="3003"/>
    <x v="19"/>
    <n v="9"/>
    <s v="Braintree"/>
    <s v="Salary Expense"/>
    <s v="Line Item"/>
    <x v="2"/>
    <x v="76"/>
    <x v="76"/>
    <m/>
    <m/>
  </r>
  <r>
    <n v="3004"/>
    <x v="19"/>
    <n v="9"/>
    <s v="Braintree"/>
    <s v="Salary Expense"/>
    <s v="Line Item"/>
    <x v="2"/>
    <x v="77"/>
    <x v="77"/>
    <m/>
    <m/>
  </r>
  <r>
    <n v="3005"/>
    <x v="19"/>
    <n v="9"/>
    <s v="Braintree"/>
    <s v="Salary Expense"/>
    <s v="Line Item"/>
    <x v="2"/>
    <x v="78"/>
    <x v="78"/>
    <m/>
    <m/>
  </r>
  <r>
    <n v="3006"/>
    <x v="19"/>
    <n v="9"/>
    <s v="Braintree"/>
    <s v="Salary Expense"/>
    <s v="Line Item"/>
    <x v="2"/>
    <x v="79"/>
    <x v="79"/>
    <m/>
    <m/>
  </r>
  <r>
    <n v="3007"/>
    <x v="19"/>
    <n v="9"/>
    <s v="Braintree"/>
    <s v="Salary Expense"/>
    <s v="Line Item"/>
    <x v="2"/>
    <x v="80"/>
    <x v="80"/>
    <m/>
    <m/>
  </r>
  <r>
    <n v="3008"/>
    <x v="19"/>
    <n v="9"/>
    <s v="Braintree"/>
    <s v="Salary Expense"/>
    <s v="Line Item"/>
    <x v="2"/>
    <x v="81"/>
    <x v="81"/>
    <n v="0.84"/>
    <n v="38792"/>
  </r>
  <r>
    <n v="3009"/>
    <x v="19"/>
    <n v="9"/>
    <s v="Braintree"/>
    <s v="Salary Expense"/>
    <s v="Line Item"/>
    <x v="2"/>
    <x v="82"/>
    <x v="82"/>
    <n v="2"/>
    <n v="88238"/>
  </r>
  <r>
    <n v="3010"/>
    <x v="19"/>
    <n v="9"/>
    <s v="Braintree"/>
    <s v="Salary Expense"/>
    <s v="Line Item"/>
    <x v="2"/>
    <x v="83"/>
    <x v="83"/>
    <m/>
    <m/>
  </r>
  <r>
    <n v="3011"/>
    <x v="19"/>
    <n v="9"/>
    <s v="Braintree"/>
    <s v="Salary Expense"/>
    <s v="Line Item"/>
    <x v="2"/>
    <x v="84"/>
    <x v="84"/>
    <m/>
    <m/>
  </r>
  <r>
    <n v="3012"/>
    <x v="19"/>
    <n v="9"/>
    <s v="Braintree"/>
    <s v="Salary Expense"/>
    <s v="Line Item"/>
    <x v="2"/>
    <x v="85"/>
    <x v="85"/>
    <m/>
    <m/>
  </r>
  <r>
    <n v="3013"/>
    <x v="19"/>
    <n v="9"/>
    <s v="Braintree"/>
    <s v="Salary Expense"/>
    <s v="Line Item"/>
    <x v="2"/>
    <x v="86"/>
    <x v="86"/>
    <m/>
    <m/>
  </r>
  <r>
    <n v="3014"/>
    <x v="19"/>
    <n v="9"/>
    <s v="Braintree"/>
    <s v="Salary Expense"/>
    <s v="Line Item"/>
    <x v="3"/>
    <x v="87"/>
    <x v="87"/>
    <n v="0.54"/>
    <n v="19052"/>
  </r>
  <r>
    <n v="3015"/>
    <x v="19"/>
    <n v="9"/>
    <s v="Braintree"/>
    <s v="Salary Expense"/>
    <s v="Line Item"/>
    <x v="3"/>
    <x v="88"/>
    <x v="88"/>
    <m/>
    <m/>
  </r>
  <r>
    <n v="3016"/>
    <x v="19"/>
    <n v="9"/>
    <s v="Braintree"/>
    <s v="Salary Expense"/>
    <s v="Line Item"/>
    <x v="3"/>
    <x v="89"/>
    <x v="89"/>
    <m/>
    <m/>
  </r>
  <r>
    <n v="3017"/>
    <x v="19"/>
    <n v="9"/>
    <s v="Braintree"/>
    <s v="Salary Expense"/>
    <s v="Line Item"/>
    <x v="0"/>
    <x v="90"/>
    <x v="90"/>
    <m/>
    <m/>
  </r>
  <r>
    <n v="3018"/>
    <x v="19"/>
    <n v="9"/>
    <s v="Braintree"/>
    <s v="Salary Expense"/>
    <s v="Total"/>
    <x v="0"/>
    <x v="91"/>
    <x v="91"/>
    <n v="4.51"/>
    <n v="222198"/>
  </r>
  <r>
    <n v="3019"/>
    <x v="19"/>
    <n v="9"/>
    <s v="Braintree"/>
    <s v="Expense"/>
    <s v="Total"/>
    <x v="0"/>
    <x v="92"/>
    <x v="92"/>
    <n v="4.51"/>
    <n v="222198"/>
  </r>
  <r>
    <n v="3020"/>
    <x v="19"/>
    <n v="9"/>
    <s v="Braintree"/>
    <s v="Expense"/>
    <s v="Line Item"/>
    <x v="0"/>
    <x v="93"/>
    <x v="93"/>
    <m/>
    <m/>
  </r>
  <r>
    <n v="3021"/>
    <x v="19"/>
    <n v="9"/>
    <s v="Braintree"/>
    <s v="Expense"/>
    <s v="Line Item"/>
    <x v="0"/>
    <x v="94"/>
    <x v="94"/>
    <m/>
    <m/>
  </r>
  <r>
    <n v="3022"/>
    <x v="19"/>
    <n v="9"/>
    <s v="Braintree"/>
    <s v="Expense"/>
    <s v="Line Item"/>
    <x v="0"/>
    <x v="95"/>
    <x v="95"/>
    <m/>
    <m/>
  </r>
  <r>
    <n v="3023"/>
    <x v="19"/>
    <n v="9"/>
    <s v="Braintree"/>
    <s v="Expense"/>
    <s v="Line Item"/>
    <x v="0"/>
    <x v="96"/>
    <x v="96"/>
    <m/>
    <m/>
  </r>
  <r>
    <n v="3024"/>
    <x v="19"/>
    <n v="9"/>
    <s v="Braintree"/>
    <s v="Expense"/>
    <s v="Total"/>
    <x v="0"/>
    <x v="97"/>
    <x v="97"/>
    <n v="0"/>
    <n v="0"/>
  </r>
  <r>
    <n v="3025"/>
    <x v="19"/>
    <n v="9"/>
    <s v="Braintree"/>
    <s v="Expense"/>
    <s v="Line Item"/>
    <x v="0"/>
    <x v="98"/>
    <x v="98"/>
    <m/>
    <m/>
  </r>
  <r>
    <n v="3026"/>
    <x v="19"/>
    <n v="9"/>
    <s v="Braintree"/>
    <s v="Expense"/>
    <s v="Total"/>
    <x v="0"/>
    <x v="99"/>
    <x v="99"/>
    <n v="4.51"/>
    <n v="222198"/>
  </r>
  <r>
    <n v="3027"/>
    <x v="19"/>
    <n v="9"/>
    <s v="Braintree"/>
    <s v="Expense"/>
    <s v="Line Item"/>
    <x v="0"/>
    <x v="100"/>
    <x v="100"/>
    <m/>
    <n v="21854"/>
  </r>
  <r>
    <n v="3028"/>
    <x v="19"/>
    <n v="9"/>
    <s v="Braintree"/>
    <s v="Expense"/>
    <s v="Line Item"/>
    <x v="0"/>
    <x v="101"/>
    <x v="101"/>
    <m/>
    <n v="14356"/>
  </r>
  <r>
    <n v="3029"/>
    <x v="19"/>
    <n v="9"/>
    <s v="Braintree"/>
    <s v="Expense"/>
    <s v="Line Item"/>
    <x v="0"/>
    <x v="102"/>
    <x v="102"/>
    <m/>
    <n v="597"/>
  </r>
  <r>
    <n v="3030"/>
    <x v="19"/>
    <n v="9"/>
    <s v="Braintree"/>
    <s v="Expense"/>
    <s v="Total"/>
    <x v="0"/>
    <x v="103"/>
    <x v="103"/>
    <m/>
    <n v="259005"/>
  </r>
  <r>
    <n v="3031"/>
    <x v="19"/>
    <n v="9"/>
    <s v="Braintree"/>
    <s v="Expense"/>
    <s v="Line Item"/>
    <x v="0"/>
    <x v="104"/>
    <x v="104"/>
    <m/>
    <m/>
  </r>
  <r>
    <n v="3032"/>
    <x v="19"/>
    <n v="9"/>
    <s v="Braintree"/>
    <s v="Expense"/>
    <s v="Line Item"/>
    <x v="0"/>
    <x v="105"/>
    <x v="105"/>
    <m/>
    <m/>
  </r>
  <r>
    <n v="3033"/>
    <x v="19"/>
    <n v="9"/>
    <s v="Braintree"/>
    <s v="Expense"/>
    <s v="Line Item"/>
    <x v="0"/>
    <x v="106"/>
    <x v="106"/>
    <m/>
    <m/>
  </r>
  <r>
    <n v="3034"/>
    <x v="19"/>
    <n v="9"/>
    <s v="Braintree"/>
    <s v="Expense"/>
    <s v="Line Item"/>
    <x v="0"/>
    <x v="107"/>
    <x v="107"/>
    <m/>
    <m/>
  </r>
  <r>
    <n v="3035"/>
    <x v="19"/>
    <n v="9"/>
    <s v="Braintree"/>
    <s v="Expense"/>
    <s v="Total"/>
    <x v="0"/>
    <x v="108"/>
    <x v="108"/>
    <m/>
    <n v="0"/>
  </r>
  <r>
    <n v="3036"/>
    <x v="19"/>
    <n v="9"/>
    <s v="Braintree"/>
    <s v="Expense"/>
    <s v="Line Item"/>
    <x v="0"/>
    <x v="109"/>
    <x v="109"/>
    <m/>
    <m/>
  </r>
  <r>
    <n v="3037"/>
    <x v="19"/>
    <n v="9"/>
    <s v="Braintree"/>
    <s v="Expense"/>
    <s v="Line Item"/>
    <x v="0"/>
    <x v="110"/>
    <x v="110"/>
    <m/>
    <m/>
  </r>
  <r>
    <n v="3038"/>
    <x v="19"/>
    <n v="9"/>
    <s v="Braintree"/>
    <s v="Expense"/>
    <s v="Line Item"/>
    <x v="0"/>
    <x v="111"/>
    <x v="111"/>
    <m/>
    <m/>
  </r>
  <r>
    <n v="3039"/>
    <x v="19"/>
    <n v="9"/>
    <s v="Braintree"/>
    <s v="Expense"/>
    <s v="Line Item"/>
    <x v="0"/>
    <x v="112"/>
    <x v="112"/>
    <m/>
    <m/>
  </r>
  <r>
    <n v="3040"/>
    <x v="19"/>
    <n v="9"/>
    <s v="Braintree"/>
    <s v="Expense"/>
    <s v="Line Item"/>
    <x v="0"/>
    <x v="113"/>
    <x v="113"/>
    <m/>
    <n v="1731"/>
  </r>
  <r>
    <n v="3041"/>
    <x v="19"/>
    <n v="9"/>
    <s v="Braintree"/>
    <s v="Expense"/>
    <s v="Line Item"/>
    <x v="0"/>
    <x v="114"/>
    <x v="114"/>
    <m/>
    <n v="6601"/>
  </r>
  <r>
    <n v="3042"/>
    <x v="19"/>
    <n v="9"/>
    <s v="Braintree"/>
    <s v="Expense"/>
    <s v="Line Item"/>
    <x v="0"/>
    <x v="115"/>
    <x v="115"/>
    <m/>
    <m/>
  </r>
  <r>
    <n v="3043"/>
    <x v="19"/>
    <n v="9"/>
    <s v="Braintree"/>
    <s v="Expense"/>
    <s v="Line Item"/>
    <x v="0"/>
    <x v="116"/>
    <x v="116"/>
    <m/>
    <m/>
  </r>
  <r>
    <n v="3044"/>
    <x v="19"/>
    <n v="9"/>
    <s v="Braintree"/>
    <s v="Expense"/>
    <s v="Line Item"/>
    <x v="0"/>
    <x v="117"/>
    <x v="117"/>
    <m/>
    <m/>
  </r>
  <r>
    <n v="3045"/>
    <x v="19"/>
    <n v="9"/>
    <s v="Braintree"/>
    <s v="Expense"/>
    <s v="Line Item"/>
    <x v="0"/>
    <x v="118"/>
    <x v="118"/>
    <m/>
    <m/>
  </r>
  <r>
    <n v="3046"/>
    <x v="19"/>
    <n v="9"/>
    <s v="Braintree"/>
    <s v="Expense"/>
    <s v="Line Item"/>
    <x v="0"/>
    <x v="119"/>
    <x v="119"/>
    <m/>
    <m/>
  </r>
  <r>
    <n v="3047"/>
    <x v="19"/>
    <n v="9"/>
    <s v="Braintree"/>
    <s v="Expense"/>
    <s v="Line Item"/>
    <x v="0"/>
    <x v="120"/>
    <x v="120"/>
    <m/>
    <m/>
  </r>
  <r>
    <n v="3048"/>
    <x v="19"/>
    <n v="9"/>
    <s v="Braintree"/>
    <s v="Expense"/>
    <s v="Line Item"/>
    <x v="0"/>
    <x v="121"/>
    <x v="121"/>
    <m/>
    <n v="25000"/>
  </r>
  <r>
    <n v="3049"/>
    <x v="19"/>
    <n v="9"/>
    <s v="Braintree"/>
    <s v="Expense"/>
    <s v="Line Item"/>
    <x v="0"/>
    <x v="122"/>
    <x v="122"/>
    <m/>
    <m/>
  </r>
  <r>
    <n v="3050"/>
    <x v="19"/>
    <n v="9"/>
    <s v="Braintree"/>
    <s v="Expense"/>
    <s v="Line Item"/>
    <x v="0"/>
    <x v="123"/>
    <x v="123"/>
    <m/>
    <m/>
  </r>
  <r>
    <n v="3051"/>
    <x v="19"/>
    <n v="9"/>
    <s v="Braintree"/>
    <s v="Expense"/>
    <s v="Line Item"/>
    <x v="0"/>
    <x v="124"/>
    <x v="124"/>
    <m/>
    <n v="1614"/>
  </r>
  <r>
    <n v="3052"/>
    <x v="19"/>
    <n v="9"/>
    <s v="Braintree"/>
    <s v="Expense"/>
    <s v="Line Item"/>
    <x v="0"/>
    <x v="125"/>
    <x v="125"/>
    <m/>
    <m/>
  </r>
  <r>
    <n v="3053"/>
    <x v="19"/>
    <n v="9"/>
    <s v="Braintree"/>
    <s v="Expense"/>
    <s v="Line Item"/>
    <x v="0"/>
    <x v="126"/>
    <x v="126"/>
    <m/>
    <m/>
  </r>
  <r>
    <n v="3054"/>
    <x v="19"/>
    <n v="9"/>
    <s v="Braintree"/>
    <s v="Expense"/>
    <s v="Total"/>
    <x v="0"/>
    <x v="127"/>
    <x v="127"/>
    <m/>
    <n v="34946"/>
  </r>
  <r>
    <n v="3055"/>
    <x v="19"/>
    <n v="9"/>
    <s v="Braintree"/>
    <s v="Expense"/>
    <s v="Line Item"/>
    <x v="0"/>
    <x v="128"/>
    <x v="128"/>
    <m/>
    <m/>
  </r>
  <r>
    <n v="3056"/>
    <x v="19"/>
    <n v="9"/>
    <s v="Braintree"/>
    <s v="Expense"/>
    <s v="Line Item"/>
    <x v="0"/>
    <x v="129"/>
    <x v="129"/>
    <m/>
    <n v="24"/>
  </r>
  <r>
    <n v="3057"/>
    <x v="19"/>
    <n v="9"/>
    <s v="Braintree"/>
    <s v="Expense"/>
    <s v="Line Item"/>
    <x v="0"/>
    <x v="130"/>
    <x v="130"/>
    <m/>
    <m/>
  </r>
  <r>
    <n v="3058"/>
    <x v="19"/>
    <n v="9"/>
    <s v="Braintree"/>
    <s v="Expense"/>
    <s v="Line Item"/>
    <x v="0"/>
    <x v="131"/>
    <x v="131"/>
    <m/>
    <n v="3474"/>
  </r>
  <r>
    <n v="3059"/>
    <x v="19"/>
    <n v="9"/>
    <s v="Braintree"/>
    <s v="Expense"/>
    <s v="Line Item"/>
    <x v="0"/>
    <x v="132"/>
    <x v="132"/>
    <m/>
    <n v="839"/>
  </r>
  <r>
    <n v="3060"/>
    <x v="19"/>
    <n v="9"/>
    <s v="Braintree"/>
    <s v="Expense"/>
    <s v="Line Item"/>
    <x v="0"/>
    <x v="133"/>
    <x v="133"/>
    <m/>
    <m/>
  </r>
  <r>
    <n v="3061"/>
    <x v="19"/>
    <n v="9"/>
    <s v="Braintree"/>
    <s v="Expense"/>
    <s v="Total"/>
    <x v="0"/>
    <x v="134"/>
    <x v="134"/>
    <m/>
    <n v="4337"/>
  </r>
  <r>
    <n v="3062"/>
    <x v="19"/>
    <n v="9"/>
    <s v="Braintree"/>
    <s v="Expense"/>
    <s v="Line Item"/>
    <x v="0"/>
    <x v="135"/>
    <x v="135"/>
    <m/>
    <n v="36761.878024955964"/>
  </r>
  <r>
    <n v="3063"/>
    <x v="19"/>
    <n v="9"/>
    <s v="Braintree"/>
    <s v="Expense"/>
    <s v="Total"/>
    <x v="0"/>
    <x v="136"/>
    <x v="136"/>
    <m/>
    <n v="335049.87802495598"/>
  </r>
  <r>
    <n v="3064"/>
    <x v="19"/>
    <n v="9"/>
    <s v="Braintree"/>
    <s v="Expense"/>
    <s v="Line Item"/>
    <x v="0"/>
    <x v="137"/>
    <x v="137"/>
    <m/>
    <m/>
  </r>
  <r>
    <n v="3065"/>
    <x v="19"/>
    <n v="9"/>
    <s v="Braintree"/>
    <s v="Expense"/>
    <s v="Line Item"/>
    <x v="0"/>
    <x v="138"/>
    <x v="138"/>
    <m/>
    <m/>
  </r>
  <r>
    <n v="3066"/>
    <x v="19"/>
    <n v="9"/>
    <s v="Braintree"/>
    <s v="Expense"/>
    <s v="Total"/>
    <x v="0"/>
    <x v="139"/>
    <x v="139"/>
    <m/>
    <n v="335049.87802495598"/>
  </r>
  <r>
    <n v="3067"/>
    <x v="19"/>
    <n v="9"/>
    <s v="Braintree"/>
    <s v="Expense"/>
    <s v="Total"/>
    <x v="0"/>
    <x v="140"/>
    <x v="140"/>
    <m/>
    <n v="334609"/>
  </r>
  <r>
    <n v="3068"/>
    <x v="19"/>
    <n v="9"/>
    <s v="Braintree"/>
    <s v="Expense"/>
    <s v="Line Item"/>
    <x v="0"/>
    <x v="141"/>
    <x v="141"/>
    <m/>
    <n v="-440.87802495597862"/>
  </r>
  <r>
    <n v="3069"/>
    <x v="19"/>
    <n v="9"/>
    <s v="Braintree"/>
    <s v="Non-Reimbursable"/>
    <s v="Line Item"/>
    <x v="0"/>
    <x v="142"/>
    <x v="142"/>
    <m/>
    <m/>
  </r>
  <r>
    <n v="3070"/>
    <x v="19"/>
    <n v="9"/>
    <s v="Braintree"/>
    <s v="Non-Reimbursable"/>
    <s v="Line Item"/>
    <x v="0"/>
    <x v="143"/>
    <x v="143"/>
    <m/>
    <m/>
  </r>
  <r>
    <n v="3071"/>
    <x v="19"/>
    <n v="9"/>
    <s v="Braintree"/>
    <s v="Non-Reimbursable"/>
    <s v="Line Item"/>
    <x v="0"/>
    <x v="144"/>
    <x v="144"/>
    <m/>
    <m/>
  </r>
  <r>
    <n v="3072"/>
    <x v="19"/>
    <n v="9"/>
    <s v="Braintree"/>
    <s v="Non-Reimbursable"/>
    <s v="Line Item"/>
    <x v="0"/>
    <x v="145"/>
    <x v="145"/>
    <m/>
    <m/>
  </r>
  <r>
    <n v="3073"/>
    <x v="19"/>
    <n v="9"/>
    <s v="Braintree"/>
    <s v="Non-Reimbursable"/>
    <s v="Line Item"/>
    <x v="0"/>
    <x v="146"/>
    <x v="146"/>
    <m/>
    <m/>
  </r>
  <r>
    <n v="3074"/>
    <x v="19"/>
    <n v="9"/>
    <s v="Braintree"/>
    <s v="Non-Reimbursable"/>
    <s v="Line Item"/>
    <x v="0"/>
    <x v="147"/>
    <x v="147"/>
    <m/>
    <m/>
  </r>
  <r>
    <n v="3075"/>
    <x v="19"/>
    <n v="9"/>
    <s v="Braintree"/>
    <s v="Non-Reimbursable"/>
    <s v="Line Item"/>
    <x v="0"/>
    <x v="148"/>
    <x v="148"/>
    <m/>
    <m/>
  </r>
  <r>
    <n v="3076"/>
    <x v="19"/>
    <n v="9"/>
    <s v="Braintree"/>
    <s v="Non-Reimbursable"/>
    <s v="Total"/>
    <x v="0"/>
    <x v="149"/>
    <x v="149"/>
    <m/>
    <m/>
  </r>
  <r>
    <n v="3077"/>
    <x v="19"/>
    <n v="9"/>
    <s v="Braintree"/>
    <s v="Non-Reimbursable"/>
    <s v="Total"/>
    <x v="0"/>
    <x v="150"/>
    <x v="150"/>
    <m/>
    <m/>
  </r>
  <r>
    <n v="3078"/>
    <x v="19"/>
    <n v="9"/>
    <s v="Braintree"/>
    <s v="Non-Reimbursable"/>
    <s v="Line Item"/>
    <x v="0"/>
    <x v="151"/>
    <x v="151"/>
    <m/>
    <m/>
  </r>
  <r>
    <n v="3079"/>
    <x v="19"/>
    <n v="9"/>
    <s v="Braintree"/>
    <s v="Non-Reimbursable"/>
    <s v="Line Item"/>
    <x v="0"/>
    <x v="152"/>
    <x v="152"/>
    <m/>
    <m/>
  </r>
  <r>
    <n v="3080"/>
    <x v="19"/>
    <n v="9"/>
    <s v="Braintree"/>
    <s v="Non-Reimbursable"/>
    <s v="Line Item"/>
    <x v="0"/>
    <x v="153"/>
    <x v="153"/>
    <m/>
    <m/>
  </r>
  <r>
    <n v="3081"/>
    <x v="20"/>
    <n v="10"/>
    <s v="Plymouth"/>
    <s v="Revenue"/>
    <s v="Line Item"/>
    <x v="0"/>
    <x v="0"/>
    <x v="0"/>
    <m/>
    <m/>
  </r>
  <r>
    <n v="3082"/>
    <x v="20"/>
    <n v="10"/>
    <s v="Plymouth"/>
    <s v="Revenue"/>
    <s v="Line Item"/>
    <x v="0"/>
    <x v="1"/>
    <x v="1"/>
    <m/>
    <m/>
  </r>
  <r>
    <n v="3083"/>
    <x v="20"/>
    <n v="10"/>
    <s v="Plymouth"/>
    <s v="Revenue"/>
    <s v="Line Item"/>
    <x v="0"/>
    <x v="2"/>
    <x v="2"/>
    <m/>
    <m/>
  </r>
  <r>
    <n v="3084"/>
    <x v="20"/>
    <n v="10"/>
    <s v="Plymouth"/>
    <s v="Revenue"/>
    <s v="Total"/>
    <x v="0"/>
    <x v="3"/>
    <x v="3"/>
    <m/>
    <n v="0"/>
  </r>
  <r>
    <n v="3085"/>
    <x v="20"/>
    <n v="10"/>
    <s v="Plymouth"/>
    <s v="Revenue"/>
    <s v="Line Item"/>
    <x v="0"/>
    <x v="4"/>
    <x v="4"/>
    <m/>
    <m/>
  </r>
  <r>
    <n v="3086"/>
    <x v="20"/>
    <n v="10"/>
    <s v="Plymouth"/>
    <s v="Revenue"/>
    <s v="Line Item"/>
    <x v="0"/>
    <x v="5"/>
    <x v="5"/>
    <m/>
    <m/>
  </r>
  <r>
    <n v="3087"/>
    <x v="20"/>
    <n v="10"/>
    <s v="Plymouth"/>
    <s v="Revenue"/>
    <s v="Total"/>
    <x v="0"/>
    <x v="6"/>
    <x v="6"/>
    <m/>
    <n v="0"/>
  </r>
  <r>
    <n v="3088"/>
    <x v="20"/>
    <n v="10"/>
    <s v="Plymouth"/>
    <s v="Revenue"/>
    <s v="Line Item"/>
    <x v="0"/>
    <x v="7"/>
    <x v="7"/>
    <m/>
    <m/>
  </r>
  <r>
    <n v="3089"/>
    <x v="20"/>
    <n v="10"/>
    <s v="Plymouth"/>
    <s v="Revenue"/>
    <s v="Line Item"/>
    <x v="0"/>
    <x v="8"/>
    <x v="8"/>
    <m/>
    <m/>
  </r>
  <r>
    <n v="3090"/>
    <x v="20"/>
    <n v="10"/>
    <s v="Plymouth"/>
    <s v="Revenue"/>
    <s v="Line Item"/>
    <x v="0"/>
    <x v="9"/>
    <x v="9"/>
    <m/>
    <m/>
  </r>
  <r>
    <n v="3091"/>
    <x v="20"/>
    <n v="10"/>
    <s v="Plymouth"/>
    <s v="Revenue"/>
    <s v="Line Item"/>
    <x v="0"/>
    <x v="10"/>
    <x v="10"/>
    <m/>
    <n v="261809"/>
  </r>
  <r>
    <n v="3092"/>
    <x v="20"/>
    <n v="10"/>
    <s v="Plymouth"/>
    <s v="Revenue"/>
    <s v="Line Item"/>
    <x v="0"/>
    <x v="11"/>
    <x v="11"/>
    <m/>
    <m/>
  </r>
  <r>
    <n v="3093"/>
    <x v="20"/>
    <n v="10"/>
    <s v="Plymouth"/>
    <s v="Revenue"/>
    <s v="Line Item"/>
    <x v="0"/>
    <x v="12"/>
    <x v="12"/>
    <m/>
    <m/>
  </r>
  <r>
    <n v="3094"/>
    <x v="20"/>
    <n v="10"/>
    <s v="Plymouth"/>
    <s v="Revenue"/>
    <s v="Line Item"/>
    <x v="0"/>
    <x v="13"/>
    <x v="13"/>
    <m/>
    <m/>
  </r>
  <r>
    <n v="3095"/>
    <x v="20"/>
    <n v="10"/>
    <s v="Plymouth"/>
    <s v="Revenue"/>
    <s v="Line Item"/>
    <x v="0"/>
    <x v="14"/>
    <x v="14"/>
    <m/>
    <m/>
  </r>
  <r>
    <n v="3096"/>
    <x v="20"/>
    <n v="10"/>
    <s v="Plymouth"/>
    <s v="Revenue"/>
    <s v="Line Item"/>
    <x v="0"/>
    <x v="15"/>
    <x v="15"/>
    <m/>
    <m/>
  </r>
  <r>
    <n v="3097"/>
    <x v="20"/>
    <n v="10"/>
    <s v="Plymouth"/>
    <s v="Revenue"/>
    <s v="Line Item"/>
    <x v="0"/>
    <x v="16"/>
    <x v="16"/>
    <m/>
    <m/>
  </r>
  <r>
    <n v="3098"/>
    <x v="20"/>
    <n v="10"/>
    <s v="Plymouth"/>
    <s v="Revenue"/>
    <s v="Line Item"/>
    <x v="0"/>
    <x v="17"/>
    <x v="17"/>
    <m/>
    <m/>
  </r>
  <r>
    <n v="3099"/>
    <x v="20"/>
    <n v="10"/>
    <s v="Plymouth"/>
    <s v="Revenue"/>
    <s v="Line Item"/>
    <x v="0"/>
    <x v="18"/>
    <x v="18"/>
    <m/>
    <m/>
  </r>
  <r>
    <n v="3100"/>
    <x v="20"/>
    <n v="10"/>
    <s v="Plymouth"/>
    <s v="Revenue"/>
    <s v="Line Item"/>
    <x v="0"/>
    <x v="19"/>
    <x v="19"/>
    <m/>
    <m/>
  </r>
  <r>
    <n v="3101"/>
    <x v="20"/>
    <n v="10"/>
    <s v="Plymouth"/>
    <s v="Revenue"/>
    <s v="Line Item"/>
    <x v="0"/>
    <x v="20"/>
    <x v="20"/>
    <m/>
    <m/>
  </r>
  <r>
    <n v="3102"/>
    <x v="20"/>
    <n v="10"/>
    <s v="Plymouth"/>
    <s v="Revenue"/>
    <s v="Line Item"/>
    <x v="0"/>
    <x v="21"/>
    <x v="21"/>
    <m/>
    <m/>
  </r>
  <r>
    <n v="3103"/>
    <x v="20"/>
    <n v="10"/>
    <s v="Plymouth"/>
    <s v="Revenue"/>
    <s v="Line Item"/>
    <x v="0"/>
    <x v="22"/>
    <x v="22"/>
    <m/>
    <m/>
  </r>
  <r>
    <n v="3104"/>
    <x v="20"/>
    <n v="10"/>
    <s v="Plymouth"/>
    <s v="Revenue"/>
    <s v="Line Item"/>
    <x v="0"/>
    <x v="23"/>
    <x v="23"/>
    <m/>
    <m/>
  </r>
  <r>
    <n v="3105"/>
    <x v="20"/>
    <n v="10"/>
    <s v="Plymouth"/>
    <s v="Revenue"/>
    <s v="Line Item"/>
    <x v="0"/>
    <x v="24"/>
    <x v="24"/>
    <m/>
    <m/>
  </r>
  <r>
    <n v="3106"/>
    <x v="20"/>
    <n v="10"/>
    <s v="Plymouth"/>
    <s v="Revenue"/>
    <s v="Line Item"/>
    <x v="0"/>
    <x v="25"/>
    <x v="25"/>
    <m/>
    <m/>
  </r>
  <r>
    <n v="3107"/>
    <x v="20"/>
    <n v="10"/>
    <s v="Plymouth"/>
    <s v="Revenue"/>
    <s v="Line Item"/>
    <x v="0"/>
    <x v="26"/>
    <x v="26"/>
    <m/>
    <m/>
  </r>
  <r>
    <n v="3108"/>
    <x v="20"/>
    <n v="10"/>
    <s v="Plymouth"/>
    <s v="Revenue"/>
    <s v="Line Item"/>
    <x v="0"/>
    <x v="27"/>
    <x v="27"/>
    <m/>
    <m/>
  </r>
  <r>
    <n v="3109"/>
    <x v="20"/>
    <n v="10"/>
    <s v="Plymouth"/>
    <s v="Revenue"/>
    <s v="Line Item"/>
    <x v="0"/>
    <x v="28"/>
    <x v="28"/>
    <m/>
    <n v="1629"/>
  </r>
  <r>
    <n v="3110"/>
    <x v="20"/>
    <n v="10"/>
    <s v="Plymouth"/>
    <s v="Revenue"/>
    <s v="Line Item"/>
    <x v="0"/>
    <x v="29"/>
    <x v="29"/>
    <m/>
    <m/>
  </r>
  <r>
    <n v="3111"/>
    <x v="20"/>
    <n v="10"/>
    <s v="Plymouth"/>
    <s v="Revenue"/>
    <s v="Line Item"/>
    <x v="0"/>
    <x v="30"/>
    <x v="30"/>
    <m/>
    <m/>
  </r>
  <r>
    <n v="3112"/>
    <x v="20"/>
    <n v="10"/>
    <s v="Plymouth"/>
    <s v="Revenue"/>
    <s v="Line Item"/>
    <x v="0"/>
    <x v="31"/>
    <x v="31"/>
    <m/>
    <m/>
  </r>
  <r>
    <n v="3113"/>
    <x v="20"/>
    <n v="10"/>
    <s v="Plymouth"/>
    <s v="Revenue"/>
    <s v="Line Item"/>
    <x v="0"/>
    <x v="32"/>
    <x v="32"/>
    <m/>
    <m/>
  </r>
  <r>
    <n v="3114"/>
    <x v="20"/>
    <n v="10"/>
    <s v="Plymouth"/>
    <s v="Revenue"/>
    <s v="Line Item"/>
    <x v="0"/>
    <x v="33"/>
    <x v="33"/>
    <m/>
    <m/>
  </r>
  <r>
    <n v="3115"/>
    <x v="20"/>
    <n v="10"/>
    <s v="Plymouth"/>
    <s v="Revenue"/>
    <s v="Line Item"/>
    <x v="0"/>
    <x v="34"/>
    <x v="34"/>
    <m/>
    <m/>
  </r>
  <r>
    <n v="3116"/>
    <x v="20"/>
    <n v="10"/>
    <s v="Plymouth"/>
    <s v="Revenue"/>
    <s v="Line Item"/>
    <x v="0"/>
    <x v="35"/>
    <x v="35"/>
    <m/>
    <m/>
  </r>
  <r>
    <n v="3117"/>
    <x v="20"/>
    <n v="10"/>
    <s v="Plymouth"/>
    <s v="Revenue"/>
    <s v="Line Item"/>
    <x v="0"/>
    <x v="36"/>
    <x v="36"/>
    <m/>
    <m/>
  </r>
  <r>
    <n v="3118"/>
    <x v="20"/>
    <n v="10"/>
    <s v="Plymouth"/>
    <s v="Revenue"/>
    <s v="Line Item"/>
    <x v="0"/>
    <x v="37"/>
    <x v="37"/>
    <m/>
    <m/>
  </r>
  <r>
    <n v="3119"/>
    <x v="20"/>
    <n v="10"/>
    <s v="Plymouth"/>
    <s v="Revenue"/>
    <s v="Line Item"/>
    <x v="0"/>
    <x v="38"/>
    <x v="38"/>
    <m/>
    <m/>
  </r>
  <r>
    <n v="3120"/>
    <x v="20"/>
    <n v="10"/>
    <s v="Plymouth"/>
    <s v="Revenue"/>
    <s v="Line Item"/>
    <x v="0"/>
    <x v="39"/>
    <x v="39"/>
    <m/>
    <m/>
  </r>
  <r>
    <n v="3121"/>
    <x v="20"/>
    <n v="10"/>
    <s v="Plymouth"/>
    <s v="Revenue"/>
    <s v="Line Item"/>
    <x v="0"/>
    <x v="40"/>
    <x v="40"/>
    <m/>
    <m/>
  </r>
  <r>
    <n v="3122"/>
    <x v="20"/>
    <n v="10"/>
    <s v="Plymouth"/>
    <s v="Revenue"/>
    <s v="Line Item"/>
    <x v="0"/>
    <x v="41"/>
    <x v="41"/>
    <m/>
    <m/>
  </r>
  <r>
    <n v="3123"/>
    <x v="20"/>
    <n v="10"/>
    <s v="Plymouth"/>
    <s v="Revenue"/>
    <s v="Total"/>
    <x v="0"/>
    <x v="42"/>
    <x v="42"/>
    <m/>
    <n v="263438"/>
  </r>
  <r>
    <n v="3124"/>
    <x v="20"/>
    <n v="10"/>
    <s v="Plymouth"/>
    <s v="Revenue"/>
    <s v="Line Item"/>
    <x v="0"/>
    <x v="43"/>
    <x v="43"/>
    <m/>
    <m/>
  </r>
  <r>
    <n v="3125"/>
    <x v="20"/>
    <n v="10"/>
    <s v="Plymouth"/>
    <s v="Revenue"/>
    <s v="Line Item"/>
    <x v="0"/>
    <x v="44"/>
    <x v="44"/>
    <m/>
    <m/>
  </r>
  <r>
    <n v="3126"/>
    <x v="20"/>
    <n v="10"/>
    <s v="Plymouth"/>
    <s v="Revenue"/>
    <s v="Line Item"/>
    <x v="0"/>
    <x v="45"/>
    <x v="45"/>
    <m/>
    <m/>
  </r>
  <r>
    <n v="3127"/>
    <x v="20"/>
    <n v="10"/>
    <s v="Plymouth"/>
    <s v="Revenue"/>
    <s v="Line Item"/>
    <x v="0"/>
    <x v="46"/>
    <x v="46"/>
    <m/>
    <m/>
  </r>
  <r>
    <n v="3128"/>
    <x v="20"/>
    <n v="10"/>
    <s v="Plymouth"/>
    <s v="Revenue"/>
    <s v="Line Item"/>
    <x v="0"/>
    <x v="47"/>
    <x v="47"/>
    <m/>
    <m/>
  </r>
  <r>
    <n v="3129"/>
    <x v="20"/>
    <n v="10"/>
    <s v="Plymouth"/>
    <s v="Revenue"/>
    <s v="Line Item"/>
    <x v="0"/>
    <x v="48"/>
    <x v="48"/>
    <m/>
    <m/>
  </r>
  <r>
    <n v="3130"/>
    <x v="20"/>
    <n v="10"/>
    <s v="Plymouth"/>
    <s v="Revenue"/>
    <s v="Line Item"/>
    <x v="0"/>
    <x v="49"/>
    <x v="49"/>
    <m/>
    <m/>
  </r>
  <r>
    <n v="3131"/>
    <x v="20"/>
    <n v="10"/>
    <s v="Plymouth"/>
    <s v="Revenue"/>
    <s v="Line Item"/>
    <x v="0"/>
    <x v="50"/>
    <x v="50"/>
    <m/>
    <m/>
  </r>
  <r>
    <n v="3132"/>
    <x v="20"/>
    <n v="10"/>
    <s v="Plymouth"/>
    <s v="Revenue"/>
    <s v="Line Item"/>
    <x v="0"/>
    <x v="51"/>
    <x v="51"/>
    <m/>
    <m/>
  </r>
  <r>
    <n v="3133"/>
    <x v="20"/>
    <n v="10"/>
    <s v="Plymouth"/>
    <s v="Revenue"/>
    <s v="Total"/>
    <x v="0"/>
    <x v="52"/>
    <x v="52"/>
    <m/>
    <n v="263438"/>
  </r>
  <r>
    <n v="3134"/>
    <x v="20"/>
    <n v="10"/>
    <s v="Plymouth"/>
    <s v="Salary Expense"/>
    <s v="Line Item"/>
    <x v="1"/>
    <x v="53"/>
    <x v="53"/>
    <n v="1"/>
    <n v="54579"/>
  </r>
  <r>
    <n v="3135"/>
    <x v="20"/>
    <n v="10"/>
    <s v="Plymouth"/>
    <s v="Salary Expense"/>
    <s v="Line Item"/>
    <x v="1"/>
    <x v="54"/>
    <x v="54"/>
    <n v="0.12"/>
    <n v="9493"/>
  </r>
  <r>
    <n v="3136"/>
    <x v="20"/>
    <n v="10"/>
    <s v="Plymouth"/>
    <s v="Salary Expense"/>
    <s v="Line Item"/>
    <x v="1"/>
    <x v="55"/>
    <x v="55"/>
    <m/>
    <m/>
  </r>
  <r>
    <n v="3137"/>
    <x v="20"/>
    <n v="10"/>
    <s v="Plymouth"/>
    <s v="Salary Expense"/>
    <s v="Line Item"/>
    <x v="2"/>
    <x v="56"/>
    <x v="56"/>
    <m/>
    <m/>
  </r>
  <r>
    <n v="3138"/>
    <x v="20"/>
    <n v="10"/>
    <s v="Plymouth"/>
    <s v="Salary Expense"/>
    <s v="Line Item"/>
    <x v="2"/>
    <x v="57"/>
    <x v="57"/>
    <m/>
    <m/>
  </r>
  <r>
    <n v="3139"/>
    <x v="20"/>
    <n v="10"/>
    <s v="Plymouth"/>
    <s v="Salary Expense"/>
    <s v="Line Item"/>
    <x v="2"/>
    <x v="58"/>
    <x v="58"/>
    <m/>
    <m/>
  </r>
  <r>
    <n v="3140"/>
    <x v="20"/>
    <n v="10"/>
    <s v="Plymouth"/>
    <s v="Salary Expense"/>
    <s v="Line Item"/>
    <x v="2"/>
    <x v="59"/>
    <x v="59"/>
    <m/>
    <m/>
  </r>
  <r>
    <n v="3141"/>
    <x v="20"/>
    <n v="10"/>
    <s v="Plymouth"/>
    <s v="Salary Expense"/>
    <s v="Line Item"/>
    <x v="2"/>
    <x v="60"/>
    <x v="60"/>
    <m/>
    <m/>
  </r>
  <r>
    <n v="3142"/>
    <x v="20"/>
    <n v="10"/>
    <s v="Plymouth"/>
    <s v="Salary Expense"/>
    <s v="Line Item"/>
    <x v="2"/>
    <x v="61"/>
    <x v="61"/>
    <m/>
    <m/>
  </r>
  <r>
    <n v="3143"/>
    <x v="20"/>
    <n v="10"/>
    <s v="Plymouth"/>
    <s v="Salary Expense"/>
    <s v="Line Item"/>
    <x v="2"/>
    <x v="62"/>
    <x v="62"/>
    <m/>
    <m/>
  </r>
  <r>
    <n v="3144"/>
    <x v="20"/>
    <n v="10"/>
    <s v="Plymouth"/>
    <s v="Salary Expense"/>
    <s v="Line Item"/>
    <x v="2"/>
    <x v="63"/>
    <x v="63"/>
    <m/>
    <m/>
  </r>
  <r>
    <n v="3145"/>
    <x v="20"/>
    <n v="10"/>
    <s v="Plymouth"/>
    <s v="Salary Expense"/>
    <s v="Line Item"/>
    <x v="2"/>
    <x v="64"/>
    <x v="64"/>
    <m/>
    <m/>
  </r>
  <r>
    <n v="3146"/>
    <x v="20"/>
    <n v="10"/>
    <s v="Plymouth"/>
    <s v="Salary Expense"/>
    <s v="Line Item"/>
    <x v="2"/>
    <x v="65"/>
    <x v="65"/>
    <m/>
    <m/>
  </r>
  <r>
    <n v="3147"/>
    <x v="20"/>
    <n v="10"/>
    <s v="Plymouth"/>
    <s v="Salary Expense"/>
    <s v="Line Item"/>
    <x v="2"/>
    <x v="66"/>
    <x v="66"/>
    <m/>
    <m/>
  </r>
  <r>
    <n v="3148"/>
    <x v="20"/>
    <n v="10"/>
    <s v="Plymouth"/>
    <s v="Salary Expense"/>
    <s v="Line Item"/>
    <x v="2"/>
    <x v="67"/>
    <x v="67"/>
    <m/>
    <m/>
  </r>
  <r>
    <n v="3149"/>
    <x v="20"/>
    <n v="10"/>
    <s v="Plymouth"/>
    <s v="Salary Expense"/>
    <s v="Line Item"/>
    <x v="2"/>
    <x v="68"/>
    <x v="68"/>
    <m/>
    <m/>
  </r>
  <r>
    <n v="3150"/>
    <x v="20"/>
    <n v="10"/>
    <s v="Plymouth"/>
    <s v="Salary Expense"/>
    <s v="Line Item"/>
    <x v="2"/>
    <x v="69"/>
    <x v="69"/>
    <m/>
    <m/>
  </r>
  <r>
    <n v="3151"/>
    <x v="20"/>
    <n v="10"/>
    <s v="Plymouth"/>
    <s v="Salary Expense"/>
    <s v="Line Item"/>
    <x v="2"/>
    <x v="70"/>
    <x v="70"/>
    <m/>
    <m/>
  </r>
  <r>
    <n v="3152"/>
    <x v="20"/>
    <n v="10"/>
    <s v="Plymouth"/>
    <s v="Salary Expense"/>
    <s v="Line Item"/>
    <x v="2"/>
    <x v="71"/>
    <x v="71"/>
    <m/>
    <m/>
  </r>
  <r>
    <n v="3153"/>
    <x v="20"/>
    <n v="10"/>
    <s v="Plymouth"/>
    <s v="Salary Expense"/>
    <s v="Line Item"/>
    <x v="2"/>
    <x v="72"/>
    <x v="72"/>
    <m/>
    <m/>
  </r>
  <r>
    <n v="3154"/>
    <x v="20"/>
    <n v="10"/>
    <s v="Plymouth"/>
    <s v="Salary Expense"/>
    <s v="Line Item"/>
    <x v="2"/>
    <x v="73"/>
    <x v="73"/>
    <m/>
    <m/>
  </r>
  <r>
    <n v="3155"/>
    <x v="20"/>
    <n v="10"/>
    <s v="Plymouth"/>
    <s v="Salary Expense"/>
    <s v="Line Item"/>
    <x v="2"/>
    <x v="74"/>
    <x v="74"/>
    <m/>
    <m/>
  </r>
  <r>
    <n v="3156"/>
    <x v="20"/>
    <n v="10"/>
    <s v="Plymouth"/>
    <s v="Salary Expense"/>
    <s v="Line Item"/>
    <x v="2"/>
    <x v="75"/>
    <x v="75"/>
    <m/>
    <m/>
  </r>
  <r>
    <n v="3157"/>
    <x v="20"/>
    <n v="10"/>
    <s v="Plymouth"/>
    <s v="Salary Expense"/>
    <s v="Line Item"/>
    <x v="2"/>
    <x v="76"/>
    <x v="76"/>
    <m/>
    <m/>
  </r>
  <r>
    <n v="3158"/>
    <x v="20"/>
    <n v="10"/>
    <s v="Plymouth"/>
    <s v="Salary Expense"/>
    <s v="Line Item"/>
    <x v="2"/>
    <x v="77"/>
    <x v="77"/>
    <m/>
    <m/>
  </r>
  <r>
    <n v="3159"/>
    <x v="20"/>
    <n v="10"/>
    <s v="Plymouth"/>
    <s v="Salary Expense"/>
    <s v="Line Item"/>
    <x v="2"/>
    <x v="78"/>
    <x v="78"/>
    <m/>
    <m/>
  </r>
  <r>
    <n v="3160"/>
    <x v="20"/>
    <n v="10"/>
    <s v="Plymouth"/>
    <s v="Salary Expense"/>
    <s v="Line Item"/>
    <x v="2"/>
    <x v="79"/>
    <x v="79"/>
    <m/>
    <m/>
  </r>
  <r>
    <n v="3161"/>
    <x v="20"/>
    <n v="10"/>
    <s v="Plymouth"/>
    <s v="Salary Expense"/>
    <s v="Line Item"/>
    <x v="2"/>
    <x v="80"/>
    <x v="80"/>
    <m/>
    <m/>
  </r>
  <r>
    <n v="3162"/>
    <x v="20"/>
    <n v="10"/>
    <s v="Plymouth"/>
    <s v="Salary Expense"/>
    <s v="Line Item"/>
    <x v="2"/>
    <x v="81"/>
    <x v="81"/>
    <m/>
    <m/>
  </r>
  <r>
    <n v="3163"/>
    <x v="20"/>
    <n v="10"/>
    <s v="Plymouth"/>
    <s v="Salary Expense"/>
    <s v="Line Item"/>
    <x v="2"/>
    <x v="82"/>
    <x v="82"/>
    <n v="2.13"/>
    <n v="75632"/>
  </r>
  <r>
    <n v="3164"/>
    <x v="20"/>
    <n v="10"/>
    <s v="Plymouth"/>
    <s v="Salary Expense"/>
    <s v="Line Item"/>
    <x v="2"/>
    <x v="83"/>
    <x v="83"/>
    <m/>
    <m/>
  </r>
  <r>
    <n v="3165"/>
    <x v="20"/>
    <n v="10"/>
    <s v="Plymouth"/>
    <s v="Salary Expense"/>
    <s v="Line Item"/>
    <x v="2"/>
    <x v="84"/>
    <x v="84"/>
    <m/>
    <m/>
  </r>
  <r>
    <n v="3166"/>
    <x v="20"/>
    <n v="10"/>
    <s v="Plymouth"/>
    <s v="Salary Expense"/>
    <s v="Line Item"/>
    <x v="2"/>
    <x v="85"/>
    <x v="85"/>
    <m/>
    <m/>
  </r>
  <r>
    <n v="3167"/>
    <x v="20"/>
    <n v="10"/>
    <s v="Plymouth"/>
    <s v="Salary Expense"/>
    <s v="Line Item"/>
    <x v="2"/>
    <x v="86"/>
    <x v="86"/>
    <m/>
    <m/>
  </r>
  <r>
    <n v="3168"/>
    <x v="20"/>
    <n v="10"/>
    <s v="Plymouth"/>
    <s v="Salary Expense"/>
    <s v="Line Item"/>
    <x v="3"/>
    <x v="87"/>
    <x v="87"/>
    <n v="0.46"/>
    <n v="17520.599999999999"/>
  </r>
  <r>
    <n v="3169"/>
    <x v="20"/>
    <n v="10"/>
    <s v="Plymouth"/>
    <s v="Salary Expense"/>
    <s v="Line Item"/>
    <x v="3"/>
    <x v="88"/>
    <x v="88"/>
    <m/>
    <m/>
  </r>
  <r>
    <n v="3170"/>
    <x v="20"/>
    <n v="10"/>
    <s v="Plymouth"/>
    <s v="Salary Expense"/>
    <s v="Line Item"/>
    <x v="3"/>
    <x v="89"/>
    <x v="89"/>
    <m/>
    <m/>
  </r>
  <r>
    <n v="3171"/>
    <x v="20"/>
    <n v="10"/>
    <s v="Plymouth"/>
    <s v="Salary Expense"/>
    <s v="Line Item"/>
    <x v="0"/>
    <x v="90"/>
    <x v="90"/>
    <s v="XXXXXX"/>
    <m/>
  </r>
  <r>
    <n v="3172"/>
    <x v="20"/>
    <n v="10"/>
    <s v="Plymouth"/>
    <s v="Salary Expense"/>
    <s v="Total"/>
    <x v="0"/>
    <x v="91"/>
    <x v="91"/>
    <n v="3.71"/>
    <n v="157224.6"/>
  </r>
  <r>
    <n v="3173"/>
    <x v="20"/>
    <n v="10"/>
    <s v="Plymouth"/>
    <s v="Expense"/>
    <s v="Total"/>
    <x v="0"/>
    <x v="92"/>
    <x v="92"/>
    <n v="3.71"/>
    <n v="157224.6"/>
  </r>
  <r>
    <n v="3174"/>
    <x v="20"/>
    <n v="10"/>
    <s v="Plymouth"/>
    <s v="Expense"/>
    <s v="Line Item"/>
    <x v="0"/>
    <x v="93"/>
    <x v="93"/>
    <m/>
    <m/>
  </r>
  <r>
    <n v="3175"/>
    <x v="20"/>
    <n v="10"/>
    <s v="Plymouth"/>
    <s v="Expense"/>
    <s v="Line Item"/>
    <x v="0"/>
    <x v="94"/>
    <x v="94"/>
    <m/>
    <m/>
  </r>
  <r>
    <n v="3176"/>
    <x v="20"/>
    <n v="10"/>
    <s v="Plymouth"/>
    <s v="Expense"/>
    <s v="Line Item"/>
    <x v="0"/>
    <x v="95"/>
    <x v="95"/>
    <m/>
    <m/>
  </r>
  <r>
    <n v="3177"/>
    <x v="20"/>
    <n v="10"/>
    <s v="Plymouth"/>
    <s v="Expense"/>
    <s v="Line Item"/>
    <x v="0"/>
    <x v="96"/>
    <x v="96"/>
    <m/>
    <m/>
  </r>
  <r>
    <n v="3178"/>
    <x v="20"/>
    <n v="10"/>
    <s v="Plymouth"/>
    <s v="Expense"/>
    <s v="Total"/>
    <x v="0"/>
    <x v="97"/>
    <x v="97"/>
    <n v="0"/>
    <n v="0"/>
  </r>
  <r>
    <n v="3179"/>
    <x v="20"/>
    <n v="10"/>
    <s v="Plymouth"/>
    <s v="Expense"/>
    <s v="Line Item"/>
    <x v="0"/>
    <x v="98"/>
    <x v="98"/>
    <m/>
    <m/>
  </r>
  <r>
    <n v="3180"/>
    <x v="20"/>
    <n v="10"/>
    <s v="Plymouth"/>
    <s v="Expense"/>
    <s v="Total"/>
    <x v="0"/>
    <x v="99"/>
    <x v="99"/>
    <n v="3.71"/>
    <n v="157224.6"/>
  </r>
  <r>
    <n v="3181"/>
    <x v="20"/>
    <n v="10"/>
    <s v="Plymouth"/>
    <s v="Expense"/>
    <s v="Line Item"/>
    <x v="0"/>
    <x v="100"/>
    <x v="100"/>
    <m/>
    <n v="15321"/>
  </r>
  <r>
    <n v="3182"/>
    <x v="20"/>
    <n v="10"/>
    <s v="Plymouth"/>
    <s v="Expense"/>
    <s v="Line Item"/>
    <x v="0"/>
    <x v="101"/>
    <x v="101"/>
    <m/>
    <n v="26899"/>
  </r>
  <r>
    <n v="3183"/>
    <x v="20"/>
    <n v="10"/>
    <s v="Plymouth"/>
    <s v="Expense"/>
    <s v="Line Item"/>
    <x v="0"/>
    <x v="102"/>
    <x v="102"/>
    <m/>
    <n v="466"/>
  </r>
  <r>
    <n v="3184"/>
    <x v="20"/>
    <n v="10"/>
    <s v="Plymouth"/>
    <s v="Expense"/>
    <s v="Total"/>
    <x v="0"/>
    <x v="103"/>
    <x v="103"/>
    <m/>
    <n v="199910.6"/>
  </r>
  <r>
    <n v="3185"/>
    <x v="20"/>
    <n v="10"/>
    <s v="Plymouth"/>
    <s v="Expense"/>
    <s v="Line Item"/>
    <x v="0"/>
    <x v="104"/>
    <x v="104"/>
    <m/>
    <m/>
  </r>
  <r>
    <n v="3186"/>
    <x v="20"/>
    <n v="10"/>
    <s v="Plymouth"/>
    <s v="Expense"/>
    <s v="Line Item"/>
    <x v="0"/>
    <x v="105"/>
    <x v="105"/>
    <m/>
    <m/>
  </r>
  <r>
    <n v="3187"/>
    <x v="20"/>
    <n v="10"/>
    <s v="Plymouth"/>
    <s v="Expense"/>
    <s v="Line Item"/>
    <x v="0"/>
    <x v="106"/>
    <x v="106"/>
    <m/>
    <m/>
  </r>
  <r>
    <n v="3188"/>
    <x v="20"/>
    <n v="10"/>
    <s v="Plymouth"/>
    <s v="Expense"/>
    <s v="Line Item"/>
    <x v="0"/>
    <x v="107"/>
    <x v="107"/>
    <m/>
    <m/>
  </r>
  <r>
    <n v="3189"/>
    <x v="20"/>
    <n v="10"/>
    <s v="Plymouth"/>
    <s v="Expense"/>
    <s v="Total"/>
    <x v="0"/>
    <x v="108"/>
    <x v="108"/>
    <m/>
    <n v="0"/>
  </r>
  <r>
    <n v="3190"/>
    <x v="20"/>
    <n v="10"/>
    <s v="Plymouth"/>
    <s v="Expense"/>
    <s v="Line Item"/>
    <x v="0"/>
    <x v="109"/>
    <x v="109"/>
    <m/>
    <n v="315"/>
  </r>
  <r>
    <n v="3191"/>
    <x v="20"/>
    <n v="10"/>
    <s v="Plymouth"/>
    <s v="Expense"/>
    <s v="Line Item"/>
    <x v="0"/>
    <x v="110"/>
    <x v="110"/>
    <m/>
    <m/>
  </r>
  <r>
    <n v="3192"/>
    <x v="20"/>
    <n v="10"/>
    <s v="Plymouth"/>
    <s v="Expense"/>
    <s v="Line Item"/>
    <x v="0"/>
    <x v="111"/>
    <x v="111"/>
    <m/>
    <m/>
  </r>
  <r>
    <n v="3193"/>
    <x v="20"/>
    <n v="10"/>
    <s v="Plymouth"/>
    <s v="Expense"/>
    <s v="Line Item"/>
    <x v="0"/>
    <x v="112"/>
    <x v="112"/>
    <m/>
    <m/>
  </r>
  <r>
    <n v="3194"/>
    <x v="20"/>
    <n v="10"/>
    <s v="Plymouth"/>
    <s v="Expense"/>
    <s v="Line Item"/>
    <x v="0"/>
    <x v="113"/>
    <x v="113"/>
    <m/>
    <m/>
  </r>
  <r>
    <n v="3195"/>
    <x v="20"/>
    <n v="10"/>
    <s v="Plymouth"/>
    <s v="Expense"/>
    <s v="Line Item"/>
    <x v="0"/>
    <x v="114"/>
    <x v="114"/>
    <m/>
    <n v="4064"/>
  </r>
  <r>
    <n v="3196"/>
    <x v="20"/>
    <n v="10"/>
    <s v="Plymouth"/>
    <s v="Expense"/>
    <s v="Line Item"/>
    <x v="0"/>
    <x v="115"/>
    <x v="115"/>
    <m/>
    <n v="64"/>
  </r>
  <r>
    <n v="3197"/>
    <x v="20"/>
    <n v="10"/>
    <s v="Plymouth"/>
    <s v="Expense"/>
    <s v="Line Item"/>
    <x v="0"/>
    <x v="116"/>
    <x v="116"/>
    <m/>
    <m/>
  </r>
  <r>
    <n v="3198"/>
    <x v="20"/>
    <n v="10"/>
    <s v="Plymouth"/>
    <s v="Expense"/>
    <s v="Line Item"/>
    <x v="0"/>
    <x v="117"/>
    <x v="117"/>
    <m/>
    <m/>
  </r>
  <r>
    <n v="3199"/>
    <x v="20"/>
    <n v="10"/>
    <s v="Plymouth"/>
    <s v="Expense"/>
    <s v="Line Item"/>
    <x v="0"/>
    <x v="118"/>
    <x v="118"/>
    <m/>
    <m/>
  </r>
  <r>
    <n v="3200"/>
    <x v="20"/>
    <n v="10"/>
    <s v="Plymouth"/>
    <s v="Expense"/>
    <s v="Line Item"/>
    <x v="0"/>
    <x v="119"/>
    <x v="119"/>
    <m/>
    <m/>
  </r>
  <r>
    <n v="3201"/>
    <x v="20"/>
    <n v="10"/>
    <s v="Plymouth"/>
    <s v="Expense"/>
    <s v="Line Item"/>
    <x v="0"/>
    <x v="120"/>
    <x v="120"/>
    <m/>
    <m/>
  </r>
  <r>
    <n v="3202"/>
    <x v="20"/>
    <n v="10"/>
    <s v="Plymouth"/>
    <s v="Expense"/>
    <s v="Line Item"/>
    <x v="0"/>
    <x v="121"/>
    <x v="121"/>
    <m/>
    <n v="24999"/>
  </r>
  <r>
    <n v="3203"/>
    <x v="20"/>
    <n v="10"/>
    <s v="Plymouth"/>
    <s v="Expense"/>
    <s v="Line Item"/>
    <x v="0"/>
    <x v="122"/>
    <x v="122"/>
    <m/>
    <m/>
  </r>
  <r>
    <n v="3204"/>
    <x v="20"/>
    <n v="10"/>
    <s v="Plymouth"/>
    <s v="Expense"/>
    <s v="Line Item"/>
    <x v="0"/>
    <x v="123"/>
    <x v="123"/>
    <m/>
    <m/>
  </r>
  <r>
    <n v="3205"/>
    <x v="20"/>
    <n v="10"/>
    <s v="Plymouth"/>
    <s v="Expense"/>
    <s v="Line Item"/>
    <x v="0"/>
    <x v="124"/>
    <x v="124"/>
    <m/>
    <n v="2301"/>
  </r>
  <r>
    <n v="3206"/>
    <x v="20"/>
    <n v="10"/>
    <s v="Plymouth"/>
    <s v="Expense"/>
    <s v="Line Item"/>
    <x v="0"/>
    <x v="125"/>
    <x v="125"/>
    <m/>
    <m/>
  </r>
  <r>
    <n v="3207"/>
    <x v="20"/>
    <n v="10"/>
    <s v="Plymouth"/>
    <s v="Expense"/>
    <s v="Line Item"/>
    <x v="0"/>
    <x v="126"/>
    <x v="126"/>
    <m/>
    <m/>
  </r>
  <r>
    <n v="3208"/>
    <x v="20"/>
    <n v="10"/>
    <s v="Plymouth"/>
    <s v="Expense"/>
    <s v="Total"/>
    <x v="0"/>
    <x v="127"/>
    <x v="127"/>
    <m/>
    <n v="31743"/>
  </r>
  <r>
    <n v="3209"/>
    <x v="20"/>
    <n v="10"/>
    <s v="Plymouth"/>
    <s v="Expense"/>
    <s v="Line Item"/>
    <x v="0"/>
    <x v="128"/>
    <x v="128"/>
    <m/>
    <m/>
  </r>
  <r>
    <n v="3210"/>
    <x v="20"/>
    <n v="10"/>
    <s v="Plymouth"/>
    <s v="Expense"/>
    <s v="Line Item"/>
    <x v="0"/>
    <x v="129"/>
    <x v="129"/>
    <m/>
    <m/>
  </r>
  <r>
    <n v="3211"/>
    <x v="20"/>
    <n v="10"/>
    <s v="Plymouth"/>
    <s v="Expense"/>
    <s v="Line Item"/>
    <x v="0"/>
    <x v="130"/>
    <x v="130"/>
    <m/>
    <m/>
  </r>
  <r>
    <n v="3212"/>
    <x v="20"/>
    <n v="10"/>
    <s v="Plymouth"/>
    <s v="Expense"/>
    <s v="Line Item"/>
    <x v="0"/>
    <x v="131"/>
    <x v="131"/>
    <m/>
    <n v="2821"/>
  </r>
  <r>
    <n v="3213"/>
    <x v="20"/>
    <n v="10"/>
    <s v="Plymouth"/>
    <s v="Expense"/>
    <s v="Line Item"/>
    <x v="0"/>
    <x v="132"/>
    <x v="132"/>
    <m/>
    <n v="603"/>
  </r>
  <r>
    <n v="3214"/>
    <x v="20"/>
    <n v="10"/>
    <s v="Plymouth"/>
    <s v="Expense"/>
    <s v="Line Item"/>
    <x v="0"/>
    <x v="133"/>
    <x v="133"/>
    <m/>
    <m/>
  </r>
  <r>
    <n v="3215"/>
    <x v="20"/>
    <n v="10"/>
    <s v="Plymouth"/>
    <s v="Expense"/>
    <s v="Total"/>
    <x v="0"/>
    <x v="134"/>
    <x v="134"/>
    <m/>
    <n v="3424"/>
  </r>
  <r>
    <n v="3216"/>
    <x v="20"/>
    <n v="10"/>
    <s v="Plymouth"/>
    <s v="Expense"/>
    <s v="Line Item"/>
    <x v="0"/>
    <x v="135"/>
    <x v="135"/>
    <m/>
    <n v="28259.140060498499"/>
  </r>
  <r>
    <n v="3217"/>
    <x v="20"/>
    <n v="10"/>
    <s v="Plymouth"/>
    <s v="Expense"/>
    <s v="Total"/>
    <x v="0"/>
    <x v="136"/>
    <x v="136"/>
    <m/>
    <n v="263336.74006049853"/>
  </r>
  <r>
    <n v="3218"/>
    <x v="20"/>
    <n v="10"/>
    <s v="Plymouth"/>
    <s v="Expense"/>
    <s v="Line Item"/>
    <x v="0"/>
    <x v="137"/>
    <x v="137"/>
    <m/>
    <m/>
  </r>
  <r>
    <n v="3219"/>
    <x v="20"/>
    <n v="10"/>
    <s v="Plymouth"/>
    <s v="Expense"/>
    <s v="Line Item"/>
    <x v="0"/>
    <x v="138"/>
    <x v="138"/>
    <m/>
    <m/>
  </r>
  <r>
    <n v="3220"/>
    <x v="20"/>
    <n v="10"/>
    <s v="Plymouth"/>
    <s v="Expense"/>
    <s v="Total"/>
    <x v="0"/>
    <x v="139"/>
    <x v="139"/>
    <m/>
    <n v="263336.74006049853"/>
  </r>
  <r>
    <n v="3221"/>
    <x v="20"/>
    <n v="10"/>
    <s v="Plymouth"/>
    <s v="Expense"/>
    <s v="Total"/>
    <x v="0"/>
    <x v="140"/>
    <x v="140"/>
    <m/>
    <n v="263438"/>
  </r>
  <r>
    <n v="3222"/>
    <x v="20"/>
    <n v="10"/>
    <s v="Plymouth"/>
    <s v="Expense"/>
    <s v="Line Item"/>
    <x v="0"/>
    <x v="141"/>
    <x v="141"/>
    <m/>
    <n v="101.25993950146949"/>
  </r>
  <r>
    <n v="3223"/>
    <x v="20"/>
    <n v="10"/>
    <s v="Plymouth"/>
    <s v="Non-Reimbursable"/>
    <s v="Line Item"/>
    <x v="0"/>
    <x v="142"/>
    <x v="142"/>
    <m/>
    <m/>
  </r>
  <r>
    <n v="3224"/>
    <x v="20"/>
    <n v="10"/>
    <s v="Plymouth"/>
    <s v="Non-Reimbursable"/>
    <s v="Line Item"/>
    <x v="0"/>
    <x v="143"/>
    <x v="143"/>
    <m/>
    <m/>
  </r>
  <r>
    <n v="3225"/>
    <x v="20"/>
    <n v="10"/>
    <s v="Plymouth"/>
    <s v="Non-Reimbursable"/>
    <s v="Line Item"/>
    <x v="0"/>
    <x v="144"/>
    <x v="144"/>
    <m/>
    <m/>
  </r>
  <r>
    <n v="3226"/>
    <x v="20"/>
    <n v="10"/>
    <s v="Plymouth"/>
    <s v="Non-Reimbursable"/>
    <s v="Line Item"/>
    <x v="0"/>
    <x v="145"/>
    <x v="145"/>
    <m/>
    <m/>
  </r>
  <r>
    <n v="3227"/>
    <x v="20"/>
    <n v="10"/>
    <s v="Plymouth"/>
    <s v="Non-Reimbursable"/>
    <s v="Line Item"/>
    <x v="0"/>
    <x v="146"/>
    <x v="146"/>
    <m/>
    <m/>
  </r>
  <r>
    <n v="3228"/>
    <x v="20"/>
    <n v="10"/>
    <s v="Plymouth"/>
    <s v="Non-Reimbursable"/>
    <s v="Line Item"/>
    <x v="0"/>
    <x v="147"/>
    <x v="147"/>
    <m/>
    <m/>
  </r>
  <r>
    <n v="3229"/>
    <x v="20"/>
    <n v="10"/>
    <s v="Plymouth"/>
    <s v="Non-Reimbursable"/>
    <s v="Line Item"/>
    <x v="0"/>
    <x v="148"/>
    <x v="148"/>
    <m/>
    <m/>
  </r>
  <r>
    <n v="3230"/>
    <x v="20"/>
    <n v="10"/>
    <s v="Plymouth"/>
    <s v="Non-Reimbursable"/>
    <s v="Total"/>
    <x v="0"/>
    <x v="149"/>
    <x v="149"/>
    <m/>
    <m/>
  </r>
  <r>
    <n v="3231"/>
    <x v="20"/>
    <n v="10"/>
    <s v="Plymouth"/>
    <s v="Non-Reimbursable"/>
    <s v="Total"/>
    <x v="0"/>
    <x v="150"/>
    <x v="150"/>
    <m/>
    <m/>
  </r>
  <r>
    <n v="3232"/>
    <x v="20"/>
    <n v="10"/>
    <s v="Plymouth"/>
    <s v="Non-Reimbursable"/>
    <s v="Line Item"/>
    <x v="0"/>
    <x v="151"/>
    <x v="151"/>
    <m/>
    <m/>
  </r>
  <r>
    <n v="3233"/>
    <x v="20"/>
    <n v="10"/>
    <s v="Plymouth"/>
    <s v="Non-Reimbursable"/>
    <s v="Line Item"/>
    <x v="0"/>
    <x v="152"/>
    <x v="152"/>
    <m/>
    <m/>
  </r>
  <r>
    <n v="3234"/>
    <x v="20"/>
    <n v="10"/>
    <s v="Plymouth"/>
    <s v="Non-Reimbursable"/>
    <s v="Line Item"/>
    <x v="0"/>
    <x v="153"/>
    <x v="153"/>
    <m/>
    <m/>
  </r>
  <r>
    <n v="3235"/>
    <x v="21"/>
    <n v="95"/>
    <s v="Cambridge"/>
    <s v="Revenue"/>
    <s v="Line Item"/>
    <x v="0"/>
    <x v="0"/>
    <x v="0"/>
    <m/>
    <n v="0"/>
  </r>
  <r>
    <n v="3236"/>
    <x v="21"/>
    <n v="95"/>
    <s v="Cambridge"/>
    <s v="Revenue"/>
    <s v="Line Item"/>
    <x v="0"/>
    <x v="1"/>
    <x v="1"/>
    <m/>
    <n v="0"/>
  </r>
  <r>
    <n v="3237"/>
    <x v="21"/>
    <n v="95"/>
    <s v="Cambridge"/>
    <s v="Revenue"/>
    <s v="Line Item"/>
    <x v="0"/>
    <x v="2"/>
    <x v="2"/>
    <m/>
    <n v="0"/>
  </r>
  <r>
    <n v="3238"/>
    <x v="21"/>
    <n v="95"/>
    <s v="Cambridge"/>
    <s v="Revenue"/>
    <s v="Total"/>
    <x v="0"/>
    <x v="3"/>
    <x v="3"/>
    <m/>
    <n v="0"/>
  </r>
  <r>
    <n v="3239"/>
    <x v="21"/>
    <n v="95"/>
    <s v="Cambridge"/>
    <s v="Revenue"/>
    <s v="Line Item"/>
    <x v="0"/>
    <x v="4"/>
    <x v="4"/>
    <m/>
    <n v="0"/>
  </r>
  <r>
    <n v="3240"/>
    <x v="21"/>
    <n v="95"/>
    <s v="Cambridge"/>
    <s v="Revenue"/>
    <s v="Line Item"/>
    <x v="0"/>
    <x v="5"/>
    <x v="5"/>
    <m/>
    <n v="0"/>
  </r>
  <r>
    <n v="3241"/>
    <x v="21"/>
    <n v="95"/>
    <s v="Cambridge"/>
    <s v="Revenue"/>
    <s v="Total"/>
    <x v="0"/>
    <x v="6"/>
    <x v="6"/>
    <m/>
    <n v="0"/>
  </r>
  <r>
    <n v="3242"/>
    <x v="21"/>
    <n v="95"/>
    <s v="Cambridge"/>
    <s v="Revenue"/>
    <s v="Line Item"/>
    <x v="0"/>
    <x v="7"/>
    <x v="7"/>
    <m/>
    <n v="0"/>
  </r>
  <r>
    <n v="3243"/>
    <x v="21"/>
    <n v="95"/>
    <s v="Cambridge"/>
    <s v="Revenue"/>
    <s v="Line Item"/>
    <x v="0"/>
    <x v="8"/>
    <x v="8"/>
    <m/>
    <n v="0"/>
  </r>
  <r>
    <n v="3244"/>
    <x v="21"/>
    <n v="95"/>
    <s v="Cambridge"/>
    <s v="Revenue"/>
    <s v="Line Item"/>
    <x v="0"/>
    <x v="9"/>
    <x v="9"/>
    <m/>
    <n v="0"/>
  </r>
  <r>
    <n v="3245"/>
    <x v="21"/>
    <n v="95"/>
    <s v="Cambridge"/>
    <s v="Revenue"/>
    <s v="Line Item"/>
    <x v="0"/>
    <x v="10"/>
    <x v="10"/>
    <m/>
    <n v="338148"/>
  </r>
  <r>
    <n v="3246"/>
    <x v="21"/>
    <n v="95"/>
    <s v="Cambridge"/>
    <s v="Revenue"/>
    <s v="Line Item"/>
    <x v="0"/>
    <x v="11"/>
    <x v="11"/>
    <m/>
    <n v="0"/>
  </r>
  <r>
    <n v="3247"/>
    <x v="21"/>
    <n v="95"/>
    <s v="Cambridge"/>
    <s v="Revenue"/>
    <s v="Line Item"/>
    <x v="0"/>
    <x v="12"/>
    <x v="12"/>
    <m/>
    <n v="0"/>
  </r>
  <r>
    <n v="3248"/>
    <x v="21"/>
    <n v="95"/>
    <s v="Cambridge"/>
    <s v="Revenue"/>
    <s v="Line Item"/>
    <x v="0"/>
    <x v="13"/>
    <x v="13"/>
    <m/>
    <n v="0"/>
  </r>
  <r>
    <n v="3249"/>
    <x v="21"/>
    <n v="95"/>
    <s v="Cambridge"/>
    <s v="Revenue"/>
    <s v="Line Item"/>
    <x v="0"/>
    <x v="14"/>
    <x v="14"/>
    <m/>
    <n v="0"/>
  </r>
  <r>
    <n v="3250"/>
    <x v="21"/>
    <n v="95"/>
    <s v="Cambridge"/>
    <s v="Revenue"/>
    <s v="Line Item"/>
    <x v="0"/>
    <x v="15"/>
    <x v="15"/>
    <m/>
    <n v="0"/>
  </r>
  <r>
    <n v="3251"/>
    <x v="21"/>
    <n v="95"/>
    <s v="Cambridge"/>
    <s v="Revenue"/>
    <s v="Line Item"/>
    <x v="0"/>
    <x v="16"/>
    <x v="16"/>
    <m/>
    <n v="0"/>
  </r>
  <r>
    <n v="3252"/>
    <x v="21"/>
    <n v="95"/>
    <s v="Cambridge"/>
    <s v="Revenue"/>
    <s v="Line Item"/>
    <x v="0"/>
    <x v="17"/>
    <x v="17"/>
    <m/>
    <n v="0"/>
  </r>
  <r>
    <n v="3253"/>
    <x v="21"/>
    <n v="95"/>
    <s v="Cambridge"/>
    <s v="Revenue"/>
    <s v="Line Item"/>
    <x v="0"/>
    <x v="18"/>
    <x v="18"/>
    <m/>
    <n v="0"/>
  </r>
  <r>
    <n v="3254"/>
    <x v="21"/>
    <n v="95"/>
    <s v="Cambridge"/>
    <s v="Revenue"/>
    <s v="Line Item"/>
    <x v="0"/>
    <x v="19"/>
    <x v="19"/>
    <m/>
    <n v="0"/>
  </r>
  <r>
    <n v="3255"/>
    <x v="21"/>
    <n v="95"/>
    <s v="Cambridge"/>
    <s v="Revenue"/>
    <s v="Line Item"/>
    <x v="0"/>
    <x v="20"/>
    <x v="20"/>
    <m/>
    <n v="0"/>
  </r>
  <r>
    <n v="3256"/>
    <x v="21"/>
    <n v="95"/>
    <s v="Cambridge"/>
    <s v="Revenue"/>
    <s v="Line Item"/>
    <x v="0"/>
    <x v="21"/>
    <x v="21"/>
    <m/>
    <n v="0"/>
  </r>
  <r>
    <n v="3257"/>
    <x v="21"/>
    <n v="95"/>
    <s v="Cambridge"/>
    <s v="Revenue"/>
    <s v="Line Item"/>
    <x v="0"/>
    <x v="22"/>
    <x v="22"/>
    <m/>
    <n v="0"/>
  </r>
  <r>
    <n v="3258"/>
    <x v="21"/>
    <n v="95"/>
    <s v="Cambridge"/>
    <s v="Revenue"/>
    <s v="Line Item"/>
    <x v="0"/>
    <x v="23"/>
    <x v="23"/>
    <m/>
    <n v="0"/>
  </r>
  <r>
    <n v="3259"/>
    <x v="21"/>
    <n v="95"/>
    <s v="Cambridge"/>
    <s v="Revenue"/>
    <s v="Line Item"/>
    <x v="0"/>
    <x v="24"/>
    <x v="24"/>
    <m/>
    <n v="0"/>
  </r>
  <r>
    <n v="3260"/>
    <x v="21"/>
    <n v="95"/>
    <s v="Cambridge"/>
    <s v="Revenue"/>
    <s v="Line Item"/>
    <x v="0"/>
    <x v="25"/>
    <x v="25"/>
    <m/>
    <n v="0"/>
  </r>
  <r>
    <n v="3261"/>
    <x v="21"/>
    <n v="95"/>
    <s v="Cambridge"/>
    <s v="Revenue"/>
    <s v="Line Item"/>
    <x v="0"/>
    <x v="26"/>
    <x v="26"/>
    <m/>
    <n v="0"/>
  </r>
  <r>
    <n v="3262"/>
    <x v="21"/>
    <n v="95"/>
    <s v="Cambridge"/>
    <s v="Revenue"/>
    <s v="Line Item"/>
    <x v="0"/>
    <x v="27"/>
    <x v="27"/>
    <m/>
    <n v="0"/>
  </r>
  <r>
    <n v="3263"/>
    <x v="21"/>
    <n v="95"/>
    <s v="Cambridge"/>
    <s v="Revenue"/>
    <s v="Line Item"/>
    <x v="0"/>
    <x v="28"/>
    <x v="28"/>
    <m/>
    <n v="1432"/>
  </r>
  <r>
    <n v="3264"/>
    <x v="21"/>
    <n v="95"/>
    <s v="Cambridge"/>
    <s v="Revenue"/>
    <s v="Line Item"/>
    <x v="0"/>
    <x v="29"/>
    <x v="29"/>
    <m/>
    <n v="0"/>
  </r>
  <r>
    <n v="3265"/>
    <x v="21"/>
    <n v="95"/>
    <s v="Cambridge"/>
    <s v="Revenue"/>
    <s v="Line Item"/>
    <x v="0"/>
    <x v="30"/>
    <x v="30"/>
    <m/>
    <n v="0"/>
  </r>
  <r>
    <n v="3266"/>
    <x v="21"/>
    <n v="95"/>
    <s v="Cambridge"/>
    <s v="Revenue"/>
    <s v="Line Item"/>
    <x v="0"/>
    <x v="31"/>
    <x v="31"/>
    <m/>
    <n v="0"/>
  </r>
  <r>
    <n v="3267"/>
    <x v="21"/>
    <n v="95"/>
    <s v="Cambridge"/>
    <s v="Revenue"/>
    <s v="Line Item"/>
    <x v="0"/>
    <x v="32"/>
    <x v="32"/>
    <m/>
    <n v="0"/>
  </r>
  <r>
    <n v="3268"/>
    <x v="21"/>
    <n v="95"/>
    <s v="Cambridge"/>
    <s v="Revenue"/>
    <s v="Line Item"/>
    <x v="0"/>
    <x v="33"/>
    <x v="33"/>
    <m/>
    <n v="0"/>
  </r>
  <r>
    <n v="3269"/>
    <x v="21"/>
    <n v="95"/>
    <s v="Cambridge"/>
    <s v="Revenue"/>
    <s v="Line Item"/>
    <x v="0"/>
    <x v="34"/>
    <x v="34"/>
    <m/>
    <n v="0"/>
  </r>
  <r>
    <n v="3270"/>
    <x v="21"/>
    <n v="95"/>
    <s v="Cambridge"/>
    <s v="Revenue"/>
    <s v="Line Item"/>
    <x v="0"/>
    <x v="35"/>
    <x v="35"/>
    <m/>
    <n v="0"/>
  </r>
  <r>
    <n v="3271"/>
    <x v="21"/>
    <n v="95"/>
    <s v="Cambridge"/>
    <s v="Revenue"/>
    <s v="Line Item"/>
    <x v="0"/>
    <x v="36"/>
    <x v="36"/>
    <m/>
    <n v="0"/>
  </r>
  <r>
    <n v="3272"/>
    <x v="21"/>
    <n v="95"/>
    <s v="Cambridge"/>
    <s v="Revenue"/>
    <s v="Line Item"/>
    <x v="0"/>
    <x v="37"/>
    <x v="37"/>
    <m/>
    <n v="0"/>
  </r>
  <r>
    <n v="3273"/>
    <x v="21"/>
    <n v="95"/>
    <s v="Cambridge"/>
    <s v="Revenue"/>
    <s v="Line Item"/>
    <x v="0"/>
    <x v="38"/>
    <x v="38"/>
    <m/>
    <n v="0"/>
  </r>
  <r>
    <n v="3274"/>
    <x v="21"/>
    <n v="95"/>
    <s v="Cambridge"/>
    <s v="Revenue"/>
    <s v="Line Item"/>
    <x v="0"/>
    <x v="39"/>
    <x v="39"/>
    <m/>
    <n v="0"/>
  </r>
  <r>
    <n v="3275"/>
    <x v="21"/>
    <n v="95"/>
    <s v="Cambridge"/>
    <s v="Revenue"/>
    <s v="Line Item"/>
    <x v="0"/>
    <x v="40"/>
    <x v="40"/>
    <m/>
    <n v="0"/>
  </r>
  <r>
    <n v="3276"/>
    <x v="21"/>
    <n v="95"/>
    <s v="Cambridge"/>
    <s v="Revenue"/>
    <s v="Line Item"/>
    <x v="0"/>
    <x v="41"/>
    <x v="41"/>
    <m/>
    <n v="0"/>
  </r>
  <r>
    <n v="3277"/>
    <x v="21"/>
    <n v="95"/>
    <s v="Cambridge"/>
    <s v="Revenue"/>
    <s v="Total"/>
    <x v="0"/>
    <x v="42"/>
    <x v="42"/>
    <m/>
    <n v="339580"/>
  </r>
  <r>
    <n v="3278"/>
    <x v="21"/>
    <n v="95"/>
    <s v="Cambridge"/>
    <s v="Revenue"/>
    <s v="Line Item"/>
    <x v="0"/>
    <x v="43"/>
    <x v="43"/>
    <m/>
    <n v="0"/>
  </r>
  <r>
    <n v="3279"/>
    <x v="21"/>
    <n v="95"/>
    <s v="Cambridge"/>
    <s v="Revenue"/>
    <s v="Line Item"/>
    <x v="0"/>
    <x v="44"/>
    <x v="44"/>
    <m/>
    <n v="0"/>
  </r>
  <r>
    <n v="3280"/>
    <x v="21"/>
    <n v="95"/>
    <s v="Cambridge"/>
    <s v="Revenue"/>
    <s v="Line Item"/>
    <x v="0"/>
    <x v="45"/>
    <x v="45"/>
    <m/>
    <n v="0"/>
  </r>
  <r>
    <n v="3281"/>
    <x v="21"/>
    <n v="95"/>
    <s v="Cambridge"/>
    <s v="Revenue"/>
    <s v="Line Item"/>
    <x v="0"/>
    <x v="46"/>
    <x v="46"/>
    <m/>
    <n v="0"/>
  </r>
  <r>
    <n v="3282"/>
    <x v="21"/>
    <n v="95"/>
    <s v="Cambridge"/>
    <s v="Revenue"/>
    <s v="Line Item"/>
    <x v="0"/>
    <x v="47"/>
    <x v="47"/>
    <m/>
    <n v="0"/>
  </r>
  <r>
    <n v="3283"/>
    <x v="21"/>
    <n v="95"/>
    <s v="Cambridge"/>
    <s v="Revenue"/>
    <s v="Line Item"/>
    <x v="0"/>
    <x v="48"/>
    <x v="48"/>
    <m/>
    <m/>
  </r>
  <r>
    <n v="3284"/>
    <x v="21"/>
    <n v="95"/>
    <s v="Cambridge"/>
    <s v="Revenue"/>
    <s v="Line Item"/>
    <x v="0"/>
    <x v="49"/>
    <x v="49"/>
    <m/>
    <m/>
  </r>
  <r>
    <n v="3285"/>
    <x v="21"/>
    <n v="95"/>
    <s v="Cambridge"/>
    <s v="Revenue"/>
    <s v="Line Item"/>
    <x v="0"/>
    <x v="50"/>
    <x v="50"/>
    <m/>
    <m/>
  </r>
  <r>
    <n v="3286"/>
    <x v="21"/>
    <n v="95"/>
    <s v="Cambridge"/>
    <s v="Revenue"/>
    <s v="Line Item"/>
    <x v="0"/>
    <x v="51"/>
    <x v="51"/>
    <m/>
    <m/>
  </r>
  <r>
    <n v="3287"/>
    <x v="21"/>
    <n v="95"/>
    <s v="Cambridge"/>
    <s v="Revenue"/>
    <s v="Total"/>
    <x v="0"/>
    <x v="52"/>
    <x v="52"/>
    <m/>
    <n v="339580"/>
  </r>
  <r>
    <n v="3288"/>
    <x v="21"/>
    <n v="95"/>
    <s v="Cambridge"/>
    <s v="Salary Expense"/>
    <s v="Line Item"/>
    <x v="1"/>
    <x v="53"/>
    <x v="53"/>
    <n v="1"/>
    <n v="48890.830000000016"/>
  </r>
  <r>
    <n v="3289"/>
    <x v="21"/>
    <n v="95"/>
    <s v="Cambridge"/>
    <s v="Salary Expense"/>
    <s v="Line Item"/>
    <x v="1"/>
    <x v="54"/>
    <x v="54"/>
    <n v="0.03"/>
    <n v="3234.7599999999998"/>
  </r>
  <r>
    <n v="3290"/>
    <x v="21"/>
    <n v="95"/>
    <s v="Cambridge"/>
    <s v="Salary Expense"/>
    <s v="Line Item"/>
    <x v="1"/>
    <x v="55"/>
    <x v="55"/>
    <n v="0"/>
    <n v="0"/>
  </r>
  <r>
    <n v="3291"/>
    <x v="21"/>
    <n v="95"/>
    <s v="Cambridge"/>
    <s v="Salary Expense"/>
    <s v="Line Item"/>
    <x v="2"/>
    <x v="56"/>
    <x v="56"/>
    <n v="0"/>
    <n v="0"/>
  </r>
  <r>
    <n v="3292"/>
    <x v="21"/>
    <n v="95"/>
    <s v="Cambridge"/>
    <s v="Salary Expense"/>
    <s v="Line Item"/>
    <x v="2"/>
    <x v="57"/>
    <x v="57"/>
    <n v="0"/>
    <n v="0"/>
  </r>
  <r>
    <n v="3293"/>
    <x v="21"/>
    <n v="95"/>
    <s v="Cambridge"/>
    <s v="Salary Expense"/>
    <s v="Line Item"/>
    <x v="2"/>
    <x v="58"/>
    <x v="58"/>
    <n v="0"/>
    <n v="0"/>
  </r>
  <r>
    <n v="3294"/>
    <x v="21"/>
    <n v="95"/>
    <s v="Cambridge"/>
    <s v="Salary Expense"/>
    <s v="Line Item"/>
    <x v="2"/>
    <x v="59"/>
    <x v="59"/>
    <n v="0"/>
    <n v="0"/>
  </r>
  <r>
    <n v="3295"/>
    <x v="21"/>
    <n v="95"/>
    <s v="Cambridge"/>
    <s v="Salary Expense"/>
    <s v="Line Item"/>
    <x v="2"/>
    <x v="60"/>
    <x v="60"/>
    <n v="0"/>
    <n v="0"/>
  </r>
  <r>
    <n v="3296"/>
    <x v="21"/>
    <n v="95"/>
    <s v="Cambridge"/>
    <s v="Salary Expense"/>
    <s v="Line Item"/>
    <x v="2"/>
    <x v="61"/>
    <x v="61"/>
    <n v="0"/>
    <n v="0"/>
  </r>
  <r>
    <n v="3297"/>
    <x v="21"/>
    <n v="95"/>
    <s v="Cambridge"/>
    <s v="Salary Expense"/>
    <s v="Line Item"/>
    <x v="2"/>
    <x v="62"/>
    <x v="62"/>
    <n v="0"/>
    <n v="0"/>
  </r>
  <r>
    <n v="3298"/>
    <x v="21"/>
    <n v="95"/>
    <s v="Cambridge"/>
    <s v="Salary Expense"/>
    <s v="Line Item"/>
    <x v="2"/>
    <x v="63"/>
    <x v="63"/>
    <n v="0"/>
    <n v="0"/>
  </r>
  <r>
    <n v="3299"/>
    <x v="21"/>
    <n v="95"/>
    <s v="Cambridge"/>
    <s v="Salary Expense"/>
    <s v="Line Item"/>
    <x v="2"/>
    <x v="64"/>
    <x v="64"/>
    <n v="0"/>
    <n v="0"/>
  </r>
  <r>
    <n v="3300"/>
    <x v="21"/>
    <n v="95"/>
    <s v="Cambridge"/>
    <s v="Salary Expense"/>
    <s v="Line Item"/>
    <x v="2"/>
    <x v="65"/>
    <x v="65"/>
    <n v="0"/>
    <n v="0"/>
  </r>
  <r>
    <n v="3301"/>
    <x v="21"/>
    <n v="95"/>
    <s v="Cambridge"/>
    <s v="Salary Expense"/>
    <s v="Line Item"/>
    <x v="2"/>
    <x v="66"/>
    <x v="66"/>
    <n v="0"/>
    <n v="0"/>
  </r>
  <r>
    <n v="3302"/>
    <x v="21"/>
    <n v="95"/>
    <s v="Cambridge"/>
    <s v="Salary Expense"/>
    <s v="Line Item"/>
    <x v="2"/>
    <x v="67"/>
    <x v="67"/>
    <n v="0"/>
    <n v="0"/>
  </r>
  <r>
    <n v="3303"/>
    <x v="21"/>
    <n v="95"/>
    <s v="Cambridge"/>
    <s v="Salary Expense"/>
    <s v="Line Item"/>
    <x v="2"/>
    <x v="68"/>
    <x v="68"/>
    <n v="0"/>
    <n v="0"/>
  </r>
  <r>
    <n v="3304"/>
    <x v="21"/>
    <n v="95"/>
    <s v="Cambridge"/>
    <s v="Salary Expense"/>
    <s v="Line Item"/>
    <x v="2"/>
    <x v="69"/>
    <x v="69"/>
    <n v="0"/>
    <n v="0"/>
  </r>
  <r>
    <n v="3305"/>
    <x v="21"/>
    <n v="95"/>
    <s v="Cambridge"/>
    <s v="Salary Expense"/>
    <s v="Line Item"/>
    <x v="2"/>
    <x v="70"/>
    <x v="70"/>
    <n v="0"/>
    <n v="0"/>
  </r>
  <r>
    <n v="3306"/>
    <x v="21"/>
    <n v="95"/>
    <s v="Cambridge"/>
    <s v="Salary Expense"/>
    <s v="Line Item"/>
    <x v="2"/>
    <x v="71"/>
    <x v="71"/>
    <n v="0"/>
    <n v="0"/>
  </r>
  <r>
    <n v="3307"/>
    <x v="21"/>
    <n v="95"/>
    <s v="Cambridge"/>
    <s v="Salary Expense"/>
    <s v="Line Item"/>
    <x v="2"/>
    <x v="72"/>
    <x v="72"/>
    <n v="0"/>
    <n v="0"/>
  </r>
  <r>
    <n v="3308"/>
    <x v="21"/>
    <n v="95"/>
    <s v="Cambridge"/>
    <s v="Salary Expense"/>
    <s v="Line Item"/>
    <x v="2"/>
    <x v="73"/>
    <x v="73"/>
    <n v="0"/>
    <n v="0"/>
  </r>
  <r>
    <n v="3309"/>
    <x v="21"/>
    <n v="95"/>
    <s v="Cambridge"/>
    <s v="Salary Expense"/>
    <s v="Line Item"/>
    <x v="2"/>
    <x v="74"/>
    <x v="74"/>
    <n v="0"/>
    <n v="0"/>
  </r>
  <r>
    <n v="3310"/>
    <x v="21"/>
    <n v="95"/>
    <s v="Cambridge"/>
    <s v="Salary Expense"/>
    <s v="Line Item"/>
    <x v="2"/>
    <x v="75"/>
    <x v="75"/>
    <n v="0"/>
    <n v="0"/>
  </r>
  <r>
    <n v="3311"/>
    <x v="21"/>
    <n v="95"/>
    <s v="Cambridge"/>
    <s v="Salary Expense"/>
    <s v="Line Item"/>
    <x v="2"/>
    <x v="76"/>
    <x v="76"/>
    <n v="0"/>
    <n v="0"/>
  </r>
  <r>
    <n v="3312"/>
    <x v="21"/>
    <n v="95"/>
    <s v="Cambridge"/>
    <s v="Salary Expense"/>
    <s v="Line Item"/>
    <x v="2"/>
    <x v="77"/>
    <x v="77"/>
    <n v="0"/>
    <n v="0"/>
  </r>
  <r>
    <n v="3313"/>
    <x v="21"/>
    <n v="95"/>
    <s v="Cambridge"/>
    <s v="Salary Expense"/>
    <s v="Line Item"/>
    <x v="2"/>
    <x v="78"/>
    <x v="78"/>
    <n v="0"/>
    <n v="0"/>
  </r>
  <r>
    <n v="3314"/>
    <x v="21"/>
    <n v="95"/>
    <s v="Cambridge"/>
    <s v="Salary Expense"/>
    <s v="Line Item"/>
    <x v="2"/>
    <x v="79"/>
    <x v="79"/>
    <n v="0"/>
    <n v="0"/>
  </r>
  <r>
    <n v="3315"/>
    <x v="21"/>
    <n v="95"/>
    <s v="Cambridge"/>
    <s v="Salary Expense"/>
    <s v="Line Item"/>
    <x v="2"/>
    <x v="80"/>
    <x v="80"/>
    <n v="0"/>
    <n v="0"/>
  </r>
  <r>
    <n v="3316"/>
    <x v="21"/>
    <n v="95"/>
    <s v="Cambridge"/>
    <s v="Salary Expense"/>
    <s v="Line Item"/>
    <x v="2"/>
    <x v="81"/>
    <x v="81"/>
    <n v="0.49"/>
    <n v="19193.03"/>
  </r>
  <r>
    <n v="3317"/>
    <x v="21"/>
    <n v="95"/>
    <s v="Cambridge"/>
    <s v="Salary Expense"/>
    <s v="Line Item"/>
    <x v="2"/>
    <x v="82"/>
    <x v="82"/>
    <n v="1.38"/>
    <n v="57345.090000000026"/>
  </r>
  <r>
    <n v="3318"/>
    <x v="21"/>
    <n v="95"/>
    <s v="Cambridge"/>
    <s v="Salary Expense"/>
    <s v="Line Item"/>
    <x v="2"/>
    <x v="83"/>
    <x v="83"/>
    <n v="0"/>
    <n v="0"/>
  </r>
  <r>
    <n v="3319"/>
    <x v="21"/>
    <n v="95"/>
    <s v="Cambridge"/>
    <s v="Salary Expense"/>
    <s v="Line Item"/>
    <x v="2"/>
    <x v="84"/>
    <x v="84"/>
    <n v="0.22"/>
    <n v="18277.949999999997"/>
  </r>
  <r>
    <n v="3320"/>
    <x v="21"/>
    <n v="95"/>
    <s v="Cambridge"/>
    <s v="Salary Expense"/>
    <s v="Line Item"/>
    <x v="2"/>
    <x v="85"/>
    <x v="85"/>
    <n v="0.73"/>
    <n v="31192.320000000003"/>
  </r>
  <r>
    <n v="3321"/>
    <x v="21"/>
    <n v="95"/>
    <s v="Cambridge"/>
    <s v="Salary Expense"/>
    <s v="Line Item"/>
    <x v="2"/>
    <x v="86"/>
    <x v="86"/>
    <n v="0"/>
    <n v="0"/>
  </r>
  <r>
    <n v="3322"/>
    <x v="21"/>
    <n v="95"/>
    <s v="Cambridge"/>
    <s v="Salary Expense"/>
    <s v="Line Item"/>
    <x v="3"/>
    <x v="87"/>
    <x v="87"/>
    <n v="0.56999999999999995"/>
    <n v="18519.77"/>
  </r>
  <r>
    <n v="3323"/>
    <x v="21"/>
    <n v="95"/>
    <s v="Cambridge"/>
    <s v="Salary Expense"/>
    <s v="Line Item"/>
    <x v="3"/>
    <x v="88"/>
    <x v="88"/>
    <n v="0.18"/>
    <n v="7473.57"/>
  </r>
  <r>
    <n v="3324"/>
    <x v="21"/>
    <n v="95"/>
    <s v="Cambridge"/>
    <s v="Salary Expense"/>
    <s v="Line Item"/>
    <x v="3"/>
    <x v="89"/>
    <x v="89"/>
    <n v="0"/>
    <n v="0"/>
  </r>
  <r>
    <n v="3325"/>
    <x v="21"/>
    <n v="95"/>
    <s v="Cambridge"/>
    <s v="Salary Expense"/>
    <s v="Line Item"/>
    <x v="0"/>
    <x v="90"/>
    <x v="90"/>
    <s v="XXXXXX"/>
    <n v="0"/>
  </r>
  <r>
    <n v="3326"/>
    <x v="21"/>
    <n v="95"/>
    <s v="Cambridge"/>
    <s v="Salary Expense"/>
    <s v="Total"/>
    <x v="0"/>
    <x v="91"/>
    <x v="91"/>
    <n v="4.5999999999999996"/>
    <n v="204127.32000000004"/>
  </r>
  <r>
    <n v="3327"/>
    <x v="21"/>
    <n v="95"/>
    <s v="Cambridge"/>
    <s v="Expense"/>
    <s v="Total"/>
    <x v="0"/>
    <x v="92"/>
    <x v="92"/>
    <n v="4.5999999999999996"/>
    <n v="204127"/>
  </r>
  <r>
    <n v="3328"/>
    <x v="21"/>
    <n v="95"/>
    <s v="Cambridge"/>
    <s v="Expense"/>
    <s v="Line Item"/>
    <x v="0"/>
    <x v="93"/>
    <x v="93"/>
    <m/>
    <n v="0"/>
  </r>
  <r>
    <n v="3329"/>
    <x v="21"/>
    <n v="95"/>
    <s v="Cambridge"/>
    <s v="Expense"/>
    <s v="Line Item"/>
    <x v="0"/>
    <x v="94"/>
    <x v="94"/>
    <m/>
    <n v="0"/>
  </r>
  <r>
    <n v="3330"/>
    <x v="21"/>
    <n v="95"/>
    <s v="Cambridge"/>
    <s v="Expense"/>
    <s v="Line Item"/>
    <x v="0"/>
    <x v="95"/>
    <x v="95"/>
    <m/>
    <n v="0"/>
  </r>
  <r>
    <n v="3331"/>
    <x v="21"/>
    <n v="95"/>
    <s v="Cambridge"/>
    <s v="Expense"/>
    <s v="Line Item"/>
    <x v="0"/>
    <x v="96"/>
    <x v="96"/>
    <m/>
    <n v="0"/>
  </r>
  <r>
    <n v="3332"/>
    <x v="21"/>
    <n v="95"/>
    <s v="Cambridge"/>
    <s v="Expense"/>
    <s v="Total"/>
    <x v="0"/>
    <x v="97"/>
    <x v="97"/>
    <n v="0"/>
    <n v="0"/>
  </r>
  <r>
    <n v="3333"/>
    <x v="21"/>
    <n v="95"/>
    <s v="Cambridge"/>
    <s v="Expense"/>
    <s v="Line Item"/>
    <x v="0"/>
    <x v="98"/>
    <x v="98"/>
    <m/>
    <n v="0"/>
  </r>
  <r>
    <n v="3334"/>
    <x v="21"/>
    <n v="95"/>
    <s v="Cambridge"/>
    <s v="Expense"/>
    <s v="Total"/>
    <x v="0"/>
    <x v="99"/>
    <x v="99"/>
    <n v="4.5999999999999996"/>
    <n v="204127"/>
  </r>
  <r>
    <n v="3335"/>
    <x v="21"/>
    <n v="95"/>
    <s v="Cambridge"/>
    <s v="Expense"/>
    <s v="Line Item"/>
    <x v="0"/>
    <x v="100"/>
    <x v="100"/>
    <m/>
    <n v="17407"/>
  </r>
  <r>
    <n v="3336"/>
    <x v="21"/>
    <n v="95"/>
    <s v="Cambridge"/>
    <s v="Expense"/>
    <s v="Line Item"/>
    <x v="0"/>
    <x v="101"/>
    <x v="101"/>
    <m/>
    <n v="26028"/>
  </r>
  <r>
    <n v="3337"/>
    <x v="21"/>
    <n v="95"/>
    <s v="Cambridge"/>
    <s v="Expense"/>
    <s v="Line Item"/>
    <x v="0"/>
    <x v="102"/>
    <x v="102"/>
    <m/>
    <n v="1983"/>
  </r>
  <r>
    <n v="3338"/>
    <x v="21"/>
    <n v="95"/>
    <s v="Cambridge"/>
    <s v="Expense"/>
    <s v="Total"/>
    <x v="0"/>
    <x v="103"/>
    <x v="103"/>
    <m/>
    <n v="249545"/>
  </r>
  <r>
    <n v="3339"/>
    <x v="21"/>
    <n v="95"/>
    <s v="Cambridge"/>
    <s v="Expense"/>
    <s v="Line Item"/>
    <x v="0"/>
    <x v="104"/>
    <x v="104"/>
    <m/>
    <n v="9341"/>
  </r>
  <r>
    <n v="3340"/>
    <x v="21"/>
    <n v="95"/>
    <s v="Cambridge"/>
    <s v="Expense"/>
    <s v="Line Item"/>
    <x v="0"/>
    <x v="105"/>
    <x v="105"/>
    <m/>
    <n v="202"/>
  </r>
  <r>
    <n v="3341"/>
    <x v="21"/>
    <n v="95"/>
    <s v="Cambridge"/>
    <s v="Expense"/>
    <s v="Line Item"/>
    <x v="0"/>
    <x v="106"/>
    <x v="106"/>
    <m/>
    <n v="5821"/>
  </r>
  <r>
    <n v="3342"/>
    <x v="21"/>
    <n v="95"/>
    <s v="Cambridge"/>
    <s v="Expense"/>
    <s v="Line Item"/>
    <x v="0"/>
    <x v="107"/>
    <x v="107"/>
    <m/>
    <n v="1224"/>
  </r>
  <r>
    <n v="3343"/>
    <x v="21"/>
    <n v="95"/>
    <s v="Cambridge"/>
    <s v="Expense"/>
    <s v="Total"/>
    <x v="0"/>
    <x v="108"/>
    <x v="108"/>
    <m/>
    <n v="16588"/>
  </r>
  <r>
    <n v="3344"/>
    <x v="21"/>
    <n v="95"/>
    <s v="Cambridge"/>
    <s v="Expense"/>
    <s v="Line Item"/>
    <x v="0"/>
    <x v="109"/>
    <x v="109"/>
    <m/>
    <n v="0"/>
  </r>
  <r>
    <n v="3345"/>
    <x v="21"/>
    <n v="95"/>
    <s v="Cambridge"/>
    <s v="Expense"/>
    <s v="Line Item"/>
    <x v="0"/>
    <x v="110"/>
    <x v="110"/>
    <m/>
    <n v="0"/>
  </r>
  <r>
    <n v="3346"/>
    <x v="21"/>
    <n v="95"/>
    <s v="Cambridge"/>
    <s v="Expense"/>
    <s v="Line Item"/>
    <x v="0"/>
    <x v="111"/>
    <x v="111"/>
    <m/>
    <n v="0"/>
  </r>
  <r>
    <n v="3347"/>
    <x v="21"/>
    <n v="95"/>
    <s v="Cambridge"/>
    <s v="Expense"/>
    <s v="Line Item"/>
    <x v="0"/>
    <x v="112"/>
    <x v="112"/>
    <m/>
    <n v="0"/>
  </r>
  <r>
    <n v="3348"/>
    <x v="21"/>
    <n v="95"/>
    <s v="Cambridge"/>
    <s v="Expense"/>
    <s v="Line Item"/>
    <x v="0"/>
    <x v="113"/>
    <x v="113"/>
    <m/>
    <n v="1074"/>
  </r>
  <r>
    <n v="3349"/>
    <x v="21"/>
    <n v="95"/>
    <s v="Cambridge"/>
    <s v="Expense"/>
    <s v="Line Item"/>
    <x v="0"/>
    <x v="114"/>
    <x v="114"/>
    <m/>
    <n v="7682"/>
  </r>
  <r>
    <n v="3350"/>
    <x v="21"/>
    <n v="95"/>
    <s v="Cambridge"/>
    <s v="Expense"/>
    <s v="Line Item"/>
    <x v="0"/>
    <x v="115"/>
    <x v="115"/>
    <m/>
    <n v="498"/>
  </r>
  <r>
    <n v="3351"/>
    <x v="21"/>
    <n v="95"/>
    <s v="Cambridge"/>
    <s v="Expense"/>
    <s v="Line Item"/>
    <x v="0"/>
    <x v="116"/>
    <x v="116"/>
    <m/>
    <n v="0"/>
  </r>
  <r>
    <n v="3352"/>
    <x v="21"/>
    <n v="95"/>
    <s v="Cambridge"/>
    <s v="Expense"/>
    <s v="Line Item"/>
    <x v="0"/>
    <x v="117"/>
    <x v="117"/>
    <m/>
    <n v="0"/>
  </r>
  <r>
    <n v="3353"/>
    <x v="21"/>
    <n v="95"/>
    <s v="Cambridge"/>
    <s v="Expense"/>
    <s v="Line Item"/>
    <x v="0"/>
    <x v="118"/>
    <x v="118"/>
    <m/>
    <n v="0"/>
  </r>
  <r>
    <n v="3354"/>
    <x v="21"/>
    <n v="95"/>
    <s v="Cambridge"/>
    <s v="Expense"/>
    <s v="Line Item"/>
    <x v="0"/>
    <x v="119"/>
    <x v="119"/>
    <m/>
    <n v="0"/>
  </r>
  <r>
    <n v="3355"/>
    <x v="21"/>
    <n v="95"/>
    <s v="Cambridge"/>
    <s v="Expense"/>
    <s v="Line Item"/>
    <x v="0"/>
    <x v="120"/>
    <x v="120"/>
    <m/>
    <n v="74"/>
  </r>
  <r>
    <n v="3356"/>
    <x v="21"/>
    <n v="95"/>
    <s v="Cambridge"/>
    <s v="Expense"/>
    <s v="Line Item"/>
    <x v="0"/>
    <x v="121"/>
    <x v="121"/>
    <m/>
    <n v="22286"/>
  </r>
  <r>
    <n v="3357"/>
    <x v="21"/>
    <n v="95"/>
    <s v="Cambridge"/>
    <s v="Expense"/>
    <s v="Line Item"/>
    <x v="0"/>
    <x v="122"/>
    <x v="122"/>
    <m/>
    <n v="0"/>
  </r>
  <r>
    <n v="3358"/>
    <x v="21"/>
    <n v="95"/>
    <s v="Cambridge"/>
    <s v="Expense"/>
    <s v="Line Item"/>
    <x v="0"/>
    <x v="123"/>
    <x v="123"/>
    <m/>
    <n v="0"/>
  </r>
  <r>
    <n v="3359"/>
    <x v="21"/>
    <n v="95"/>
    <s v="Cambridge"/>
    <s v="Expense"/>
    <s v="Line Item"/>
    <x v="0"/>
    <x v="124"/>
    <x v="124"/>
    <m/>
    <n v="2488"/>
  </r>
  <r>
    <n v="3360"/>
    <x v="21"/>
    <n v="95"/>
    <s v="Cambridge"/>
    <s v="Expense"/>
    <s v="Line Item"/>
    <x v="0"/>
    <x v="125"/>
    <x v="125"/>
    <m/>
    <n v="0"/>
  </r>
  <r>
    <n v="3361"/>
    <x v="21"/>
    <n v="95"/>
    <s v="Cambridge"/>
    <s v="Expense"/>
    <s v="Line Item"/>
    <x v="0"/>
    <x v="126"/>
    <x v="126"/>
    <m/>
    <n v="0"/>
  </r>
  <r>
    <n v="3362"/>
    <x v="21"/>
    <n v="95"/>
    <s v="Cambridge"/>
    <s v="Expense"/>
    <s v="Total"/>
    <x v="0"/>
    <x v="127"/>
    <x v="127"/>
    <m/>
    <n v="34102"/>
  </r>
  <r>
    <n v="3363"/>
    <x v="21"/>
    <n v="95"/>
    <s v="Cambridge"/>
    <s v="Expense"/>
    <s v="Line Item"/>
    <x v="0"/>
    <x v="128"/>
    <x v="128"/>
    <m/>
    <n v="0"/>
  </r>
  <r>
    <n v="3364"/>
    <x v="21"/>
    <n v="95"/>
    <s v="Cambridge"/>
    <s v="Expense"/>
    <s v="Line Item"/>
    <x v="0"/>
    <x v="129"/>
    <x v="129"/>
    <m/>
    <n v="0"/>
  </r>
  <r>
    <n v="3365"/>
    <x v="21"/>
    <n v="95"/>
    <s v="Cambridge"/>
    <s v="Expense"/>
    <s v="Line Item"/>
    <x v="0"/>
    <x v="130"/>
    <x v="130"/>
    <m/>
    <n v="0"/>
  </r>
  <r>
    <n v="3366"/>
    <x v="21"/>
    <n v="95"/>
    <s v="Cambridge"/>
    <s v="Expense"/>
    <s v="Line Item"/>
    <x v="0"/>
    <x v="131"/>
    <x v="131"/>
    <m/>
    <n v="3097"/>
  </r>
  <r>
    <n v="3367"/>
    <x v="21"/>
    <n v="95"/>
    <s v="Cambridge"/>
    <s v="Expense"/>
    <s v="Line Item"/>
    <x v="0"/>
    <x v="132"/>
    <x v="132"/>
    <m/>
    <n v="0"/>
  </r>
  <r>
    <n v="3368"/>
    <x v="21"/>
    <n v="95"/>
    <s v="Cambridge"/>
    <s v="Expense"/>
    <s v="Line Item"/>
    <x v="0"/>
    <x v="133"/>
    <x v="133"/>
    <m/>
    <n v="0"/>
  </r>
  <r>
    <n v="3369"/>
    <x v="21"/>
    <n v="95"/>
    <s v="Cambridge"/>
    <s v="Expense"/>
    <s v="Total"/>
    <x v="0"/>
    <x v="134"/>
    <x v="134"/>
    <m/>
    <n v="3097"/>
  </r>
  <r>
    <n v="3370"/>
    <x v="21"/>
    <n v="95"/>
    <s v="Cambridge"/>
    <s v="Expense"/>
    <s v="Line Item"/>
    <x v="0"/>
    <x v="135"/>
    <x v="135"/>
    <m/>
    <n v="35732.494801002831"/>
  </r>
  <r>
    <n v="3371"/>
    <x v="21"/>
    <n v="95"/>
    <s v="Cambridge"/>
    <s v="Expense"/>
    <s v="Total"/>
    <x v="0"/>
    <x v="136"/>
    <x v="136"/>
    <m/>
    <n v="339064.49480100285"/>
  </r>
  <r>
    <n v="3372"/>
    <x v="21"/>
    <n v="95"/>
    <s v="Cambridge"/>
    <s v="Expense"/>
    <s v="Line Item"/>
    <x v="0"/>
    <x v="137"/>
    <x v="137"/>
    <m/>
    <n v="0"/>
  </r>
  <r>
    <n v="3373"/>
    <x v="21"/>
    <n v="95"/>
    <s v="Cambridge"/>
    <s v="Expense"/>
    <s v="Line Item"/>
    <x v="0"/>
    <x v="138"/>
    <x v="138"/>
    <m/>
    <n v="334"/>
  </r>
  <r>
    <n v="3374"/>
    <x v="21"/>
    <n v="95"/>
    <s v="Cambridge"/>
    <s v="Expense"/>
    <s v="Total"/>
    <x v="0"/>
    <x v="139"/>
    <x v="139"/>
    <m/>
    <n v="339398.49480100285"/>
  </r>
  <r>
    <n v="3375"/>
    <x v="21"/>
    <n v="95"/>
    <s v="Cambridge"/>
    <s v="Expense"/>
    <s v="Total"/>
    <x v="0"/>
    <x v="140"/>
    <x v="140"/>
    <m/>
    <n v="339580"/>
  </r>
  <r>
    <n v="3376"/>
    <x v="21"/>
    <n v="95"/>
    <s v="Cambridge"/>
    <s v="Expense"/>
    <s v="Line Item"/>
    <x v="0"/>
    <x v="141"/>
    <x v="141"/>
    <m/>
    <n v="181.50519899715437"/>
  </r>
  <r>
    <n v="3377"/>
    <x v="21"/>
    <n v="95"/>
    <s v="Cambridge"/>
    <s v="Non-Reimbursable"/>
    <s v="Line Item"/>
    <x v="0"/>
    <x v="142"/>
    <x v="142"/>
    <m/>
    <n v="0"/>
  </r>
  <r>
    <n v="3378"/>
    <x v="21"/>
    <n v="95"/>
    <s v="Cambridge"/>
    <s v="Non-Reimbursable"/>
    <s v="Line Item"/>
    <x v="0"/>
    <x v="143"/>
    <x v="143"/>
    <m/>
    <n v="0"/>
  </r>
  <r>
    <n v="3379"/>
    <x v="21"/>
    <n v="95"/>
    <s v="Cambridge"/>
    <s v="Non-Reimbursable"/>
    <s v="Line Item"/>
    <x v="0"/>
    <x v="144"/>
    <x v="144"/>
    <m/>
    <n v="0"/>
  </r>
  <r>
    <n v="3380"/>
    <x v="21"/>
    <n v="95"/>
    <s v="Cambridge"/>
    <s v="Non-Reimbursable"/>
    <s v="Line Item"/>
    <x v="0"/>
    <x v="145"/>
    <x v="145"/>
    <m/>
    <n v="0"/>
  </r>
  <r>
    <n v="3381"/>
    <x v="21"/>
    <n v="95"/>
    <s v="Cambridge"/>
    <s v="Non-Reimbursable"/>
    <s v="Line Item"/>
    <x v="0"/>
    <x v="146"/>
    <x v="146"/>
    <m/>
    <n v="0"/>
  </r>
  <r>
    <n v="3382"/>
    <x v="21"/>
    <n v="95"/>
    <s v="Cambridge"/>
    <s v="Non-Reimbursable"/>
    <s v="Line Item"/>
    <x v="0"/>
    <x v="147"/>
    <x v="147"/>
    <m/>
    <n v="0"/>
  </r>
  <r>
    <n v="3383"/>
    <x v="21"/>
    <n v="95"/>
    <s v="Cambridge"/>
    <s v="Non-Reimbursable"/>
    <s v="Line Item"/>
    <x v="0"/>
    <x v="148"/>
    <x v="148"/>
    <m/>
    <n v="0"/>
  </r>
  <r>
    <n v="3384"/>
    <x v="21"/>
    <n v="95"/>
    <s v="Cambridge"/>
    <s v="Non-Reimbursable"/>
    <s v="Total"/>
    <x v="0"/>
    <x v="149"/>
    <x v="149"/>
    <m/>
    <n v="0"/>
  </r>
  <r>
    <n v="3385"/>
    <x v="21"/>
    <n v="95"/>
    <s v="Cambridge"/>
    <s v="Non-Reimbursable"/>
    <s v="Total"/>
    <x v="0"/>
    <x v="150"/>
    <x v="150"/>
    <m/>
    <n v="334"/>
  </r>
  <r>
    <n v="3386"/>
    <x v="21"/>
    <n v="95"/>
    <s v="Cambridge"/>
    <s v="Non-Reimbursable"/>
    <s v="Line Item"/>
    <x v="0"/>
    <x v="151"/>
    <x v="151"/>
    <m/>
    <n v="0"/>
  </r>
  <r>
    <n v="3387"/>
    <x v="21"/>
    <n v="95"/>
    <s v="Cambridge"/>
    <s v="Non-Reimbursable"/>
    <s v="Line Item"/>
    <x v="0"/>
    <x v="152"/>
    <x v="152"/>
    <m/>
    <m/>
  </r>
  <r>
    <n v="3388"/>
    <x v="21"/>
    <n v="95"/>
    <s v="Cambridge"/>
    <s v="Non-Reimbursable"/>
    <s v="Line Item"/>
    <x v="0"/>
    <x v="153"/>
    <x v="153"/>
    <m/>
    <n v="334"/>
  </r>
  <r>
    <n v="3389"/>
    <x v="22"/>
    <n v="17"/>
    <s v="Pittsfield"/>
    <s v="Revenue"/>
    <s v="Line Item"/>
    <x v="0"/>
    <x v="0"/>
    <x v="0"/>
    <m/>
    <m/>
  </r>
  <r>
    <n v="3390"/>
    <x v="22"/>
    <n v="17"/>
    <s v="Pittsfield"/>
    <s v="Revenue"/>
    <s v="Line Item"/>
    <x v="0"/>
    <x v="1"/>
    <x v="1"/>
    <m/>
    <m/>
  </r>
  <r>
    <n v="3391"/>
    <x v="22"/>
    <n v="17"/>
    <s v="Pittsfield"/>
    <s v="Revenue"/>
    <s v="Line Item"/>
    <x v="0"/>
    <x v="2"/>
    <x v="2"/>
    <m/>
    <m/>
  </r>
  <r>
    <n v="3392"/>
    <x v="22"/>
    <n v="17"/>
    <s v="Pittsfield"/>
    <s v="Revenue"/>
    <s v="Total"/>
    <x v="0"/>
    <x v="3"/>
    <x v="3"/>
    <m/>
    <m/>
  </r>
  <r>
    <n v="3393"/>
    <x v="22"/>
    <n v="17"/>
    <s v="Pittsfield"/>
    <s v="Revenue"/>
    <s v="Line Item"/>
    <x v="0"/>
    <x v="4"/>
    <x v="4"/>
    <m/>
    <m/>
  </r>
  <r>
    <n v="3394"/>
    <x v="22"/>
    <n v="17"/>
    <s v="Pittsfield"/>
    <s v="Revenue"/>
    <s v="Line Item"/>
    <x v="0"/>
    <x v="5"/>
    <x v="5"/>
    <m/>
    <m/>
  </r>
  <r>
    <n v="3395"/>
    <x v="22"/>
    <n v="17"/>
    <s v="Pittsfield"/>
    <s v="Revenue"/>
    <s v="Total"/>
    <x v="0"/>
    <x v="6"/>
    <x v="6"/>
    <m/>
    <m/>
  </r>
  <r>
    <n v="3396"/>
    <x v="22"/>
    <n v="17"/>
    <s v="Pittsfield"/>
    <s v="Revenue"/>
    <s v="Line Item"/>
    <x v="0"/>
    <x v="7"/>
    <x v="7"/>
    <m/>
    <m/>
  </r>
  <r>
    <n v="3397"/>
    <x v="22"/>
    <n v="17"/>
    <s v="Pittsfield"/>
    <s v="Revenue"/>
    <s v="Line Item"/>
    <x v="0"/>
    <x v="8"/>
    <x v="8"/>
    <m/>
    <m/>
  </r>
  <r>
    <n v="3398"/>
    <x v="22"/>
    <n v="17"/>
    <s v="Pittsfield"/>
    <s v="Revenue"/>
    <s v="Line Item"/>
    <x v="0"/>
    <x v="9"/>
    <x v="9"/>
    <m/>
    <m/>
  </r>
  <r>
    <n v="3399"/>
    <x v="22"/>
    <n v="17"/>
    <s v="Pittsfield"/>
    <s v="Revenue"/>
    <s v="Line Item"/>
    <x v="0"/>
    <x v="10"/>
    <x v="10"/>
    <m/>
    <n v="301782"/>
  </r>
  <r>
    <n v="3400"/>
    <x v="22"/>
    <n v="17"/>
    <s v="Pittsfield"/>
    <s v="Revenue"/>
    <s v="Line Item"/>
    <x v="0"/>
    <x v="11"/>
    <x v="11"/>
    <m/>
    <m/>
  </r>
  <r>
    <n v="3401"/>
    <x v="22"/>
    <n v="17"/>
    <s v="Pittsfield"/>
    <s v="Revenue"/>
    <s v="Line Item"/>
    <x v="0"/>
    <x v="12"/>
    <x v="12"/>
    <m/>
    <m/>
  </r>
  <r>
    <n v="3402"/>
    <x v="22"/>
    <n v="17"/>
    <s v="Pittsfield"/>
    <s v="Revenue"/>
    <s v="Line Item"/>
    <x v="0"/>
    <x v="13"/>
    <x v="13"/>
    <m/>
    <m/>
  </r>
  <r>
    <n v="3403"/>
    <x v="22"/>
    <n v="17"/>
    <s v="Pittsfield"/>
    <s v="Revenue"/>
    <s v="Line Item"/>
    <x v="0"/>
    <x v="14"/>
    <x v="14"/>
    <m/>
    <m/>
  </r>
  <r>
    <n v="3404"/>
    <x v="22"/>
    <n v="17"/>
    <s v="Pittsfield"/>
    <s v="Revenue"/>
    <s v="Line Item"/>
    <x v="0"/>
    <x v="15"/>
    <x v="15"/>
    <m/>
    <m/>
  </r>
  <r>
    <n v="3405"/>
    <x v="22"/>
    <n v="17"/>
    <s v="Pittsfield"/>
    <s v="Revenue"/>
    <s v="Line Item"/>
    <x v="0"/>
    <x v="16"/>
    <x v="16"/>
    <m/>
    <m/>
  </r>
  <r>
    <n v="3406"/>
    <x v="22"/>
    <n v="17"/>
    <s v="Pittsfield"/>
    <s v="Revenue"/>
    <s v="Line Item"/>
    <x v="0"/>
    <x v="17"/>
    <x v="17"/>
    <m/>
    <m/>
  </r>
  <r>
    <n v="3407"/>
    <x v="22"/>
    <n v="17"/>
    <s v="Pittsfield"/>
    <s v="Revenue"/>
    <s v="Line Item"/>
    <x v="0"/>
    <x v="18"/>
    <x v="18"/>
    <m/>
    <m/>
  </r>
  <r>
    <n v="3408"/>
    <x v="22"/>
    <n v="17"/>
    <s v="Pittsfield"/>
    <s v="Revenue"/>
    <s v="Line Item"/>
    <x v="0"/>
    <x v="19"/>
    <x v="19"/>
    <m/>
    <m/>
  </r>
  <r>
    <n v="3409"/>
    <x v="22"/>
    <n v="17"/>
    <s v="Pittsfield"/>
    <s v="Revenue"/>
    <s v="Line Item"/>
    <x v="0"/>
    <x v="20"/>
    <x v="20"/>
    <m/>
    <m/>
  </r>
  <r>
    <n v="3410"/>
    <x v="22"/>
    <n v="17"/>
    <s v="Pittsfield"/>
    <s v="Revenue"/>
    <s v="Line Item"/>
    <x v="0"/>
    <x v="21"/>
    <x v="21"/>
    <m/>
    <m/>
  </r>
  <r>
    <n v="3411"/>
    <x v="22"/>
    <n v="17"/>
    <s v="Pittsfield"/>
    <s v="Revenue"/>
    <s v="Line Item"/>
    <x v="0"/>
    <x v="22"/>
    <x v="22"/>
    <m/>
    <m/>
  </r>
  <r>
    <n v="3412"/>
    <x v="22"/>
    <n v="17"/>
    <s v="Pittsfield"/>
    <s v="Revenue"/>
    <s v="Line Item"/>
    <x v="0"/>
    <x v="23"/>
    <x v="23"/>
    <m/>
    <m/>
  </r>
  <r>
    <n v="3413"/>
    <x v="22"/>
    <n v="17"/>
    <s v="Pittsfield"/>
    <s v="Revenue"/>
    <s v="Line Item"/>
    <x v="0"/>
    <x v="24"/>
    <x v="24"/>
    <m/>
    <m/>
  </r>
  <r>
    <n v="3414"/>
    <x v="22"/>
    <n v="17"/>
    <s v="Pittsfield"/>
    <s v="Revenue"/>
    <s v="Line Item"/>
    <x v="0"/>
    <x v="25"/>
    <x v="25"/>
    <m/>
    <m/>
  </r>
  <r>
    <n v="3415"/>
    <x v="22"/>
    <n v="17"/>
    <s v="Pittsfield"/>
    <s v="Revenue"/>
    <s v="Line Item"/>
    <x v="0"/>
    <x v="26"/>
    <x v="26"/>
    <m/>
    <m/>
  </r>
  <r>
    <n v="3416"/>
    <x v="22"/>
    <n v="17"/>
    <s v="Pittsfield"/>
    <s v="Revenue"/>
    <s v="Line Item"/>
    <x v="0"/>
    <x v="27"/>
    <x v="27"/>
    <m/>
    <m/>
  </r>
  <r>
    <n v="3417"/>
    <x v="22"/>
    <n v="17"/>
    <s v="Pittsfield"/>
    <s v="Revenue"/>
    <s v="Line Item"/>
    <x v="0"/>
    <x v="28"/>
    <x v="28"/>
    <m/>
    <n v="1013"/>
  </r>
  <r>
    <n v="3418"/>
    <x v="22"/>
    <n v="17"/>
    <s v="Pittsfield"/>
    <s v="Revenue"/>
    <s v="Line Item"/>
    <x v="0"/>
    <x v="29"/>
    <x v="29"/>
    <m/>
    <m/>
  </r>
  <r>
    <n v="3419"/>
    <x v="22"/>
    <n v="17"/>
    <s v="Pittsfield"/>
    <s v="Revenue"/>
    <s v="Line Item"/>
    <x v="0"/>
    <x v="30"/>
    <x v="30"/>
    <m/>
    <m/>
  </r>
  <r>
    <n v="3420"/>
    <x v="22"/>
    <n v="17"/>
    <s v="Pittsfield"/>
    <s v="Revenue"/>
    <s v="Line Item"/>
    <x v="0"/>
    <x v="31"/>
    <x v="31"/>
    <m/>
    <m/>
  </r>
  <r>
    <n v="3421"/>
    <x v="22"/>
    <n v="17"/>
    <s v="Pittsfield"/>
    <s v="Revenue"/>
    <s v="Line Item"/>
    <x v="0"/>
    <x v="32"/>
    <x v="32"/>
    <m/>
    <m/>
  </r>
  <r>
    <n v="3422"/>
    <x v="22"/>
    <n v="17"/>
    <s v="Pittsfield"/>
    <s v="Revenue"/>
    <s v="Line Item"/>
    <x v="0"/>
    <x v="33"/>
    <x v="33"/>
    <m/>
    <m/>
  </r>
  <r>
    <n v="3423"/>
    <x v="22"/>
    <n v="17"/>
    <s v="Pittsfield"/>
    <s v="Revenue"/>
    <s v="Line Item"/>
    <x v="0"/>
    <x v="34"/>
    <x v="34"/>
    <m/>
    <m/>
  </r>
  <r>
    <n v="3424"/>
    <x v="22"/>
    <n v="17"/>
    <s v="Pittsfield"/>
    <s v="Revenue"/>
    <s v="Line Item"/>
    <x v="0"/>
    <x v="35"/>
    <x v="35"/>
    <m/>
    <m/>
  </r>
  <r>
    <n v="3425"/>
    <x v="22"/>
    <n v="17"/>
    <s v="Pittsfield"/>
    <s v="Revenue"/>
    <s v="Line Item"/>
    <x v="0"/>
    <x v="36"/>
    <x v="36"/>
    <m/>
    <m/>
  </r>
  <r>
    <n v="3426"/>
    <x v="22"/>
    <n v="17"/>
    <s v="Pittsfield"/>
    <s v="Revenue"/>
    <s v="Line Item"/>
    <x v="0"/>
    <x v="37"/>
    <x v="37"/>
    <m/>
    <m/>
  </r>
  <r>
    <n v="3427"/>
    <x v="22"/>
    <n v="17"/>
    <s v="Pittsfield"/>
    <s v="Revenue"/>
    <s v="Line Item"/>
    <x v="0"/>
    <x v="38"/>
    <x v="38"/>
    <m/>
    <m/>
  </r>
  <r>
    <n v="3428"/>
    <x v="22"/>
    <n v="17"/>
    <s v="Pittsfield"/>
    <s v="Revenue"/>
    <s v="Line Item"/>
    <x v="0"/>
    <x v="39"/>
    <x v="39"/>
    <m/>
    <m/>
  </r>
  <r>
    <n v="3429"/>
    <x v="22"/>
    <n v="17"/>
    <s v="Pittsfield"/>
    <s v="Revenue"/>
    <s v="Line Item"/>
    <x v="0"/>
    <x v="40"/>
    <x v="40"/>
    <m/>
    <m/>
  </r>
  <r>
    <n v="3430"/>
    <x v="22"/>
    <n v="17"/>
    <s v="Pittsfield"/>
    <s v="Revenue"/>
    <s v="Line Item"/>
    <x v="0"/>
    <x v="41"/>
    <x v="41"/>
    <m/>
    <m/>
  </r>
  <r>
    <n v="3431"/>
    <x v="22"/>
    <n v="17"/>
    <s v="Pittsfield"/>
    <s v="Revenue"/>
    <s v="Total"/>
    <x v="0"/>
    <x v="42"/>
    <x v="42"/>
    <m/>
    <n v="302795"/>
  </r>
  <r>
    <n v="3432"/>
    <x v="22"/>
    <n v="17"/>
    <s v="Pittsfield"/>
    <s v="Revenue"/>
    <s v="Line Item"/>
    <x v="0"/>
    <x v="43"/>
    <x v="43"/>
    <m/>
    <m/>
  </r>
  <r>
    <n v="3433"/>
    <x v="22"/>
    <n v="17"/>
    <s v="Pittsfield"/>
    <s v="Revenue"/>
    <s v="Line Item"/>
    <x v="0"/>
    <x v="44"/>
    <x v="44"/>
    <m/>
    <m/>
  </r>
  <r>
    <n v="3434"/>
    <x v="22"/>
    <n v="17"/>
    <s v="Pittsfield"/>
    <s v="Revenue"/>
    <s v="Line Item"/>
    <x v="0"/>
    <x v="45"/>
    <x v="45"/>
    <m/>
    <m/>
  </r>
  <r>
    <n v="3435"/>
    <x v="22"/>
    <n v="17"/>
    <s v="Pittsfield"/>
    <s v="Revenue"/>
    <s v="Line Item"/>
    <x v="0"/>
    <x v="46"/>
    <x v="46"/>
    <m/>
    <m/>
  </r>
  <r>
    <n v="3436"/>
    <x v="22"/>
    <n v="17"/>
    <s v="Pittsfield"/>
    <s v="Revenue"/>
    <s v="Line Item"/>
    <x v="0"/>
    <x v="47"/>
    <x v="47"/>
    <m/>
    <m/>
  </r>
  <r>
    <n v="3437"/>
    <x v="22"/>
    <n v="17"/>
    <s v="Pittsfield"/>
    <s v="Revenue"/>
    <s v="Line Item"/>
    <x v="0"/>
    <x v="48"/>
    <x v="48"/>
    <m/>
    <m/>
  </r>
  <r>
    <n v="3438"/>
    <x v="22"/>
    <n v="17"/>
    <s v="Pittsfield"/>
    <s v="Revenue"/>
    <s v="Line Item"/>
    <x v="0"/>
    <x v="49"/>
    <x v="49"/>
    <m/>
    <m/>
  </r>
  <r>
    <n v="3439"/>
    <x v="22"/>
    <n v="17"/>
    <s v="Pittsfield"/>
    <s v="Revenue"/>
    <s v="Line Item"/>
    <x v="0"/>
    <x v="50"/>
    <x v="50"/>
    <m/>
    <m/>
  </r>
  <r>
    <n v="3440"/>
    <x v="22"/>
    <n v="17"/>
    <s v="Pittsfield"/>
    <s v="Revenue"/>
    <s v="Line Item"/>
    <x v="0"/>
    <x v="51"/>
    <x v="51"/>
    <m/>
    <m/>
  </r>
  <r>
    <n v="3441"/>
    <x v="22"/>
    <n v="17"/>
    <s v="Pittsfield"/>
    <s v="Revenue"/>
    <s v="Total"/>
    <x v="0"/>
    <x v="52"/>
    <x v="52"/>
    <m/>
    <n v="302795"/>
  </r>
  <r>
    <n v="3442"/>
    <x v="22"/>
    <n v="17"/>
    <s v="Pittsfield"/>
    <s v="Salary Expense"/>
    <s v="Line Item"/>
    <x v="1"/>
    <x v="53"/>
    <x v="53"/>
    <n v="1.1499999999999999"/>
    <n v="68031"/>
  </r>
  <r>
    <n v="3443"/>
    <x v="22"/>
    <n v="17"/>
    <s v="Pittsfield"/>
    <s v="Salary Expense"/>
    <s v="Line Item"/>
    <x v="1"/>
    <x v="54"/>
    <x v="54"/>
    <n v="0.06"/>
    <n v="4926"/>
  </r>
  <r>
    <n v="3444"/>
    <x v="22"/>
    <n v="17"/>
    <s v="Pittsfield"/>
    <s v="Salary Expense"/>
    <s v="Line Item"/>
    <x v="1"/>
    <x v="55"/>
    <x v="55"/>
    <m/>
    <m/>
  </r>
  <r>
    <n v="3445"/>
    <x v="22"/>
    <n v="17"/>
    <s v="Pittsfield"/>
    <s v="Salary Expense"/>
    <s v="Line Item"/>
    <x v="2"/>
    <x v="56"/>
    <x v="56"/>
    <m/>
    <m/>
  </r>
  <r>
    <n v="3446"/>
    <x v="22"/>
    <n v="17"/>
    <s v="Pittsfield"/>
    <s v="Salary Expense"/>
    <s v="Line Item"/>
    <x v="2"/>
    <x v="57"/>
    <x v="57"/>
    <m/>
    <m/>
  </r>
  <r>
    <n v="3447"/>
    <x v="22"/>
    <n v="17"/>
    <s v="Pittsfield"/>
    <s v="Salary Expense"/>
    <s v="Line Item"/>
    <x v="2"/>
    <x v="58"/>
    <x v="58"/>
    <m/>
    <m/>
  </r>
  <r>
    <n v="3448"/>
    <x v="22"/>
    <n v="17"/>
    <s v="Pittsfield"/>
    <s v="Salary Expense"/>
    <s v="Line Item"/>
    <x v="2"/>
    <x v="59"/>
    <x v="59"/>
    <m/>
    <m/>
  </r>
  <r>
    <n v="3449"/>
    <x v="22"/>
    <n v="17"/>
    <s v="Pittsfield"/>
    <s v="Salary Expense"/>
    <s v="Line Item"/>
    <x v="2"/>
    <x v="60"/>
    <x v="60"/>
    <m/>
    <m/>
  </r>
  <r>
    <n v="3450"/>
    <x v="22"/>
    <n v="17"/>
    <s v="Pittsfield"/>
    <s v="Salary Expense"/>
    <s v="Line Item"/>
    <x v="2"/>
    <x v="61"/>
    <x v="61"/>
    <m/>
    <m/>
  </r>
  <r>
    <n v="3451"/>
    <x v="22"/>
    <n v="17"/>
    <s v="Pittsfield"/>
    <s v="Salary Expense"/>
    <s v="Line Item"/>
    <x v="2"/>
    <x v="62"/>
    <x v="62"/>
    <m/>
    <m/>
  </r>
  <r>
    <n v="3452"/>
    <x v="22"/>
    <n v="17"/>
    <s v="Pittsfield"/>
    <s v="Salary Expense"/>
    <s v="Line Item"/>
    <x v="2"/>
    <x v="63"/>
    <x v="63"/>
    <m/>
    <m/>
  </r>
  <r>
    <n v="3453"/>
    <x v="22"/>
    <n v="17"/>
    <s v="Pittsfield"/>
    <s v="Salary Expense"/>
    <s v="Line Item"/>
    <x v="2"/>
    <x v="64"/>
    <x v="64"/>
    <m/>
    <m/>
  </r>
  <r>
    <n v="3454"/>
    <x v="22"/>
    <n v="17"/>
    <s v="Pittsfield"/>
    <s v="Salary Expense"/>
    <s v="Line Item"/>
    <x v="2"/>
    <x v="65"/>
    <x v="65"/>
    <m/>
    <m/>
  </r>
  <r>
    <n v="3455"/>
    <x v="22"/>
    <n v="17"/>
    <s v="Pittsfield"/>
    <s v="Salary Expense"/>
    <s v="Line Item"/>
    <x v="2"/>
    <x v="66"/>
    <x v="66"/>
    <m/>
    <m/>
  </r>
  <r>
    <n v="3456"/>
    <x v="22"/>
    <n v="17"/>
    <s v="Pittsfield"/>
    <s v="Salary Expense"/>
    <s v="Line Item"/>
    <x v="2"/>
    <x v="67"/>
    <x v="67"/>
    <m/>
    <m/>
  </r>
  <r>
    <n v="3457"/>
    <x v="22"/>
    <n v="17"/>
    <s v="Pittsfield"/>
    <s v="Salary Expense"/>
    <s v="Line Item"/>
    <x v="2"/>
    <x v="68"/>
    <x v="68"/>
    <m/>
    <m/>
  </r>
  <r>
    <n v="3458"/>
    <x v="22"/>
    <n v="17"/>
    <s v="Pittsfield"/>
    <s v="Salary Expense"/>
    <s v="Line Item"/>
    <x v="2"/>
    <x v="69"/>
    <x v="69"/>
    <m/>
    <m/>
  </r>
  <r>
    <n v="3459"/>
    <x v="22"/>
    <n v="17"/>
    <s v="Pittsfield"/>
    <s v="Salary Expense"/>
    <s v="Line Item"/>
    <x v="2"/>
    <x v="70"/>
    <x v="70"/>
    <m/>
    <m/>
  </r>
  <r>
    <n v="3460"/>
    <x v="22"/>
    <n v="17"/>
    <s v="Pittsfield"/>
    <s v="Salary Expense"/>
    <s v="Line Item"/>
    <x v="2"/>
    <x v="71"/>
    <x v="71"/>
    <m/>
    <m/>
  </r>
  <r>
    <n v="3461"/>
    <x v="22"/>
    <n v="17"/>
    <s v="Pittsfield"/>
    <s v="Salary Expense"/>
    <s v="Line Item"/>
    <x v="2"/>
    <x v="72"/>
    <x v="72"/>
    <m/>
    <m/>
  </r>
  <r>
    <n v="3462"/>
    <x v="22"/>
    <n v="17"/>
    <s v="Pittsfield"/>
    <s v="Salary Expense"/>
    <s v="Line Item"/>
    <x v="2"/>
    <x v="73"/>
    <x v="73"/>
    <m/>
    <m/>
  </r>
  <r>
    <n v="3463"/>
    <x v="22"/>
    <n v="17"/>
    <s v="Pittsfield"/>
    <s v="Salary Expense"/>
    <s v="Line Item"/>
    <x v="2"/>
    <x v="74"/>
    <x v="74"/>
    <m/>
    <m/>
  </r>
  <r>
    <n v="3464"/>
    <x v="22"/>
    <n v="17"/>
    <s v="Pittsfield"/>
    <s v="Salary Expense"/>
    <s v="Line Item"/>
    <x v="2"/>
    <x v="75"/>
    <x v="75"/>
    <m/>
    <m/>
  </r>
  <r>
    <n v="3465"/>
    <x v="22"/>
    <n v="17"/>
    <s v="Pittsfield"/>
    <s v="Salary Expense"/>
    <s v="Line Item"/>
    <x v="2"/>
    <x v="76"/>
    <x v="76"/>
    <m/>
    <m/>
  </r>
  <r>
    <n v="3466"/>
    <x v="22"/>
    <n v="17"/>
    <s v="Pittsfield"/>
    <s v="Salary Expense"/>
    <s v="Line Item"/>
    <x v="2"/>
    <x v="77"/>
    <x v="77"/>
    <m/>
    <m/>
  </r>
  <r>
    <n v="3467"/>
    <x v="22"/>
    <n v="17"/>
    <s v="Pittsfield"/>
    <s v="Salary Expense"/>
    <s v="Line Item"/>
    <x v="2"/>
    <x v="78"/>
    <x v="78"/>
    <m/>
    <m/>
  </r>
  <r>
    <n v="3468"/>
    <x v="22"/>
    <n v="17"/>
    <s v="Pittsfield"/>
    <s v="Salary Expense"/>
    <s v="Line Item"/>
    <x v="2"/>
    <x v="79"/>
    <x v="79"/>
    <m/>
    <m/>
  </r>
  <r>
    <n v="3469"/>
    <x v="22"/>
    <n v="17"/>
    <s v="Pittsfield"/>
    <s v="Salary Expense"/>
    <s v="Line Item"/>
    <x v="2"/>
    <x v="80"/>
    <x v="80"/>
    <m/>
    <m/>
  </r>
  <r>
    <n v="3470"/>
    <x v="22"/>
    <n v="17"/>
    <s v="Pittsfield"/>
    <s v="Salary Expense"/>
    <s v="Line Item"/>
    <x v="2"/>
    <x v="81"/>
    <x v="81"/>
    <n v="0.74"/>
    <n v="35321"/>
  </r>
  <r>
    <n v="3471"/>
    <x v="22"/>
    <n v="17"/>
    <s v="Pittsfield"/>
    <s v="Salary Expense"/>
    <s v="Line Item"/>
    <x v="2"/>
    <x v="82"/>
    <x v="82"/>
    <n v="2"/>
    <n v="79861"/>
  </r>
  <r>
    <n v="3472"/>
    <x v="22"/>
    <n v="17"/>
    <s v="Pittsfield"/>
    <s v="Salary Expense"/>
    <s v="Line Item"/>
    <x v="2"/>
    <x v="83"/>
    <x v="83"/>
    <m/>
    <m/>
  </r>
  <r>
    <n v="3473"/>
    <x v="22"/>
    <n v="17"/>
    <s v="Pittsfield"/>
    <s v="Salary Expense"/>
    <s v="Line Item"/>
    <x v="2"/>
    <x v="84"/>
    <x v="84"/>
    <m/>
    <m/>
  </r>
  <r>
    <n v="3474"/>
    <x v="22"/>
    <n v="17"/>
    <s v="Pittsfield"/>
    <s v="Salary Expense"/>
    <s v="Line Item"/>
    <x v="2"/>
    <x v="85"/>
    <x v="85"/>
    <m/>
    <m/>
  </r>
  <r>
    <n v="3475"/>
    <x v="22"/>
    <n v="17"/>
    <s v="Pittsfield"/>
    <s v="Salary Expense"/>
    <s v="Line Item"/>
    <x v="2"/>
    <x v="86"/>
    <x v="86"/>
    <m/>
    <m/>
  </r>
  <r>
    <n v="3476"/>
    <x v="22"/>
    <n v="17"/>
    <s v="Pittsfield"/>
    <s v="Salary Expense"/>
    <s v="Line Item"/>
    <x v="3"/>
    <x v="87"/>
    <x v="87"/>
    <n v="0.6"/>
    <n v="21235"/>
  </r>
  <r>
    <n v="3477"/>
    <x v="22"/>
    <n v="17"/>
    <s v="Pittsfield"/>
    <s v="Salary Expense"/>
    <s v="Line Item"/>
    <x v="3"/>
    <x v="88"/>
    <x v="88"/>
    <n v="0"/>
    <n v="66"/>
  </r>
  <r>
    <n v="3478"/>
    <x v="22"/>
    <n v="17"/>
    <s v="Pittsfield"/>
    <s v="Salary Expense"/>
    <s v="Line Item"/>
    <x v="3"/>
    <x v="89"/>
    <x v="89"/>
    <m/>
    <m/>
  </r>
  <r>
    <n v="3479"/>
    <x v="22"/>
    <n v="17"/>
    <s v="Pittsfield"/>
    <s v="Salary Expense"/>
    <s v="Line Item"/>
    <x v="0"/>
    <x v="90"/>
    <x v="90"/>
    <m/>
    <m/>
  </r>
  <r>
    <n v="3480"/>
    <x v="22"/>
    <n v="17"/>
    <s v="Pittsfield"/>
    <s v="Salary Expense"/>
    <s v="Total"/>
    <x v="0"/>
    <x v="91"/>
    <x v="91"/>
    <n v="4.55"/>
    <n v="209440"/>
  </r>
  <r>
    <n v="3481"/>
    <x v="22"/>
    <n v="17"/>
    <s v="Pittsfield"/>
    <s v="Expense"/>
    <s v="Total"/>
    <x v="0"/>
    <x v="92"/>
    <x v="92"/>
    <n v="4.55"/>
    <n v="209440"/>
  </r>
  <r>
    <n v="3482"/>
    <x v="22"/>
    <n v="17"/>
    <s v="Pittsfield"/>
    <s v="Expense"/>
    <s v="Line Item"/>
    <x v="0"/>
    <x v="93"/>
    <x v="93"/>
    <m/>
    <m/>
  </r>
  <r>
    <n v="3483"/>
    <x v="22"/>
    <n v="17"/>
    <s v="Pittsfield"/>
    <s v="Expense"/>
    <s v="Line Item"/>
    <x v="0"/>
    <x v="94"/>
    <x v="94"/>
    <m/>
    <m/>
  </r>
  <r>
    <n v="3484"/>
    <x v="22"/>
    <n v="17"/>
    <s v="Pittsfield"/>
    <s v="Expense"/>
    <s v="Line Item"/>
    <x v="0"/>
    <x v="95"/>
    <x v="95"/>
    <m/>
    <m/>
  </r>
  <r>
    <n v="3485"/>
    <x v="22"/>
    <n v="17"/>
    <s v="Pittsfield"/>
    <s v="Expense"/>
    <s v="Line Item"/>
    <x v="0"/>
    <x v="96"/>
    <x v="96"/>
    <m/>
    <m/>
  </r>
  <r>
    <n v="3486"/>
    <x v="22"/>
    <n v="17"/>
    <s v="Pittsfield"/>
    <s v="Expense"/>
    <s v="Total"/>
    <x v="0"/>
    <x v="97"/>
    <x v="97"/>
    <n v="0"/>
    <n v="0"/>
  </r>
  <r>
    <n v="3487"/>
    <x v="22"/>
    <n v="17"/>
    <s v="Pittsfield"/>
    <s v="Expense"/>
    <s v="Line Item"/>
    <x v="0"/>
    <x v="98"/>
    <x v="98"/>
    <m/>
    <m/>
  </r>
  <r>
    <n v="3488"/>
    <x v="22"/>
    <n v="17"/>
    <s v="Pittsfield"/>
    <s v="Expense"/>
    <s v="Total"/>
    <x v="0"/>
    <x v="99"/>
    <x v="99"/>
    <n v="4.55"/>
    <n v="209440"/>
  </r>
  <r>
    <n v="3489"/>
    <x v="22"/>
    <n v="17"/>
    <s v="Pittsfield"/>
    <s v="Expense"/>
    <s v="Line Item"/>
    <x v="0"/>
    <x v="100"/>
    <x v="100"/>
    <m/>
    <n v="20689"/>
  </r>
  <r>
    <n v="3490"/>
    <x v="22"/>
    <n v="17"/>
    <s v="Pittsfield"/>
    <s v="Expense"/>
    <s v="Line Item"/>
    <x v="0"/>
    <x v="101"/>
    <x v="101"/>
    <m/>
    <n v="22512"/>
  </r>
  <r>
    <n v="3491"/>
    <x v="22"/>
    <n v="17"/>
    <s v="Pittsfield"/>
    <s v="Expense"/>
    <s v="Line Item"/>
    <x v="0"/>
    <x v="102"/>
    <x v="102"/>
    <m/>
    <n v="230"/>
  </r>
  <r>
    <n v="3492"/>
    <x v="22"/>
    <n v="17"/>
    <s v="Pittsfield"/>
    <s v="Expense"/>
    <s v="Total"/>
    <x v="0"/>
    <x v="103"/>
    <x v="103"/>
    <m/>
    <n v="252871"/>
  </r>
  <r>
    <n v="3493"/>
    <x v="22"/>
    <n v="17"/>
    <s v="Pittsfield"/>
    <s v="Expense"/>
    <s v="Line Item"/>
    <x v="0"/>
    <x v="104"/>
    <x v="104"/>
    <m/>
    <m/>
  </r>
  <r>
    <n v="3494"/>
    <x v="22"/>
    <n v="17"/>
    <s v="Pittsfield"/>
    <s v="Expense"/>
    <s v="Line Item"/>
    <x v="0"/>
    <x v="105"/>
    <x v="105"/>
    <m/>
    <m/>
  </r>
  <r>
    <n v="3495"/>
    <x v="22"/>
    <n v="17"/>
    <s v="Pittsfield"/>
    <s v="Expense"/>
    <s v="Line Item"/>
    <x v="0"/>
    <x v="106"/>
    <x v="106"/>
    <m/>
    <m/>
  </r>
  <r>
    <n v="3496"/>
    <x v="22"/>
    <n v="17"/>
    <s v="Pittsfield"/>
    <s v="Expense"/>
    <s v="Line Item"/>
    <x v="0"/>
    <x v="107"/>
    <x v="107"/>
    <m/>
    <n v="658"/>
  </r>
  <r>
    <n v="3497"/>
    <x v="22"/>
    <n v="17"/>
    <s v="Pittsfield"/>
    <s v="Expense"/>
    <s v="Total"/>
    <x v="0"/>
    <x v="108"/>
    <x v="108"/>
    <m/>
    <n v="658"/>
  </r>
  <r>
    <n v="3498"/>
    <x v="22"/>
    <n v="17"/>
    <s v="Pittsfield"/>
    <s v="Expense"/>
    <s v="Line Item"/>
    <x v="0"/>
    <x v="109"/>
    <x v="109"/>
    <m/>
    <m/>
  </r>
  <r>
    <n v="3499"/>
    <x v="22"/>
    <n v="17"/>
    <s v="Pittsfield"/>
    <s v="Expense"/>
    <s v="Line Item"/>
    <x v="0"/>
    <x v="110"/>
    <x v="110"/>
    <m/>
    <m/>
  </r>
  <r>
    <n v="3500"/>
    <x v="22"/>
    <n v="17"/>
    <s v="Pittsfield"/>
    <s v="Expense"/>
    <s v="Line Item"/>
    <x v="0"/>
    <x v="111"/>
    <x v="111"/>
    <m/>
    <m/>
  </r>
  <r>
    <n v="3501"/>
    <x v="22"/>
    <n v="17"/>
    <s v="Pittsfield"/>
    <s v="Expense"/>
    <s v="Line Item"/>
    <x v="0"/>
    <x v="112"/>
    <x v="112"/>
    <m/>
    <m/>
  </r>
  <r>
    <n v="3502"/>
    <x v="22"/>
    <n v="17"/>
    <s v="Pittsfield"/>
    <s v="Expense"/>
    <s v="Line Item"/>
    <x v="0"/>
    <x v="113"/>
    <x v="113"/>
    <m/>
    <n v="735"/>
  </r>
  <r>
    <n v="3503"/>
    <x v="22"/>
    <n v="17"/>
    <s v="Pittsfield"/>
    <s v="Expense"/>
    <s v="Line Item"/>
    <x v="0"/>
    <x v="114"/>
    <x v="114"/>
    <m/>
    <n v="7963"/>
  </r>
  <r>
    <n v="3504"/>
    <x v="22"/>
    <n v="17"/>
    <s v="Pittsfield"/>
    <s v="Expense"/>
    <s v="Line Item"/>
    <x v="0"/>
    <x v="115"/>
    <x v="115"/>
    <m/>
    <m/>
  </r>
  <r>
    <n v="3505"/>
    <x v="22"/>
    <n v="17"/>
    <s v="Pittsfield"/>
    <s v="Expense"/>
    <s v="Line Item"/>
    <x v="0"/>
    <x v="116"/>
    <x v="116"/>
    <m/>
    <m/>
  </r>
  <r>
    <n v="3506"/>
    <x v="22"/>
    <n v="17"/>
    <s v="Pittsfield"/>
    <s v="Expense"/>
    <s v="Line Item"/>
    <x v="0"/>
    <x v="117"/>
    <x v="117"/>
    <m/>
    <m/>
  </r>
  <r>
    <n v="3507"/>
    <x v="22"/>
    <n v="17"/>
    <s v="Pittsfield"/>
    <s v="Expense"/>
    <s v="Line Item"/>
    <x v="0"/>
    <x v="118"/>
    <x v="118"/>
    <m/>
    <m/>
  </r>
  <r>
    <n v="3508"/>
    <x v="22"/>
    <n v="17"/>
    <s v="Pittsfield"/>
    <s v="Expense"/>
    <s v="Line Item"/>
    <x v="0"/>
    <x v="119"/>
    <x v="119"/>
    <m/>
    <m/>
  </r>
  <r>
    <n v="3509"/>
    <x v="22"/>
    <n v="17"/>
    <s v="Pittsfield"/>
    <s v="Expense"/>
    <s v="Line Item"/>
    <x v="0"/>
    <x v="120"/>
    <x v="120"/>
    <m/>
    <m/>
  </r>
  <r>
    <n v="3510"/>
    <x v="22"/>
    <n v="17"/>
    <s v="Pittsfield"/>
    <s v="Expense"/>
    <s v="Line Item"/>
    <x v="0"/>
    <x v="121"/>
    <x v="121"/>
    <m/>
    <m/>
  </r>
  <r>
    <n v="3511"/>
    <x v="22"/>
    <n v="17"/>
    <s v="Pittsfield"/>
    <s v="Expense"/>
    <s v="Line Item"/>
    <x v="0"/>
    <x v="122"/>
    <x v="122"/>
    <m/>
    <m/>
  </r>
  <r>
    <n v="3512"/>
    <x v="22"/>
    <n v="17"/>
    <s v="Pittsfield"/>
    <s v="Expense"/>
    <s v="Line Item"/>
    <x v="0"/>
    <x v="123"/>
    <x v="123"/>
    <m/>
    <m/>
  </r>
  <r>
    <n v="3513"/>
    <x v="22"/>
    <n v="17"/>
    <s v="Pittsfield"/>
    <s v="Expense"/>
    <s v="Line Item"/>
    <x v="0"/>
    <x v="124"/>
    <x v="124"/>
    <m/>
    <n v="1695"/>
  </r>
  <r>
    <n v="3514"/>
    <x v="22"/>
    <n v="17"/>
    <s v="Pittsfield"/>
    <s v="Expense"/>
    <s v="Line Item"/>
    <x v="0"/>
    <x v="125"/>
    <x v="125"/>
    <m/>
    <m/>
  </r>
  <r>
    <n v="3515"/>
    <x v="22"/>
    <n v="17"/>
    <s v="Pittsfield"/>
    <s v="Expense"/>
    <s v="Line Item"/>
    <x v="0"/>
    <x v="126"/>
    <x v="126"/>
    <m/>
    <m/>
  </r>
  <r>
    <n v="3516"/>
    <x v="22"/>
    <n v="17"/>
    <s v="Pittsfield"/>
    <s v="Expense"/>
    <s v="Total"/>
    <x v="0"/>
    <x v="127"/>
    <x v="127"/>
    <m/>
    <n v="10393"/>
  </r>
  <r>
    <n v="3517"/>
    <x v="22"/>
    <n v="17"/>
    <s v="Pittsfield"/>
    <s v="Expense"/>
    <s v="Line Item"/>
    <x v="0"/>
    <x v="128"/>
    <x v="128"/>
    <m/>
    <n v="4715"/>
  </r>
  <r>
    <n v="3518"/>
    <x v="22"/>
    <n v="17"/>
    <s v="Pittsfield"/>
    <s v="Expense"/>
    <s v="Line Item"/>
    <x v="0"/>
    <x v="129"/>
    <x v="129"/>
    <m/>
    <n v="329"/>
  </r>
  <r>
    <n v="3519"/>
    <x v="22"/>
    <n v="17"/>
    <s v="Pittsfield"/>
    <s v="Expense"/>
    <s v="Line Item"/>
    <x v="0"/>
    <x v="130"/>
    <x v="130"/>
    <m/>
    <m/>
  </r>
  <r>
    <n v="3520"/>
    <x v="22"/>
    <n v="17"/>
    <s v="Pittsfield"/>
    <s v="Expense"/>
    <s v="Line Item"/>
    <x v="0"/>
    <x v="131"/>
    <x v="131"/>
    <m/>
    <m/>
  </r>
  <r>
    <n v="3521"/>
    <x v="22"/>
    <n v="17"/>
    <s v="Pittsfield"/>
    <s v="Expense"/>
    <s v="Line Item"/>
    <x v="0"/>
    <x v="132"/>
    <x v="132"/>
    <m/>
    <m/>
  </r>
  <r>
    <n v="3522"/>
    <x v="22"/>
    <n v="17"/>
    <s v="Pittsfield"/>
    <s v="Expense"/>
    <s v="Line Item"/>
    <x v="0"/>
    <x v="133"/>
    <x v="133"/>
    <m/>
    <m/>
  </r>
  <r>
    <n v="3523"/>
    <x v="22"/>
    <n v="17"/>
    <s v="Pittsfield"/>
    <s v="Expense"/>
    <s v="Total"/>
    <x v="0"/>
    <x v="134"/>
    <x v="134"/>
    <m/>
    <n v="5044"/>
  </r>
  <r>
    <n v="3524"/>
    <x v="22"/>
    <n v="17"/>
    <s v="Pittsfield"/>
    <s v="Expense"/>
    <s v="Line Item"/>
    <x v="0"/>
    <x v="135"/>
    <x v="135"/>
    <m/>
    <n v="44708.277281728922"/>
  </r>
  <r>
    <n v="3525"/>
    <x v="22"/>
    <n v="17"/>
    <s v="Pittsfield"/>
    <s v="Expense"/>
    <s v="Total"/>
    <x v="0"/>
    <x v="136"/>
    <x v="136"/>
    <m/>
    <n v="313674.27728172892"/>
  </r>
  <r>
    <n v="3526"/>
    <x v="22"/>
    <n v="17"/>
    <s v="Pittsfield"/>
    <s v="Expense"/>
    <s v="Line Item"/>
    <x v="0"/>
    <x v="137"/>
    <x v="137"/>
    <m/>
    <m/>
  </r>
  <r>
    <n v="3527"/>
    <x v="22"/>
    <n v="17"/>
    <s v="Pittsfield"/>
    <s v="Expense"/>
    <s v="Line Item"/>
    <x v="0"/>
    <x v="138"/>
    <x v="138"/>
    <m/>
    <m/>
  </r>
  <r>
    <n v="3528"/>
    <x v="22"/>
    <n v="17"/>
    <s v="Pittsfield"/>
    <s v="Expense"/>
    <s v="Total"/>
    <x v="0"/>
    <x v="139"/>
    <x v="139"/>
    <m/>
    <n v="313674.27728172892"/>
  </r>
  <r>
    <n v="3529"/>
    <x v="22"/>
    <n v="17"/>
    <s v="Pittsfield"/>
    <s v="Expense"/>
    <s v="Total"/>
    <x v="0"/>
    <x v="140"/>
    <x v="140"/>
    <m/>
    <n v="302795"/>
  </r>
  <r>
    <n v="3530"/>
    <x v="22"/>
    <n v="17"/>
    <s v="Pittsfield"/>
    <s v="Expense"/>
    <s v="Line Item"/>
    <x v="0"/>
    <x v="141"/>
    <x v="141"/>
    <m/>
    <n v="-10879.277281728922"/>
  </r>
  <r>
    <n v="3531"/>
    <x v="22"/>
    <n v="17"/>
    <s v="Pittsfield"/>
    <s v="Non-Reimbursable"/>
    <s v="Line Item"/>
    <x v="0"/>
    <x v="142"/>
    <x v="142"/>
    <m/>
    <m/>
  </r>
  <r>
    <n v="3532"/>
    <x v="22"/>
    <n v="17"/>
    <s v="Pittsfield"/>
    <s v="Non-Reimbursable"/>
    <s v="Line Item"/>
    <x v="0"/>
    <x v="143"/>
    <x v="143"/>
    <m/>
    <m/>
  </r>
  <r>
    <n v="3533"/>
    <x v="22"/>
    <n v="17"/>
    <s v="Pittsfield"/>
    <s v="Non-Reimbursable"/>
    <s v="Line Item"/>
    <x v="0"/>
    <x v="144"/>
    <x v="144"/>
    <m/>
    <m/>
  </r>
  <r>
    <n v="3534"/>
    <x v="22"/>
    <n v="17"/>
    <s v="Pittsfield"/>
    <s v="Non-Reimbursable"/>
    <s v="Line Item"/>
    <x v="0"/>
    <x v="145"/>
    <x v="145"/>
    <m/>
    <m/>
  </r>
  <r>
    <n v="3535"/>
    <x v="22"/>
    <n v="17"/>
    <s v="Pittsfield"/>
    <s v="Non-Reimbursable"/>
    <s v="Line Item"/>
    <x v="0"/>
    <x v="146"/>
    <x v="146"/>
    <m/>
    <m/>
  </r>
  <r>
    <n v="3536"/>
    <x v="22"/>
    <n v="17"/>
    <s v="Pittsfield"/>
    <s v="Non-Reimbursable"/>
    <s v="Line Item"/>
    <x v="0"/>
    <x v="147"/>
    <x v="147"/>
    <m/>
    <m/>
  </r>
  <r>
    <n v="3537"/>
    <x v="22"/>
    <n v="17"/>
    <s v="Pittsfield"/>
    <s v="Non-Reimbursable"/>
    <s v="Line Item"/>
    <x v="0"/>
    <x v="148"/>
    <x v="148"/>
    <m/>
    <m/>
  </r>
  <r>
    <n v="3538"/>
    <x v="22"/>
    <n v="17"/>
    <s v="Pittsfield"/>
    <s v="Non-Reimbursable"/>
    <s v="Total"/>
    <x v="0"/>
    <x v="149"/>
    <x v="149"/>
    <m/>
    <m/>
  </r>
  <r>
    <n v="3539"/>
    <x v="22"/>
    <n v="17"/>
    <s v="Pittsfield"/>
    <s v="Non-Reimbursable"/>
    <s v="Total"/>
    <x v="0"/>
    <x v="150"/>
    <x v="150"/>
    <m/>
    <m/>
  </r>
  <r>
    <n v="3540"/>
    <x v="22"/>
    <n v="17"/>
    <s v="Pittsfield"/>
    <s v="Non-Reimbursable"/>
    <s v="Line Item"/>
    <x v="0"/>
    <x v="151"/>
    <x v="151"/>
    <m/>
    <m/>
  </r>
  <r>
    <n v="3541"/>
    <x v="22"/>
    <n v="17"/>
    <s v="Pittsfield"/>
    <s v="Non-Reimbursable"/>
    <s v="Line Item"/>
    <x v="0"/>
    <x v="152"/>
    <x v="152"/>
    <m/>
    <m/>
  </r>
  <r>
    <n v="3542"/>
    <x v="22"/>
    <n v="17"/>
    <s v="Pittsfield"/>
    <s v="Non-Reimbursable"/>
    <s v="Line Item"/>
    <x v="0"/>
    <x v="153"/>
    <x v="153"/>
    <m/>
    <m/>
  </r>
  <r>
    <n v="3543"/>
    <x v="23"/>
    <n v="20"/>
    <s v="Greenfield"/>
    <s v="Revenue"/>
    <s v="Line Item"/>
    <x v="0"/>
    <x v="0"/>
    <x v="0"/>
    <m/>
    <m/>
  </r>
  <r>
    <n v="3544"/>
    <x v="23"/>
    <n v="20"/>
    <s v="Greenfield"/>
    <s v="Revenue"/>
    <s v="Line Item"/>
    <x v="0"/>
    <x v="1"/>
    <x v="1"/>
    <m/>
    <m/>
  </r>
  <r>
    <n v="3545"/>
    <x v="23"/>
    <n v="20"/>
    <s v="Greenfield"/>
    <s v="Revenue"/>
    <s v="Line Item"/>
    <x v="0"/>
    <x v="2"/>
    <x v="2"/>
    <m/>
    <m/>
  </r>
  <r>
    <n v="3546"/>
    <x v="23"/>
    <n v="20"/>
    <s v="Greenfield"/>
    <s v="Revenue"/>
    <s v="Total"/>
    <x v="0"/>
    <x v="3"/>
    <x v="3"/>
    <m/>
    <n v="0"/>
  </r>
  <r>
    <n v="3547"/>
    <x v="23"/>
    <n v="20"/>
    <s v="Greenfield"/>
    <s v="Revenue"/>
    <s v="Line Item"/>
    <x v="0"/>
    <x v="4"/>
    <x v="4"/>
    <m/>
    <m/>
  </r>
  <r>
    <n v="3548"/>
    <x v="23"/>
    <n v="20"/>
    <s v="Greenfield"/>
    <s v="Revenue"/>
    <s v="Line Item"/>
    <x v="0"/>
    <x v="5"/>
    <x v="5"/>
    <m/>
    <m/>
  </r>
  <r>
    <n v="3549"/>
    <x v="23"/>
    <n v="20"/>
    <s v="Greenfield"/>
    <s v="Revenue"/>
    <s v="Total"/>
    <x v="0"/>
    <x v="6"/>
    <x v="6"/>
    <m/>
    <n v="0"/>
  </r>
  <r>
    <n v="3550"/>
    <x v="23"/>
    <n v="20"/>
    <s v="Greenfield"/>
    <s v="Revenue"/>
    <s v="Line Item"/>
    <x v="0"/>
    <x v="7"/>
    <x v="7"/>
    <m/>
    <m/>
  </r>
  <r>
    <n v="3551"/>
    <x v="23"/>
    <n v="20"/>
    <s v="Greenfield"/>
    <s v="Revenue"/>
    <s v="Line Item"/>
    <x v="0"/>
    <x v="8"/>
    <x v="8"/>
    <m/>
    <m/>
  </r>
  <r>
    <n v="3552"/>
    <x v="23"/>
    <n v="20"/>
    <s v="Greenfield"/>
    <s v="Revenue"/>
    <s v="Line Item"/>
    <x v="0"/>
    <x v="9"/>
    <x v="9"/>
    <m/>
    <m/>
  </r>
  <r>
    <n v="3553"/>
    <x v="23"/>
    <n v="20"/>
    <s v="Greenfield"/>
    <s v="Revenue"/>
    <s v="Line Item"/>
    <x v="0"/>
    <x v="10"/>
    <x v="10"/>
    <m/>
    <n v="339340"/>
  </r>
  <r>
    <n v="3554"/>
    <x v="23"/>
    <n v="20"/>
    <s v="Greenfield"/>
    <s v="Revenue"/>
    <s v="Line Item"/>
    <x v="0"/>
    <x v="11"/>
    <x v="11"/>
    <m/>
    <m/>
  </r>
  <r>
    <n v="3555"/>
    <x v="23"/>
    <n v="20"/>
    <s v="Greenfield"/>
    <s v="Revenue"/>
    <s v="Line Item"/>
    <x v="0"/>
    <x v="12"/>
    <x v="12"/>
    <m/>
    <m/>
  </r>
  <r>
    <n v="3556"/>
    <x v="23"/>
    <n v="20"/>
    <s v="Greenfield"/>
    <s v="Revenue"/>
    <s v="Line Item"/>
    <x v="0"/>
    <x v="13"/>
    <x v="13"/>
    <m/>
    <m/>
  </r>
  <r>
    <n v="3557"/>
    <x v="23"/>
    <n v="20"/>
    <s v="Greenfield"/>
    <s v="Revenue"/>
    <s v="Line Item"/>
    <x v="0"/>
    <x v="14"/>
    <x v="14"/>
    <m/>
    <m/>
  </r>
  <r>
    <n v="3558"/>
    <x v="23"/>
    <n v="20"/>
    <s v="Greenfield"/>
    <s v="Revenue"/>
    <s v="Line Item"/>
    <x v="0"/>
    <x v="15"/>
    <x v="15"/>
    <m/>
    <m/>
  </r>
  <r>
    <n v="3559"/>
    <x v="23"/>
    <n v="20"/>
    <s v="Greenfield"/>
    <s v="Revenue"/>
    <s v="Line Item"/>
    <x v="0"/>
    <x v="16"/>
    <x v="16"/>
    <m/>
    <m/>
  </r>
  <r>
    <n v="3560"/>
    <x v="23"/>
    <n v="20"/>
    <s v="Greenfield"/>
    <s v="Revenue"/>
    <s v="Line Item"/>
    <x v="0"/>
    <x v="17"/>
    <x v="17"/>
    <m/>
    <m/>
  </r>
  <r>
    <n v="3561"/>
    <x v="23"/>
    <n v="20"/>
    <s v="Greenfield"/>
    <s v="Revenue"/>
    <s v="Line Item"/>
    <x v="0"/>
    <x v="18"/>
    <x v="18"/>
    <m/>
    <m/>
  </r>
  <r>
    <n v="3562"/>
    <x v="23"/>
    <n v="20"/>
    <s v="Greenfield"/>
    <s v="Revenue"/>
    <s v="Line Item"/>
    <x v="0"/>
    <x v="19"/>
    <x v="19"/>
    <m/>
    <m/>
  </r>
  <r>
    <n v="3563"/>
    <x v="23"/>
    <n v="20"/>
    <s v="Greenfield"/>
    <s v="Revenue"/>
    <s v="Line Item"/>
    <x v="0"/>
    <x v="20"/>
    <x v="20"/>
    <m/>
    <m/>
  </r>
  <r>
    <n v="3564"/>
    <x v="23"/>
    <n v="20"/>
    <s v="Greenfield"/>
    <s v="Revenue"/>
    <s v="Line Item"/>
    <x v="0"/>
    <x v="21"/>
    <x v="21"/>
    <m/>
    <m/>
  </r>
  <r>
    <n v="3565"/>
    <x v="23"/>
    <n v="20"/>
    <s v="Greenfield"/>
    <s v="Revenue"/>
    <s v="Line Item"/>
    <x v="0"/>
    <x v="22"/>
    <x v="22"/>
    <m/>
    <m/>
  </r>
  <r>
    <n v="3566"/>
    <x v="23"/>
    <n v="20"/>
    <s v="Greenfield"/>
    <s v="Revenue"/>
    <s v="Line Item"/>
    <x v="0"/>
    <x v="23"/>
    <x v="23"/>
    <m/>
    <m/>
  </r>
  <r>
    <n v="3567"/>
    <x v="23"/>
    <n v="20"/>
    <s v="Greenfield"/>
    <s v="Revenue"/>
    <s v="Line Item"/>
    <x v="0"/>
    <x v="24"/>
    <x v="24"/>
    <m/>
    <m/>
  </r>
  <r>
    <n v="3568"/>
    <x v="23"/>
    <n v="20"/>
    <s v="Greenfield"/>
    <s v="Revenue"/>
    <s v="Line Item"/>
    <x v="0"/>
    <x v="25"/>
    <x v="25"/>
    <m/>
    <m/>
  </r>
  <r>
    <n v="3569"/>
    <x v="23"/>
    <n v="20"/>
    <s v="Greenfield"/>
    <s v="Revenue"/>
    <s v="Line Item"/>
    <x v="0"/>
    <x v="26"/>
    <x v="26"/>
    <m/>
    <m/>
  </r>
  <r>
    <n v="3570"/>
    <x v="23"/>
    <n v="20"/>
    <s v="Greenfield"/>
    <s v="Revenue"/>
    <s v="Line Item"/>
    <x v="0"/>
    <x v="27"/>
    <x v="27"/>
    <m/>
    <m/>
  </r>
  <r>
    <n v="3571"/>
    <x v="23"/>
    <n v="20"/>
    <s v="Greenfield"/>
    <s v="Revenue"/>
    <s v="Line Item"/>
    <x v="0"/>
    <x v="28"/>
    <x v="28"/>
    <m/>
    <n v="1331"/>
  </r>
  <r>
    <n v="3572"/>
    <x v="23"/>
    <n v="20"/>
    <s v="Greenfield"/>
    <s v="Revenue"/>
    <s v="Line Item"/>
    <x v="0"/>
    <x v="29"/>
    <x v="29"/>
    <m/>
    <m/>
  </r>
  <r>
    <n v="3573"/>
    <x v="23"/>
    <n v="20"/>
    <s v="Greenfield"/>
    <s v="Revenue"/>
    <s v="Line Item"/>
    <x v="0"/>
    <x v="30"/>
    <x v="30"/>
    <m/>
    <m/>
  </r>
  <r>
    <n v="3574"/>
    <x v="23"/>
    <n v="20"/>
    <s v="Greenfield"/>
    <s v="Revenue"/>
    <s v="Line Item"/>
    <x v="0"/>
    <x v="31"/>
    <x v="31"/>
    <m/>
    <m/>
  </r>
  <r>
    <n v="3575"/>
    <x v="23"/>
    <n v="20"/>
    <s v="Greenfield"/>
    <s v="Revenue"/>
    <s v="Line Item"/>
    <x v="0"/>
    <x v="32"/>
    <x v="32"/>
    <m/>
    <m/>
  </r>
  <r>
    <n v="3576"/>
    <x v="23"/>
    <n v="20"/>
    <s v="Greenfield"/>
    <s v="Revenue"/>
    <s v="Line Item"/>
    <x v="0"/>
    <x v="33"/>
    <x v="33"/>
    <m/>
    <m/>
  </r>
  <r>
    <n v="3577"/>
    <x v="23"/>
    <n v="20"/>
    <s v="Greenfield"/>
    <s v="Revenue"/>
    <s v="Line Item"/>
    <x v="0"/>
    <x v="34"/>
    <x v="34"/>
    <m/>
    <m/>
  </r>
  <r>
    <n v="3578"/>
    <x v="23"/>
    <n v="20"/>
    <s v="Greenfield"/>
    <s v="Revenue"/>
    <s v="Line Item"/>
    <x v="0"/>
    <x v="35"/>
    <x v="35"/>
    <m/>
    <m/>
  </r>
  <r>
    <n v="3579"/>
    <x v="23"/>
    <n v="20"/>
    <s v="Greenfield"/>
    <s v="Revenue"/>
    <s v="Line Item"/>
    <x v="0"/>
    <x v="36"/>
    <x v="36"/>
    <m/>
    <m/>
  </r>
  <r>
    <n v="3580"/>
    <x v="23"/>
    <n v="20"/>
    <s v="Greenfield"/>
    <s v="Revenue"/>
    <s v="Line Item"/>
    <x v="0"/>
    <x v="37"/>
    <x v="37"/>
    <m/>
    <m/>
  </r>
  <r>
    <n v="3581"/>
    <x v="23"/>
    <n v="20"/>
    <s v="Greenfield"/>
    <s v="Revenue"/>
    <s v="Line Item"/>
    <x v="0"/>
    <x v="38"/>
    <x v="38"/>
    <m/>
    <m/>
  </r>
  <r>
    <n v="3582"/>
    <x v="23"/>
    <n v="20"/>
    <s v="Greenfield"/>
    <s v="Revenue"/>
    <s v="Line Item"/>
    <x v="0"/>
    <x v="39"/>
    <x v="39"/>
    <m/>
    <m/>
  </r>
  <r>
    <n v="3583"/>
    <x v="23"/>
    <n v="20"/>
    <s v="Greenfield"/>
    <s v="Revenue"/>
    <s v="Line Item"/>
    <x v="0"/>
    <x v="40"/>
    <x v="40"/>
    <m/>
    <m/>
  </r>
  <r>
    <n v="3584"/>
    <x v="23"/>
    <n v="20"/>
    <s v="Greenfield"/>
    <s v="Revenue"/>
    <s v="Line Item"/>
    <x v="0"/>
    <x v="41"/>
    <x v="41"/>
    <m/>
    <m/>
  </r>
  <r>
    <n v="3585"/>
    <x v="23"/>
    <n v="20"/>
    <s v="Greenfield"/>
    <s v="Revenue"/>
    <s v="Total"/>
    <x v="0"/>
    <x v="42"/>
    <x v="42"/>
    <m/>
    <n v="340671"/>
  </r>
  <r>
    <n v="3586"/>
    <x v="23"/>
    <n v="20"/>
    <s v="Greenfield"/>
    <s v="Revenue"/>
    <s v="Line Item"/>
    <x v="0"/>
    <x v="43"/>
    <x v="43"/>
    <m/>
    <m/>
  </r>
  <r>
    <n v="3587"/>
    <x v="23"/>
    <n v="20"/>
    <s v="Greenfield"/>
    <s v="Revenue"/>
    <s v="Line Item"/>
    <x v="0"/>
    <x v="44"/>
    <x v="44"/>
    <m/>
    <m/>
  </r>
  <r>
    <n v="3588"/>
    <x v="23"/>
    <n v="20"/>
    <s v="Greenfield"/>
    <s v="Revenue"/>
    <s v="Line Item"/>
    <x v="0"/>
    <x v="45"/>
    <x v="45"/>
    <m/>
    <m/>
  </r>
  <r>
    <n v="3589"/>
    <x v="23"/>
    <n v="20"/>
    <s v="Greenfield"/>
    <s v="Revenue"/>
    <s v="Line Item"/>
    <x v="0"/>
    <x v="46"/>
    <x v="46"/>
    <m/>
    <m/>
  </r>
  <r>
    <n v="3590"/>
    <x v="23"/>
    <n v="20"/>
    <s v="Greenfield"/>
    <s v="Revenue"/>
    <s v="Line Item"/>
    <x v="0"/>
    <x v="47"/>
    <x v="47"/>
    <m/>
    <m/>
  </r>
  <r>
    <n v="3591"/>
    <x v="23"/>
    <n v="20"/>
    <s v="Greenfield"/>
    <s v="Revenue"/>
    <s v="Line Item"/>
    <x v="0"/>
    <x v="48"/>
    <x v="48"/>
    <m/>
    <m/>
  </r>
  <r>
    <n v="3592"/>
    <x v="23"/>
    <n v="20"/>
    <s v="Greenfield"/>
    <s v="Revenue"/>
    <s v="Line Item"/>
    <x v="0"/>
    <x v="49"/>
    <x v="49"/>
    <m/>
    <m/>
  </r>
  <r>
    <n v="3593"/>
    <x v="23"/>
    <n v="20"/>
    <s v="Greenfield"/>
    <s v="Revenue"/>
    <s v="Line Item"/>
    <x v="0"/>
    <x v="50"/>
    <x v="50"/>
    <m/>
    <m/>
  </r>
  <r>
    <n v="3594"/>
    <x v="23"/>
    <n v="20"/>
    <s v="Greenfield"/>
    <s v="Revenue"/>
    <s v="Line Item"/>
    <x v="0"/>
    <x v="51"/>
    <x v="51"/>
    <m/>
    <m/>
  </r>
  <r>
    <n v="3595"/>
    <x v="23"/>
    <n v="20"/>
    <s v="Greenfield"/>
    <s v="Revenue"/>
    <s v="Total"/>
    <x v="0"/>
    <x v="52"/>
    <x v="52"/>
    <m/>
    <n v="340671"/>
  </r>
  <r>
    <n v="3596"/>
    <x v="23"/>
    <n v="20"/>
    <s v="Greenfield"/>
    <s v="Salary Expense"/>
    <s v="Line Item"/>
    <x v="1"/>
    <x v="53"/>
    <x v="53"/>
    <n v="1"/>
    <n v="63440"/>
  </r>
  <r>
    <n v="3597"/>
    <x v="23"/>
    <n v="20"/>
    <s v="Greenfield"/>
    <s v="Salary Expense"/>
    <s v="Line Item"/>
    <x v="1"/>
    <x v="54"/>
    <x v="54"/>
    <n v="0.06"/>
    <n v="4980"/>
  </r>
  <r>
    <n v="3598"/>
    <x v="23"/>
    <n v="20"/>
    <s v="Greenfield"/>
    <s v="Salary Expense"/>
    <s v="Line Item"/>
    <x v="1"/>
    <x v="55"/>
    <x v="55"/>
    <m/>
    <m/>
  </r>
  <r>
    <n v="3599"/>
    <x v="23"/>
    <n v="20"/>
    <s v="Greenfield"/>
    <s v="Salary Expense"/>
    <s v="Line Item"/>
    <x v="2"/>
    <x v="56"/>
    <x v="56"/>
    <m/>
    <m/>
  </r>
  <r>
    <n v="3600"/>
    <x v="23"/>
    <n v="20"/>
    <s v="Greenfield"/>
    <s v="Salary Expense"/>
    <s v="Line Item"/>
    <x v="2"/>
    <x v="57"/>
    <x v="57"/>
    <m/>
    <m/>
  </r>
  <r>
    <n v="3601"/>
    <x v="23"/>
    <n v="20"/>
    <s v="Greenfield"/>
    <s v="Salary Expense"/>
    <s v="Line Item"/>
    <x v="2"/>
    <x v="58"/>
    <x v="58"/>
    <m/>
    <m/>
  </r>
  <r>
    <n v="3602"/>
    <x v="23"/>
    <n v="20"/>
    <s v="Greenfield"/>
    <s v="Salary Expense"/>
    <s v="Line Item"/>
    <x v="2"/>
    <x v="59"/>
    <x v="59"/>
    <m/>
    <m/>
  </r>
  <r>
    <n v="3603"/>
    <x v="23"/>
    <n v="20"/>
    <s v="Greenfield"/>
    <s v="Salary Expense"/>
    <s v="Line Item"/>
    <x v="2"/>
    <x v="60"/>
    <x v="60"/>
    <m/>
    <m/>
  </r>
  <r>
    <n v="3604"/>
    <x v="23"/>
    <n v="20"/>
    <s v="Greenfield"/>
    <s v="Salary Expense"/>
    <s v="Line Item"/>
    <x v="2"/>
    <x v="61"/>
    <x v="61"/>
    <m/>
    <m/>
  </r>
  <r>
    <n v="3605"/>
    <x v="23"/>
    <n v="20"/>
    <s v="Greenfield"/>
    <s v="Salary Expense"/>
    <s v="Line Item"/>
    <x v="2"/>
    <x v="62"/>
    <x v="62"/>
    <m/>
    <m/>
  </r>
  <r>
    <n v="3606"/>
    <x v="23"/>
    <n v="20"/>
    <s v="Greenfield"/>
    <s v="Salary Expense"/>
    <s v="Line Item"/>
    <x v="2"/>
    <x v="63"/>
    <x v="63"/>
    <m/>
    <m/>
  </r>
  <r>
    <n v="3607"/>
    <x v="23"/>
    <n v="20"/>
    <s v="Greenfield"/>
    <s v="Salary Expense"/>
    <s v="Line Item"/>
    <x v="2"/>
    <x v="64"/>
    <x v="64"/>
    <m/>
    <m/>
  </r>
  <r>
    <n v="3608"/>
    <x v="23"/>
    <n v="20"/>
    <s v="Greenfield"/>
    <s v="Salary Expense"/>
    <s v="Line Item"/>
    <x v="2"/>
    <x v="65"/>
    <x v="65"/>
    <m/>
    <m/>
  </r>
  <r>
    <n v="3609"/>
    <x v="23"/>
    <n v="20"/>
    <s v="Greenfield"/>
    <s v="Salary Expense"/>
    <s v="Line Item"/>
    <x v="2"/>
    <x v="66"/>
    <x v="66"/>
    <m/>
    <m/>
  </r>
  <r>
    <n v="3610"/>
    <x v="23"/>
    <n v="20"/>
    <s v="Greenfield"/>
    <s v="Salary Expense"/>
    <s v="Line Item"/>
    <x v="2"/>
    <x v="67"/>
    <x v="67"/>
    <m/>
    <m/>
  </r>
  <r>
    <n v="3611"/>
    <x v="23"/>
    <n v="20"/>
    <s v="Greenfield"/>
    <s v="Salary Expense"/>
    <s v="Line Item"/>
    <x v="2"/>
    <x v="68"/>
    <x v="68"/>
    <m/>
    <m/>
  </r>
  <r>
    <n v="3612"/>
    <x v="23"/>
    <n v="20"/>
    <s v="Greenfield"/>
    <s v="Salary Expense"/>
    <s v="Line Item"/>
    <x v="2"/>
    <x v="69"/>
    <x v="69"/>
    <m/>
    <m/>
  </r>
  <r>
    <n v="3613"/>
    <x v="23"/>
    <n v="20"/>
    <s v="Greenfield"/>
    <s v="Salary Expense"/>
    <s v="Line Item"/>
    <x v="2"/>
    <x v="70"/>
    <x v="70"/>
    <m/>
    <m/>
  </r>
  <r>
    <n v="3614"/>
    <x v="23"/>
    <n v="20"/>
    <s v="Greenfield"/>
    <s v="Salary Expense"/>
    <s v="Line Item"/>
    <x v="2"/>
    <x v="71"/>
    <x v="71"/>
    <m/>
    <m/>
  </r>
  <r>
    <n v="3615"/>
    <x v="23"/>
    <n v="20"/>
    <s v="Greenfield"/>
    <s v="Salary Expense"/>
    <s v="Line Item"/>
    <x v="2"/>
    <x v="72"/>
    <x v="72"/>
    <m/>
    <m/>
  </r>
  <r>
    <n v="3616"/>
    <x v="23"/>
    <n v="20"/>
    <s v="Greenfield"/>
    <s v="Salary Expense"/>
    <s v="Line Item"/>
    <x v="2"/>
    <x v="73"/>
    <x v="73"/>
    <m/>
    <m/>
  </r>
  <r>
    <n v="3617"/>
    <x v="23"/>
    <n v="20"/>
    <s v="Greenfield"/>
    <s v="Salary Expense"/>
    <s v="Line Item"/>
    <x v="2"/>
    <x v="74"/>
    <x v="74"/>
    <m/>
    <m/>
  </r>
  <r>
    <n v="3618"/>
    <x v="23"/>
    <n v="20"/>
    <s v="Greenfield"/>
    <s v="Salary Expense"/>
    <s v="Line Item"/>
    <x v="2"/>
    <x v="75"/>
    <x v="75"/>
    <m/>
    <m/>
  </r>
  <r>
    <n v="3619"/>
    <x v="23"/>
    <n v="20"/>
    <s v="Greenfield"/>
    <s v="Salary Expense"/>
    <s v="Line Item"/>
    <x v="2"/>
    <x v="76"/>
    <x v="76"/>
    <m/>
    <m/>
  </r>
  <r>
    <n v="3620"/>
    <x v="23"/>
    <n v="20"/>
    <s v="Greenfield"/>
    <s v="Salary Expense"/>
    <s v="Line Item"/>
    <x v="2"/>
    <x v="77"/>
    <x v="77"/>
    <m/>
    <m/>
  </r>
  <r>
    <n v="3621"/>
    <x v="23"/>
    <n v="20"/>
    <s v="Greenfield"/>
    <s v="Salary Expense"/>
    <s v="Line Item"/>
    <x v="2"/>
    <x v="78"/>
    <x v="78"/>
    <m/>
    <m/>
  </r>
  <r>
    <n v="3622"/>
    <x v="23"/>
    <n v="20"/>
    <s v="Greenfield"/>
    <s v="Salary Expense"/>
    <s v="Line Item"/>
    <x v="2"/>
    <x v="79"/>
    <x v="79"/>
    <m/>
    <m/>
  </r>
  <r>
    <n v="3623"/>
    <x v="23"/>
    <n v="20"/>
    <s v="Greenfield"/>
    <s v="Salary Expense"/>
    <s v="Line Item"/>
    <x v="2"/>
    <x v="80"/>
    <x v="80"/>
    <m/>
    <m/>
  </r>
  <r>
    <n v="3624"/>
    <x v="23"/>
    <n v="20"/>
    <s v="Greenfield"/>
    <s v="Salary Expense"/>
    <s v="Line Item"/>
    <x v="2"/>
    <x v="81"/>
    <x v="81"/>
    <m/>
    <m/>
  </r>
  <r>
    <n v="3625"/>
    <x v="23"/>
    <n v="20"/>
    <s v="Greenfield"/>
    <s v="Salary Expense"/>
    <s v="Line Item"/>
    <x v="2"/>
    <x v="82"/>
    <x v="82"/>
    <n v="3.54"/>
    <n v="144316"/>
  </r>
  <r>
    <n v="3626"/>
    <x v="23"/>
    <n v="20"/>
    <s v="Greenfield"/>
    <s v="Salary Expense"/>
    <s v="Line Item"/>
    <x v="2"/>
    <x v="83"/>
    <x v="83"/>
    <m/>
    <m/>
  </r>
  <r>
    <n v="3627"/>
    <x v="23"/>
    <n v="20"/>
    <s v="Greenfield"/>
    <s v="Salary Expense"/>
    <s v="Line Item"/>
    <x v="2"/>
    <x v="84"/>
    <x v="84"/>
    <m/>
    <m/>
  </r>
  <r>
    <n v="3628"/>
    <x v="23"/>
    <n v="20"/>
    <s v="Greenfield"/>
    <s v="Salary Expense"/>
    <s v="Line Item"/>
    <x v="2"/>
    <x v="85"/>
    <x v="85"/>
    <m/>
    <m/>
  </r>
  <r>
    <n v="3629"/>
    <x v="23"/>
    <n v="20"/>
    <s v="Greenfield"/>
    <s v="Salary Expense"/>
    <s v="Line Item"/>
    <x v="2"/>
    <x v="86"/>
    <x v="86"/>
    <m/>
    <m/>
  </r>
  <r>
    <n v="3630"/>
    <x v="23"/>
    <n v="20"/>
    <s v="Greenfield"/>
    <s v="Salary Expense"/>
    <s v="Line Item"/>
    <x v="3"/>
    <x v="87"/>
    <x v="87"/>
    <n v="0.51"/>
    <n v="18724"/>
  </r>
  <r>
    <n v="3631"/>
    <x v="23"/>
    <n v="20"/>
    <s v="Greenfield"/>
    <s v="Salary Expense"/>
    <s v="Line Item"/>
    <x v="3"/>
    <x v="88"/>
    <x v="88"/>
    <m/>
    <m/>
  </r>
  <r>
    <n v="3632"/>
    <x v="23"/>
    <n v="20"/>
    <s v="Greenfield"/>
    <s v="Salary Expense"/>
    <s v="Line Item"/>
    <x v="3"/>
    <x v="89"/>
    <x v="89"/>
    <m/>
    <m/>
  </r>
  <r>
    <n v="3633"/>
    <x v="23"/>
    <n v="20"/>
    <s v="Greenfield"/>
    <s v="Salary Expense"/>
    <s v="Line Item"/>
    <x v="0"/>
    <x v="90"/>
    <x v="90"/>
    <s v="XXXXXX"/>
    <m/>
  </r>
  <r>
    <n v="3634"/>
    <x v="23"/>
    <n v="20"/>
    <s v="Greenfield"/>
    <s v="Salary Expense"/>
    <s v="Total"/>
    <x v="0"/>
    <x v="91"/>
    <x v="91"/>
    <n v="5.1099999999999994"/>
    <n v="231460"/>
  </r>
  <r>
    <n v="3635"/>
    <x v="23"/>
    <n v="20"/>
    <s v="Greenfield"/>
    <s v="Expense"/>
    <s v="Total"/>
    <x v="0"/>
    <x v="92"/>
    <x v="92"/>
    <n v="5.1099999999999994"/>
    <n v="231460"/>
  </r>
  <r>
    <n v="3636"/>
    <x v="23"/>
    <n v="20"/>
    <s v="Greenfield"/>
    <s v="Expense"/>
    <s v="Line Item"/>
    <x v="0"/>
    <x v="93"/>
    <x v="93"/>
    <m/>
    <m/>
  </r>
  <r>
    <n v="3637"/>
    <x v="23"/>
    <n v="20"/>
    <s v="Greenfield"/>
    <s v="Expense"/>
    <s v="Line Item"/>
    <x v="0"/>
    <x v="94"/>
    <x v="94"/>
    <m/>
    <m/>
  </r>
  <r>
    <n v="3638"/>
    <x v="23"/>
    <n v="20"/>
    <s v="Greenfield"/>
    <s v="Expense"/>
    <s v="Line Item"/>
    <x v="0"/>
    <x v="95"/>
    <x v="95"/>
    <m/>
    <m/>
  </r>
  <r>
    <n v="3639"/>
    <x v="23"/>
    <n v="20"/>
    <s v="Greenfield"/>
    <s v="Expense"/>
    <s v="Line Item"/>
    <x v="0"/>
    <x v="96"/>
    <x v="96"/>
    <m/>
    <m/>
  </r>
  <r>
    <n v="3640"/>
    <x v="23"/>
    <n v="20"/>
    <s v="Greenfield"/>
    <s v="Expense"/>
    <s v="Total"/>
    <x v="0"/>
    <x v="97"/>
    <x v="97"/>
    <n v="0"/>
    <n v="0"/>
  </r>
  <r>
    <n v="3641"/>
    <x v="23"/>
    <n v="20"/>
    <s v="Greenfield"/>
    <s v="Expense"/>
    <s v="Line Item"/>
    <x v="0"/>
    <x v="98"/>
    <x v="98"/>
    <m/>
    <m/>
  </r>
  <r>
    <n v="3642"/>
    <x v="23"/>
    <n v="20"/>
    <s v="Greenfield"/>
    <s v="Expense"/>
    <s v="Total"/>
    <x v="0"/>
    <x v="99"/>
    <x v="99"/>
    <n v="5.1099999999999994"/>
    <n v="231460"/>
  </r>
  <r>
    <n v="3643"/>
    <x v="23"/>
    <n v="20"/>
    <s v="Greenfield"/>
    <s v="Expense"/>
    <s v="Line Item"/>
    <x v="0"/>
    <x v="100"/>
    <x v="100"/>
    <m/>
    <n v="22985"/>
  </r>
  <r>
    <n v="3644"/>
    <x v="23"/>
    <n v="20"/>
    <s v="Greenfield"/>
    <s v="Expense"/>
    <s v="Line Item"/>
    <x v="0"/>
    <x v="101"/>
    <x v="101"/>
    <m/>
    <n v="25286"/>
  </r>
  <r>
    <n v="3645"/>
    <x v="23"/>
    <n v="20"/>
    <s v="Greenfield"/>
    <s v="Expense"/>
    <s v="Line Item"/>
    <x v="0"/>
    <x v="102"/>
    <x v="102"/>
    <m/>
    <n v="1591"/>
  </r>
  <r>
    <n v="3646"/>
    <x v="23"/>
    <n v="20"/>
    <s v="Greenfield"/>
    <s v="Expense"/>
    <s v="Total"/>
    <x v="0"/>
    <x v="103"/>
    <x v="103"/>
    <m/>
    <n v="281322"/>
  </r>
  <r>
    <n v="3647"/>
    <x v="23"/>
    <n v="20"/>
    <s v="Greenfield"/>
    <s v="Expense"/>
    <s v="Line Item"/>
    <x v="0"/>
    <x v="104"/>
    <x v="104"/>
    <m/>
    <m/>
  </r>
  <r>
    <n v="3648"/>
    <x v="23"/>
    <n v="20"/>
    <s v="Greenfield"/>
    <s v="Expense"/>
    <s v="Line Item"/>
    <x v="0"/>
    <x v="105"/>
    <x v="105"/>
    <m/>
    <m/>
  </r>
  <r>
    <n v="3649"/>
    <x v="23"/>
    <n v="20"/>
    <s v="Greenfield"/>
    <s v="Expense"/>
    <s v="Line Item"/>
    <x v="0"/>
    <x v="106"/>
    <x v="106"/>
    <m/>
    <m/>
  </r>
  <r>
    <n v="3650"/>
    <x v="23"/>
    <n v="20"/>
    <s v="Greenfield"/>
    <s v="Expense"/>
    <s v="Line Item"/>
    <x v="0"/>
    <x v="107"/>
    <x v="107"/>
    <m/>
    <n v="987"/>
  </r>
  <r>
    <n v="3651"/>
    <x v="23"/>
    <n v="20"/>
    <s v="Greenfield"/>
    <s v="Expense"/>
    <s v="Total"/>
    <x v="0"/>
    <x v="108"/>
    <x v="108"/>
    <m/>
    <n v="987"/>
  </r>
  <r>
    <n v="3652"/>
    <x v="23"/>
    <n v="20"/>
    <s v="Greenfield"/>
    <s v="Expense"/>
    <s v="Line Item"/>
    <x v="0"/>
    <x v="109"/>
    <x v="109"/>
    <m/>
    <m/>
  </r>
  <r>
    <n v="3653"/>
    <x v="23"/>
    <n v="20"/>
    <s v="Greenfield"/>
    <s v="Expense"/>
    <s v="Line Item"/>
    <x v="0"/>
    <x v="110"/>
    <x v="110"/>
    <m/>
    <m/>
  </r>
  <r>
    <n v="3654"/>
    <x v="23"/>
    <n v="20"/>
    <s v="Greenfield"/>
    <s v="Expense"/>
    <s v="Line Item"/>
    <x v="0"/>
    <x v="111"/>
    <x v="111"/>
    <m/>
    <m/>
  </r>
  <r>
    <n v="3655"/>
    <x v="23"/>
    <n v="20"/>
    <s v="Greenfield"/>
    <s v="Expense"/>
    <s v="Line Item"/>
    <x v="0"/>
    <x v="112"/>
    <x v="112"/>
    <m/>
    <m/>
  </r>
  <r>
    <n v="3656"/>
    <x v="23"/>
    <n v="20"/>
    <s v="Greenfield"/>
    <s v="Expense"/>
    <s v="Line Item"/>
    <x v="0"/>
    <x v="113"/>
    <x v="113"/>
    <m/>
    <n v="2002"/>
  </r>
  <r>
    <n v="3657"/>
    <x v="23"/>
    <n v="20"/>
    <s v="Greenfield"/>
    <s v="Expense"/>
    <s v="Line Item"/>
    <x v="0"/>
    <x v="114"/>
    <x v="114"/>
    <m/>
    <n v="11347"/>
  </r>
  <r>
    <n v="3658"/>
    <x v="23"/>
    <n v="20"/>
    <s v="Greenfield"/>
    <s v="Expense"/>
    <s v="Line Item"/>
    <x v="0"/>
    <x v="115"/>
    <x v="115"/>
    <m/>
    <n v="332"/>
  </r>
  <r>
    <n v="3659"/>
    <x v="23"/>
    <n v="20"/>
    <s v="Greenfield"/>
    <s v="Expense"/>
    <s v="Line Item"/>
    <x v="0"/>
    <x v="116"/>
    <x v="116"/>
    <m/>
    <m/>
  </r>
  <r>
    <n v="3660"/>
    <x v="23"/>
    <n v="20"/>
    <s v="Greenfield"/>
    <s v="Expense"/>
    <s v="Line Item"/>
    <x v="0"/>
    <x v="117"/>
    <x v="117"/>
    <m/>
    <m/>
  </r>
  <r>
    <n v="3661"/>
    <x v="23"/>
    <n v="20"/>
    <s v="Greenfield"/>
    <s v="Expense"/>
    <s v="Line Item"/>
    <x v="0"/>
    <x v="118"/>
    <x v="118"/>
    <m/>
    <m/>
  </r>
  <r>
    <n v="3662"/>
    <x v="23"/>
    <n v="20"/>
    <s v="Greenfield"/>
    <s v="Expense"/>
    <s v="Line Item"/>
    <x v="0"/>
    <x v="119"/>
    <x v="119"/>
    <m/>
    <m/>
  </r>
  <r>
    <n v="3663"/>
    <x v="23"/>
    <n v="20"/>
    <s v="Greenfield"/>
    <s v="Expense"/>
    <s v="Line Item"/>
    <x v="0"/>
    <x v="120"/>
    <x v="120"/>
    <m/>
    <m/>
  </r>
  <r>
    <n v="3664"/>
    <x v="23"/>
    <n v="20"/>
    <s v="Greenfield"/>
    <s v="Expense"/>
    <s v="Line Item"/>
    <x v="0"/>
    <x v="121"/>
    <x v="121"/>
    <m/>
    <m/>
  </r>
  <r>
    <n v="3665"/>
    <x v="23"/>
    <n v="20"/>
    <s v="Greenfield"/>
    <s v="Expense"/>
    <s v="Line Item"/>
    <x v="0"/>
    <x v="122"/>
    <x v="122"/>
    <m/>
    <m/>
  </r>
  <r>
    <n v="3666"/>
    <x v="23"/>
    <n v="20"/>
    <s v="Greenfield"/>
    <s v="Expense"/>
    <s v="Line Item"/>
    <x v="0"/>
    <x v="123"/>
    <x v="123"/>
    <m/>
    <m/>
  </r>
  <r>
    <n v="3667"/>
    <x v="23"/>
    <n v="20"/>
    <s v="Greenfield"/>
    <s v="Expense"/>
    <s v="Line Item"/>
    <x v="0"/>
    <x v="124"/>
    <x v="124"/>
    <m/>
    <n v="2793"/>
  </r>
  <r>
    <n v="3668"/>
    <x v="23"/>
    <n v="20"/>
    <s v="Greenfield"/>
    <s v="Expense"/>
    <s v="Line Item"/>
    <x v="0"/>
    <x v="125"/>
    <x v="125"/>
    <m/>
    <m/>
  </r>
  <r>
    <n v="3669"/>
    <x v="23"/>
    <n v="20"/>
    <s v="Greenfield"/>
    <s v="Expense"/>
    <s v="Line Item"/>
    <x v="0"/>
    <x v="126"/>
    <x v="126"/>
    <m/>
    <m/>
  </r>
  <r>
    <n v="3670"/>
    <x v="23"/>
    <n v="20"/>
    <s v="Greenfield"/>
    <s v="Expense"/>
    <s v="Total"/>
    <x v="0"/>
    <x v="127"/>
    <x v="127"/>
    <m/>
    <n v="16474"/>
  </r>
  <r>
    <n v="3671"/>
    <x v="23"/>
    <n v="20"/>
    <s v="Greenfield"/>
    <s v="Expense"/>
    <s v="Line Item"/>
    <x v="0"/>
    <x v="128"/>
    <x v="128"/>
    <m/>
    <n v="5571"/>
  </r>
  <r>
    <n v="3672"/>
    <x v="23"/>
    <n v="20"/>
    <s v="Greenfield"/>
    <s v="Expense"/>
    <s v="Line Item"/>
    <x v="0"/>
    <x v="129"/>
    <x v="129"/>
    <m/>
    <m/>
  </r>
  <r>
    <n v="3673"/>
    <x v="23"/>
    <n v="20"/>
    <s v="Greenfield"/>
    <s v="Expense"/>
    <s v="Line Item"/>
    <x v="0"/>
    <x v="130"/>
    <x v="130"/>
    <m/>
    <m/>
  </r>
  <r>
    <n v="3674"/>
    <x v="23"/>
    <n v="20"/>
    <s v="Greenfield"/>
    <s v="Expense"/>
    <s v="Line Item"/>
    <x v="0"/>
    <x v="131"/>
    <x v="131"/>
    <m/>
    <m/>
  </r>
  <r>
    <n v="3675"/>
    <x v="23"/>
    <n v="20"/>
    <s v="Greenfield"/>
    <s v="Expense"/>
    <s v="Line Item"/>
    <x v="0"/>
    <x v="132"/>
    <x v="132"/>
    <m/>
    <m/>
  </r>
  <r>
    <n v="3676"/>
    <x v="23"/>
    <n v="20"/>
    <s v="Greenfield"/>
    <s v="Expense"/>
    <s v="Line Item"/>
    <x v="0"/>
    <x v="133"/>
    <x v="133"/>
    <m/>
    <m/>
  </r>
  <r>
    <n v="3677"/>
    <x v="23"/>
    <n v="20"/>
    <s v="Greenfield"/>
    <s v="Expense"/>
    <s v="Total"/>
    <x v="0"/>
    <x v="134"/>
    <x v="134"/>
    <m/>
    <n v="5571"/>
  </r>
  <r>
    <n v="3678"/>
    <x v="23"/>
    <n v="20"/>
    <s v="Greenfield"/>
    <s v="Expense"/>
    <s v="Line Item"/>
    <x v="0"/>
    <x v="135"/>
    <x v="135"/>
    <m/>
    <n v="50590.569156708749"/>
  </r>
  <r>
    <n v="3679"/>
    <x v="23"/>
    <n v="20"/>
    <s v="Greenfield"/>
    <s v="Expense"/>
    <s v="Total"/>
    <x v="0"/>
    <x v="136"/>
    <x v="136"/>
    <m/>
    <n v="354944.56915670878"/>
  </r>
  <r>
    <n v="3680"/>
    <x v="23"/>
    <n v="20"/>
    <s v="Greenfield"/>
    <s v="Expense"/>
    <s v="Line Item"/>
    <x v="0"/>
    <x v="137"/>
    <x v="137"/>
    <m/>
    <m/>
  </r>
  <r>
    <n v="3681"/>
    <x v="23"/>
    <n v="20"/>
    <s v="Greenfield"/>
    <s v="Expense"/>
    <s v="Line Item"/>
    <x v="0"/>
    <x v="138"/>
    <x v="138"/>
    <m/>
    <m/>
  </r>
  <r>
    <n v="3682"/>
    <x v="23"/>
    <n v="20"/>
    <s v="Greenfield"/>
    <s v="Expense"/>
    <s v="Total"/>
    <x v="0"/>
    <x v="139"/>
    <x v="139"/>
    <m/>
    <n v="354944.56915670878"/>
  </r>
  <r>
    <n v="3683"/>
    <x v="23"/>
    <n v="20"/>
    <s v="Greenfield"/>
    <s v="Expense"/>
    <s v="Total"/>
    <x v="0"/>
    <x v="140"/>
    <x v="140"/>
    <m/>
    <n v="340671"/>
  </r>
  <r>
    <n v="3684"/>
    <x v="23"/>
    <n v="20"/>
    <s v="Greenfield"/>
    <s v="Expense"/>
    <s v="Line Item"/>
    <x v="0"/>
    <x v="141"/>
    <x v="141"/>
    <m/>
    <n v="-14273.569156708778"/>
  </r>
  <r>
    <n v="3685"/>
    <x v="23"/>
    <n v="20"/>
    <s v="Greenfield"/>
    <s v="Non-Reimbursable"/>
    <s v="Line Item"/>
    <x v="0"/>
    <x v="142"/>
    <x v="142"/>
    <m/>
    <m/>
  </r>
  <r>
    <n v="3686"/>
    <x v="23"/>
    <n v="20"/>
    <s v="Greenfield"/>
    <s v="Non-Reimbursable"/>
    <s v="Line Item"/>
    <x v="0"/>
    <x v="143"/>
    <x v="143"/>
    <m/>
    <m/>
  </r>
  <r>
    <n v="3687"/>
    <x v="23"/>
    <n v="20"/>
    <s v="Greenfield"/>
    <s v="Non-Reimbursable"/>
    <s v="Line Item"/>
    <x v="0"/>
    <x v="144"/>
    <x v="144"/>
    <m/>
    <m/>
  </r>
  <r>
    <n v="3688"/>
    <x v="23"/>
    <n v="20"/>
    <s v="Greenfield"/>
    <s v="Non-Reimbursable"/>
    <s v="Line Item"/>
    <x v="0"/>
    <x v="145"/>
    <x v="145"/>
    <m/>
    <m/>
  </r>
  <r>
    <n v="3689"/>
    <x v="23"/>
    <n v="20"/>
    <s v="Greenfield"/>
    <s v="Non-Reimbursable"/>
    <s v="Line Item"/>
    <x v="0"/>
    <x v="146"/>
    <x v="146"/>
    <m/>
    <m/>
  </r>
  <r>
    <n v="3690"/>
    <x v="23"/>
    <n v="20"/>
    <s v="Greenfield"/>
    <s v="Non-Reimbursable"/>
    <s v="Line Item"/>
    <x v="0"/>
    <x v="147"/>
    <x v="147"/>
    <m/>
    <m/>
  </r>
  <r>
    <n v="3691"/>
    <x v="23"/>
    <n v="20"/>
    <s v="Greenfield"/>
    <s v="Non-Reimbursable"/>
    <s v="Line Item"/>
    <x v="0"/>
    <x v="148"/>
    <x v="148"/>
    <m/>
    <m/>
  </r>
  <r>
    <n v="3692"/>
    <x v="23"/>
    <n v="20"/>
    <s v="Greenfield"/>
    <s v="Non-Reimbursable"/>
    <s v="Total"/>
    <x v="0"/>
    <x v="149"/>
    <x v="149"/>
    <m/>
    <m/>
  </r>
  <r>
    <n v="3693"/>
    <x v="23"/>
    <n v="20"/>
    <s v="Greenfield"/>
    <s v="Non-Reimbursable"/>
    <s v="Total"/>
    <x v="0"/>
    <x v="150"/>
    <x v="150"/>
    <m/>
    <m/>
  </r>
  <r>
    <n v="3694"/>
    <x v="23"/>
    <n v="20"/>
    <s v="Greenfield"/>
    <s v="Non-Reimbursable"/>
    <s v="Line Item"/>
    <x v="0"/>
    <x v="151"/>
    <x v="151"/>
    <m/>
    <m/>
  </r>
  <r>
    <n v="3695"/>
    <x v="23"/>
    <n v="20"/>
    <s v="Greenfield"/>
    <s v="Non-Reimbursable"/>
    <s v="Line Item"/>
    <x v="0"/>
    <x v="152"/>
    <x v="152"/>
    <m/>
    <m/>
  </r>
  <r>
    <n v="3696"/>
    <x v="24"/>
    <n v="15"/>
    <s v="Fitchburg"/>
    <s v="Revenue"/>
    <s v="Line Item"/>
    <x v="0"/>
    <x v="0"/>
    <x v="0"/>
    <m/>
    <m/>
  </r>
  <r>
    <n v="3697"/>
    <x v="24"/>
    <n v="15"/>
    <s v="Fitchburg"/>
    <s v="Revenue"/>
    <s v="Line Item"/>
    <x v="0"/>
    <x v="1"/>
    <x v="1"/>
    <m/>
    <m/>
  </r>
  <r>
    <n v="3698"/>
    <x v="24"/>
    <n v="15"/>
    <s v="Fitchburg"/>
    <s v="Revenue"/>
    <s v="Line Item"/>
    <x v="0"/>
    <x v="2"/>
    <x v="2"/>
    <m/>
    <m/>
  </r>
  <r>
    <n v="3699"/>
    <x v="24"/>
    <n v="15"/>
    <s v="Fitchburg"/>
    <s v="Revenue"/>
    <s v="Total"/>
    <x v="0"/>
    <x v="3"/>
    <x v="3"/>
    <m/>
    <n v="0"/>
  </r>
  <r>
    <n v="3700"/>
    <x v="24"/>
    <n v="15"/>
    <s v="Fitchburg"/>
    <s v="Revenue"/>
    <s v="Line Item"/>
    <x v="0"/>
    <x v="4"/>
    <x v="4"/>
    <m/>
    <m/>
  </r>
  <r>
    <n v="3701"/>
    <x v="24"/>
    <n v="15"/>
    <s v="Fitchburg"/>
    <s v="Revenue"/>
    <s v="Line Item"/>
    <x v="0"/>
    <x v="5"/>
    <x v="5"/>
    <m/>
    <m/>
  </r>
  <r>
    <n v="3702"/>
    <x v="24"/>
    <n v="15"/>
    <s v="Fitchburg"/>
    <s v="Revenue"/>
    <s v="Total"/>
    <x v="0"/>
    <x v="6"/>
    <x v="6"/>
    <m/>
    <n v="0"/>
  </r>
  <r>
    <n v="3703"/>
    <x v="24"/>
    <n v="15"/>
    <s v="Fitchburg"/>
    <s v="Revenue"/>
    <s v="Line Item"/>
    <x v="0"/>
    <x v="7"/>
    <x v="7"/>
    <m/>
    <m/>
  </r>
  <r>
    <n v="3704"/>
    <x v="24"/>
    <n v="15"/>
    <s v="Fitchburg"/>
    <s v="Revenue"/>
    <s v="Line Item"/>
    <x v="0"/>
    <x v="8"/>
    <x v="8"/>
    <m/>
    <m/>
  </r>
  <r>
    <n v="3705"/>
    <x v="24"/>
    <n v="15"/>
    <s v="Fitchburg"/>
    <s v="Revenue"/>
    <s v="Line Item"/>
    <x v="0"/>
    <x v="9"/>
    <x v="9"/>
    <m/>
    <m/>
  </r>
  <r>
    <n v="3706"/>
    <x v="24"/>
    <n v="15"/>
    <s v="Fitchburg"/>
    <s v="Revenue"/>
    <s v="Line Item"/>
    <x v="0"/>
    <x v="10"/>
    <x v="10"/>
    <m/>
    <n v="360155"/>
  </r>
  <r>
    <n v="3707"/>
    <x v="24"/>
    <n v="15"/>
    <s v="Fitchburg"/>
    <s v="Revenue"/>
    <s v="Line Item"/>
    <x v="0"/>
    <x v="11"/>
    <x v="11"/>
    <m/>
    <m/>
  </r>
  <r>
    <n v="3708"/>
    <x v="24"/>
    <n v="15"/>
    <s v="Fitchburg"/>
    <s v="Revenue"/>
    <s v="Line Item"/>
    <x v="0"/>
    <x v="12"/>
    <x v="12"/>
    <m/>
    <m/>
  </r>
  <r>
    <n v="3709"/>
    <x v="24"/>
    <n v="15"/>
    <s v="Fitchburg"/>
    <s v="Revenue"/>
    <s v="Line Item"/>
    <x v="0"/>
    <x v="13"/>
    <x v="13"/>
    <m/>
    <m/>
  </r>
  <r>
    <n v="3710"/>
    <x v="24"/>
    <n v="15"/>
    <s v="Fitchburg"/>
    <s v="Revenue"/>
    <s v="Line Item"/>
    <x v="0"/>
    <x v="14"/>
    <x v="14"/>
    <m/>
    <m/>
  </r>
  <r>
    <n v="3711"/>
    <x v="24"/>
    <n v="15"/>
    <s v="Fitchburg"/>
    <s v="Revenue"/>
    <s v="Line Item"/>
    <x v="0"/>
    <x v="15"/>
    <x v="15"/>
    <m/>
    <m/>
  </r>
  <r>
    <n v="3712"/>
    <x v="24"/>
    <n v="15"/>
    <s v="Fitchburg"/>
    <s v="Revenue"/>
    <s v="Line Item"/>
    <x v="0"/>
    <x v="16"/>
    <x v="16"/>
    <m/>
    <m/>
  </r>
  <r>
    <n v="3713"/>
    <x v="24"/>
    <n v="15"/>
    <s v="Fitchburg"/>
    <s v="Revenue"/>
    <s v="Line Item"/>
    <x v="0"/>
    <x v="17"/>
    <x v="17"/>
    <m/>
    <m/>
  </r>
  <r>
    <n v="3714"/>
    <x v="24"/>
    <n v="15"/>
    <s v="Fitchburg"/>
    <s v="Revenue"/>
    <s v="Line Item"/>
    <x v="0"/>
    <x v="18"/>
    <x v="18"/>
    <m/>
    <m/>
  </r>
  <r>
    <n v="3715"/>
    <x v="24"/>
    <n v="15"/>
    <s v="Fitchburg"/>
    <s v="Revenue"/>
    <s v="Line Item"/>
    <x v="0"/>
    <x v="19"/>
    <x v="19"/>
    <m/>
    <m/>
  </r>
  <r>
    <n v="3716"/>
    <x v="24"/>
    <n v="15"/>
    <s v="Fitchburg"/>
    <s v="Revenue"/>
    <s v="Line Item"/>
    <x v="0"/>
    <x v="20"/>
    <x v="20"/>
    <m/>
    <m/>
  </r>
  <r>
    <n v="3717"/>
    <x v="24"/>
    <n v="15"/>
    <s v="Fitchburg"/>
    <s v="Revenue"/>
    <s v="Line Item"/>
    <x v="0"/>
    <x v="21"/>
    <x v="21"/>
    <m/>
    <m/>
  </r>
  <r>
    <n v="3718"/>
    <x v="24"/>
    <n v="15"/>
    <s v="Fitchburg"/>
    <s v="Revenue"/>
    <s v="Line Item"/>
    <x v="0"/>
    <x v="22"/>
    <x v="22"/>
    <m/>
    <m/>
  </r>
  <r>
    <n v="3719"/>
    <x v="24"/>
    <n v="15"/>
    <s v="Fitchburg"/>
    <s v="Revenue"/>
    <s v="Line Item"/>
    <x v="0"/>
    <x v="23"/>
    <x v="23"/>
    <m/>
    <m/>
  </r>
  <r>
    <n v="3720"/>
    <x v="24"/>
    <n v="15"/>
    <s v="Fitchburg"/>
    <s v="Revenue"/>
    <s v="Line Item"/>
    <x v="0"/>
    <x v="24"/>
    <x v="24"/>
    <m/>
    <m/>
  </r>
  <r>
    <n v="3721"/>
    <x v="24"/>
    <n v="15"/>
    <s v="Fitchburg"/>
    <s v="Revenue"/>
    <s v="Line Item"/>
    <x v="0"/>
    <x v="25"/>
    <x v="25"/>
    <m/>
    <m/>
  </r>
  <r>
    <n v="3722"/>
    <x v="24"/>
    <n v="15"/>
    <s v="Fitchburg"/>
    <s v="Revenue"/>
    <s v="Line Item"/>
    <x v="0"/>
    <x v="26"/>
    <x v="26"/>
    <m/>
    <m/>
  </r>
  <r>
    <n v="3723"/>
    <x v="24"/>
    <n v="15"/>
    <s v="Fitchburg"/>
    <s v="Revenue"/>
    <s v="Line Item"/>
    <x v="0"/>
    <x v="27"/>
    <x v="27"/>
    <m/>
    <m/>
  </r>
  <r>
    <n v="3724"/>
    <x v="24"/>
    <n v="15"/>
    <s v="Fitchburg"/>
    <s v="Revenue"/>
    <s v="Line Item"/>
    <x v="0"/>
    <x v="28"/>
    <x v="28"/>
    <m/>
    <n v="1856"/>
  </r>
  <r>
    <n v="3725"/>
    <x v="24"/>
    <n v="15"/>
    <s v="Fitchburg"/>
    <s v="Revenue"/>
    <s v="Line Item"/>
    <x v="0"/>
    <x v="29"/>
    <x v="29"/>
    <m/>
    <m/>
  </r>
  <r>
    <n v="3726"/>
    <x v="24"/>
    <n v="15"/>
    <s v="Fitchburg"/>
    <s v="Revenue"/>
    <s v="Line Item"/>
    <x v="0"/>
    <x v="30"/>
    <x v="30"/>
    <m/>
    <m/>
  </r>
  <r>
    <n v="3727"/>
    <x v="24"/>
    <n v="15"/>
    <s v="Fitchburg"/>
    <s v="Revenue"/>
    <s v="Line Item"/>
    <x v="0"/>
    <x v="31"/>
    <x v="31"/>
    <m/>
    <m/>
  </r>
  <r>
    <n v="3728"/>
    <x v="24"/>
    <n v="15"/>
    <s v="Fitchburg"/>
    <s v="Revenue"/>
    <s v="Line Item"/>
    <x v="0"/>
    <x v="32"/>
    <x v="32"/>
    <m/>
    <m/>
  </r>
  <r>
    <n v="3729"/>
    <x v="24"/>
    <n v="15"/>
    <s v="Fitchburg"/>
    <s v="Revenue"/>
    <s v="Line Item"/>
    <x v="0"/>
    <x v="33"/>
    <x v="33"/>
    <m/>
    <m/>
  </r>
  <r>
    <n v="3730"/>
    <x v="24"/>
    <n v="15"/>
    <s v="Fitchburg"/>
    <s v="Revenue"/>
    <s v="Line Item"/>
    <x v="0"/>
    <x v="34"/>
    <x v="34"/>
    <m/>
    <m/>
  </r>
  <r>
    <n v="3731"/>
    <x v="24"/>
    <n v="15"/>
    <s v="Fitchburg"/>
    <s v="Revenue"/>
    <s v="Line Item"/>
    <x v="0"/>
    <x v="35"/>
    <x v="35"/>
    <m/>
    <m/>
  </r>
  <r>
    <n v="3732"/>
    <x v="24"/>
    <n v="15"/>
    <s v="Fitchburg"/>
    <s v="Revenue"/>
    <s v="Line Item"/>
    <x v="0"/>
    <x v="36"/>
    <x v="36"/>
    <m/>
    <m/>
  </r>
  <r>
    <n v="3733"/>
    <x v="24"/>
    <n v="15"/>
    <s v="Fitchburg"/>
    <s v="Revenue"/>
    <s v="Line Item"/>
    <x v="0"/>
    <x v="37"/>
    <x v="37"/>
    <m/>
    <m/>
  </r>
  <r>
    <n v="3734"/>
    <x v="24"/>
    <n v="15"/>
    <s v="Fitchburg"/>
    <s v="Revenue"/>
    <s v="Line Item"/>
    <x v="0"/>
    <x v="38"/>
    <x v="38"/>
    <m/>
    <m/>
  </r>
  <r>
    <n v="3735"/>
    <x v="24"/>
    <n v="15"/>
    <s v="Fitchburg"/>
    <s v="Revenue"/>
    <s v="Line Item"/>
    <x v="0"/>
    <x v="39"/>
    <x v="39"/>
    <m/>
    <m/>
  </r>
  <r>
    <n v="3736"/>
    <x v="24"/>
    <n v="15"/>
    <s v="Fitchburg"/>
    <s v="Revenue"/>
    <s v="Line Item"/>
    <x v="0"/>
    <x v="40"/>
    <x v="40"/>
    <m/>
    <m/>
  </r>
  <r>
    <n v="3737"/>
    <x v="24"/>
    <n v="15"/>
    <s v="Fitchburg"/>
    <s v="Revenue"/>
    <s v="Line Item"/>
    <x v="0"/>
    <x v="41"/>
    <x v="41"/>
    <m/>
    <m/>
  </r>
  <r>
    <n v="3738"/>
    <x v="24"/>
    <n v="15"/>
    <s v="Fitchburg"/>
    <s v="Revenue"/>
    <s v="Total"/>
    <x v="0"/>
    <x v="42"/>
    <x v="42"/>
    <m/>
    <n v="362011"/>
  </r>
  <r>
    <n v="3739"/>
    <x v="24"/>
    <n v="15"/>
    <s v="Fitchburg"/>
    <s v="Revenue"/>
    <s v="Line Item"/>
    <x v="0"/>
    <x v="43"/>
    <x v="43"/>
    <m/>
    <m/>
  </r>
  <r>
    <n v="3740"/>
    <x v="24"/>
    <n v="15"/>
    <s v="Fitchburg"/>
    <s v="Revenue"/>
    <s v="Line Item"/>
    <x v="0"/>
    <x v="44"/>
    <x v="44"/>
    <m/>
    <m/>
  </r>
  <r>
    <n v="3741"/>
    <x v="24"/>
    <n v="15"/>
    <s v="Fitchburg"/>
    <s v="Revenue"/>
    <s v="Line Item"/>
    <x v="0"/>
    <x v="45"/>
    <x v="45"/>
    <m/>
    <m/>
  </r>
  <r>
    <n v="3742"/>
    <x v="24"/>
    <n v="15"/>
    <s v="Fitchburg"/>
    <s v="Revenue"/>
    <s v="Line Item"/>
    <x v="0"/>
    <x v="46"/>
    <x v="46"/>
    <m/>
    <m/>
  </r>
  <r>
    <n v="3743"/>
    <x v="24"/>
    <n v="15"/>
    <s v="Fitchburg"/>
    <s v="Revenue"/>
    <s v="Line Item"/>
    <x v="0"/>
    <x v="47"/>
    <x v="47"/>
    <m/>
    <m/>
  </r>
  <r>
    <n v="3744"/>
    <x v="24"/>
    <n v="15"/>
    <s v="Fitchburg"/>
    <s v="Revenue"/>
    <s v="Line Item"/>
    <x v="0"/>
    <x v="48"/>
    <x v="48"/>
    <m/>
    <m/>
  </r>
  <r>
    <n v="3745"/>
    <x v="24"/>
    <n v="15"/>
    <s v="Fitchburg"/>
    <s v="Revenue"/>
    <s v="Line Item"/>
    <x v="0"/>
    <x v="49"/>
    <x v="49"/>
    <m/>
    <m/>
  </r>
  <r>
    <n v="3746"/>
    <x v="24"/>
    <n v="15"/>
    <s v="Fitchburg"/>
    <s v="Revenue"/>
    <s v="Line Item"/>
    <x v="0"/>
    <x v="50"/>
    <x v="50"/>
    <m/>
    <m/>
  </r>
  <r>
    <n v="3747"/>
    <x v="24"/>
    <n v="15"/>
    <s v="Fitchburg"/>
    <s v="Revenue"/>
    <s v="Line Item"/>
    <x v="0"/>
    <x v="51"/>
    <x v="51"/>
    <m/>
    <m/>
  </r>
  <r>
    <n v="3748"/>
    <x v="24"/>
    <n v="15"/>
    <s v="Fitchburg"/>
    <s v="Revenue"/>
    <s v="Total"/>
    <x v="0"/>
    <x v="52"/>
    <x v="52"/>
    <m/>
    <n v="362011"/>
  </r>
  <r>
    <n v="3749"/>
    <x v="24"/>
    <n v="15"/>
    <s v="Fitchburg"/>
    <s v="Salary Expense"/>
    <s v="Line Item"/>
    <x v="1"/>
    <x v="53"/>
    <x v="53"/>
    <n v="1"/>
    <n v="59582"/>
  </r>
  <r>
    <n v="3750"/>
    <x v="24"/>
    <n v="15"/>
    <s v="Fitchburg"/>
    <s v="Salary Expense"/>
    <s v="Line Item"/>
    <x v="1"/>
    <x v="54"/>
    <x v="54"/>
    <m/>
    <m/>
  </r>
  <r>
    <n v="3751"/>
    <x v="24"/>
    <n v="15"/>
    <s v="Fitchburg"/>
    <s v="Salary Expense"/>
    <s v="Line Item"/>
    <x v="1"/>
    <x v="55"/>
    <x v="55"/>
    <m/>
    <m/>
  </r>
  <r>
    <n v="3752"/>
    <x v="24"/>
    <n v="15"/>
    <s v="Fitchburg"/>
    <s v="Salary Expense"/>
    <s v="Line Item"/>
    <x v="2"/>
    <x v="56"/>
    <x v="56"/>
    <m/>
    <m/>
  </r>
  <r>
    <n v="3753"/>
    <x v="24"/>
    <n v="15"/>
    <s v="Fitchburg"/>
    <s v="Salary Expense"/>
    <s v="Line Item"/>
    <x v="2"/>
    <x v="57"/>
    <x v="57"/>
    <m/>
    <m/>
  </r>
  <r>
    <n v="3754"/>
    <x v="24"/>
    <n v="15"/>
    <s v="Fitchburg"/>
    <s v="Salary Expense"/>
    <s v="Line Item"/>
    <x v="2"/>
    <x v="58"/>
    <x v="58"/>
    <m/>
    <m/>
  </r>
  <r>
    <n v="3755"/>
    <x v="24"/>
    <n v="15"/>
    <s v="Fitchburg"/>
    <s v="Salary Expense"/>
    <s v="Line Item"/>
    <x v="2"/>
    <x v="59"/>
    <x v="59"/>
    <m/>
    <m/>
  </r>
  <r>
    <n v="3756"/>
    <x v="24"/>
    <n v="15"/>
    <s v="Fitchburg"/>
    <s v="Salary Expense"/>
    <s v="Line Item"/>
    <x v="2"/>
    <x v="60"/>
    <x v="60"/>
    <m/>
    <m/>
  </r>
  <r>
    <n v="3757"/>
    <x v="24"/>
    <n v="15"/>
    <s v="Fitchburg"/>
    <s v="Salary Expense"/>
    <s v="Line Item"/>
    <x v="2"/>
    <x v="61"/>
    <x v="61"/>
    <m/>
    <m/>
  </r>
  <r>
    <n v="3758"/>
    <x v="24"/>
    <n v="15"/>
    <s v="Fitchburg"/>
    <s v="Salary Expense"/>
    <s v="Line Item"/>
    <x v="2"/>
    <x v="62"/>
    <x v="62"/>
    <m/>
    <m/>
  </r>
  <r>
    <n v="3759"/>
    <x v="24"/>
    <n v="15"/>
    <s v="Fitchburg"/>
    <s v="Salary Expense"/>
    <s v="Line Item"/>
    <x v="2"/>
    <x v="63"/>
    <x v="63"/>
    <m/>
    <m/>
  </r>
  <r>
    <n v="3760"/>
    <x v="24"/>
    <n v="15"/>
    <s v="Fitchburg"/>
    <s v="Salary Expense"/>
    <s v="Line Item"/>
    <x v="2"/>
    <x v="64"/>
    <x v="64"/>
    <m/>
    <m/>
  </r>
  <r>
    <n v="3761"/>
    <x v="24"/>
    <n v="15"/>
    <s v="Fitchburg"/>
    <s v="Salary Expense"/>
    <s v="Line Item"/>
    <x v="2"/>
    <x v="65"/>
    <x v="65"/>
    <m/>
    <m/>
  </r>
  <r>
    <n v="3762"/>
    <x v="24"/>
    <n v="15"/>
    <s v="Fitchburg"/>
    <s v="Salary Expense"/>
    <s v="Line Item"/>
    <x v="2"/>
    <x v="66"/>
    <x v="66"/>
    <m/>
    <m/>
  </r>
  <r>
    <n v="3763"/>
    <x v="24"/>
    <n v="15"/>
    <s v="Fitchburg"/>
    <s v="Salary Expense"/>
    <s v="Line Item"/>
    <x v="2"/>
    <x v="67"/>
    <x v="67"/>
    <m/>
    <m/>
  </r>
  <r>
    <n v="3764"/>
    <x v="24"/>
    <n v="15"/>
    <s v="Fitchburg"/>
    <s v="Salary Expense"/>
    <s v="Line Item"/>
    <x v="2"/>
    <x v="68"/>
    <x v="68"/>
    <m/>
    <m/>
  </r>
  <r>
    <n v="3765"/>
    <x v="24"/>
    <n v="15"/>
    <s v="Fitchburg"/>
    <s v="Salary Expense"/>
    <s v="Line Item"/>
    <x v="2"/>
    <x v="69"/>
    <x v="69"/>
    <m/>
    <m/>
  </r>
  <r>
    <n v="3766"/>
    <x v="24"/>
    <n v="15"/>
    <s v="Fitchburg"/>
    <s v="Salary Expense"/>
    <s v="Line Item"/>
    <x v="2"/>
    <x v="70"/>
    <x v="70"/>
    <m/>
    <m/>
  </r>
  <r>
    <n v="3767"/>
    <x v="24"/>
    <n v="15"/>
    <s v="Fitchburg"/>
    <s v="Salary Expense"/>
    <s v="Line Item"/>
    <x v="2"/>
    <x v="71"/>
    <x v="71"/>
    <m/>
    <m/>
  </r>
  <r>
    <n v="3768"/>
    <x v="24"/>
    <n v="15"/>
    <s v="Fitchburg"/>
    <s v="Salary Expense"/>
    <s v="Line Item"/>
    <x v="2"/>
    <x v="72"/>
    <x v="72"/>
    <m/>
    <m/>
  </r>
  <r>
    <n v="3769"/>
    <x v="24"/>
    <n v="15"/>
    <s v="Fitchburg"/>
    <s v="Salary Expense"/>
    <s v="Line Item"/>
    <x v="2"/>
    <x v="73"/>
    <x v="73"/>
    <m/>
    <m/>
  </r>
  <r>
    <n v="3770"/>
    <x v="24"/>
    <n v="15"/>
    <s v="Fitchburg"/>
    <s v="Salary Expense"/>
    <s v="Line Item"/>
    <x v="2"/>
    <x v="74"/>
    <x v="74"/>
    <m/>
    <m/>
  </r>
  <r>
    <n v="3771"/>
    <x v="24"/>
    <n v="15"/>
    <s v="Fitchburg"/>
    <s v="Salary Expense"/>
    <s v="Line Item"/>
    <x v="2"/>
    <x v="75"/>
    <x v="75"/>
    <m/>
    <m/>
  </r>
  <r>
    <n v="3772"/>
    <x v="24"/>
    <n v="15"/>
    <s v="Fitchburg"/>
    <s v="Salary Expense"/>
    <s v="Line Item"/>
    <x v="2"/>
    <x v="76"/>
    <x v="76"/>
    <m/>
    <m/>
  </r>
  <r>
    <n v="3773"/>
    <x v="24"/>
    <n v="15"/>
    <s v="Fitchburg"/>
    <s v="Salary Expense"/>
    <s v="Line Item"/>
    <x v="2"/>
    <x v="77"/>
    <x v="77"/>
    <m/>
    <m/>
  </r>
  <r>
    <n v="3774"/>
    <x v="24"/>
    <n v="15"/>
    <s v="Fitchburg"/>
    <s v="Salary Expense"/>
    <s v="Line Item"/>
    <x v="2"/>
    <x v="78"/>
    <x v="78"/>
    <m/>
    <m/>
  </r>
  <r>
    <n v="3775"/>
    <x v="24"/>
    <n v="15"/>
    <s v="Fitchburg"/>
    <s v="Salary Expense"/>
    <s v="Line Item"/>
    <x v="2"/>
    <x v="79"/>
    <x v="79"/>
    <m/>
    <m/>
  </r>
  <r>
    <n v="3776"/>
    <x v="24"/>
    <n v="15"/>
    <s v="Fitchburg"/>
    <s v="Salary Expense"/>
    <s v="Line Item"/>
    <x v="2"/>
    <x v="80"/>
    <x v="80"/>
    <m/>
    <m/>
  </r>
  <r>
    <n v="3777"/>
    <x v="24"/>
    <n v="15"/>
    <s v="Fitchburg"/>
    <s v="Salary Expense"/>
    <s v="Line Item"/>
    <x v="2"/>
    <x v="81"/>
    <x v="81"/>
    <m/>
    <m/>
  </r>
  <r>
    <n v="3778"/>
    <x v="24"/>
    <n v="15"/>
    <s v="Fitchburg"/>
    <s v="Salary Expense"/>
    <s v="Line Item"/>
    <x v="2"/>
    <x v="82"/>
    <x v="82"/>
    <m/>
    <m/>
  </r>
  <r>
    <n v="3779"/>
    <x v="24"/>
    <n v="15"/>
    <s v="Fitchburg"/>
    <s v="Salary Expense"/>
    <s v="Line Item"/>
    <x v="2"/>
    <x v="83"/>
    <x v="83"/>
    <m/>
    <m/>
  </r>
  <r>
    <n v="3780"/>
    <x v="24"/>
    <n v="15"/>
    <s v="Fitchburg"/>
    <s v="Salary Expense"/>
    <s v="Line Item"/>
    <x v="2"/>
    <x v="84"/>
    <x v="84"/>
    <n v="1"/>
    <n v="43000"/>
  </r>
  <r>
    <n v="3781"/>
    <x v="24"/>
    <n v="15"/>
    <s v="Fitchburg"/>
    <s v="Salary Expense"/>
    <s v="Line Item"/>
    <x v="2"/>
    <x v="85"/>
    <x v="85"/>
    <n v="2.5"/>
    <n v="84818"/>
  </r>
  <r>
    <n v="3782"/>
    <x v="24"/>
    <n v="15"/>
    <s v="Fitchburg"/>
    <s v="Salary Expense"/>
    <s v="Line Item"/>
    <x v="2"/>
    <x v="86"/>
    <x v="86"/>
    <m/>
    <m/>
  </r>
  <r>
    <n v="3783"/>
    <x v="24"/>
    <n v="15"/>
    <s v="Fitchburg"/>
    <s v="Salary Expense"/>
    <s v="Line Item"/>
    <x v="3"/>
    <x v="87"/>
    <x v="87"/>
    <n v="0.5"/>
    <n v="17868"/>
  </r>
  <r>
    <n v="3784"/>
    <x v="24"/>
    <n v="15"/>
    <s v="Fitchburg"/>
    <s v="Salary Expense"/>
    <s v="Line Item"/>
    <x v="3"/>
    <x v="88"/>
    <x v="88"/>
    <m/>
    <m/>
  </r>
  <r>
    <n v="3785"/>
    <x v="24"/>
    <n v="15"/>
    <s v="Fitchburg"/>
    <s v="Salary Expense"/>
    <s v="Line Item"/>
    <x v="3"/>
    <x v="89"/>
    <x v="89"/>
    <m/>
    <m/>
  </r>
  <r>
    <n v="3786"/>
    <x v="24"/>
    <n v="15"/>
    <s v="Fitchburg"/>
    <s v="Salary Expense"/>
    <s v="Line Item"/>
    <x v="0"/>
    <x v="90"/>
    <x v="90"/>
    <m/>
    <m/>
  </r>
  <r>
    <n v="3787"/>
    <x v="24"/>
    <n v="15"/>
    <s v="Fitchburg"/>
    <s v="Salary Expense"/>
    <s v="Total"/>
    <x v="0"/>
    <x v="91"/>
    <x v="91"/>
    <n v="5"/>
    <n v="205268"/>
  </r>
  <r>
    <n v="3788"/>
    <x v="24"/>
    <n v="15"/>
    <s v="Fitchburg"/>
    <s v="Expense"/>
    <s v="Total"/>
    <x v="0"/>
    <x v="92"/>
    <x v="92"/>
    <n v="5"/>
    <n v="205268"/>
  </r>
  <r>
    <n v="3789"/>
    <x v="24"/>
    <n v="15"/>
    <s v="Fitchburg"/>
    <s v="Expense"/>
    <s v="Line Item"/>
    <x v="0"/>
    <x v="93"/>
    <x v="93"/>
    <m/>
    <m/>
  </r>
  <r>
    <n v="3790"/>
    <x v="24"/>
    <n v="15"/>
    <s v="Fitchburg"/>
    <s v="Expense"/>
    <s v="Line Item"/>
    <x v="0"/>
    <x v="94"/>
    <x v="94"/>
    <m/>
    <m/>
  </r>
  <r>
    <n v="3791"/>
    <x v="24"/>
    <n v="15"/>
    <s v="Fitchburg"/>
    <s v="Expense"/>
    <s v="Line Item"/>
    <x v="0"/>
    <x v="95"/>
    <x v="95"/>
    <n v="0.04"/>
    <n v="1462"/>
  </r>
  <r>
    <n v="3792"/>
    <x v="24"/>
    <n v="15"/>
    <s v="Fitchburg"/>
    <s v="Expense"/>
    <s v="Line Item"/>
    <x v="0"/>
    <x v="96"/>
    <x v="96"/>
    <m/>
    <m/>
  </r>
  <r>
    <n v="3793"/>
    <x v="24"/>
    <n v="15"/>
    <s v="Fitchburg"/>
    <s v="Expense"/>
    <s v="Total"/>
    <x v="0"/>
    <x v="97"/>
    <x v="97"/>
    <n v="0.04"/>
    <n v="1462"/>
  </r>
  <r>
    <n v="3794"/>
    <x v="24"/>
    <n v="15"/>
    <s v="Fitchburg"/>
    <s v="Expense"/>
    <s v="Line Item"/>
    <x v="0"/>
    <x v="98"/>
    <x v="98"/>
    <m/>
    <m/>
  </r>
  <r>
    <n v="3795"/>
    <x v="24"/>
    <n v="15"/>
    <s v="Fitchburg"/>
    <s v="Expense"/>
    <s v="Total"/>
    <x v="0"/>
    <x v="99"/>
    <x v="99"/>
    <n v="5.04"/>
    <n v="206730"/>
  </r>
  <r>
    <n v="3796"/>
    <x v="24"/>
    <n v="15"/>
    <s v="Fitchburg"/>
    <s v="Expense"/>
    <s v="Line Item"/>
    <x v="0"/>
    <x v="100"/>
    <x v="100"/>
    <m/>
    <n v="15192"/>
  </r>
  <r>
    <n v="3797"/>
    <x v="24"/>
    <n v="15"/>
    <s v="Fitchburg"/>
    <s v="Expense"/>
    <s v="Line Item"/>
    <x v="0"/>
    <x v="101"/>
    <x v="101"/>
    <m/>
    <n v="31511"/>
  </r>
  <r>
    <n v="3798"/>
    <x v="24"/>
    <n v="15"/>
    <s v="Fitchburg"/>
    <s v="Expense"/>
    <s v="Line Item"/>
    <x v="0"/>
    <x v="102"/>
    <x v="102"/>
    <m/>
    <m/>
  </r>
  <r>
    <n v="3799"/>
    <x v="24"/>
    <n v="15"/>
    <s v="Fitchburg"/>
    <s v="Expense"/>
    <s v="Total"/>
    <x v="0"/>
    <x v="103"/>
    <x v="103"/>
    <m/>
    <n v="253433"/>
  </r>
  <r>
    <n v="3800"/>
    <x v="24"/>
    <n v="15"/>
    <s v="Fitchburg"/>
    <s v="Expense"/>
    <s v="Line Item"/>
    <x v="0"/>
    <x v="104"/>
    <x v="104"/>
    <m/>
    <m/>
  </r>
  <r>
    <n v="3801"/>
    <x v="24"/>
    <n v="15"/>
    <s v="Fitchburg"/>
    <s v="Expense"/>
    <s v="Line Item"/>
    <x v="0"/>
    <x v="105"/>
    <x v="105"/>
    <m/>
    <m/>
  </r>
  <r>
    <n v="3802"/>
    <x v="24"/>
    <n v="15"/>
    <s v="Fitchburg"/>
    <s v="Expense"/>
    <s v="Line Item"/>
    <x v="0"/>
    <x v="106"/>
    <x v="106"/>
    <m/>
    <m/>
  </r>
  <r>
    <n v="3803"/>
    <x v="24"/>
    <n v="15"/>
    <s v="Fitchburg"/>
    <s v="Expense"/>
    <s v="Line Item"/>
    <x v="0"/>
    <x v="107"/>
    <x v="107"/>
    <m/>
    <m/>
  </r>
  <r>
    <n v="3804"/>
    <x v="24"/>
    <n v="15"/>
    <s v="Fitchburg"/>
    <s v="Expense"/>
    <s v="Total"/>
    <x v="0"/>
    <x v="108"/>
    <x v="108"/>
    <m/>
    <n v="0"/>
  </r>
  <r>
    <n v="3805"/>
    <x v="24"/>
    <n v="15"/>
    <s v="Fitchburg"/>
    <s v="Expense"/>
    <s v="Line Item"/>
    <x v="0"/>
    <x v="109"/>
    <x v="109"/>
    <m/>
    <m/>
  </r>
  <r>
    <n v="3806"/>
    <x v="24"/>
    <n v="15"/>
    <s v="Fitchburg"/>
    <s v="Expense"/>
    <s v="Line Item"/>
    <x v="0"/>
    <x v="110"/>
    <x v="110"/>
    <m/>
    <m/>
  </r>
  <r>
    <n v="3807"/>
    <x v="24"/>
    <n v="15"/>
    <s v="Fitchburg"/>
    <s v="Expense"/>
    <s v="Line Item"/>
    <x v="0"/>
    <x v="111"/>
    <x v="111"/>
    <m/>
    <m/>
  </r>
  <r>
    <n v="3808"/>
    <x v="24"/>
    <n v="15"/>
    <s v="Fitchburg"/>
    <s v="Expense"/>
    <s v="Line Item"/>
    <x v="0"/>
    <x v="112"/>
    <x v="112"/>
    <m/>
    <m/>
  </r>
  <r>
    <n v="3809"/>
    <x v="24"/>
    <n v="15"/>
    <s v="Fitchburg"/>
    <s v="Expense"/>
    <s v="Line Item"/>
    <x v="0"/>
    <x v="113"/>
    <x v="113"/>
    <m/>
    <n v="1717"/>
  </r>
  <r>
    <n v="3810"/>
    <x v="24"/>
    <n v="15"/>
    <s v="Fitchburg"/>
    <s v="Expense"/>
    <s v="Line Item"/>
    <x v="0"/>
    <x v="114"/>
    <x v="114"/>
    <m/>
    <n v="4762"/>
  </r>
  <r>
    <n v="3811"/>
    <x v="24"/>
    <n v="15"/>
    <s v="Fitchburg"/>
    <s v="Expense"/>
    <s v="Line Item"/>
    <x v="0"/>
    <x v="115"/>
    <x v="115"/>
    <m/>
    <n v="379"/>
  </r>
  <r>
    <n v="3812"/>
    <x v="24"/>
    <n v="15"/>
    <s v="Fitchburg"/>
    <s v="Expense"/>
    <s v="Line Item"/>
    <x v="0"/>
    <x v="116"/>
    <x v="116"/>
    <m/>
    <m/>
  </r>
  <r>
    <n v="3813"/>
    <x v="24"/>
    <n v="15"/>
    <s v="Fitchburg"/>
    <s v="Expense"/>
    <s v="Line Item"/>
    <x v="0"/>
    <x v="117"/>
    <x v="117"/>
    <m/>
    <m/>
  </r>
  <r>
    <n v="3814"/>
    <x v="24"/>
    <n v="15"/>
    <s v="Fitchburg"/>
    <s v="Expense"/>
    <s v="Line Item"/>
    <x v="0"/>
    <x v="118"/>
    <x v="118"/>
    <m/>
    <m/>
  </r>
  <r>
    <n v="3815"/>
    <x v="24"/>
    <n v="15"/>
    <s v="Fitchburg"/>
    <s v="Expense"/>
    <s v="Line Item"/>
    <x v="0"/>
    <x v="119"/>
    <x v="119"/>
    <m/>
    <m/>
  </r>
  <r>
    <n v="3816"/>
    <x v="24"/>
    <n v="15"/>
    <s v="Fitchburg"/>
    <s v="Expense"/>
    <s v="Line Item"/>
    <x v="0"/>
    <x v="120"/>
    <x v="120"/>
    <m/>
    <n v="23141"/>
  </r>
  <r>
    <n v="3817"/>
    <x v="24"/>
    <n v="15"/>
    <s v="Fitchburg"/>
    <s v="Expense"/>
    <s v="Line Item"/>
    <x v="0"/>
    <x v="121"/>
    <x v="121"/>
    <m/>
    <m/>
  </r>
  <r>
    <n v="3818"/>
    <x v="24"/>
    <n v="15"/>
    <s v="Fitchburg"/>
    <s v="Expense"/>
    <s v="Line Item"/>
    <x v="0"/>
    <x v="122"/>
    <x v="122"/>
    <m/>
    <m/>
  </r>
  <r>
    <n v="3819"/>
    <x v="24"/>
    <n v="15"/>
    <s v="Fitchburg"/>
    <s v="Expense"/>
    <s v="Line Item"/>
    <x v="0"/>
    <x v="123"/>
    <x v="123"/>
    <m/>
    <m/>
  </r>
  <r>
    <n v="3820"/>
    <x v="24"/>
    <n v="15"/>
    <s v="Fitchburg"/>
    <s v="Expense"/>
    <s v="Line Item"/>
    <x v="0"/>
    <x v="124"/>
    <x v="124"/>
    <m/>
    <n v="12655"/>
  </r>
  <r>
    <n v="3821"/>
    <x v="24"/>
    <n v="15"/>
    <s v="Fitchburg"/>
    <s v="Expense"/>
    <s v="Line Item"/>
    <x v="0"/>
    <x v="125"/>
    <x v="125"/>
    <m/>
    <m/>
  </r>
  <r>
    <n v="3822"/>
    <x v="24"/>
    <n v="15"/>
    <s v="Fitchburg"/>
    <s v="Expense"/>
    <s v="Line Item"/>
    <x v="0"/>
    <x v="126"/>
    <x v="126"/>
    <m/>
    <m/>
  </r>
  <r>
    <n v="3823"/>
    <x v="24"/>
    <n v="15"/>
    <s v="Fitchburg"/>
    <s v="Expense"/>
    <s v="Total"/>
    <x v="0"/>
    <x v="127"/>
    <x v="127"/>
    <m/>
    <n v="42654"/>
  </r>
  <r>
    <n v="3824"/>
    <x v="24"/>
    <n v="15"/>
    <s v="Fitchburg"/>
    <s v="Expense"/>
    <s v="Line Item"/>
    <x v="0"/>
    <x v="128"/>
    <x v="128"/>
    <m/>
    <m/>
  </r>
  <r>
    <n v="3825"/>
    <x v="24"/>
    <n v="15"/>
    <s v="Fitchburg"/>
    <s v="Expense"/>
    <s v="Line Item"/>
    <x v="0"/>
    <x v="129"/>
    <x v="129"/>
    <m/>
    <m/>
  </r>
  <r>
    <n v="3826"/>
    <x v="24"/>
    <n v="15"/>
    <s v="Fitchburg"/>
    <s v="Expense"/>
    <s v="Line Item"/>
    <x v="0"/>
    <x v="130"/>
    <x v="130"/>
    <m/>
    <m/>
  </r>
  <r>
    <n v="3827"/>
    <x v="24"/>
    <n v="15"/>
    <s v="Fitchburg"/>
    <s v="Expense"/>
    <s v="Line Item"/>
    <x v="0"/>
    <x v="131"/>
    <x v="131"/>
    <m/>
    <n v="5612"/>
  </r>
  <r>
    <n v="3828"/>
    <x v="24"/>
    <n v="15"/>
    <s v="Fitchburg"/>
    <s v="Expense"/>
    <s v="Line Item"/>
    <x v="0"/>
    <x v="132"/>
    <x v="132"/>
    <m/>
    <m/>
  </r>
  <r>
    <n v="3829"/>
    <x v="24"/>
    <n v="15"/>
    <s v="Fitchburg"/>
    <s v="Expense"/>
    <s v="Line Item"/>
    <x v="0"/>
    <x v="133"/>
    <x v="133"/>
    <m/>
    <m/>
  </r>
  <r>
    <n v="3830"/>
    <x v="24"/>
    <n v="15"/>
    <s v="Fitchburg"/>
    <s v="Expense"/>
    <s v="Total"/>
    <x v="0"/>
    <x v="134"/>
    <x v="134"/>
    <m/>
    <n v="5612"/>
  </r>
  <r>
    <n v="3831"/>
    <x v="24"/>
    <n v="15"/>
    <s v="Fitchburg"/>
    <s v="Expense"/>
    <s v="Line Item"/>
    <x v="0"/>
    <x v="135"/>
    <x v="135"/>
    <m/>
    <n v="60776.85979400306"/>
  </r>
  <r>
    <n v="3832"/>
    <x v="24"/>
    <n v="15"/>
    <s v="Fitchburg"/>
    <s v="Expense"/>
    <s v="Total"/>
    <x v="0"/>
    <x v="136"/>
    <x v="136"/>
    <m/>
    <n v="362475.85979400307"/>
  </r>
  <r>
    <n v="3833"/>
    <x v="24"/>
    <n v="15"/>
    <s v="Fitchburg"/>
    <s v="Expense"/>
    <s v="Line Item"/>
    <x v="0"/>
    <x v="137"/>
    <x v="137"/>
    <m/>
    <m/>
  </r>
  <r>
    <n v="3834"/>
    <x v="24"/>
    <n v="15"/>
    <s v="Fitchburg"/>
    <s v="Expense"/>
    <s v="Line Item"/>
    <x v="0"/>
    <x v="138"/>
    <x v="138"/>
    <m/>
    <m/>
  </r>
  <r>
    <n v="3835"/>
    <x v="24"/>
    <n v="15"/>
    <s v="Fitchburg"/>
    <s v="Expense"/>
    <s v="Total"/>
    <x v="0"/>
    <x v="139"/>
    <x v="139"/>
    <m/>
    <n v="362475.85979400307"/>
  </r>
  <r>
    <n v="3836"/>
    <x v="24"/>
    <n v="15"/>
    <s v="Fitchburg"/>
    <s v="Expense"/>
    <s v="Total"/>
    <x v="0"/>
    <x v="140"/>
    <x v="140"/>
    <m/>
    <n v="362011"/>
  </r>
  <r>
    <n v="3837"/>
    <x v="24"/>
    <n v="15"/>
    <s v="Fitchburg"/>
    <s v="Expense"/>
    <s v="Line Item"/>
    <x v="0"/>
    <x v="141"/>
    <x v="141"/>
    <m/>
    <n v="-464.85979400307406"/>
  </r>
  <r>
    <n v="3838"/>
    <x v="24"/>
    <n v="15"/>
    <s v="Fitchburg"/>
    <s v="Non-Reimbursable"/>
    <s v="Line Item"/>
    <x v="0"/>
    <x v="142"/>
    <x v="142"/>
    <m/>
    <m/>
  </r>
  <r>
    <n v="3839"/>
    <x v="24"/>
    <n v="15"/>
    <s v="Fitchburg"/>
    <s v="Non-Reimbursable"/>
    <s v="Line Item"/>
    <x v="0"/>
    <x v="143"/>
    <x v="143"/>
    <m/>
    <m/>
  </r>
  <r>
    <n v="3840"/>
    <x v="24"/>
    <n v="15"/>
    <s v="Fitchburg"/>
    <s v="Non-Reimbursable"/>
    <s v="Line Item"/>
    <x v="0"/>
    <x v="144"/>
    <x v="144"/>
    <m/>
    <m/>
  </r>
  <r>
    <n v="3841"/>
    <x v="24"/>
    <n v="15"/>
    <s v="Fitchburg"/>
    <s v="Non-Reimbursable"/>
    <s v="Line Item"/>
    <x v="0"/>
    <x v="145"/>
    <x v="145"/>
    <m/>
    <m/>
  </r>
  <r>
    <n v="3842"/>
    <x v="24"/>
    <n v="15"/>
    <s v="Fitchburg"/>
    <s v="Non-Reimbursable"/>
    <s v="Line Item"/>
    <x v="0"/>
    <x v="146"/>
    <x v="146"/>
    <m/>
    <m/>
  </r>
  <r>
    <n v="3843"/>
    <x v="24"/>
    <n v="15"/>
    <s v="Fitchburg"/>
    <s v="Non-Reimbursable"/>
    <s v="Line Item"/>
    <x v="0"/>
    <x v="147"/>
    <x v="147"/>
    <m/>
    <m/>
  </r>
  <r>
    <n v="3844"/>
    <x v="24"/>
    <n v="15"/>
    <s v="Fitchburg"/>
    <s v="Non-Reimbursable"/>
    <s v="Line Item"/>
    <x v="0"/>
    <x v="148"/>
    <x v="148"/>
    <m/>
    <m/>
  </r>
  <r>
    <n v="3845"/>
    <x v="24"/>
    <n v="15"/>
    <s v="Fitchburg"/>
    <s v="Non-Reimbursable"/>
    <s v="Total"/>
    <x v="0"/>
    <x v="149"/>
    <x v="149"/>
    <m/>
    <m/>
  </r>
  <r>
    <n v="3846"/>
    <x v="24"/>
    <n v="15"/>
    <s v="Fitchburg"/>
    <s v="Non-Reimbursable"/>
    <s v="Total"/>
    <x v="0"/>
    <x v="150"/>
    <x v="150"/>
    <m/>
    <m/>
  </r>
  <r>
    <n v="3847"/>
    <x v="24"/>
    <n v="15"/>
    <s v="Fitchburg"/>
    <s v="Non-Reimbursable"/>
    <s v="Line Item"/>
    <x v="0"/>
    <x v="151"/>
    <x v="151"/>
    <m/>
    <m/>
  </r>
  <r>
    <n v="3848"/>
    <x v="24"/>
    <n v="15"/>
    <s v="Fitchburg"/>
    <s v="Non-Reimbursable"/>
    <s v="Line Item"/>
    <x v="0"/>
    <x v="152"/>
    <x v="152"/>
    <m/>
    <m/>
  </r>
  <r>
    <n v="3849"/>
    <x v="24"/>
    <n v="15"/>
    <s v="Fitchburg"/>
    <s v="Non-Reimbursable"/>
    <s v="Line Item"/>
    <x v="0"/>
    <x v="153"/>
    <x v="153"/>
    <m/>
    <m/>
  </r>
  <r>
    <n v="3850"/>
    <x v="25"/>
    <n v="73"/>
    <s v="Lowell"/>
    <s v="Revenue"/>
    <s v="Line Item"/>
    <x v="0"/>
    <x v="0"/>
    <x v="0"/>
    <m/>
    <m/>
  </r>
  <r>
    <n v="3851"/>
    <x v="25"/>
    <n v="73"/>
    <s v="Lowell"/>
    <s v="Revenue"/>
    <s v="Line Item"/>
    <x v="0"/>
    <x v="1"/>
    <x v="1"/>
    <m/>
    <m/>
  </r>
  <r>
    <n v="3852"/>
    <x v="25"/>
    <n v="73"/>
    <s v="Lowell"/>
    <s v="Revenue"/>
    <s v="Line Item"/>
    <x v="0"/>
    <x v="2"/>
    <x v="2"/>
    <m/>
    <m/>
  </r>
  <r>
    <n v="3853"/>
    <x v="25"/>
    <n v="73"/>
    <s v="Lowell"/>
    <s v="Revenue"/>
    <s v="Total"/>
    <x v="0"/>
    <x v="3"/>
    <x v="3"/>
    <m/>
    <n v="0"/>
  </r>
  <r>
    <n v="3854"/>
    <x v="25"/>
    <n v="73"/>
    <s v="Lowell"/>
    <s v="Revenue"/>
    <s v="Line Item"/>
    <x v="0"/>
    <x v="4"/>
    <x v="4"/>
    <m/>
    <m/>
  </r>
  <r>
    <n v="3855"/>
    <x v="25"/>
    <n v="73"/>
    <s v="Lowell"/>
    <s v="Revenue"/>
    <s v="Line Item"/>
    <x v="0"/>
    <x v="5"/>
    <x v="5"/>
    <m/>
    <m/>
  </r>
  <r>
    <n v="3856"/>
    <x v="25"/>
    <n v="73"/>
    <s v="Lowell"/>
    <s v="Revenue"/>
    <s v="Total"/>
    <x v="0"/>
    <x v="6"/>
    <x v="6"/>
    <m/>
    <n v="0"/>
  </r>
  <r>
    <n v="3857"/>
    <x v="25"/>
    <n v="73"/>
    <s v="Lowell"/>
    <s v="Revenue"/>
    <s v="Line Item"/>
    <x v="0"/>
    <x v="7"/>
    <x v="7"/>
    <m/>
    <m/>
  </r>
  <r>
    <n v="3858"/>
    <x v="25"/>
    <n v="73"/>
    <s v="Lowell"/>
    <s v="Revenue"/>
    <s v="Line Item"/>
    <x v="0"/>
    <x v="8"/>
    <x v="8"/>
    <m/>
    <m/>
  </r>
  <r>
    <n v="3859"/>
    <x v="25"/>
    <n v="73"/>
    <s v="Lowell"/>
    <s v="Revenue"/>
    <s v="Line Item"/>
    <x v="0"/>
    <x v="9"/>
    <x v="9"/>
    <m/>
    <m/>
  </r>
  <r>
    <n v="3860"/>
    <x v="25"/>
    <n v="73"/>
    <s v="Lowell"/>
    <s v="Revenue"/>
    <s v="Line Item"/>
    <x v="0"/>
    <x v="10"/>
    <x v="10"/>
    <m/>
    <n v="366426"/>
  </r>
  <r>
    <n v="3861"/>
    <x v="25"/>
    <n v="73"/>
    <s v="Lowell"/>
    <s v="Revenue"/>
    <s v="Line Item"/>
    <x v="0"/>
    <x v="11"/>
    <x v="11"/>
    <m/>
    <m/>
  </r>
  <r>
    <n v="3862"/>
    <x v="25"/>
    <n v="73"/>
    <s v="Lowell"/>
    <s v="Revenue"/>
    <s v="Line Item"/>
    <x v="0"/>
    <x v="12"/>
    <x v="12"/>
    <m/>
    <m/>
  </r>
  <r>
    <n v="3863"/>
    <x v="25"/>
    <n v="73"/>
    <s v="Lowell"/>
    <s v="Revenue"/>
    <s v="Line Item"/>
    <x v="0"/>
    <x v="13"/>
    <x v="13"/>
    <m/>
    <m/>
  </r>
  <r>
    <n v="3864"/>
    <x v="25"/>
    <n v="73"/>
    <s v="Lowell"/>
    <s v="Revenue"/>
    <s v="Line Item"/>
    <x v="0"/>
    <x v="14"/>
    <x v="14"/>
    <m/>
    <m/>
  </r>
  <r>
    <n v="3865"/>
    <x v="25"/>
    <n v="73"/>
    <s v="Lowell"/>
    <s v="Revenue"/>
    <s v="Line Item"/>
    <x v="0"/>
    <x v="15"/>
    <x v="15"/>
    <m/>
    <m/>
  </r>
  <r>
    <n v="3866"/>
    <x v="25"/>
    <n v="73"/>
    <s v="Lowell"/>
    <s v="Revenue"/>
    <s v="Line Item"/>
    <x v="0"/>
    <x v="16"/>
    <x v="16"/>
    <m/>
    <m/>
  </r>
  <r>
    <n v="3867"/>
    <x v="25"/>
    <n v="73"/>
    <s v="Lowell"/>
    <s v="Revenue"/>
    <s v="Line Item"/>
    <x v="0"/>
    <x v="17"/>
    <x v="17"/>
    <m/>
    <m/>
  </r>
  <r>
    <n v="3868"/>
    <x v="25"/>
    <n v="73"/>
    <s v="Lowell"/>
    <s v="Revenue"/>
    <s v="Line Item"/>
    <x v="0"/>
    <x v="18"/>
    <x v="18"/>
    <m/>
    <m/>
  </r>
  <r>
    <n v="3869"/>
    <x v="25"/>
    <n v="73"/>
    <s v="Lowell"/>
    <s v="Revenue"/>
    <s v="Line Item"/>
    <x v="0"/>
    <x v="19"/>
    <x v="19"/>
    <m/>
    <m/>
  </r>
  <r>
    <n v="3870"/>
    <x v="25"/>
    <n v="73"/>
    <s v="Lowell"/>
    <s v="Revenue"/>
    <s v="Line Item"/>
    <x v="0"/>
    <x v="20"/>
    <x v="20"/>
    <m/>
    <m/>
  </r>
  <r>
    <n v="3871"/>
    <x v="25"/>
    <n v="73"/>
    <s v="Lowell"/>
    <s v="Revenue"/>
    <s v="Line Item"/>
    <x v="0"/>
    <x v="21"/>
    <x v="21"/>
    <m/>
    <m/>
  </r>
  <r>
    <n v="3872"/>
    <x v="25"/>
    <n v="73"/>
    <s v="Lowell"/>
    <s v="Revenue"/>
    <s v="Line Item"/>
    <x v="0"/>
    <x v="22"/>
    <x v="22"/>
    <m/>
    <m/>
  </r>
  <r>
    <n v="3873"/>
    <x v="25"/>
    <n v="73"/>
    <s v="Lowell"/>
    <s v="Revenue"/>
    <s v="Line Item"/>
    <x v="0"/>
    <x v="23"/>
    <x v="23"/>
    <m/>
    <m/>
  </r>
  <r>
    <n v="3874"/>
    <x v="25"/>
    <n v="73"/>
    <s v="Lowell"/>
    <s v="Revenue"/>
    <s v="Line Item"/>
    <x v="0"/>
    <x v="24"/>
    <x v="24"/>
    <m/>
    <m/>
  </r>
  <r>
    <n v="3875"/>
    <x v="25"/>
    <n v="73"/>
    <s v="Lowell"/>
    <s v="Revenue"/>
    <s v="Line Item"/>
    <x v="0"/>
    <x v="25"/>
    <x v="25"/>
    <m/>
    <m/>
  </r>
  <r>
    <n v="3876"/>
    <x v="25"/>
    <n v="73"/>
    <s v="Lowell"/>
    <s v="Revenue"/>
    <s v="Line Item"/>
    <x v="0"/>
    <x v="26"/>
    <x v="26"/>
    <m/>
    <m/>
  </r>
  <r>
    <n v="3877"/>
    <x v="25"/>
    <n v="73"/>
    <s v="Lowell"/>
    <s v="Revenue"/>
    <s v="Line Item"/>
    <x v="0"/>
    <x v="27"/>
    <x v="27"/>
    <m/>
    <m/>
  </r>
  <r>
    <n v="3878"/>
    <x v="25"/>
    <n v="73"/>
    <s v="Lowell"/>
    <s v="Revenue"/>
    <s v="Line Item"/>
    <x v="0"/>
    <x v="28"/>
    <x v="28"/>
    <m/>
    <n v="360"/>
  </r>
  <r>
    <n v="3879"/>
    <x v="25"/>
    <n v="73"/>
    <s v="Lowell"/>
    <s v="Revenue"/>
    <s v="Line Item"/>
    <x v="0"/>
    <x v="29"/>
    <x v="29"/>
    <m/>
    <m/>
  </r>
  <r>
    <n v="3880"/>
    <x v="25"/>
    <n v="73"/>
    <s v="Lowell"/>
    <s v="Revenue"/>
    <s v="Line Item"/>
    <x v="0"/>
    <x v="30"/>
    <x v="30"/>
    <m/>
    <m/>
  </r>
  <r>
    <n v="3881"/>
    <x v="25"/>
    <n v="73"/>
    <s v="Lowell"/>
    <s v="Revenue"/>
    <s v="Line Item"/>
    <x v="0"/>
    <x v="31"/>
    <x v="31"/>
    <m/>
    <m/>
  </r>
  <r>
    <n v="3882"/>
    <x v="25"/>
    <n v="73"/>
    <s v="Lowell"/>
    <s v="Revenue"/>
    <s v="Line Item"/>
    <x v="0"/>
    <x v="32"/>
    <x v="32"/>
    <m/>
    <m/>
  </r>
  <r>
    <n v="3883"/>
    <x v="25"/>
    <n v="73"/>
    <s v="Lowell"/>
    <s v="Revenue"/>
    <s v="Line Item"/>
    <x v="0"/>
    <x v="33"/>
    <x v="33"/>
    <m/>
    <m/>
  </r>
  <r>
    <n v="3884"/>
    <x v="25"/>
    <n v="73"/>
    <s v="Lowell"/>
    <s v="Revenue"/>
    <s v="Line Item"/>
    <x v="0"/>
    <x v="34"/>
    <x v="34"/>
    <m/>
    <m/>
  </r>
  <r>
    <n v="3885"/>
    <x v="25"/>
    <n v="73"/>
    <s v="Lowell"/>
    <s v="Revenue"/>
    <s v="Line Item"/>
    <x v="0"/>
    <x v="35"/>
    <x v="35"/>
    <m/>
    <m/>
  </r>
  <r>
    <n v="3886"/>
    <x v="25"/>
    <n v="73"/>
    <s v="Lowell"/>
    <s v="Revenue"/>
    <s v="Line Item"/>
    <x v="0"/>
    <x v="36"/>
    <x v="36"/>
    <m/>
    <m/>
  </r>
  <r>
    <n v="3887"/>
    <x v="25"/>
    <n v="73"/>
    <s v="Lowell"/>
    <s v="Revenue"/>
    <s v="Line Item"/>
    <x v="0"/>
    <x v="37"/>
    <x v="37"/>
    <m/>
    <m/>
  </r>
  <r>
    <n v="3888"/>
    <x v="25"/>
    <n v="73"/>
    <s v="Lowell"/>
    <s v="Revenue"/>
    <s v="Line Item"/>
    <x v="0"/>
    <x v="38"/>
    <x v="38"/>
    <m/>
    <m/>
  </r>
  <r>
    <n v="3889"/>
    <x v="25"/>
    <n v="73"/>
    <s v="Lowell"/>
    <s v="Revenue"/>
    <s v="Line Item"/>
    <x v="0"/>
    <x v="39"/>
    <x v="39"/>
    <m/>
    <m/>
  </r>
  <r>
    <n v="3890"/>
    <x v="25"/>
    <n v="73"/>
    <s v="Lowell"/>
    <s v="Revenue"/>
    <s v="Line Item"/>
    <x v="0"/>
    <x v="40"/>
    <x v="40"/>
    <m/>
    <m/>
  </r>
  <r>
    <n v="3891"/>
    <x v="25"/>
    <n v="73"/>
    <s v="Lowell"/>
    <s v="Revenue"/>
    <s v="Line Item"/>
    <x v="0"/>
    <x v="41"/>
    <x v="41"/>
    <m/>
    <m/>
  </r>
  <r>
    <n v="3892"/>
    <x v="25"/>
    <n v="73"/>
    <s v="Lowell"/>
    <s v="Revenue"/>
    <s v="Total"/>
    <x v="0"/>
    <x v="42"/>
    <x v="42"/>
    <m/>
    <n v="366786"/>
  </r>
  <r>
    <n v="3893"/>
    <x v="25"/>
    <n v="73"/>
    <s v="Lowell"/>
    <s v="Revenue"/>
    <s v="Line Item"/>
    <x v="0"/>
    <x v="43"/>
    <x v="43"/>
    <m/>
    <m/>
  </r>
  <r>
    <n v="3894"/>
    <x v="25"/>
    <n v="73"/>
    <s v="Lowell"/>
    <s v="Revenue"/>
    <s v="Line Item"/>
    <x v="0"/>
    <x v="44"/>
    <x v="44"/>
    <m/>
    <m/>
  </r>
  <r>
    <n v="3895"/>
    <x v="25"/>
    <n v="73"/>
    <s v="Lowell"/>
    <s v="Revenue"/>
    <s v="Line Item"/>
    <x v="0"/>
    <x v="45"/>
    <x v="45"/>
    <m/>
    <m/>
  </r>
  <r>
    <n v="3896"/>
    <x v="25"/>
    <n v="73"/>
    <s v="Lowell"/>
    <s v="Revenue"/>
    <s v="Line Item"/>
    <x v="0"/>
    <x v="46"/>
    <x v="46"/>
    <m/>
    <m/>
  </r>
  <r>
    <n v="3897"/>
    <x v="25"/>
    <n v="73"/>
    <s v="Lowell"/>
    <s v="Revenue"/>
    <s v="Line Item"/>
    <x v="0"/>
    <x v="47"/>
    <x v="47"/>
    <m/>
    <m/>
  </r>
  <r>
    <n v="3898"/>
    <x v="25"/>
    <n v="73"/>
    <s v="Lowell"/>
    <s v="Revenue"/>
    <s v="Line Item"/>
    <x v="0"/>
    <x v="48"/>
    <x v="48"/>
    <m/>
    <m/>
  </r>
  <r>
    <n v="3899"/>
    <x v="25"/>
    <n v="73"/>
    <s v="Lowell"/>
    <s v="Revenue"/>
    <s v="Line Item"/>
    <x v="0"/>
    <x v="49"/>
    <x v="49"/>
    <m/>
    <m/>
  </r>
  <r>
    <n v="3900"/>
    <x v="25"/>
    <n v="73"/>
    <s v="Lowell"/>
    <s v="Revenue"/>
    <s v="Line Item"/>
    <x v="0"/>
    <x v="50"/>
    <x v="50"/>
    <m/>
    <m/>
  </r>
  <r>
    <n v="3901"/>
    <x v="25"/>
    <n v="73"/>
    <s v="Lowell"/>
    <s v="Revenue"/>
    <s v="Line Item"/>
    <x v="0"/>
    <x v="51"/>
    <x v="51"/>
    <m/>
    <m/>
  </r>
  <r>
    <n v="3902"/>
    <x v="25"/>
    <n v="73"/>
    <s v="Lowell"/>
    <s v="Revenue"/>
    <s v="Total"/>
    <x v="0"/>
    <x v="52"/>
    <x v="52"/>
    <m/>
    <n v="366786"/>
  </r>
  <r>
    <n v="3903"/>
    <x v="25"/>
    <n v="73"/>
    <s v="Lowell"/>
    <s v="Salary Expense"/>
    <s v="Line Item"/>
    <x v="1"/>
    <x v="53"/>
    <x v="53"/>
    <n v="1"/>
    <n v="55846"/>
  </r>
  <r>
    <n v="3904"/>
    <x v="25"/>
    <n v="73"/>
    <s v="Lowell"/>
    <s v="Salary Expense"/>
    <s v="Line Item"/>
    <x v="1"/>
    <x v="54"/>
    <x v="54"/>
    <m/>
    <m/>
  </r>
  <r>
    <n v="3905"/>
    <x v="25"/>
    <n v="73"/>
    <s v="Lowell"/>
    <s v="Salary Expense"/>
    <s v="Line Item"/>
    <x v="1"/>
    <x v="55"/>
    <x v="55"/>
    <n v="2.6"/>
    <n v="109015"/>
  </r>
  <r>
    <n v="3906"/>
    <x v="25"/>
    <n v="73"/>
    <s v="Lowell"/>
    <s v="Salary Expense"/>
    <s v="Line Item"/>
    <x v="2"/>
    <x v="56"/>
    <x v="56"/>
    <m/>
    <m/>
  </r>
  <r>
    <n v="3907"/>
    <x v="25"/>
    <n v="73"/>
    <s v="Lowell"/>
    <s v="Salary Expense"/>
    <s v="Line Item"/>
    <x v="2"/>
    <x v="57"/>
    <x v="57"/>
    <m/>
    <m/>
  </r>
  <r>
    <n v="3908"/>
    <x v="25"/>
    <n v="73"/>
    <s v="Lowell"/>
    <s v="Salary Expense"/>
    <s v="Line Item"/>
    <x v="2"/>
    <x v="58"/>
    <x v="58"/>
    <m/>
    <m/>
  </r>
  <r>
    <n v="3909"/>
    <x v="25"/>
    <n v="73"/>
    <s v="Lowell"/>
    <s v="Salary Expense"/>
    <s v="Line Item"/>
    <x v="2"/>
    <x v="59"/>
    <x v="59"/>
    <m/>
    <m/>
  </r>
  <r>
    <n v="3910"/>
    <x v="25"/>
    <n v="73"/>
    <s v="Lowell"/>
    <s v="Salary Expense"/>
    <s v="Line Item"/>
    <x v="2"/>
    <x v="60"/>
    <x v="60"/>
    <m/>
    <m/>
  </r>
  <r>
    <n v="3911"/>
    <x v="25"/>
    <n v="73"/>
    <s v="Lowell"/>
    <s v="Salary Expense"/>
    <s v="Line Item"/>
    <x v="2"/>
    <x v="61"/>
    <x v="61"/>
    <m/>
    <m/>
  </r>
  <r>
    <n v="3912"/>
    <x v="25"/>
    <n v="73"/>
    <s v="Lowell"/>
    <s v="Salary Expense"/>
    <s v="Line Item"/>
    <x v="2"/>
    <x v="62"/>
    <x v="62"/>
    <m/>
    <m/>
  </r>
  <r>
    <n v="3913"/>
    <x v="25"/>
    <n v="73"/>
    <s v="Lowell"/>
    <s v="Salary Expense"/>
    <s v="Line Item"/>
    <x v="2"/>
    <x v="63"/>
    <x v="63"/>
    <m/>
    <m/>
  </r>
  <r>
    <n v="3914"/>
    <x v="25"/>
    <n v="73"/>
    <s v="Lowell"/>
    <s v="Salary Expense"/>
    <s v="Line Item"/>
    <x v="2"/>
    <x v="64"/>
    <x v="64"/>
    <m/>
    <m/>
  </r>
  <r>
    <n v="3915"/>
    <x v="25"/>
    <n v="73"/>
    <s v="Lowell"/>
    <s v="Salary Expense"/>
    <s v="Line Item"/>
    <x v="2"/>
    <x v="65"/>
    <x v="65"/>
    <m/>
    <m/>
  </r>
  <r>
    <n v="3916"/>
    <x v="25"/>
    <n v="73"/>
    <s v="Lowell"/>
    <s v="Salary Expense"/>
    <s v="Line Item"/>
    <x v="2"/>
    <x v="66"/>
    <x v="66"/>
    <m/>
    <m/>
  </r>
  <r>
    <n v="3917"/>
    <x v="25"/>
    <n v="73"/>
    <s v="Lowell"/>
    <s v="Salary Expense"/>
    <s v="Line Item"/>
    <x v="2"/>
    <x v="67"/>
    <x v="67"/>
    <m/>
    <m/>
  </r>
  <r>
    <n v="3918"/>
    <x v="25"/>
    <n v="73"/>
    <s v="Lowell"/>
    <s v="Salary Expense"/>
    <s v="Line Item"/>
    <x v="2"/>
    <x v="68"/>
    <x v="68"/>
    <n v="1"/>
    <n v="26538"/>
  </r>
  <r>
    <n v="3919"/>
    <x v="25"/>
    <n v="73"/>
    <s v="Lowell"/>
    <s v="Salary Expense"/>
    <s v="Line Item"/>
    <x v="2"/>
    <x v="69"/>
    <x v="69"/>
    <m/>
    <m/>
  </r>
  <r>
    <n v="3920"/>
    <x v="25"/>
    <n v="73"/>
    <s v="Lowell"/>
    <s v="Salary Expense"/>
    <s v="Line Item"/>
    <x v="2"/>
    <x v="70"/>
    <x v="70"/>
    <m/>
    <m/>
  </r>
  <r>
    <n v="3921"/>
    <x v="25"/>
    <n v="73"/>
    <s v="Lowell"/>
    <s v="Salary Expense"/>
    <s v="Line Item"/>
    <x v="2"/>
    <x v="71"/>
    <x v="71"/>
    <m/>
    <m/>
  </r>
  <r>
    <n v="3922"/>
    <x v="25"/>
    <n v="73"/>
    <s v="Lowell"/>
    <s v="Salary Expense"/>
    <s v="Line Item"/>
    <x v="2"/>
    <x v="72"/>
    <x v="72"/>
    <m/>
    <m/>
  </r>
  <r>
    <n v="3923"/>
    <x v="25"/>
    <n v="73"/>
    <s v="Lowell"/>
    <s v="Salary Expense"/>
    <s v="Line Item"/>
    <x v="2"/>
    <x v="73"/>
    <x v="73"/>
    <m/>
    <m/>
  </r>
  <r>
    <n v="3924"/>
    <x v="25"/>
    <n v="73"/>
    <s v="Lowell"/>
    <s v="Salary Expense"/>
    <s v="Line Item"/>
    <x v="2"/>
    <x v="74"/>
    <x v="74"/>
    <m/>
    <m/>
  </r>
  <r>
    <n v="3925"/>
    <x v="25"/>
    <n v="73"/>
    <s v="Lowell"/>
    <s v="Salary Expense"/>
    <s v="Line Item"/>
    <x v="2"/>
    <x v="75"/>
    <x v="75"/>
    <m/>
    <m/>
  </r>
  <r>
    <n v="3926"/>
    <x v="25"/>
    <n v="73"/>
    <s v="Lowell"/>
    <s v="Salary Expense"/>
    <s v="Line Item"/>
    <x v="2"/>
    <x v="76"/>
    <x v="76"/>
    <m/>
    <m/>
  </r>
  <r>
    <n v="3927"/>
    <x v="25"/>
    <n v="73"/>
    <s v="Lowell"/>
    <s v="Salary Expense"/>
    <s v="Line Item"/>
    <x v="2"/>
    <x v="77"/>
    <x v="77"/>
    <m/>
    <m/>
  </r>
  <r>
    <n v="3928"/>
    <x v="25"/>
    <n v="73"/>
    <s v="Lowell"/>
    <s v="Salary Expense"/>
    <s v="Line Item"/>
    <x v="2"/>
    <x v="78"/>
    <x v="78"/>
    <m/>
    <m/>
  </r>
  <r>
    <n v="3929"/>
    <x v="25"/>
    <n v="73"/>
    <s v="Lowell"/>
    <s v="Salary Expense"/>
    <s v="Line Item"/>
    <x v="2"/>
    <x v="79"/>
    <x v="79"/>
    <m/>
    <m/>
  </r>
  <r>
    <n v="3930"/>
    <x v="25"/>
    <n v="73"/>
    <s v="Lowell"/>
    <s v="Salary Expense"/>
    <s v="Line Item"/>
    <x v="2"/>
    <x v="80"/>
    <x v="80"/>
    <m/>
    <m/>
  </r>
  <r>
    <n v="3931"/>
    <x v="25"/>
    <n v="73"/>
    <s v="Lowell"/>
    <s v="Salary Expense"/>
    <s v="Line Item"/>
    <x v="2"/>
    <x v="81"/>
    <x v="81"/>
    <m/>
    <m/>
  </r>
  <r>
    <n v="3932"/>
    <x v="25"/>
    <n v="73"/>
    <s v="Lowell"/>
    <s v="Salary Expense"/>
    <s v="Line Item"/>
    <x v="2"/>
    <x v="82"/>
    <x v="82"/>
    <m/>
    <m/>
  </r>
  <r>
    <n v="3933"/>
    <x v="25"/>
    <n v="73"/>
    <s v="Lowell"/>
    <s v="Salary Expense"/>
    <s v="Line Item"/>
    <x v="2"/>
    <x v="83"/>
    <x v="83"/>
    <m/>
    <m/>
  </r>
  <r>
    <n v="3934"/>
    <x v="25"/>
    <n v="73"/>
    <s v="Lowell"/>
    <s v="Salary Expense"/>
    <s v="Line Item"/>
    <x v="2"/>
    <x v="84"/>
    <x v="84"/>
    <m/>
    <m/>
  </r>
  <r>
    <n v="3935"/>
    <x v="25"/>
    <n v="73"/>
    <s v="Lowell"/>
    <s v="Salary Expense"/>
    <s v="Line Item"/>
    <x v="2"/>
    <x v="85"/>
    <x v="85"/>
    <m/>
    <m/>
  </r>
  <r>
    <n v="3936"/>
    <x v="25"/>
    <n v="73"/>
    <s v="Lowell"/>
    <s v="Salary Expense"/>
    <s v="Line Item"/>
    <x v="2"/>
    <x v="86"/>
    <x v="86"/>
    <m/>
    <m/>
  </r>
  <r>
    <n v="3937"/>
    <x v="25"/>
    <n v="73"/>
    <s v="Lowell"/>
    <s v="Salary Expense"/>
    <s v="Line Item"/>
    <x v="3"/>
    <x v="87"/>
    <x v="87"/>
    <n v="0.5"/>
    <n v="27488"/>
  </r>
  <r>
    <n v="3938"/>
    <x v="25"/>
    <n v="73"/>
    <s v="Lowell"/>
    <s v="Salary Expense"/>
    <s v="Line Item"/>
    <x v="3"/>
    <x v="88"/>
    <x v="88"/>
    <m/>
    <m/>
  </r>
  <r>
    <n v="3939"/>
    <x v="25"/>
    <n v="73"/>
    <s v="Lowell"/>
    <s v="Salary Expense"/>
    <s v="Line Item"/>
    <x v="3"/>
    <x v="89"/>
    <x v="89"/>
    <m/>
    <m/>
  </r>
  <r>
    <n v="3940"/>
    <x v="25"/>
    <n v="73"/>
    <s v="Lowell"/>
    <s v="Salary Expense"/>
    <s v="Line Item"/>
    <x v="0"/>
    <x v="90"/>
    <x v="90"/>
    <s v="XXXXXX"/>
    <m/>
  </r>
  <r>
    <n v="3941"/>
    <x v="25"/>
    <n v="73"/>
    <s v="Lowell"/>
    <s v="Salary Expense"/>
    <s v="Total"/>
    <x v="0"/>
    <x v="91"/>
    <x v="91"/>
    <n v="5.0999999999999996"/>
    <n v="218887"/>
  </r>
  <r>
    <n v="3942"/>
    <x v="25"/>
    <n v="73"/>
    <s v="Lowell"/>
    <s v="Expense"/>
    <s v="Total"/>
    <x v="0"/>
    <x v="92"/>
    <x v="92"/>
    <n v="5.0999999999999996"/>
    <n v="218887"/>
  </r>
  <r>
    <n v="3943"/>
    <x v="25"/>
    <n v="73"/>
    <s v="Lowell"/>
    <s v="Expense"/>
    <s v="Line Item"/>
    <x v="0"/>
    <x v="93"/>
    <x v="93"/>
    <m/>
    <m/>
  </r>
  <r>
    <n v="3944"/>
    <x v="25"/>
    <n v="73"/>
    <s v="Lowell"/>
    <s v="Expense"/>
    <s v="Line Item"/>
    <x v="0"/>
    <x v="94"/>
    <x v="94"/>
    <m/>
    <m/>
  </r>
  <r>
    <n v="3945"/>
    <x v="25"/>
    <n v="73"/>
    <s v="Lowell"/>
    <s v="Expense"/>
    <s v="Line Item"/>
    <x v="0"/>
    <x v="95"/>
    <x v="95"/>
    <m/>
    <m/>
  </r>
  <r>
    <n v="3946"/>
    <x v="25"/>
    <n v="73"/>
    <s v="Lowell"/>
    <s v="Expense"/>
    <s v="Line Item"/>
    <x v="0"/>
    <x v="96"/>
    <x v="96"/>
    <m/>
    <m/>
  </r>
  <r>
    <n v="3947"/>
    <x v="25"/>
    <n v="73"/>
    <s v="Lowell"/>
    <s v="Expense"/>
    <s v="Total"/>
    <x v="0"/>
    <x v="97"/>
    <x v="97"/>
    <n v="0"/>
    <n v="0"/>
  </r>
  <r>
    <n v="3948"/>
    <x v="25"/>
    <n v="73"/>
    <s v="Lowell"/>
    <s v="Expense"/>
    <s v="Line Item"/>
    <x v="0"/>
    <x v="98"/>
    <x v="98"/>
    <m/>
    <m/>
  </r>
  <r>
    <n v="3949"/>
    <x v="25"/>
    <n v="73"/>
    <s v="Lowell"/>
    <s v="Expense"/>
    <s v="Total"/>
    <x v="0"/>
    <x v="99"/>
    <x v="99"/>
    <n v="5.0999999999999996"/>
    <n v="218887"/>
  </r>
  <r>
    <n v="3950"/>
    <x v="25"/>
    <n v="73"/>
    <s v="Lowell"/>
    <s v="Expense"/>
    <s v="Line Item"/>
    <x v="0"/>
    <x v="100"/>
    <x v="100"/>
    <m/>
    <n v="21761"/>
  </r>
  <r>
    <n v="3951"/>
    <x v="25"/>
    <n v="73"/>
    <s v="Lowell"/>
    <s v="Expense"/>
    <s v="Line Item"/>
    <x v="0"/>
    <x v="101"/>
    <x v="101"/>
    <m/>
    <n v="29060"/>
  </r>
  <r>
    <n v="3952"/>
    <x v="25"/>
    <n v="73"/>
    <s v="Lowell"/>
    <s v="Expense"/>
    <s v="Line Item"/>
    <x v="0"/>
    <x v="102"/>
    <x v="102"/>
    <m/>
    <n v="1316"/>
  </r>
  <r>
    <n v="3953"/>
    <x v="25"/>
    <n v="73"/>
    <s v="Lowell"/>
    <s v="Expense"/>
    <s v="Total"/>
    <x v="0"/>
    <x v="103"/>
    <x v="103"/>
    <m/>
    <n v="271024"/>
  </r>
  <r>
    <n v="3954"/>
    <x v="25"/>
    <n v="73"/>
    <s v="Lowell"/>
    <s v="Expense"/>
    <s v="Line Item"/>
    <x v="0"/>
    <x v="104"/>
    <x v="104"/>
    <m/>
    <m/>
  </r>
  <r>
    <n v="3955"/>
    <x v="25"/>
    <n v="73"/>
    <s v="Lowell"/>
    <s v="Expense"/>
    <s v="Line Item"/>
    <x v="0"/>
    <x v="105"/>
    <x v="105"/>
    <m/>
    <m/>
  </r>
  <r>
    <n v="3956"/>
    <x v="25"/>
    <n v="73"/>
    <s v="Lowell"/>
    <s v="Expense"/>
    <s v="Line Item"/>
    <x v="0"/>
    <x v="106"/>
    <x v="106"/>
    <m/>
    <m/>
  </r>
  <r>
    <n v="3957"/>
    <x v="25"/>
    <n v="73"/>
    <s v="Lowell"/>
    <s v="Expense"/>
    <s v="Line Item"/>
    <x v="0"/>
    <x v="107"/>
    <x v="107"/>
    <m/>
    <m/>
  </r>
  <r>
    <n v="3958"/>
    <x v="25"/>
    <n v="73"/>
    <s v="Lowell"/>
    <s v="Expense"/>
    <s v="Total"/>
    <x v="0"/>
    <x v="108"/>
    <x v="108"/>
    <m/>
    <n v="0"/>
  </r>
  <r>
    <n v="3959"/>
    <x v="25"/>
    <n v="73"/>
    <s v="Lowell"/>
    <s v="Expense"/>
    <s v="Line Item"/>
    <x v="0"/>
    <x v="109"/>
    <x v="109"/>
    <m/>
    <m/>
  </r>
  <r>
    <n v="3960"/>
    <x v="25"/>
    <n v="73"/>
    <s v="Lowell"/>
    <s v="Expense"/>
    <s v="Line Item"/>
    <x v="0"/>
    <x v="110"/>
    <x v="110"/>
    <m/>
    <m/>
  </r>
  <r>
    <n v="3961"/>
    <x v="25"/>
    <n v="73"/>
    <s v="Lowell"/>
    <s v="Expense"/>
    <s v="Line Item"/>
    <x v="0"/>
    <x v="111"/>
    <x v="111"/>
    <m/>
    <m/>
  </r>
  <r>
    <n v="3962"/>
    <x v="25"/>
    <n v="73"/>
    <s v="Lowell"/>
    <s v="Expense"/>
    <s v="Line Item"/>
    <x v="0"/>
    <x v="112"/>
    <x v="112"/>
    <m/>
    <n v="33100"/>
  </r>
  <r>
    <n v="3963"/>
    <x v="25"/>
    <n v="73"/>
    <s v="Lowell"/>
    <s v="Expense"/>
    <s v="Line Item"/>
    <x v="0"/>
    <x v="113"/>
    <x v="113"/>
    <m/>
    <n v="220"/>
  </r>
  <r>
    <n v="3964"/>
    <x v="25"/>
    <n v="73"/>
    <s v="Lowell"/>
    <s v="Expense"/>
    <s v="Line Item"/>
    <x v="0"/>
    <x v="114"/>
    <x v="114"/>
    <m/>
    <n v="8361"/>
  </r>
  <r>
    <n v="3965"/>
    <x v="25"/>
    <n v="73"/>
    <s v="Lowell"/>
    <s v="Expense"/>
    <s v="Line Item"/>
    <x v="0"/>
    <x v="115"/>
    <x v="115"/>
    <m/>
    <m/>
  </r>
  <r>
    <n v="3966"/>
    <x v="25"/>
    <n v="73"/>
    <s v="Lowell"/>
    <s v="Expense"/>
    <s v="Line Item"/>
    <x v="0"/>
    <x v="116"/>
    <x v="116"/>
    <m/>
    <m/>
  </r>
  <r>
    <n v="3967"/>
    <x v="25"/>
    <n v="73"/>
    <s v="Lowell"/>
    <s v="Expense"/>
    <s v="Line Item"/>
    <x v="0"/>
    <x v="117"/>
    <x v="117"/>
    <m/>
    <m/>
  </r>
  <r>
    <n v="3968"/>
    <x v="25"/>
    <n v="73"/>
    <s v="Lowell"/>
    <s v="Expense"/>
    <s v="Line Item"/>
    <x v="0"/>
    <x v="118"/>
    <x v="118"/>
    <m/>
    <m/>
  </r>
  <r>
    <n v="3969"/>
    <x v="25"/>
    <n v="73"/>
    <s v="Lowell"/>
    <s v="Expense"/>
    <s v="Line Item"/>
    <x v="0"/>
    <x v="119"/>
    <x v="119"/>
    <m/>
    <m/>
  </r>
  <r>
    <n v="3970"/>
    <x v="25"/>
    <n v="73"/>
    <s v="Lowell"/>
    <s v="Expense"/>
    <s v="Line Item"/>
    <x v="0"/>
    <x v="120"/>
    <x v="120"/>
    <m/>
    <m/>
  </r>
  <r>
    <n v="3971"/>
    <x v="25"/>
    <n v="73"/>
    <s v="Lowell"/>
    <s v="Expense"/>
    <s v="Line Item"/>
    <x v="0"/>
    <x v="121"/>
    <x v="121"/>
    <m/>
    <m/>
  </r>
  <r>
    <n v="3972"/>
    <x v="25"/>
    <n v="73"/>
    <s v="Lowell"/>
    <s v="Expense"/>
    <s v="Line Item"/>
    <x v="0"/>
    <x v="122"/>
    <x v="122"/>
    <m/>
    <m/>
  </r>
  <r>
    <n v="3973"/>
    <x v="25"/>
    <n v="73"/>
    <s v="Lowell"/>
    <s v="Expense"/>
    <s v="Line Item"/>
    <x v="0"/>
    <x v="123"/>
    <x v="123"/>
    <m/>
    <m/>
  </r>
  <r>
    <n v="3974"/>
    <x v="25"/>
    <n v="73"/>
    <s v="Lowell"/>
    <s v="Expense"/>
    <s v="Line Item"/>
    <x v="0"/>
    <x v="124"/>
    <x v="124"/>
    <m/>
    <n v="1207"/>
  </r>
  <r>
    <n v="3975"/>
    <x v="25"/>
    <n v="73"/>
    <s v="Lowell"/>
    <s v="Expense"/>
    <s v="Line Item"/>
    <x v="0"/>
    <x v="125"/>
    <x v="125"/>
    <m/>
    <m/>
  </r>
  <r>
    <n v="3976"/>
    <x v="25"/>
    <n v="73"/>
    <s v="Lowell"/>
    <s v="Expense"/>
    <s v="Line Item"/>
    <x v="0"/>
    <x v="126"/>
    <x v="126"/>
    <m/>
    <m/>
  </r>
  <r>
    <n v="3977"/>
    <x v="25"/>
    <n v="73"/>
    <s v="Lowell"/>
    <s v="Expense"/>
    <s v="Total"/>
    <x v="0"/>
    <x v="127"/>
    <x v="127"/>
    <m/>
    <n v="42888"/>
  </r>
  <r>
    <n v="3978"/>
    <x v="25"/>
    <n v="73"/>
    <s v="Lowell"/>
    <s v="Expense"/>
    <s v="Line Item"/>
    <x v="0"/>
    <x v="128"/>
    <x v="128"/>
    <m/>
    <n v="486"/>
  </r>
  <r>
    <n v="3979"/>
    <x v="25"/>
    <n v="73"/>
    <s v="Lowell"/>
    <s v="Expense"/>
    <s v="Line Item"/>
    <x v="0"/>
    <x v="129"/>
    <x v="129"/>
    <m/>
    <n v="3232"/>
  </r>
  <r>
    <n v="3980"/>
    <x v="25"/>
    <n v="73"/>
    <s v="Lowell"/>
    <s v="Expense"/>
    <s v="Line Item"/>
    <x v="0"/>
    <x v="130"/>
    <x v="130"/>
    <m/>
    <m/>
  </r>
  <r>
    <n v="3981"/>
    <x v="25"/>
    <n v="73"/>
    <s v="Lowell"/>
    <s v="Expense"/>
    <s v="Line Item"/>
    <x v="0"/>
    <x v="131"/>
    <x v="131"/>
    <m/>
    <n v="899"/>
  </r>
  <r>
    <n v="3982"/>
    <x v="25"/>
    <n v="73"/>
    <s v="Lowell"/>
    <s v="Expense"/>
    <s v="Line Item"/>
    <x v="0"/>
    <x v="132"/>
    <x v="132"/>
    <m/>
    <m/>
  </r>
  <r>
    <n v="3983"/>
    <x v="25"/>
    <n v="73"/>
    <s v="Lowell"/>
    <s v="Expense"/>
    <s v="Line Item"/>
    <x v="0"/>
    <x v="133"/>
    <x v="133"/>
    <m/>
    <m/>
  </r>
  <r>
    <n v="3984"/>
    <x v="25"/>
    <n v="73"/>
    <s v="Lowell"/>
    <s v="Expense"/>
    <s v="Total"/>
    <x v="0"/>
    <x v="134"/>
    <x v="134"/>
    <m/>
    <n v="4617"/>
  </r>
  <r>
    <n v="3985"/>
    <x v="25"/>
    <n v="73"/>
    <s v="Lowell"/>
    <s v="Expense"/>
    <s v="Line Item"/>
    <x v="0"/>
    <x v="135"/>
    <x v="135"/>
    <m/>
    <n v="53930.522349283063"/>
  </r>
  <r>
    <n v="3986"/>
    <x v="25"/>
    <n v="73"/>
    <s v="Lowell"/>
    <s v="Expense"/>
    <s v="Total"/>
    <x v="0"/>
    <x v="136"/>
    <x v="136"/>
    <m/>
    <n v="372459.52234928304"/>
  </r>
  <r>
    <n v="3987"/>
    <x v="25"/>
    <n v="73"/>
    <s v="Lowell"/>
    <s v="Expense"/>
    <s v="Line Item"/>
    <x v="0"/>
    <x v="137"/>
    <x v="137"/>
    <m/>
    <m/>
  </r>
  <r>
    <n v="3988"/>
    <x v="25"/>
    <n v="73"/>
    <s v="Lowell"/>
    <s v="Expense"/>
    <s v="Line Item"/>
    <x v="0"/>
    <x v="138"/>
    <x v="138"/>
    <m/>
    <m/>
  </r>
  <r>
    <n v="3989"/>
    <x v="25"/>
    <n v="73"/>
    <s v="Lowell"/>
    <s v="Expense"/>
    <s v="Total"/>
    <x v="0"/>
    <x v="139"/>
    <x v="139"/>
    <m/>
    <n v="372459.52234928304"/>
  </r>
  <r>
    <n v="3990"/>
    <x v="25"/>
    <n v="73"/>
    <s v="Lowell"/>
    <s v="Expense"/>
    <s v="Total"/>
    <x v="0"/>
    <x v="140"/>
    <x v="140"/>
    <m/>
    <n v="366786"/>
  </r>
  <r>
    <n v="3991"/>
    <x v="25"/>
    <n v="73"/>
    <s v="Lowell"/>
    <s v="Expense"/>
    <s v="Line Item"/>
    <x v="0"/>
    <x v="141"/>
    <x v="141"/>
    <m/>
    <n v="-5673.522349283041"/>
  </r>
  <r>
    <n v="3992"/>
    <x v="25"/>
    <n v="73"/>
    <s v="Lowell"/>
    <s v="Non-Reimbursable"/>
    <s v="Line Item"/>
    <x v="0"/>
    <x v="142"/>
    <x v="142"/>
    <m/>
    <m/>
  </r>
  <r>
    <n v="3993"/>
    <x v="25"/>
    <n v="73"/>
    <s v="Lowell"/>
    <s v="Non-Reimbursable"/>
    <s v="Line Item"/>
    <x v="0"/>
    <x v="143"/>
    <x v="143"/>
    <m/>
    <m/>
  </r>
  <r>
    <n v="3994"/>
    <x v="25"/>
    <n v="73"/>
    <s v="Lowell"/>
    <s v="Non-Reimbursable"/>
    <s v="Line Item"/>
    <x v="0"/>
    <x v="144"/>
    <x v="144"/>
    <m/>
    <m/>
  </r>
  <r>
    <n v="3995"/>
    <x v="25"/>
    <n v="73"/>
    <s v="Lowell"/>
    <s v="Non-Reimbursable"/>
    <s v="Line Item"/>
    <x v="0"/>
    <x v="145"/>
    <x v="145"/>
    <m/>
    <m/>
  </r>
  <r>
    <n v="3996"/>
    <x v="25"/>
    <n v="73"/>
    <s v="Lowell"/>
    <s v="Non-Reimbursable"/>
    <s v="Line Item"/>
    <x v="0"/>
    <x v="146"/>
    <x v="146"/>
    <m/>
    <m/>
  </r>
  <r>
    <n v="3997"/>
    <x v="25"/>
    <n v="73"/>
    <s v="Lowell"/>
    <s v="Non-Reimbursable"/>
    <s v="Line Item"/>
    <x v="0"/>
    <x v="147"/>
    <x v="147"/>
    <m/>
    <m/>
  </r>
  <r>
    <n v="3998"/>
    <x v="25"/>
    <n v="73"/>
    <s v="Lowell"/>
    <s v="Non-Reimbursable"/>
    <s v="Line Item"/>
    <x v="0"/>
    <x v="148"/>
    <x v="148"/>
    <m/>
    <m/>
  </r>
  <r>
    <n v="3999"/>
    <x v="25"/>
    <n v="73"/>
    <s v="Lowell"/>
    <s v="Non-Reimbursable"/>
    <s v="Total"/>
    <x v="0"/>
    <x v="149"/>
    <x v="149"/>
    <m/>
    <m/>
  </r>
  <r>
    <n v="4000"/>
    <x v="25"/>
    <n v="73"/>
    <s v="Lowell"/>
    <s v="Non-Reimbursable"/>
    <s v="Total"/>
    <x v="0"/>
    <x v="150"/>
    <x v="150"/>
    <m/>
    <m/>
  </r>
  <r>
    <n v="4001"/>
    <x v="25"/>
    <n v="73"/>
    <s v="Lowell"/>
    <s v="Non-Reimbursable"/>
    <s v="Line Item"/>
    <x v="0"/>
    <x v="151"/>
    <x v="151"/>
    <m/>
    <m/>
  </r>
  <r>
    <n v="4002"/>
    <x v="25"/>
    <n v="73"/>
    <s v="Lowell"/>
    <s v="Non-Reimbursable"/>
    <s v="Line Item"/>
    <x v="0"/>
    <x v="152"/>
    <x v="152"/>
    <m/>
    <m/>
  </r>
  <r>
    <n v="4003"/>
    <x v="25"/>
    <n v="73"/>
    <s v="Lowell"/>
    <s v="Non-Reimbursable"/>
    <s v="Line Item"/>
    <x v="0"/>
    <x v="153"/>
    <x v="153"/>
    <m/>
    <m/>
  </r>
  <r>
    <n v="4004"/>
    <x v="26"/>
    <n v="76"/>
    <s v="Lawrence"/>
    <s v="Revenue"/>
    <s v="Line Item"/>
    <x v="0"/>
    <x v="0"/>
    <x v="0"/>
    <m/>
    <m/>
  </r>
  <r>
    <n v="4005"/>
    <x v="26"/>
    <n v="76"/>
    <s v="Lawrence"/>
    <s v="Revenue"/>
    <s v="Line Item"/>
    <x v="0"/>
    <x v="1"/>
    <x v="1"/>
    <m/>
    <m/>
  </r>
  <r>
    <n v="4006"/>
    <x v="26"/>
    <n v="76"/>
    <s v="Lawrence"/>
    <s v="Revenue"/>
    <s v="Line Item"/>
    <x v="0"/>
    <x v="2"/>
    <x v="2"/>
    <m/>
    <m/>
  </r>
  <r>
    <n v="4007"/>
    <x v="26"/>
    <n v="76"/>
    <s v="Lawrence"/>
    <s v="Revenue"/>
    <s v="Total"/>
    <x v="0"/>
    <x v="3"/>
    <x v="3"/>
    <m/>
    <n v="0"/>
  </r>
  <r>
    <n v="4008"/>
    <x v="26"/>
    <n v="76"/>
    <s v="Lawrence"/>
    <s v="Revenue"/>
    <s v="Line Item"/>
    <x v="0"/>
    <x v="4"/>
    <x v="4"/>
    <m/>
    <m/>
  </r>
  <r>
    <n v="4009"/>
    <x v="26"/>
    <n v="76"/>
    <s v="Lawrence"/>
    <s v="Revenue"/>
    <s v="Line Item"/>
    <x v="0"/>
    <x v="5"/>
    <x v="5"/>
    <m/>
    <m/>
  </r>
  <r>
    <n v="4010"/>
    <x v="26"/>
    <n v="76"/>
    <s v="Lawrence"/>
    <s v="Revenue"/>
    <s v="Total"/>
    <x v="0"/>
    <x v="6"/>
    <x v="6"/>
    <m/>
    <n v="0"/>
  </r>
  <r>
    <n v="4011"/>
    <x v="26"/>
    <n v="76"/>
    <s v="Lawrence"/>
    <s v="Revenue"/>
    <s v="Line Item"/>
    <x v="0"/>
    <x v="7"/>
    <x v="7"/>
    <m/>
    <m/>
  </r>
  <r>
    <n v="4012"/>
    <x v="26"/>
    <n v="76"/>
    <s v="Lawrence"/>
    <s v="Revenue"/>
    <s v="Line Item"/>
    <x v="0"/>
    <x v="8"/>
    <x v="8"/>
    <m/>
    <m/>
  </r>
  <r>
    <n v="4013"/>
    <x v="26"/>
    <n v="76"/>
    <s v="Lawrence"/>
    <s v="Revenue"/>
    <s v="Line Item"/>
    <x v="0"/>
    <x v="9"/>
    <x v="9"/>
    <m/>
    <m/>
  </r>
  <r>
    <n v="4014"/>
    <x v="26"/>
    <n v="76"/>
    <s v="Lawrence"/>
    <s v="Revenue"/>
    <s v="Line Item"/>
    <x v="0"/>
    <x v="10"/>
    <x v="10"/>
    <m/>
    <n v="334910"/>
  </r>
  <r>
    <n v="4015"/>
    <x v="26"/>
    <n v="76"/>
    <s v="Lawrence"/>
    <s v="Revenue"/>
    <s v="Line Item"/>
    <x v="0"/>
    <x v="11"/>
    <x v="11"/>
    <m/>
    <m/>
  </r>
  <r>
    <n v="4016"/>
    <x v="26"/>
    <n v="76"/>
    <s v="Lawrence"/>
    <s v="Revenue"/>
    <s v="Line Item"/>
    <x v="0"/>
    <x v="12"/>
    <x v="12"/>
    <m/>
    <m/>
  </r>
  <r>
    <n v="4017"/>
    <x v="26"/>
    <n v="76"/>
    <s v="Lawrence"/>
    <s v="Revenue"/>
    <s v="Line Item"/>
    <x v="0"/>
    <x v="13"/>
    <x v="13"/>
    <m/>
    <m/>
  </r>
  <r>
    <n v="4018"/>
    <x v="26"/>
    <n v="76"/>
    <s v="Lawrence"/>
    <s v="Revenue"/>
    <s v="Line Item"/>
    <x v="0"/>
    <x v="14"/>
    <x v="14"/>
    <m/>
    <m/>
  </r>
  <r>
    <n v="4019"/>
    <x v="26"/>
    <n v="76"/>
    <s v="Lawrence"/>
    <s v="Revenue"/>
    <s v="Line Item"/>
    <x v="0"/>
    <x v="15"/>
    <x v="15"/>
    <m/>
    <m/>
  </r>
  <r>
    <n v="4020"/>
    <x v="26"/>
    <n v="76"/>
    <s v="Lawrence"/>
    <s v="Revenue"/>
    <s v="Line Item"/>
    <x v="0"/>
    <x v="16"/>
    <x v="16"/>
    <m/>
    <m/>
  </r>
  <r>
    <n v="4021"/>
    <x v="26"/>
    <n v="76"/>
    <s v="Lawrence"/>
    <s v="Revenue"/>
    <s v="Line Item"/>
    <x v="0"/>
    <x v="17"/>
    <x v="17"/>
    <m/>
    <m/>
  </r>
  <r>
    <n v="4022"/>
    <x v="26"/>
    <n v="76"/>
    <s v="Lawrence"/>
    <s v="Revenue"/>
    <s v="Line Item"/>
    <x v="0"/>
    <x v="18"/>
    <x v="18"/>
    <m/>
    <m/>
  </r>
  <r>
    <n v="4023"/>
    <x v="26"/>
    <n v="76"/>
    <s v="Lawrence"/>
    <s v="Revenue"/>
    <s v="Line Item"/>
    <x v="0"/>
    <x v="19"/>
    <x v="19"/>
    <m/>
    <m/>
  </r>
  <r>
    <n v="4024"/>
    <x v="26"/>
    <n v="76"/>
    <s v="Lawrence"/>
    <s v="Revenue"/>
    <s v="Line Item"/>
    <x v="0"/>
    <x v="20"/>
    <x v="20"/>
    <m/>
    <m/>
  </r>
  <r>
    <n v="4025"/>
    <x v="26"/>
    <n v="76"/>
    <s v="Lawrence"/>
    <s v="Revenue"/>
    <s v="Line Item"/>
    <x v="0"/>
    <x v="21"/>
    <x v="21"/>
    <m/>
    <m/>
  </r>
  <r>
    <n v="4026"/>
    <x v="26"/>
    <n v="76"/>
    <s v="Lawrence"/>
    <s v="Revenue"/>
    <s v="Line Item"/>
    <x v="0"/>
    <x v="22"/>
    <x v="22"/>
    <m/>
    <m/>
  </r>
  <r>
    <n v="4027"/>
    <x v="26"/>
    <n v="76"/>
    <s v="Lawrence"/>
    <s v="Revenue"/>
    <s v="Line Item"/>
    <x v="0"/>
    <x v="23"/>
    <x v="23"/>
    <m/>
    <m/>
  </r>
  <r>
    <n v="4028"/>
    <x v="26"/>
    <n v="76"/>
    <s v="Lawrence"/>
    <s v="Revenue"/>
    <s v="Line Item"/>
    <x v="0"/>
    <x v="24"/>
    <x v="24"/>
    <m/>
    <m/>
  </r>
  <r>
    <n v="4029"/>
    <x v="26"/>
    <n v="76"/>
    <s v="Lawrence"/>
    <s v="Revenue"/>
    <s v="Line Item"/>
    <x v="0"/>
    <x v="25"/>
    <x v="25"/>
    <m/>
    <m/>
  </r>
  <r>
    <n v="4030"/>
    <x v="26"/>
    <n v="76"/>
    <s v="Lawrence"/>
    <s v="Revenue"/>
    <s v="Line Item"/>
    <x v="0"/>
    <x v="26"/>
    <x v="26"/>
    <m/>
    <m/>
  </r>
  <r>
    <n v="4031"/>
    <x v="26"/>
    <n v="76"/>
    <s v="Lawrence"/>
    <s v="Revenue"/>
    <s v="Line Item"/>
    <x v="0"/>
    <x v="27"/>
    <x v="27"/>
    <m/>
    <m/>
  </r>
  <r>
    <n v="4032"/>
    <x v="26"/>
    <n v="76"/>
    <s v="Lawrence"/>
    <s v="Revenue"/>
    <s v="Line Item"/>
    <x v="0"/>
    <x v="28"/>
    <x v="28"/>
    <m/>
    <n v="1142"/>
  </r>
  <r>
    <n v="4033"/>
    <x v="26"/>
    <n v="76"/>
    <s v="Lawrence"/>
    <s v="Revenue"/>
    <s v="Line Item"/>
    <x v="0"/>
    <x v="29"/>
    <x v="29"/>
    <m/>
    <m/>
  </r>
  <r>
    <n v="4034"/>
    <x v="26"/>
    <n v="76"/>
    <s v="Lawrence"/>
    <s v="Revenue"/>
    <s v="Line Item"/>
    <x v="0"/>
    <x v="30"/>
    <x v="30"/>
    <m/>
    <m/>
  </r>
  <r>
    <n v="4035"/>
    <x v="26"/>
    <n v="76"/>
    <s v="Lawrence"/>
    <s v="Revenue"/>
    <s v="Line Item"/>
    <x v="0"/>
    <x v="31"/>
    <x v="31"/>
    <m/>
    <m/>
  </r>
  <r>
    <n v="4036"/>
    <x v="26"/>
    <n v="76"/>
    <s v="Lawrence"/>
    <s v="Revenue"/>
    <s v="Line Item"/>
    <x v="0"/>
    <x v="32"/>
    <x v="32"/>
    <m/>
    <m/>
  </r>
  <r>
    <n v="4037"/>
    <x v="26"/>
    <n v="76"/>
    <s v="Lawrence"/>
    <s v="Revenue"/>
    <s v="Line Item"/>
    <x v="0"/>
    <x v="33"/>
    <x v="33"/>
    <m/>
    <m/>
  </r>
  <r>
    <n v="4038"/>
    <x v="26"/>
    <n v="76"/>
    <s v="Lawrence"/>
    <s v="Revenue"/>
    <s v="Line Item"/>
    <x v="0"/>
    <x v="34"/>
    <x v="34"/>
    <m/>
    <m/>
  </r>
  <r>
    <n v="4039"/>
    <x v="26"/>
    <n v="76"/>
    <s v="Lawrence"/>
    <s v="Revenue"/>
    <s v="Line Item"/>
    <x v="0"/>
    <x v="35"/>
    <x v="35"/>
    <m/>
    <m/>
  </r>
  <r>
    <n v="4040"/>
    <x v="26"/>
    <n v="76"/>
    <s v="Lawrence"/>
    <s v="Revenue"/>
    <s v="Line Item"/>
    <x v="0"/>
    <x v="36"/>
    <x v="36"/>
    <m/>
    <m/>
  </r>
  <r>
    <n v="4041"/>
    <x v="26"/>
    <n v="76"/>
    <s v="Lawrence"/>
    <s v="Revenue"/>
    <s v="Line Item"/>
    <x v="0"/>
    <x v="37"/>
    <x v="37"/>
    <m/>
    <m/>
  </r>
  <r>
    <n v="4042"/>
    <x v="26"/>
    <n v="76"/>
    <s v="Lawrence"/>
    <s v="Revenue"/>
    <s v="Line Item"/>
    <x v="0"/>
    <x v="38"/>
    <x v="38"/>
    <m/>
    <m/>
  </r>
  <r>
    <n v="4043"/>
    <x v="26"/>
    <n v="76"/>
    <s v="Lawrence"/>
    <s v="Revenue"/>
    <s v="Line Item"/>
    <x v="0"/>
    <x v="39"/>
    <x v="39"/>
    <m/>
    <m/>
  </r>
  <r>
    <n v="4044"/>
    <x v="26"/>
    <n v="76"/>
    <s v="Lawrence"/>
    <s v="Revenue"/>
    <s v="Line Item"/>
    <x v="0"/>
    <x v="40"/>
    <x v="40"/>
    <m/>
    <m/>
  </r>
  <r>
    <n v="4045"/>
    <x v="26"/>
    <n v="76"/>
    <s v="Lawrence"/>
    <s v="Revenue"/>
    <s v="Line Item"/>
    <x v="0"/>
    <x v="41"/>
    <x v="41"/>
    <m/>
    <m/>
  </r>
  <r>
    <n v="4046"/>
    <x v="26"/>
    <n v="76"/>
    <s v="Lawrence"/>
    <s v="Revenue"/>
    <s v="Total"/>
    <x v="0"/>
    <x v="42"/>
    <x v="42"/>
    <m/>
    <n v="336052"/>
  </r>
  <r>
    <n v="4047"/>
    <x v="26"/>
    <n v="76"/>
    <s v="Lawrence"/>
    <s v="Revenue"/>
    <s v="Line Item"/>
    <x v="0"/>
    <x v="43"/>
    <x v="43"/>
    <m/>
    <m/>
  </r>
  <r>
    <n v="4048"/>
    <x v="26"/>
    <n v="76"/>
    <s v="Lawrence"/>
    <s v="Revenue"/>
    <s v="Line Item"/>
    <x v="0"/>
    <x v="44"/>
    <x v="44"/>
    <m/>
    <m/>
  </r>
  <r>
    <n v="4049"/>
    <x v="26"/>
    <n v="76"/>
    <s v="Lawrence"/>
    <s v="Revenue"/>
    <s v="Line Item"/>
    <x v="0"/>
    <x v="45"/>
    <x v="45"/>
    <m/>
    <m/>
  </r>
  <r>
    <n v="4050"/>
    <x v="26"/>
    <n v="76"/>
    <s v="Lawrence"/>
    <s v="Revenue"/>
    <s v="Line Item"/>
    <x v="0"/>
    <x v="46"/>
    <x v="46"/>
    <m/>
    <m/>
  </r>
  <r>
    <n v="4051"/>
    <x v="26"/>
    <n v="76"/>
    <s v="Lawrence"/>
    <s v="Revenue"/>
    <s v="Line Item"/>
    <x v="0"/>
    <x v="47"/>
    <x v="47"/>
    <m/>
    <m/>
  </r>
  <r>
    <n v="4052"/>
    <x v="26"/>
    <n v="76"/>
    <s v="Lawrence"/>
    <s v="Revenue"/>
    <s v="Line Item"/>
    <x v="0"/>
    <x v="48"/>
    <x v="48"/>
    <m/>
    <m/>
  </r>
  <r>
    <n v="4053"/>
    <x v="26"/>
    <n v="76"/>
    <s v="Lawrence"/>
    <s v="Revenue"/>
    <s v="Line Item"/>
    <x v="0"/>
    <x v="49"/>
    <x v="49"/>
    <m/>
    <m/>
  </r>
  <r>
    <n v="4054"/>
    <x v="26"/>
    <n v="76"/>
    <s v="Lawrence"/>
    <s v="Revenue"/>
    <s v="Line Item"/>
    <x v="0"/>
    <x v="50"/>
    <x v="50"/>
    <m/>
    <m/>
  </r>
  <r>
    <n v="4055"/>
    <x v="26"/>
    <n v="76"/>
    <s v="Lawrence"/>
    <s v="Revenue"/>
    <s v="Line Item"/>
    <x v="0"/>
    <x v="51"/>
    <x v="51"/>
    <m/>
    <m/>
  </r>
  <r>
    <n v="4056"/>
    <x v="26"/>
    <n v="76"/>
    <s v="Lawrence"/>
    <s v="Revenue"/>
    <s v="Total"/>
    <x v="0"/>
    <x v="52"/>
    <x v="52"/>
    <m/>
    <n v="336052"/>
  </r>
  <r>
    <n v="4057"/>
    <x v="26"/>
    <n v="76"/>
    <s v="Lawrence"/>
    <s v="Salary Expense"/>
    <s v="Line Item"/>
    <x v="1"/>
    <x v="53"/>
    <x v="53"/>
    <n v="1"/>
    <n v="65000"/>
  </r>
  <r>
    <n v="4058"/>
    <x v="26"/>
    <n v="76"/>
    <s v="Lawrence"/>
    <s v="Salary Expense"/>
    <s v="Line Item"/>
    <x v="1"/>
    <x v="54"/>
    <x v="54"/>
    <m/>
    <m/>
  </r>
  <r>
    <n v="4059"/>
    <x v="26"/>
    <n v="76"/>
    <s v="Lawrence"/>
    <s v="Salary Expense"/>
    <s v="Line Item"/>
    <x v="1"/>
    <x v="55"/>
    <x v="55"/>
    <n v="2"/>
    <n v="70742"/>
  </r>
  <r>
    <n v="4060"/>
    <x v="26"/>
    <n v="76"/>
    <s v="Lawrence"/>
    <s v="Salary Expense"/>
    <s v="Line Item"/>
    <x v="2"/>
    <x v="56"/>
    <x v="56"/>
    <m/>
    <m/>
  </r>
  <r>
    <n v="4061"/>
    <x v="26"/>
    <n v="76"/>
    <s v="Lawrence"/>
    <s v="Salary Expense"/>
    <s v="Line Item"/>
    <x v="2"/>
    <x v="57"/>
    <x v="57"/>
    <m/>
    <m/>
  </r>
  <r>
    <n v="4062"/>
    <x v="26"/>
    <n v="76"/>
    <s v="Lawrence"/>
    <s v="Salary Expense"/>
    <s v="Line Item"/>
    <x v="2"/>
    <x v="58"/>
    <x v="58"/>
    <m/>
    <m/>
  </r>
  <r>
    <n v="4063"/>
    <x v="26"/>
    <n v="76"/>
    <s v="Lawrence"/>
    <s v="Salary Expense"/>
    <s v="Line Item"/>
    <x v="2"/>
    <x v="59"/>
    <x v="59"/>
    <m/>
    <m/>
  </r>
  <r>
    <n v="4064"/>
    <x v="26"/>
    <n v="76"/>
    <s v="Lawrence"/>
    <s v="Salary Expense"/>
    <s v="Line Item"/>
    <x v="2"/>
    <x v="60"/>
    <x v="60"/>
    <m/>
    <m/>
  </r>
  <r>
    <n v="4065"/>
    <x v="26"/>
    <n v="76"/>
    <s v="Lawrence"/>
    <s v="Salary Expense"/>
    <s v="Line Item"/>
    <x v="2"/>
    <x v="61"/>
    <x v="61"/>
    <m/>
    <m/>
  </r>
  <r>
    <n v="4066"/>
    <x v="26"/>
    <n v="76"/>
    <s v="Lawrence"/>
    <s v="Salary Expense"/>
    <s v="Line Item"/>
    <x v="2"/>
    <x v="62"/>
    <x v="62"/>
    <m/>
    <m/>
  </r>
  <r>
    <n v="4067"/>
    <x v="26"/>
    <n v="76"/>
    <s v="Lawrence"/>
    <s v="Salary Expense"/>
    <s v="Line Item"/>
    <x v="2"/>
    <x v="63"/>
    <x v="63"/>
    <m/>
    <m/>
  </r>
  <r>
    <n v="4068"/>
    <x v="26"/>
    <n v="76"/>
    <s v="Lawrence"/>
    <s v="Salary Expense"/>
    <s v="Line Item"/>
    <x v="2"/>
    <x v="64"/>
    <x v="64"/>
    <m/>
    <m/>
  </r>
  <r>
    <n v="4069"/>
    <x v="26"/>
    <n v="76"/>
    <s v="Lawrence"/>
    <s v="Salary Expense"/>
    <s v="Line Item"/>
    <x v="2"/>
    <x v="65"/>
    <x v="65"/>
    <m/>
    <m/>
  </r>
  <r>
    <n v="4070"/>
    <x v="26"/>
    <n v="76"/>
    <s v="Lawrence"/>
    <s v="Salary Expense"/>
    <s v="Line Item"/>
    <x v="2"/>
    <x v="66"/>
    <x v="66"/>
    <m/>
    <m/>
  </r>
  <r>
    <n v="4071"/>
    <x v="26"/>
    <n v="76"/>
    <s v="Lawrence"/>
    <s v="Salary Expense"/>
    <s v="Line Item"/>
    <x v="2"/>
    <x v="67"/>
    <x v="67"/>
    <m/>
    <m/>
  </r>
  <r>
    <n v="4072"/>
    <x v="26"/>
    <n v="76"/>
    <s v="Lawrence"/>
    <s v="Salary Expense"/>
    <s v="Line Item"/>
    <x v="2"/>
    <x v="68"/>
    <x v="68"/>
    <m/>
    <m/>
  </r>
  <r>
    <n v="4073"/>
    <x v="26"/>
    <n v="76"/>
    <s v="Lawrence"/>
    <s v="Salary Expense"/>
    <s v="Line Item"/>
    <x v="2"/>
    <x v="69"/>
    <x v="69"/>
    <m/>
    <m/>
  </r>
  <r>
    <n v="4074"/>
    <x v="26"/>
    <n v="76"/>
    <s v="Lawrence"/>
    <s v="Salary Expense"/>
    <s v="Line Item"/>
    <x v="2"/>
    <x v="70"/>
    <x v="70"/>
    <m/>
    <m/>
  </r>
  <r>
    <n v="4075"/>
    <x v="26"/>
    <n v="76"/>
    <s v="Lawrence"/>
    <s v="Salary Expense"/>
    <s v="Line Item"/>
    <x v="2"/>
    <x v="71"/>
    <x v="71"/>
    <m/>
    <m/>
  </r>
  <r>
    <n v="4076"/>
    <x v="26"/>
    <n v="76"/>
    <s v="Lawrence"/>
    <s v="Salary Expense"/>
    <s v="Line Item"/>
    <x v="2"/>
    <x v="72"/>
    <x v="72"/>
    <m/>
    <m/>
  </r>
  <r>
    <n v="4077"/>
    <x v="26"/>
    <n v="76"/>
    <s v="Lawrence"/>
    <s v="Salary Expense"/>
    <s v="Line Item"/>
    <x v="2"/>
    <x v="73"/>
    <x v="73"/>
    <m/>
    <m/>
  </r>
  <r>
    <n v="4078"/>
    <x v="26"/>
    <n v="76"/>
    <s v="Lawrence"/>
    <s v="Salary Expense"/>
    <s v="Line Item"/>
    <x v="2"/>
    <x v="74"/>
    <x v="74"/>
    <m/>
    <m/>
  </r>
  <r>
    <n v="4079"/>
    <x v="26"/>
    <n v="76"/>
    <s v="Lawrence"/>
    <s v="Salary Expense"/>
    <s v="Line Item"/>
    <x v="2"/>
    <x v="75"/>
    <x v="75"/>
    <m/>
    <m/>
  </r>
  <r>
    <n v="4080"/>
    <x v="26"/>
    <n v="76"/>
    <s v="Lawrence"/>
    <s v="Salary Expense"/>
    <s v="Line Item"/>
    <x v="2"/>
    <x v="76"/>
    <x v="76"/>
    <m/>
    <m/>
  </r>
  <r>
    <n v="4081"/>
    <x v="26"/>
    <n v="76"/>
    <s v="Lawrence"/>
    <s v="Salary Expense"/>
    <s v="Line Item"/>
    <x v="2"/>
    <x v="77"/>
    <x v="77"/>
    <m/>
    <m/>
  </r>
  <r>
    <n v="4082"/>
    <x v="26"/>
    <n v="76"/>
    <s v="Lawrence"/>
    <s v="Salary Expense"/>
    <s v="Line Item"/>
    <x v="2"/>
    <x v="78"/>
    <x v="78"/>
    <m/>
    <m/>
  </r>
  <r>
    <n v="4083"/>
    <x v="26"/>
    <n v="76"/>
    <s v="Lawrence"/>
    <s v="Salary Expense"/>
    <s v="Line Item"/>
    <x v="2"/>
    <x v="79"/>
    <x v="79"/>
    <m/>
    <m/>
  </r>
  <r>
    <n v="4084"/>
    <x v="26"/>
    <n v="76"/>
    <s v="Lawrence"/>
    <s v="Salary Expense"/>
    <s v="Line Item"/>
    <x v="2"/>
    <x v="80"/>
    <x v="80"/>
    <m/>
    <m/>
  </r>
  <r>
    <n v="4085"/>
    <x v="26"/>
    <n v="76"/>
    <s v="Lawrence"/>
    <s v="Salary Expense"/>
    <s v="Line Item"/>
    <x v="2"/>
    <x v="81"/>
    <x v="81"/>
    <m/>
    <m/>
  </r>
  <r>
    <n v="4086"/>
    <x v="26"/>
    <n v="76"/>
    <s v="Lawrence"/>
    <s v="Salary Expense"/>
    <s v="Line Item"/>
    <x v="2"/>
    <x v="82"/>
    <x v="82"/>
    <m/>
    <m/>
  </r>
  <r>
    <n v="4087"/>
    <x v="26"/>
    <n v="76"/>
    <s v="Lawrence"/>
    <s v="Salary Expense"/>
    <s v="Line Item"/>
    <x v="2"/>
    <x v="83"/>
    <x v="83"/>
    <m/>
    <m/>
  </r>
  <r>
    <n v="4088"/>
    <x v="26"/>
    <n v="76"/>
    <s v="Lawrence"/>
    <s v="Salary Expense"/>
    <s v="Line Item"/>
    <x v="2"/>
    <x v="84"/>
    <x v="84"/>
    <m/>
    <m/>
  </r>
  <r>
    <n v="4089"/>
    <x v="26"/>
    <n v="76"/>
    <s v="Lawrence"/>
    <s v="Salary Expense"/>
    <s v="Line Item"/>
    <x v="2"/>
    <x v="85"/>
    <x v="85"/>
    <m/>
    <m/>
  </r>
  <r>
    <n v="4090"/>
    <x v="26"/>
    <n v="76"/>
    <s v="Lawrence"/>
    <s v="Salary Expense"/>
    <s v="Line Item"/>
    <x v="2"/>
    <x v="86"/>
    <x v="86"/>
    <m/>
    <m/>
  </r>
  <r>
    <n v="4091"/>
    <x v="26"/>
    <n v="76"/>
    <s v="Lawrence"/>
    <s v="Salary Expense"/>
    <s v="Line Item"/>
    <x v="3"/>
    <x v="87"/>
    <x v="87"/>
    <n v="1.5"/>
    <n v="63878"/>
  </r>
  <r>
    <n v="4092"/>
    <x v="26"/>
    <n v="76"/>
    <s v="Lawrence"/>
    <s v="Salary Expense"/>
    <s v="Line Item"/>
    <x v="3"/>
    <x v="88"/>
    <x v="88"/>
    <m/>
    <m/>
  </r>
  <r>
    <n v="4093"/>
    <x v="26"/>
    <n v="76"/>
    <s v="Lawrence"/>
    <s v="Salary Expense"/>
    <s v="Line Item"/>
    <x v="3"/>
    <x v="89"/>
    <x v="89"/>
    <m/>
    <m/>
  </r>
  <r>
    <n v="4094"/>
    <x v="26"/>
    <n v="76"/>
    <s v="Lawrence"/>
    <s v="Salary Expense"/>
    <s v="Line Item"/>
    <x v="0"/>
    <x v="90"/>
    <x v="90"/>
    <m/>
    <m/>
  </r>
  <r>
    <n v="4095"/>
    <x v="26"/>
    <n v="76"/>
    <s v="Lawrence"/>
    <s v="Salary Expense"/>
    <s v="Total"/>
    <x v="0"/>
    <x v="91"/>
    <x v="91"/>
    <n v="4.5"/>
    <n v="199620"/>
  </r>
  <r>
    <n v="4096"/>
    <x v="26"/>
    <n v="76"/>
    <s v="Lawrence"/>
    <s v="Expense"/>
    <s v="Total"/>
    <x v="0"/>
    <x v="92"/>
    <x v="92"/>
    <n v="4.5"/>
    <n v="199620"/>
  </r>
  <r>
    <n v="4097"/>
    <x v="26"/>
    <n v="76"/>
    <s v="Lawrence"/>
    <s v="Expense"/>
    <s v="Line Item"/>
    <x v="0"/>
    <x v="93"/>
    <x v="93"/>
    <m/>
    <m/>
  </r>
  <r>
    <n v="4098"/>
    <x v="26"/>
    <n v="76"/>
    <s v="Lawrence"/>
    <s v="Expense"/>
    <s v="Line Item"/>
    <x v="0"/>
    <x v="94"/>
    <x v="94"/>
    <m/>
    <m/>
  </r>
  <r>
    <n v="4099"/>
    <x v="26"/>
    <n v="76"/>
    <s v="Lawrence"/>
    <s v="Expense"/>
    <s v="Line Item"/>
    <x v="0"/>
    <x v="95"/>
    <x v="95"/>
    <m/>
    <m/>
  </r>
  <r>
    <n v="4100"/>
    <x v="26"/>
    <n v="76"/>
    <s v="Lawrence"/>
    <s v="Expense"/>
    <s v="Line Item"/>
    <x v="0"/>
    <x v="96"/>
    <x v="96"/>
    <m/>
    <m/>
  </r>
  <r>
    <n v="4101"/>
    <x v="26"/>
    <n v="76"/>
    <s v="Lawrence"/>
    <s v="Expense"/>
    <s v="Total"/>
    <x v="0"/>
    <x v="97"/>
    <x v="97"/>
    <n v="0"/>
    <n v="0"/>
  </r>
  <r>
    <n v="4102"/>
    <x v="26"/>
    <n v="76"/>
    <s v="Lawrence"/>
    <s v="Expense"/>
    <s v="Line Item"/>
    <x v="0"/>
    <x v="98"/>
    <x v="98"/>
    <m/>
    <m/>
  </r>
  <r>
    <n v="4103"/>
    <x v="26"/>
    <n v="76"/>
    <s v="Lawrence"/>
    <s v="Expense"/>
    <s v="Total"/>
    <x v="0"/>
    <x v="99"/>
    <x v="99"/>
    <n v="4.5"/>
    <n v="199620"/>
  </r>
  <r>
    <n v="4104"/>
    <x v="26"/>
    <n v="76"/>
    <s v="Lawrence"/>
    <s v="Expense"/>
    <s v="Line Item"/>
    <x v="0"/>
    <x v="100"/>
    <x v="100"/>
    <m/>
    <n v="19850"/>
  </r>
  <r>
    <n v="4105"/>
    <x v="26"/>
    <n v="76"/>
    <s v="Lawrence"/>
    <s v="Expense"/>
    <s v="Line Item"/>
    <x v="0"/>
    <x v="101"/>
    <x v="101"/>
    <m/>
    <n v="33525"/>
  </r>
  <r>
    <n v="4106"/>
    <x v="26"/>
    <n v="76"/>
    <s v="Lawrence"/>
    <s v="Expense"/>
    <s v="Line Item"/>
    <x v="0"/>
    <x v="102"/>
    <x v="102"/>
    <m/>
    <n v="1680"/>
  </r>
  <r>
    <n v="4107"/>
    <x v="26"/>
    <n v="76"/>
    <s v="Lawrence"/>
    <s v="Expense"/>
    <s v="Total"/>
    <x v="0"/>
    <x v="103"/>
    <x v="103"/>
    <m/>
    <n v="254675"/>
  </r>
  <r>
    <n v="4108"/>
    <x v="26"/>
    <n v="76"/>
    <s v="Lawrence"/>
    <s v="Expense"/>
    <s v="Line Item"/>
    <x v="0"/>
    <x v="104"/>
    <x v="104"/>
    <m/>
    <m/>
  </r>
  <r>
    <n v="4109"/>
    <x v="26"/>
    <n v="76"/>
    <s v="Lawrence"/>
    <s v="Expense"/>
    <s v="Line Item"/>
    <x v="0"/>
    <x v="105"/>
    <x v="105"/>
    <m/>
    <m/>
  </r>
  <r>
    <n v="4110"/>
    <x v="26"/>
    <n v="76"/>
    <s v="Lawrence"/>
    <s v="Expense"/>
    <s v="Line Item"/>
    <x v="0"/>
    <x v="106"/>
    <x v="106"/>
    <m/>
    <m/>
  </r>
  <r>
    <n v="4111"/>
    <x v="26"/>
    <n v="76"/>
    <s v="Lawrence"/>
    <s v="Expense"/>
    <s v="Line Item"/>
    <x v="0"/>
    <x v="107"/>
    <x v="107"/>
    <m/>
    <m/>
  </r>
  <r>
    <n v="4112"/>
    <x v="26"/>
    <n v="76"/>
    <s v="Lawrence"/>
    <s v="Expense"/>
    <s v="Total"/>
    <x v="0"/>
    <x v="108"/>
    <x v="108"/>
    <m/>
    <n v="0"/>
  </r>
  <r>
    <n v="4113"/>
    <x v="26"/>
    <n v="76"/>
    <s v="Lawrence"/>
    <s v="Expense"/>
    <s v="Line Item"/>
    <x v="0"/>
    <x v="109"/>
    <x v="109"/>
    <m/>
    <m/>
  </r>
  <r>
    <n v="4114"/>
    <x v="26"/>
    <n v="76"/>
    <s v="Lawrence"/>
    <s v="Expense"/>
    <s v="Line Item"/>
    <x v="0"/>
    <x v="110"/>
    <x v="110"/>
    <m/>
    <m/>
  </r>
  <r>
    <n v="4115"/>
    <x v="26"/>
    <n v="76"/>
    <s v="Lawrence"/>
    <s v="Expense"/>
    <s v="Line Item"/>
    <x v="0"/>
    <x v="111"/>
    <x v="111"/>
    <m/>
    <m/>
  </r>
  <r>
    <n v="4116"/>
    <x v="26"/>
    <n v="76"/>
    <s v="Lawrence"/>
    <s v="Expense"/>
    <s v="Line Item"/>
    <x v="0"/>
    <x v="112"/>
    <x v="112"/>
    <m/>
    <n v="27350"/>
  </r>
  <r>
    <n v="4117"/>
    <x v="26"/>
    <n v="76"/>
    <s v="Lawrence"/>
    <s v="Expense"/>
    <s v="Line Item"/>
    <x v="0"/>
    <x v="113"/>
    <x v="113"/>
    <m/>
    <m/>
  </r>
  <r>
    <n v="4118"/>
    <x v="26"/>
    <n v="76"/>
    <s v="Lawrence"/>
    <s v="Expense"/>
    <s v="Line Item"/>
    <x v="0"/>
    <x v="114"/>
    <x v="114"/>
    <m/>
    <n v="8449"/>
  </r>
  <r>
    <n v="4119"/>
    <x v="26"/>
    <n v="76"/>
    <s v="Lawrence"/>
    <s v="Expense"/>
    <s v="Line Item"/>
    <x v="0"/>
    <x v="115"/>
    <x v="115"/>
    <m/>
    <m/>
  </r>
  <r>
    <n v="4120"/>
    <x v="26"/>
    <n v="76"/>
    <s v="Lawrence"/>
    <s v="Expense"/>
    <s v="Line Item"/>
    <x v="0"/>
    <x v="116"/>
    <x v="116"/>
    <m/>
    <m/>
  </r>
  <r>
    <n v="4121"/>
    <x v="26"/>
    <n v="76"/>
    <s v="Lawrence"/>
    <s v="Expense"/>
    <s v="Line Item"/>
    <x v="0"/>
    <x v="117"/>
    <x v="117"/>
    <m/>
    <m/>
  </r>
  <r>
    <n v="4122"/>
    <x v="26"/>
    <n v="76"/>
    <s v="Lawrence"/>
    <s v="Expense"/>
    <s v="Line Item"/>
    <x v="0"/>
    <x v="118"/>
    <x v="118"/>
    <m/>
    <m/>
  </r>
  <r>
    <n v="4123"/>
    <x v="26"/>
    <n v="76"/>
    <s v="Lawrence"/>
    <s v="Expense"/>
    <s v="Line Item"/>
    <x v="0"/>
    <x v="119"/>
    <x v="119"/>
    <m/>
    <m/>
  </r>
  <r>
    <n v="4124"/>
    <x v="26"/>
    <n v="76"/>
    <s v="Lawrence"/>
    <s v="Expense"/>
    <s v="Line Item"/>
    <x v="0"/>
    <x v="120"/>
    <x v="120"/>
    <m/>
    <m/>
  </r>
  <r>
    <n v="4125"/>
    <x v="26"/>
    <n v="76"/>
    <s v="Lawrence"/>
    <s v="Expense"/>
    <s v="Line Item"/>
    <x v="0"/>
    <x v="121"/>
    <x v="121"/>
    <m/>
    <m/>
  </r>
  <r>
    <n v="4126"/>
    <x v="26"/>
    <n v="76"/>
    <s v="Lawrence"/>
    <s v="Expense"/>
    <s v="Line Item"/>
    <x v="0"/>
    <x v="122"/>
    <x v="122"/>
    <m/>
    <m/>
  </r>
  <r>
    <n v="4127"/>
    <x v="26"/>
    <n v="76"/>
    <s v="Lawrence"/>
    <s v="Expense"/>
    <s v="Line Item"/>
    <x v="0"/>
    <x v="123"/>
    <x v="123"/>
    <m/>
    <m/>
  </r>
  <r>
    <n v="4128"/>
    <x v="26"/>
    <n v="76"/>
    <s v="Lawrence"/>
    <s v="Expense"/>
    <s v="Line Item"/>
    <x v="0"/>
    <x v="124"/>
    <x v="124"/>
    <m/>
    <n v="878"/>
  </r>
  <r>
    <n v="4129"/>
    <x v="26"/>
    <n v="76"/>
    <s v="Lawrence"/>
    <s v="Expense"/>
    <s v="Line Item"/>
    <x v="0"/>
    <x v="125"/>
    <x v="125"/>
    <m/>
    <m/>
  </r>
  <r>
    <n v="4130"/>
    <x v="26"/>
    <n v="76"/>
    <s v="Lawrence"/>
    <s v="Expense"/>
    <s v="Line Item"/>
    <x v="0"/>
    <x v="126"/>
    <x v="126"/>
    <m/>
    <m/>
  </r>
  <r>
    <n v="4131"/>
    <x v="26"/>
    <n v="76"/>
    <s v="Lawrence"/>
    <s v="Expense"/>
    <s v="Total"/>
    <x v="0"/>
    <x v="127"/>
    <x v="127"/>
    <m/>
    <n v="36677"/>
  </r>
  <r>
    <n v="4132"/>
    <x v="26"/>
    <n v="76"/>
    <s v="Lawrence"/>
    <s v="Expense"/>
    <s v="Line Item"/>
    <x v="0"/>
    <x v="128"/>
    <x v="128"/>
    <m/>
    <m/>
  </r>
  <r>
    <n v="4133"/>
    <x v="26"/>
    <n v="76"/>
    <s v="Lawrence"/>
    <s v="Expense"/>
    <s v="Line Item"/>
    <x v="0"/>
    <x v="129"/>
    <x v="129"/>
    <m/>
    <m/>
  </r>
  <r>
    <n v="4134"/>
    <x v="26"/>
    <n v="76"/>
    <s v="Lawrence"/>
    <s v="Expense"/>
    <s v="Line Item"/>
    <x v="0"/>
    <x v="130"/>
    <x v="130"/>
    <m/>
    <m/>
  </r>
  <r>
    <n v="4135"/>
    <x v="26"/>
    <n v="76"/>
    <s v="Lawrence"/>
    <s v="Expense"/>
    <s v="Line Item"/>
    <x v="0"/>
    <x v="131"/>
    <x v="131"/>
    <m/>
    <n v="1077"/>
  </r>
  <r>
    <n v="4136"/>
    <x v="26"/>
    <n v="76"/>
    <s v="Lawrence"/>
    <s v="Expense"/>
    <s v="Line Item"/>
    <x v="0"/>
    <x v="132"/>
    <x v="132"/>
    <m/>
    <m/>
  </r>
  <r>
    <n v="4137"/>
    <x v="26"/>
    <n v="76"/>
    <s v="Lawrence"/>
    <s v="Expense"/>
    <s v="Line Item"/>
    <x v="0"/>
    <x v="133"/>
    <x v="133"/>
    <m/>
    <m/>
  </r>
  <r>
    <n v="4138"/>
    <x v="26"/>
    <n v="76"/>
    <s v="Lawrence"/>
    <s v="Expense"/>
    <s v="Total"/>
    <x v="0"/>
    <x v="134"/>
    <x v="134"/>
    <m/>
    <n v="1077"/>
  </r>
  <r>
    <n v="4139"/>
    <x v="26"/>
    <n v="76"/>
    <s v="Lawrence"/>
    <s v="Expense"/>
    <s v="Line Item"/>
    <x v="0"/>
    <x v="135"/>
    <x v="135"/>
    <m/>
    <n v="50395.137028298523"/>
  </r>
  <r>
    <n v="4140"/>
    <x v="26"/>
    <n v="76"/>
    <s v="Lawrence"/>
    <s v="Expense"/>
    <s v="Total"/>
    <x v="0"/>
    <x v="136"/>
    <x v="136"/>
    <m/>
    <n v="342824.13702829852"/>
  </r>
  <r>
    <n v="4141"/>
    <x v="26"/>
    <n v="76"/>
    <s v="Lawrence"/>
    <s v="Expense"/>
    <s v="Line Item"/>
    <x v="0"/>
    <x v="137"/>
    <x v="137"/>
    <m/>
    <m/>
  </r>
  <r>
    <n v="4142"/>
    <x v="26"/>
    <n v="76"/>
    <s v="Lawrence"/>
    <s v="Expense"/>
    <s v="Line Item"/>
    <x v="0"/>
    <x v="138"/>
    <x v="138"/>
    <m/>
    <m/>
  </r>
  <r>
    <n v="4143"/>
    <x v="26"/>
    <n v="76"/>
    <s v="Lawrence"/>
    <s v="Expense"/>
    <s v="Total"/>
    <x v="0"/>
    <x v="139"/>
    <x v="139"/>
    <m/>
    <n v="342824.13702829852"/>
  </r>
  <r>
    <n v="4144"/>
    <x v="26"/>
    <n v="76"/>
    <s v="Lawrence"/>
    <s v="Expense"/>
    <s v="Total"/>
    <x v="0"/>
    <x v="140"/>
    <x v="140"/>
    <m/>
    <n v="336052"/>
  </r>
  <r>
    <n v="4145"/>
    <x v="26"/>
    <n v="76"/>
    <s v="Lawrence"/>
    <s v="Expense"/>
    <s v="Line Item"/>
    <x v="0"/>
    <x v="141"/>
    <x v="141"/>
    <m/>
    <n v="-6772.1370282985154"/>
  </r>
  <r>
    <n v="4146"/>
    <x v="26"/>
    <n v="76"/>
    <s v="Lawrence"/>
    <s v="Non-Reimbursable"/>
    <s v="Line Item"/>
    <x v="0"/>
    <x v="142"/>
    <x v="142"/>
    <m/>
    <m/>
  </r>
  <r>
    <n v="4147"/>
    <x v="26"/>
    <n v="76"/>
    <s v="Lawrence"/>
    <s v="Non-Reimbursable"/>
    <s v="Line Item"/>
    <x v="0"/>
    <x v="143"/>
    <x v="143"/>
    <m/>
    <m/>
  </r>
  <r>
    <n v="4148"/>
    <x v="26"/>
    <n v="76"/>
    <s v="Lawrence"/>
    <s v="Non-Reimbursable"/>
    <s v="Line Item"/>
    <x v="0"/>
    <x v="144"/>
    <x v="144"/>
    <m/>
    <m/>
  </r>
  <r>
    <n v="4149"/>
    <x v="26"/>
    <n v="76"/>
    <s v="Lawrence"/>
    <s v="Non-Reimbursable"/>
    <s v="Line Item"/>
    <x v="0"/>
    <x v="145"/>
    <x v="145"/>
    <m/>
    <m/>
  </r>
  <r>
    <n v="4150"/>
    <x v="26"/>
    <n v="76"/>
    <s v="Lawrence"/>
    <s v="Non-Reimbursable"/>
    <s v="Line Item"/>
    <x v="0"/>
    <x v="146"/>
    <x v="146"/>
    <m/>
    <m/>
  </r>
  <r>
    <n v="4151"/>
    <x v="26"/>
    <n v="76"/>
    <s v="Lawrence"/>
    <s v="Non-Reimbursable"/>
    <s v="Line Item"/>
    <x v="0"/>
    <x v="147"/>
    <x v="147"/>
    <m/>
    <m/>
  </r>
  <r>
    <n v="4152"/>
    <x v="26"/>
    <n v="76"/>
    <s v="Lawrence"/>
    <s v="Non-Reimbursable"/>
    <s v="Line Item"/>
    <x v="0"/>
    <x v="148"/>
    <x v="148"/>
    <m/>
    <m/>
  </r>
  <r>
    <n v="4153"/>
    <x v="26"/>
    <n v="76"/>
    <s v="Lawrence"/>
    <s v="Non-Reimbursable"/>
    <s v="Total"/>
    <x v="0"/>
    <x v="149"/>
    <x v="149"/>
    <m/>
    <m/>
  </r>
  <r>
    <n v="4154"/>
    <x v="26"/>
    <n v="76"/>
    <s v="Lawrence"/>
    <s v="Non-Reimbursable"/>
    <s v="Total"/>
    <x v="0"/>
    <x v="150"/>
    <x v="150"/>
    <m/>
    <m/>
  </r>
  <r>
    <n v="4155"/>
    <x v="26"/>
    <n v="76"/>
    <s v="Lawrence"/>
    <s v="Non-Reimbursable"/>
    <s v="Line Item"/>
    <x v="0"/>
    <x v="151"/>
    <x v="151"/>
    <m/>
    <m/>
  </r>
  <r>
    <n v="4156"/>
    <x v="26"/>
    <n v="76"/>
    <s v="Lawrence"/>
    <s v="Non-Reimbursable"/>
    <s v="Line Item"/>
    <x v="0"/>
    <x v="152"/>
    <x v="152"/>
    <m/>
    <m/>
  </r>
  <r>
    <n v="4157"/>
    <x v="26"/>
    <n v="76"/>
    <s v="Lawrence"/>
    <s v="Non-Reimbursable"/>
    <s v="Line Item"/>
    <x v="0"/>
    <x v="153"/>
    <x v="153"/>
    <m/>
    <m/>
  </r>
  <r>
    <n v="4158"/>
    <x v="27"/>
    <n v="86"/>
    <s v="Ipswich"/>
    <s v="Revenue"/>
    <s v="Line Item"/>
    <x v="0"/>
    <x v="0"/>
    <x v="0"/>
    <m/>
    <m/>
  </r>
  <r>
    <n v="4159"/>
    <x v="27"/>
    <n v="86"/>
    <s v="Ipswich"/>
    <s v="Revenue"/>
    <s v="Line Item"/>
    <x v="0"/>
    <x v="1"/>
    <x v="1"/>
    <m/>
    <m/>
  </r>
  <r>
    <n v="4160"/>
    <x v="27"/>
    <n v="86"/>
    <s v="Ipswich"/>
    <s v="Revenue"/>
    <s v="Line Item"/>
    <x v="0"/>
    <x v="2"/>
    <x v="2"/>
    <m/>
    <m/>
  </r>
  <r>
    <n v="4161"/>
    <x v="27"/>
    <n v="86"/>
    <s v="Ipswich"/>
    <s v="Revenue"/>
    <s v="Total"/>
    <x v="0"/>
    <x v="3"/>
    <x v="3"/>
    <m/>
    <n v="0"/>
  </r>
  <r>
    <n v="4162"/>
    <x v="27"/>
    <n v="86"/>
    <s v="Ipswich"/>
    <s v="Revenue"/>
    <s v="Line Item"/>
    <x v="0"/>
    <x v="4"/>
    <x v="4"/>
    <m/>
    <m/>
  </r>
  <r>
    <n v="4163"/>
    <x v="27"/>
    <n v="86"/>
    <s v="Ipswich"/>
    <s v="Revenue"/>
    <s v="Line Item"/>
    <x v="0"/>
    <x v="5"/>
    <x v="5"/>
    <m/>
    <m/>
  </r>
  <r>
    <n v="4164"/>
    <x v="27"/>
    <n v="86"/>
    <s v="Ipswich"/>
    <s v="Revenue"/>
    <s v="Total"/>
    <x v="0"/>
    <x v="6"/>
    <x v="6"/>
    <m/>
    <n v="0"/>
  </r>
  <r>
    <n v="4165"/>
    <x v="27"/>
    <n v="86"/>
    <s v="Ipswich"/>
    <s v="Revenue"/>
    <s v="Line Item"/>
    <x v="0"/>
    <x v="7"/>
    <x v="7"/>
    <m/>
    <m/>
  </r>
  <r>
    <n v="4166"/>
    <x v="27"/>
    <n v="86"/>
    <s v="Ipswich"/>
    <s v="Revenue"/>
    <s v="Line Item"/>
    <x v="0"/>
    <x v="8"/>
    <x v="8"/>
    <m/>
    <m/>
  </r>
  <r>
    <n v="4167"/>
    <x v="27"/>
    <n v="86"/>
    <s v="Ipswich"/>
    <s v="Revenue"/>
    <s v="Line Item"/>
    <x v="0"/>
    <x v="9"/>
    <x v="9"/>
    <m/>
    <m/>
  </r>
  <r>
    <n v="4168"/>
    <x v="27"/>
    <n v="86"/>
    <s v="Ipswich"/>
    <s v="Revenue"/>
    <s v="Line Item"/>
    <x v="0"/>
    <x v="10"/>
    <x v="10"/>
    <m/>
    <n v="323437.8"/>
  </r>
  <r>
    <n v="4169"/>
    <x v="27"/>
    <n v="86"/>
    <s v="Ipswich"/>
    <s v="Revenue"/>
    <s v="Line Item"/>
    <x v="0"/>
    <x v="11"/>
    <x v="11"/>
    <m/>
    <m/>
  </r>
  <r>
    <n v="4170"/>
    <x v="27"/>
    <n v="86"/>
    <s v="Ipswich"/>
    <s v="Revenue"/>
    <s v="Line Item"/>
    <x v="0"/>
    <x v="12"/>
    <x v="12"/>
    <m/>
    <m/>
  </r>
  <r>
    <n v="4171"/>
    <x v="27"/>
    <n v="86"/>
    <s v="Ipswich"/>
    <s v="Revenue"/>
    <s v="Line Item"/>
    <x v="0"/>
    <x v="13"/>
    <x v="13"/>
    <m/>
    <m/>
  </r>
  <r>
    <n v="4172"/>
    <x v="27"/>
    <n v="86"/>
    <s v="Ipswich"/>
    <s v="Revenue"/>
    <s v="Line Item"/>
    <x v="0"/>
    <x v="14"/>
    <x v="14"/>
    <m/>
    <m/>
  </r>
  <r>
    <n v="4173"/>
    <x v="27"/>
    <n v="86"/>
    <s v="Ipswich"/>
    <s v="Revenue"/>
    <s v="Line Item"/>
    <x v="0"/>
    <x v="15"/>
    <x v="15"/>
    <m/>
    <m/>
  </r>
  <r>
    <n v="4174"/>
    <x v="27"/>
    <n v="86"/>
    <s v="Ipswich"/>
    <s v="Revenue"/>
    <s v="Line Item"/>
    <x v="0"/>
    <x v="16"/>
    <x v="16"/>
    <m/>
    <m/>
  </r>
  <r>
    <n v="4175"/>
    <x v="27"/>
    <n v="86"/>
    <s v="Ipswich"/>
    <s v="Revenue"/>
    <s v="Line Item"/>
    <x v="0"/>
    <x v="17"/>
    <x v="17"/>
    <m/>
    <m/>
  </r>
  <r>
    <n v="4176"/>
    <x v="27"/>
    <n v="86"/>
    <s v="Ipswich"/>
    <s v="Revenue"/>
    <s v="Line Item"/>
    <x v="0"/>
    <x v="18"/>
    <x v="18"/>
    <m/>
    <m/>
  </r>
  <r>
    <n v="4177"/>
    <x v="27"/>
    <n v="86"/>
    <s v="Ipswich"/>
    <s v="Revenue"/>
    <s v="Line Item"/>
    <x v="0"/>
    <x v="19"/>
    <x v="19"/>
    <m/>
    <m/>
  </r>
  <r>
    <n v="4178"/>
    <x v="27"/>
    <n v="86"/>
    <s v="Ipswich"/>
    <s v="Revenue"/>
    <s v="Line Item"/>
    <x v="0"/>
    <x v="20"/>
    <x v="20"/>
    <m/>
    <m/>
  </r>
  <r>
    <n v="4179"/>
    <x v="27"/>
    <n v="86"/>
    <s v="Ipswich"/>
    <s v="Revenue"/>
    <s v="Line Item"/>
    <x v="0"/>
    <x v="21"/>
    <x v="21"/>
    <m/>
    <m/>
  </r>
  <r>
    <n v="4180"/>
    <x v="27"/>
    <n v="86"/>
    <s v="Ipswich"/>
    <s v="Revenue"/>
    <s v="Line Item"/>
    <x v="0"/>
    <x v="22"/>
    <x v="22"/>
    <m/>
    <m/>
  </r>
  <r>
    <n v="4181"/>
    <x v="27"/>
    <n v="86"/>
    <s v="Ipswich"/>
    <s v="Revenue"/>
    <s v="Line Item"/>
    <x v="0"/>
    <x v="23"/>
    <x v="23"/>
    <m/>
    <m/>
  </r>
  <r>
    <n v="4182"/>
    <x v="27"/>
    <n v="86"/>
    <s v="Ipswich"/>
    <s v="Revenue"/>
    <s v="Line Item"/>
    <x v="0"/>
    <x v="24"/>
    <x v="24"/>
    <m/>
    <m/>
  </r>
  <r>
    <n v="4183"/>
    <x v="27"/>
    <n v="86"/>
    <s v="Ipswich"/>
    <s v="Revenue"/>
    <s v="Line Item"/>
    <x v="0"/>
    <x v="25"/>
    <x v="25"/>
    <m/>
    <m/>
  </r>
  <r>
    <n v="4184"/>
    <x v="27"/>
    <n v="86"/>
    <s v="Ipswich"/>
    <s v="Revenue"/>
    <s v="Line Item"/>
    <x v="0"/>
    <x v="26"/>
    <x v="26"/>
    <m/>
    <m/>
  </r>
  <r>
    <n v="4185"/>
    <x v="27"/>
    <n v="86"/>
    <s v="Ipswich"/>
    <s v="Revenue"/>
    <s v="Line Item"/>
    <x v="0"/>
    <x v="27"/>
    <x v="27"/>
    <m/>
    <m/>
  </r>
  <r>
    <n v="4186"/>
    <x v="27"/>
    <n v="86"/>
    <s v="Ipswich"/>
    <s v="Revenue"/>
    <s v="Line Item"/>
    <x v="0"/>
    <x v="28"/>
    <x v="28"/>
    <m/>
    <m/>
  </r>
  <r>
    <n v="4187"/>
    <x v="27"/>
    <n v="86"/>
    <s v="Ipswich"/>
    <s v="Revenue"/>
    <s v="Line Item"/>
    <x v="0"/>
    <x v="29"/>
    <x v="29"/>
    <m/>
    <m/>
  </r>
  <r>
    <n v="4188"/>
    <x v="27"/>
    <n v="86"/>
    <s v="Ipswich"/>
    <s v="Revenue"/>
    <s v="Line Item"/>
    <x v="0"/>
    <x v="30"/>
    <x v="30"/>
    <m/>
    <m/>
  </r>
  <r>
    <n v="4189"/>
    <x v="27"/>
    <n v="86"/>
    <s v="Ipswich"/>
    <s v="Revenue"/>
    <s v="Line Item"/>
    <x v="0"/>
    <x v="31"/>
    <x v="31"/>
    <m/>
    <m/>
  </r>
  <r>
    <n v="4190"/>
    <x v="27"/>
    <n v="86"/>
    <s v="Ipswich"/>
    <s v="Revenue"/>
    <s v="Line Item"/>
    <x v="0"/>
    <x v="32"/>
    <x v="32"/>
    <m/>
    <m/>
  </r>
  <r>
    <n v="4191"/>
    <x v="27"/>
    <n v="86"/>
    <s v="Ipswich"/>
    <s v="Revenue"/>
    <s v="Line Item"/>
    <x v="0"/>
    <x v="33"/>
    <x v="33"/>
    <m/>
    <m/>
  </r>
  <r>
    <n v="4192"/>
    <x v="27"/>
    <n v="86"/>
    <s v="Ipswich"/>
    <s v="Revenue"/>
    <s v="Line Item"/>
    <x v="0"/>
    <x v="34"/>
    <x v="34"/>
    <m/>
    <m/>
  </r>
  <r>
    <n v="4193"/>
    <x v="27"/>
    <n v="86"/>
    <s v="Ipswich"/>
    <s v="Revenue"/>
    <s v="Line Item"/>
    <x v="0"/>
    <x v="35"/>
    <x v="35"/>
    <m/>
    <m/>
  </r>
  <r>
    <n v="4194"/>
    <x v="27"/>
    <n v="86"/>
    <s v="Ipswich"/>
    <s v="Revenue"/>
    <s v="Line Item"/>
    <x v="0"/>
    <x v="36"/>
    <x v="36"/>
    <m/>
    <m/>
  </r>
  <r>
    <n v="4195"/>
    <x v="27"/>
    <n v="86"/>
    <s v="Ipswich"/>
    <s v="Revenue"/>
    <s v="Line Item"/>
    <x v="0"/>
    <x v="37"/>
    <x v="37"/>
    <m/>
    <m/>
  </r>
  <r>
    <n v="4196"/>
    <x v="27"/>
    <n v="86"/>
    <s v="Ipswich"/>
    <s v="Revenue"/>
    <s v="Line Item"/>
    <x v="0"/>
    <x v="38"/>
    <x v="38"/>
    <m/>
    <m/>
  </r>
  <r>
    <n v="4197"/>
    <x v="27"/>
    <n v="86"/>
    <s v="Ipswich"/>
    <s v="Revenue"/>
    <s v="Line Item"/>
    <x v="0"/>
    <x v="39"/>
    <x v="39"/>
    <m/>
    <m/>
  </r>
  <r>
    <n v="4198"/>
    <x v="27"/>
    <n v="86"/>
    <s v="Ipswich"/>
    <s v="Revenue"/>
    <s v="Line Item"/>
    <x v="0"/>
    <x v="40"/>
    <x v="40"/>
    <m/>
    <m/>
  </r>
  <r>
    <n v="4199"/>
    <x v="27"/>
    <n v="86"/>
    <s v="Ipswich"/>
    <s v="Revenue"/>
    <s v="Line Item"/>
    <x v="0"/>
    <x v="41"/>
    <x v="41"/>
    <m/>
    <m/>
  </r>
  <r>
    <n v="4200"/>
    <x v="27"/>
    <n v="86"/>
    <s v="Ipswich"/>
    <s v="Revenue"/>
    <s v="Total"/>
    <x v="0"/>
    <x v="42"/>
    <x v="42"/>
    <m/>
    <n v="323437.8"/>
  </r>
  <r>
    <n v="4201"/>
    <x v="27"/>
    <n v="86"/>
    <s v="Ipswich"/>
    <s v="Revenue"/>
    <s v="Line Item"/>
    <x v="0"/>
    <x v="43"/>
    <x v="43"/>
    <m/>
    <m/>
  </r>
  <r>
    <n v="4202"/>
    <x v="27"/>
    <n v="86"/>
    <s v="Ipswich"/>
    <s v="Revenue"/>
    <s v="Line Item"/>
    <x v="0"/>
    <x v="44"/>
    <x v="44"/>
    <m/>
    <m/>
  </r>
  <r>
    <n v="4203"/>
    <x v="27"/>
    <n v="86"/>
    <s v="Ipswich"/>
    <s v="Revenue"/>
    <s v="Line Item"/>
    <x v="0"/>
    <x v="45"/>
    <x v="45"/>
    <m/>
    <m/>
  </r>
  <r>
    <n v="4204"/>
    <x v="27"/>
    <n v="86"/>
    <s v="Ipswich"/>
    <s v="Revenue"/>
    <s v="Line Item"/>
    <x v="0"/>
    <x v="46"/>
    <x v="46"/>
    <m/>
    <m/>
  </r>
  <r>
    <n v="4205"/>
    <x v="27"/>
    <n v="86"/>
    <s v="Ipswich"/>
    <s v="Revenue"/>
    <s v="Line Item"/>
    <x v="0"/>
    <x v="47"/>
    <x v="47"/>
    <m/>
    <m/>
  </r>
  <r>
    <n v="4206"/>
    <x v="27"/>
    <n v="86"/>
    <s v="Ipswich"/>
    <s v="Revenue"/>
    <s v="Line Item"/>
    <x v="0"/>
    <x v="48"/>
    <x v="48"/>
    <m/>
    <m/>
  </r>
  <r>
    <n v="4207"/>
    <x v="27"/>
    <n v="86"/>
    <s v="Ipswich"/>
    <s v="Revenue"/>
    <s v="Line Item"/>
    <x v="0"/>
    <x v="49"/>
    <x v="49"/>
    <m/>
    <m/>
  </r>
  <r>
    <n v="4208"/>
    <x v="27"/>
    <n v="86"/>
    <s v="Ipswich"/>
    <s v="Revenue"/>
    <s v="Line Item"/>
    <x v="0"/>
    <x v="50"/>
    <x v="50"/>
    <m/>
    <m/>
  </r>
  <r>
    <n v="4209"/>
    <x v="27"/>
    <n v="86"/>
    <s v="Ipswich"/>
    <s v="Revenue"/>
    <s v="Line Item"/>
    <x v="0"/>
    <x v="51"/>
    <x v="51"/>
    <m/>
    <m/>
  </r>
  <r>
    <n v="4210"/>
    <x v="27"/>
    <n v="86"/>
    <s v="Ipswich"/>
    <s v="Revenue"/>
    <s v="Total"/>
    <x v="0"/>
    <x v="52"/>
    <x v="52"/>
    <m/>
    <n v="323437.8"/>
  </r>
  <r>
    <n v="4211"/>
    <x v="27"/>
    <n v="86"/>
    <s v="Ipswich"/>
    <s v="Salary Expense"/>
    <s v="Line Item"/>
    <x v="1"/>
    <x v="53"/>
    <x v="53"/>
    <n v="0.5"/>
    <n v="39172.269999999997"/>
  </r>
  <r>
    <n v="4212"/>
    <x v="27"/>
    <n v="86"/>
    <s v="Ipswich"/>
    <s v="Salary Expense"/>
    <s v="Line Item"/>
    <x v="1"/>
    <x v="54"/>
    <x v="54"/>
    <n v="0"/>
    <n v="0"/>
  </r>
  <r>
    <n v="4213"/>
    <x v="27"/>
    <n v="86"/>
    <s v="Ipswich"/>
    <s v="Salary Expense"/>
    <s v="Line Item"/>
    <x v="1"/>
    <x v="55"/>
    <x v="55"/>
    <n v="0"/>
    <n v="0"/>
  </r>
  <r>
    <n v="4214"/>
    <x v="27"/>
    <n v="86"/>
    <s v="Ipswich"/>
    <s v="Salary Expense"/>
    <s v="Line Item"/>
    <x v="2"/>
    <x v="56"/>
    <x v="56"/>
    <n v="0"/>
    <n v="0"/>
  </r>
  <r>
    <n v="4215"/>
    <x v="27"/>
    <n v="86"/>
    <s v="Ipswich"/>
    <s v="Salary Expense"/>
    <s v="Line Item"/>
    <x v="2"/>
    <x v="57"/>
    <x v="57"/>
    <n v="0"/>
    <n v="0"/>
  </r>
  <r>
    <n v="4216"/>
    <x v="27"/>
    <n v="86"/>
    <s v="Ipswich"/>
    <s v="Salary Expense"/>
    <s v="Line Item"/>
    <x v="2"/>
    <x v="58"/>
    <x v="58"/>
    <n v="0"/>
    <n v="0"/>
  </r>
  <r>
    <n v="4217"/>
    <x v="27"/>
    <n v="86"/>
    <s v="Ipswich"/>
    <s v="Salary Expense"/>
    <s v="Line Item"/>
    <x v="2"/>
    <x v="59"/>
    <x v="59"/>
    <n v="0"/>
    <n v="0"/>
  </r>
  <r>
    <n v="4218"/>
    <x v="27"/>
    <n v="86"/>
    <s v="Ipswich"/>
    <s v="Salary Expense"/>
    <s v="Line Item"/>
    <x v="2"/>
    <x v="60"/>
    <x v="60"/>
    <n v="0"/>
    <n v="0"/>
  </r>
  <r>
    <n v="4219"/>
    <x v="27"/>
    <n v="86"/>
    <s v="Ipswich"/>
    <s v="Salary Expense"/>
    <s v="Line Item"/>
    <x v="2"/>
    <x v="61"/>
    <x v="61"/>
    <n v="0"/>
    <n v="0"/>
  </r>
  <r>
    <n v="4220"/>
    <x v="27"/>
    <n v="86"/>
    <s v="Ipswich"/>
    <s v="Salary Expense"/>
    <s v="Line Item"/>
    <x v="2"/>
    <x v="62"/>
    <x v="62"/>
    <n v="0"/>
    <n v="0"/>
  </r>
  <r>
    <n v="4221"/>
    <x v="27"/>
    <n v="86"/>
    <s v="Ipswich"/>
    <s v="Salary Expense"/>
    <s v="Line Item"/>
    <x v="2"/>
    <x v="63"/>
    <x v="63"/>
    <n v="0"/>
    <n v="0"/>
  </r>
  <r>
    <n v="4222"/>
    <x v="27"/>
    <n v="86"/>
    <s v="Ipswich"/>
    <s v="Salary Expense"/>
    <s v="Line Item"/>
    <x v="2"/>
    <x v="64"/>
    <x v="64"/>
    <n v="0"/>
    <n v="0"/>
  </r>
  <r>
    <n v="4223"/>
    <x v="27"/>
    <n v="86"/>
    <s v="Ipswich"/>
    <s v="Salary Expense"/>
    <s v="Line Item"/>
    <x v="2"/>
    <x v="65"/>
    <x v="65"/>
    <n v="0"/>
    <n v="0"/>
  </r>
  <r>
    <n v="4224"/>
    <x v="27"/>
    <n v="86"/>
    <s v="Ipswich"/>
    <s v="Salary Expense"/>
    <s v="Line Item"/>
    <x v="2"/>
    <x v="66"/>
    <x v="66"/>
    <n v="0"/>
    <n v="0"/>
  </r>
  <r>
    <n v="4225"/>
    <x v="27"/>
    <n v="86"/>
    <s v="Ipswich"/>
    <s v="Salary Expense"/>
    <s v="Line Item"/>
    <x v="2"/>
    <x v="67"/>
    <x v="67"/>
    <n v="0"/>
    <n v="0"/>
  </r>
  <r>
    <n v="4226"/>
    <x v="27"/>
    <n v="86"/>
    <s v="Ipswich"/>
    <s v="Salary Expense"/>
    <s v="Line Item"/>
    <x v="2"/>
    <x v="68"/>
    <x v="68"/>
    <n v="1"/>
    <n v="51758.82"/>
  </r>
  <r>
    <n v="4227"/>
    <x v="27"/>
    <n v="86"/>
    <s v="Ipswich"/>
    <s v="Salary Expense"/>
    <s v="Line Item"/>
    <x v="2"/>
    <x v="69"/>
    <x v="69"/>
    <n v="0"/>
    <n v="0"/>
  </r>
  <r>
    <n v="4228"/>
    <x v="27"/>
    <n v="86"/>
    <s v="Ipswich"/>
    <s v="Salary Expense"/>
    <s v="Line Item"/>
    <x v="2"/>
    <x v="70"/>
    <x v="70"/>
    <n v="0"/>
    <n v="0"/>
  </r>
  <r>
    <n v="4229"/>
    <x v="27"/>
    <n v="86"/>
    <s v="Ipswich"/>
    <s v="Salary Expense"/>
    <s v="Line Item"/>
    <x v="2"/>
    <x v="71"/>
    <x v="71"/>
    <n v="0"/>
    <n v="0"/>
  </r>
  <r>
    <n v="4230"/>
    <x v="27"/>
    <n v="86"/>
    <s v="Ipswich"/>
    <s v="Salary Expense"/>
    <s v="Line Item"/>
    <x v="2"/>
    <x v="72"/>
    <x v="72"/>
    <n v="0"/>
    <n v="0"/>
  </r>
  <r>
    <n v="4231"/>
    <x v="27"/>
    <n v="86"/>
    <s v="Ipswich"/>
    <s v="Salary Expense"/>
    <s v="Line Item"/>
    <x v="2"/>
    <x v="73"/>
    <x v="73"/>
    <n v="0"/>
    <n v="0"/>
  </r>
  <r>
    <n v="4232"/>
    <x v="27"/>
    <n v="86"/>
    <s v="Ipswich"/>
    <s v="Salary Expense"/>
    <s v="Line Item"/>
    <x v="2"/>
    <x v="74"/>
    <x v="74"/>
    <n v="0"/>
    <n v="0"/>
  </r>
  <r>
    <n v="4233"/>
    <x v="27"/>
    <n v="86"/>
    <s v="Ipswich"/>
    <s v="Salary Expense"/>
    <s v="Line Item"/>
    <x v="2"/>
    <x v="75"/>
    <x v="75"/>
    <n v="0"/>
    <n v="0"/>
  </r>
  <r>
    <n v="4234"/>
    <x v="27"/>
    <n v="86"/>
    <s v="Ipswich"/>
    <s v="Salary Expense"/>
    <s v="Line Item"/>
    <x v="2"/>
    <x v="76"/>
    <x v="76"/>
    <n v="0"/>
    <n v="0"/>
  </r>
  <r>
    <n v="4235"/>
    <x v="27"/>
    <n v="86"/>
    <s v="Ipswich"/>
    <s v="Salary Expense"/>
    <s v="Line Item"/>
    <x v="2"/>
    <x v="77"/>
    <x v="77"/>
    <n v="0"/>
    <n v="0"/>
  </r>
  <r>
    <n v="4236"/>
    <x v="27"/>
    <n v="86"/>
    <s v="Ipswich"/>
    <s v="Salary Expense"/>
    <s v="Line Item"/>
    <x v="2"/>
    <x v="78"/>
    <x v="78"/>
    <n v="0"/>
    <n v="0"/>
  </r>
  <r>
    <n v="4237"/>
    <x v="27"/>
    <n v="86"/>
    <s v="Ipswich"/>
    <s v="Salary Expense"/>
    <s v="Line Item"/>
    <x v="2"/>
    <x v="79"/>
    <x v="79"/>
    <n v="0"/>
    <n v="0"/>
  </r>
  <r>
    <n v="4238"/>
    <x v="27"/>
    <n v="86"/>
    <s v="Ipswich"/>
    <s v="Salary Expense"/>
    <s v="Line Item"/>
    <x v="2"/>
    <x v="80"/>
    <x v="80"/>
    <n v="0"/>
    <n v="0"/>
  </r>
  <r>
    <n v="4239"/>
    <x v="27"/>
    <n v="86"/>
    <s v="Ipswich"/>
    <s v="Salary Expense"/>
    <s v="Line Item"/>
    <x v="2"/>
    <x v="81"/>
    <x v="81"/>
    <n v="2"/>
    <n v="77595.45"/>
  </r>
  <r>
    <n v="4240"/>
    <x v="27"/>
    <n v="86"/>
    <s v="Ipswich"/>
    <s v="Salary Expense"/>
    <s v="Line Item"/>
    <x v="2"/>
    <x v="82"/>
    <x v="82"/>
    <n v="0.5"/>
    <n v="26010.400000000001"/>
  </r>
  <r>
    <n v="4241"/>
    <x v="27"/>
    <n v="86"/>
    <s v="Ipswich"/>
    <s v="Salary Expense"/>
    <s v="Line Item"/>
    <x v="2"/>
    <x v="83"/>
    <x v="83"/>
    <n v="0"/>
    <n v="0"/>
  </r>
  <r>
    <n v="4242"/>
    <x v="27"/>
    <n v="86"/>
    <s v="Ipswich"/>
    <s v="Salary Expense"/>
    <s v="Line Item"/>
    <x v="2"/>
    <x v="84"/>
    <x v="84"/>
    <n v="0"/>
    <n v="0"/>
  </r>
  <r>
    <n v="4243"/>
    <x v="27"/>
    <n v="86"/>
    <s v="Ipswich"/>
    <s v="Salary Expense"/>
    <s v="Line Item"/>
    <x v="2"/>
    <x v="85"/>
    <x v="85"/>
    <n v="0"/>
    <n v="0"/>
  </r>
  <r>
    <n v="4244"/>
    <x v="27"/>
    <n v="86"/>
    <s v="Ipswich"/>
    <s v="Salary Expense"/>
    <s v="Line Item"/>
    <x v="2"/>
    <x v="86"/>
    <x v="86"/>
    <n v="0"/>
    <n v="0"/>
  </r>
  <r>
    <n v="4245"/>
    <x v="27"/>
    <n v="86"/>
    <s v="Ipswich"/>
    <s v="Salary Expense"/>
    <s v="Line Item"/>
    <x v="3"/>
    <x v="87"/>
    <x v="87"/>
    <n v="0.5"/>
    <n v="15488.27"/>
  </r>
  <r>
    <n v="4246"/>
    <x v="27"/>
    <n v="86"/>
    <s v="Ipswich"/>
    <s v="Salary Expense"/>
    <s v="Line Item"/>
    <x v="3"/>
    <x v="88"/>
    <x v="88"/>
    <n v="0"/>
    <n v="0"/>
  </r>
  <r>
    <n v="4247"/>
    <x v="27"/>
    <n v="86"/>
    <s v="Ipswich"/>
    <s v="Salary Expense"/>
    <s v="Line Item"/>
    <x v="3"/>
    <x v="89"/>
    <x v="89"/>
    <n v="0"/>
    <n v="0"/>
  </r>
  <r>
    <n v="4248"/>
    <x v="27"/>
    <n v="86"/>
    <s v="Ipswich"/>
    <s v="Salary Expense"/>
    <s v="Line Item"/>
    <x v="0"/>
    <x v="90"/>
    <x v="90"/>
    <s v="XXXXXX"/>
    <n v="0"/>
  </r>
  <r>
    <n v="4249"/>
    <x v="27"/>
    <n v="86"/>
    <s v="Ipswich"/>
    <s v="Salary Expense"/>
    <s v="Total"/>
    <x v="0"/>
    <x v="91"/>
    <x v="91"/>
    <n v="4.5"/>
    <n v="210025.20999999996"/>
  </r>
  <r>
    <n v="4250"/>
    <x v="27"/>
    <n v="86"/>
    <s v="Ipswich"/>
    <s v="Expense"/>
    <s v="Total"/>
    <x v="0"/>
    <x v="92"/>
    <x v="92"/>
    <n v="4.5"/>
    <n v="210025.20999999996"/>
  </r>
  <r>
    <n v="4251"/>
    <x v="27"/>
    <n v="86"/>
    <s v="Ipswich"/>
    <s v="Expense"/>
    <s v="Line Item"/>
    <x v="0"/>
    <x v="93"/>
    <x v="93"/>
    <m/>
    <m/>
  </r>
  <r>
    <n v="4252"/>
    <x v="27"/>
    <n v="86"/>
    <s v="Ipswich"/>
    <s v="Expense"/>
    <s v="Line Item"/>
    <x v="0"/>
    <x v="94"/>
    <x v="94"/>
    <m/>
    <m/>
  </r>
  <r>
    <n v="4253"/>
    <x v="27"/>
    <n v="86"/>
    <s v="Ipswich"/>
    <s v="Expense"/>
    <s v="Line Item"/>
    <x v="0"/>
    <x v="95"/>
    <x v="95"/>
    <m/>
    <m/>
  </r>
  <r>
    <n v="4254"/>
    <x v="27"/>
    <n v="86"/>
    <s v="Ipswich"/>
    <s v="Expense"/>
    <s v="Line Item"/>
    <x v="0"/>
    <x v="96"/>
    <x v="96"/>
    <m/>
    <m/>
  </r>
  <r>
    <n v="4255"/>
    <x v="27"/>
    <n v="86"/>
    <s v="Ipswich"/>
    <s v="Expense"/>
    <s v="Total"/>
    <x v="0"/>
    <x v="97"/>
    <x v="97"/>
    <n v="0"/>
    <n v="0"/>
  </r>
  <r>
    <n v="4256"/>
    <x v="27"/>
    <n v="86"/>
    <s v="Ipswich"/>
    <s v="Expense"/>
    <s v="Line Item"/>
    <x v="0"/>
    <x v="98"/>
    <x v="98"/>
    <m/>
    <m/>
  </r>
  <r>
    <n v="4257"/>
    <x v="27"/>
    <n v="86"/>
    <s v="Ipswich"/>
    <s v="Expense"/>
    <s v="Total"/>
    <x v="0"/>
    <x v="99"/>
    <x v="99"/>
    <n v="4.5"/>
    <n v="210025.20999999996"/>
  </r>
  <r>
    <n v="4258"/>
    <x v="27"/>
    <n v="86"/>
    <s v="Ipswich"/>
    <s v="Expense"/>
    <s v="Line Item"/>
    <x v="0"/>
    <x v="100"/>
    <x v="100"/>
    <m/>
    <n v="15209.31"/>
  </r>
  <r>
    <n v="4259"/>
    <x v="27"/>
    <n v="86"/>
    <s v="Ipswich"/>
    <s v="Expense"/>
    <s v="Line Item"/>
    <x v="0"/>
    <x v="101"/>
    <x v="101"/>
    <m/>
    <n v="33956.15"/>
  </r>
  <r>
    <n v="4260"/>
    <x v="27"/>
    <n v="86"/>
    <s v="Ipswich"/>
    <s v="Expense"/>
    <s v="Line Item"/>
    <x v="0"/>
    <x v="102"/>
    <x v="102"/>
    <m/>
    <n v="-7590.03"/>
  </r>
  <r>
    <n v="4261"/>
    <x v="27"/>
    <n v="86"/>
    <s v="Ipswich"/>
    <s v="Expense"/>
    <s v="Total"/>
    <x v="0"/>
    <x v="103"/>
    <x v="103"/>
    <m/>
    <n v="251600.63999999996"/>
  </r>
  <r>
    <n v="4262"/>
    <x v="27"/>
    <n v="86"/>
    <s v="Ipswich"/>
    <s v="Expense"/>
    <s v="Line Item"/>
    <x v="0"/>
    <x v="104"/>
    <x v="104"/>
    <m/>
    <m/>
  </r>
  <r>
    <n v="4263"/>
    <x v="27"/>
    <n v="86"/>
    <s v="Ipswich"/>
    <s v="Expense"/>
    <s v="Line Item"/>
    <x v="0"/>
    <x v="105"/>
    <x v="105"/>
    <m/>
    <m/>
  </r>
  <r>
    <n v="4264"/>
    <x v="27"/>
    <n v="86"/>
    <s v="Ipswich"/>
    <s v="Expense"/>
    <s v="Line Item"/>
    <x v="0"/>
    <x v="106"/>
    <x v="106"/>
    <m/>
    <m/>
  </r>
  <r>
    <n v="4265"/>
    <x v="27"/>
    <n v="86"/>
    <s v="Ipswich"/>
    <s v="Expense"/>
    <s v="Line Item"/>
    <x v="0"/>
    <x v="107"/>
    <x v="107"/>
    <m/>
    <m/>
  </r>
  <r>
    <n v="4266"/>
    <x v="27"/>
    <n v="86"/>
    <s v="Ipswich"/>
    <s v="Expense"/>
    <s v="Total"/>
    <x v="0"/>
    <x v="108"/>
    <x v="108"/>
    <m/>
    <n v="0"/>
  </r>
  <r>
    <n v="4267"/>
    <x v="27"/>
    <n v="86"/>
    <s v="Ipswich"/>
    <s v="Expense"/>
    <s v="Line Item"/>
    <x v="0"/>
    <x v="109"/>
    <x v="109"/>
    <m/>
    <m/>
  </r>
  <r>
    <n v="4268"/>
    <x v="27"/>
    <n v="86"/>
    <s v="Ipswich"/>
    <s v="Expense"/>
    <s v="Line Item"/>
    <x v="0"/>
    <x v="110"/>
    <x v="110"/>
    <m/>
    <m/>
  </r>
  <r>
    <n v="4269"/>
    <x v="27"/>
    <n v="86"/>
    <s v="Ipswich"/>
    <s v="Expense"/>
    <s v="Line Item"/>
    <x v="0"/>
    <x v="111"/>
    <x v="111"/>
    <m/>
    <m/>
  </r>
  <r>
    <n v="4270"/>
    <x v="27"/>
    <n v="86"/>
    <s v="Ipswich"/>
    <s v="Expense"/>
    <s v="Line Item"/>
    <x v="0"/>
    <x v="112"/>
    <x v="112"/>
    <m/>
    <m/>
  </r>
  <r>
    <n v="4271"/>
    <x v="27"/>
    <n v="86"/>
    <s v="Ipswich"/>
    <s v="Expense"/>
    <s v="Line Item"/>
    <x v="0"/>
    <x v="113"/>
    <x v="113"/>
    <m/>
    <n v="465"/>
  </r>
  <r>
    <n v="4272"/>
    <x v="27"/>
    <n v="86"/>
    <s v="Ipswich"/>
    <s v="Expense"/>
    <s v="Line Item"/>
    <x v="0"/>
    <x v="114"/>
    <x v="114"/>
    <m/>
    <n v="9169.27"/>
  </r>
  <r>
    <n v="4273"/>
    <x v="27"/>
    <n v="86"/>
    <s v="Ipswich"/>
    <s v="Expense"/>
    <s v="Line Item"/>
    <x v="0"/>
    <x v="115"/>
    <x v="115"/>
    <m/>
    <n v="500"/>
  </r>
  <r>
    <n v="4274"/>
    <x v="27"/>
    <n v="86"/>
    <s v="Ipswich"/>
    <s v="Expense"/>
    <s v="Line Item"/>
    <x v="0"/>
    <x v="116"/>
    <x v="116"/>
    <m/>
    <m/>
  </r>
  <r>
    <n v="4275"/>
    <x v="27"/>
    <n v="86"/>
    <s v="Ipswich"/>
    <s v="Expense"/>
    <s v="Line Item"/>
    <x v="0"/>
    <x v="117"/>
    <x v="117"/>
    <m/>
    <m/>
  </r>
  <r>
    <n v="4276"/>
    <x v="27"/>
    <n v="86"/>
    <s v="Ipswich"/>
    <s v="Expense"/>
    <s v="Line Item"/>
    <x v="0"/>
    <x v="118"/>
    <x v="118"/>
    <m/>
    <m/>
  </r>
  <r>
    <n v="4277"/>
    <x v="27"/>
    <n v="86"/>
    <s v="Ipswich"/>
    <s v="Expense"/>
    <s v="Line Item"/>
    <x v="0"/>
    <x v="119"/>
    <x v="119"/>
    <m/>
    <m/>
  </r>
  <r>
    <n v="4278"/>
    <x v="27"/>
    <n v="86"/>
    <s v="Ipswich"/>
    <s v="Expense"/>
    <s v="Line Item"/>
    <x v="0"/>
    <x v="120"/>
    <x v="120"/>
    <m/>
    <m/>
  </r>
  <r>
    <n v="4279"/>
    <x v="27"/>
    <n v="86"/>
    <s v="Ipswich"/>
    <s v="Expense"/>
    <s v="Line Item"/>
    <x v="0"/>
    <x v="121"/>
    <x v="121"/>
    <m/>
    <m/>
  </r>
  <r>
    <n v="4280"/>
    <x v="27"/>
    <n v="86"/>
    <s v="Ipswich"/>
    <s v="Expense"/>
    <s v="Line Item"/>
    <x v="0"/>
    <x v="122"/>
    <x v="122"/>
    <m/>
    <m/>
  </r>
  <r>
    <n v="4281"/>
    <x v="27"/>
    <n v="86"/>
    <s v="Ipswich"/>
    <s v="Expense"/>
    <s v="Line Item"/>
    <x v="0"/>
    <x v="123"/>
    <x v="123"/>
    <m/>
    <m/>
  </r>
  <r>
    <n v="4282"/>
    <x v="27"/>
    <n v="86"/>
    <s v="Ipswich"/>
    <s v="Expense"/>
    <s v="Line Item"/>
    <x v="0"/>
    <x v="124"/>
    <x v="124"/>
    <m/>
    <n v="23521.62"/>
  </r>
  <r>
    <n v="4283"/>
    <x v="27"/>
    <n v="86"/>
    <s v="Ipswich"/>
    <s v="Expense"/>
    <s v="Line Item"/>
    <x v="0"/>
    <x v="125"/>
    <x v="125"/>
    <m/>
    <m/>
  </r>
  <r>
    <n v="4284"/>
    <x v="27"/>
    <n v="86"/>
    <s v="Ipswich"/>
    <s v="Expense"/>
    <s v="Line Item"/>
    <x v="0"/>
    <x v="126"/>
    <x v="126"/>
    <m/>
    <m/>
  </r>
  <r>
    <n v="4285"/>
    <x v="27"/>
    <n v="86"/>
    <s v="Ipswich"/>
    <s v="Expense"/>
    <s v="Total"/>
    <x v="0"/>
    <x v="127"/>
    <x v="127"/>
    <m/>
    <n v="33655.89"/>
  </r>
  <r>
    <n v="4286"/>
    <x v="27"/>
    <n v="86"/>
    <s v="Ipswich"/>
    <s v="Expense"/>
    <s v="Line Item"/>
    <x v="0"/>
    <x v="128"/>
    <x v="128"/>
    <m/>
    <m/>
  </r>
  <r>
    <n v="4287"/>
    <x v="27"/>
    <n v="86"/>
    <s v="Ipswich"/>
    <s v="Expense"/>
    <s v="Line Item"/>
    <x v="0"/>
    <x v="129"/>
    <x v="129"/>
    <m/>
    <m/>
  </r>
  <r>
    <n v="4288"/>
    <x v="27"/>
    <n v="86"/>
    <s v="Ipswich"/>
    <s v="Expense"/>
    <s v="Line Item"/>
    <x v="0"/>
    <x v="130"/>
    <x v="130"/>
    <m/>
    <m/>
  </r>
  <r>
    <n v="4289"/>
    <x v="27"/>
    <n v="86"/>
    <s v="Ipswich"/>
    <s v="Expense"/>
    <s v="Line Item"/>
    <x v="0"/>
    <x v="131"/>
    <x v="131"/>
    <m/>
    <n v="2238.56"/>
  </r>
  <r>
    <n v="4290"/>
    <x v="27"/>
    <n v="86"/>
    <s v="Ipswich"/>
    <s v="Expense"/>
    <s v="Line Item"/>
    <x v="0"/>
    <x v="132"/>
    <x v="132"/>
    <m/>
    <m/>
  </r>
  <r>
    <n v="4291"/>
    <x v="27"/>
    <n v="86"/>
    <s v="Ipswich"/>
    <s v="Expense"/>
    <s v="Line Item"/>
    <x v="0"/>
    <x v="133"/>
    <x v="133"/>
    <m/>
    <m/>
  </r>
  <r>
    <n v="4292"/>
    <x v="27"/>
    <n v="86"/>
    <s v="Ipswich"/>
    <s v="Expense"/>
    <s v="Total"/>
    <x v="0"/>
    <x v="134"/>
    <x v="134"/>
    <m/>
    <n v="2238.56"/>
  </r>
  <r>
    <n v="4293"/>
    <x v="27"/>
    <n v="86"/>
    <s v="Ipswich"/>
    <s v="Expense"/>
    <s v="Line Item"/>
    <x v="0"/>
    <x v="135"/>
    <x v="135"/>
    <m/>
    <n v="36073"/>
  </r>
  <r>
    <n v="4294"/>
    <x v="27"/>
    <n v="86"/>
    <s v="Ipswich"/>
    <s v="Expense"/>
    <s v="Total"/>
    <x v="0"/>
    <x v="136"/>
    <x v="136"/>
    <m/>
    <n v="323568.08999999997"/>
  </r>
  <r>
    <n v="4295"/>
    <x v="27"/>
    <n v="86"/>
    <s v="Ipswich"/>
    <s v="Expense"/>
    <s v="Line Item"/>
    <x v="0"/>
    <x v="137"/>
    <x v="137"/>
    <m/>
    <m/>
  </r>
  <r>
    <n v="4296"/>
    <x v="27"/>
    <n v="86"/>
    <s v="Ipswich"/>
    <s v="Expense"/>
    <s v="Line Item"/>
    <x v="0"/>
    <x v="138"/>
    <x v="138"/>
    <m/>
    <m/>
  </r>
  <r>
    <n v="4297"/>
    <x v="27"/>
    <n v="86"/>
    <s v="Ipswich"/>
    <s v="Expense"/>
    <s v="Total"/>
    <x v="0"/>
    <x v="139"/>
    <x v="139"/>
    <m/>
    <n v="323568.08999999997"/>
  </r>
  <r>
    <n v="4298"/>
    <x v="27"/>
    <n v="86"/>
    <s v="Ipswich"/>
    <s v="Expense"/>
    <s v="Total"/>
    <x v="0"/>
    <x v="140"/>
    <x v="140"/>
    <m/>
    <n v="323437.8"/>
  </r>
  <r>
    <n v="4299"/>
    <x v="27"/>
    <n v="86"/>
    <s v="Ipswich"/>
    <s v="Expense"/>
    <s v="Line Item"/>
    <x v="0"/>
    <x v="141"/>
    <x v="141"/>
    <m/>
    <n v="-130.28999999997905"/>
  </r>
  <r>
    <n v="4300"/>
    <x v="27"/>
    <n v="86"/>
    <s v="Ipswich"/>
    <s v="Non-Reimbursable"/>
    <s v="Line Item"/>
    <x v="0"/>
    <x v="142"/>
    <x v="142"/>
    <m/>
    <m/>
  </r>
  <r>
    <n v="4301"/>
    <x v="27"/>
    <n v="86"/>
    <s v="Ipswich"/>
    <s v="Non-Reimbursable"/>
    <s v="Line Item"/>
    <x v="0"/>
    <x v="143"/>
    <x v="143"/>
    <m/>
    <m/>
  </r>
  <r>
    <n v="4302"/>
    <x v="27"/>
    <n v="86"/>
    <s v="Ipswich"/>
    <s v="Non-Reimbursable"/>
    <s v="Line Item"/>
    <x v="0"/>
    <x v="144"/>
    <x v="144"/>
    <m/>
    <m/>
  </r>
  <r>
    <n v="4303"/>
    <x v="27"/>
    <n v="86"/>
    <s v="Ipswich"/>
    <s v="Non-Reimbursable"/>
    <s v="Line Item"/>
    <x v="0"/>
    <x v="145"/>
    <x v="145"/>
    <m/>
    <m/>
  </r>
  <r>
    <n v="4304"/>
    <x v="27"/>
    <n v="86"/>
    <s v="Ipswich"/>
    <s v="Non-Reimbursable"/>
    <s v="Line Item"/>
    <x v="0"/>
    <x v="146"/>
    <x v="146"/>
    <m/>
    <m/>
  </r>
  <r>
    <n v="4305"/>
    <x v="27"/>
    <n v="86"/>
    <s v="Ipswich"/>
    <s v="Non-Reimbursable"/>
    <s v="Line Item"/>
    <x v="0"/>
    <x v="147"/>
    <x v="147"/>
    <m/>
    <m/>
  </r>
  <r>
    <n v="4306"/>
    <x v="27"/>
    <n v="86"/>
    <s v="Ipswich"/>
    <s v="Non-Reimbursable"/>
    <s v="Line Item"/>
    <x v="0"/>
    <x v="148"/>
    <x v="148"/>
    <m/>
    <m/>
  </r>
  <r>
    <n v="4307"/>
    <x v="27"/>
    <n v="86"/>
    <s v="Ipswich"/>
    <s v="Non-Reimbursable"/>
    <s v="Total"/>
    <x v="0"/>
    <x v="149"/>
    <x v="149"/>
    <m/>
    <m/>
  </r>
  <r>
    <n v="4308"/>
    <x v="27"/>
    <n v="86"/>
    <s v="Ipswich"/>
    <s v="Non-Reimbursable"/>
    <s v="Total"/>
    <x v="0"/>
    <x v="150"/>
    <x v="150"/>
    <m/>
    <m/>
  </r>
  <r>
    <n v="4309"/>
    <x v="27"/>
    <n v="86"/>
    <s v="Ipswich"/>
    <s v="Non-Reimbursable"/>
    <s v="Line Item"/>
    <x v="0"/>
    <x v="151"/>
    <x v="151"/>
    <m/>
    <m/>
  </r>
  <r>
    <n v="4310"/>
    <x v="27"/>
    <n v="86"/>
    <s v="Ipswich"/>
    <s v="Non-Reimbursable"/>
    <s v="Line Item"/>
    <x v="0"/>
    <x v="152"/>
    <x v="152"/>
    <m/>
    <m/>
  </r>
  <r>
    <n v="4311"/>
    <x v="27"/>
    <n v="86"/>
    <s v="Ipswich"/>
    <s v="Non-Reimbursable"/>
    <s v="Line Item"/>
    <x v="0"/>
    <x v="153"/>
    <x v="153"/>
    <m/>
    <m/>
  </r>
  <r>
    <n v="4312"/>
    <x v="28"/>
    <n v="88"/>
    <s v="Beverly"/>
    <s v="Revenue"/>
    <s v="Line Item"/>
    <x v="0"/>
    <x v="0"/>
    <x v="0"/>
    <m/>
    <m/>
  </r>
  <r>
    <n v="4313"/>
    <x v="28"/>
    <n v="88"/>
    <s v="Beverly"/>
    <s v="Revenue"/>
    <s v="Line Item"/>
    <x v="0"/>
    <x v="1"/>
    <x v="1"/>
    <m/>
    <m/>
  </r>
  <r>
    <n v="4314"/>
    <x v="28"/>
    <n v="88"/>
    <s v="Beverly"/>
    <s v="Revenue"/>
    <s v="Line Item"/>
    <x v="0"/>
    <x v="2"/>
    <x v="2"/>
    <m/>
    <m/>
  </r>
  <r>
    <n v="4315"/>
    <x v="28"/>
    <n v="88"/>
    <s v="Beverly"/>
    <s v="Revenue"/>
    <s v="Total"/>
    <x v="0"/>
    <x v="3"/>
    <x v="3"/>
    <m/>
    <n v="0"/>
  </r>
  <r>
    <n v="4316"/>
    <x v="28"/>
    <n v="88"/>
    <s v="Beverly"/>
    <s v="Revenue"/>
    <s v="Line Item"/>
    <x v="0"/>
    <x v="4"/>
    <x v="4"/>
    <m/>
    <m/>
  </r>
  <r>
    <n v="4317"/>
    <x v="28"/>
    <n v="88"/>
    <s v="Beverly"/>
    <s v="Revenue"/>
    <s v="Line Item"/>
    <x v="0"/>
    <x v="5"/>
    <x v="5"/>
    <m/>
    <m/>
  </r>
  <r>
    <n v="4318"/>
    <x v="28"/>
    <n v="88"/>
    <s v="Beverly"/>
    <s v="Revenue"/>
    <s v="Total"/>
    <x v="0"/>
    <x v="6"/>
    <x v="6"/>
    <m/>
    <n v="0"/>
  </r>
  <r>
    <n v="4319"/>
    <x v="28"/>
    <n v="88"/>
    <s v="Beverly"/>
    <s v="Revenue"/>
    <s v="Line Item"/>
    <x v="0"/>
    <x v="7"/>
    <x v="7"/>
    <m/>
    <m/>
  </r>
  <r>
    <n v="4320"/>
    <x v="28"/>
    <n v="88"/>
    <s v="Beverly"/>
    <s v="Revenue"/>
    <s v="Line Item"/>
    <x v="0"/>
    <x v="8"/>
    <x v="8"/>
    <m/>
    <m/>
  </r>
  <r>
    <n v="4321"/>
    <x v="28"/>
    <n v="88"/>
    <s v="Beverly"/>
    <s v="Revenue"/>
    <s v="Line Item"/>
    <x v="0"/>
    <x v="9"/>
    <x v="9"/>
    <m/>
    <m/>
  </r>
  <r>
    <n v="4322"/>
    <x v="28"/>
    <n v="88"/>
    <s v="Beverly"/>
    <s v="Revenue"/>
    <s v="Line Item"/>
    <x v="0"/>
    <x v="10"/>
    <x v="10"/>
    <m/>
    <n v="327701.7"/>
  </r>
  <r>
    <n v="4323"/>
    <x v="28"/>
    <n v="88"/>
    <s v="Beverly"/>
    <s v="Revenue"/>
    <s v="Line Item"/>
    <x v="0"/>
    <x v="11"/>
    <x v="11"/>
    <m/>
    <m/>
  </r>
  <r>
    <n v="4324"/>
    <x v="28"/>
    <n v="88"/>
    <s v="Beverly"/>
    <s v="Revenue"/>
    <s v="Line Item"/>
    <x v="0"/>
    <x v="12"/>
    <x v="12"/>
    <m/>
    <m/>
  </r>
  <r>
    <n v="4325"/>
    <x v="28"/>
    <n v="88"/>
    <s v="Beverly"/>
    <s v="Revenue"/>
    <s v="Line Item"/>
    <x v="0"/>
    <x v="13"/>
    <x v="13"/>
    <m/>
    <m/>
  </r>
  <r>
    <n v="4326"/>
    <x v="28"/>
    <n v="88"/>
    <s v="Beverly"/>
    <s v="Revenue"/>
    <s v="Line Item"/>
    <x v="0"/>
    <x v="14"/>
    <x v="14"/>
    <m/>
    <m/>
  </r>
  <r>
    <n v="4327"/>
    <x v="28"/>
    <n v="88"/>
    <s v="Beverly"/>
    <s v="Revenue"/>
    <s v="Line Item"/>
    <x v="0"/>
    <x v="15"/>
    <x v="15"/>
    <m/>
    <m/>
  </r>
  <r>
    <n v="4328"/>
    <x v="28"/>
    <n v="88"/>
    <s v="Beverly"/>
    <s v="Revenue"/>
    <s v="Line Item"/>
    <x v="0"/>
    <x v="16"/>
    <x v="16"/>
    <m/>
    <m/>
  </r>
  <r>
    <n v="4329"/>
    <x v="28"/>
    <n v="88"/>
    <s v="Beverly"/>
    <s v="Revenue"/>
    <s v="Line Item"/>
    <x v="0"/>
    <x v="17"/>
    <x v="17"/>
    <m/>
    <m/>
  </r>
  <r>
    <n v="4330"/>
    <x v="28"/>
    <n v="88"/>
    <s v="Beverly"/>
    <s v="Revenue"/>
    <s v="Line Item"/>
    <x v="0"/>
    <x v="18"/>
    <x v="18"/>
    <m/>
    <m/>
  </r>
  <r>
    <n v="4331"/>
    <x v="28"/>
    <n v="88"/>
    <s v="Beverly"/>
    <s v="Revenue"/>
    <s v="Line Item"/>
    <x v="0"/>
    <x v="19"/>
    <x v="19"/>
    <m/>
    <m/>
  </r>
  <r>
    <n v="4332"/>
    <x v="28"/>
    <n v="88"/>
    <s v="Beverly"/>
    <s v="Revenue"/>
    <s v="Line Item"/>
    <x v="0"/>
    <x v="20"/>
    <x v="20"/>
    <m/>
    <m/>
  </r>
  <r>
    <n v="4333"/>
    <x v="28"/>
    <n v="88"/>
    <s v="Beverly"/>
    <s v="Revenue"/>
    <s v="Line Item"/>
    <x v="0"/>
    <x v="21"/>
    <x v="21"/>
    <m/>
    <m/>
  </r>
  <r>
    <n v="4334"/>
    <x v="28"/>
    <n v="88"/>
    <s v="Beverly"/>
    <s v="Revenue"/>
    <s v="Line Item"/>
    <x v="0"/>
    <x v="22"/>
    <x v="22"/>
    <m/>
    <m/>
  </r>
  <r>
    <n v="4335"/>
    <x v="28"/>
    <n v="88"/>
    <s v="Beverly"/>
    <s v="Revenue"/>
    <s v="Line Item"/>
    <x v="0"/>
    <x v="23"/>
    <x v="23"/>
    <m/>
    <m/>
  </r>
  <r>
    <n v="4336"/>
    <x v="28"/>
    <n v="88"/>
    <s v="Beverly"/>
    <s v="Revenue"/>
    <s v="Line Item"/>
    <x v="0"/>
    <x v="24"/>
    <x v="24"/>
    <m/>
    <m/>
  </r>
  <r>
    <n v="4337"/>
    <x v="28"/>
    <n v="88"/>
    <s v="Beverly"/>
    <s v="Revenue"/>
    <s v="Line Item"/>
    <x v="0"/>
    <x v="25"/>
    <x v="25"/>
    <m/>
    <m/>
  </r>
  <r>
    <n v="4338"/>
    <x v="28"/>
    <n v="88"/>
    <s v="Beverly"/>
    <s v="Revenue"/>
    <s v="Line Item"/>
    <x v="0"/>
    <x v="26"/>
    <x v="26"/>
    <m/>
    <m/>
  </r>
  <r>
    <n v="4339"/>
    <x v="28"/>
    <n v="88"/>
    <s v="Beverly"/>
    <s v="Revenue"/>
    <s v="Line Item"/>
    <x v="0"/>
    <x v="27"/>
    <x v="27"/>
    <m/>
    <m/>
  </r>
  <r>
    <n v="4340"/>
    <x v="28"/>
    <n v="88"/>
    <s v="Beverly"/>
    <s v="Revenue"/>
    <s v="Line Item"/>
    <x v="0"/>
    <x v="28"/>
    <x v="28"/>
    <m/>
    <m/>
  </r>
  <r>
    <n v="4341"/>
    <x v="28"/>
    <n v="88"/>
    <s v="Beverly"/>
    <s v="Revenue"/>
    <s v="Line Item"/>
    <x v="0"/>
    <x v="29"/>
    <x v="29"/>
    <m/>
    <m/>
  </r>
  <r>
    <n v="4342"/>
    <x v="28"/>
    <n v="88"/>
    <s v="Beverly"/>
    <s v="Revenue"/>
    <s v="Line Item"/>
    <x v="0"/>
    <x v="30"/>
    <x v="30"/>
    <m/>
    <m/>
  </r>
  <r>
    <n v="4343"/>
    <x v="28"/>
    <n v="88"/>
    <s v="Beverly"/>
    <s v="Revenue"/>
    <s v="Line Item"/>
    <x v="0"/>
    <x v="31"/>
    <x v="31"/>
    <m/>
    <m/>
  </r>
  <r>
    <n v="4344"/>
    <x v="28"/>
    <n v="88"/>
    <s v="Beverly"/>
    <s v="Revenue"/>
    <s v="Line Item"/>
    <x v="0"/>
    <x v="32"/>
    <x v="32"/>
    <m/>
    <m/>
  </r>
  <r>
    <n v="4345"/>
    <x v="28"/>
    <n v="88"/>
    <s v="Beverly"/>
    <s v="Revenue"/>
    <s v="Line Item"/>
    <x v="0"/>
    <x v="33"/>
    <x v="33"/>
    <m/>
    <m/>
  </r>
  <r>
    <n v="4346"/>
    <x v="28"/>
    <n v="88"/>
    <s v="Beverly"/>
    <s v="Revenue"/>
    <s v="Line Item"/>
    <x v="0"/>
    <x v="34"/>
    <x v="34"/>
    <m/>
    <m/>
  </r>
  <r>
    <n v="4347"/>
    <x v="28"/>
    <n v="88"/>
    <s v="Beverly"/>
    <s v="Revenue"/>
    <s v="Line Item"/>
    <x v="0"/>
    <x v="35"/>
    <x v="35"/>
    <m/>
    <m/>
  </r>
  <r>
    <n v="4348"/>
    <x v="28"/>
    <n v="88"/>
    <s v="Beverly"/>
    <s v="Revenue"/>
    <s v="Line Item"/>
    <x v="0"/>
    <x v="36"/>
    <x v="36"/>
    <m/>
    <m/>
  </r>
  <r>
    <n v="4349"/>
    <x v="28"/>
    <n v="88"/>
    <s v="Beverly"/>
    <s v="Revenue"/>
    <s v="Line Item"/>
    <x v="0"/>
    <x v="37"/>
    <x v="37"/>
    <m/>
    <m/>
  </r>
  <r>
    <n v="4350"/>
    <x v="28"/>
    <n v="88"/>
    <s v="Beverly"/>
    <s v="Revenue"/>
    <s v="Line Item"/>
    <x v="0"/>
    <x v="38"/>
    <x v="38"/>
    <m/>
    <m/>
  </r>
  <r>
    <n v="4351"/>
    <x v="28"/>
    <n v="88"/>
    <s v="Beverly"/>
    <s v="Revenue"/>
    <s v="Line Item"/>
    <x v="0"/>
    <x v="39"/>
    <x v="39"/>
    <m/>
    <m/>
  </r>
  <r>
    <n v="4352"/>
    <x v="28"/>
    <n v="88"/>
    <s v="Beverly"/>
    <s v="Revenue"/>
    <s v="Line Item"/>
    <x v="0"/>
    <x v="40"/>
    <x v="40"/>
    <m/>
    <m/>
  </r>
  <r>
    <n v="4353"/>
    <x v="28"/>
    <n v="88"/>
    <s v="Beverly"/>
    <s v="Revenue"/>
    <s v="Line Item"/>
    <x v="0"/>
    <x v="41"/>
    <x v="41"/>
    <m/>
    <m/>
  </r>
  <r>
    <n v="4354"/>
    <x v="28"/>
    <n v="88"/>
    <s v="Beverly"/>
    <s v="Revenue"/>
    <s v="Total"/>
    <x v="0"/>
    <x v="42"/>
    <x v="42"/>
    <m/>
    <n v="327701.7"/>
  </r>
  <r>
    <n v="4355"/>
    <x v="28"/>
    <n v="88"/>
    <s v="Beverly"/>
    <s v="Revenue"/>
    <s v="Line Item"/>
    <x v="0"/>
    <x v="43"/>
    <x v="43"/>
    <m/>
    <m/>
  </r>
  <r>
    <n v="4356"/>
    <x v="28"/>
    <n v="88"/>
    <s v="Beverly"/>
    <s v="Revenue"/>
    <s v="Line Item"/>
    <x v="0"/>
    <x v="44"/>
    <x v="44"/>
    <m/>
    <m/>
  </r>
  <r>
    <n v="4357"/>
    <x v="28"/>
    <n v="88"/>
    <s v="Beverly"/>
    <s v="Revenue"/>
    <s v="Line Item"/>
    <x v="0"/>
    <x v="45"/>
    <x v="45"/>
    <m/>
    <m/>
  </r>
  <r>
    <n v="4358"/>
    <x v="28"/>
    <n v="88"/>
    <s v="Beverly"/>
    <s v="Revenue"/>
    <s v="Line Item"/>
    <x v="0"/>
    <x v="46"/>
    <x v="46"/>
    <m/>
    <m/>
  </r>
  <r>
    <n v="4359"/>
    <x v="28"/>
    <n v="88"/>
    <s v="Beverly"/>
    <s v="Revenue"/>
    <s v="Line Item"/>
    <x v="0"/>
    <x v="47"/>
    <x v="47"/>
    <m/>
    <m/>
  </r>
  <r>
    <n v="4360"/>
    <x v="28"/>
    <n v="88"/>
    <s v="Beverly"/>
    <s v="Revenue"/>
    <s v="Line Item"/>
    <x v="0"/>
    <x v="48"/>
    <x v="48"/>
    <m/>
    <m/>
  </r>
  <r>
    <n v="4361"/>
    <x v="28"/>
    <n v="88"/>
    <s v="Beverly"/>
    <s v="Revenue"/>
    <s v="Line Item"/>
    <x v="0"/>
    <x v="49"/>
    <x v="49"/>
    <m/>
    <m/>
  </r>
  <r>
    <n v="4362"/>
    <x v="28"/>
    <n v="88"/>
    <s v="Beverly"/>
    <s v="Revenue"/>
    <s v="Line Item"/>
    <x v="0"/>
    <x v="50"/>
    <x v="50"/>
    <m/>
    <m/>
  </r>
  <r>
    <n v="4363"/>
    <x v="28"/>
    <n v="88"/>
    <s v="Beverly"/>
    <s v="Revenue"/>
    <s v="Line Item"/>
    <x v="0"/>
    <x v="51"/>
    <x v="51"/>
    <m/>
    <m/>
  </r>
  <r>
    <n v="4364"/>
    <x v="28"/>
    <n v="88"/>
    <s v="Beverly"/>
    <s v="Revenue"/>
    <s v="Total"/>
    <x v="0"/>
    <x v="52"/>
    <x v="52"/>
    <m/>
    <n v="327701.7"/>
  </r>
  <r>
    <n v="4365"/>
    <x v="28"/>
    <n v="88"/>
    <s v="Beverly"/>
    <s v="Salary Expense"/>
    <s v="Line Item"/>
    <x v="1"/>
    <x v="53"/>
    <x v="53"/>
    <n v="0.5"/>
    <n v="32496.25"/>
  </r>
  <r>
    <n v="4366"/>
    <x v="28"/>
    <n v="88"/>
    <s v="Beverly"/>
    <s v="Salary Expense"/>
    <s v="Line Item"/>
    <x v="1"/>
    <x v="54"/>
    <x v="54"/>
    <n v="0"/>
    <n v="0"/>
  </r>
  <r>
    <n v="4367"/>
    <x v="28"/>
    <n v="88"/>
    <s v="Beverly"/>
    <s v="Salary Expense"/>
    <s v="Line Item"/>
    <x v="1"/>
    <x v="55"/>
    <x v="55"/>
    <n v="0"/>
    <n v="0"/>
  </r>
  <r>
    <n v="4368"/>
    <x v="28"/>
    <n v="88"/>
    <s v="Beverly"/>
    <s v="Salary Expense"/>
    <s v="Line Item"/>
    <x v="2"/>
    <x v="56"/>
    <x v="56"/>
    <n v="0"/>
    <n v="0"/>
  </r>
  <r>
    <n v="4369"/>
    <x v="28"/>
    <n v="88"/>
    <s v="Beverly"/>
    <s v="Salary Expense"/>
    <s v="Line Item"/>
    <x v="2"/>
    <x v="57"/>
    <x v="57"/>
    <n v="0"/>
    <n v="0"/>
  </r>
  <r>
    <n v="4370"/>
    <x v="28"/>
    <n v="88"/>
    <s v="Beverly"/>
    <s v="Salary Expense"/>
    <s v="Line Item"/>
    <x v="2"/>
    <x v="58"/>
    <x v="58"/>
    <n v="0"/>
    <n v="0"/>
  </r>
  <r>
    <n v="4371"/>
    <x v="28"/>
    <n v="88"/>
    <s v="Beverly"/>
    <s v="Salary Expense"/>
    <s v="Line Item"/>
    <x v="2"/>
    <x v="59"/>
    <x v="59"/>
    <n v="0"/>
    <n v="0"/>
  </r>
  <r>
    <n v="4372"/>
    <x v="28"/>
    <n v="88"/>
    <s v="Beverly"/>
    <s v="Salary Expense"/>
    <s v="Line Item"/>
    <x v="2"/>
    <x v="60"/>
    <x v="60"/>
    <n v="0"/>
    <n v="0"/>
  </r>
  <r>
    <n v="4373"/>
    <x v="28"/>
    <n v="88"/>
    <s v="Beverly"/>
    <s v="Salary Expense"/>
    <s v="Line Item"/>
    <x v="2"/>
    <x v="61"/>
    <x v="61"/>
    <n v="0"/>
    <n v="0"/>
  </r>
  <r>
    <n v="4374"/>
    <x v="28"/>
    <n v="88"/>
    <s v="Beverly"/>
    <s v="Salary Expense"/>
    <s v="Line Item"/>
    <x v="2"/>
    <x v="62"/>
    <x v="62"/>
    <n v="0"/>
    <n v="0"/>
  </r>
  <r>
    <n v="4375"/>
    <x v="28"/>
    <n v="88"/>
    <s v="Beverly"/>
    <s v="Salary Expense"/>
    <s v="Line Item"/>
    <x v="2"/>
    <x v="63"/>
    <x v="63"/>
    <n v="0"/>
    <n v="0"/>
  </r>
  <r>
    <n v="4376"/>
    <x v="28"/>
    <n v="88"/>
    <s v="Beverly"/>
    <s v="Salary Expense"/>
    <s v="Line Item"/>
    <x v="2"/>
    <x v="64"/>
    <x v="64"/>
    <n v="0"/>
    <n v="0"/>
  </r>
  <r>
    <n v="4377"/>
    <x v="28"/>
    <n v="88"/>
    <s v="Beverly"/>
    <s v="Salary Expense"/>
    <s v="Line Item"/>
    <x v="2"/>
    <x v="65"/>
    <x v="65"/>
    <n v="0"/>
    <n v="0"/>
  </r>
  <r>
    <n v="4378"/>
    <x v="28"/>
    <n v="88"/>
    <s v="Beverly"/>
    <s v="Salary Expense"/>
    <s v="Line Item"/>
    <x v="2"/>
    <x v="66"/>
    <x v="66"/>
    <n v="0"/>
    <n v="0"/>
  </r>
  <r>
    <n v="4379"/>
    <x v="28"/>
    <n v="88"/>
    <s v="Beverly"/>
    <s v="Salary Expense"/>
    <s v="Line Item"/>
    <x v="2"/>
    <x v="67"/>
    <x v="67"/>
    <n v="0"/>
    <n v="0"/>
  </r>
  <r>
    <n v="4380"/>
    <x v="28"/>
    <n v="88"/>
    <s v="Beverly"/>
    <s v="Salary Expense"/>
    <s v="Line Item"/>
    <x v="2"/>
    <x v="68"/>
    <x v="68"/>
    <n v="1"/>
    <n v="52335.360000000001"/>
  </r>
  <r>
    <n v="4381"/>
    <x v="28"/>
    <n v="88"/>
    <s v="Beverly"/>
    <s v="Salary Expense"/>
    <s v="Line Item"/>
    <x v="2"/>
    <x v="69"/>
    <x v="69"/>
    <n v="0"/>
    <n v="0"/>
  </r>
  <r>
    <n v="4382"/>
    <x v="28"/>
    <n v="88"/>
    <s v="Beverly"/>
    <s v="Salary Expense"/>
    <s v="Line Item"/>
    <x v="2"/>
    <x v="70"/>
    <x v="70"/>
    <n v="0"/>
    <n v="0"/>
  </r>
  <r>
    <n v="4383"/>
    <x v="28"/>
    <n v="88"/>
    <s v="Beverly"/>
    <s v="Salary Expense"/>
    <s v="Line Item"/>
    <x v="2"/>
    <x v="71"/>
    <x v="71"/>
    <n v="0"/>
    <n v="0"/>
  </r>
  <r>
    <n v="4384"/>
    <x v="28"/>
    <n v="88"/>
    <s v="Beverly"/>
    <s v="Salary Expense"/>
    <s v="Line Item"/>
    <x v="2"/>
    <x v="72"/>
    <x v="72"/>
    <n v="0"/>
    <n v="0"/>
  </r>
  <r>
    <n v="4385"/>
    <x v="28"/>
    <n v="88"/>
    <s v="Beverly"/>
    <s v="Salary Expense"/>
    <s v="Line Item"/>
    <x v="2"/>
    <x v="73"/>
    <x v="73"/>
    <n v="0"/>
    <n v="0"/>
  </r>
  <r>
    <n v="4386"/>
    <x v="28"/>
    <n v="88"/>
    <s v="Beverly"/>
    <s v="Salary Expense"/>
    <s v="Line Item"/>
    <x v="2"/>
    <x v="74"/>
    <x v="74"/>
    <n v="0"/>
    <n v="0"/>
  </r>
  <r>
    <n v="4387"/>
    <x v="28"/>
    <n v="88"/>
    <s v="Beverly"/>
    <s v="Salary Expense"/>
    <s v="Line Item"/>
    <x v="2"/>
    <x v="75"/>
    <x v="75"/>
    <n v="0"/>
    <n v="0"/>
  </r>
  <r>
    <n v="4388"/>
    <x v="28"/>
    <n v="88"/>
    <s v="Beverly"/>
    <s v="Salary Expense"/>
    <s v="Line Item"/>
    <x v="2"/>
    <x v="76"/>
    <x v="76"/>
    <n v="0"/>
    <n v="0"/>
  </r>
  <r>
    <n v="4389"/>
    <x v="28"/>
    <n v="88"/>
    <s v="Beverly"/>
    <s v="Salary Expense"/>
    <s v="Line Item"/>
    <x v="2"/>
    <x v="77"/>
    <x v="77"/>
    <n v="0"/>
    <n v="0"/>
  </r>
  <r>
    <n v="4390"/>
    <x v="28"/>
    <n v="88"/>
    <s v="Beverly"/>
    <s v="Salary Expense"/>
    <s v="Line Item"/>
    <x v="2"/>
    <x v="78"/>
    <x v="78"/>
    <n v="0"/>
    <n v="0"/>
  </r>
  <r>
    <n v="4391"/>
    <x v="28"/>
    <n v="88"/>
    <s v="Beverly"/>
    <s v="Salary Expense"/>
    <s v="Line Item"/>
    <x v="2"/>
    <x v="79"/>
    <x v="79"/>
    <n v="0"/>
    <n v="0"/>
  </r>
  <r>
    <n v="4392"/>
    <x v="28"/>
    <n v="88"/>
    <s v="Beverly"/>
    <s v="Salary Expense"/>
    <s v="Line Item"/>
    <x v="2"/>
    <x v="80"/>
    <x v="80"/>
    <n v="0"/>
    <n v="0"/>
  </r>
  <r>
    <n v="4393"/>
    <x v="28"/>
    <n v="88"/>
    <s v="Beverly"/>
    <s v="Salary Expense"/>
    <s v="Line Item"/>
    <x v="2"/>
    <x v="81"/>
    <x v="81"/>
    <n v="0"/>
    <n v="0"/>
  </r>
  <r>
    <n v="4394"/>
    <x v="28"/>
    <n v="88"/>
    <s v="Beverly"/>
    <s v="Salary Expense"/>
    <s v="Line Item"/>
    <x v="2"/>
    <x v="82"/>
    <x v="82"/>
    <n v="2.5"/>
    <n v="110512.41"/>
  </r>
  <r>
    <n v="4395"/>
    <x v="28"/>
    <n v="88"/>
    <s v="Beverly"/>
    <s v="Salary Expense"/>
    <s v="Line Item"/>
    <x v="2"/>
    <x v="83"/>
    <x v="83"/>
    <n v="0"/>
    <n v="0"/>
  </r>
  <r>
    <n v="4396"/>
    <x v="28"/>
    <n v="88"/>
    <s v="Beverly"/>
    <s v="Salary Expense"/>
    <s v="Line Item"/>
    <x v="2"/>
    <x v="84"/>
    <x v="84"/>
    <n v="0"/>
    <n v="0"/>
  </r>
  <r>
    <n v="4397"/>
    <x v="28"/>
    <n v="88"/>
    <s v="Beverly"/>
    <s v="Salary Expense"/>
    <s v="Line Item"/>
    <x v="2"/>
    <x v="85"/>
    <x v="85"/>
    <n v="0"/>
    <n v="0"/>
  </r>
  <r>
    <n v="4398"/>
    <x v="28"/>
    <n v="88"/>
    <s v="Beverly"/>
    <s v="Salary Expense"/>
    <s v="Line Item"/>
    <x v="2"/>
    <x v="86"/>
    <x v="86"/>
    <n v="0"/>
    <n v="0"/>
  </r>
  <r>
    <n v="4399"/>
    <x v="28"/>
    <n v="88"/>
    <s v="Beverly"/>
    <s v="Salary Expense"/>
    <s v="Line Item"/>
    <x v="3"/>
    <x v="87"/>
    <x v="87"/>
    <n v="0.5"/>
    <n v="15488.3"/>
  </r>
  <r>
    <n v="4400"/>
    <x v="28"/>
    <n v="88"/>
    <s v="Beverly"/>
    <s v="Salary Expense"/>
    <s v="Line Item"/>
    <x v="3"/>
    <x v="88"/>
    <x v="88"/>
    <n v="0"/>
    <m/>
  </r>
  <r>
    <n v="4401"/>
    <x v="28"/>
    <n v="88"/>
    <s v="Beverly"/>
    <s v="Salary Expense"/>
    <s v="Line Item"/>
    <x v="3"/>
    <x v="89"/>
    <x v="89"/>
    <n v="0"/>
    <m/>
  </r>
  <r>
    <n v="4402"/>
    <x v="28"/>
    <n v="88"/>
    <s v="Beverly"/>
    <s v="Salary Expense"/>
    <s v="Line Item"/>
    <x v="0"/>
    <x v="90"/>
    <x v="90"/>
    <s v="XXXXXX"/>
    <m/>
  </r>
  <r>
    <n v="4403"/>
    <x v="28"/>
    <n v="88"/>
    <s v="Beverly"/>
    <s v="Salary Expense"/>
    <s v="Total"/>
    <x v="0"/>
    <x v="91"/>
    <x v="91"/>
    <n v="4.5"/>
    <n v="210832.32"/>
  </r>
  <r>
    <n v="4404"/>
    <x v="28"/>
    <n v="88"/>
    <s v="Beverly"/>
    <s v="Expense"/>
    <s v="Total"/>
    <x v="0"/>
    <x v="92"/>
    <x v="92"/>
    <n v="4.5"/>
    <n v="210832.32"/>
  </r>
  <r>
    <n v="4405"/>
    <x v="28"/>
    <n v="88"/>
    <s v="Beverly"/>
    <s v="Expense"/>
    <s v="Line Item"/>
    <x v="0"/>
    <x v="93"/>
    <x v="93"/>
    <m/>
    <m/>
  </r>
  <r>
    <n v="4406"/>
    <x v="28"/>
    <n v="88"/>
    <s v="Beverly"/>
    <s v="Expense"/>
    <s v="Line Item"/>
    <x v="0"/>
    <x v="94"/>
    <x v="94"/>
    <m/>
    <m/>
  </r>
  <r>
    <n v="4407"/>
    <x v="28"/>
    <n v="88"/>
    <s v="Beverly"/>
    <s v="Expense"/>
    <s v="Line Item"/>
    <x v="0"/>
    <x v="95"/>
    <x v="95"/>
    <m/>
    <m/>
  </r>
  <r>
    <n v="4408"/>
    <x v="28"/>
    <n v="88"/>
    <s v="Beverly"/>
    <s v="Expense"/>
    <s v="Line Item"/>
    <x v="0"/>
    <x v="96"/>
    <x v="96"/>
    <m/>
    <m/>
  </r>
  <r>
    <n v="4409"/>
    <x v="28"/>
    <n v="88"/>
    <s v="Beverly"/>
    <s v="Expense"/>
    <s v="Total"/>
    <x v="0"/>
    <x v="97"/>
    <x v="97"/>
    <n v="0"/>
    <n v="0"/>
  </r>
  <r>
    <n v="4410"/>
    <x v="28"/>
    <n v="88"/>
    <s v="Beverly"/>
    <s v="Expense"/>
    <s v="Line Item"/>
    <x v="0"/>
    <x v="98"/>
    <x v="98"/>
    <m/>
    <m/>
  </r>
  <r>
    <n v="4411"/>
    <x v="28"/>
    <n v="88"/>
    <s v="Beverly"/>
    <s v="Expense"/>
    <s v="Total"/>
    <x v="0"/>
    <x v="99"/>
    <x v="99"/>
    <n v="4.5"/>
    <n v="210832.32"/>
  </r>
  <r>
    <n v="4412"/>
    <x v="28"/>
    <n v="88"/>
    <s v="Beverly"/>
    <s v="Expense"/>
    <s v="Line Item"/>
    <x v="0"/>
    <x v="100"/>
    <x v="100"/>
    <m/>
    <n v="15045.81"/>
  </r>
  <r>
    <n v="4413"/>
    <x v="28"/>
    <n v="88"/>
    <s v="Beverly"/>
    <s v="Expense"/>
    <s v="Line Item"/>
    <x v="0"/>
    <x v="101"/>
    <x v="101"/>
    <m/>
    <n v="33515.31"/>
  </r>
  <r>
    <n v="4414"/>
    <x v="28"/>
    <n v="88"/>
    <s v="Beverly"/>
    <s v="Expense"/>
    <s v="Line Item"/>
    <x v="0"/>
    <x v="102"/>
    <x v="102"/>
    <m/>
    <n v="-6082.31"/>
  </r>
  <r>
    <n v="4415"/>
    <x v="28"/>
    <n v="88"/>
    <s v="Beverly"/>
    <s v="Expense"/>
    <s v="Total"/>
    <x v="0"/>
    <x v="103"/>
    <x v="103"/>
    <m/>
    <n v="253311.13"/>
  </r>
  <r>
    <n v="4416"/>
    <x v="28"/>
    <n v="88"/>
    <s v="Beverly"/>
    <s v="Expense"/>
    <s v="Line Item"/>
    <x v="0"/>
    <x v="104"/>
    <x v="104"/>
    <m/>
    <m/>
  </r>
  <r>
    <n v="4417"/>
    <x v="28"/>
    <n v="88"/>
    <s v="Beverly"/>
    <s v="Expense"/>
    <s v="Line Item"/>
    <x v="0"/>
    <x v="105"/>
    <x v="105"/>
    <m/>
    <m/>
  </r>
  <r>
    <n v="4418"/>
    <x v="28"/>
    <n v="88"/>
    <s v="Beverly"/>
    <s v="Expense"/>
    <s v="Line Item"/>
    <x v="0"/>
    <x v="106"/>
    <x v="106"/>
    <m/>
    <m/>
  </r>
  <r>
    <n v="4419"/>
    <x v="28"/>
    <n v="88"/>
    <s v="Beverly"/>
    <s v="Expense"/>
    <s v="Line Item"/>
    <x v="0"/>
    <x v="107"/>
    <x v="107"/>
    <m/>
    <m/>
  </r>
  <r>
    <n v="4420"/>
    <x v="28"/>
    <n v="88"/>
    <s v="Beverly"/>
    <s v="Expense"/>
    <s v="Total"/>
    <x v="0"/>
    <x v="108"/>
    <x v="108"/>
    <m/>
    <n v="0"/>
  </r>
  <r>
    <n v="4421"/>
    <x v="28"/>
    <n v="88"/>
    <s v="Beverly"/>
    <s v="Expense"/>
    <s v="Line Item"/>
    <x v="0"/>
    <x v="109"/>
    <x v="109"/>
    <m/>
    <m/>
  </r>
  <r>
    <n v="4422"/>
    <x v="28"/>
    <n v="88"/>
    <s v="Beverly"/>
    <s v="Expense"/>
    <s v="Line Item"/>
    <x v="0"/>
    <x v="110"/>
    <x v="110"/>
    <m/>
    <m/>
  </r>
  <r>
    <n v="4423"/>
    <x v="28"/>
    <n v="88"/>
    <s v="Beverly"/>
    <s v="Expense"/>
    <s v="Line Item"/>
    <x v="0"/>
    <x v="111"/>
    <x v="111"/>
    <m/>
    <m/>
  </r>
  <r>
    <n v="4424"/>
    <x v="28"/>
    <n v="88"/>
    <s v="Beverly"/>
    <s v="Expense"/>
    <s v="Line Item"/>
    <x v="0"/>
    <x v="112"/>
    <x v="112"/>
    <m/>
    <m/>
  </r>
  <r>
    <n v="4425"/>
    <x v="28"/>
    <n v="88"/>
    <s v="Beverly"/>
    <s v="Expense"/>
    <s v="Line Item"/>
    <x v="0"/>
    <x v="113"/>
    <x v="113"/>
    <m/>
    <n v="390"/>
  </r>
  <r>
    <n v="4426"/>
    <x v="28"/>
    <n v="88"/>
    <s v="Beverly"/>
    <s v="Expense"/>
    <s v="Line Item"/>
    <x v="0"/>
    <x v="114"/>
    <x v="114"/>
    <m/>
    <n v="9540.61"/>
  </r>
  <r>
    <n v="4427"/>
    <x v="28"/>
    <n v="88"/>
    <s v="Beverly"/>
    <s v="Expense"/>
    <s v="Line Item"/>
    <x v="0"/>
    <x v="115"/>
    <x v="115"/>
    <m/>
    <n v="500"/>
  </r>
  <r>
    <n v="4428"/>
    <x v="28"/>
    <n v="88"/>
    <s v="Beverly"/>
    <s v="Expense"/>
    <s v="Line Item"/>
    <x v="0"/>
    <x v="116"/>
    <x v="116"/>
    <m/>
    <m/>
  </r>
  <r>
    <n v="4429"/>
    <x v="28"/>
    <n v="88"/>
    <s v="Beverly"/>
    <s v="Expense"/>
    <s v="Line Item"/>
    <x v="0"/>
    <x v="117"/>
    <x v="117"/>
    <m/>
    <m/>
  </r>
  <r>
    <n v="4430"/>
    <x v="28"/>
    <n v="88"/>
    <s v="Beverly"/>
    <s v="Expense"/>
    <s v="Line Item"/>
    <x v="0"/>
    <x v="118"/>
    <x v="118"/>
    <m/>
    <m/>
  </r>
  <r>
    <n v="4431"/>
    <x v="28"/>
    <n v="88"/>
    <s v="Beverly"/>
    <s v="Expense"/>
    <s v="Line Item"/>
    <x v="0"/>
    <x v="119"/>
    <x v="119"/>
    <m/>
    <m/>
  </r>
  <r>
    <n v="4432"/>
    <x v="28"/>
    <n v="88"/>
    <s v="Beverly"/>
    <s v="Expense"/>
    <s v="Line Item"/>
    <x v="0"/>
    <x v="120"/>
    <x v="120"/>
    <m/>
    <m/>
  </r>
  <r>
    <n v="4433"/>
    <x v="28"/>
    <n v="88"/>
    <s v="Beverly"/>
    <s v="Expense"/>
    <s v="Line Item"/>
    <x v="0"/>
    <x v="121"/>
    <x v="121"/>
    <m/>
    <m/>
  </r>
  <r>
    <n v="4434"/>
    <x v="28"/>
    <n v="88"/>
    <s v="Beverly"/>
    <s v="Expense"/>
    <s v="Line Item"/>
    <x v="0"/>
    <x v="122"/>
    <x v="122"/>
    <m/>
    <m/>
  </r>
  <r>
    <n v="4435"/>
    <x v="28"/>
    <n v="88"/>
    <s v="Beverly"/>
    <s v="Expense"/>
    <s v="Line Item"/>
    <x v="0"/>
    <x v="123"/>
    <x v="123"/>
    <m/>
    <m/>
  </r>
  <r>
    <n v="4436"/>
    <x v="28"/>
    <n v="88"/>
    <s v="Beverly"/>
    <s v="Expense"/>
    <s v="Line Item"/>
    <x v="0"/>
    <x v="124"/>
    <x v="124"/>
    <m/>
    <n v="24746.63"/>
  </r>
  <r>
    <n v="4437"/>
    <x v="28"/>
    <n v="88"/>
    <s v="Beverly"/>
    <s v="Expense"/>
    <s v="Line Item"/>
    <x v="0"/>
    <x v="125"/>
    <x v="125"/>
    <m/>
    <m/>
  </r>
  <r>
    <n v="4438"/>
    <x v="28"/>
    <n v="88"/>
    <s v="Beverly"/>
    <s v="Expense"/>
    <s v="Line Item"/>
    <x v="0"/>
    <x v="126"/>
    <x v="126"/>
    <m/>
    <m/>
  </r>
  <r>
    <n v="4439"/>
    <x v="28"/>
    <n v="88"/>
    <s v="Beverly"/>
    <s v="Expense"/>
    <s v="Total"/>
    <x v="0"/>
    <x v="127"/>
    <x v="127"/>
    <m/>
    <n v="35177.240000000005"/>
  </r>
  <r>
    <n v="4440"/>
    <x v="28"/>
    <n v="88"/>
    <s v="Beverly"/>
    <s v="Expense"/>
    <s v="Line Item"/>
    <x v="0"/>
    <x v="128"/>
    <x v="128"/>
    <m/>
    <m/>
  </r>
  <r>
    <n v="4441"/>
    <x v="28"/>
    <n v="88"/>
    <s v="Beverly"/>
    <s v="Expense"/>
    <s v="Line Item"/>
    <x v="0"/>
    <x v="129"/>
    <x v="129"/>
    <m/>
    <m/>
  </r>
  <r>
    <n v="4442"/>
    <x v="28"/>
    <n v="88"/>
    <s v="Beverly"/>
    <s v="Expense"/>
    <s v="Line Item"/>
    <x v="0"/>
    <x v="130"/>
    <x v="130"/>
    <m/>
    <m/>
  </r>
  <r>
    <n v="4443"/>
    <x v="28"/>
    <n v="88"/>
    <s v="Beverly"/>
    <s v="Expense"/>
    <s v="Line Item"/>
    <x v="0"/>
    <x v="131"/>
    <x v="131"/>
    <m/>
    <n v="1399.93"/>
  </r>
  <r>
    <n v="4444"/>
    <x v="28"/>
    <n v="88"/>
    <s v="Beverly"/>
    <s v="Expense"/>
    <s v="Line Item"/>
    <x v="0"/>
    <x v="132"/>
    <x v="132"/>
    <m/>
    <m/>
  </r>
  <r>
    <n v="4445"/>
    <x v="28"/>
    <n v="88"/>
    <s v="Beverly"/>
    <s v="Expense"/>
    <s v="Line Item"/>
    <x v="0"/>
    <x v="133"/>
    <x v="133"/>
    <m/>
    <m/>
  </r>
  <r>
    <n v="4446"/>
    <x v="28"/>
    <n v="88"/>
    <s v="Beverly"/>
    <s v="Expense"/>
    <s v="Total"/>
    <x v="0"/>
    <x v="134"/>
    <x v="134"/>
    <m/>
    <n v="1399.93"/>
  </r>
  <r>
    <n v="4447"/>
    <x v="28"/>
    <n v="88"/>
    <s v="Beverly"/>
    <s v="Expense"/>
    <s v="Line Item"/>
    <x v="0"/>
    <x v="135"/>
    <x v="135"/>
    <m/>
    <n v="37980"/>
  </r>
  <r>
    <n v="4448"/>
    <x v="28"/>
    <n v="88"/>
    <s v="Beverly"/>
    <s v="Expense"/>
    <s v="Total"/>
    <x v="0"/>
    <x v="136"/>
    <x v="136"/>
    <m/>
    <n v="327868.3"/>
  </r>
  <r>
    <n v="4449"/>
    <x v="28"/>
    <n v="88"/>
    <s v="Beverly"/>
    <s v="Expense"/>
    <s v="Line Item"/>
    <x v="0"/>
    <x v="137"/>
    <x v="137"/>
    <m/>
    <m/>
  </r>
  <r>
    <n v="4450"/>
    <x v="28"/>
    <n v="88"/>
    <s v="Beverly"/>
    <s v="Expense"/>
    <s v="Line Item"/>
    <x v="0"/>
    <x v="138"/>
    <x v="138"/>
    <m/>
    <m/>
  </r>
  <r>
    <n v="4451"/>
    <x v="28"/>
    <n v="88"/>
    <s v="Beverly"/>
    <s v="Expense"/>
    <s v="Total"/>
    <x v="0"/>
    <x v="139"/>
    <x v="139"/>
    <m/>
    <n v="327868.3"/>
  </r>
  <r>
    <n v="4452"/>
    <x v="28"/>
    <n v="88"/>
    <s v="Beverly"/>
    <s v="Expense"/>
    <s v="Total"/>
    <x v="0"/>
    <x v="140"/>
    <x v="140"/>
    <m/>
    <n v="327701.7"/>
  </r>
  <r>
    <n v="4453"/>
    <x v="28"/>
    <n v="88"/>
    <s v="Beverly"/>
    <s v="Expense"/>
    <s v="Line Item"/>
    <x v="0"/>
    <x v="141"/>
    <x v="141"/>
    <m/>
    <n v="-166.59999999997672"/>
  </r>
  <r>
    <n v="4454"/>
    <x v="28"/>
    <n v="88"/>
    <s v="Beverly"/>
    <s v="Non-Reimbursable"/>
    <s v="Line Item"/>
    <x v="0"/>
    <x v="142"/>
    <x v="142"/>
    <m/>
    <m/>
  </r>
  <r>
    <n v="4455"/>
    <x v="28"/>
    <n v="88"/>
    <s v="Beverly"/>
    <s v="Non-Reimbursable"/>
    <s v="Line Item"/>
    <x v="0"/>
    <x v="143"/>
    <x v="143"/>
    <m/>
    <m/>
  </r>
  <r>
    <n v="4456"/>
    <x v="28"/>
    <n v="88"/>
    <s v="Beverly"/>
    <s v="Non-Reimbursable"/>
    <s v="Line Item"/>
    <x v="0"/>
    <x v="144"/>
    <x v="144"/>
    <m/>
    <m/>
  </r>
  <r>
    <n v="4457"/>
    <x v="28"/>
    <n v="88"/>
    <s v="Beverly"/>
    <s v="Non-Reimbursable"/>
    <s v="Line Item"/>
    <x v="0"/>
    <x v="145"/>
    <x v="145"/>
    <m/>
    <m/>
  </r>
  <r>
    <n v="4458"/>
    <x v="28"/>
    <n v="88"/>
    <s v="Beverly"/>
    <s v="Non-Reimbursable"/>
    <s v="Line Item"/>
    <x v="0"/>
    <x v="146"/>
    <x v="146"/>
    <m/>
    <m/>
  </r>
  <r>
    <n v="4459"/>
    <x v="28"/>
    <n v="88"/>
    <s v="Beverly"/>
    <s v="Non-Reimbursable"/>
    <s v="Line Item"/>
    <x v="0"/>
    <x v="147"/>
    <x v="147"/>
    <m/>
    <m/>
  </r>
  <r>
    <n v="4460"/>
    <x v="28"/>
    <n v="88"/>
    <s v="Beverly"/>
    <s v="Non-Reimbursable"/>
    <s v="Line Item"/>
    <x v="0"/>
    <x v="148"/>
    <x v="148"/>
    <m/>
    <m/>
  </r>
  <r>
    <n v="4461"/>
    <x v="28"/>
    <n v="88"/>
    <s v="Beverly"/>
    <s v="Non-Reimbursable"/>
    <s v="Total"/>
    <x v="0"/>
    <x v="149"/>
    <x v="149"/>
    <m/>
    <m/>
  </r>
  <r>
    <n v="4462"/>
    <x v="28"/>
    <n v="88"/>
    <s v="Beverly"/>
    <s v="Non-Reimbursable"/>
    <s v="Total"/>
    <x v="0"/>
    <x v="150"/>
    <x v="150"/>
    <m/>
    <m/>
  </r>
  <r>
    <n v="4463"/>
    <x v="28"/>
    <n v="88"/>
    <s v="Beverly"/>
    <s v="Non-Reimbursable"/>
    <s v="Line Item"/>
    <x v="0"/>
    <x v="151"/>
    <x v="151"/>
    <m/>
    <m/>
  </r>
  <r>
    <n v="4464"/>
    <x v="28"/>
    <n v="88"/>
    <s v="Beverly"/>
    <s v="Non-Reimbursable"/>
    <s v="Line Item"/>
    <x v="0"/>
    <x v="152"/>
    <x v="152"/>
    <m/>
    <m/>
  </r>
  <r>
    <n v="4465"/>
    <x v="28"/>
    <n v="88"/>
    <s v="Beverly"/>
    <s v="Non-Reimbursable"/>
    <s v="Line Item"/>
    <x v="0"/>
    <x v="153"/>
    <x v="153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465">
  <r>
    <n v="1"/>
    <x v="0"/>
    <n v="61"/>
    <s v="Tauton"/>
    <s v="Revenue"/>
    <s v="Line Item"/>
    <s v="N/A"/>
    <x v="0"/>
    <x v="0"/>
    <m/>
    <x v="0"/>
  </r>
  <r>
    <n v="2"/>
    <x v="0"/>
    <n v="61"/>
    <s v="Tauton"/>
    <s v="Revenue"/>
    <s v="Line Item"/>
    <s v="N/A"/>
    <x v="1"/>
    <x v="1"/>
    <m/>
    <x v="0"/>
  </r>
  <r>
    <n v="3"/>
    <x v="0"/>
    <n v="61"/>
    <s v="Tauton"/>
    <s v="Revenue"/>
    <s v="Line Item"/>
    <s v="N/A"/>
    <x v="2"/>
    <x v="2"/>
    <m/>
    <x v="0"/>
  </r>
  <r>
    <n v="4"/>
    <x v="0"/>
    <n v="61"/>
    <s v="Tauton"/>
    <s v="Revenue"/>
    <s v="Total"/>
    <s v="N/A"/>
    <x v="3"/>
    <x v="3"/>
    <m/>
    <x v="1"/>
  </r>
  <r>
    <n v="5"/>
    <x v="0"/>
    <n v="61"/>
    <s v="Tauton"/>
    <s v="Revenue"/>
    <s v="Line Item"/>
    <s v="N/A"/>
    <x v="4"/>
    <x v="4"/>
    <m/>
    <x v="0"/>
  </r>
  <r>
    <n v="6"/>
    <x v="0"/>
    <n v="61"/>
    <s v="Tauton"/>
    <s v="Revenue"/>
    <s v="Line Item"/>
    <s v="N/A"/>
    <x v="5"/>
    <x v="5"/>
    <m/>
    <x v="0"/>
  </r>
  <r>
    <n v="7"/>
    <x v="0"/>
    <n v="61"/>
    <s v="Tauton"/>
    <s v="Revenue"/>
    <s v="Total"/>
    <s v="N/A"/>
    <x v="6"/>
    <x v="6"/>
    <m/>
    <x v="1"/>
  </r>
  <r>
    <n v="8"/>
    <x v="0"/>
    <n v="61"/>
    <s v="Tauton"/>
    <s v="Revenue"/>
    <s v="Line Item"/>
    <s v="N/A"/>
    <x v="7"/>
    <x v="7"/>
    <m/>
    <x v="0"/>
  </r>
  <r>
    <n v="9"/>
    <x v="0"/>
    <n v="61"/>
    <s v="Tauton"/>
    <s v="Revenue"/>
    <s v="Line Item"/>
    <s v="N/A"/>
    <x v="8"/>
    <x v="8"/>
    <m/>
    <x v="0"/>
  </r>
  <r>
    <n v="10"/>
    <x v="0"/>
    <n v="61"/>
    <s v="Tauton"/>
    <s v="Revenue"/>
    <s v="Line Item"/>
    <s v="N/A"/>
    <x v="9"/>
    <x v="9"/>
    <m/>
    <x v="0"/>
  </r>
  <r>
    <n v="11"/>
    <x v="0"/>
    <n v="61"/>
    <s v="Tauton"/>
    <s v="Revenue"/>
    <s v="Line Item"/>
    <s v="N/A"/>
    <x v="10"/>
    <x v="10"/>
    <m/>
    <x v="2"/>
  </r>
  <r>
    <n v="12"/>
    <x v="0"/>
    <n v="61"/>
    <s v="Tauton"/>
    <s v="Revenue"/>
    <s v="Line Item"/>
    <s v="N/A"/>
    <x v="11"/>
    <x v="11"/>
    <m/>
    <x v="0"/>
  </r>
  <r>
    <n v="13"/>
    <x v="0"/>
    <n v="61"/>
    <s v="Tauton"/>
    <s v="Revenue"/>
    <s v="Line Item"/>
    <s v="N/A"/>
    <x v="12"/>
    <x v="12"/>
    <m/>
    <x v="0"/>
  </r>
  <r>
    <n v="14"/>
    <x v="0"/>
    <n v="61"/>
    <s v="Tauton"/>
    <s v="Revenue"/>
    <s v="Line Item"/>
    <s v="N/A"/>
    <x v="13"/>
    <x v="13"/>
    <m/>
    <x v="0"/>
  </r>
  <r>
    <n v="15"/>
    <x v="0"/>
    <n v="61"/>
    <s v="Tauton"/>
    <s v="Revenue"/>
    <s v="Line Item"/>
    <s v="N/A"/>
    <x v="14"/>
    <x v="14"/>
    <m/>
    <x v="0"/>
  </r>
  <r>
    <n v="16"/>
    <x v="0"/>
    <n v="61"/>
    <s v="Tauton"/>
    <s v="Revenue"/>
    <s v="Line Item"/>
    <s v="N/A"/>
    <x v="15"/>
    <x v="15"/>
    <m/>
    <x v="0"/>
  </r>
  <r>
    <n v="17"/>
    <x v="0"/>
    <n v="61"/>
    <s v="Tauton"/>
    <s v="Revenue"/>
    <s v="Line Item"/>
    <s v="N/A"/>
    <x v="16"/>
    <x v="16"/>
    <m/>
    <x v="0"/>
  </r>
  <r>
    <n v="18"/>
    <x v="0"/>
    <n v="61"/>
    <s v="Tauton"/>
    <s v="Revenue"/>
    <s v="Line Item"/>
    <s v="N/A"/>
    <x v="17"/>
    <x v="17"/>
    <m/>
    <x v="0"/>
  </r>
  <r>
    <n v="19"/>
    <x v="0"/>
    <n v="61"/>
    <s v="Tauton"/>
    <s v="Revenue"/>
    <s v="Line Item"/>
    <s v="N/A"/>
    <x v="18"/>
    <x v="18"/>
    <m/>
    <x v="0"/>
  </r>
  <r>
    <n v="20"/>
    <x v="0"/>
    <n v="61"/>
    <s v="Tauton"/>
    <s v="Revenue"/>
    <s v="Line Item"/>
    <s v="N/A"/>
    <x v="19"/>
    <x v="19"/>
    <m/>
    <x v="0"/>
  </r>
  <r>
    <n v="21"/>
    <x v="0"/>
    <n v="61"/>
    <s v="Tauton"/>
    <s v="Revenue"/>
    <s v="Line Item"/>
    <s v="N/A"/>
    <x v="20"/>
    <x v="20"/>
    <m/>
    <x v="0"/>
  </r>
  <r>
    <n v="22"/>
    <x v="0"/>
    <n v="61"/>
    <s v="Tauton"/>
    <s v="Revenue"/>
    <s v="Line Item"/>
    <s v="N/A"/>
    <x v="21"/>
    <x v="21"/>
    <m/>
    <x v="0"/>
  </r>
  <r>
    <n v="23"/>
    <x v="0"/>
    <n v="61"/>
    <s v="Tauton"/>
    <s v="Revenue"/>
    <s v="Line Item"/>
    <s v="N/A"/>
    <x v="22"/>
    <x v="22"/>
    <m/>
    <x v="0"/>
  </r>
  <r>
    <n v="24"/>
    <x v="0"/>
    <n v="61"/>
    <s v="Tauton"/>
    <s v="Revenue"/>
    <s v="Line Item"/>
    <s v="N/A"/>
    <x v="23"/>
    <x v="23"/>
    <m/>
    <x v="0"/>
  </r>
  <r>
    <n v="25"/>
    <x v="0"/>
    <n v="61"/>
    <s v="Tauton"/>
    <s v="Revenue"/>
    <s v="Line Item"/>
    <s v="N/A"/>
    <x v="24"/>
    <x v="24"/>
    <m/>
    <x v="0"/>
  </r>
  <r>
    <n v="26"/>
    <x v="0"/>
    <n v="61"/>
    <s v="Tauton"/>
    <s v="Revenue"/>
    <s v="Line Item"/>
    <s v="N/A"/>
    <x v="25"/>
    <x v="25"/>
    <m/>
    <x v="0"/>
  </r>
  <r>
    <n v="27"/>
    <x v="0"/>
    <n v="61"/>
    <s v="Tauton"/>
    <s v="Revenue"/>
    <s v="Line Item"/>
    <s v="N/A"/>
    <x v="26"/>
    <x v="26"/>
    <m/>
    <x v="0"/>
  </r>
  <r>
    <n v="28"/>
    <x v="0"/>
    <n v="61"/>
    <s v="Tauton"/>
    <s v="Revenue"/>
    <s v="Line Item"/>
    <s v="N/A"/>
    <x v="27"/>
    <x v="27"/>
    <m/>
    <x v="0"/>
  </r>
  <r>
    <n v="29"/>
    <x v="0"/>
    <n v="61"/>
    <s v="Tauton"/>
    <s v="Revenue"/>
    <s v="Line Item"/>
    <s v="N/A"/>
    <x v="28"/>
    <x v="28"/>
    <m/>
    <x v="3"/>
  </r>
  <r>
    <n v="30"/>
    <x v="0"/>
    <n v="61"/>
    <s v="Tauton"/>
    <s v="Revenue"/>
    <s v="Line Item"/>
    <s v="N/A"/>
    <x v="29"/>
    <x v="29"/>
    <m/>
    <x v="0"/>
  </r>
  <r>
    <n v="31"/>
    <x v="0"/>
    <n v="61"/>
    <s v="Tauton"/>
    <s v="Revenue"/>
    <s v="Line Item"/>
    <s v="N/A"/>
    <x v="30"/>
    <x v="30"/>
    <m/>
    <x v="0"/>
  </r>
  <r>
    <n v="32"/>
    <x v="0"/>
    <n v="61"/>
    <s v="Tauton"/>
    <s v="Revenue"/>
    <s v="Line Item"/>
    <s v="N/A"/>
    <x v="31"/>
    <x v="31"/>
    <m/>
    <x v="0"/>
  </r>
  <r>
    <n v="33"/>
    <x v="0"/>
    <n v="61"/>
    <s v="Tauton"/>
    <s v="Revenue"/>
    <s v="Line Item"/>
    <s v="N/A"/>
    <x v="32"/>
    <x v="32"/>
    <m/>
    <x v="0"/>
  </r>
  <r>
    <n v="34"/>
    <x v="0"/>
    <n v="61"/>
    <s v="Tauton"/>
    <s v="Revenue"/>
    <s v="Line Item"/>
    <s v="N/A"/>
    <x v="33"/>
    <x v="33"/>
    <m/>
    <x v="0"/>
  </r>
  <r>
    <n v="35"/>
    <x v="0"/>
    <n v="61"/>
    <s v="Tauton"/>
    <s v="Revenue"/>
    <s v="Line Item"/>
    <s v="N/A"/>
    <x v="34"/>
    <x v="34"/>
    <m/>
    <x v="0"/>
  </r>
  <r>
    <n v="36"/>
    <x v="0"/>
    <n v="61"/>
    <s v="Tauton"/>
    <s v="Revenue"/>
    <s v="Line Item"/>
    <s v="N/A"/>
    <x v="35"/>
    <x v="35"/>
    <m/>
    <x v="0"/>
  </r>
  <r>
    <n v="37"/>
    <x v="0"/>
    <n v="61"/>
    <s v="Tauton"/>
    <s v="Revenue"/>
    <s v="Line Item"/>
    <s v="N/A"/>
    <x v="36"/>
    <x v="36"/>
    <m/>
    <x v="0"/>
  </r>
  <r>
    <n v="38"/>
    <x v="0"/>
    <n v="61"/>
    <s v="Tauton"/>
    <s v="Revenue"/>
    <s v="Line Item"/>
    <s v="N/A"/>
    <x v="37"/>
    <x v="37"/>
    <m/>
    <x v="0"/>
  </r>
  <r>
    <n v="39"/>
    <x v="0"/>
    <n v="61"/>
    <s v="Tauton"/>
    <s v="Revenue"/>
    <s v="Line Item"/>
    <s v="N/A"/>
    <x v="38"/>
    <x v="38"/>
    <m/>
    <x v="0"/>
  </r>
  <r>
    <n v="40"/>
    <x v="0"/>
    <n v="61"/>
    <s v="Tauton"/>
    <s v="Revenue"/>
    <s v="Line Item"/>
    <s v="N/A"/>
    <x v="39"/>
    <x v="39"/>
    <m/>
    <x v="0"/>
  </r>
  <r>
    <n v="41"/>
    <x v="0"/>
    <n v="61"/>
    <s v="Tauton"/>
    <s v="Revenue"/>
    <s v="Line Item"/>
    <s v="N/A"/>
    <x v="40"/>
    <x v="40"/>
    <m/>
    <x v="0"/>
  </r>
  <r>
    <n v="42"/>
    <x v="0"/>
    <n v="61"/>
    <s v="Tauton"/>
    <s v="Revenue"/>
    <s v="Line Item"/>
    <s v="N/A"/>
    <x v="41"/>
    <x v="41"/>
    <m/>
    <x v="0"/>
  </r>
  <r>
    <n v="43"/>
    <x v="0"/>
    <n v="61"/>
    <s v="Tauton"/>
    <s v="Revenue"/>
    <s v="Total"/>
    <s v="N/A"/>
    <x v="42"/>
    <x v="42"/>
    <m/>
    <x v="4"/>
  </r>
  <r>
    <n v="44"/>
    <x v="0"/>
    <n v="61"/>
    <s v="Tauton"/>
    <s v="Revenue"/>
    <s v="Line Item"/>
    <s v="N/A"/>
    <x v="43"/>
    <x v="43"/>
    <m/>
    <x v="0"/>
  </r>
  <r>
    <n v="45"/>
    <x v="0"/>
    <n v="61"/>
    <s v="Tauton"/>
    <s v="Revenue"/>
    <s v="Line Item"/>
    <s v="N/A"/>
    <x v="44"/>
    <x v="44"/>
    <m/>
    <x v="0"/>
  </r>
  <r>
    <n v="46"/>
    <x v="0"/>
    <n v="61"/>
    <s v="Tauton"/>
    <s v="Revenue"/>
    <s v="Line Item"/>
    <s v="N/A"/>
    <x v="45"/>
    <x v="45"/>
    <m/>
    <x v="0"/>
  </r>
  <r>
    <n v="47"/>
    <x v="0"/>
    <n v="61"/>
    <s v="Tauton"/>
    <s v="Revenue"/>
    <s v="Line Item"/>
    <s v="N/A"/>
    <x v="46"/>
    <x v="46"/>
    <m/>
    <x v="0"/>
  </r>
  <r>
    <n v="48"/>
    <x v="0"/>
    <n v="61"/>
    <s v="Tauton"/>
    <s v="Revenue"/>
    <s v="Line Item"/>
    <s v="N/A"/>
    <x v="47"/>
    <x v="47"/>
    <m/>
    <x v="0"/>
  </r>
  <r>
    <n v="49"/>
    <x v="0"/>
    <n v="61"/>
    <s v="Tauton"/>
    <s v="Revenue"/>
    <s v="Line Item"/>
    <s v="N/A"/>
    <x v="48"/>
    <x v="48"/>
    <m/>
    <x v="0"/>
  </r>
  <r>
    <n v="50"/>
    <x v="0"/>
    <n v="61"/>
    <s v="Tauton"/>
    <s v="Revenue"/>
    <s v="Line Item"/>
    <s v="N/A"/>
    <x v="49"/>
    <x v="49"/>
    <m/>
    <x v="0"/>
  </r>
  <r>
    <n v="51"/>
    <x v="0"/>
    <n v="61"/>
    <s v="Tauton"/>
    <s v="Revenue"/>
    <s v="Line Item"/>
    <s v="N/A"/>
    <x v="50"/>
    <x v="50"/>
    <m/>
    <x v="0"/>
  </r>
  <r>
    <n v="52"/>
    <x v="0"/>
    <n v="61"/>
    <s v="Tauton"/>
    <s v="Revenue"/>
    <s v="Line Item"/>
    <s v="N/A"/>
    <x v="51"/>
    <x v="51"/>
    <m/>
    <x v="0"/>
  </r>
  <r>
    <n v="53"/>
    <x v="0"/>
    <n v="61"/>
    <s v="Tauton"/>
    <s v="Revenue"/>
    <s v="Total"/>
    <s v="N/A"/>
    <x v="52"/>
    <x v="52"/>
    <m/>
    <x v="4"/>
  </r>
  <r>
    <n v="54"/>
    <x v="0"/>
    <n v="61"/>
    <s v="Tauton"/>
    <s v="Salary Expense"/>
    <s v="Line Item"/>
    <s v="Management"/>
    <x v="53"/>
    <x v="53"/>
    <n v="0.56999999999999995"/>
    <x v="5"/>
  </r>
  <r>
    <n v="55"/>
    <x v="0"/>
    <n v="61"/>
    <s v="Tauton"/>
    <s v="Salary Expense"/>
    <s v="Line Item"/>
    <s v="Management"/>
    <x v="54"/>
    <x v="54"/>
    <m/>
    <x v="0"/>
  </r>
  <r>
    <n v="56"/>
    <x v="0"/>
    <n v="61"/>
    <s v="Tauton"/>
    <s v="Salary Expense"/>
    <s v="Line Item"/>
    <s v="Management"/>
    <x v="55"/>
    <x v="55"/>
    <m/>
    <x v="0"/>
  </r>
  <r>
    <n v="57"/>
    <x v="0"/>
    <n v="61"/>
    <s v="Tauton"/>
    <s v="Salary Expense"/>
    <s v="Line Item"/>
    <s v="Direct Care"/>
    <x v="56"/>
    <x v="56"/>
    <m/>
    <x v="0"/>
  </r>
  <r>
    <n v="58"/>
    <x v="0"/>
    <n v="61"/>
    <s v="Tauton"/>
    <s v="Salary Expense"/>
    <s v="Line Item"/>
    <s v="Direct Care"/>
    <x v="57"/>
    <x v="57"/>
    <m/>
    <x v="0"/>
  </r>
  <r>
    <n v="59"/>
    <x v="0"/>
    <n v="61"/>
    <s v="Tauton"/>
    <s v="Salary Expense"/>
    <s v="Line Item"/>
    <s v="Direct Care"/>
    <x v="58"/>
    <x v="58"/>
    <m/>
    <x v="0"/>
  </r>
  <r>
    <n v="60"/>
    <x v="0"/>
    <n v="61"/>
    <s v="Tauton"/>
    <s v="Salary Expense"/>
    <s v="Line Item"/>
    <s v="Direct Care"/>
    <x v="59"/>
    <x v="59"/>
    <m/>
    <x v="0"/>
  </r>
  <r>
    <n v="61"/>
    <x v="0"/>
    <n v="61"/>
    <s v="Tauton"/>
    <s v="Salary Expense"/>
    <s v="Line Item"/>
    <s v="Direct Care"/>
    <x v="60"/>
    <x v="60"/>
    <m/>
    <x v="0"/>
  </r>
  <r>
    <n v="62"/>
    <x v="0"/>
    <n v="61"/>
    <s v="Tauton"/>
    <s v="Salary Expense"/>
    <s v="Line Item"/>
    <s v="Direct Care"/>
    <x v="61"/>
    <x v="61"/>
    <m/>
    <x v="0"/>
  </r>
  <r>
    <n v="63"/>
    <x v="0"/>
    <n v="61"/>
    <s v="Tauton"/>
    <s v="Salary Expense"/>
    <s v="Line Item"/>
    <s v="Direct Care"/>
    <x v="62"/>
    <x v="62"/>
    <m/>
    <x v="0"/>
  </r>
  <r>
    <n v="64"/>
    <x v="0"/>
    <n v="61"/>
    <s v="Tauton"/>
    <s v="Salary Expense"/>
    <s v="Line Item"/>
    <s v="Direct Care"/>
    <x v="63"/>
    <x v="63"/>
    <m/>
    <x v="0"/>
  </r>
  <r>
    <n v="65"/>
    <x v="0"/>
    <n v="61"/>
    <s v="Tauton"/>
    <s v="Salary Expense"/>
    <s v="Line Item"/>
    <s v="Direct Care"/>
    <x v="64"/>
    <x v="64"/>
    <m/>
    <x v="0"/>
  </r>
  <r>
    <n v="66"/>
    <x v="0"/>
    <n v="61"/>
    <s v="Tauton"/>
    <s v="Salary Expense"/>
    <s v="Line Item"/>
    <s v="Direct Care"/>
    <x v="65"/>
    <x v="65"/>
    <m/>
    <x v="0"/>
  </r>
  <r>
    <n v="67"/>
    <x v="0"/>
    <n v="61"/>
    <s v="Tauton"/>
    <s v="Salary Expense"/>
    <s v="Line Item"/>
    <s v="Direct Care"/>
    <x v="66"/>
    <x v="66"/>
    <m/>
    <x v="0"/>
  </r>
  <r>
    <n v="68"/>
    <x v="0"/>
    <n v="61"/>
    <s v="Tauton"/>
    <s v="Salary Expense"/>
    <s v="Line Item"/>
    <s v="Direct Care"/>
    <x v="67"/>
    <x v="67"/>
    <m/>
    <x v="0"/>
  </r>
  <r>
    <n v="69"/>
    <x v="0"/>
    <n v="61"/>
    <s v="Tauton"/>
    <s v="Salary Expense"/>
    <s v="Line Item"/>
    <s v="Direct Care"/>
    <x v="68"/>
    <x v="68"/>
    <m/>
    <x v="0"/>
  </r>
  <r>
    <n v="70"/>
    <x v="0"/>
    <n v="61"/>
    <s v="Tauton"/>
    <s v="Salary Expense"/>
    <s v="Line Item"/>
    <s v="Direct Care"/>
    <x v="69"/>
    <x v="69"/>
    <m/>
    <x v="0"/>
  </r>
  <r>
    <n v="71"/>
    <x v="0"/>
    <n v="61"/>
    <s v="Tauton"/>
    <s v="Salary Expense"/>
    <s v="Line Item"/>
    <s v="Direct Care"/>
    <x v="70"/>
    <x v="70"/>
    <m/>
    <x v="0"/>
  </r>
  <r>
    <n v="72"/>
    <x v="0"/>
    <n v="61"/>
    <s v="Tauton"/>
    <s v="Salary Expense"/>
    <s v="Line Item"/>
    <s v="Direct Care"/>
    <x v="71"/>
    <x v="71"/>
    <m/>
    <x v="0"/>
  </r>
  <r>
    <n v="73"/>
    <x v="0"/>
    <n v="61"/>
    <s v="Tauton"/>
    <s v="Salary Expense"/>
    <s v="Line Item"/>
    <s v="Direct Care"/>
    <x v="72"/>
    <x v="72"/>
    <m/>
    <x v="0"/>
  </r>
  <r>
    <n v="74"/>
    <x v="0"/>
    <n v="61"/>
    <s v="Tauton"/>
    <s v="Salary Expense"/>
    <s v="Line Item"/>
    <s v="Direct Care"/>
    <x v="73"/>
    <x v="73"/>
    <m/>
    <x v="0"/>
  </r>
  <r>
    <n v="75"/>
    <x v="0"/>
    <n v="61"/>
    <s v="Tauton"/>
    <s v="Salary Expense"/>
    <s v="Line Item"/>
    <s v="Direct Care"/>
    <x v="74"/>
    <x v="74"/>
    <m/>
    <x v="0"/>
  </r>
  <r>
    <n v="76"/>
    <x v="0"/>
    <n v="61"/>
    <s v="Tauton"/>
    <s v="Salary Expense"/>
    <s v="Line Item"/>
    <s v="Direct Care"/>
    <x v="75"/>
    <x v="75"/>
    <m/>
    <x v="0"/>
  </r>
  <r>
    <n v="77"/>
    <x v="0"/>
    <n v="61"/>
    <s v="Tauton"/>
    <s v="Salary Expense"/>
    <s v="Line Item"/>
    <s v="Direct Care"/>
    <x v="76"/>
    <x v="76"/>
    <m/>
    <x v="0"/>
  </r>
  <r>
    <n v="78"/>
    <x v="0"/>
    <n v="61"/>
    <s v="Tauton"/>
    <s v="Salary Expense"/>
    <s v="Line Item"/>
    <s v="Direct Care"/>
    <x v="77"/>
    <x v="77"/>
    <m/>
    <x v="0"/>
  </r>
  <r>
    <n v="79"/>
    <x v="0"/>
    <n v="61"/>
    <s v="Tauton"/>
    <s v="Salary Expense"/>
    <s v="Line Item"/>
    <s v="Direct Care"/>
    <x v="78"/>
    <x v="78"/>
    <m/>
    <x v="0"/>
  </r>
  <r>
    <n v="80"/>
    <x v="0"/>
    <n v="61"/>
    <s v="Tauton"/>
    <s v="Salary Expense"/>
    <s v="Line Item"/>
    <s v="Direct Care"/>
    <x v="79"/>
    <x v="79"/>
    <m/>
    <x v="0"/>
  </r>
  <r>
    <n v="81"/>
    <x v="0"/>
    <n v="61"/>
    <s v="Tauton"/>
    <s v="Salary Expense"/>
    <s v="Line Item"/>
    <s v="Direct Care"/>
    <x v="80"/>
    <x v="80"/>
    <m/>
    <x v="0"/>
  </r>
  <r>
    <n v="82"/>
    <x v="0"/>
    <n v="61"/>
    <s v="Tauton"/>
    <s v="Salary Expense"/>
    <s v="Line Item"/>
    <s v="Direct Care"/>
    <x v="81"/>
    <x v="81"/>
    <n v="0.97"/>
    <x v="6"/>
  </r>
  <r>
    <n v="83"/>
    <x v="0"/>
    <n v="61"/>
    <s v="Tauton"/>
    <s v="Salary Expense"/>
    <s v="Line Item"/>
    <s v="Direct Care"/>
    <x v="82"/>
    <x v="82"/>
    <n v="1.21"/>
    <x v="7"/>
  </r>
  <r>
    <n v="84"/>
    <x v="0"/>
    <n v="61"/>
    <s v="Tauton"/>
    <s v="Salary Expense"/>
    <s v="Line Item"/>
    <s v="Direct Care"/>
    <x v="83"/>
    <x v="83"/>
    <m/>
    <x v="0"/>
  </r>
  <r>
    <n v="85"/>
    <x v="0"/>
    <n v="61"/>
    <s v="Tauton"/>
    <s v="Salary Expense"/>
    <s v="Line Item"/>
    <s v="Direct Care"/>
    <x v="84"/>
    <x v="84"/>
    <m/>
    <x v="0"/>
  </r>
  <r>
    <n v="86"/>
    <x v="0"/>
    <n v="61"/>
    <s v="Tauton"/>
    <s v="Salary Expense"/>
    <s v="Line Item"/>
    <s v="Direct Care"/>
    <x v="85"/>
    <x v="85"/>
    <m/>
    <x v="0"/>
  </r>
  <r>
    <n v="87"/>
    <x v="0"/>
    <n v="61"/>
    <s v="Tauton"/>
    <s v="Salary Expense"/>
    <s v="Line Item"/>
    <s v="Direct Care"/>
    <x v="86"/>
    <x v="86"/>
    <n v="0.32"/>
    <x v="8"/>
  </r>
  <r>
    <n v="88"/>
    <x v="0"/>
    <n v="61"/>
    <s v="Tauton"/>
    <s v="Salary Expense"/>
    <s v="Line Item"/>
    <s v="Clerical/Support"/>
    <x v="87"/>
    <x v="87"/>
    <n v="0.32"/>
    <x v="9"/>
  </r>
  <r>
    <n v="89"/>
    <x v="0"/>
    <n v="61"/>
    <s v="Tauton"/>
    <s v="Salary Expense"/>
    <s v="Line Item"/>
    <s v="Clerical/Support"/>
    <x v="88"/>
    <x v="88"/>
    <m/>
    <x v="0"/>
  </r>
  <r>
    <n v="90"/>
    <x v="0"/>
    <n v="61"/>
    <s v="Tauton"/>
    <s v="Salary Expense"/>
    <s v="Line Item"/>
    <s v="Clerical/Support"/>
    <x v="89"/>
    <x v="89"/>
    <m/>
    <x v="0"/>
  </r>
  <r>
    <n v="91"/>
    <x v="0"/>
    <n v="61"/>
    <s v="Tauton"/>
    <s v="Salary Expense"/>
    <s v="Line Item"/>
    <s v="N/A"/>
    <x v="90"/>
    <x v="90"/>
    <m/>
    <x v="0"/>
  </r>
  <r>
    <n v="92"/>
    <x v="0"/>
    <n v="61"/>
    <s v="Tauton"/>
    <s v="Salary Expense"/>
    <s v="Total"/>
    <s v="N/A"/>
    <x v="91"/>
    <x v="91"/>
    <n v="3.3899999999999997"/>
    <x v="10"/>
  </r>
  <r>
    <n v="93"/>
    <x v="0"/>
    <n v="61"/>
    <s v="Tauton"/>
    <s v="Expense"/>
    <s v="Total"/>
    <s v="N/A"/>
    <x v="92"/>
    <x v="92"/>
    <n v="3.3899999999999997"/>
    <x v="10"/>
  </r>
  <r>
    <n v="94"/>
    <x v="0"/>
    <n v="61"/>
    <s v="Tauton"/>
    <s v="Expense"/>
    <s v="Line Item"/>
    <s v="N/A"/>
    <x v="93"/>
    <x v="93"/>
    <m/>
    <x v="0"/>
  </r>
  <r>
    <n v="95"/>
    <x v="0"/>
    <n v="61"/>
    <s v="Tauton"/>
    <s v="Expense"/>
    <s v="Line Item"/>
    <s v="N/A"/>
    <x v="94"/>
    <x v="94"/>
    <m/>
    <x v="0"/>
  </r>
  <r>
    <n v="96"/>
    <x v="0"/>
    <n v="61"/>
    <s v="Tauton"/>
    <s v="Expense"/>
    <s v="Line Item"/>
    <s v="N/A"/>
    <x v="95"/>
    <x v="95"/>
    <m/>
    <x v="0"/>
  </r>
  <r>
    <n v="97"/>
    <x v="0"/>
    <n v="61"/>
    <s v="Tauton"/>
    <s v="Expense"/>
    <s v="Line Item"/>
    <s v="N/A"/>
    <x v="96"/>
    <x v="96"/>
    <m/>
    <x v="0"/>
  </r>
  <r>
    <n v="98"/>
    <x v="0"/>
    <n v="61"/>
    <s v="Tauton"/>
    <s v="Expense"/>
    <s v="Total"/>
    <s v="N/A"/>
    <x v="97"/>
    <x v="97"/>
    <n v="0"/>
    <x v="1"/>
  </r>
  <r>
    <n v="99"/>
    <x v="0"/>
    <n v="61"/>
    <s v="Tauton"/>
    <s v="Expense"/>
    <s v="Line Item"/>
    <s v="N/A"/>
    <x v="98"/>
    <x v="98"/>
    <m/>
    <x v="0"/>
  </r>
  <r>
    <n v="100"/>
    <x v="0"/>
    <n v="61"/>
    <s v="Tauton"/>
    <s v="Expense"/>
    <s v="Total"/>
    <s v="N/A"/>
    <x v="99"/>
    <x v="99"/>
    <n v="3.3899999999999997"/>
    <x v="10"/>
  </r>
  <r>
    <n v="101"/>
    <x v="0"/>
    <n v="61"/>
    <s v="Tauton"/>
    <s v="Expense"/>
    <s v="Line Item"/>
    <s v="N/A"/>
    <x v="100"/>
    <x v="100"/>
    <m/>
    <x v="11"/>
  </r>
  <r>
    <n v="102"/>
    <x v="0"/>
    <n v="61"/>
    <s v="Tauton"/>
    <s v="Expense"/>
    <s v="Line Item"/>
    <s v="N/A"/>
    <x v="101"/>
    <x v="101"/>
    <m/>
    <x v="12"/>
  </r>
  <r>
    <n v="103"/>
    <x v="0"/>
    <n v="61"/>
    <s v="Tauton"/>
    <s v="Expense"/>
    <s v="Line Item"/>
    <s v="N/A"/>
    <x v="102"/>
    <x v="102"/>
    <m/>
    <x v="0"/>
  </r>
  <r>
    <n v="104"/>
    <x v="0"/>
    <n v="61"/>
    <s v="Tauton"/>
    <s v="Expense"/>
    <s v="Total"/>
    <s v="N/A"/>
    <x v="103"/>
    <x v="103"/>
    <m/>
    <x v="13"/>
  </r>
  <r>
    <n v="105"/>
    <x v="0"/>
    <n v="61"/>
    <s v="Tauton"/>
    <s v="Expense"/>
    <s v="Line Item"/>
    <s v="N/A"/>
    <x v="104"/>
    <x v="104"/>
    <m/>
    <x v="14"/>
  </r>
  <r>
    <n v="106"/>
    <x v="0"/>
    <n v="61"/>
    <s v="Tauton"/>
    <s v="Expense"/>
    <s v="Line Item"/>
    <s v="N/A"/>
    <x v="105"/>
    <x v="105"/>
    <m/>
    <x v="0"/>
  </r>
  <r>
    <n v="107"/>
    <x v="0"/>
    <n v="61"/>
    <s v="Tauton"/>
    <s v="Expense"/>
    <s v="Line Item"/>
    <s v="N/A"/>
    <x v="106"/>
    <x v="106"/>
    <m/>
    <x v="0"/>
  </r>
  <r>
    <n v="108"/>
    <x v="0"/>
    <n v="61"/>
    <s v="Tauton"/>
    <s v="Expense"/>
    <s v="Line Item"/>
    <s v="N/A"/>
    <x v="107"/>
    <x v="107"/>
    <m/>
    <x v="0"/>
  </r>
  <r>
    <n v="109"/>
    <x v="0"/>
    <n v="61"/>
    <s v="Tauton"/>
    <s v="Expense"/>
    <s v="Total"/>
    <s v="N/A"/>
    <x v="108"/>
    <x v="108"/>
    <m/>
    <x v="14"/>
  </r>
  <r>
    <n v="110"/>
    <x v="0"/>
    <n v="61"/>
    <s v="Tauton"/>
    <s v="Expense"/>
    <s v="Line Item"/>
    <s v="N/A"/>
    <x v="109"/>
    <x v="109"/>
    <m/>
    <x v="0"/>
  </r>
  <r>
    <n v="111"/>
    <x v="0"/>
    <n v="61"/>
    <s v="Tauton"/>
    <s v="Expense"/>
    <s v="Line Item"/>
    <s v="N/A"/>
    <x v="110"/>
    <x v="110"/>
    <m/>
    <x v="0"/>
  </r>
  <r>
    <n v="112"/>
    <x v="0"/>
    <n v="61"/>
    <s v="Tauton"/>
    <s v="Expense"/>
    <s v="Line Item"/>
    <s v="N/A"/>
    <x v="111"/>
    <x v="111"/>
    <m/>
    <x v="0"/>
  </r>
  <r>
    <n v="113"/>
    <x v="0"/>
    <n v="61"/>
    <s v="Tauton"/>
    <s v="Expense"/>
    <s v="Line Item"/>
    <s v="N/A"/>
    <x v="112"/>
    <x v="112"/>
    <m/>
    <x v="0"/>
  </r>
  <r>
    <n v="114"/>
    <x v="0"/>
    <n v="61"/>
    <s v="Tauton"/>
    <s v="Expense"/>
    <s v="Line Item"/>
    <s v="N/A"/>
    <x v="113"/>
    <x v="113"/>
    <m/>
    <x v="15"/>
  </r>
  <r>
    <n v="115"/>
    <x v="0"/>
    <n v="61"/>
    <s v="Tauton"/>
    <s v="Expense"/>
    <s v="Line Item"/>
    <s v="N/A"/>
    <x v="114"/>
    <x v="114"/>
    <m/>
    <x v="16"/>
  </r>
  <r>
    <n v="116"/>
    <x v="0"/>
    <n v="61"/>
    <s v="Tauton"/>
    <s v="Expense"/>
    <s v="Line Item"/>
    <s v="N/A"/>
    <x v="115"/>
    <x v="115"/>
    <m/>
    <x v="0"/>
  </r>
  <r>
    <n v="117"/>
    <x v="0"/>
    <n v="61"/>
    <s v="Tauton"/>
    <s v="Expense"/>
    <s v="Line Item"/>
    <s v="N/A"/>
    <x v="116"/>
    <x v="116"/>
    <m/>
    <x v="0"/>
  </r>
  <r>
    <n v="118"/>
    <x v="0"/>
    <n v="61"/>
    <s v="Tauton"/>
    <s v="Expense"/>
    <s v="Line Item"/>
    <s v="N/A"/>
    <x v="117"/>
    <x v="117"/>
    <m/>
    <x v="0"/>
  </r>
  <r>
    <n v="119"/>
    <x v="0"/>
    <n v="61"/>
    <s v="Tauton"/>
    <s v="Expense"/>
    <s v="Line Item"/>
    <s v="N/A"/>
    <x v="118"/>
    <x v="118"/>
    <m/>
    <x v="0"/>
  </r>
  <r>
    <n v="120"/>
    <x v="0"/>
    <n v="61"/>
    <s v="Tauton"/>
    <s v="Expense"/>
    <s v="Line Item"/>
    <s v="N/A"/>
    <x v="119"/>
    <x v="119"/>
    <m/>
    <x v="0"/>
  </r>
  <r>
    <n v="121"/>
    <x v="0"/>
    <n v="61"/>
    <s v="Tauton"/>
    <s v="Expense"/>
    <s v="Line Item"/>
    <s v="N/A"/>
    <x v="120"/>
    <x v="120"/>
    <m/>
    <x v="0"/>
  </r>
  <r>
    <n v="122"/>
    <x v="0"/>
    <n v="61"/>
    <s v="Tauton"/>
    <s v="Expense"/>
    <s v="Line Item"/>
    <s v="N/A"/>
    <x v="121"/>
    <x v="121"/>
    <m/>
    <x v="0"/>
  </r>
  <r>
    <n v="123"/>
    <x v="0"/>
    <n v="61"/>
    <s v="Tauton"/>
    <s v="Expense"/>
    <s v="Line Item"/>
    <s v="N/A"/>
    <x v="122"/>
    <x v="122"/>
    <m/>
    <x v="0"/>
  </r>
  <r>
    <n v="124"/>
    <x v="0"/>
    <n v="61"/>
    <s v="Tauton"/>
    <s v="Expense"/>
    <s v="Line Item"/>
    <s v="N/A"/>
    <x v="123"/>
    <x v="123"/>
    <m/>
    <x v="0"/>
  </r>
  <r>
    <n v="125"/>
    <x v="0"/>
    <n v="61"/>
    <s v="Tauton"/>
    <s v="Expense"/>
    <s v="Line Item"/>
    <s v="N/A"/>
    <x v="124"/>
    <x v="124"/>
    <m/>
    <x v="17"/>
  </r>
  <r>
    <n v="126"/>
    <x v="0"/>
    <n v="61"/>
    <s v="Tauton"/>
    <s v="Expense"/>
    <s v="Line Item"/>
    <s v="N/A"/>
    <x v="125"/>
    <x v="125"/>
    <m/>
    <x v="0"/>
  </r>
  <r>
    <n v="127"/>
    <x v="0"/>
    <n v="61"/>
    <s v="Tauton"/>
    <s v="Expense"/>
    <s v="Line Item"/>
    <s v="N/A"/>
    <x v="126"/>
    <x v="126"/>
    <m/>
    <x v="0"/>
  </r>
  <r>
    <n v="128"/>
    <x v="0"/>
    <n v="61"/>
    <s v="Tauton"/>
    <s v="Expense"/>
    <s v="Total"/>
    <s v="N/A"/>
    <x v="127"/>
    <x v="127"/>
    <m/>
    <x v="18"/>
  </r>
  <r>
    <n v="129"/>
    <x v="0"/>
    <n v="61"/>
    <s v="Tauton"/>
    <s v="Expense"/>
    <s v="Line Item"/>
    <s v="N/A"/>
    <x v="128"/>
    <x v="128"/>
    <m/>
    <x v="0"/>
  </r>
  <r>
    <n v="130"/>
    <x v="0"/>
    <n v="61"/>
    <s v="Tauton"/>
    <s v="Expense"/>
    <s v="Line Item"/>
    <s v="N/A"/>
    <x v="129"/>
    <x v="129"/>
    <m/>
    <x v="0"/>
  </r>
  <r>
    <n v="131"/>
    <x v="0"/>
    <n v="61"/>
    <s v="Tauton"/>
    <s v="Expense"/>
    <s v="Line Item"/>
    <s v="N/A"/>
    <x v="130"/>
    <x v="130"/>
    <m/>
    <x v="19"/>
  </r>
  <r>
    <n v="132"/>
    <x v="0"/>
    <n v="61"/>
    <s v="Tauton"/>
    <s v="Expense"/>
    <s v="Line Item"/>
    <s v="N/A"/>
    <x v="131"/>
    <x v="131"/>
    <m/>
    <x v="20"/>
  </r>
  <r>
    <n v="133"/>
    <x v="0"/>
    <n v="61"/>
    <s v="Tauton"/>
    <s v="Expense"/>
    <s v="Line Item"/>
    <s v="N/A"/>
    <x v="132"/>
    <x v="132"/>
    <m/>
    <x v="0"/>
  </r>
  <r>
    <n v="134"/>
    <x v="0"/>
    <n v="61"/>
    <s v="Tauton"/>
    <s v="Expense"/>
    <s v="Line Item"/>
    <s v="N/A"/>
    <x v="133"/>
    <x v="133"/>
    <m/>
    <x v="0"/>
  </r>
  <r>
    <n v="135"/>
    <x v="0"/>
    <n v="61"/>
    <s v="Tauton"/>
    <s v="Expense"/>
    <s v="Total"/>
    <s v="N/A"/>
    <x v="134"/>
    <x v="134"/>
    <m/>
    <x v="21"/>
  </r>
  <r>
    <n v="136"/>
    <x v="0"/>
    <n v="61"/>
    <s v="Tauton"/>
    <s v="Expense"/>
    <s v="Line Item"/>
    <s v="N/A"/>
    <x v="135"/>
    <x v="135"/>
    <m/>
    <x v="22"/>
  </r>
  <r>
    <n v="137"/>
    <x v="0"/>
    <n v="61"/>
    <s v="Tauton"/>
    <s v="Expense"/>
    <s v="Total"/>
    <s v="N/A"/>
    <x v="136"/>
    <x v="136"/>
    <m/>
    <x v="23"/>
  </r>
  <r>
    <n v="138"/>
    <x v="0"/>
    <n v="61"/>
    <s v="Tauton"/>
    <s v="Expense"/>
    <s v="Line Item"/>
    <s v="N/A"/>
    <x v="137"/>
    <x v="137"/>
    <m/>
    <x v="0"/>
  </r>
  <r>
    <n v="139"/>
    <x v="0"/>
    <n v="61"/>
    <s v="Tauton"/>
    <s v="Expense"/>
    <s v="Line Item"/>
    <s v="N/A"/>
    <x v="138"/>
    <x v="138"/>
    <m/>
    <x v="0"/>
  </r>
  <r>
    <n v="140"/>
    <x v="0"/>
    <n v="61"/>
    <s v="Tauton"/>
    <s v="Expense"/>
    <s v="Total"/>
    <s v="N/A"/>
    <x v="139"/>
    <x v="139"/>
    <m/>
    <x v="23"/>
  </r>
  <r>
    <n v="141"/>
    <x v="0"/>
    <n v="61"/>
    <s v="Tauton"/>
    <s v="Expense"/>
    <s v="Total"/>
    <s v="N/A"/>
    <x v="140"/>
    <x v="140"/>
    <m/>
    <x v="4"/>
  </r>
  <r>
    <n v="142"/>
    <x v="0"/>
    <n v="61"/>
    <s v="Tauton"/>
    <s v="Expense"/>
    <s v="Line Item"/>
    <s v="N/A"/>
    <x v="141"/>
    <x v="141"/>
    <m/>
    <x v="24"/>
  </r>
  <r>
    <n v="143"/>
    <x v="0"/>
    <n v="61"/>
    <s v="Tauton"/>
    <s v="Non-Reimbursable"/>
    <s v="Line Item"/>
    <s v="N/A"/>
    <x v="142"/>
    <x v="142"/>
    <m/>
    <x v="0"/>
  </r>
  <r>
    <n v="144"/>
    <x v="0"/>
    <n v="61"/>
    <s v="Tauton"/>
    <s v="Non-Reimbursable"/>
    <s v="Line Item"/>
    <s v="N/A"/>
    <x v="143"/>
    <x v="143"/>
    <m/>
    <x v="0"/>
  </r>
  <r>
    <n v="145"/>
    <x v="0"/>
    <n v="61"/>
    <s v="Tauton"/>
    <s v="Non-Reimbursable"/>
    <s v="Line Item"/>
    <s v="N/A"/>
    <x v="144"/>
    <x v="144"/>
    <m/>
    <x v="0"/>
  </r>
  <r>
    <n v="146"/>
    <x v="0"/>
    <n v="61"/>
    <s v="Tauton"/>
    <s v="Non-Reimbursable"/>
    <s v="Line Item"/>
    <s v="N/A"/>
    <x v="145"/>
    <x v="145"/>
    <m/>
    <x v="0"/>
  </r>
  <r>
    <n v="147"/>
    <x v="0"/>
    <n v="61"/>
    <s v="Tauton"/>
    <s v="Non-Reimbursable"/>
    <s v="Line Item"/>
    <s v="N/A"/>
    <x v="146"/>
    <x v="146"/>
    <m/>
    <x v="0"/>
  </r>
  <r>
    <n v="148"/>
    <x v="0"/>
    <n v="61"/>
    <s v="Tauton"/>
    <s v="Non-Reimbursable"/>
    <s v="Line Item"/>
    <s v="N/A"/>
    <x v="147"/>
    <x v="147"/>
    <m/>
    <x v="0"/>
  </r>
  <r>
    <n v="149"/>
    <x v="0"/>
    <n v="61"/>
    <s v="Tauton"/>
    <s v="Non-Reimbursable"/>
    <s v="Line Item"/>
    <s v="N/A"/>
    <x v="148"/>
    <x v="148"/>
    <m/>
    <x v="0"/>
  </r>
  <r>
    <n v="150"/>
    <x v="0"/>
    <n v="61"/>
    <s v="Tauton"/>
    <s v="Non-Reimbursable"/>
    <s v="Total"/>
    <s v="N/A"/>
    <x v="149"/>
    <x v="149"/>
    <m/>
    <x v="0"/>
  </r>
  <r>
    <n v="151"/>
    <x v="0"/>
    <n v="61"/>
    <s v="Tauton"/>
    <s v="Non-Reimbursable"/>
    <s v="Total"/>
    <s v="N/A"/>
    <x v="150"/>
    <x v="150"/>
    <m/>
    <x v="0"/>
  </r>
  <r>
    <n v="152"/>
    <x v="0"/>
    <n v="61"/>
    <s v="Tauton"/>
    <s v="Non-Reimbursable"/>
    <s v="Line Item"/>
    <s v="N/A"/>
    <x v="151"/>
    <x v="151"/>
    <m/>
    <x v="0"/>
  </r>
  <r>
    <n v="153"/>
    <x v="0"/>
    <n v="61"/>
    <s v="Tauton"/>
    <s v="Non-Reimbursable"/>
    <s v="Line Item"/>
    <s v="N/A"/>
    <x v="152"/>
    <x v="152"/>
    <m/>
    <x v="0"/>
  </r>
  <r>
    <n v="154"/>
    <x v="0"/>
    <n v="61"/>
    <s v="Tauton"/>
    <s v="Non-Reimbursable"/>
    <s v="Line Item"/>
    <s v="N/A"/>
    <x v="153"/>
    <x v="153"/>
    <m/>
    <x v="0"/>
  </r>
  <r>
    <n v="155"/>
    <x v="1"/>
    <n v="62"/>
    <s v="Centerville"/>
    <s v="Revenue"/>
    <s v="Line Item"/>
    <s v="N/A"/>
    <x v="0"/>
    <x v="0"/>
    <m/>
    <x v="0"/>
  </r>
  <r>
    <n v="156"/>
    <x v="1"/>
    <n v="62"/>
    <s v="Centerville"/>
    <s v="Revenue"/>
    <s v="Line Item"/>
    <s v="N/A"/>
    <x v="1"/>
    <x v="1"/>
    <m/>
    <x v="0"/>
  </r>
  <r>
    <n v="157"/>
    <x v="1"/>
    <n v="62"/>
    <s v="Centerville"/>
    <s v="Revenue"/>
    <s v="Line Item"/>
    <s v="N/A"/>
    <x v="2"/>
    <x v="2"/>
    <m/>
    <x v="0"/>
  </r>
  <r>
    <n v="158"/>
    <x v="1"/>
    <n v="62"/>
    <s v="Centerville"/>
    <s v="Revenue"/>
    <s v="Total"/>
    <s v="N/A"/>
    <x v="3"/>
    <x v="3"/>
    <m/>
    <x v="1"/>
  </r>
  <r>
    <n v="159"/>
    <x v="1"/>
    <n v="62"/>
    <s v="Centerville"/>
    <s v="Revenue"/>
    <s v="Line Item"/>
    <s v="N/A"/>
    <x v="4"/>
    <x v="4"/>
    <m/>
    <x v="0"/>
  </r>
  <r>
    <n v="160"/>
    <x v="1"/>
    <n v="62"/>
    <s v="Centerville"/>
    <s v="Revenue"/>
    <s v="Line Item"/>
    <s v="N/A"/>
    <x v="5"/>
    <x v="5"/>
    <m/>
    <x v="0"/>
  </r>
  <r>
    <n v="161"/>
    <x v="1"/>
    <n v="62"/>
    <s v="Centerville"/>
    <s v="Revenue"/>
    <s v="Total"/>
    <s v="N/A"/>
    <x v="6"/>
    <x v="6"/>
    <m/>
    <x v="1"/>
  </r>
  <r>
    <n v="162"/>
    <x v="1"/>
    <n v="62"/>
    <s v="Centerville"/>
    <s v="Revenue"/>
    <s v="Line Item"/>
    <s v="N/A"/>
    <x v="7"/>
    <x v="7"/>
    <m/>
    <x v="0"/>
  </r>
  <r>
    <n v="163"/>
    <x v="1"/>
    <n v="62"/>
    <s v="Centerville"/>
    <s v="Revenue"/>
    <s v="Line Item"/>
    <s v="N/A"/>
    <x v="8"/>
    <x v="8"/>
    <m/>
    <x v="0"/>
  </r>
  <r>
    <n v="164"/>
    <x v="1"/>
    <n v="62"/>
    <s v="Centerville"/>
    <s v="Revenue"/>
    <s v="Line Item"/>
    <s v="N/A"/>
    <x v="9"/>
    <x v="9"/>
    <m/>
    <x v="0"/>
  </r>
  <r>
    <n v="165"/>
    <x v="1"/>
    <n v="62"/>
    <s v="Centerville"/>
    <s v="Revenue"/>
    <s v="Line Item"/>
    <s v="N/A"/>
    <x v="10"/>
    <x v="10"/>
    <m/>
    <x v="25"/>
  </r>
  <r>
    <n v="166"/>
    <x v="1"/>
    <n v="62"/>
    <s v="Centerville"/>
    <s v="Revenue"/>
    <s v="Line Item"/>
    <s v="N/A"/>
    <x v="11"/>
    <x v="11"/>
    <m/>
    <x v="0"/>
  </r>
  <r>
    <n v="167"/>
    <x v="1"/>
    <n v="62"/>
    <s v="Centerville"/>
    <s v="Revenue"/>
    <s v="Line Item"/>
    <s v="N/A"/>
    <x v="12"/>
    <x v="12"/>
    <m/>
    <x v="0"/>
  </r>
  <r>
    <n v="168"/>
    <x v="1"/>
    <n v="62"/>
    <s v="Centerville"/>
    <s v="Revenue"/>
    <s v="Line Item"/>
    <s v="N/A"/>
    <x v="13"/>
    <x v="13"/>
    <m/>
    <x v="0"/>
  </r>
  <r>
    <n v="169"/>
    <x v="1"/>
    <n v="62"/>
    <s v="Centerville"/>
    <s v="Revenue"/>
    <s v="Line Item"/>
    <s v="N/A"/>
    <x v="14"/>
    <x v="14"/>
    <m/>
    <x v="0"/>
  </r>
  <r>
    <n v="170"/>
    <x v="1"/>
    <n v="62"/>
    <s v="Centerville"/>
    <s v="Revenue"/>
    <s v="Line Item"/>
    <s v="N/A"/>
    <x v="15"/>
    <x v="15"/>
    <m/>
    <x v="0"/>
  </r>
  <r>
    <n v="171"/>
    <x v="1"/>
    <n v="62"/>
    <s v="Centerville"/>
    <s v="Revenue"/>
    <s v="Line Item"/>
    <s v="N/A"/>
    <x v="16"/>
    <x v="16"/>
    <m/>
    <x v="0"/>
  </r>
  <r>
    <n v="172"/>
    <x v="1"/>
    <n v="62"/>
    <s v="Centerville"/>
    <s v="Revenue"/>
    <s v="Line Item"/>
    <s v="N/A"/>
    <x v="17"/>
    <x v="17"/>
    <m/>
    <x v="0"/>
  </r>
  <r>
    <n v="173"/>
    <x v="1"/>
    <n v="62"/>
    <s v="Centerville"/>
    <s v="Revenue"/>
    <s v="Line Item"/>
    <s v="N/A"/>
    <x v="18"/>
    <x v="18"/>
    <m/>
    <x v="0"/>
  </r>
  <r>
    <n v="174"/>
    <x v="1"/>
    <n v="62"/>
    <s v="Centerville"/>
    <s v="Revenue"/>
    <s v="Line Item"/>
    <s v="N/A"/>
    <x v="19"/>
    <x v="19"/>
    <m/>
    <x v="0"/>
  </r>
  <r>
    <n v="175"/>
    <x v="1"/>
    <n v="62"/>
    <s v="Centerville"/>
    <s v="Revenue"/>
    <s v="Line Item"/>
    <s v="N/A"/>
    <x v="20"/>
    <x v="20"/>
    <m/>
    <x v="0"/>
  </r>
  <r>
    <n v="176"/>
    <x v="1"/>
    <n v="62"/>
    <s v="Centerville"/>
    <s v="Revenue"/>
    <s v="Line Item"/>
    <s v="N/A"/>
    <x v="21"/>
    <x v="21"/>
    <m/>
    <x v="0"/>
  </r>
  <r>
    <n v="177"/>
    <x v="1"/>
    <n v="62"/>
    <s v="Centerville"/>
    <s v="Revenue"/>
    <s v="Line Item"/>
    <s v="N/A"/>
    <x v="22"/>
    <x v="22"/>
    <m/>
    <x v="0"/>
  </r>
  <r>
    <n v="178"/>
    <x v="1"/>
    <n v="62"/>
    <s v="Centerville"/>
    <s v="Revenue"/>
    <s v="Line Item"/>
    <s v="N/A"/>
    <x v="23"/>
    <x v="23"/>
    <m/>
    <x v="0"/>
  </r>
  <r>
    <n v="179"/>
    <x v="1"/>
    <n v="62"/>
    <s v="Centerville"/>
    <s v="Revenue"/>
    <s v="Line Item"/>
    <s v="N/A"/>
    <x v="24"/>
    <x v="24"/>
    <m/>
    <x v="0"/>
  </r>
  <r>
    <n v="180"/>
    <x v="1"/>
    <n v="62"/>
    <s v="Centerville"/>
    <s v="Revenue"/>
    <s v="Line Item"/>
    <s v="N/A"/>
    <x v="25"/>
    <x v="25"/>
    <m/>
    <x v="0"/>
  </r>
  <r>
    <n v="181"/>
    <x v="1"/>
    <n v="62"/>
    <s v="Centerville"/>
    <s v="Revenue"/>
    <s v="Line Item"/>
    <s v="N/A"/>
    <x v="26"/>
    <x v="26"/>
    <m/>
    <x v="0"/>
  </r>
  <r>
    <n v="182"/>
    <x v="1"/>
    <n v="62"/>
    <s v="Centerville"/>
    <s v="Revenue"/>
    <s v="Line Item"/>
    <s v="N/A"/>
    <x v="27"/>
    <x v="27"/>
    <m/>
    <x v="0"/>
  </r>
  <r>
    <n v="183"/>
    <x v="1"/>
    <n v="62"/>
    <s v="Centerville"/>
    <s v="Revenue"/>
    <s v="Line Item"/>
    <s v="N/A"/>
    <x v="28"/>
    <x v="28"/>
    <m/>
    <x v="26"/>
  </r>
  <r>
    <n v="184"/>
    <x v="1"/>
    <n v="62"/>
    <s v="Centerville"/>
    <s v="Revenue"/>
    <s v="Line Item"/>
    <s v="N/A"/>
    <x v="29"/>
    <x v="29"/>
    <m/>
    <x v="0"/>
  </r>
  <r>
    <n v="185"/>
    <x v="1"/>
    <n v="62"/>
    <s v="Centerville"/>
    <s v="Revenue"/>
    <s v="Line Item"/>
    <s v="N/A"/>
    <x v="30"/>
    <x v="30"/>
    <m/>
    <x v="0"/>
  </r>
  <r>
    <n v="186"/>
    <x v="1"/>
    <n v="62"/>
    <s v="Centerville"/>
    <s v="Revenue"/>
    <s v="Line Item"/>
    <s v="N/A"/>
    <x v="31"/>
    <x v="31"/>
    <m/>
    <x v="0"/>
  </r>
  <r>
    <n v="187"/>
    <x v="1"/>
    <n v="62"/>
    <s v="Centerville"/>
    <s v="Revenue"/>
    <s v="Line Item"/>
    <s v="N/A"/>
    <x v="32"/>
    <x v="32"/>
    <m/>
    <x v="0"/>
  </r>
  <r>
    <n v="188"/>
    <x v="1"/>
    <n v="62"/>
    <s v="Centerville"/>
    <s v="Revenue"/>
    <s v="Line Item"/>
    <s v="N/A"/>
    <x v="33"/>
    <x v="33"/>
    <m/>
    <x v="0"/>
  </r>
  <r>
    <n v="189"/>
    <x v="1"/>
    <n v="62"/>
    <s v="Centerville"/>
    <s v="Revenue"/>
    <s v="Line Item"/>
    <s v="N/A"/>
    <x v="34"/>
    <x v="34"/>
    <m/>
    <x v="0"/>
  </r>
  <r>
    <n v="190"/>
    <x v="1"/>
    <n v="62"/>
    <s v="Centerville"/>
    <s v="Revenue"/>
    <s v="Line Item"/>
    <s v="N/A"/>
    <x v="35"/>
    <x v="35"/>
    <m/>
    <x v="0"/>
  </r>
  <r>
    <n v="191"/>
    <x v="1"/>
    <n v="62"/>
    <s v="Centerville"/>
    <s v="Revenue"/>
    <s v="Line Item"/>
    <s v="N/A"/>
    <x v="36"/>
    <x v="36"/>
    <m/>
    <x v="0"/>
  </r>
  <r>
    <n v="192"/>
    <x v="1"/>
    <n v="62"/>
    <s v="Centerville"/>
    <s v="Revenue"/>
    <s v="Line Item"/>
    <s v="N/A"/>
    <x v="37"/>
    <x v="37"/>
    <m/>
    <x v="0"/>
  </r>
  <r>
    <n v="193"/>
    <x v="1"/>
    <n v="62"/>
    <s v="Centerville"/>
    <s v="Revenue"/>
    <s v="Line Item"/>
    <s v="N/A"/>
    <x v="38"/>
    <x v="38"/>
    <m/>
    <x v="0"/>
  </r>
  <r>
    <n v="194"/>
    <x v="1"/>
    <n v="62"/>
    <s v="Centerville"/>
    <s v="Revenue"/>
    <s v="Line Item"/>
    <s v="N/A"/>
    <x v="39"/>
    <x v="39"/>
    <m/>
    <x v="0"/>
  </r>
  <r>
    <n v="195"/>
    <x v="1"/>
    <n v="62"/>
    <s v="Centerville"/>
    <s v="Revenue"/>
    <s v="Line Item"/>
    <s v="N/A"/>
    <x v="40"/>
    <x v="40"/>
    <m/>
    <x v="0"/>
  </r>
  <r>
    <n v="196"/>
    <x v="1"/>
    <n v="62"/>
    <s v="Centerville"/>
    <s v="Revenue"/>
    <s v="Line Item"/>
    <s v="N/A"/>
    <x v="41"/>
    <x v="41"/>
    <m/>
    <x v="0"/>
  </r>
  <r>
    <n v="197"/>
    <x v="1"/>
    <n v="62"/>
    <s v="Centerville"/>
    <s v="Revenue"/>
    <s v="Total"/>
    <s v="N/A"/>
    <x v="42"/>
    <x v="42"/>
    <m/>
    <x v="27"/>
  </r>
  <r>
    <n v="198"/>
    <x v="1"/>
    <n v="62"/>
    <s v="Centerville"/>
    <s v="Revenue"/>
    <s v="Line Item"/>
    <s v="N/A"/>
    <x v="43"/>
    <x v="43"/>
    <m/>
    <x v="0"/>
  </r>
  <r>
    <n v="199"/>
    <x v="1"/>
    <n v="62"/>
    <s v="Centerville"/>
    <s v="Revenue"/>
    <s v="Line Item"/>
    <s v="N/A"/>
    <x v="44"/>
    <x v="44"/>
    <m/>
    <x v="0"/>
  </r>
  <r>
    <n v="200"/>
    <x v="1"/>
    <n v="62"/>
    <s v="Centerville"/>
    <s v="Revenue"/>
    <s v="Line Item"/>
    <s v="N/A"/>
    <x v="45"/>
    <x v="45"/>
    <m/>
    <x v="0"/>
  </r>
  <r>
    <n v="201"/>
    <x v="1"/>
    <n v="62"/>
    <s v="Centerville"/>
    <s v="Revenue"/>
    <s v="Line Item"/>
    <s v="N/A"/>
    <x v="46"/>
    <x v="46"/>
    <m/>
    <x v="0"/>
  </r>
  <r>
    <n v="202"/>
    <x v="1"/>
    <n v="62"/>
    <s v="Centerville"/>
    <s v="Revenue"/>
    <s v="Line Item"/>
    <s v="N/A"/>
    <x v="47"/>
    <x v="47"/>
    <m/>
    <x v="0"/>
  </r>
  <r>
    <n v="203"/>
    <x v="1"/>
    <n v="62"/>
    <s v="Centerville"/>
    <s v="Revenue"/>
    <s v="Line Item"/>
    <s v="N/A"/>
    <x v="48"/>
    <x v="48"/>
    <m/>
    <x v="0"/>
  </r>
  <r>
    <n v="204"/>
    <x v="1"/>
    <n v="62"/>
    <s v="Centerville"/>
    <s v="Revenue"/>
    <s v="Line Item"/>
    <s v="N/A"/>
    <x v="49"/>
    <x v="49"/>
    <m/>
    <x v="0"/>
  </r>
  <r>
    <n v="205"/>
    <x v="1"/>
    <n v="62"/>
    <s v="Centerville"/>
    <s v="Revenue"/>
    <s v="Line Item"/>
    <s v="N/A"/>
    <x v="50"/>
    <x v="50"/>
    <m/>
    <x v="0"/>
  </r>
  <r>
    <n v="206"/>
    <x v="1"/>
    <n v="62"/>
    <s v="Centerville"/>
    <s v="Revenue"/>
    <s v="Line Item"/>
    <s v="N/A"/>
    <x v="51"/>
    <x v="51"/>
    <m/>
    <x v="0"/>
  </r>
  <r>
    <n v="207"/>
    <x v="1"/>
    <n v="62"/>
    <s v="Centerville"/>
    <s v="Revenue"/>
    <s v="Total"/>
    <s v="N/A"/>
    <x v="52"/>
    <x v="52"/>
    <m/>
    <x v="27"/>
  </r>
  <r>
    <n v="208"/>
    <x v="1"/>
    <n v="62"/>
    <s v="Centerville"/>
    <s v="Salary Expense"/>
    <s v="Line Item"/>
    <s v="Management"/>
    <x v="53"/>
    <x v="53"/>
    <n v="1.1399999999999999"/>
    <x v="28"/>
  </r>
  <r>
    <n v="209"/>
    <x v="1"/>
    <n v="62"/>
    <s v="Centerville"/>
    <s v="Salary Expense"/>
    <s v="Line Item"/>
    <s v="Management"/>
    <x v="54"/>
    <x v="54"/>
    <m/>
    <x v="0"/>
  </r>
  <r>
    <n v="210"/>
    <x v="1"/>
    <n v="62"/>
    <s v="Centerville"/>
    <s v="Salary Expense"/>
    <s v="Line Item"/>
    <s v="Management"/>
    <x v="55"/>
    <x v="55"/>
    <m/>
    <x v="0"/>
  </r>
  <r>
    <n v="211"/>
    <x v="1"/>
    <n v="62"/>
    <s v="Centerville"/>
    <s v="Salary Expense"/>
    <s v="Line Item"/>
    <s v="Direct Care"/>
    <x v="56"/>
    <x v="56"/>
    <m/>
    <x v="0"/>
  </r>
  <r>
    <n v="212"/>
    <x v="1"/>
    <n v="62"/>
    <s v="Centerville"/>
    <s v="Salary Expense"/>
    <s v="Line Item"/>
    <s v="Direct Care"/>
    <x v="57"/>
    <x v="57"/>
    <m/>
    <x v="0"/>
  </r>
  <r>
    <n v="213"/>
    <x v="1"/>
    <n v="62"/>
    <s v="Centerville"/>
    <s v="Salary Expense"/>
    <s v="Line Item"/>
    <s v="Direct Care"/>
    <x v="58"/>
    <x v="58"/>
    <m/>
    <x v="0"/>
  </r>
  <r>
    <n v="214"/>
    <x v="1"/>
    <n v="62"/>
    <s v="Centerville"/>
    <s v="Salary Expense"/>
    <s v="Line Item"/>
    <s v="Direct Care"/>
    <x v="59"/>
    <x v="59"/>
    <m/>
    <x v="0"/>
  </r>
  <r>
    <n v="215"/>
    <x v="1"/>
    <n v="62"/>
    <s v="Centerville"/>
    <s v="Salary Expense"/>
    <s v="Line Item"/>
    <s v="Direct Care"/>
    <x v="60"/>
    <x v="60"/>
    <m/>
    <x v="0"/>
  </r>
  <r>
    <n v="216"/>
    <x v="1"/>
    <n v="62"/>
    <s v="Centerville"/>
    <s v="Salary Expense"/>
    <s v="Line Item"/>
    <s v="Direct Care"/>
    <x v="61"/>
    <x v="61"/>
    <m/>
    <x v="0"/>
  </r>
  <r>
    <n v="217"/>
    <x v="1"/>
    <n v="62"/>
    <s v="Centerville"/>
    <s v="Salary Expense"/>
    <s v="Line Item"/>
    <s v="Direct Care"/>
    <x v="62"/>
    <x v="62"/>
    <m/>
    <x v="0"/>
  </r>
  <r>
    <n v="218"/>
    <x v="1"/>
    <n v="62"/>
    <s v="Centerville"/>
    <s v="Salary Expense"/>
    <s v="Line Item"/>
    <s v="Direct Care"/>
    <x v="63"/>
    <x v="63"/>
    <m/>
    <x v="0"/>
  </r>
  <r>
    <n v="219"/>
    <x v="1"/>
    <n v="62"/>
    <s v="Centerville"/>
    <s v="Salary Expense"/>
    <s v="Line Item"/>
    <s v="Direct Care"/>
    <x v="64"/>
    <x v="64"/>
    <m/>
    <x v="0"/>
  </r>
  <r>
    <n v="220"/>
    <x v="1"/>
    <n v="62"/>
    <s v="Centerville"/>
    <s v="Salary Expense"/>
    <s v="Line Item"/>
    <s v="Direct Care"/>
    <x v="65"/>
    <x v="65"/>
    <m/>
    <x v="0"/>
  </r>
  <r>
    <n v="221"/>
    <x v="1"/>
    <n v="62"/>
    <s v="Centerville"/>
    <s v="Salary Expense"/>
    <s v="Line Item"/>
    <s v="Direct Care"/>
    <x v="66"/>
    <x v="66"/>
    <m/>
    <x v="0"/>
  </r>
  <r>
    <n v="222"/>
    <x v="1"/>
    <n v="62"/>
    <s v="Centerville"/>
    <s v="Salary Expense"/>
    <s v="Line Item"/>
    <s v="Direct Care"/>
    <x v="67"/>
    <x v="67"/>
    <m/>
    <x v="0"/>
  </r>
  <r>
    <n v="223"/>
    <x v="1"/>
    <n v="62"/>
    <s v="Centerville"/>
    <s v="Salary Expense"/>
    <s v="Line Item"/>
    <s v="Direct Care"/>
    <x v="68"/>
    <x v="68"/>
    <m/>
    <x v="0"/>
  </r>
  <r>
    <n v="224"/>
    <x v="1"/>
    <n v="62"/>
    <s v="Centerville"/>
    <s v="Salary Expense"/>
    <s v="Line Item"/>
    <s v="Direct Care"/>
    <x v="69"/>
    <x v="69"/>
    <m/>
    <x v="0"/>
  </r>
  <r>
    <n v="225"/>
    <x v="1"/>
    <n v="62"/>
    <s v="Centerville"/>
    <s v="Salary Expense"/>
    <s v="Line Item"/>
    <s v="Direct Care"/>
    <x v="70"/>
    <x v="70"/>
    <m/>
    <x v="0"/>
  </r>
  <r>
    <n v="226"/>
    <x v="1"/>
    <n v="62"/>
    <s v="Centerville"/>
    <s v="Salary Expense"/>
    <s v="Line Item"/>
    <s v="Direct Care"/>
    <x v="71"/>
    <x v="71"/>
    <m/>
    <x v="0"/>
  </r>
  <r>
    <n v="227"/>
    <x v="1"/>
    <n v="62"/>
    <s v="Centerville"/>
    <s v="Salary Expense"/>
    <s v="Line Item"/>
    <s v="Direct Care"/>
    <x v="72"/>
    <x v="72"/>
    <m/>
    <x v="0"/>
  </r>
  <r>
    <n v="228"/>
    <x v="1"/>
    <n v="62"/>
    <s v="Centerville"/>
    <s v="Salary Expense"/>
    <s v="Line Item"/>
    <s v="Direct Care"/>
    <x v="73"/>
    <x v="73"/>
    <m/>
    <x v="0"/>
  </r>
  <r>
    <n v="229"/>
    <x v="1"/>
    <n v="62"/>
    <s v="Centerville"/>
    <s v="Salary Expense"/>
    <s v="Line Item"/>
    <s v="Direct Care"/>
    <x v="74"/>
    <x v="74"/>
    <m/>
    <x v="0"/>
  </r>
  <r>
    <n v="230"/>
    <x v="1"/>
    <n v="62"/>
    <s v="Centerville"/>
    <s v="Salary Expense"/>
    <s v="Line Item"/>
    <s v="Direct Care"/>
    <x v="75"/>
    <x v="75"/>
    <m/>
    <x v="0"/>
  </r>
  <r>
    <n v="231"/>
    <x v="1"/>
    <n v="62"/>
    <s v="Centerville"/>
    <s v="Salary Expense"/>
    <s v="Line Item"/>
    <s v="Direct Care"/>
    <x v="76"/>
    <x v="76"/>
    <m/>
    <x v="0"/>
  </r>
  <r>
    <n v="232"/>
    <x v="1"/>
    <n v="62"/>
    <s v="Centerville"/>
    <s v="Salary Expense"/>
    <s v="Line Item"/>
    <s v="Direct Care"/>
    <x v="77"/>
    <x v="77"/>
    <m/>
    <x v="0"/>
  </r>
  <r>
    <n v="233"/>
    <x v="1"/>
    <n v="62"/>
    <s v="Centerville"/>
    <s v="Salary Expense"/>
    <s v="Line Item"/>
    <s v="Direct Care"/>
    <x v="78"/>
    <x v="78"/>
    <m/>
    <x v="0"/>
  </r>
  <r>
    <n v="234"/>
    <x v="1"/>
    <n v="62"/>
    <s v="Centerville"/>
    <s v="Salary Expense"/>
    <s v="Line Item"/>
    <s v="Direct Care"/>
    <x v="79"/>
    <x v="79"/>
    <m/>
    <x v="0"/>
  </r>
  <r>
    <n v="235"/>
    <x v="1"/>
    <n v="62"/>
    <s v="Centerville"/>
    <s v="Salary Expense"/>
    <s v="Line Item"/>
    <s v="Direct Care"/>
    <x v="80"/>
    <x v="80"/>
    <m/>
    <x v="0"/>
  </r>
  <r>
    <n v="236"/>
    <x v="1"/>
    <n v="62"/>
    <s v="Centerville"/>
    <s v="Salary Expense"/>
    <s v="Line Item"/>
    <s v="Direct Care"/>
    <x v="81"/>
    <x v="81"/>
    <m/>
    <x v="0"/>
  </r>
  <r>
    <n v="237"/>
    <x v="1"/>
    <n v="62"/>
    <s v="Centerville"/>
    <s v="Salary Expense"/>
    <s v="Line Item"/>
    <s v="Direct Care"/>
    <x v="82"/>
    <x v="82"/>
    <n v="2.08"/>
    <x v="29"/>
  </r>
  <r>
    <n v="238"/>
    <x v="1"/>
    <n v="62"/>
    <s v="Centerville"/>
    <s v="Salary Expense"/>
    <s v="Line Item"/>
    <s v="Direct Care"/>
    <x v="83"/>
    <x v="83"/>
    <m/>
    <x v="0"/>
  </r>
  <r>
    <n v="239"/>
    <x v="1"/>
    <n v="62"/>
    <s v="Centerville"/>
    <s v="Salary Expense"/>
    <s v="Line Item"/>
    <s v="Direct Care"/>
    <x v="84"/>
    <x v="84"/>
    <m/>
    <x v="0"/>
  </r>
  <r>
    <n v="240"/>
    <x v="1"/>
    <n v="62"/>
    <s v="Centerville"/>
    <s v="Salary Expense"/>
    <s v="Line Item"/>
    <s v="Direct Care"/>
    <x v="85"/>
    <x v="85"/>
    <m/>
    <x v="0"/>
  </r>
  <r>
    <n v="241"/>
    <x v="1"/>
    <n v="62"/>
    <s v="Centerville"/>
    <s v="Salary Expense"/>
    <s v="Line Item"/>
    <s v="Direct Care"/>
    <x v="86"/>
    <x v="86"/>
    <m/>
    <x v="0"/>
  </r>
  <r>
    <n v="242"/>
    <x v="1"/>
    <n v="62"/>
    <s v="Centerville"/>
    <s v="Salary Expense"/>
    <s v="Line Item"/>
    <s v="Clerical/Support"/>
    <x v="87"/>
    <x v="87"/>
    <n v="0.9"/>
    <x v="30"/>
  </r>
  <r>
    <n v="243"/>
    <x v="1"/>
    <n v="62"/>
    <s v="Centerville"/>
    <s v="Salary Expense"/>
    <s v="Line Item"/>
    <s v="Clerical/Support"/>
    <x v="88"/>
    <x v="88"/>
    <m/>
    <x v="0"/>
  </r>
  <r>
    <n v="244"/>
    <x v="1"/>
    <n v="62"/>
    <s v="Centerville"/>
    <s v="Salary Expense"/>
    <s v="Line Item"/>
    <s v="Clerical/Support"/>
    <x v="89"/>
    <x v="89"/>
    <m/>
    <x v="0"/>
  </r>
  <r>
    <n v="245"/>
    <x v="1"/>
    <n v="62"/>
    <s v="Centerville"/>
    <s v="Salary Expense"/>
    <s v="Line Item"/>
    <s v="N/A"/>
    <x v="90"/>
    <x v="90"/>
    <s v="XXXXXX"/>
    <x v="0"/>
  </r>
  <r>
    <n v="246"/>
    <x v="1"/>
    <n v="62"/>
    <s v="Centerville"/>
    <s v="Salary Expense"/>
    <s v="Total"/>
    <s v="N/A"/>
    <x v="91"/>
    <x v="91"/>
    <n v="4.12"/>
    <x v="31"/>
  </r>
  <r>
    <n v="247"/>
    <x v="1"/>
    <n v="62"/>
    <s v="Centerville"/>
    <s v="Expense"/>
    <s v="Total"/>
    <s v="N/A"/>
    <x v="92"/>
    <x v="92"/>
    <n v="4.12"/>
    <x v="31"/>
  </r>
  <r>
    <n v="248"/>
    <x v="1"/>
    <n v="62"/>
    <s v="Centerville"/>
    <s v="Expense"/>
    <s v="Line Item"/>
    <s v="N/A"/>
    <x v="93"/>
    <x v="93"/>
    <m/>
    <x v="0"/>
  </r>
  <r>
    <n v="249"/>
    <x v="1"/>
    <n v="62"/>
    <s v="Centerville"/>
    <s v="Expense"/>
    <s v="Line Item"/>
    <s v="N/A"/>
    <x v="94"/>
    <x v="94"/>
    <m/>
    <x v="0"/>
  </r>
  <r>
    <n v="250"/>
    <x v="1"/>
    <n v="62"/>
    <s v="Centerville"/>
    <s v="Expense"/>
    <s v="Line Item"/>
    <s v="N/A"/>
    <x v="95"/>
    <x v="95"/>
    <m/>
    <x v="0"/>
  </r>
  <r>
    <n v="251"/>
    <x v="1"/>
    <n v="62"/>
    <s v="Centerville"/>
    <s v="Expense"/>
    <s v="Line Item"/>
    <s v="N/A"/>
    <x v="96"/>
    <x v="96"/>
    <m/>
    <x v="0"/>
  </r>
  <r>
    <n v="252"/>
    <x v="1"/>
    <n v="62"/>
    <s v="Centerville"/>
    <s v="Expense"/>
    <s v="Total"/>
    <s v="N/A"/>
    <x v="97"/>
    <x v="97"/>
    <n v="0"/>
    <x v="1"/>
  </r>
  <r>
    <n v="253"/>
    <x v="1"/>
    <n v="62"/>
    <s v="Centerville"/>
    <s v="Expense"/>
    <s v="Line Item"/>
    <s v="N/A"/>
    <x v="98"/>
    <x v="98"/>
    <m/>
    <x v="0"/>
  </r>
  <r>
    <n v="254"/>
    <x v="1"/>
    <n v="62"/>
    <s v="Centerville"/>
    <s v="Expense"/>
    <s v="Total"/>
    <s v="N/A"/>
    <x v="99"/>
    <x v="99"/>
    <n v="4.12"/>
    <x v="31"/>
  </r>
  <r>
    <n v="255"/>
    <x v="1"/>
    <n v="62"/>
    <s v="Centerville"/>
    <s v="Expense"/>
    <s v="Line Item"/>
    <s v="N/A"/>
    <x v="100"/>
    <x v="100"/>
    <m/>
    <x v="32"/>
  </r>
  <r>
    <n v="256"/>
    <x v="1"/>
    <n v="62"/>
    <s v="Centerville"/>
    <s v="Expense"/>
    <s v="Line Item"/>
    <s v="N/A"/>
    <x v="101"/>
    <x v="101"/>
    <m/>
    <x v="33"/>
  </r>
  <r>
    <n v="257"/>
    <x v="1"/>
    <n v="62"/>
    <s v="Centerville"/>
    <s v="Expense"/>
    <s v="Line Item"/>
    <s v="N/A"/>
    <x v="102"/>
    <x v="102"/>
    <m/>
    <x v="0"/>
  </r>
  <r>
    <n v="258"/>
    <x v="1"/>
    <n v="62"/>
    <s v="Centerville"/>
    <s v="Expense"/>
    <s v="Total"/>
    <s v="N/A"/>
    <x v="103"/>
    <x v="103"/>
    <m/>
    <x v="34"/>
  </r>
  <r>
    <n v="259"/>
    <x v="1"/>
    <n v="62"/>
    <s v="Centerville"/>
    <s v="Expense"/>
    <s v="Line Item"/>
    <s v="N/A"/>
    <x v="104"/>
    <x v="104"/>
    <m/>
    <x v="35"/>
  </r>
  <r>
    <n v="260"/>
    <x v="1"/>
    <n v="62"/>
    <s v="Centerville"/>
    <s v="Expense"/>
    <s v="Line Item"/>
    <s v="N/A"/>
    <x v="105"/>
    <x v="105"/>
    <m/>
    <x v="0"/>
  </r>
  <r>
    <n v="261"/>
    <x v="1"/>
    <n v="62"/>
    <s v="Centerville"/>
    <s v="Expense"/>
    <s v="Line Item"/>
    <s v="N/A"/>
    <x v="106"/>
    <x v="106"/>
    <m/>
    <x v="36"/>
  </r>
  <r>
    <n v="262"/>
    <x v="1"/>
    <n v="62"/>
    <s v="Centerville"/>
    <s v="Expense"/>
    <s v="Line Item"/>
    <s v="N/A"/>
    <x v="107"/>
    <x v="107"/>
    <m/>
    <x v="0"/>
  </r>
  <r>
    <n v="263"/>
    <x v="1"/>
    <n v="62"/>
    <s v="Centerville"/>
    <s v="Expense"/>
    <s v="Total"/>
    <s v="N/A"/>
    <x v="108"/>
    <x v="108"/>
    <m/>
    <x v="37"/>
  </r>
  <r>
    <n v="264"/>
    <x v="1"/>
    <n v="62"/>
    <s v="Centerville"/>
    <s v="Expense"/>
    <s v="Line Item"/>
    <s v="N/A"/>
    <x v="109"/>
    <x v="109"/>
    <m/>
    <x v="0"/>
  </r>
  <r>
    <n v="265"/>
    <x v="1"/>
    <n v="62"/>
    <s v="Centerville"/>
    <s v="Expense"/>
    <s v="Line Item"/>
    <s v="N/A"/>
    <x v="110"/>
    <x v="110"/>
    <m/>
    <x v="0"/>
  </r>
  <r>
    <n v="266"/>
    <x v="1"/>
    <n v="62"/>
    <s v="Centerville"/>
    <s v="Expense"/>
    <s v="Line Item"/>
    <s v="N/A"/>
    <x v="111"/>
    <x v="111"/>
    <m/>
    <x v="0"/>
  </r>
  <r>
    <n v="267"/>
    <x v="1"/>
    <n v="62"/>
    <s v="Centerville"/>
    <s v="Expense"/>
    <s v="Line Item"/>
    <s v="N/A"/>
    <x v="112"/>
    <x v="112"/>
    <m/>
    <x v="0"/>
  </r>
  <r>
    <n v="268"/>
    <x v="1"/>
    <n v="62"/>
    <s v="Centerville"/>
    <s v="Expense"/>
    <s v="Line Item"/>
    <s v="N/A"/>
    <x v="113"/>
    <x v="113"/>
    <m/>
    <x v="38"/>
  </r>
  <r>
    <n v="269"/>
    <x v="1"/>
    <n v="62"/>
    <s v="Centerville"/>
    <s v="Expense"/>
    <s v="Line Item"/>
    <s v="N/A"/>
    <x v="114"/>
    <x v="114"/>
    <m/>
    <x v="39"/>
  </r>
  <r>
    <n v="270"/>
    <x v="1"/>
    <n v="62"/>
    <s v="Centerville"/>
    <s v="Expense"/>
    <s v="Line Item"/>
    <s v="N/A"/>
    <x v="115"/>
    <x v="115"/>
    <m/>
    <x v="40"/>
  </r>
  <r>
    <n v="271"/>
    <x v="1"/>
    <n v="62"/>
    <s v="Centerville"/>
    <s v="Expense"/>
    <s v="Line Item"/>
    <s v="N/A"/>
    <x v="116"/>
    <x v="116"/>
    <m/>
    <x v="0"/>
  </r>
  <r>
    <n v="272"/>
    <x v="1"/>
    <n v="62"/>
    <s v="Centerville"/>
    <s v="Expense"/>
    <s v="Line Item"/>
    <s v="N/A"/>
    <x v="117"/>
    <x v="117"/>
    <m/>
    <x v="41"/>
  </r>
  <r>
    <n v="273"/>
    <x v="1"/>
    <n v="62"/>
    <s v="Centerville"/>
    <s v="Expense"/>
    <s v="Line Item"/>
    <s v="N/A"/>
    <x v="118"/>
    <x v="118"/>
    <m/>
    <x v="0"/>
  </r>
  <r>
    <n v="274"/>
    <x v="1"/>
    <n v="62"/>
    <s v="Centerville"/>
    <s v="Expense"/>
    <s v="Line Item"/>
    <s v="N/A"/>
    <x v="119"/>
    <x v="119"/>
    <m/>
    <x v="0"/>
  </r>
  <r>
    <n v="275"/>
    <x v="1"/>
    <n v="62"/>
    <s v="Centerville"/>
    <s v="Expense"/>
    <s v="Line Item"/>
    <s v="N/A"/>
    <x v="120"/>
    <x v="120"/>
    <m/>
    <x v="0"/>
  </r>
  <r>
    <n v="276"/>
    <x v="1"/>
    <n v="62"/>
    <s v="Centerville"/>
    <s v="Expense"/>
    <s v="Line Item"/>
    <s v="N/A"/>
    <x v="121"/>
    <x v="121"/>
    <m/>
    <x v="0"/>
  </r>
  <r>
    <n v="277"/>
    <x v="1"/>
    <n v="62"/>
    <s v="Centerville"/>
    <s v="Expense"/>
    <s v="Line Item"/>
    <s v="N/A"/>
    <x v="122"/>
    <x v="122"/>
    <m/>
    <x v="0"/>
  </r>
  <r>
    <n v="278"/>
    <x v="1"/>
    <n v="62"/>
    <s v="Centerville"/>
    <s v="Expense"/>
    <s v="Line Item"/>
    <s v="N/A"/>
    <x v="123"/>
    <x v="123"/>
    <m/>
    <x v="0"/>
  </r>
  <r>
    <n v="279"/>
    <x v="1"/>
    <n v="62"/>
    <s v="Centerville"/>
    <s v="Expense"/>
    <s v="Line Item"/>
    <s v="N/A"/>
    <x v="124"/>
    <x v="124"/>
    <m/>
    <x v="42"/>
  </r>
  <r>
    <n v="280"/>
    <x v="1"/>
    <n v="62"/>
    <s v="Centerville"/>
    <s v="Expense"/>
    <s v="Line Item"/>
    <s v="N/A"/>
    <x v="125"/>
    <x v="125"/>
    <m/>
    <x v="0"/>
  </r>
  <r>
    <n v="281"/>
    <x v="1"/>
    <n v="62"/>
    <s v="Centerville"/>
    <s v="Expense"/>
    <s v="Line Item"/>
    <s v="N/A"/>
    <x v="126"/>
    <x v="126"/>
    <m/>
    <x v="0"/>
  </r>
  <r>
    <n v="282"/>
    <x v="1"/>
    <n v="62"/>
    <s v="Centerville"/>
    <s v="Expense"/>
    <s v="Total"/>
    <s v="N/A"/>
    <x v="127"/>
    <x v="127"/>
    <m/>
    <x v="43"/>
  </r>
  <r>
    <n v="283"/>
    <x v="1"/>
    <n v="62"/>
    <s v="Centerville"/>
    <s v="Expense"/>
    <s v="Line Item"/>
    <s v="N/A"/>
    <x v="128"/>
    <x v="128"/>
    <m/>
    <x v="0"/>
  </r>
  <r>
    <n v="284"/>
    <x v="1"/>
    <n v="62"/>
    <s v="Centerville"/>
    <s v="Expense"/>
    <s v="Line Item"/>
    <s v="N/A"/>
    <x v="129"/>
    <x v="129"/>
    <m/>
    <x v="0"/>
  </r>
  <r>
    <n v="285"/>
    <x v="1"/>
    <n v="62"/>
    <s v="Centerville"/>
    <s v="Expense"/>
    <s v="Line Item"/>
    <s v="N/A"/>
    <x v="130"/>
    <x v="130"/>
    <m/>
    <x v="44"/>
  </r>
  <r>
    <n v="286"/>
    <x v="1"/>
    <n v="62"/>
    <s v="Centerville"/>
    <s v="Expense"/>
    <s v="Line Item"/>
    <s v="N/A"/>
    <x v="131"/>
    <x v="131"/>
    <m/>
    <x v="45"/>
  </r>
  <r>
    <n v="287"/>
    <x v="1"/>
    <n v="62"/>
    <s v="Centerville"/>
    <s v="Expense"/>
    <s v="Line Item"/>
    <s v="N/A"/>
    <x v="132"/>
    <x v="132"/>
    <m/>
    <x v="0"/>
  </r>
  <r>
    <n v="288"/>
    <x v="1"/>
    <n v="62"/>
    <s v="Centerville"/>
    <s v="Expense"/>
    <s v="Line Item"/>
    <s v="N/A"/>
    <x v="133"/>
    <x v="133"/>
    <m/>
    <x v="0"/>
  </r>
  <r>
    <n v="289"/>
    <x v="1"/>
    <n v="62"/>
    <s v="Centerville"/>
    <s v="Expense"/>
    <s v="Total"/>
    <s v="N/A"/>
    <x v="134"/>
    <x v="134"/>
    <m/>
    <x v="46"/>
  </r>
  <r>
    <n v="290"/>
    <x v="1"/>
    <n v="62"/>
    <s v="Centerville"/>
    <s v="Expense"/>
    <s v="Line Item"/>
    <s v="N/A"/>
    <x v="135"/>
    <x v="135"/>
    <m/>
    <x v="47"/>
  </r>
  <r>
    <n v="291"/>
    <x v="1"/>
    <n v="62"/>
    <s v="Centerville"/>
    <s v="Expense"/>
    <s v="Total"/>
    <s v="N/A"/>
    <x v="136"/>
    <x v="136"/>
    <m/>
    <x v="48"/>
  </r>
  <r>
    <n v="292"/>
    <x v="1"/>
    <n v="62"/>
    <s v="Centerville"/>
    <s v="Expense"/>
    <s v="Line Item"/>
    <s v="N/A"/>
    <x v="137"/>
    <x v="137"/>
    <m/>
    <x v="0"/>
  </r>
  <r>
    <n v="293"/>
    <x v="1"/>
    <n v="62"/>
    <s v="Centerville"/>
    <s v="Expense"/>
    <s v="Line Item"/>
    <s v="N/A"/>
    <x v="138"/>
    <x v="138"/>
    <m/>
    <x v="0"/>
  </r>
  <r>
    <n v="294"/>
    <x v="1"/>
    <n v="62"/>
    <s v="Centerville"/>
    <s v="Expense"/>
    <s v="Total"/>
    <s v="N/A"/>
    <x v="139"/>
    <x v="139"/>
    <m/>
    <x v="48"/>
  </r>
  <r>
    <n v="295"/>
    <x v="1"/>
    <n v="62"/>
    <s v="Centerville"/>
    <s v="Expense"/>
    <s v="Total"/>
    <s v="N/A"/>
    <x v="140"/>
    <x v="140"/>
    <m/>
    <x v="27"/>
  </r>
  <r>
    <n v="296"/>
    <x v="1"/>
    <n v="62"/>
    <s v="Centerville"/>
    <s v="Expense"/>
    <s v="Line Item"/>
    <s v="N/A"/>
    <x v="141"/>
    <x v="141"/>
    <m/>
    <x v="49"/>
  </r>
  <r>
    <n v="297"/>
    <x v="1"/>
    <n v="62"/>
    <s v="Centerville"/>
    <s v="Non-Reimbursable"/>
    <s v="Line Item"/>
    <s v="N/A"/>
    <x v="142"/>
    <x v="142"/>
    <m/>
    <x v="0"/>
  </r>
  <r>
    <n v="298"/>
    <x v="1"/>
    <n v="62"/>
    <s v="Centerville"/>
    <s v="Non-Reimbursable"/>
    <s v="Line Item"/>
    <s v="N/A"/>
    <x v="143"/>
    <x v="143"/>
    <m/>
    <x v="0"/>
  </r>
  <r>
    <n v="299"/>
    <x v="1"/>
    <n v="62"/>
    <s v="Centerville"/>
    <s v="Non-Reimbursable"/>
    <s v="Line Item"/>
    <s v="N/A"/>
    <x v="144"/>
    <x v="144"/>
    <m/>
    <x v="0"/>
  </r>
  <r>
    <n v="300"/>
    <x v="1"/>
    <n v="62"/>
    <s v="Centerville"/>
    <s v="Non-Reimbursable"/>
    <s v="Line Item"/>
    <s v="N/A"/>
    <x v="145"/>
    <x v="145"/>
    <m/>
    <x v="0"/>
  </r>
  <r>
    <n v="301"/>
    <x v="1"/>
    <n v="62"/>
    <s v="Centerville"/>
    <s v="Non-Reimbursable"/>
    <s v="Line Item"/>
    <s v="N/A"/>
    <x v="146"/>
    <x v="146"/>
    <m/>
    <x v="0"/>
  </r>
  <r>
    <n v="302"/>
    <x v="1"/>
    <n v="62"/>
    <s v="Centerville"/>
    <s v="Non-Reimbursable"/>
    <s v="Line Item"/>
    <s v="N/A"/>
    <x v="147"/>
    <x v="147"/>
    <m/>
    <x v="0"/>
  </r>
  <r>
    <n v="303"/>
    <x v="1"/>
    <n v="62"/>
    <s v="Centerville"/>
    <s v="Non-Reimbursable"/>
    <s v="Line Item"/>
    <s v="N/A"/>
    <x v="148"/>
    <x v="148"/>
    <m/>
    <x v="0"/>
  </r>
  <r>
    <n v="304"/>
    <x v="1"/>
    <n v="62"/>
    <s v="Centerville"/>
    <s v="Non-Reimbursable"/>
    <s v="Total"/>
    <s v="N/A"/>
    <x v="149"/>
    <x v="149"/>
    <m/>
    <x v="0"/>
  </r>
  <r>
    <n v="305"/>
    <x v="1"/>
    <n v="62"/>
    <s v="Centerville"/>
    <s v="Non-Reimbursable"/>
    <s v="Total"/>
    <s v="N/A"/>
    <x v="150"/>
    <x v="150"/>
    <m/>
    <x v="0"/>
  </r>
  <r>
    <n v="306"/>
    <x v="1"/>
    <n v="62"/>
    <s v="Centerville"/>
    <s v="Non-Reimbursable"/>
    <s v="Line Item"/>
    <s v="N/A"/>
    <x v="151"/>
    <x v="151"/>
    <m/>
    <x v="0"/>
  </r>
  <r>
    <n v="307"/>
    <x v="1"/>
    <n v="62"/>
    <s v="Centerville"/>
    <s v="Non-Reimbursable"/>
    <s v="Line Item"/>
    <s v="N/A"/>
    <x v="152"/>
    <x v="152"/>
    <m/>
    <x v="0"/>
  </r>
  <r>
    <n v="308"/>
    <x v="1"/>
    <n v="62"/>
    <s v="Centerville"/>
    <s v="Non-Reimbursable"/>
    <s v="Line Item"/>
    <s v="N/A"/>
    <x v="153"/>
    <x v="153"/>
    <m/>
    <x v="0"/>
  </r>
  <r>
    <n v="309"/>
    <x v="2"/>
    <n v="63"/>
    <s v="Brockton"/>
    <s v="Revenue"/>
    <s v="Line Item"/>
    <s v="N/A"/>
    <x v="0"/>
    <x v="0"/>
    <m/>
    <x v="0"/>
  </r>
  <r>
    <n v="310"/>
    <x v="2"/>
    <n v="63"/>
    <s v="Brockton"/>
    <s v="Revenue"/>
    <s v="Line Item"/>
    <s v="N/A"/>
    <x v="1"/>
    <x v="1"/>
    <m/>
    <x v="0"/>
  </r>
  <r>
    <n v="311"/>
    <x v="2"/>
    <n v="63"/>
    <s v="Brockton"/>
    <s v="Revenue"/>
    <s v="Line Item"/>
    <s v="N/A"/>
    <x v="2"/>
    <x v="2"/>
    <m/>
    <x v="0"/>
  </r>
  <r>
    <n v="312"/>
    <x v="2"/>
    <n v="63"/>
    <s v="Brockton"/>
    <s v="Revenue"/>
    <s v="Total"/>
    <s v="N/A"/>
    <x v="3"/>
    <x v="3"/>
    <m/>
    <x v="1"/>
  </r>
  <r>
    <n v="313"/>
    <x v="2"/>
    <n v="63"/>
    <s v="Brockton"/>
    <s v="Revenue"/>
    <s v="Line Item"/>
    <s v="N/A"/>
    <x v="4"/>
    <x v="4"/>
    <m/>
    <x v="0"/>
  </r>
  <r>
    <n v="314"/>
    <x v="2"/>
    <n v="63"/>
    <s v="Brockton"/>
    <s v="Revenue"/>
    <s v="Line Item"/>
    <s v="N/A"/>
    <x v="5"/>
    <x v="5"/>
    <m/>
    <x v="0"/>
  </r>
  <r>
    <n v="315"/>
    <x v="2"/>
    <n v="63"/>
    <s v="Brockton"/>
    <s v="Revenue"/>
    <s v="Total"/>
    <s v="N/A"/>
    <x v="6"/>
    <x v="6"/>
    <m/>
    <x v="1"/>
  </r>
  <r>
    <n v="316"/>
    <x v="2"/>
    <n v="63"/>
    <s v="Brockton"/>
    <s v="Revenue"/>
    <s v="Line Item"/>
    <s v="N/A"/>
    <x v="7"/>
    <x v="7"/>
    <m/>
    <x v="0"/>
  </r>
  <r>
    <n v="317"/>
    <x v="2"/>
    <n v="63"/>
    <s v="Brockton"/>
    <s v="Revenue"/>
    <s v="Line Item"/>
    <s v="N/A"/>
    <x v="8"/>
    <x v="8"/>
    <m/>
    <x v="0"/>
  </r>
  <r>
    <n v="318"/>
    <x v="2"/>
    <n v="63"/>
    <s v="Brockton"/>
    <s v="Revenue"/>
    <s v="Line Item"/>
    <s v="N/A"/>
    <x v="9"/>
    <x v="9"/>
    <m/>
    <x v="0"/>
  </r>
  <r>
    <n v="319"/>
    <x v="2"/>
    <n v="63"/>
    <s v="Brockton"/>
    <s v="Revenue"/>
    <s v="Line Item"/>
    <s v="N/A"/>
    <x v="10"/>
    <x v="10"/>
    <m/>
    <x v="50"/>
  </r>
  <r>
    <n v="320"/>
    <x v="2"/>
    <n v="63"/>
    <s v="Brockton"/>
    <s v="Revenue"/>
    <s v="Line Item"/>
    <s v="N/A"/>
    <x v="11"/>
    <x v="11"/>
    <m/>
    <x v="0"/>
  </r>
  <r>
    <n v="321"/>
    <x v="2"/>
    <n v="63"/>
    <s v="Brockton"/>
    <s v="Revenue"/>
    <s v="Line Item"/>
    <s v="N/A"/>
    <x v="12"/>
    <x v="12"/>
    <m/>
    <x v="0"/>
  </r>
  <r>
    <n v="322"/>
    <x v="2"/>
    <n v="63"/>
    <s v="Brockton"/>
    <s v="Revenue"/>
    <s v="Line Item"/>
    <s v="N/A"/>
    <x v="13"/>
    <x v="13"/>
    <m/>
    <x v="0"/>
  </r>
  <r>
    <n v="323"/>
    <x v="2"/>
    <n v="63"/>
    <s v="Brockton"/>
    <s v="Revenue"/>
    <s v="Line Item"/>
    <s v="N/A"/>
    <x v="14"/>
    <x v="14"/>
    <m/>
    <x v="0"/>
  </r>
  <r>
    <n v="324"/>
    <x v="2"/>
    <n v="63"/>
    <s v="Brockton"/>
    <s v="Revenue"/>
    <s v="Line Item"/>
    <s v="N/A"/>
    <x v="15"/>
    <x v="15"/>
    <m/>
    <x v="0"/>
  </r>
  <r>
    <n v="325"/>
    <x v="2"/>
    <n v="63"/>
    <s v="Brockton"/>
    <s v="Revenue"/>
    <s v="Line Item"/>
    <s v="N/A"/>
    <x v="16"/>
    <x v="16"/>
    <m/>
    <x v="0"/>
  </r>
  <r>
    <n v="326"/>
    <x v="2"/>
    <n v="63"/>
    <s v="Brockton"/>
    <s v="Revenue"/>
    <s v="Line Item"/>
    <s v="N/A"/>
    <x v="17"/>
    <x v="17"/>
    <m/>
    <x v="0"/>
  </r>
  <r>
    <n v="327"/>
    <x v="2"/>
    <n v="63"/>
    <s v="Brockton"/>
    <s v="Revenue"/>
    <s v="Line Item"/>
    <s v="N/A"/>
    <x v="18"/>
    <x v="18"/>
    <m/>
    <x v="0"/>
  </r>
  <r>
    <n v="328"/>
    <x v="2"/>
    <n v="63"/>
    <s v="Brockton"/>
    <s v="Revenue"/>
    <s v="Line Item"/>
    <s v="N/A"/>
    <x v="19"/>
    <x v="19"/>
    <m/>
    <x v="0"/>
  </r>
  <r>
    <n v="329"/>
    <x v="2"/>
    <n v="63"/>
    <s v="Brockton"/>
    <s v="Revenue"/>
    <s v="Line Item"/>
    <s v="N/A"/>
    <x v="20"/>
    <x v="20"/>
    <m/>
    <x v="0"/>
  </r>
  <r>
    <n v="330"/>
    <x v="2"/>
    <n v="63"/>
    <s v="Brockton"/>
    <s v="Revenue"/>
    <s v="Line Item"/>
    <s v="N/A"/>
    <x v="21"/>
    <x v="21"/>
    <m/>
    <x v="0"/>
  </r>
  <r>
    <n v="331"/>
    <x v="2"/>
    <n v="63"/>
    <s v="Brockton"/>
    <s v="Revenue"/>
    <s v="Line Item"/>
    <s v="N/A"/>
    <x v="22"/>
    <x v="22"/>
    <m/>
    <x v="0"/>
  </r>
  <r>
    <n v="332"/>
    <x v="2"/>
    <n v="63"/>
    <s v="Brockton"/>
    <s v="Revenue"/>
    <s v="Line Item"/>
    <s v="N/A"/>
    <x v="23"/>
    <x v="23"/>
    <m/>
    <x v="0"/>
  </r>
  <r>
    <n v="333"/>
    <x v="2"/>
    <n v="63"/>
    <s v="Brockton"/>
    <s v="Revenue"/>
    <s v="Line Item"/>
    <s v="N/A"/>
    <x v="24"/>
    <x v="24"/>
    <m/>
    <x v="0"/>
  </r>
  <r>
    <n v="334"/>
    <x v="2"/>
    <n v="63"/>
    <s v="Brockton"/>
    <s v="Revenue"/>
    <s v="Line Item"/>
    <s v="N/A"/>
    <x v="25"/>
    <x v="25"/>
    <m/>
    <x v="0"/>
  </r>
  <r>
    <n v="335"/>
    <x v="2"/>
    <n v="63"/>
    <s v="Brockton"/>
    <s v="Revenue"/>
    <s v="Line Item"/>
    <s v="N/A"/>
    <x v="26"/>
    <x v="26"/>
    <m/>
    <x v="0"/>
  </r>
  <r>
    <n v="336"/>
    <x v="2"/>
    <n v="63"/>
    <s v="Brockton"/>
    <s v="Revenue"/>
    <s v="Line Item"/>
    <s v="N/A"/>
    <x v="27"/>
    <x v="27"/>
    <m/>
    <x v="0"/>
  </r>
  <r>
    <n v="337"/>
    <x v="2"/>
    <n v="63"/>
    <s v="Brockton"/>
    <s v="Revenue"/>
    <s v="Line Item"/>
    <s v="N/A"/>
    <x v="28"/>
    <x v="28"/>
    <m/>
    <x v="51"/>
  </r>
  <r>
    <n v="338"/>
    <x v="2"/>
    <n v="63"/>
    <s v="Brockton"/>
    <s v="Revenue"/>
    <s v="Line Item"/>
    <s v="N/A"/>
    <x v="29"/>
    <x v="29"/>
    <m/>
    <x v="0"/>
  </r>
  <r>
    <n v="339"/>
    <x v="2"/>
    <n v="63"/>
    <s v="Brockton"/>
    <s v="Revenue"/>
    <s v="Line Item"/>
    <s v="N/A"/>
    <x v="30"/>
    <x v="30"/>
    <m/>
    <x v="0"/>
  </r>
  <r>
    <n v="340"/>
    <x v="2"/>
    <n v="63"/>
    <s v="Brockton"/>
    <s v="Revenue"/>
    <s v="Line Item"/>
    <s v="N/A"/>
    <x v="31"/>
    <x v="31"/>
    <m/>
    <x v="0"/>
  </r>
  <r>
    <n v="341"/>
    <x v="2"/>
    <n v="63"/>
    <s v="Brockton"/>
    <s v="Revenue"/>
    <s v="Line Item"/>
    <s v="N/A"/>
    <x v="32"/>
    <x v="32"/>
    <m/>
    <x v="0"/>
  </r>
  <r>
    <n v="342"/>
    <x v="2"/>
    <n v="63"/>
    <s v="Brockton"/>
    <s v="Revenue"/>
    <s v="Line Item"/>
    <s v="N/A"/>
    <x v="33"/>
    <x v="33"/>
    <m/>
    <x v="0"/>
  </r>
  <r>
    <n v="343"/>
    <x v="2"/>
    <n v="63"/>
    <s v="Brockton"/>
    <s v="Revenue"/>
    <s v="Line Item"/>
    <s v="N/A"/>
    <x v="34"/>
    <x v="34"/>
    <m/>
    <x v="0"/>
  </r>
  <r>
    <n v="344"/>
    <x v="2"/>
    <n v="63"/>
    <s v="Brockton"/>
    <s v="Revenue"/>
    <s v="Line Item"/>
    <s v="N/A"/>
    <x v="35"/>
    <x v="35"/>
    <m/>
    <x v="0"/>
  </r>
  <r>
    <n v="345"/>
    <x v="2"/>
    <n v="63"/>
    <s v="Brockton"/>
    <s v="Revenue"/>
    <s v="Line Item"/>
    <s v="N/A"/>
    <x v="36"/>
    <x v="36"/>
    <m/>
    <x v="0"/>
  </r>
  <r>
    <n v="346"/>
    <x v="2"/>
    <n v="63"/>
    <s v="Brockton"/>
    <s v="Revenue"/>
    <s v="Line Item"/>
    <s v="N/A"/>
    <x v="37"/>
    <x v="37"/>
    <m/>
    <x v="0"/>
  </r>
  <r>
    <n v="347"/>
    <x v="2"/>
    <n v="63"/>
    <s v="Brockton"/>
    <s v="Revenue"/>
    <s v="Line Item"/>
    <s v="N/A"/>
    <x v="38"/>
    <x v="38"/>
    <m/>
    <x v="0"/>
  </r>
  <r>
    <n v="348"/>
    <x v="2"/>
    <n v="63"/>
    <s v="Brockton"/>
    <s v="Revenue"/>
    <s v="Line Item"/>
    <s v="N/A"/>
    <x v="39"/>
    <x v="39"/>
    <m/>
    <x v="0"/>
  </r>
  <r>
    <n v="349"/>
    <x v="2"/>
    <n v="63"/>
    <s v="Brockton"/>
    <s v="Revenue"/>
    <s v="Line Item"/>
    <s v="N/A"/>
    <x v="40"/>
    <x v="40"/>
    <m/>
    <x v="0"/>
  </r>
  <r>
    <n v="350"/>
    <x v="2"/>
    <n v="63"/>
    <s v="Brockton"/>
    <s v="Revenue"/>
    <s v="Line Item"/>
    <s v="N/A"/>
    <x v="41"/>
    <x v="41"/>
    <m/>
    <x v="0"/>
  </r>
  <r>
    <n v="351"/>
    <x v="2"/>
    <n v="63"/>
    <s v="Brockton"/>
    <s v="Revenue"/>
    <s v="Total"/>
    <s v="N/A"/>
    <x v="42"/>
    <x v="42"/>
    <m/>
    <x v="52"/>
  </r>
  <r>
    <n v="352"/>
    <x v="2"/>
    <n v="63"/>
    <s v="Brockton"/>
    <s v="Revenue"/>
    <s v="Line Item"/>
    <s v="N/A"/>
    <x v="43"/>
    <x v="43"/>
    <m/>
    <x v="0"/>
  </r>
  <r>
    <n v="353"/>
    <x v="2"/>
    <n v="63"/>
    <s v="Brockton"/>
    <s v="Revenue"/>
    <s v="Line Item"/>
    <s v="N/A"/>
    <x v="44"/>
    <x v="44"/>
    <m/>
    <x v="0"/>
  </r>
  <r>
    <n v="354"/>
    <x v="2"/>
    <n v="63"/>
    <s v="Brockton"/>
    <s v="Revenue"/>
    <s v="Line Item"/>
    <s v="N/A"/>
    <x v="45"/>
    <x v="45"/>
    <m/>
    <x v="0"/>
  </r>
  <r>
    <n v="355"/>
    <x v="2"/>
    <n v="63"/>
    <s v="Brockton"/>
    <s v="Revenue"/>
    <s v="Line Item"/>
    <s v="N/A"/>
    <x v="46"/>
    <x v="46"/>
    <m/>
    <x v="0"/>
  </r>
  <r>
    <n v="356"/>
    <x v="2"/>
    <n v="63"/>
    <s v="Brockton"/>
    <s v="Revenue"/>
    <s v="Line Item"/>
    <s v="N/A"/>
    <x v="47"/>
    <x v="47"/>
    <m/>
    <x v="0"/>
  </r>
  <r>
    <n v="357"/>
    <x v="2"/>
    <n v="63"/>
    <s v="Brockton"/>
    <s v="Revenue"/>
    <s v="Line Item"/>
    <s v="N/A"/>
    <x v="48"/>
    <x v="48"/>
    <m/>
    <x v="0"/>
  </r>
  <r>
    <n v="358"/>
    <x v="2"/>
    <n v="63"/>
    <s v="Brockton"/>
    <s v="Revenue"/>
    <s v="Line Item"/>
    <s v="N/A"/>
    <x v="49"/>
    <x v="49"/>
    <m/>
    <x v="0"/>
  </r>
  <r>
    <n v="359"/>
    <x v="2"/>
    <n v="63"/>
    <s v="Brockton"/>
    <s v="Revenue"/>
    <s v="Line Item"/>
    <s v="N/A"/>
    <x v="50"/>
    <x v="50"/>
    <m/>
    <x v="0"/>
  </r>
  <r>
    <n v="360"/>
    <x v="2"/>
    <n v="63"/>
    <s v="Brockton"/>
    <s v="Revenue"/>
    <s v="Line Item"/>
    <s v="N/A"/>
    <x v="51"/>
    <x v="51"/>
    <m/>
    <x v="0"/>
  </r>
  <r>
    <n v="361"/>
    <x v="2"/>
    <n v="63"/>
    <s v="Brockton"/>
    <s v="Revenue"/>
    <s v="Total"/>
    <s v="N/A"/>
    <x v="52"/>
    <x v="52"/>
    <m/>
    <x v="52"/>
  </r>
  <r>
    <n v="362"/>
    <x v="2"/>
    <n v="63"/>
    <s v="Brockton"/>
    <s v="Salary Expense"/>
    <s v="Line Item"/>
    <s v="Management"/>
    <x v="53"/>
    <x v="53"/>
    <n v="0.86"/>
    <x v="53"/>
  </r>
  <r>
    <n v="363"/>
    <x v="2"/>
    <n v="63"/>
    <s v="Brockton"/>
    <s v="Salary Expense"/>
    <s v="Line Item"/>
    <s v="Management"/>
    <x v="54"/>
    <x v="54"/>
    <n v="0.63"/>
    <x v="54"/>
  </r>
  <r>
    <n v="364"/>
    <x v="2"/>
    <n v="63"/>
    <s v="Brockton"/>
    <s v="Salary Expense"/>
    <s v="Line Item"/>
    <s v="Management"/>
    <x v="55"/>
    <x v="55"/>
    <m/>
    <x v="0"/>
  </r>
  <r>
    <n v="365"/>
    <x v="2"/>
    <n v="63"/>
    <s v="Brockton"/>
    <s v="Salary Expense"/>
    <s v="Line Item"/>
    <s v="Direct Care"/>
    <x v="56"/>
    <x v="56"/>
    <m/>
    <x v="0"/>
  </r>
  <r>
    <n v="366"/>
    <x v="2"/>
    <n v="63"/>
    <s v="Brockton"/>
    <s v="Salary Expense"/>
    <s v="Line Item"/>
    <s v="Direct Care"/>
    <x v="57"/>
    <x v="57"/>
    <m/>
    <x v="0"/>
  </r>
  <r>
    <n v="367"/>
    <x v="2"/>
    <n v="63"/>
    <s v="Brockton"/>
    <s v="Salary Expense"/>
    <s v="Line Item"/>
    <s v="Direct Care"/>
    <x v="58"/>
    <x v="58"/>
    <m/>
    <x v="0"/>
  </r>
  <r>
    <n v="368"/>
    <x v="2"/>
    <n v="63"/>
    <s v="Brockton"/>
    <s v="Salary Expense"/>
    <s v="Line Item"/>
    <s v="Direct Care"/>
    <x v="59"/>
    <x v="59"/>
    <m/>
    <x v="0"/>
  </r>
  <r>
    <n v="369"/>
    <x v="2"/>
    <n v="63"/>
    <s v="Brockton"/>
    <s v="Salary Expense"/>
    <s v="Line Item"/>
    <s v="Direct Care"/>
    <x v="60"/>
    <x v="60"/>
    <m/>
    <x v="0"/>
  </r>
  <r>
    <n v="370"/>
    <x v="2"/>
    <n v="63"/>
    <s v="Brockton"/>
    <s v="Salary Expense"/>
    <s v="Line Item"/>
    <s v="Direct Care"/>
    <x v="61"/>
    <x v="61"/>
    <m/>
    <x v="0"/>
  </r>
  <r>
    <n v="371"/>
    <x v="2"/>
    <n v="63"/>
    <s v="Brockton"/>
    <s v="Salary Expense"/>
    <s v="Line Item"/>
    <s v="Direct Care"/>
    <x v="62"/>
    <x v="62"/>
    <m/>
    <x v="0"/>
  </r>
  <r>
    <n v="372"/>
    <x v="2"/>
    <n v="63"/>
    <s v="Brockton"/>
    <s v="Salary Expense"/>
    <s v="Line Item"/>
    <s v="Direct Care"/>
    <x v="63"/>
    <x v="63"/>
    <m/>
    <x v="0"/>
  </r>
  <r>
    <n v="373"/>
    <x v="2"/>
    <n v="63"/>
    <s v="Brockton"/>
    <s v="Salary Expense"/>
    <s v="Line Item"/>
    <s v="Direct Care"/>
    <x v="64"/>
    <x v="64"/>
    <m/>
    <x v="0"/>
  </r>
  <r>
    <n v="374"/>
    <x v="2"/>
    <n v="63"/>
    <s v="Brockton"/>
    <s v="Salary Expense"/>
    <s v="Line Item"/>
    <s v="Direct Care"/>
    <x v="65"/>
    <x v="65"/>
    <m/>
    <x v="0"/>
  </r>
  <r>
    <n v="375"/>
    <x v="2"/>
    <n v="63"/>
    <s v="Brockton"/>
    <s v="Salary Expense"/>
    <s v="Line Item"/>
    <s v="Direct Care"/>
    <x v="66"/>
    <x v="66"/>
    <m/>
    <x v="0"/>
  </r>
  <r>
    <n v="376"/>
    <x v="2"/>
    <n v="63"/>
    <s v="Brockton"/>
    <s v="Salary Expense"/>
    <s v="Line Item"/>
    <s v="Direct Care"/>
    <x v="67"/>
    <x v="67"/>
    <m/>
    <x v="0"/>
  </r>
  <r>
    <n v="377"/>
    <x v="2"/>
    <n v="63"/>
    <s v="Brockton"/>
    <s v="Salary Expense"/>
    <s v="Line Item"/>
    <s v="Direct Care"/>
    <x v="68"/>
    <x v="68"/>
    <m/>
    <x v="0"/>
  </r>
  <r>
    <n v="378"/>
    <x v="2"/>
    <n v="63"/>
    <s v="Brockton"/>
    <s v="Salary Expense"/>
    <s v="Line Item"/>
    <s v="Direct Care"/>
    <x v="69"/>
    <x v="69"/>
    <m/>
    <x v="0"/>
  </r>
  <r>
    <n v="379"/>
    <x v="2"/>
    <n v="63"/>
    <s v="Brockton"/>
    <s v="Salary Expense"/>
    <s v="Line Item"/>
    <s v="Direct Care"/>
    <x v="70"/>
    <x v="70"/>
    <m/>
    <x v="0"/>
  </r>
  <r>
    <n v="380"/>
    <x v="2"/>
    <n v="63"/>
    <s v="Brockton"/>
    <s v="Salary Expense"/>
    <s v="Line Item"/>
    <s v="Direct Care"/>
    <x v="71"/>
    <x v="71"/>
    <m/>
    <x v="0"/>
  </r>
  <r>
    <n v="381"/>
    <x v="2"/>
    <n v="63"/>
    <s v="Brockton"/>
    <s v="Salary Expense"/>
    <s v="Line Item"/>
    <s v="Direct Care"/>
    <x v="72"/>
    <x v="72"/>
    <m/>
    <x v="0"/>
  </r>
  <r>
    <n v="382"/>
    <x v="2"/>
    <n v="63"/>
    <s v="Brockton"/>
    <s v="Salary Expense"/>
    <s v="Line Item"/>
    <s v="Direct Care"/>
    <x v="73"/>
    <x v="73"/>
    <m/>
    <x v="0"/>
  </r>
  <r>
    <n v="383"/>
    <x v="2"/>
    <n v="63"/>
    <s v="Brockton"/>
    <s v="Salary Expense"/>
    <s v="Line Item"/>
    <s v="Direct Care"/>
    <x v="74"/>
    <x v="74"/>
    <m/>
    <x v="0"/>
  </r>
  <r>
    <n v="384"/>
    <x v="2"/>
    <n v="63"/>
    <s v="Brockton"/>
    <s v="Salary Expense"/>
    <s v="Line Item"/>
    <s v="Direct Care"/>
    <x v="75"/>
    <x v="75"/>
    <m/>
    <x v="0"/>
  </r>
  <r>
    <n v="385"/>
    <x v="2"/>
    <n v="63"/>
    <s v="Brockton"/>
    <s v="Salary Expense"/>
    <s v="Line Item"/>
    <s v="Direct Care"/>
    <x v="76"/>
    <x v="76"/>
    <m/>
    <x v="0"/>
  </r>
  <r>
    <n v="386"/>
    <x v="2"/>
    <n v="63"/>
    <s v="Brockton"/>
    <s v="Salary Expense"/>
    <s v="Line Item"/>
    <s v="Direct Care"/>
    <x v="77"/>
    <x v="77"/>
    <m/>
    <x v="0"/>
  </r>
  <r>
    <n v="387"/>
    <x v="2"/>
    <n v="63"/>
    <s v="Brockton"/>
    <s v="Salary Expense"/>
    <s v="Line Item"/>
    <s v="Direct Care"/>
    <x v="78"/>
    <x v="78"/>
    <m/>
    <x v="0"/>
  </r>
  <r>
    <n v="388"/>
    <x v="2"/>
    <n v="63"/>
    <s v="Brockton"/>
    <s v="Salary Expense"/>
    <s v="Line Item"/>
    <s v="Direct Care"/>
    <x v="79"/>
    <x v="79"/>
    <m/>
    <x v="0"/>
  </r>
  <r>
    <n v="389"/>
    <x v="2"/>
    <n v="63"/>
    <s v="Brockton"/>
    <s v="Salary Expense"/>
    <s v="Line Item"/>
    <s v="Direct Care"/>
    <x v="80"/>
    <x v="80"/>
    <n v="0.88"/>
    <x v="55"/>
  </r>
  <r>
    <n v="390"/>
    <x v="2"/>
    <n v="63"/>
    <s v="Brockton"/>
    <s v="Salary Expense"/>
    <s v="Line Item"/>
    <s v="Direct Care"/>
    <x v="81"/>
    <x v="81"/>
    <n v="1.03"/>
    <x v="56"/>
  </r>
  <r>
    <n v="391"/>
    <x v="2"/>
    <n v="63"/>
    <s v="Brockton"/>
    <s v="Salary Expense"/>
    <s v="Line Item"/>
    <s v="Direct Care"/>
    <x v="82"/>
    <x v="82"/>
    <n v="6.87"/>
    <x v="57"/>
  </r>
  <r>
    <n v="392"/>
    <x v="2"/>
    <n v="63"/>
    <s v="Brockton"/>
    <s v="Salary Expense"/>
    <s v="Line Item"/>
    <s v="Direct Care"/>
    <x v="83"/>
    <x v="83"/>
    <m/>
    <x v="0"/>
  </r>
  <r>
    <n v="393"/>
    <x v="2"/>
    <n v="63"/>
    <s v="Brockton"/>
    <s v="Salary Expense"/>
    <s v="Line Item"/>
    <s v="Direct Care"/>
    <x v="84"/>
    <x v="84"/>
    <m/>
    <x v="0"/>
  </r>
  <r>
    <n v="394"/>
    <x v="2"/>
    <n v="63"/>
    <s v="Brockton"/>
    <s v="Salary Expense"/>
    <s v="Line Item"/>
    <s v="Direct Care"/>
    <x v="85"/>
    <x v="85"/>
    <m/>
    <x v="0"/>
  </r>
  <r>
    <n v="395"/>
    <x v="2"/>
    <n v="63"/>
    <s v="Brockton"/>
    <s v="Salary Expense"/>
    <s v="Line Item"/>
    <s v="Direct Care"/>
    <x v="86"/>
    <x v="86"/>
    <m/>
    <x v="0"/>
  </r>
  <r>
    <n v="396"/>
    <x v="2"/>
    <n v="63"/>
    <s v="Brockton"/>
    <s v="Salary Expense"/>
    <s v="Line Item"/>
    <s v="Clerical/Support"/>
    <x v="87"/>
    <x v="87"/>
    <n v="0.44"/>
    <x v="58"/>
  </r>
  <r>
    <n v="397"/>
    <x v="2"/>
    <n v="63"/>
    <s v="Brockton"/>
    <s v="Salary Expense"/>
    <s v="Line Item"/>
    <s v="Clerical/Support"/>
    <x v="88"/>
    <x v="88"/>
    <m/>
    <x v="0"/>
  </r>
  <r>
    <n v="398"/>
    <x v="2"/>
    <n v="63"/>
    <s v="Brockton"/>
    <s v="Salary Expense"/>
    <s v="Line Item"/>
    <s v="Clerical/Support"/>
    <x v="89"/>
    <x v="89"/>
    <m/>
    <x v="0"/>
  </r>
  <r>
    <n v="399"/>
    <x v="2"/>
    <n v="63"/>
    <s v="Brockton"/>
    <s v="Salary Expense"/>
    <s v="Line Item"/>
    <s v="N/A"/>
    <x v="90"/>
    <x v="90"/>
    <s v="XXXXXX"/>
    <x v="0"/>
  </r>
  <r>
    <n v="400"/>
    <x v="2"/>
    <n v="63"/>
    <s v="Brockton"/>
    <s v="Salary Expense"/>
    <s v="Total"/>
    <s v="N/A"/>
    <x v="91"/>
    <x v="91"/>
    <n v="10.709999999999999"/>
    <x v="59"/>
  </r>
  <r>
    <n v="401"/>
    <x v="2"/>
    <n v="63"/>
    <s v="Brockton"/>
    <s v="Expense"/>
    <s v="Total"/>
    <s v="N/A"/>
    <x v="92"/>
    <x v="92"/>
    <n v="10.709999999999999"/>
    <x v="59"/>
  </r>
  <r>
    <n v="402"/>
    <x v="2"/>
    <n v="63"/>
    <s v="Brockton"/>
    <s v="Expense"/>
    <s v="Line Item"/>
    <s v="N/A"/>
    <x v="93"/>
    <x v="93"/>
    <m/>
    <x v="0"/>
  </r>
  <r>
    <n v="403"/>
    <x v="2"/>
    <n v="63"/>
    <s v="Brockton"/>
    <s v="Expense"/>
    <s v="Line Item"/>
    <s v="N/A"/>
    <x v="94"/>
    <x v="94"/>
    <m/>
    <x v="0"/>
  </r>
  <r>
    <n v="404"/>
    <x v="2"/>
    <n v="63"/>
    <s v="Brockton"/>
    <s v="Expense"/>
    <s v="Line Item"/>
    <s v="N/A"/>
    <x v="95"/>
    <x v="95"/>
    <m/>
    <x v="0"/>
  </r>
  <r>
    <n v="405"/>
    <x v="2"/>
    <n v="63"/>
    <s v="Brockton"/>
    <s v="Expense"/>
    <s v="Line Item"/>
    <s v="N/A"/>
    <x v="96"/>
    <x v="96"/>
    <m/>
    <x v="0"/>
  </r>
  <r>
    <n v="406"/>
    <x v="2"/>
    <n v="63"/>
    <s v="Brockton"/>
    <s v="Expense"/>
    <s v="Total"/>
    <s v="N/A"/>
    <x v="97"/>
    <x v="97"/>
    <n v="0"/>
    <x v="1"/>
  </r>
  <r>
    <n v="407"/>
    <x v="2"/>
    <n v="63"/>
    <s v="Brockton"/>
    <s v="Expense"/>
    <s v="Line Item"/>
    <s v="N/A"/>
    <x v="98"/>
    <x v="98"/>
    <m/>
    <x v="0"/>
  </r>
  <r>
    <n v="408"/>
    <x v="2"/>
    <n v="63"/>
    <s v="Brockton"/>
    <s v="Expense"/>
    <s v="Total"/>
    <s v="N/A"/>
    <x v="99"/>
    <x v="99"/>
    <n v="10.709999999999999"/>
    <x v="59"/>
  </r>
  <r>
    <n v="409"/>
    <x v="2"/>
    <n v="63"/>
    <s v="Brockton"/>
    <s v="Expense"/>
    <s v="Line Item"/>
    <s v="N/A"/>
    <x v="100"/>
    <x v="100"/>
    <m/>
    <x v="60"/>
  </r>
  <r>
    <n v="410"/>
    <x v="2"/>
    <n v="63"/>
    <s v="Brockton"/>
    <s v="Expense"/>
    <s v="Line Item"/>
    <s v="N/A"/>
    <x v="101"/>
    <x v="101"/>
    <m/>
    <x v="61"/>
  </r>
  <r>
    <n v="411"/>
    <x v="2"/>
    <n v="63"/>
    <s v="Brockton"/>
    <s v="Expense"/>
    <s v="Line Item"/>
    <s v="N/A"/>
    <x v="102"/>
    <x v="102"/>
    <m/>
    <x v="0"/>
  </r>
  <r>
    <n v="412"/>
    <x v="2"/>
    <n v="63"/>
    <s v="Brockton"/>
    <s v="Expense"/>
    <s v="Total"/>
    <s v="N/A"/>
    <x v="103"/>
    <x v="103"/>
    <m/>
    <x v="62"/>
  </r>
  <r>
    <n v="413"/>
    <x v="2"/>
    <n v="63"/>
    <s v="Brockton"/>
    <s v="Expense"/>
    <s v="Line Item"/>
    <s v="N/A"/>
    <x v="104"/>
    <x v="104"/>
    <m/>
    <x v="63"/>
  </r>
  <r>
    <n v="414"/>
    <x v="2"/>
    <n v="63"/>
    <s v="Brockton"/>
    <s v="Expense"/>
    <s v="Line Item"/>
    <s v="N/A"/>
    <x v="105"/>
    <x v="105"/>
    <m/>
    <x v="1"/>
  </r>
  <r>
    <n v="415"/>
    <x v="2"/>
    <n v="63"/>
    <s v="Brockton"/>
    <s v="Expense"/>
    <s v="Line Item"/>
    <s v="N/A"/>
    <x v="106"/>
    <x v="106"/>
    <m/>
    <x v="64"/>
  </r>
  <r>
    <n v="416"/>
    <x v="2"/>
    <n v="63"/>
    <s v="Brockton"/>
    <s v="Expense"/>
    <s v="Line Item"/>
    <s v="N/A"/>
    <x v="107"/>
    <x v="107"/>
    <m/>
    <x v="1"/>
  </r>
  <r>
    <n v="417"/>
    <x v="2"/>
    <n v="63"/>
    <s v="Brockton"/>
    <s v="Expense"/>
    <s v="Total"/>
    <s v="N/A"/>
    <x v="108"/>
    <x v="108"/>
    <m/>
    <x v="65"/>
  </r>
  <r>
    <n v="418"/>
    <x v="2"/>
    <n v="63"/>
    <s v="Brockton"/>
    <s v="Expense"/>
    <s v="Line Item"/>
    <s v="N/A"/>
    <x v="109"/>
    <x v="109"/>
    <m/>
    <x v="1"/>
  </r>
  <r>
    <n v="419"/>
    <x v="2"/>
    <n v="63"/>
    <s v="Brockton"/>
    <s v="Expense"/>
    <s v="Line Item"/>
    <s v="N/A"/>
    <x v="110"/>
    <x v="110"/>
    <m/>
    <x v="1"/>
  </r>
  <r>
    <n v="420"/>
    <x v="2"/>
    <n v="63"/>
    <s v="Brockton"/>
    <s v="Expense"/>
    <s v="Line Item"/>
    <s v="N/A"/>
    <x v="111"/>
    <x v="111"/>
    <m/>
    <x v="1"/>
  </r>
  <r>
    <n v="421"/>
    <x v="2"/>
    <n v="63"/>
    <s v="Brockton"/>
    <s v="Expense"/>
    <s v="Line Item"/>
    <s v="N/A"/>
    <x v="112"/>
    <x v="112"/>
    <m/>
    <x v="1"/>
  </r>
  <r>
    <n v="422"/>
    <x v="2"/>
    <n v="63"/>
    <s v="Brockton"/>
    <s v="Expense"/>
    <s v="Line Item"/>
    <s v="N/A"/>
    <x v="113"/>
    <x v="113"/>
    <m/>
    <x v="66"/>
  </r>
  <r>
    <n v="423"/>
    <x v="2"/>
    <n v="63"/>
    <s v="Brockton"/>
    <s v="Expense"/>
    <s v="Line Item"/>
    <s v="N/A"/>
    <x v="114"/>
    <x v="114"/>
    <m/>
    <x v="67"/>
  </r>
  <r>
    <n v="424"/>
    <x v="2"/>
    <n v="63"/>
    <s v="Brockton"/>
    <s v="Expense"/>
    <s v="Line Item"/>
    <s v="N/A"/>
    <x v="115"/>
    <x v="115"/>
    <m/>
    <x v="68"/>
  </r>
  <r>
    <n v="425"/>
    <x v="2"/>
    <n v="63"/>
    <s v="Brockton"/>
    <s v="Expense"/>
    <s v="Line Item"/>
    <s v="N/A"/>
    <x v="116"/>
    <x v="116"/>
    <m/>
    <x v="1"/>
  </r>
  <r>
    <n v="426"/>
    <x v="2"/>
    <n v="63"/>
    <s v="Brockton"/>
    <s v="Expense"/>
    <s v="Line Item"/>
    <s v="N/A"/>
    <x v="117"/>
    <x v="117"/>
    <m/>
    <x v="69"/>
  </r>
  <r>
    <n v="427"/>
    <x v="2"/>
    <n v="63"/>
    <s v="Brockton"/>
    <s v="Expense"/>
    <s v="Line Item"/>
    <s v="N/A"/>
    <x v="118"/>
    <x v="118"/>
    <m/>
    <x v="1"/>
  </r>
  <r>
    <n v="428"/>
    <x v="2"/>
    <n v="63"/>
    <s v="Brockton"/>
    <s v="Expense"/>
    <s v="Line Item"/>
    <s v="N/A"/>
    <x v="119"/>
    <x v="119"/>
    <m/>
    <x v="1"/>
  </r>
  <r>
    <n v="429"/>
    <x v="2"/>
    <n v="63"/>
    <s v="Brockton"/>
    <s v="Expense"/>
    <s v="Line Item"/>
    <s v="N/A"/>
    <x v="120"/>
    <x v="120"/>
    <m/>
    <x v="1"/>
  </r>
  <r>
    <n v="430"/>
    <x v="2"/>
    <n v="63"/>
    <s v="Brockton"/>
    <s v="Expense"/>
    <s v="Line Item"/>
    <s v="N/A"/>
    <x v="121"/>
    <x v="121"/>
    <m/>
    <x v="1"/>
  </r>
  <r>
    <n v="431"/>
    <x v="2"/>
    <n v="63"/>
    <s v="Brockton"/>
    <s v="Expense"/>
    <s v="Line Item"/>
    <s v="N/A"/>
    <x v="122"/>
    <x v="122"/>
    <m/>
    <x v="1"/>
  </r>
  <r>
    <n v="432"/>
    <x v="2"/>
    <n v="63"/>
    <s v="Brockton"/>
    <s v="Expense"/>
    <s v="Line Item"/>
    <s v="N/A"/>
    <x v="123"/>
    <x v="123"/>
    <m/>
    <x v="1"/>
  </r>
  <r>
    <n v="433"/>
    <x v="2"/>
    <n v="63"/>
    <s v="Brockton"/>
    <s v="Expense"/>
    <s v="Line Item"/>
    <s v="N/A"/>
    <x v="124"/>
    <x v="124"/>
    <m/>
    <x v="70"/>
  </r>
  <r>
    <n v="434"/>
    <x v="2"/>
    <n v="63"/>
    <s v="Brockton"/>
    <s v="Expense"/>
    <s v="Line Item"/>
    <s v="N/A"/>
    <x v="125"/>
    <x v="125"/>
    <m/>
    <x v="1"/>
  </r>
  <r>
    <n v="435"/>
    <x v="2"/>
    <n v="63"/>
    <s v="Brockton"/>
    <s v="Expense"/>
    <s v="Line Item"/>
    <s v="N/A"/>
    <x v="126"/>
    <x v="126"/>
    <m/>
    <x v="1"/>
  </r>
  <r>
    <n v="436"/>
    <x v="2"/>
    <n v="63"/>
    <s v="Brockton"/>
    <s v="Expense"/>
    <s v="Total"/>
    <s v="N/A"/>
    <x v="127"/>
    <x v="127"/>
    <m/>
    <x v="71"/>
  </r>
  <r>
    <n v="437"/>
    <x v="2"/>
    <n v="63"/>
    <s v="Brockton"/>
    <s v="Expense"/>
    <s v="Line Item"/>
    <s v="N/A"/>
    <x v="128"/>
    <x v="128"/>
    <m/>
    <x v="0"/>
  </r>
  <r>
    <n v="438"/>
    <x v="2"/>
    <n v="63"/>
    <s v="Brockton"/>
    <s v="Expense"/>
    <s v="Line Item"/>
    <s v="N/A"/>
    <x v="129"/>
    <x v="129"/>
    <m/>
    <x v="0"/>
  </r>
  <r>
    <n v="439"/>
    <x v="2"/>
    <n v="63"/>
    <s v="Brockton"/>
    <s v="Expense"/>
    <s v="Line Item"/>
    <s v="N/A"/>
    <x v="130"/>
    <x v="130"/>
    <m/>
    <x v="0"/>
  </r>
  <r>
    <n v="440"/>
    <x v="2"/>
    <n v="63"/>
    <s v="Brockton"/>
    <s v="Expense"/>
    <s v="Line Item"/>
    <s v="N/A"/>
    <x v="131"/>
    <x v="131"/>
    <m/>
    <x v="72"/>
  </r>
  <r>
    <n v="441"/>
    <x v="2"/>
    <n v="63"/>
    <s v="Brockton"/>
    <s v="Expense"/>
    <s v="Line Item"/>
    <s v="N/A"/>
    <x v="132"/>
    <x v="132"/>
    <m/>
    <x v="0"/>
  </r>
  <r>
    <n v="442"/>
    <x v="2"/>
    <n v="63"/>
    <s v="Brockton"/>
    <s v="Expense"/>
    <s v="Line Item"/>
    <s v="N/A"/>
    <x v="133"/>
    <x v="133"/>
    <m/>
    <x v="0"/>
  </r>
  <r>
    <n v="443"/>
    <x v="2"/>
    <n v="63"/>
    <s v="Brockton"/>
    <s v="Expense"/>
    <s v="Total"/>
    <s v="N/A"/>
    <x v="134"/>
    <x v="134"/>
    <m/>
    <x v="72"/>
  </r>
  <r>
    <n v="444"/>
    <x v="2"/>
    <n v="63"/>
    <s v="Brockton"/>
    <s v="Expense"/>
    <s v="Line Item"/>
    <s v="N/A"/>
    <x v="135"/>
    <x v="135"/>
    <m/>
    <x v="73"/>
  </r>
  <r>
    <n v="445"/>
    <x v="2"/>
    <n v="63"/>
    <s v="Brockton"/>
    <s v="Expense"/>
    <s v="Total"/>
    <s v="N/A"/>
    <x v="136"/>
    <x v="136"/>
    <m/>
    <x v="74"/>
  </r>
  <r>
    <n v="446"/>
    <x v="2"/>
    <n v="63"/>
    <s v="Brockton"/>
    <s v="Expense"/>
    <s v="Line Item"/>
    <s v="N/A"/>
    <x v="137"/>
    <x v="137"/>
    <m/>
    <x v="0"/>
  </r>
  <r>
    <n v="447"/>
    <x v="2"/>
    <n v="63"/>
    <s v="Brockton"/>
    <s v="Expense"/>
    <s v="Line Item"/>
    <s v="N/A"/>
    <x v="138"/>
    <x v="138"/>
    <m/>
    <x v="0"/>
  </r>
  <r>
    <n v="448"/>
    <x v="2"/>
    <n v="63"/>
    <s v="Brockton"/>
    <s v="Expense"/>
    <s v="Total"/>
    <s v="N/A"/>
    <x v="139"/>
    <x v="139"/>
    <m/>
    <x v="74"/>
  </r>
  <r>
    <n v="449"/>
    <x v="2"/>
    <n v="63"/>
    <s v="Brockton"/>
    <s v="Expense"/>
    <s v="Total"/>
    <s v="N/A"/>
    <x v="140"/>
    <x v="140"/>
    <m/>
    <x v="52"/>
  </r>
  <r>
    <n v="450"/>
    <x v="2"/>
    <n v="63"/>
    <s v="Brockton"/>
    <s v="Expense"/>
    <s v="Line Item"/>
    <s v="N/A"/>
    <x v="141"/>
    <x v="141"/>
    <m/>
    <x v="75"/>
  </r>
  <r>
    <n v="451"/>
    <x v="2"/>
    <n v="63"/>
    <s v="Brockton"/>
    <s v="Non-Reimbursable"/>
    <s v="Line Item"/>
    <s v="N/A"/>
    <x v="142"/>
    <x v="142"/>
    <m/>
    <x v="0"/>
  </r>
  <r>
    <n v="452"/>
    <x v="2"/>
    <n v="63"/>
    <s v="Brockton"/>
    <s v="Non-Reimbursable"/>
    <s v="Line Item"/>
    <s v="N/A"/>
    <x v="143"/>
    <x v="143"/>
    <m/>
    <x v="0"/>
  </r>
  <r>
    <n v="453"/>
    <x v="2"/>
    <n v="63"/>
    <s v="Brockton"/>
    <s v="Non-Reimbursable"/>
    <s v="Line Item"/>
    <s v="N/A"/>
    <x v="144"/>
    <x v="144"/>
    <m/>
    <x v="0"/>
  </r>
  <r>
    <n v="454"/>
    <x v="2"/>
    <n v="63"/>
    <s v="Brockton"/>
    <s v="Non-Reimbursable"/>
    <s v="Line Item"/>
    <s v="N/A"/>
    <x v="145"/>
    <x v="145"/>
    <m/>
    <x v="0"/>
  </r>
  <r>
    <n v="455"/>
    <x v="2"/>
    <n v="63"/>
    <s v="Brockton"/>
    <s v="Non-Reimbursable"/>
    <s v="Line Item"/>
    <s v="N/A"/>
    <x v="146"/>
    <x v="146"/>
    <m/>
    <x v="0"/>
  </r>
  <r>
    <n v="456"/>
    <x v="2"/>
    <n v="63"/>
    <s v="Brockton"/>
    <s v="Non-Reimbursable"/>
    <s v="Line Item"/>
    <s v="N/A"/>
    <x v="147"/>
    <x v="147"/>
    <m/>
    <x v="0"/>
  </r>
  <r>
    <n v="457"/>
    <x v="2"/>
    <n v="63"/>
    <s v="Brockton"/>
    <s v="Non-Reimbursable"/>
    <s v="Line Item"/>
    <s v="N/A"/>
    <x v="148"/>
    <x v="148"/>
    <m/>
    <x v="0"/>
  </r>
  <r>
    <n v="458"/>
    <x v="2"/>
    <n v="63"/>
    <s v="Brockton"/>
    <s v="Non-Reimbursable"/>
    <s v="Total"/>
    <s v="N/A"/>
    <x v="149"/>
    <x v="149"/>
    <m/>
    <x v="0"/>
  </r>
  <r>
    <n v="459"/>
    <x v="2"/>
    <n v="63"/>
    <s v="Brockton"/>
    <s v="Non-Reimbursable"/>
    <s v="Total"/>
    <s v="N/A"/>
    <x v="150"/>
    <x v="150"/>
    <m/>
    <x v="0"/>
  </r>
  <r>
    <n v="460"/>
    <x v="2"/>
    <n v="63"/>
    <s v="Brockton"/>
    <s v="Non-Reimbursable"/>
    <s v="Line Item"/>
    <s v="N/A"/>
    <x v="151"/>
    <x v="151"/>
    <m/>
    <x v="0"/>
  </r>
  <r>
    <n v="461"/>
    <x v="2"/>
    <n v="63"/>
    <s v="Brockton"/>
    <s v="Non-Reimbursable"/>
    <s v="Line Item"/>
    <s v="N/A"/>
    <x v="152"/>
    <x v="152"/>
    <m/>
    <x v="0"/>
  </r>
  <r>
    <n v="462"/>
    <x v="2"/>
    <n v="63"/>
    <s v="Brockton"/>
    <s v="Non-Reimbursable"/>
    <s v="Line Item"/>
    <s v="N/A"/>
    <x v="153"/>
    <x v="153"/>
    <m/>
    <x v="0"/>
  </r>
  <r>
    <n v="463"/>
    <x v="3"/>
    <n v="95"/>
    <s v="New Bedford"/>
    <s v="Revenue"/>
    <s v="Line Item"/>
    <s v="N/A"/>
    <x v="0"/>
    <x v="0"/>
    <m/>
    <x v="0"/>
  </r>
  <r>
    <n v="464"/>
    <x v="3"/>
    <n v="95"/>
    <s v="New Bedford"/>
    <s v="Revenue"/>
    <s v="Line Item"/>
    <s v="N/A"/>
    <x v="1"/>
    <x v="1"/>
    <m/>
    <x v="0"/>
  </r>
  <r>
    <n v="465"/>
    <x v="3"/>
    <n v="95"/>
    <s v="New Bedford"/>
    <s v="Revenue"/>
    <s v="Line Item"/>
    <s v="N/A"/>
    <x v="2"/>
    <x v="2"/>
    <m/>
    <x v="0"/>
  </r>
  <r>
    <n v="466"/>
    <x v="3"/>
    <n v="95"/>
    <s v="New Bedford"/>
    <s v="Revenue"/>
    <s v="Total"/>
    <s v="N/A"/>
    <x v="3"/>
    <x v="3"/>
    <m/>
    <x v="1"/>
  </r>
  <r>
    <n v="467"/>
    <x v="3"/>
    <n v="95"/>
    <s v="New Bedford"/>
    <s v="Revenue"/>
    <s v="Line Item"/>
    <s v="N/A"/>
    <x v="4"/>
    <x v="4"/>
    <m/>
    <x v="0"/>
  </r>
  <r>
    <n v="468"/>
    <x v="3"/>
    <n v="95"/>
    <s v="New Bedford"/>
    <s v="Revenue"/>
    <s v="Line Item"/>
    <s v="N/A"/>
    <x v="5"/>
    <x v="5"/>
    <m/>
    <x v="0"/>
  </r>
  <r>
    <n v="469"/>
    <x v="3"/>
    <n v="95"/>
    <s v="New Bedford"/>
    <s v="Revenue"/>
    <s v="Total"/>
    <s v="N/A"/>
    <x v="6"/>
    <x v="6"/>
    <m/>
    <x v="1"/>
  </r>
  <r>
    <n v="470"/>
    <x v="3"/>
    <n v="95"/>
    <s v="New Bedford"/>
    <s v="Revenue"/>
    <s v="Line Item"/>
    <s v="N/A"/>
    <x v="7"/>
    <x v="7"/>
    <m/>
    <x v="0"/>
  </r>
  <r>
    <n v="471"/>
    <x v="3"/>
    <n v="95"/>
    <s v="New Bedford"/>
    <s v="Revenue"/>
    <s v="Line Item"/>
    <s v="N/A"/>
    <x v="8"/>
    <x v="8"/>
    <m/>
    <x v="0"/>
  </r>
  <r>
    <n v="472"/>
    <x v="3"/>
    <n v="95"/>
    <s v="New Bedford"/>
    <s v="Revenue"/>
    <s v="Line Item"/>
    <s v="N/A"/>
    <x v="9"/>
    <x v="9"/>
    <m/>
    <x v="0"/>
  </r>
  <r>
    <n v="473"/>
    <x v="3"/>
    <n v="95"/>
    <s v="New Bedford"/>
    <s v="Revenue"/>
    <s v="Line Item"/>
    <s v="N/A"/>
    <x v="10"/>
    <x v="10"/>
    <m/>
    <x v="76"/>
  </r>
  <r>
    <n v="474"/>
    <x v="3"/>
    <n v="95"/>
    <s v="New Bedford"/>
    <s v="Revenue"/>
    <s v="Line Item"/>
    <s v="N/A"/>
    <x v="11"/>
    <x v="11"/>
    <m/>
    <x v="0"/>
  </r>
  <r>
    <n v="475"/>
    <x v="3"/>
    <n v="95"/>
    <s v="New Bedford"/>
    <s v="Revenue"/>
    <s v="Line Item"/>
    <s v="N/A"/>
    <x v="12"/>
    <x v="12"/>
    <m/>
    <x v="0"/>
  </r>
  <r>
    <n v="476"/>
    <x v="3"/>
    <n v="95"/>
    <s v="New Bedford"/>
    <s v="Revenue"/>
    <s v="Line Item"/>
    <s v="N/A"/>
    <x v="13"/>
    <x v="13"/>
    <m/>
    <x v="0"/>
  </r>
  <r>
    <n v="477"/>
    <x v="3"/>
    <n v="95"/>
    <s v="New Bedford"/>
    <s v="Revenue"/>
    <s v="Line Item"/>
    <s v="N/A"/>
    <x v="14"/>
    <x v="14"/>
    <m/>
    <x v="0"/>
  </r>
  <r>
    <n v="478"/>
    <x v="3"/>
    <n v="95"/>
    <s v="New Bedford"/>
    <s v="Revenue"/>
    <s v="Line Item"/>
    <s v="N/A"/>
    <x v="15"/>
    <x v="15"/>
    <m/>
    <x v="0"/>
  </r>
  <r>
    <n v="479"/>
    <x v="3"/>
    <n v="95"/>
    <s v="New Bedford"/>
    <s v="Revenue"/>
    <s v="Line Item"/>
    <s v="N/A"/>
    <x v="16"/>
    <x v="16"/>
    <m/>
    <x v="0"/>
  </r>
  <r>
    <n v="480"/>
    <x v="3"/>
    <n v="95"/>
    <s v="New Bedford"/>
    <s v="Revenue"/>
    <s v="Line Item"/>
    <s v="N/A"/>
    <x v="17"/>
    <x v="17"/>
    <m/>
    <x v="0"/>
  </r>
  <r>
    <n v="481"/>
    <x v="3"/>
    <n v="95"/>
    <s v="New Bedford"/>
    <s v="Revenue"/>
    <s v="Line Item"/>
    <s v="N/A"/>
    <x v="18"/>
    <x v="18"/>
    <m/>
    <x v="0"/>
  </r>
  <r>
    <n v="482"/>
    <x v="3"/>
    <n v="95"/>
    <s v="New Bedford"/>
    <s v="Revenue"/>
    <s v="Line Item"/>
    <s v="N/A"/>
    <x v="19"/>
    <x v="19"/>
    <m/>
    <x v="0"/>
  </r>
  <r>
    <n v="483"/>
    <x v="3"/>
    <n v="95"/>
    <s v="New Bedford"/>
    <s v="Revenue"/>
    <s v="Line Item"/>
    <s v="N/A"/>
    <x v="20"/>
    <x v="20"/>
    <m/>
    <x v="0"/>
  </r>
  <r>
    <n v="484"/>
    <x v="3"/>
    <n v="95"/>
    <s v="New Bedford"/>
    <s v="Revenue"/>
    <s v="Line Item"/>
    <s v="N/A"/>
    <x v="21"/>
    <x v="21"/>
    <m/>
    <x v="0"/>
  </r>
  <r>
    <n v="485"/>
    <x v="3"/>
    <n v="95"/>
    <s v="New Bedford"/>
    <s v="Revenue"/>
    <s v="Line Item"/>
    <s v="N/A"/>
    <x v="22"/>
    <x v="22"/>
    <m/>
    <x v="0"/>
  </r>
  <r>
    <n v="486"/>
    <x v="3"/>
    <n v="95"/>
    <s v="New Bedford"/>
    <s v="Revenue"/>
    <s v="Line Item"/>
    <s v="N/A"/>
    <x v="23"/>
    <x v="23"/>
    <m/>
    <x v="0"/>
  </r>
  <r>
    <n v="487"/>
    <x v="3"/>
    <n v="95"/>
    <s v="New Bedford"/>
    <s v="Revenue"/>
    <s v="Line Item"/>
    <s v="N/A"/>
    <x v="24"/>
    <x v="24"/>
    <m/>
    <x v="0"/>
  </r>
  <r>
    <n v="488"/>
    <x v="3"/>
    <n v="95"/>
    <s v="New Bedford"/>
    <s v="Revenue"/>
    <s v="Line Item"/>
    <s v="N/A"/>
    <x v="25"/>
    <x v="25"/>
    <m/>
    <x v="0"/>
  </r>
  <r>
    <n v="489"/>
    <x v="3"/>
    <n v="95"/>
    <s v="New Bedford"/>
    <s v="Revenue"/>
    <s v="Line Item"/>
    <s v="N/A"/>
    <x v="26"/>
    <x v="26"/>
    <m/>
    <x v="0"/>
  </r>
  <r>
    <n v="490"/>
    <x v="3"/>
    <n v="95"/>
    <s v="New Bedford"/>
    <s v="Revenue"/>
    <s v="Line Item"/>
    <s v="N/A"/>
    <x v="27"/>
    <x v="27"/>
    <m/>
    <x v="0"/>
  </r>
  <r>
    <n v="491"/>
    <x v="3"/>
    <n v="95"/>
    <s v="New Bedford"/>
    <s v="Revenue"/>
    <s v="Line Item"/>
    <s v="N/A"/>
    <x v="28"/>
    <x v="28"/>
    <m/>
    <x v="0"/>
  </r>
  <r>
    <n v="492"/>
    <x v="3"/>
    <n v="95"/>
    <s v="New Bedford"/>
    <s v="Revenue"/>
    <s v="Line Item"/>
    <s v="N/A"/>
    <x v="29"/>
    <x v="29"/>
    <m/>
    <x v="0"/>
  </r>
  <r>
    <n v="493"/>
    <x v="3"/>
    <n v="95"/>
    <s v="New Bedford"/>
    <s v="Revenue"/>
    <s v="Line Item"/>
    <s v="N/A"/>
    <x v="30"/>
    <x v="30"/>
    <m/>
    <x v="0"/>
  </r>
  <r>
    <n v="494"/>
    <x v="3"/>
    <n v="95"/>
    <s v="New Bedford"/>
    <s v="Revenue"/>
    <s v="Line Item"/>
    <s v="N/A"/>
    <x v="31"/>
    <x v="31"/>
    <m/>
    <x v="0"/>
  </r>
  <r>
    <n v="495"/>
    <x v="3"/>
    <n v="95"/>
    <s v="New Bedford"/>
    <s v="Revenue"/>
    <s v="Line Item"/>
    <s v="N/A"/>
    <x v="32"/>
    <x v="32"/>
    <m/>
    <x v="0"/>
  </r>
  <r>
    <n v="496"/>
    <x v="3"/>
    <n v="95"/>
    <s v="New Bedford"/>
    <s v="Revenue"/>
    <s v="Line Item"/>
    <s v="N/A"/>
    <x v="33"/>
    <x v="33"/>
    <m/>
    <x v="0"/>
  </r>
  <r>
    <n v="497"/>
    <x v="3"/>
    <n v="95"/>
    <s v="New Bedford"/>
    <s v="Revenue"/>
    <s v="Line Item"/>
    <s v="N/A"/>
    <x v="34"/>
    <x v="34"/>
    <m/>
    <x v="0"/>
  </r>
  <r>
    <n v="498"/>
    <x v="3"/>
    <n v="95"/>
    <s v="New Bedford"/>
    <s v="Revenue"/>
    <s v="Line Item"/>
    <s v="N/A"/>
    <x v="35"/>
    <x v="35"/>
    <m/>
    <x v="0"/>
  </r>
  <r>
    <n v="499"/>
    <x v="3"/>
    <n v="95"/>
    <s v="New Bedford"/>
    <s v="Revenue"/>
    <s v="Line Item"/>
    <s v="N/A"/>
    <x v="36"/>
    <x v="36"/>
    <m/>
    <x v="0"/>
  </r>
  <r>
    <n v="500"/>
    <x v="3"/>
    <n v="95"/>
    <s v="New Bedford"/>
    <s v="Revenue"/>
    <s v="Line Item"/>
    <s v="N/A"/>
    <x v="37"/>
    <x v="37"/>
    <m/>
    <x v="0"/>
  </r>
  <r>
    <n v="501"/>
    <x v="3"/>
    <n v="95"/>
    <s v="New Bedford"/>
    <s v="Revenue"/>
    <s v="Line Item"/>
    <s v="N/A"/>
    <x v="38"/>
    <x v="38"/>
    <m/>
    <x v="0"/>
  </r>
  <r>
    <n v="502"/>
    <x v="3"/>
    <n v="95"/>
    <s v="New Bedford"/>
    <s v="Revenue"/>
    <s v="Line Item"/>
    <s v="N/A"/>
    <x v="39"/>
    <x v="39"/>
    <m/>
    <x v="0"/>
  </r>
  <r>
    <n v="503"/>
    <x v="3"/>
    <n v="95"/>
    <s v="New Bedford"/>
    <s v="Revenue"/>
    <s v="Line Item"/>
    <s v="N/A"/>
    <x v="40"/>
    <x v="40"/>
    <m/>
    <x v="0"/>
  </r>
  <r>
    <n v="504"/>
    <x v="3"/>
    <n v="95"/>
    <s v="New Bedford"/>
    <s v="Revenue"/>
    <s v="Line Item"/>
    <s v="N/A"/>
    <x v="41"/>
    <x v="41"/>
    <m/>
    <x v="0"/>
  </r>
  <r>
    <n v="505"/>
    <x v="3"/>
    <n v="95"/>
    <s v="New Bedford"/>
    <s v="Revenue"/>
    <s v="Total"/>
    <s v="N/A"/>
    <x v="42"/>
    <x v="42"/>
    <m/>
    <x v="76"/>
  </r>
  <r>
    <n v="506"/>
    <x v="3"/>
    <n v="95"/>
    <s v="New Bedford"/>
    <s v="Revenue"/>
    <s v="Line Item"/>
    <s v="N/A"/>
    <x v="43"/>
    <x v="43"/>
    <m/>
    <x v="0"/>
  </r>
  <r>
    <n v="507"/>
    <x v="3"/>
    <n v="95"/>
    <s v="New Bedford"/>
    <s v="Revenue"/>
    <s v="Line Item"/>
    <s v="N/A"/>
    <x v="44"/>
    <x v="44"/>
    <m/>
    <x v="0"/>
  </r>
  <r>
    <n v="508"/>
    <x v="3"/>
    <n v="95"/>
    <s v="New Bedford"/>
    <s v="Revenue"/>
    <s v="Line Item"/>
    <s v="N/A"/>
    <x v="45"/>
    <x v="45"/>
    <m/>
    <x v="0"/>
  </r>
  <r>
    <n v="509"/>
    <x v="3"/>
    <n v="95"/>
    <s v="New Bedford"/>
    <s v="Revenue"/>
    <s v="Line Item"/>
    <s v="N/A"/>
    <x v="46"/>
    <x v="46"/>
    <m/>
    <x v="0"/>
  </r>
  <r>
    <n v="510"/>
    <x v="3"/>
    <n v="95"/>
    <s v="New Bedford"/>
    <s v="Revenue"/>
    <s v="Line Item"/>
    <s v="N/A"/>
    <x v="47"/>
    <x v="47"/>
    <m/>
    <x v="0"/>
  </r>
  <r>
    <n v="511"/>
    <x v="3"/>
    <n v="95"/>
    <s v="New Bedford"/>
    <s v="Revenue"/>
    <s v="Line Item"/>
    <s v="N/A"/>
    <x v="48"/>
    <x v="48"/>
    <m/>
    <x v="77"/>
  </r>
  <r>
    <n v="512"/>
    <x v="3"/>
    <n v="95"/>
    <s v="New Bedford"/>
    <s v="Revenue"/>
    <s v="Line Item"/>
    <s v="N/A"/>
    <x v="49"/>
    <x v="49"/>
    <m/>
    <x v="0"/>
  </r>
  <r>
    <n v="513"/>
    <x v="3"/>
    <n v="95"/>
    <s v="New Bedford"/>
    <s v="Revenue"/>
    <s v="Line Item"/>
    <s v="N/A"/>
    <x v="50"/>
    <x v="50"/>
    <m/>
    <x v="0"/>
  </r>
  <r>
    <n v="514"/>
    <x v="3"/>
    <n v="95"/>
    <s v="New Bedford"/>
    <s v="Revenue"/>
    <s v="Line Item"/>
    <s v="N/A"/>
    <x v="51"/>
    <x v="51"/>
    <m/>
    <x v="0"/>
  </r>
  <r>
    <n v="515"/>
    <x v="3"/>
    <n v="95"/>
    <s v="New Bedford"/>
    <s v="Revenue"/>
    <s v="Total"/>
    <s v="N/A"/>
    <x v="52"/>
    <x v="52"/>
    <m/>
    <x v="78"/>
  </r>
  <r>
    <n v="516"/>
    <x v="3"/>
    <n v="95"/>
    <s v="New Bedford"/>
    <s v="Salary Expense"/>
    <s v="Line Item"/>
    <s v="Management"/>
    <x v="53"/>
    <x v="53"/>
    <m/>
    <x v="0"/>
  </r>
  <r>
    <n v="517"/>
    <x v="3"/>
    <n v="95"/>
    <s v="New Bedford"/>
    <s v="Salary Expense"/>
    <s v="Line Item"/>
    <s v="Management"/>
    <x v="54"/>
    <x v="54"/>
    <m/>
    <x v="0"/>
  </r>
  <r>
    <n v="518"/>
    <x v="3"/>
    <n v="95"/>
    <s v="New Bedford"/>
    <s v="Salary Expense"/>
    <s v="Line Item"/>
    <s v="Management"/>
    <x v="55"/>
    <x v="55"/>
    <m/>
    <x v="0"/>
  </r>
  <r>
    <n v="519"/>
    <x v="3"/>
    <n v="95"/>
    <s v="New Bedford"/>
    <s v="Salary Expense"/>
    <s v="Line Item"/>
    <s v="Direct Care"/>
    <x v="56"/>
    <x v="56"/>
    <m/>
    <x v="0"/>
  </r>
  <r>
    <n v="520"/>
    <x v="3"/>
    <n v="95"/>
    <s v="New Bedford"/>
    <s v="Salary Expense"/>
    <s v="Line Item"/>
    <s v="Direct Care"/>
    <x v="57"/>
    <x v="57"/>
    <m/>
    <x v="0"/>
  </r>
  <r>
    <n v="521"/>
    <x v="3"/>
    <n v="95"/>
    <s v="New Bedford"/>
    <s v="Salary Expense"/>
    <s v="Line Item"/>
    <s v="Direct Care"/>
    <x v="58"/>
    <x v="58"/>
    <m/>
    <x v="0"/>
  </r>
  <r>
    <n v="522"/>
    <x v="3"/>
    <n v="95"/>
    <s v="New Bedford"/>
    <s v="Salary Expense"/>
    <s v="Line Item"/>
    <s v="Direct Care"/>
    <x v="59"/>
    <x v="59"/>
    <m/>
    <x v="0"/>
  </r>
  <r>
    <n v="523"/>
    <x v="3"/>
    <n v="95"/>
    <s v="New Bedford"/>
    <s v="Salary Expense"/>
    <s v="Line Item"/>
    <s v="Direct Care"/>
    <x v="60"/>
    <x v="60"/>
    <m/>
    <x v="0"/>
  </r>
  <r>
    <n v="524"/>
    <x v="3"/>
    <n v="95"/>
    <s v="New Bedford"/>
    <s v="Salary Expense"/>
    <s v="Line Item"/>
    <s v="Direct Care"/>
    <x v="61"/>
    <x v="61"/>
    <m/>
    <x v="0"/>
  </r>
  <r>
    <n v="525"/>
    <x v="3"/>
    <n v="95"/>
    <s v="New Bedford"/>
    <s v="Salary Expense"/>
    <s v="Line Item"/>
    <s v="Direct Care"/>
    <x v="62"/>
    <x v="62"/>
    <m/>
    <x v="0"/>
  </r>
  <r>
    <n v="526"/>
    <x v="3"/>
    <n v="95"/>
    <s v="New Bedford"/>
    <s v="Salary Expense"/>
    <s v="Line Item"/>
    <s v="Direct Care"/>
    <x v="63"/>
    <x v="63"/>
    <m/>
    <x v="0"/>
  </r>
  <r>
    <n v="527"/>
    <x v="3"/>
    <n v="95"/>
    <s v="New Bedford"/>
    <s v="Salary Expense"/>
    <s v="Line Item"/>
    <s v="Direct Care"/>
    <x v="64"/>
    <x v="64"/>
    <m/>
    <x v="0"/>
  </r>
  <r>
    <n v="528"/>
    <x v="3"/>
    <n v="95"/>
    <s v="New Bedford"/>
    <s v="Salary Expense"/>
    <s v="Line Item"/>
    <s v="Direct Care"/>
    <x v="65"/>
    <x v="65"/>
    <m/>
    <x v="0"/>
  </r>
  <r>
    <n v="529"/>
    <x v="3"/>
    <n v="95"/>
    <s v="New Bedford"/>
    <s v="Salary Expense"/>
    <s v="Line Item"/>
    <s v="Direct Care"/>
    <x v="66"/>
    <x v="66"/>
    <m/>
    <x v="0"/>
  </r>
  <r>
    <n v="530"/>
    <x v="3"/>
    <n v="95"/>
    <s v="New Bedford"/>
    <s v="Salary Expense"/>
    <s v="Line Item"/>
    <s v="Direct Care"/>
    <x v="67"/>
    <x v="67"/>
    <m/>
    <x v="0"/>
  </r>
  <r>
    <n v="531"/>
    <x v="3"/>
    <n v="95"/>
    <s v="New Bedford"/>
    <s v="Salary Expense"/>
    <s v="Line Item"/>
    <s v="Direct Care"/>
    <x v="68"/>
    <x v="68"/>
    <m/>
    <x v="0"/>
  </r>
  <r>
    <n v="532"/>
    <x v="3"/>
    <n v="95"/>
    <s v="New Bedford"/>
    <s v="Salary Expense"/>
    <s v="Line Item"/>
    <s v="Direct Care"/>
    <x v="69"/>
    <x v="69"/>
    <m/>
    <x v="0"/>
  </r>
  <r>
    <n v="533"/>
    <x v="3"/>
    <n v="95"/>
    <s v="New Bedford"/>
    <s v="Salary Expense"/>
    <s v="Line Item"/>
    <s v="Direct Care"/>
    <x v="70"/>
    <x v="70"/>
    <m/>
    <x v="0"/>
  </r>
  <r>
    <n v="534"/>
    <x v="3"/>
    <n v="95"/>
    <s v="New Bedford"/>
    <s v="Salary Expense"/>
    <s v="Line Item"/>
    <s v="Direct Care"/>
    <x v="71"/>
    <x v="71"/>
    <m/>
    <x v="0"/>
  </r>
  <r>
    <n v="535"/>
    <x v="3"/>
    <n v="95"/>
    <s v="New Bedford"/>
    <s v="Salary Expense"/>
    <s v="Line Item"/>
    <s v="Direct Care"/>
    <x v="72"/>
    <x v="72"/>
    <m/>
    <x v="0"/>
  </r>
  <r>
    <n v="536"/>
    <x v="3"/>
    <n v="95"/>
    <s v="New Bedford"/>
    <s v="Salary Expense"/>
    <s v="Line Item"/>
    <s v="Direct Care"/>
    <x v="73"/>
    <x v="73"/>
    <m/>
    <x v="0"/>
  </r>
  <r>
    <n v="537"/>
    <x v="3"/>
    <n v="95"/>
    <s v="New Bedford"/>
    <s v="Salary Expense"/>
    <s v="Line Item"/>
    <s v="Direct Care"/>
    <x v="74"/>
    <x v="74"/>
    <m/>
    <x v="0"/>
  </r>
  <r>
    <n v="538"/>
    <x v="3"/>
    <n v="95"/>
    <s v="New Bedford"/>
    <s v="Salary Expense"/>
    <s v="Line Item"/>
    <s v="Direct Care"/>
    <x v="75"/>
    <x v="75"/>
    <m/>
    <x v="0"/>
  </r>
  <r>
    <n v="539"/>
    <x v="3"/>
    <n v="95"/>
    <s v="New Bedford"/>
    <s v="Salary Expense"/>
    <s v="Line Item"/>
    <s v="Direct Care"/>
    <x v="76"/>
    <x v="76"/>
    <m/>
    <x v="0"/>
  </r>
  <r>
    <n v="540"/>
    <x v="3"/>
    <n v="95"/>
    <s v="New Bedford"/>
    <s v="Salary Expense"/>
    <s v="Line Item"/>
    <s v="Direct Care"/>
    <x v="77"/>
    <x v="77"/>
    <m/>
    <x v="0"/>
  </r>
  <r>
    <n v="541"/>
    <x v="3"/>
    <n v="95"/>
    <s v="New Bedford"/>
    <s v="Salary Expense"/>
    <s v="Line Item"/>
    <s v="Direct Care"/>
    <x v="78"/>
    <x v="78"/>
    <m/>
    <x v="0"/>
  </r>
  <r>
    <n v="542"/>
    <x v="3"/>
    <n v="95"/>
    <s v="New Bedford"/>
    <s v="Salary Expense"/>
    <s v="Line Item"/>
    <s v="Direct Care"/>
    <x v="79"/>
    <x v="79"/>
    <m/>
    <x v="0"/>
  </r>
  <r>
    <n v="543"/>
    <x v="3"/>
    <n v="95"/>
    <s v="New Bedford"/>
    <s v="Salary Expense"/>
    <s v="Line Item"/>
    <s v="Direct Care"/>
    <x v="80"/>
    <x v="80"/>
    <m/>
    <x v="0"/>
  </r>
  <r>
    <n v="544"/>
    <x v="3"/>
    <n v="95"/>
    <s v="New Bedford"/>
    <s v="Salary Expense"/>
    <s v="Line Item"/>
    <s v="Direct Care"/>
    <x v="81"/>
    <x v="81"/>
    <n v="1"/>
    <x v="79"/>
  </r>
  <r>
    <n v="545"/>
    <x v="3"/>
    <n v="95"/>
    <s v="New Bedford"/>
    <s v="Salary Expense"/>
    <s v="Line Item"/>
    <s v="Direct Care"/>
    <x v="82"/>
    <x v="82"/>
    <n v="3"/>
    <x v="80"/>
  </r>
  <r>
    <n v="546"/>
    <x v="3"/>
    <n v="95"/>
    <s v="New Bedford"/>
    <s v="Salary Expense"/>
    <s v="Line Item"/>
    <s v="Direct Care"/>
    <x v="83"/>
    <x v="83"/>
    <m/>
    <x v="0"/>
  </r>
  <r>
    <n v="547"/>
    <x v="3"/>
    <n v="95"/>
    <s v="New Bedford"/>
    <s v="Salary Expense"/>
    <s v="Line Item"/>
    <s v="Direct Care"/>
    <x v="84"/>
    <x v="84"/>
    <m/>
    <x v="0"/>
  </r>
  <r>
    <n v="548"/>
    <x v="3"/>
    <n v="95"/>
    <s v="New Bedford"/>
    <s v="Salary Expense"/>
    <s v="Line Item"/>
    <s v="Direct Care"/>
    <x v="85"/>
    <x v="85"/>
    <m/>
    <x v="0"/>
  </r>
  <r>
    <n v="549"/>
    <x v="3"/>
    <n v="95"/>
    <s v="New Bedford"/>
    <s v="Salary Expense"/>
    <s v="Line Item"/>
    <s v="Direct Care"/>
    <x v="86"/>
    <x v="86"/>
    <m/>
    <x v="0"/>
  </r>
  <r>
    <n v="550"/>
    <x v="3"/>
    <n v="95"/>
    <s v="New Bedford"/>
    <s v="Salary Expense"/>
    <s v="Line Item"/>
    <s v="Clerical/Support"/>
    <x v="87"/>
    <x v="87"/>
    <n v="0.5"/>
    <x v="81"/>
  </r>
  <r>
    <n v="551"/>
    <x v="3"/>
    <n v="95"/>
    <s v="New Bedford"/>
    <s v="Salary Expense"/>
    <s v="Line Item"/>
    <s v="Clerical/Support"/>
    <x v="88"/>
    <x v="88"/>
    <m/>
    <x v="0"/>
  </r>
  <r>
    <n v="552"/>
    <x v="3"/>
    <n v="95"/>
    <s v="New Bedford"/>
    <s v="Salary Expense"/>
    <s v="Line Item"/>
    <s v="Clerical/Support"/>
    <x v="89"/>
    <x v="89"/>
    <m/>
    <x v="0"/>
  </r>
  <r>
    <n v="553"/>
    <x v="3"/>
    <n v="95"/>
    <s v="New Bedford"/>
    <s v="Salary Expense"/>
    <s v="Line Item"/>
    <s v="N/A"/>
    <x v="90"/>
    <x v="90"/>
    <s v="XXXXXX"/>
    <x v="0"/>
  </r>
  <r>
    <n v="554"/>
    <x v="3"/>
    <n v="95"/>
    <s v="New Bedford"/>
    <s v="Salary Expense"/>
    <s v="Total"/>
    <s v="N/A"/>
    <x v="91"/>
    <x v="91"/>
    <n v="4.5"/>
    <x v="82"/>
  </r>
  <r>
    <n v="555"/>
    <x v="3"/>
    <n v="95"/>
    <s v="New Bedford"/>
    <s v="Expense"/>
    <s v="Total"/>
    <s v="N/A"/>
    <x v="92"/>
    <x v="92"/>
    <n v="4.5"/>
    <x v="82"/>
  </r>
  <r>
    <n v="556"/>
    <x v="3"/>
    <n v="95"/>
    <s v="New Bedford"/>
    <s v="Expense"/>
    <s v="Line Item"/>
    <s v="N/A"/>
    <x v="93"/>
    <x v="93"/>
    <m/>
    <x v="0"/>
  </r>
  <r>
    <n v="557"/>
    <x v="3"/>
    <n v="95"/>
    <s v="New Bedford"/>
    <s v="Expense"/>
    <s v="Line Item"/>
    <s v="N/A"/>
    <x v="94"/>
    <x v="94"/>
    <m/>
    <x v="0"/>
  </r>
  <r>
    <n v="558"/>
    <x v="3"/>
    <n v="95"/>
    <s v="New Bedford"/>
    <s v="Expense"/>
    <s v="Line Item"/>
    <s v="N/A"/>
    <x v="95"/>
    <x v="95"/>
    <m/>
    <x v="0"/>
  </r>
  <r>
    <n v="559"/>
    <x v="3"/>
    <n v="95"/>
    <s v="New Bedford"/>
    <s v="Expense"/>
    <s v="Line Item"/>
    <s v="N/A"/>
    <x v="96"/>
    <x v="96"/>
    <m/>
    <x v="0"/>
  </r>
  <r>
    <n v="560"/>
    <x v="3"/>
    <n v="95"/>
    <s v="New Bedford"/>
    <s v="Expense"/>
    <s v="Total"/>
    <s v="N/A"/>
    <x v="97"/>
    <x v="97"/>
    <n v="0"/>
    <x v="1"/>
  </r>
  <r>
    <n v="561"/>
    <x v="3"/>
    <n v="95"/>
    <s v="New Bedford"/>
    <s v="Expense"/>
    <s v="Line Item"/>
    <s v="N/A"/>
    <x v="98"/>
    <x v="98"/>
    <m/>
    <x v="0"/>
  </r>
  <r>
    <n v="562"/>
    <x v="3"/>
    <n v="95"/>
    <s v="New Bedford"/>
    <s v="Expense"/>
    <s v="Total"/>
    <s v="N/A"/>
    <x v="99"/>
    <x v="99"/>
    <n v="4.5"/>
    <x v="82"/>
  </r>
  <r>
    <n v="563"/>
    <x v="3"/>
    <n v="95"/>
    <s v="New Bedford"/>
    <s v="Expense"/>
    <s v="Line Item"/>
    <s v="N/A"/>
    <x v="100"/>
    <x v="100"/>
    <m/>
    <x v="83"/>
  </r>
  <r>
    <n v="564"/>
    <x v="3"/>
    <n v="95"/>
    <s v="New Bedford"/>
    <s v="Expense"/>
    <s v="Line Item"/>
    <s v="N/A"/>
    <x v="101"/>
    <x v="101"/>
    <m/>
    <x v="84"/>
  </r>
  <r>
    <n v="565"/>
    <x v="3"/>
    <n v="95"/>
    <s v="New Bedford"/>
    <s v="Expense"/>
    <s v="Line Item"/>
    <s v="N/A"/>
    <x v="102"/>
    <x v="102"/>
    <m/>
    <x v="0"/>
  </r>
  <r>
    <n v="566"/>
    <x v="3"/>
    <n v="95"/>
    <s v="New Bedford"/>
    <s v="Expense"/>
    <s v="Total"/>
    <s v="N/A"/>
    <x v="103"/>
    <x v="103"/>
    <m/>
    <x v="85"/>
  </r>
  <r>
    <n v="567"/>
    <x v="3"/>
    <n v="95"/>
    <s v="New Bedford"/>
    <s v="Expense"/>
    <s v="Line Item"/>
    <s v="N/A"/>
    <x v="104"/>
    <x v="104"/>
    <m/>
    <x v="0"/>
  </r>
  <r>
    <n v="568"/>
    <x v="3"/>
    <n v="95"/>
    <s v="New Bedford"/>
    <s v="Expense"/>
    <s v="Line Item"/>
    <s v="N/A"/>
    <x v="105"/>
    <x v="105"/>
    <m/>
    <x v="0"/>
  </r>
  <r>
    <n v="569"/>
    <x v="3"/>
    <n v="95"/>
    <s v="New Bedford"/>
    <s v="Expense"/>
    <s v="Line Item"/>
    <s v="N/A"/>
    <x v="106"/>
    <x v="106"/>
    <m/>
    <x v="0"/>
  </r>
  <r>
    <n v="570"/>
    <x v="3"/>
    <n v="95"/>
    <s v="New Bedford"/>
    <s v="Expense"/>
    <s v="Line Item"/>
    <s v="N/A"/>
    <x v="107"/>
    <x v="107"/>
    <m/>
    <x v="86"/>
  </r>
  <r>
    <n v="571"/>
    <x v="3"/>
    <n v="95"/>
    <s v="New Bedford"/>
    <s v="Expense"/>
    <s v="Total"/>
    <s v="N/A"/>
    <x v="108"/>
    <x v="108"/>
    <m/>
    <x v="86"/>
  </r>
  <r>
    <n v="572"/>
    <x v="3"/>
    <n v="95"/>
    <s v="New Bedford"/>
    <s v="Expense"/>
    <s v="Line Item"/>
    <s v="N/A"/>
    <x v="109"/>
    <x v="109"/>
    <m/>
    <x v="0"/>
  </r>
  <r>
    <n v="573"/>
    <x v="3"/>
    <n v="95"/>
    <s v="New Bedford"/>
    <s v="Expense"/>
    <s v="Line Item"/>
    <s v="N/A"/>
    <x v="110"/>
    <x v="110"/>
    <m/>
    <x v="0"/>
  </r>
  <r>
    <n v="574"/>
    <x v="3"/>
    <n v="95"/>
    <s v="New Bedford"/>
    <s v="Expense"/>
    <s v="Line Item"/>
    <s v="N/A"/>
    <x v="111"/>
    <x v="111"/>
    <m/>
    <x v="87"/>
  </r>
  <r>
    <n v="575"/>
    <x v="3"/>
    <n v="95"/>
    <s v="New Bedford"/>
    <s v="Expense"/>
    <s v="Line Item"/>
    <s v="N/A"/>
    <x v="112"/>
    <x v="112"/>
    <m/>
    <x v="0"/>
  </r>
  <r>
    <n v="576"/>
    <x v="3"/>
    <n v="95"/>
    <s v="New Bedford"/>
    <s v="Expense"/>
    <s v="Line Item"/>
    <s v="N/A"/>
    <x v="113"/>
    <x v="113"/>
    <m/>
    <x v="88"/>
  </r>
  <r>
    <n v="577"/>
    <x v="3"/>
    <n v="95"/>
    <s v="New Bedford"/>
    <s v="Expense"/>
    <s v="Line Item"/>
    <s v="N/A"/>
    <x v="114"/>
    <x v="114"/>
    <m/>
    <x v="89"/>
  </r>
  <r>
    <n v="578"/>
    <x v="3"/>
    <n v="95"/>
    <s v="New Bedford"/>
    <s v="Expense"/>
    <s v="Line Item"/>
    <s v="N/A"/>
    <x v="115"/>
    <x v="115"/>
    <m/>
    <x v="0"/>
  </r>
  <r>
    <n v="579"/>
    <x v="3"/>
    <n v="95"/>
    <s v="New Bedford"/>
    <s v="Expense"/>
    <s v="Line Item"/>
    <s v="N/A"/>
    <x v="116"/>
    <x v="116"/>
    <m/>
    <x v="0"/>
  </r>
  <r>
    <n v="580"/>
    <x v="3"/>
    <n v="95"/>
    <s v="New Bedford"/>
    <s v="Expense"/>
    <s v="Line Item"/>
    <s v="N/A"/>
    <x v="117"/>
    <x v="117"/>
    <m/>
    <x v="90"/>
  </r>
  <r>
    <n v="581"/>
    <x v="3"/>
    <n v="95"/>
    <s v="New Bedford"/>
    <s v="Expense"/>
    <s v="Line Item"/>
    <s v="N/A"/>
    <x v="118"/>
    <x v="118"/>
    <m/>
    <x v="0"/>
  </r>
  <r>
    <n v="582"/>
    <x v="3"/>
    <n v="95"/>
    <s v="New Bedford"/>
    <s v="Expense"/>
    <s v="Line Item"/>
    <s v="N/A"/>
    <x v="119"/>
    <x v="119"/>
    <m/>
    <x v="0"/>
  </r>
  <r>
    <n v="583"/>
    <x v="3"/>
    <n v="95"/>
    <s v="New Bedford"/>
    <s v="Expense"/>
    <s v="Line Item"/>
    <s v="N/A"/>
    <x v="120"/>
    <x v="120"/>
    <m/>
    <x v="0"/>
  </r>
  <r>
    <n v="584"/>
    <x v="3"/>
    <n v="95"/>
    <s v="New Bedford"/>
    <s v="Expense"/>
    <s v="Line Item"/>
    <s v="N/A"/>
    <x v="121"/>
    <x v="121"/>
    <m/>
    <x v="0"/>
  </r>
  <r>
    <n v="585"/>
    <x v="3"/>
    <n v="95"/>
    <s v="New Bedford"/>
    <s v="Expense"/>
    <s v="Line Item"/>
    <s v="N/A"/>
    <x v="122"/>
    <x v="122"/>
    <m/>
    <x v="0"/>
  </r>
  <r>
    <n v="586"/>
    <x v="3"/>
    <n v="95"/>
    <s v="New Bedford"/>
    <s v="Expense"/>
    <s v="Line Item"/>
    <s v="N/A"/>
    <x v="123"/>
    <x v="123"/>
    <m/>
    <x v="0"/>
  </r>
  <r>
    <n v="587"/>
    <x v="3"/>
    <n v="95"/>
    <s v="New Bedford"/>
    <s v="Expense"/>
    <s v="Line Item"/>
    <s v="N/A"/>
    <x v="124"/>
    <x v="124"/>
    <m/>
    <x v="0"/>
  </r>
  <r>
    <n v="588"/>
    <x v="3"/>
    <n v="95"/>
    <s v="New Bedford"/>
    <s v="Expense"/>
    <s v="Line Item"/>
    <s v="N/A"/>
    <x v="125"/>
    <x v="125"/>
    <m/>
    <x v="0"/>
  </r>
  <r>
    <n v="589"/>
    <x v="3"/>
    <n v="95"/>
    <s v="New Bedford"/>
    <s v="Expense"/>
    <s v="Line Item"/>
    <s v="N/A"/>
    <x v="126"/>
    <x v="126"/>
    <m/>
    <x v="0"/>
  </r>
  <r>
    <n v="590"/>
    <x v="3"/>
    <n v="95"/>
    <s v="New Bedford"/>
    <s v="Expense"/>
    <s v="Total"/>
    <s v="N/A"/>
    <x v="127"/>
    <x v="127"/>
    <m/>
    <x v="91"/>
  </r>
  <r>
    <n v="591"/>
    <x v="3"/>
    <n v="95"/>
    <s v="New Bedford"/>
    <s v="Expense"/>
    <s v="Line Item"/>
    <s v="N/A"/>
    <x v="128"/>
    <x v="128"/>
    <m/>
    <x v="0"/>
  </r>
  <r>
    <n v="592"/>
    <x v="3"/>
    <n v="95"/>
    <s v="New Bedford"/>
    <s v="Expense"/>
    <s v="Line Item"/>
    <s v="N/A"/>
    <x v="129"/>
    <x v="129"/>
    <m/>
    <x v="0"/>
  </r>
  <r>
    <n v="593"/>
    <x v="3"/>
    <n v="95"/>
    <s v="New Bedford"/>
    <s v="Expense"/>
    <s v="Line Item"/>
    <s v="N/A"/>
    <x v="130"/>
    <x v="130"/>
    <m/>
    <x v="0"/>
  </r>
  <r>
    <n v="594"/>
    <x v="3"/>
    <n v="95"/>
    <s v="New Bedford"/>
    <s v="Expense"/>
    <s v="Line Item"/>
    <s v="N/A"/>
    <x v="131"/>
    <x v="131"/>
    <m/>
    <x v="92"/>
  </r>
  <r>
    <n v="595"/>
    <x v="3"/>
    <n v="95"/>
    <s v="New Bedford"/>
    <s v="Expense"/>
    <s v="Line Item"/>
    <s v="N/A"/>
    <x v="132"/>
    <x v="132"/>
    <m/>
    <x v="93"/>
  </r>
  <r>
    <n v="596"/>
    <x v="3"/>
    <n v="95"/>
    <s v="New Bedford"/>
    <s v="Expense"/>
    <s v="Line Item"/>
    <s v="N/A"/>
    <x v="133"/>
    <x v="133"/>
    <m/>
    <x v="0"/>
  </r>
  <r>
    <n v="597"/>
    <x v="3"/>
    <n v="95"/>
    <s v="New Bedford"/>
    <s v="Expense"/>
    <s v="Total"/>
    <s v="N/A"/>
    <x v="134"/>
    <x v="134"/>
    <m/>
    <x v="94"/>
  </r>
  <r>
    <n v="598"/>
    <x v="3"/>
    <n v="95"/>
    <s v="New Bedford"/>
    <s v="Expense"/>
    <s v="Line Item"/>
    <s v="N/A"/>
    <x v="135"/>
    <x v="135"/>
    <m/>
    <x v="95"/>
  </r>
  <r>
    <n v="599"/>
    <x v="3"/>
    <n v="95"/>
    <s v="New Bedford"/>
    <s v="Expense"/>
    <s v="Total"/>
    <s v="N/A"/>
    <x v="136"/>
    <x v="136"/>
    <m/>
    <x v="96"/>
  </r>
  <r>
    <n v="600"/>
    <x v="3"/>
    <n v="95"/>
    <s v="New Bedford"/>
    <s v="Expense"/>
    <s v="Line Item"/>
    <s v="N/A"/>
    <x v="137"/>
    <x v="137"/>
    <m/>
    <x v="0"/>
  </r>
  <r>
    <n v="601"/>
    <x v="3"/>
    <n v="95"/>
    <s v="New Bedford"/>
    <s v="Expense"/>
    <s v="Line Item"/>
    <s v="N/A"/>
    <x v="138"/>
    <x v="138"/>
    <m/>
    <x v="77"/>
  </r>
  <r>
    <n v="602"/>
    <x v="3"/>
    <n v="95"/>
    <s v="New Bedford"/>
    <s v="Expense"/>
    <s v="Total"/>
    <s v="N/A"/>
    <x v="139"/>
    <x v="139"/>
    <m/>
    <x v="97"/>
  </r>
  <r>
    <n v="603"/>
    <x v="3"/>
    <n v="95"/>
    <s v="New Bedford"/>
    <s v="Expense"/>
    <s v="Total"/>
    <s v="N/A"/>
    <x v="140"/>
    <x v="140"/>
    <m/>
    <x v="78"/>
  </r>
  <r>
    <n v="604"/>
    <x v="3"/>
    <n v="95"/>
    <s v="New Bedford"/>
    <s v="Expense"/>
    <s v="Line Item"/>
    <s v="N/A"/>
    <x v="141"/>
    <x v="141"/>
    <m/>
    <x v="98"/>
  </r>
  <r>
    <n v="605"/>
    <x v="3"/>
    <n v="95"/>
    <s v="New Bedford"/>
    <s v="Non-Reimbursable"/>
    <s v="Line Item"/>
    <s v="N/A"/>
    <x v="142"/>
    <x v="142"/>
    <m/>
    <x v="0"/>
  </r>
  <r>
    <n v="606"/>
    <x v="3"/>
    <n v="95"/>
    <s v="New Bedford"/>
    <s v="Non-Reimbursable"/>
    <s v="Line Item"/>
    <s v="N/A"/>
    <x v="143"/>
    <x v="143"/>
    <m/>
    <x v="0"/>
  </r>
  <r>
    <n v="607"/>
    <x v="3"/>
    <n v="95"/>
    <s v="New Bedford"/>
    <s v="Non-Reimbursable"/>
    <s v="Line Item"/>
    <s v="N/A"/>
    <x v="144"/>
    <x v="144"/>
    <m/>
    <x v="0"/>
  </r>
  <r>
    <n v="608"/>
    <x v="3"/>
    <n v="95"/>
    <s v="New Bedford"/>
    <s v="Non-Reimbursable"/>
    <s v="Line Item"/>
    <s v="N/A"/>
    <x v="145"/>
    <x v="145"/>
    <m/>
    <x v="0"/>
  </r>
  <r>
    <n v="609"/>
    <x v="3"/>
    <n v="95"/>
    <s v="New Bedford"/>
    <s v="Non-Reimbursable"/>
    <s v="Line Item"/>
    <s v="N/A"/>
    <x v="146"/>
    <x v="146"/>
    <m/>
    <x v="0"/>
  </r>
  <r>
    <n v="610"/>
    <x v="3"/>
    <n v="95"/>
    <s v="New Bedford"/>
    <s v="Non-Reimbursable"/>
    <s v="Line Item"/>
    <s v="N/A"/>
    <x v="147"/>
    <x v="147"/>
    <m/>
    <x v="0"/>
  </r>
  <r>
    <n v="611"/>
    <x v="3"/>
    <n v="95"/>
    <s v="New Bedford"/>
    <s v="Non-Reimbursable"/>
    <s v="Line Item"/>
    <s v="N/A"/>
    <x v="148"/>
    <x v="148"/>
    <m/>
    <x v="0"/>
  </r>
  <r>
    <n v="612"/>
    <x v="3"/>
    <n v="95"/>
    <s v="New Bedford"/>
    <s v="Non-Reimbursable"/>
    <s v="Total"/>
    <s v="N/A"/>
    <x v="149"/>
    <x v="149"/>
    <m/>
    <x v="1"/>
  </r>
  <r>
    <n v="613"/>
    <x v="3"/>
    <n v="95"/>
    <s v="New Bedford"/>
    <s v="Non-Reimbursable"/>
    <s v="Total"/>
    <s v="N/A"/>
    <x v="150"/>
    <x v="150"/>
    <m/>
    <x v="77"/>
  </r>
  <r>
    <n v="614"/>
    <x v="3"/>
    <n v="95"/>
    <s v="New Bedford"/>
    <s v="Non-Reimbursable"/>
    <s v="Line Item"/>
    <s v="N/A"/>
    <x v="151"/>
    <x v="151"/>
    <m/>
    <x v="77"/>
  </r>
  <r>
    <n v="615"/>
    <x v="3"/>
    <n v="95"/>
    <s v="New Bedford"/>
    <s v="Non-Reimbursable"/>
    <s v="Line Item"/>
    <s v="N/A"/>
    <x v="152"/>
    <x v="152"/>
    <m/>
    <x v="0"/>
  </r>
  <r>
    <n v="616"/>
    <x v="3"/>
    <n v="95"/>
    <s v="New Bedford"/>
    <s v="Non-Reimbursable"/>
    <s v="Line Item"/>
    <s v="N/A"/>
    <x v="153"/>
    <x v="153"/>
    <m/>
    <x v="1"/>
  </r>
  <r>
    <n v="617"/>
    <x v="4"/>
    <n v="96"/>
    <s v="Fall River"/>
    <s v="Revenue"/>
    <s v="Line Item"/>
    <s v="N/A"/>
    <x v="0"/>
    <x v="0"/>
    <m/>
    <x v="0"/>
  </r>
  <r>
    <n v="618"/>
    <x v="4"/>
    <n v="96"/>
    <s v="Fall River"/>
    <s v="Revenue"/>
    <s v="Line Item"/>
    <s v="N/A"/>
    <x v="1"/>
    <x v="1"/>
    <m/>
    <x v="0"/>
  </r>
  <r>
    <n v="619"/>
    <x v="4"/>
    <n v="96"/>
    <s v="Fall River"/>
    <s v="Revenue"/>
    <s v="Line Item"/>
    <s v="N/A"/>
    <x v="2"/>
    <x v="2"/>
    <m/>
    <x v="0"/>
  </r>
  <r>
    <n v="620"/>
    <x v="4"/>
    <n v="96"/>
    <s v="Fall River"/>
    <s v="Revenue"/>
    <s v="Total"/>
    <s v="N/A"/>
    <x v="3"/>
    <x v="3"/>
    <m/>
    <x v="1"/>
  </r>
  <r>
    <n v="621"/>
    <x v="4"/>
    <n v="96"/>
    <s v="Fall River"/>
    <s v="Revenue"/>
    <s v="Line Item"/>
    <s v="N/A"/>
    <x v="4"/>
    <x v="4"/>
    <m/>
    <x v="0"/>
  </r>
  <r>
    <n v="622"/>
    <x v="4"/>
    <n v="96"/>
    <s v="Fall River"/>
    <s v="Revenue"/>
    <s v="Line Item"/>
    <s v="N/A"/>
    <x v="5"/>
    <x v="5"/>
    <m/>
    <x v="0"/>
  </r>
  <r>
    <n v="623"/>
    <x v="4"/>
    <n v="96"/>
    <s v="Fall River"/>
    <s v="Revenue"/>
    <s v="Total"/>
    <s v="N/A"/>
    <x v="6"/>
    <x v="6"/>
    <m/>
    <x v="1"/>
  </r>
  <r>
    <n v="624"/>
    <x v="4"/>
    <n v="96"/>
    <s v="Fall River"/>
    <s v="Revenue"/>
    <s v="Line Item"/>
    <s v="N/A"/>
    <x v="7"/>
    <x v="7"/>
    <m/>
    <x v="0"/>
  </r>
  <r>
    <n v="625"/>
    <x v="4"/>
    <n v="96"/>
    <s v="Fall River"/>
    <s v="Revenue"/>
    <s v="Line Item"/>
    <s v="N/A"/>
    <x v="8"/>
    <x v="8"/>
    <m/>
    <x v="0"/>
  </r>
  <r>
    <n v="626"/>
    <x v="4"/>
    <n v="96"/>
    <s v="Fall River"/>
    <s v="Revenue"/>
    <s v="Line Item"/>
    <s v="N/A"/>
    <x v="9"/>
    <x v="9"/>
    <m/>
    <x v="0"/>
  </r>
  <r>
    <n v="627"/>
    <x v="4"/>
    <n v="96"/>
    <s v="Fall River"/>
    <s v="Revenue"/>
    <s v="Line Item"/>
    <s v="N/A"/>
    <x v="10"/>
    <x v="10"/>
    <m/>
    <x v="99"/>
  </r>
  <r>
    <n v="628"/>
    <x v="4"/>
    <n v="96"/>
    <s v="Fall River"/>
    <s v="Revenue"/>
    <s v="Line Item"/>
    <s v="N/A"/>
    <x v="11"/>
    <x v="11"/>
    <m/>
    <x v="0"/>
  </r>
  <r>
    <n v="629"/>
    <x v="4"/>
    <n v="96"/>
    <s v="Fall River"/>
    <s v="Revenue"/>
    <s v="Line Item"/>
    <s v="N/A"/>
    <x v="12"/>
    <x v="12"/>
    <m/>
    <x v="0"/>
  </r>
  <r>
    <n v="630"/>
    <x v="4"/>
    <n v="96"/>
    <s v="Fall River"/>
    <s v="Revenue"/>
    <s v="Line Item"/>
    <s v="N/A"/>
    <x v="13"/>
    <x v="13"/>
    <m/>
    <x v="0"/>
  </r>
  <r>
    <n v="631"/>
    <x v="4"/>
    <n v="96"/>
    <s v="Fall River"/>
    <s v="Revenue"/>
    <s v="Line Item"/>
    <s v="N/A"/>
    <x v="14"/>
    <x v="14"/>
    <m/>
    <x v="0"/>
  </r>
  <r>
    <n v="632"/>
    <x v="4"/>
    <n v="96"/>
    <s v="Fall River"/>
    <s v="Revenue"/>
    <s v="Line Item"/>
    <s v="N/A"/>
    <x v="15"/>
    <x v="15"/>
    <m/>
    <x v="0"/>
  </r>
  <r>
    <n v="633"/>
    <x v="4"/>
    <n v="96"/>
    <s v="Fall River"/>
    <s v="Revenue"/>
    <s v="Line Item"/>
    <s v="N/A"/>
    <x v="16"/>
    <x v="16"/>
    <m/>
    <x v="0"/>
  </r>
  <r>
    <n v="634"/>
    <x v="4"/>
    <n v="96"/>
    <s v="Fall River"/>
    <s v="Revenue"/>
    <s v="Line Item"/>
    <s v="N/A"/>
    <x v="17"/>
    <x v="17"/>
    <m/>
    <x v="0"/>
  </r>
  <r>
    <n v="635"/>
    <x v="4"/>
    <n v="96"/>
    <s v="Fall River"/>
    <s v="Revenue"/>
    <s v="Line Item"/>
    <s v="N/A"/>
    <x v="18"/>
    <x v="18"/>
    <m/>
    <x v="0"/>
  </r>
  <r>
    <n v="636"/>
    <x v="4"/>
    <n v="96"/>
    <s v="Fall River"/>
    <s v="Revenue"/>
    <s v="Line Item"/>
    <s v="N/A"/>
    <x v="19"/>
    <x v="19"/>
    <m/>
    <x v="0"/>
  </r>
  <r>
    <n v="637"/>
    <x v="4"/>
    <n v="96"/>
    <s v="Fall River"/>
    <s v="Revenue"/>
    <s v="Line Item"/>
    <s v="N/A"/>
    <x v="20"/>
    <x v="20"/>
    <m/>
    <x v="0"/>
  </r>
  <r>
    <n v="638"/>
    <x v="4"/>
    <n v="96"/>
    <s v="Fall River"/>
    <s v="Revenue"/>
    <s v="Line Item"/>
    <s v="N/A"/>
    <x v="21"/>
    <x v="21"/>
    <m/>
    <x v="0"/>
  </r>
  <r>
    <n v="639"/>
    <x v="4"/>
    <n v="96"/>
    <s v="Fall River"/>
    <s v="Revenue"/>
    <s v="Line Item"/>
    <s v="N/A"/>
    <x v="22"/>
    <x v="22"/>
    <m/>
    <x v="0"/>
  </r>
  <r>
    <n v="640"/>
    <x v="4"/>
    <n v="96"/>
    <s v="Fall River"/>
    <s v="Revenue"/>
    <s v="Line Item"/>
    <s v="N/A"/>
    <x v="23"/>
    <x v="23"/>
    <m/>
    <x v="0"/>
  </r>
  <r>
    <n v="641"/>
    <x v="4"/>
    <n v="96"/>
    <s v="Fall River"/>
    <s v="Revenue"/>
    <s v="Line Item"/>
    <s v="N/A"/>
    <x v="24"/>
    <x v="24"/>
    <m/>
    <x v="0"/>
  </r>
  <r>
    <n v="642"/>
    <x v="4"/>
    <n v="96"/>
    <s v="Fall River"/>
    <s v="Revenue"/>
    <s v="Line Item"/>
    <s v="N/A"/>
    <x v="25"/>
    <x v="25"/>
    <m/>
    <x v="0"/>
  </r>
  <r>
    <n v="643"/>
    <x v="4"/>
    <n v="96"/>
    <s v="Fall River"/>
    <s v="Revenue"/>
    <s v="Line Item"/>
    <s v="N/A"/>
    <x v="26"/>
    <x v="26"/>
    <m/>
    <x v="0"/>
  </r>
  <r>
    <n v="644"/>
    <x v="4"/>
    <n v="96"/>
    <s v="Fall River"/>
    <s v="Revenue"/>
    <s v="Line Item"/>
    <s v="N/A"/>
    <x v="27"/>
    <x v="27"/>
    <m/>
    <x v="0"/>
  </r>
  <r>
    <n v="645"/>
    <x v="4"/>
    <n v="96"/>
    <s v="Fall River"/>
    <s v="Revenue"/>
    <s v="Line Item"/>
    <s v="N/A"/>
    <x v="28"/>
    <x v="28"/>
    <m/>
    <x v="0"/>
  </r>
  <r>
    <n v="646"/>
    <x v="4"/>
    <n v="96"/>
    <s v="Fall River"/>
    <s v="Revenue"/>
    <s v="Line Item"/>
    <s v="N/A"/>
    <x v="29"/>
    <x v="29"/>
    <m/>
    <x v="0"/>
  </r>
  <r>
    <n v="647"/>
    <x v="4"/>
    <n v="96"/>
    <s v="Fall River"/>
    <s v="Revenue"/>
    <s v="Line Item"/>
    <s v="N/A"/>
    <x v="30"/>
    <x v="30"/>
    <m/>
    <x v="0"/>
  </r>
  <r>
    <n v="648"/>
    <x v="4"/>
    <n v="96"/>
    <s v="Fall River"/>
    <s v="Revenue"/>
    <s v="Line Item"/>
    <s v="N/A"/>
    <x v="31"/>
    <x v="31"/>
    <m/>
    <x v="0"/>
  </r>
  <r>
    <n v="649"/>
    <x v="4"/>
    <n v="96"/>
    <s v="Fall River"/>
    <s v="Revenue"/>
    <s v="Line Item"/>
    <s v="N/A"/>
    <x v="32"/>
    <x v="32"/>
    <m/>
    <x v="0"/>
  </r>
  <r>
    <n v="650"/>
    <x v="4"/>
    <n v="96"/>
    <s v="Fall River"/>
    <s v="Revenue"/>
    <s v="Line Item"/>
    <s v="N/A"/>
    <x v="33"/>
    <x v="33"/>
    <m/>
    <x v="0"/>
  </r>
  <r>
    <n v="651"/>
    <x v="4"/>
    <n v="96"/>
    <s v="Fall River"/>
    <s v="Revenue"/>
    <s v="Line Item"/>
    <s v="N/A"/>
    <x v="34"/>
    <x v="34"/>
    <m/>
    <x v="0"/>
  </r>
  <r>
    <n v="652"/>
    <x v="4"/>
    <n v="96"/>
    <s v="Fall River"/>
    <s v="Revenue"/>
    <s v="Line Item"/>
    <s v="N/A"/>
    <x v="35"/>
    <x v="35"/>
    <m/>
    <x v="0"/>
  </r>
  <r>
    <n v="653"/>
    <x v="4"/>
    <n v="96"/>
    <s v="Fall River"/>
    <s v="Revenue"/>
    <s v="Line Item"/>
    <s v="N/A"/>
    <x v="36"/>
    <x v="36"/>
    <m/>
    <x v="0"/>
  </r>
  <r>
    <n v="654"/>
    <x v="4"/>
    <n v="96"/>
    <s v="Fall River"/>
    <s v="Revenue"/>
    <s v="Line Item"/>
    <s v="N/A"/>
    <x v="37"/>
    <x v="37"/>
    <m/>
    <x v="0"/>
  </r>
  <r>
    <n v="655"/>
    <x v="4"/>
    <n v="96"/>
    <s v="Fall River"/>
    <s v="Revenue"/>
    <s v="Line Item"/>
    <s v="N/A"/>
    <x v="38"/>
    <x v="38"/>
    <m/>
    <x v="0"/>
  </r>
  <r>
    <n v="656"/>
    <x v="4"/>
    <n v="96"/>
    <s v="Fall River"/>
    <s v="Revenue"/>
    <s v="Line Item"/>
    <s v="N/A"/>
    <x v="39"/>
    <x v="39"/>
    <m/>
    <x v="0"/>
  </r>
  <r>
    <n v="657"/>
    <x v="4"/>
    <n v="96"/>
    <s v="Fall River"/>
    <s v="Revenue"/>
    <s v="Line Item"/>
    <s v="N/A"/>
    <x v="40"/>
    <x v="40"/>
    <m/>
    <x v="0"/>
  </r>
  <r>
    <n v="658"/>
    <x v="4"/>
    <n v="96"/>
    <s v="Fall River"/>
    <s v="Revenue"/>
    <s v="Line Item"/>
    <s v="N/A"/>
    <x v="41"/>
    <x v="41"/>
    <m/>
    <x v="0"/>
  </r>
  <r>
    <n v="659"/>
    <x v="4"/>
    <n v="96"/>
    <s v="Fall River"/>
    <s v="Revenue"/>
    <s v="Total"/>
    <s v="N/A"/>
    <x v="42"/>
    <x v="42"/>
    <m/>
    <x v="99"/>
  </r>
  <r>
    <n v="660"/>
    <x v="4"/>
    <n v="96"/>
    <s v="Fall River"/>
    <s v="Revenue"/>
    <s v="Line Item"/>
    <s v="N/A"/>
    <x v="43"/>
    <x v="43"/>
    <m/>
    <x v="0"/>
  </r>
  <r>
    <n v="661"/>
    <x v="4"/>
    <n v="96"/>
    <s v="Fall River"/>
    <s v="Revenue"/>
    <s v="Line Item"/>
    <s v="N/A"/>
    <x v="44"/>
    <x v="44"/>
    <m/>
    <x v="0"/>
  </r>
  <r>
    <n v="662"/>
    <x v="4"/>
    <n v="96"/>
    <s v="Fall River"/>
    <s v="Revenue"/>
    <s v="Line Item"/>
    <s v="N/A"/>
    <x v="45"/>
    <x v="45"/>
    <m/>
    <x v="0"/>
  </r>
  <r>
    <n v="663"/>
    <x v="4"/>
    <n v="96"/>
    <s v="Fall River"/>
    <s v="Revenue"/>
    <s v="Line Item"/>
    <s v="N/A"/>
    <x v="46"/>
    <x v="46"/>
    <m/>
    <x v="0"/>
  </r>
  <r>
    <n v="664"/>
    <x v="4"/>
    <n v="96"/>
    <s v="Fall River"/>
    <s v="Revenue"/>
    <s v="Line Item"/>
    <s v="N/A"/>
    <x v="47"/>
    <x v="47"/>
    <m/>
    <x v="0"/>
  </r>
  <r>
    <n v="665"/>
    <x v="4"/>
    <n v="96"/>
    <s v="Fall River"/>
    <s v="Revenue"/>
    <s v="Line Item"/>
    <s v="N/A"/>
    <x v="48"/>
    <x v="48"/>
    <m/>
    <x v="100"/>
  </r>
  <r>
    <n v="666"/>
    <x v="4"/>
    <n v="96"/>
    <s v="Fall River"/>
    <s v="Revenue"/>
    <s v="Line Item"/>
    <s v="N/A"/>
    <x v="49"/>
    <x v="49"/>
    <m/>
    <x v="0"/>
  </r>
  <r>
    <n v="667"/>
    <x v="4"/>
    <n v="96"/>
    <s v="Fall River"/>
    <s v="Revenue"/>
    <s v="Line Item"/>
    <s v="N/A"/>
    <x v="50"/>
    <x v="50"/>
    <m/>
    <x v="0"/>
  </r>
  <r>
    <n v="668"/>
    <x v="4"/>
    <n v="96"/>
    <s v="Fall River"/>
    <s v="Revenue"/>
    <s v="Line Item"/>
    <s v="N/A"/>
    <x v="51"/>
    <x v="51"/>
    <m/>
    <x v="0"/>
  </r>
  <r>
    <n v="669"/>
    <x v="4"/>
    <n v="96"/>
    <s v="Fall River"/>
    <s v="Revenue"/>
    <s v="Total"/>
    <s v="N/A"/>
    <x v="52"/>
    <x v="52"/>
    <m/>
    <x v="101"/>
  </r>
  <r>
    <n v="670"/>
    <x v="4"/>
    <n v="96"/>
    <s v="Fall River"/>
    <s v="Salary Expense"/>
    <s v="Line Item"/>
    <s v="Management"/>
    <x v="53"/>
    <x v="53"/>
    <m/>
    <x v="0"/>
  </r>
  <r>
    <n v="671"/>
    <x v="4"/>
    <n v="96"/>
    <s v="Fall River"/>
    <s v="Salary Expense"/>
    <s v="Line Item"/>
    <s v="Management"/>
    <x v="54"/>
    <x v="54"/>
    <m/>
    <x v="0"/>
  </r>
  <r>
    <n v="672"/>
    <x v="4"/>
    <n v="96"/>
    <s v="Fall River"/>
    <s v="Salary Expense"/>
    <s v="Line Item"/>
    <s v="Management"/>
    <x v="55"/>
    <x v="55"/>
    <m/>
    <x v="0"/>
  </r>
  <r>
    <n v="673"/>
    <x v="4"/>
    <n v="96"/>
    <s v="Fall River"/>
    <s v="Salary Expense"/>
    <s v="Line Item"/>
    <s v="Direct Care"/>
    <x v="56"/>
    <x v="56"/>
    <m/>
    <x v="0"/>
  </r>
  <r>
    <n v="674"/>
    <x v="4"/>
    <n v="96"/>
    <s v="Fall River"/>
    <s v="Salary Expense"/>
    <s v="Line Item"/>
    <s v="Direct Care"/>
    <x v="57"/>
    <x v="57"/>
    <m/>
    <x v="0"/>
  </r>
  <r>
    <n v="675"/>
    <x v="4"/>
    <n v="96"/>
    <s v="Fall River"/>
    <s v="Salary Expense"/>
    <s v="Line Item"/>
    <s v="Direct Care"/>
    <x v="58"/>
    <x v="58"/>
    <m/>
    <x v="0"/>
  </r>
  <r>
    <n v="676"/>
    <x v="4"/>
    <n v="96"/>
    <s v="Fall River"/>
    <s v="Salary Expense"/>
    <s v="Line Item"/>
    <s v="Direct Care"/>
    <x v="59"/>
    <x v="59"/>
    <m/>
    <x v="0"/>
  </r>
  <r>
    <n v="677"/>
    <x v="4"/>
    <n v="96"/>
    <s v="Fall River"/>
    <s v="Salary Expense"/>
    <s v="Line Item"/>
    <s v="Direct Care"/>
    <x v="60"/>
    <x v="60"/>
    <m/>
    <x v="0"/>
  </r>
  <r>
    <n v="678"/>
    <x v="4"/>
    <n v="96"/>
    <s v="Fall River"/>
    <s v="Salary Expense"/>
    <s v="Line Item"/>
    <s v="Direct Care"/>
    <x v="61"/>
    <x v="61"/>
    <m/>
    <x v="0"/>
  </r>
  <r>
    <n v="679"/>
    <x v="4"/>
    <n v="96"/>
    <s v="Fall River"/>
    <s v="Salary Expense"/>
    <s v="Line Item"/>
    <s v="Direct Care"/>
    <x v="62"/>
    <x v="62"/>
    <m/>
    <x v="0"/>
  </r>
  <r>
    <n v="680"/>
    <x v="4"/>
    <n v="96"/>
    <s v="Fall River"/>
    <s v="Salary Expense"/>
    <s v="Line Item"/>
    <s v="Direct Care"/>
    <x v="63"/>
    <x v="63"/>
    <m/>
    <x v="0"/>
  </r>
  <r>
    <n v="681"/>
    <x v="4"/>
    <n v="96"/>
    <s v="Fall River"/>
    <s v="Salary Expense"/>
    <s v="Line Item"/>
    <s v="Direct Care"/>
    <x v="64"/>
    <x v="64"/>
    <m/>
    <x v="0"/>
  </r>
  <r>
    <n v="682"/>
    <x v="4"/>
    <n v="96"/>
    <s v="Fall River"/>
    <s v="Salary Expense"/>
    <s v="Line Item"/>
    <s v="Direct Care"/>
    <x v="65"/>
    <x v="65"/>
    <m/>
    <x v="0"/>
  </r>
  <r>
    <n v="683"/>
    <x v="4"/>
    <n v="96"/>
    <s v="Fall River"/>
    <s v="Salary Expense"/>
    <s v="Line Item"/>
    <s v="Direct Care"/>
    <x v="66"/>
    <x v="66"/>
    <m/>
    <x v="0"/>
  </r>
  <r>
    <n v="684"/>
    <x v="4"/>
    <n v="96"/>
    <s v="Fall River"/>
    <s v="Salary Expense"/>
    <s v="Line Item"/>
    <s v="Direct Care"/>
    <x v="67"/>
    <x v="67"/>
    <m/>
    <x v="0"/>
  </r>
  <r>
    <n v="685"/>
    <x v="4"/>
    <n v="96"/>
    <s v="Fall River"/>
    <s v="Salary Expense"/>
    <s v="Line Item"/>
    <s v="Direct Care"/>
    <x v="68"/>
    <x v="68"/>
    <m/>
    <x v="0"/>
  </r>
  <r>
    <n v="686"/>
    <x v="4"/>
    <n v="96"/>
    <s v="Fall River"/>
    <s v="Salary Expense"/>
    <s v="Line Item"/>
    <s v="Direct Care"/>
    <x v="69"/>
    <x v="69"/>
    <m/>
    <x v="0"/>
  </r>
  <r>
    <n v="687"/>
    <x v="4"/>
    <n v="96"/>
    <s v="Fall River"/>
    <s v="Salary Expense"/>
    <s v="Line Item"/>
    <s v="Direct Care"/>
    <x v="70"/>
    <x v="70"/>
    <m/>
    <x v="0"/>
  </r>
  <r>
    <n v="688"/>
    <x v="4"/>
    <n v="96"/>
    <s v="Fall River"/>
    <s v="Salary Expense"/>
    <s v="Line Item"/>
    <s v="Direct Care"/>
    <x v="71"/>
    <x v="71"/>
    <m/>
    <x v="0"/>
  </r>
  <r>
    <n v="689"/>
    <x v="4"/>
    <n v="96"/>
    <s v="Fall River"/>
    <s v="Salary Expense"/>
    <s v="Line Item"/>
    <s v="Direct Care"/>
    <x v="72"/>
    <x v="72"/>
    <m/>
    <x v="0"/>
  </r>
  <r>
    <n v="690"/>
    <x v="4"/>
    <n v="96"/>
    <s v="Fall River"/>
    <s v="Salary Expense"/>
    <s v="Line Item"/>
    <s v="Direct Care"/>
    <x v="73"/>
    <x v="73"/>
    <m/>
    <x v="0"/>
  </r>
  <r>
    <n v="691"/>
    <x v="4"/>
    <n v="96"/>
    <s v="Fall River"/>
    <s v="Salary Expense"/>
    <s v="Line Item"/>
    <s v="Direct Care"/>
    <x v="74"/>
    <x v="74"/>
    <m/>
    <x v="0"/>
  </r>
  <r>
    <n v="692"/>
    <x v="4"/>
    <n v="96"/>
    <s v="Fall River"/>
    <s v="Salary Expense"/>
    <s v="Line Item"/>
    <s v="Direct Care"/>
    <x v="75"/>
    <x v="75"/>
    <m/>
    <x v="0"/>
  </r>
  <r>
    <n v="693"/>
    <x v="4"/>
    <n v="96"/>
    <s v="Fall River"/>
    <s v="Salary Expense"/>
    <s v="Line Item"/>
    <s v="Direct Care"/>
    <x v="76"/>
    <x v="76"/>
    <m/>
    <x v="0"/>
  </r>
  <r>
    <n v="694"/>
    <x v="4"/>
    <n v="96"/>
    <s v="Fall River"/>
    <s v="Salary Expense"/>
    <s v="Line Item"/>
    <s v="Direct Care"/>
    <x v="77"/>
    <x v="77"/>
    <m/>
    <x v="0"/>
  </r>
  <r>
    <n v="695"/>
    <x v="4"/>
    <n v="96"/>
    <s v="Fall River"/>
    <s v="Salary Expense"/>
    <s v="Line Item"/>
    <s v="Direct Care"/>
    <x v="78"/>
    <x v="78"/>
    <m/>
    <x v="0"/>
  </r>
  <r>
    <n v="696"/>
    <x v="4"/>
    <n v="96"/>
    <s v="Fall River"/>
    <s v="Salary Expense"/>
    <s v="Line Item"/>
    <s v="Direct Care"/>
    <x v="79"/>
    <x v="79"/>
    <m/>
    <x v="0"/>
  </r>
  <r>
    <n v="697"/>
    <x v="4"/>
    <n v="96"/>
    <s v="Fall River"/>
    <s v="Salary Expense"/>
    <s v="Line Item"/>
    <s v="Direct Care"/>
    <x v="80"/>
    <x v="80"/>
    <m/>
    <x v="0"/>
  </r>
  <r>
    <n v="698"/>
    <x v="4"/>
    <n v="96"/>
    <s v="Fall River"/>
    <s v="Salary Expense"/>
    <s v="Line Item"/>
    <s v="Direct Care"/>
    <x v="81"/>
    <x v="81"/>
    <n v="1"/>
    <x v="102"/>
  </r>
  <r>
    <n v="699"/>
    <x v="4"/>
    <n v="96"/>
    <s v="Fall River"/>
    <s v="Salary Expense"/>
    <s v="Line Item"/>
    <s v="Direct Care"/>
    <x v="82"/>
    <x v="82"/>
    <n v="2.92"/>
    <x v="103"/>
  </r>
  <r>
    <n v="700"/>
    <x v="4"/>
    <n v="96"/>
    <s v="Fall River"/>
    <s v="Salary Expense"/>
    <s v="Line Item"/>
    <s v="Direct Care"/>
    <x v="83"/>
    <x v="83"/>
    <m/>
    <x v="0"/>
  </r>
  <r>
    <n v="701"/>
    <x v="4"/>
    <n v="96"/>
    <s v="Fall River"/>
    <s v="Salary Expense"/>
    <s v="Line Item"/>
    <s v="Direct Care"/>
    <x v="84"/>
    <x v="84"/>
    <m/>
    <x v="0"/>
  </r>
  <r>
    <n v="702"/>
    <x v="4"/>
    <n v="96"/>
    <s v="Fall River"/>
    <s v="Salary Expense"/>
    <s v="Line Item"/>
    <s v="Direct Care"/>
    <x v="85"/>
    <x v="85"/>
    <m/>
    <x v="0"/>
  </r>
  <r>
    <n v="703"/>
    <x v="4"/>
    <n v="96"/>
    <s v="Fall River"/>
    <s v="Salary Expense"/>
    <s v="Line Item"/>
    <s v="Direct Care"/>
    <x v="86"/>
    <x v="86"/>
    <m/>
    <x v="0"/>
  </r>
  <r>
    <n v="704"/>
    <x v="4"/>
    <n v="96"/>
    <s v="Fall River"/>
    <s v="Salary Expense"/>
    <s v="Line Item"/>
    <s v="Clerical/Support"/>
    <x v="87"/>
    <x v="87"/>
    <n v="0.54"/>
    <x v="104"/>
  </r>
  <r>
    <n v="705"/>
    <x v="4"/>
    <n v="96"/>
    <s v="Fall River"/>
    <s v="Salary Expense"/>
    <s v="Line Item"/>
    <s v="Clerical/Support"/>
    <x v="88"/>
    <x v="88"/>
    <m/>
    <x v="0"/>
  </r>
  <r>
    <n v="706"/>
    <x v="4"/>
    <n v="96"/>
    <s v="Fall River"/>
    <s v="Salary Expense"/>
    <s v="Line Item"/>
    <s v="Clerical/Support"/>
    <x v="89"/>
    <x v="89"/>
    <m/>
    <x v="0"/>
  </r>
  <r>
    <n v="707"/>
    <x v="4"/>
    <n v="96"/>
    <s v="Fall River"/>
    <s v="Salary Expense"/>
    <s v="Line Item"/>
    <s v="N/A"/>
    <x v="90"/>
    <x v="90"/>
    <s v="XXXXXX"/>
    <x v="0"/>
  </r>
  <r>
    <n v="708"/>
    <x v="4"/>
    <n v="96"/>
    <s v="Fall River"/>
    <s v="Salary Expense"/>
    <s v="Total"/>
    <s v="N/A"/>
    <x v="91"/>
    <x v="91"/>
    <n v="4.46"/>
    <x v="105"/>
  </r>
  <r>
    <n v="709"/>
    <x v="4"/>
    <n v="96"/>
    <s v="Fall River"/>
    <s v="Expense"/>
    <s v="Total"/>
    <s v="N/A"/>
    <x v="92"/>
    <x v="92"/>
    <n v="4.46"/>
    <x v="105"/>
  </r>
  <r>
    <n v="710"/>
    <x v="4"/>
    <n v="96"/>
    <s v="Fall River"/>
    <s v="Expense"/>
    <s v="Line Item"/>
    <s v="N/A"/>
    <x v="93"/>
    <x v="93"/>
    <m/>
    <x v="0"/>
  </r>
  <r>
    <n v="711"/>
    <x v="4"/>
    <n v="96"/>
    <s v="Fall River"/>
    <s v="Expense"/>
    <s v="Line Item"/>
    <s v="N/A"/>
    <x v="94"/>
    <x v="94"/>
    <m/>
    <x v="0"/>
  </r>
  <r>
    <n v="712"/>
    <x v="4"/>
    <n v="96"/>
    <s v="Fall River"/>
    <s v="Expense"/>
    <s v="Line Item"/>
    <s v="N/A"/>
    <x v="95"/>
    <x v="95"/>
    <m/>
    <x v="0"/>
  </r>
  <r>
    <n v="713"/>
    <x v="4"/>
    <n v="96"/>
    <s v="Fall River"/>
    <s v="Expense"/>
    <s v="Line Item"/>
    <s v="N/A"/>
    <x v="96"/>
    <x v="96"/>
    <m/>
    <x v="0"/>
  </r>
  <r>
    <n v="714"/>
    <x v="4"/>
    <n v="96"/>
    <s v="Fall River"/>
    <s v="Expense"/>
    <s v="Total"/>
    <s v="N/A"/>
    <x v="97"/>
    <x v="97"/>
    <n v="0"/>
    <x v="1"/>
  </r>
  <r>
    <n v="715"/>
    <x v="4"/>
    <n v="96"/>
    <s v="Fall River"/>
    <s v="Expense"/>
    <s v="Line Item"/>
    <s v="N/A"/>
    <x v="98"/>
    <x v="98"/>
    <m/>
    <x v="0"/>
  </r>
  <r>
    <n v="716"/>
    <x v="4"/>
    <n v="96"/>
    <s v="Fall River"/>
    <s v="Expense"/>
    <s v="Total"/>
    <s v="N/A"/>
    <x v="99"/>
    <x v="99"/>
    <n v="4.46"/>
    <x v="105"/>
  </r>
  <r>
    <n v="717"/>
    <x v="4"/>
    <n v="96"/>
    <s v="Fall River"/>
    <s v="Expense"/>
    <s v="Line Item"/>
    <s v="N/A"/>
    <x v="100"/>
    <x v="100"/>
    <m/>
    <x v="106"/>
  </r>
  <r>
    <n v="718"/>
    <x v="4"/>
    <n v="96"/>
    <s v="Fall River"/>
    <s v="Expense"/>
    <s v="Line Item"/>
    <s v="N/A"/>
    <x v="101"/>
    <x v="101"/>
    <m/>
    <x v="107"/>
  </r>
  <r>
    <n v="719"/>
    <x v="4"/>
    <n v="96"/>
    <s v="Fall River"/>
    <s v="Expense"/>
    <s v="Line Item"/>
    <s v="N/A"/>
    <x v="102"/>
    <x v="102"/>
    <m/>
    <x v="0"/>
  </r>
  <r>
    <n v="720"/>
    <x v="4"/>
    <n v="96"/>
    <s v="Fall River"/>
    <s v="Expense"/>
    <s v="Total"/>
    <s v="N/A"/>
    <x v="103"/>
    <x v="103"/>
    <m/>
    <x v="108"/>
  </r>
  <r>
    <n v="721"/>
    <x v="4"/>
    <n v="96"/>
    <s v="Fall River"/>
    <s v="Expense"/>
    <s v="Line Item"/>
    <s v="N/A"/>
    <x v="104"/>
    <x v="104"/>
    <m/>
    <x v="0"/>
  </r>
  <r>
    <n v="722"/>
    <x v="4"/>
    <n v="96"/>
    <s v="Fall River"/>
    <s v="Expense"/>
    <s v="Line Item"/>
    <s v="N/A"/>
    <x v="105"/>
    <x v="105"/>
    <m/>
    <x v="0"/>
  </r>
  <r>
    <n v="723"/>
    <x v="4"/>
    <n v="96"/>
    <s v="Fall River"/>
    <s v="Expense"/>
    <s v="Line Item"/>
    <s v="N/A"/>
    <x v="106"/>
    <x v="106"/>
    <m/>
    <x v="0"/>
  </r>
  <r>
    <n v="724"/>
    <x v="4"/>
    <n v="96"/>
    <s v="Fall River"/>
    <s v="Expense"/>
    <s v="Line Item"/>
    <s v="N/A"/>
    <x v="107"/>
    <x v="107"/>
    <m/>
    <x v="109"/>
  </r>
  <r>
    <n v="725"/>
    <x v="4"/>
    <n v="96"/>
    <s v="Fall River"/>
    <s v="Expense"/>
    <s v="Total"/>
    <s v="N/A"/>
    <x v="108"/>
    <x v="108"/>
    <m/>
    <x v="109"/>
  </r>
  <r>
    <n v="726"/>
    <x v="4"/>
    <n v="96"/>
    <s v="Fall River"/>
    <s v="Expense"/>
    <s v="Line Item"/>
    <s v="N/A"/>
    <x v="109"/>
    <x v="109"/>
    <m/>
    <x v="0"/>
  </r>
  <r>
    <n v="727"/>
    <x v="4"/>
    <n v="96"/>
    <s v="Fall River"/>
    <s v="Expense"/>
    <s v="Line Item"/>
    <s v="N/A"/>
    <x v="110"/>
    <x v="110"/>
    <m/>
    <x v="0"/>
  </r>
  <r>
    <n v="728"/>
    <x v="4"/>
    <n v="96"/>
    <s v="Fall River"/>
    <s v="Expense"/>
    <s v="Line Item"/>
    <s v="N/A"/>
    <x v="111"/>
    <x v="111"/>
    <m/>
    <x v="110"/>
  </r>
  <r>
    <n v="729"/>
    <x v="4"/>
    <n v="96"/>
    <s v="Fall River"/>
    <s v="Expense"/>
    <s v="Line Item"/>
    <s v="N/A"/>
    <x v="112"/>
    <x v="112"/>
    <m/>
    <x v="0"/>
  </r>
  <r>
    <n v="730"/>
    <x v="4"/>
    <n v="96"/>
    <s v="Fall River"/>
    <s v="Expense"/>
    <s v="Line Item"/>
    <s v="N/A"/>
    <x v="113"/>
    <x v="113"/>
    <m/>
    <x v="0"/>
  </r>
  <r>
    <n v="731"/>
    <x v="4"/>
    <n v="96"/>
    <s v="Fall River"/>
    <s v="Expense"/>
    <s v="Line Item"/>
    <s v="N/A"/>
    <x v="114"/>
    <x v="114"/>
    <m/>
    <x v="111"/>
  </r>
  <r>
    <n v="732"/>
    <x v="4"/>
    <n v="96"/>
    <s v="Fall River"/>
    <s v="Expense"/>
    <s v="Line Item"/>
    <s v="N/A"/>
    <x v="115"/>
    <x v="115"/>
    <m/>
    <x v="0"/>
  </r>
  <r>
    <n v="733"/>
    <x v="4"/>
    <n v="96"/>
    <s v="Fall River"/>
    <s v="Expense"/>
    <s v="Line Item"/>
    <s v="N/A"/>
    <x v="116"/>
    <x v="116"/>
    <m/>
    <x v="0"/>
  </r>
  <r>
    <n v="734"/>
    <x v="4"/>
    <n v="96"/>
    <s v="Fall River"/>
    <s v="Expense"/>
    <s v="Line Item"/>
    <s v="N/A"/>
    <x v="117"/>
    <x v="117"/>
    <m/>
    <x v="112"/>
  </r>
  <r>
    <n v="735"/>
    <x v="4"/>
    <n v="96"/>
    <s v="Fall River"/>
    <s v="Expense"/>
    <s v="Line Item"/>
    <s v="N/A"/>
    <x v="118"/>
    <x v="118"/>
    <m/>
    <x v="0"/>
  </r>
  <r>
    <n v="736"/>
    <x v="4"/>
    <n v="96"/>
    <s v="Fall River"/>
    <s v="Expense"/>
    <s v="Line Item"/>
    <s v="N/A"/>
    <x v="119"/>
    <x v="119"/>
    <m/>
    <x v="0"/>
  </r>
  <r>
    <n v="737"/>
    <x v="4"/>
    <n v="96"/>
    <s v="Fall River"/>
    <s v="Expense"/>
    <s v="Line Item"/>
    <s v="N/A"/>
    <x v="120"/>
    <x v="120"/>
    <m/>
    <x v="64"/>
  </r>
  <r>
    <n v="738"/>
    <x v="4"/>
    <n v="96"/>
    <s v="Fall River"/>
    <s v="Expense"/>
    <s v="Line Item"/>
    <s v="N/A"/>
    <x v="121"/>
    <x v="121"/>
    <m/>
    <x v="0"/>
  </r>
  <r>
    <n v="739"/>
    <x v="4"/>
    <n v="96"/>
    <s v="Fall River"/>
    <s v="Expense"/>
    <s v="Line Item"/>
    <s v="N/A"/>
    <x v="122"/>
    <x v="122"/>
    <m/>
    <x v="0"/>
  </r>
  <r>
    <n v="740"/>
    <x v="4"/>
    <n v="96"/>
    <s v="Fall River"/>
    <s v="Expense"/>
    <s v="Line Item"/>
    <s v="N/A"/>
    <x v="123"/>
    <x v="123"/>
    <m/>
    <x v="0"/>
  </r>
  <r>
    <n v="741"/>
    <x v="4"/>
    <n v="96"/>
    <s v="Fall River"/>
    <s v="Expense"/>
    <s v="Line Item"/>
    <s v="N/A"/>
    <x v="124"/>
    <x v="124"/>
    <m/>
    <x v="0"/>
  </r>
  <r>
    <n v="742"/>
    <x v="4"/>
    <n v="96"/>
    <s v="Fall River"/>
    <s v="Expense"/>
    <s v="Line Item"/>
    <s v="N/A"/>
    <x v="125"/>
    <x v="125"/>
    <m/>
    <x v="0"/>
  </r>
  <r>
    <n v="743"/>
    <x v="4"/>
    <n v="96"/>
    <s v="Fall River"/>
    <s v="Expense"/>
    <s v="Line Item"/>
    <s v="N/A"/>
    <x v="126"/>
    <x v="126"/>
    <m/>
    <x v="0"/>
  </r>
  <r>
    <n v="744"/>
    <x v="4"/>
    <n v="96"/>
    <s v="Fall River"/>
    <s v="Expense"/>
    <s v="Total"/>
    <s v="N/A"/>
    <x v="127"/>
    <x v="127"/>
    <m/>
    <x v="113"/>
  </r>
  <r>
    <n v="745"/>
    <x v="4"/>
    <n v="96"/>
    <s v="Fall River"/>
    <s v="Expense"/>
    <s v="Line Item"/>
    <s v="N/A"/>
    <x v="128"/>
    <x v="128"/>
    <m/>
    <x v="0"/>
  </r>
  <r>
    <n v="746"/>
    <x v="4"/>
    <n v="96"/>
    <s v="Fall River"/>
    <s v="Expense"/>
    <s v="Line Item"/>
    <s v="N/A"/>
    <x v="129"/>
    <x v="129"/>
    <m/>
    <x v="0"/>
  </r>
  <r>
    <n v="747"/>
    <x v="4"/>
    <n v="96"/>
    <s v="Fall River"/>
    <s v="Expense"/>
    <s v="Line Item"/>
    <s v="N/A"/>
    <x v="130"/>
    <x v="130"/>
    <m/>
    <x v="0"/>
  </r>
  <r>
    <n v="748"/>
    <x v="4"/>
    <n v="96"/>
    <s v="Fall River"/>
    <s v="Expense"/>
    <s v="Line Item"/>
    <s v="N/A"/>
    <x v="131"/>
    <x v="131"/>
    <m/>
    <x v="114"/>
  </r>
  <r>
    <n v="749"/>
    <x v="4"/>
    <n v="96"/>
    <s v="Fall River"/>
    <s v="Expense"/>
    <s v="Line Item"/>
    <s v="N/A"/>
    <x v="132"/>
    <x v="132"/>
    <m/>
    <x v="115"/>
  </r>
  <r>
    <n v="750"/>
    <x v="4"/>
    <n v="96"/>
    <s v="Fall River"/>
    <s v="Expense"/>
    <s v="Line Item"/>
    <s v="N/A"/>
    <x v="133"/>
    <x v="133"/>
    <m/>
    <x v="0"/>
  </r>
  <r>
    <n v="751"/>
    <x v="4"/>
    <n v="96"/>
    <s v="Fall River"/>
    <s v="Expense"/>
    <s v="Total"/>
    <s v="N/A"/>
    <x v="134"/>
    <x v="134"/>
    <m/>
    <x v="116"/>
  </r>
  <r>
    <n v="752"/>
    <x v="4"/>
    <n v="96"/>
    <s v="Fall River"/>
    <s v="Expense"/>
    <s v="Line Item"/>
    <s v="N/A"/>
    <x v="135"/>
    <x v="135"/>
    <m/>
    <x v="117"/>
  </r>
  <r>
    <n v="753"/>
    <x v="4"/>
    <n v="96"/>
    <s v="Fall River"/>
    <s v="Expense"/>
    <s v="Total"/>
    <s v="N/A"/>
    <x v="136"/>
    <x v="136"/>
    <m/>
    <x v="118"/>
  </r>
  <r>
    <n v="754"/>
    <x v="4"/>
    <n v="96"/>
    <s v="Fall River"/>
    <s v="Expense"/>
    <s v="Line Item"/>
    <s v="N/A"/>
    <x v="137"/>
    <x v="137"/>
    <m/>
    <x v="0"/>
  </r>
  <r>
    <n v="755"/>
    <x v="4"/>
    <n v="96"/>
    <s v="Fall River"/>
    <s v="Expense"/>
    <s v="Line Item"/>
    <s v="N/A"/>
    <x v="138"/>
    <x v="138"/>
    <m/>
    <x v="100"/>
  </r>
  <r>
    <n v="756"/>
    <x v="4"/>
    <n v="96"/>
    <s v="Fall River"/>
    <s v="Expense"/>
    <s v="Total"/>
    <s v="N/A"/>
    <x v="139"/>
    <x v="139"/>
    <m/>
    <x v="119"/>
  </r>
  <r>
    <n v="757"/>
    <x v="4"/>
    <n v="96"/>
    <s v="Fall River"/>
    <s v="Expense"/>
    <s v="Total"/>
    <s v="N/A"/>
    <x v="140"/>
    <x v="140"/>
    <m/>
    <x v="101"/>
  </r>
  <r>
    <n v="758"/>
    <x v="4"/>
    <n v="96"/>
    <s v="Fall River"/>
    <s v="Expense"/>
    <s v="Line Item"/>
    <s v="N/A"/>
    <x v="141"/>
    <x v="141"/>
    <m/>
    <x v="120"/>
  </r>
  <r>
    <n v="759"/>
    <x v="4"/>
    <n v="96"/>
    <s v="Fall River"/>
    <s v="Non-Reimbursable"/>
    <s v="Line Item"/>
    <s v="N/A"/>
    <x v="142"/>
    <x v="142"/>
    <m/>
    <x v="0"/>
  </r>
  <r>
    <n v="760"/>
    <x v="4"/>
    <n v="96"/>
    <s v="Fall River"/>
    <s v="Non-Reimbursable"/>
    <s v="Line Item"/>
    <s v="N/A"/>
    <x v="143"/>
    <x v="143"/>
    <m/>
    <x v="0"/>
  </r>
  <r>
    <n v="761"/>
    <x v="4"/>
    <n v="96"/>
    <s v="Fall River"/>
    <s v="Non-Reimbursable"/>
    <s v="Line Item"/>
    <s v="N/A"/>
    <x v="144"/>
    <x v="144"/>
    <m/>
    <x v="0"/>
  </r>
  <r>
    <n v="762"/>
    <x v="4"/>
    <n v="96"/>
    <s v="Fall River"/>
    <s v="Non-Reimbursable"/>
    <s v="Line Item"/>
    <s v="N/A"/>
    <x v="145"/>
    <x v="145"/>
    <m/>
    <x v="0"/>
  </r>
  <r>
    <n v="763"/>
    <x v="4"/>
    <n v="96"/>
    <s v="Fall River"/>
    <s v="Non-Reimbursable"/>
    <s v="Line Item"/>
    <s v="N/A"/>
    <x v="146"/>
    <x v="146"/>
    <m/>
    <x v="0"/>
  </r>
  <r>
    <n v="764"/>
    <x v="4"/>
    <n v="96"/>
    <s v="Fall River"/>
    <s v="Non-Reimbursable"/>
    <s v="Line Item"/>
    <s v="N/A"/>
    <x v="147"/>
    <x v="147"/>
    <m/>
    <x v="0"/>
  </r>
  <r>
    <n v="765"/>
    <x v="4"/>
    <n v="96"/>
    <s v="Fall River"/>
    <s v="Non-Reimbursable"/>
    <s v="Line Item"/>
    <s v="N/A"/>
    <x v="148"/>
    <x v="148"/>
    <m/>
    <x v="0"/>
  </r>
  <r>
    <n v="766"/>
    <x v="4"/>
    <n v="96"/>
    <s v="Fall River"/>
    <s v="Non-Reimbursable"/>
    <s v="Total"/>
    <s v="N/A"/>
    <x v="149"/>
    <x v="149"/>
    <m/>
    <x v="1"/>
  </r>
  <r>
    <n v="767"/>
    <x v="4"/>
    <n v="96"/>
    <s v="Fall River"/>
    <s v="Non-Reimbursable"/>
    <s v="Total"/>
    <s v="N/A"/>
    <x v="150"/>
    <x v="150"/>
    <m/>
    <x v="100"/>
  </r>
  <r>
    <n v="768"/>
    <x v="4"/>
    <n v="96"/>
    <s v="Fall River"/>
    <s v="Non-Reimbursable"/>
    <s v="Line Item"/>
    <s v="N/A"/>
    <x v="151"/>
    <x v="151"/>
    <m/>
    <x v="100"/>
  </r>
  <r>
    <n v="769"/>
    <x v="4"/>
    <n v="96"/>
    <s v="Fall River"/>
    <s v="Non-Reimbursable"/>
    <s v="Line Item"/>
    <s v="N/A"/>
    <x v="152"/>
    <x v="152"/>
    <m/>
    <x v="0"/>
  </r>
  <r>
    <n v="770"/>
    <x v="4"/>
    <n v="96"/>
    <s v="Fall River"/>
    <s v="Non-Reimbursable"/>
    <s v="Line Item"/>
    <s v="N/A"/>
    <x v="153"/>
    <x v="153"/>
    <m/>
    <x v="1"/>
  </r>
  <r>
    <n v="771"/>
    <x v="5"/>
    <n v="97"/>
    <s v="Springfield"/>
    <s v="Revenue"/>
    <s v="Line Item"/>
    <s v="N/A"/>
    <x v="0"/>
    <x v="0"/>
    <m/>
    <x v="0"/>
  </r>
  <r>
    <n v="772"/>
    <x v="5"/>
    <n v="97"/>
    <s v="Springfield"/>
    <s v="Revenue"/>
    <s v="Line Item"/>
    <s v="N/A"/>
    <x v="1"/>
    <x v="1"/>
    <m/>
    <x v="0"/>
  </r>
  <r>
    <n v="773"/>
    <x v="5"/>
    <n v="97"/>
    <s v="Springfield"/>
    <s v="Revenue"/>
    <s v="Line Item"/>
    <s v="N/A"/>
    <x v="2"/>
    <x v="2"/>
    <m/>
    <x v="0"/>
  </r>
  <r>
    <n v="774"/>
    <x v="5"/>
    <n v="97"/>
    <s v="Springfield"/>
    <s v="Revenue"/>
    <s v="Total"/>
    <s v="N/A"/>
    <x v="3"/>
    <x v="3"/>
    <m/>
    <x v="1"/>
  </r>
  <r>
    <n v="775"/>
    <x v="5"/>
    <n v="97"/>
    <s v="Springfield"/>
    <s v="Revenue"/>
    <s v="Line Item"/>
    <s v="N/A"/>
    <x v="4"/>
    <x v="4"/>
    <m/>
    <x v="0"/>
  </r>
  <r>
    <n v="776"/>
    <x v="5"/>
    <n v="97"/>
    <s v="Springfield"/>
    <s v="Revenue"/>
    <s v="Line Item"/>
    <s v="N/A"/>
    <x v="5"/>
    <x v="5"/>
    <m/>
    <x v="0"/>
  </r>
  <r>
    <n v="777"/>
    <x v="5"/>
    <n v="97"/>
    <s v="Springfield"/>
    <s v="Revenue"/>
    <s v="Total"/>
    <s v="N/A"/>
    <x v="6"/>
    <x v="6"/>
    <m/>
    <x v="1"/>
  </r>
  <r>
    <n v="778"/>
    <x v="5"/>
    <n v="97"/>
    <s v="Springfield"/>
    <s v="Revenue"/>
    <s v="Line Item"/>
    <s v="N/A"/>
    <x v="7"/>
    <x v="7"/>
    <m/>
    <x v="0"/>
  </r>
  <r>
    <n v="779"/>
    <x v="5"/>
    <n v="97"/>
    <s v="Springfield"/>
    <s v="Revenue"/>
    <s v="Line Item"/>
    <s v="N/A"/>
    <x v="8"/>
    <x v="8"/>
    <m/>
    <x v="0"/>
  </r>
  <r>
    <n v="780"/>
    <x v="5"/>
    <n v="97"/>
    <s v="Springfield"/>
    <s v="Revenue"/>
    <s v="Line Item"/>
    <s v="N/A"/>
    <x v="9"/>
    <x v="9"/>
    <m/>
    <x v="0"/>
  </r>
  <r>
    <n v="781"/>
    <x v="5"/>
    <n v="97"/>
    <s v="Springfield"/>
    <s v="Revenue"/>
    <s v="Line Item"/>
    <s v="N/A"/>
    <x v="10"/>
    <x v="10"/>
    <m/>
    <x v="121"/>
  </r>
  <r>
    <n v="782"/>
    <x v="5"/>
    <n v="97"/>
    <s v="Springfield"/>
    <s v="Revenue"/>
    <s v="Line Item"/>
    <s v="N/A"/>
    <x v="11"/>
    <x v="11"/>
    <m/>
    <x v="0"/>
  </r>
  <r>
    <n v="783"/>
    <x v="5"/>
    <n v="97"/>
    <s v="Springfield"/>
    <s v="Revenue"/>
    <s v="Line Item"/>
    <s v="N/A"/>
    <x v="12"/>
    <x v="12"/>
    <m/>
    <x v="0"/>
  </r>
  <r>
    <n v="784"/>
    <x v="5"/>
    <n v="97"/>
    <s v="Springfield"/>
    <s v="Revenue"/>
    <s v="Line Item"/>
    <s v="N/A"/>
    <x v="13"/>
    <x v="13"/>
    <m/>
    <x v="0"/>
  </r>
  <r>
    <n v="785"/>
    <x v="5"/>
    <n v="97"/>
    <s v="Springfield"/>
    <s v="Revenue"/>
    <s v="Line Item"/>
    <s v="N/A"/>
    <x v="14"/>
    <x v="14"/>
    <m/>
    <x v="0"/>
  </r>
  <r>
    <n v="786"/>
    <x v="5"/>
    <n v="97"/>
    <s v="Springfield"/>
    <s v="Revenue"/>
    <s v="Line Item"/>
    <s v="N/A"/>
    <x v="15"/>
    <x v="15"/>
    <m/>
    <x v="0"/>
  </r>
  <r>
    <n v="787"/>
    <x v="5"/>
    <n v="97"/>
    <s v="Springfield"/>
    <s v="Revenue"/>
    <s v="Line Item"/>
    <s v="N/A"/>
    <x v="16"/>
    <x v="16"/>
    <m/>
    <x v="0"/>
  </r>
  <r>
    <n v="788"/>
    <x v="5"/>
    <n v="97"/>
    <s v="Springfield"/>
    <s v="Revenue"/>
    <s v="Line Item"/>
    <s v="N/A"/>
    <x v="17"/>
    <x v="17"/>
    <m/>
    <x v="0"/>
  </r>
  <r>
    <n v="789"/>
    <x v="5"/>
    <n v="97"/>
    <s v="Springfield"/>
    <s v="Revenue"/>
    <s v="Line Item"/>
    <s v="N/A"/>
    <x v="18"/>
    <x v="18"/>
    <m/>
    <x v="0"/>
  </r>
  <r>
    <n v="790"/>
    <x v="5"/>
    <n v="97"/>
    <s v="Springfield"/>
    <s v="Revenue"/>
    <s v="Line Item"/>
    <s v="N/A"/>
    <x v="19"/>
    <x v="19"/>
    <m/>
    <x v="0"/>
  </r>
  <r>
    <n v="791"/>
    <x v="5"/>
    <n v="97"/>
    <s v="Springfield"/>
    <s v="Revenue"/>
    <s v="Line Item"/>
    <s v="N/A"/>
    <x v="20"/>
    <x v="20"/>
    <m/>
    <x v="0"/>
  </r>
  <r>
    <n v="792"/>
    <x v="5"/>
    <n v="97"/>
    <s v="Springfield"/>
    <s v="Revenue"/>
    <s v="Line Item"/>
    <s v="N/A"/>
    <x v="21"/>
    <x v="21"/>
    <m/>
    <x v="0"/>
  </r>
  <r>
    <n v="793"/>
    <x v="5"/>
    <n v="97"/>
    <s v="Springfield"/>
    <s v="Revenue"/>
    <s v="Line Item"/>
    <s v="N/A"/>
    <x v="22"/>
    <x v="22"/>
    <m/>
    <x v="0"/>
  </r>
  <r>
    <n v="794"/>
    <x v="5"/>
    <n v="97"/>
    <s v="Springfield"/>
    <s v="Revenue"/>
    <s v="Line Item"/>
    <s v="N/A"/>
    <x v="23"/>
    <x v="23"/>
    <m/>
    <x v="0"/>
  </r>
  <r>
    <n v="795"/>
    <x v="5"/>
    <n v="97"/>
    <s v="Springfield"/>
    <s v="Revenue"/>
    <s v="Line Item"/>
    <s v="N/A"/>
    <x v="24"/>
    <x v="24"/>
    <m/>
    <x v="0"/>
  </r>
  <r>
    <n v="796"/>
    <x v="5"/>
    <n v="97"/>
    <s v="Springfield"/>
    <s v="Revenue"/>
    <s v="Line Item"/>
    <s v="N/A"/>
    <x v="25"/>
    <x v="25"/>
    <m/>
    <x v="0"/>
  </r>
  <r>
    <n v="797"/>
    <x v="5"/>
    <n v="97"/>
    <s v="Springfield"/>
    <s v="Revenue"/>
    <s v="Line Item"/>
    <s v="N/A"/>
    <x v="26"/>
    <x v="26"/>
    <m/>
    <x v="0"/>
  </r>
  <r>
    <n v="798"/>
    <x v="5"/>
    <n v="97"/>
    <s v="Springfield"/>
    <s v="Revenue"/>
    <s v="Line Item"/>
    <s v="N/A"/>
    <x v="27"/>
    <x v="27"/>
    <m/>
    <x v="0"/>
  </r>
  <r>
    <n v="799"/>
    <x v="5"/>
    <n v="97"/>
    <s v="Springfield"/>
    <s v="Revenue"/>
    <s v="Line Item"/>
    <s v="N/A"/>
    <x v="28"/>
    <x v="28"/>
    <m/>
    <x v="122"/>
  </r>
  <r>
    <n v="800"/>
    <x v="5"/>
    <n v="97"/>
    <s v="Springfield"/>
    <s v="Revenue"/>
    <s v="Line Item"/>
    <s v="N/A"/>
    <x v="29"/>
    <x v="29"/>
    <m/>
    <x v="0"/>
  </r>
  <r>
    <n v="801"/>
    <x v="5"/>
    <n v="97"/>
    <s v="Springfield"/>
    <s v="Revenue"/>
    <s v="Line Item"/>
    <s v="N/A"/>
    <x v="30"/>
    <x v="30"/>
    <m/>
    <x v="0"/>
  </r>
  <r>
    <n v="802"/>
    <x v="5"/>
    <n v="97"/>
    <s v="Springfield"/>
    <s v="Revenue"/>
    <s v="Line Item"/>
    <s v="N/A"/>
    <x v="31"/>
    <x v="31"/>
    <m/>
    <x v="0"/>
  </r>
  <r>
    <n v="803"/>
    <x v="5"/>
    <n v="97"/>
    <s v="Springfield"/>
    <s v="Revenue"/>
    <s v="Line Item"/>
    <s v="N/A"/>
    <x v="32"/>
    <x v="32"/>
    <m/>
    <x v="0"/>
  </r>
  <r>
    <n v="804"/>
    <x v="5"/>
    <n v="97"/>
    <s v="Springfield"/>
    <s v="Revenue"/>
    <s v="Line Item"/>
    <s v="N/A"/>
    <x v="33"/>
    <x v="33"/>
    <m/>
    <x v="0"/>
  </r>
  <r>
    <n v="805"/>
    <x v="5"/>
    <n v="97"/>
    <s v="Springfield"/>
    <s v="Revenue"/>
    <s v="Line Item"/>
    <s v="N/A"/>
    <x v="34"/>
    <x v="34"/>
    <m/>
    <x v="0"/>
  </r>
  <r>
    <n v="806"/>
    <x v="5"/>
    <n v="97"/>
    <s v="Springfield"/>
    <s v="Revenue"/>
    <s v="Line Item"/>
    <s v="N/A"/>
    <x v="35"/>
    <x v="35"/>
    <m/>
    <x v="0"/>
  </r>
  <r>
    <n v="807"/>
    <x v="5"/>
    <n v="97"/>
    <s v="Springfield"/>
    <s v="Revenue"/>
    <s v="Line Item"/>
    <s v="N/A"/>
    <x v="36"/>
    <x v="36"/>
    <m/>
    <x v="0"/>
  </r>
  <r>
    <n v="808"/>
    <x v="5"/>
    <n v="97"/>
    <s v="Springfield"/>
    <s v="Revenue"/>
    <s v="Line Item"/>
    <s v="N/A"/>
    <x v="37"/>
    <x v="37"/>
    <m/>
    <x v="0"/>
  </r>
  <r>
    <n v="809"/>
    <x v="5"/>
    <n v="97"/>
    <s v="Springfield"/>
    <s v="Revenue"/>
    <s v="Line Item"/>
    <s v="N/A"/>
    <x v="38"/>
    <x v="38"/>
    <m/>
    <x v="0"/>
  </r>
  <r>
    <n v="810"/>
    <x v="5"/>
    <n v="97"/>
    <s v="Springfield"/>
    <s v="Revenue"/>
    <s v="Line Item"/>
    <s v="N/A"/>
    <x v="39"/>
    <x v="39"/>
    <m/>
    <x v="0"/>
  </r>
  <r>
    <n v="811"/>
    <x v="5"/>
    <n v="97"/>
    <s v="Springfield"/>
    <s v="Revenue"/>
    <s v="Line Item"/>
    <s v="N/A"/>
    <x v="40"/>
    <x v="40"/>
    <m/>
    <x v="0"/>
  </r>
  <r>
    <n v="812"/>
    <x v="5"/>
    <n v="97"/>
    <s v="Springfield"/>
    <s v="Revenue"/>
    <s v="Line Item"/>
    <s v="N/A"/>
    <x v="41"/>
    <x v="41"/>
    <m/>
    <x v="0"/>
  </r>
  <r>
    <n v="813"/>
    <x v="5"/>
    <n v="97"/>
    <s v="Springfield"/>
    <s v="Revenue"/>
    <s v="Total"/>
    <s v="N/A"/>
    <x v="42"/>
    <x v="42"/>
    <m/>
    <x v="123"/>
  </r>
  <r>
    <n v="814"/>
    <x v="5"/>
    <n v="97"/>
    <s v="Springfield"/>
    <s v="Revenue"/>
    <s v="Line Item"/>
    <s v="N/A"/>
    <x v="43"/>
    <x v="43"/>
    <m/>
    <x v="0"/>
  </r>
  <r>
    <n v="815"/>
    <x v="5"/>
    <n v="97"/>
    <s v="Springfield"/>
    <s v="Revenue"/>
    <s v="Line Item"/>
    <s v="N/A"/>
    <x v="44"/>
    <x v="44"/>
    <m/>
    <x v="0"/>
  </r>
  <r>
    <n v="816"/>
    <x v="5"/>
    <n v="97"/>
    <s v="Springfield"/>
    <s v="Revenue"/>
    <s v="Line Item"/>
    <s v="N/A"/>
    <x v="45"/>
    <x v="45"/>
    <m/>
    <x v="0"/>
  </r>
  <r>
    <n v="817"/>
    <x v="5"/>
    <n v="97"/>
    <s v="Springfield"/>
    <s v="Revenue"/>
    <s v="Line Item"/>
    <s v="N/A"/>
    <x v="46"/>
    <x v="46"/>
    <m/>
    <x v="0"/>
  </r>
  <r>
    <n v="818"/>
    <x v="5"/>
    <n v="97"/>
    <s v="Springfield"/>
    <s v="Revenue"/>
    <s v="Line Item"/>
    <s v="N/A"/>
    <x v="47"/>
    <x v="47"/>
    <m/>
    <x v="0"/>
  </r>
  <r>
    <n v="819"/>
    <x v="5"/>
    <n v="97"/>
    <s v="Springfield"/>
    <s v="Revenue"/>
    <s v="Line Item"/>
    <s v="N/A"/>
    <x v="48"/>
    <x v="48"/>
    <m/>
    <x v="124"/>
  </r>
  <r>
    <n v="820"/>
    <x v="5"/>
    <n v="97"/>
    <s v="Springfield"/>
    <s v="Revenue"/>
    <s v="Line Item"/>
    <s v="N/A"/>
    <x v="49"/>
    <x v="49"/>
    <m/>
    <x v="0"/>
  </r>
  <r>
    <n v="821"/>
    <x v="5"/>
    <n v="97"/>
    <s v="Springfield"/>
    <s v="Revenue"/>
    <s v="Line Item"/>
    <s v="N/A"/>
    <x v="50"/>
    <x v="50"/>
    <m/>
    <x v="0"/>
  </r>
  <r>
    <n v="822"/>
    <x v="5"/>
    <n v="97"/>
    <s v="Springfield"/>
    <s v="Revenue"/>
    <s v="Line Item"/>
    <s v="N/A"/>
    <x v="51"/>
    <x v="51"/>
    <m/>
    <x v="0"/>
  </r>
  <r>
    <n v="823"/>
    <x v="5"/>
    <n v="97"/>
    <s v="Springfield"/>
    <s v="Revenue"/>
    <s v="Total"/>
    <s v="N/A"/>
    <x v="52"/>
    <x v="52"/>
    <m/>
    <x v="125"/>
  </r>
  <r>
    <n v="824"/>
    <x v="5"/>
    <n v="97"/>
    <s v="Springfield"/>
    <s v="Salary Expense"/>
    <s v="Line Item"/>
    <s v="Management"/>
    <x v="53"/>
    <x v="53"/>
    <m/>
    <x v="0"/>
  </r>
  <r>
    <n v="825"/>
    <x v="5"/>
    <n v="97"/>
    <s v="Springfield"/>
    <s v="Salary Expense"/>
    <s v="Line Item"/>
    <s v="Management"/>
    <x v="54"/>
    <x v="54"/>
    <m/>
    <x v="0"/>
  </r>
  <r>
    <n v="826"/>
    <x v="5"/>
    <n v="97"/>
    <s v="Springfield"/>
    <s v="Salary Expense"/>
    <s v="Line Item"/>
    <s v="Management"/>
    <x v="55"/>
    <x v="55"/>
    <m/>
    <x v="0"/>
  </r>
  <r>
    <n v="827"/>
    <x v="5"/>
    <n v="97"/>
    <s v="Springfield"/>
    <s v="Salary Expense"/>
    <s v="Line Item"/>
    <s v="Direct Care"/>
    <x v="56"/>
    <x v="56"/>
    <m/>
    <x v="0"/>
  </r>
  <r>
    <n v="828"/>
    <x v="5"/>
    <n v="97"/>
    <s v="Springfield"/>
    <s v="Salary Expense"/>
    <s v="Line Item"/>
    <s v="Direct Care"/>
    <x v="57"/>
    <x v="57"/>
    <m/>
    <x v="0"/>
  </r>
  <r>
    <n v="829"/>
    <x v="5"/>
    <n v="97"/>
    <s v="Springfield"/>
    <s v="Salary Expense"/>
    <s v="Line Item"/>
    <s v="Direct Care"/>
    <x v="58"/>
    <x v="58"/>
    <m/>
    <x v="0"/>
  </r>
  <r>
    <n v="830"/>
    <x v="5"/>
    <n v="97"/>
    <s v="Springfield"/>
    <s v="Salary Expense"/>
    <s v="Line Item"/>
    <s v="Direct Care"/>
    <x v="59"/>
    <x v="59"/>
    <m/>
    <x v="0"/>
  </r>
  <r>
    <n v="831"/>
    <x v="5"/>
    <n v="97"/>
    <s v="Springfield"/>
    <s v="Salary Expense"/>
    <s v="Line Item"/>
    <s v="Direct Care"/>
    <x v="60"/>
    <x v="60"/>
    <m/>
    <x v="0"/>
  </r>
  <r>
    <n v="832"/>
    <x v="5"/>
    <n v="97"/>
    <s v="Springfield"/>
    <s v="Salary Expense"/>
    <s v="Line Item"/>
    <s v="Direct Care"/>
    <x v="61"/>
    <x v="61"/>
    <m/>
    <x v="0"/>
  </r>
  <r>
    <n v="833"/>
    <x v="5"/>
    <n v="97"/>
    <s v="Springfield"/>
    <s v="Salary Expense"/>
    <s v="Line Item"/>
    <s v="Direct Care"/>
    <x v="62"/>
    <x v="62"/>
    <m/>
    <x v="0"/>
  </r>
  <r>
    <n v="834"/>
    <x v="5"/>
    <n v="97"/>
    <s v="Springfield"/>
    <s v="Salary Expense"/>
    <s v="Line Item"/>
    <s v="Direct Care"/>
    <x v="63"/>
    <x v="63"/>
    <m/>
    <x v="0"/>
  </r>
  <r>
    <n v="835"/>
    <x v="5"/>
    <n v="97"/>
    <s v="Springfield"/>
    <s v="Salary Expense"/>
    <s v="Line Item"/>
    <s v="Direct Care"/>
    <x v="64"/>
    <x v="64"/>
    <m/>
    <x v="0"/>
  </r>
  <r>
    <n v="836"/>
    <x v="5"/>
    <n v="97"/>
    <s v="Springfield"/>
    <s v="Salary Expense"/>
    <s v="Line Item"/>
    <s v="Direct Care"/>
    <x v="65"/>
    <x v="65"/>
    <m/>
    <x v="0"/>
  </r>
  <r>
    <n v="837"/>
    <x v="5"/>
    <n v="97"/>
    <s v="Springfield"/>
    <s v="Salary Expense"/>
    <s v="Line Item"/>
    <s v="Direct Care"/>
    <x v="66"/>
    <x v="66"/>
    <m/>
    <x v="0"/>
  </r>
  <r>
    <n v="838"/>
    <x v="5"/>
    <n v="97"/>
    <s v="Springfield"/>
    <s v="Salary Expense"/>
    <s v="Line Item"/>
    <s v="Direct Care"/>
    <x v="67"/>
    <x v="67"/>
    <m/>
    <x v="0"/>
  </r>
  <r>
    <n v="839"/>
    <x v="5"/>
    <n v="97"/>
    <s v="Springfield"/>
    <s v="Salary Expense"/>
    <s v="Line Item"/>
    <s v="Direct Care"/>
    <x v="68"/>
    <x v="68"/>
    <m/>
    <x v="0"/>
  </r>
  <r>
    <n v="840"/>
    <x v="5"/>
    <n v="97"/>
    <s v="Springfield"/>
    <s v="Salary Expense"/>
    <s v="Line Item"/>
    <s v="Direct Care"/>
    <x v="69"/>
    <x v="69"/>
    <m/>
    <x v="0"/>
  </r>
  <r>
    <n v="841"/>
    <x v="5"/>
    <n v="97"/>
    <s v="Springfield"/>
    <s v="Salary Expense"/>
    <s v="Line Item"/>
    <s v="Direct Care"/>
    <x v="70"/>
    <x v="70"/>
    <m/>
    <x v="0"/>
  </r>
  <r>
    <n v="842"/>
    <x v="5"/>
    <n v="97"/>
    <s v="Springfield"/>
    <s v="Salary Expense"/>
    <s v="Line Item"/>
    <s v="Direct Care"/>
    <x v="71"/>
    <x v="71"/>
    <m/>
    <x v="0"/>
  </r>
  <r>
    <n v="843"/>
    <x v="5"/>
    <n v="97"/>
    <s v="Springfield"/>
    <s v="Salary Expense"/>
    <s v="Line Item"/>
    <s v="Direct Care"/>
    <x v="72"/>
    <x v="72"/>
    <m/>
    <x v="0"/>
  </r>
  <r>
    <n v="844"/>
    <x v="5"/>
    <n v="97"/>
    <s v="Springfield"/>
    <s v="Salary Expense"/>
    <s v="Line Item"/>
    <s v="Direct Care"/>
    <x v="73"/>
    <x v="73"/>
    <m/>
    <x v="0"/>
  </r>
  <r>
    <n v="845"/>
    <x v="5"/>
    <n v="97"/>
    <s v="Springfield"/>
    <s v="Salary Expense"/>
    <s v="Line Item"/>
    <s v="Direct Care"/>
    <x v="74"/>
    <x v="74"/>
    <m/>
    <x v="0"/>
  </r>
  <r>
    <n v="846"/>
    <x v="5"/>
    <n v="97"/>
    <s v="Springfield"/>
    <s v="Salary Expense"/>
    <s v="Line Item"/>
    <s v="Direct Care"/>
    <x v="75"/>
    <x v="75"/>
    <m/>
    <x v="0"/>
  </r>
  <r>
    <n v="847"/>
    <x v="5"/>
    <n v="97"/>
    <s v="Springfield"/>
    <s v="Salary Expense"/>
    <s v="Line Item"/>
    <s v="Direct Care"/>
    <x v="76"/>
    <x v="76"/>
    <m/>
    <x v="0"/>
  </r>
  <r>
    <n v="848"/>
    <x v="5"/>
    <n v="97"/>
    <s v="Springfield"/>
    <s v="Salary Expense"/>
    <s v="Line Item"/>
    <s v="Direct Care"/>
    <x v="77"/>
    <x v="77"/>
    <m/>
    <x v="0"/>
  </r>
  <r>
    <n v="849"/>
    <x v="5"/>
    <n v="97"/>
    <s v="Springfield"/>
    <s v="Salary Expense"/>
    <s v="Line Item"/>
    <s v="Direct Care"/>
    <x v="78"/>
    <x v="78"/>
    <m/>
    <x v="0"/>
  </r>
  <r>
    <n v="850"/>
    <x v="5"/>
    <n v="97"/>
    <s v="Springfield"/>
    <s v="Salary Expense"/>
    <s v="Line Item"/>
    <s v="Direct Care"/>
    <x v="79"/>
    <x v="79"/>
    <m/>
    <x v="0"/>
  </r>
  <r>
    <n v="851"/>
    <x v="5"/>
    <n v="97"/>
    <s v="Springfield"/>
    <s v="Salary Expense"/>
    <s v="Line Item"/>
    <s v="Direct Care"/>
    <x v="80"/>
    <x v="80"/>
    <m/>
    <x v="0"/>
  </r>
  <r>
    <n v="852"/>
    <x v="5"/>
    <n v="97"/>
    <s v="Springfield"/>
    <s v="Salary Expense"/>
    <s v="Line Item"/>
    <s v="Direct Care"/>
    <x v="81"/>
    <x v="81"/>
    <n v="1"/>
    <x v="126"/>
  </r>
  <r>
    <n v="853"/>
    <x v="5"/>
    <n v="97"/>
    <s v="Springfield"/>
    <s v="Salary Expense"/>
    <s v="Line Item"/>
    <s v="Direct Care"/>
    <x v="82"/>
    <x v="82"/>
    <n v="4"/>
    <x v="127"/>
  </r>
  <r>
    <n v="854"/>
    <x v="5"/>
    <n v="97"/>
    <s v="Springfield"/>
    <s v="Salary Expense"/>
    <s v="Line Item"/>
    <s v="Direct Care"/>
    <x v="83"/>
    <x v="83"/>
    <m/>
    <x v="0"/>
  </r>
  <r>
    <n v="855"/>
    <x v="5"/>
    <n v="97"/>
    <s v="Springfield"/>
    <s v="Salary Expense"/>
    <s v="Line Item"/>
    <s v="Direct Care"/>
    <x v="84"/>
    <x v="84"/>
    <m/>
    <x v="0"/>
  </r>
  <r>
    <n v="856"/>
    <x v="5"/>
    <n v="97"/>
    <s v="Springfield"/>
    <s v="Salary Expense"/>
    <s v="Line Item"/>
    <s v="Direct Care"/>
    <x v="85"/>
    <x v="85"/>
    <m/>
    <x v="0"/>
  </r>
  <r>
    <n v="857"/>
    <x v="5"/>
    <n v="97"/>
    <s v="Springfield"/>
    <s v="Salary Expense"/>
    <s v="Line Item"/>
    <s v="Direct Care"/>
    <x v="86"/>
    <x v="86"/>
    <m/>
    <x v="0"/>
  </r>
  <r>
    <n v="858"/>
    <x v="5"/>
    <n v="97"/>
    <s v="Springfield"/>
    <s v="Salary Expense"/>
    <s v="Line Item"/>
    <s v="Clerical/Support"/>
    <x v="87"/>
    <x v="87"/>
    <n v="0.5"/>
    <x v="128"/>
  </r>
  <r>
    <n v="859"/>
    <x v="5"/>
    <n v="97"/>
    <s v="Springfield"/>
    <s v="Salary Expense"/>
    <s v="Line Item"/>
    <s v="Clerical/Support"/>
    <x v="88"/>
    <x v="88"/>
    <m/>
    <x v="0"/>
  </r>
  <r>
    <n v="860"/>
    <x v="5"/>
    <n v="97"/>
    <s v="Springfield"/>
    <s v="Salary Expense"/>
    <s v="Line Item"/>
    <s v="Clerical/Support"/>
    <x v="89"/>
    <x v="89"/>
    <m/>
    <x v="0"/>
  </r>
  <r>
    <n v="861"/>
    <x v="5"/>
    <n v="97"/>
    <s v="Springfield"/>
    <s v="Salary Expense"/>
    <s v="Line Item"/>
    <s v="N/A"/>
    <x v="90"/>
    <x v="90"/>
    <s v="XXXXXX"/>
    <x v="0"/>
  </r>
  <r>
    <n v="862"/>
    <x v="5"/>
    <n v="97"/>
    <s v="Springfield"/>
    <s v="Salary Expense"/>
    <s v="Total"/>
    <s v="N/A"/>
    <x v="91"/>
    <x v="91"/>
    <n v="5.5"/>
    <x v="129"/>
  </r>
  <r>
    <n v="863"/>
    <x v="5"/>
    <n v="97"/>
    <s v="Springfield"/>
    <s v="Expense"/>
    <s v="Total"/>
    <s v="N/A"/>
    <x v="92"/>
    <x v="92"/>
    <n v="5.5"/>
    <x v="129"/>
  </r>
  <r>
    <n v="864"/>
    <x v="5"/>
    <n v="97"/>
    <s v="Springfield"/>
    <s v="Expense"/>
    <s v="Line Item"/>
    <s v="N/A"/>
    <x v="93"/>
    <x v="93"/>
    <m/>
    <x v="0"/>
  </r>
  <r>
    <n v="865"/>
    <x v="5"/>
    <n v="97"/>
    <s v="Springfield"/>
    <s v="Expense"/>
    <s v="Line Item"/>
    <s v="N/A"/>
    <x v="94"/>
    <x v="94"/>
    <m/>
    <x v="0"/>
  </r>
  <r>
    <n v="866"/>
    <x v="5"/>
    <n v="97"/>
    <s v="Springfield"/>
    <s v="Expense"/>
    <s v="Line Item"/>
    <s v="N/A"/>
    <x v="95"/>
    <x v="95"/>
    <m/>
    <x v="0"/>
  </r>
  <r>
    <n v="867"/>
    <x v="5"/>
    <n v="97"/>
    <s v="Springfield"/>
    <s v="Expense"/>
    <s v="Line Item"/>
    <s v="N/A"/>
    <x v="96"/>
    <x v="96"/>
    <m/>
    <x v="0"/>
  </r>
  <r>
    <n v="868"/>
    <x v="5"/>
    <n v="97"/>
    <s v="Springfield"/>
    <s v="Expense"/>
    <s v="Total"/>
    <s v="N/A"/>
    <x v="97"/>
    <x v="97"/>
    <n v="0"/>
    <x v="1"/>
  </r>
  <r>
    <n v="869"/>
    <x v="5"/>
    <n v="97"/>
    <s v="Springfield"/>
    <s v="Expense"/>
    <s v="Line Item"/>
    <s v="N/A"/>
    <x v="98"/>
    <x v="98"/>
    <m/>
    <x v="0"/>
  </r>
  <r>
    <n v="870"/>
    <x v="5"/>
    <n v="97"/>
    <s v="Springfield"/>
    <s v="Expense"/>
    <s v="Total"/>
    <s v="N/A"/>
    <x v="99"/>
    <x v="99"/>
    <n v="5.5"/>
    <x v="129"/>
  </r>
  <r>
    <n v="871"/>
    <x v="5"/>
    <n v="97"/>
    <s v="Springfield"/>
    <s v="Expense"/>
    <s v="Line Item"/>
    <s v="N/A"/>
    <x v="100"/>
    <x v="100"/>
    <m/>
    <x v="130"/>
  </r>
  <r>
    <n v="872"/>
    <x v="5"/>
    <n v="97"/>
    <s v="Springfield"/>
    <s v="Expense"/>
    <s v="Line Item"/>
    <s v="N/A"/>
    <x v="101"/>
    <x v="101"/>
    <m/>
    <x v="131"/>
  </r>
  <r>
    <n v="873"/>
    <x v="5"/>
    <n v="97"/>
    <s v="Springfield"/>
    <s v="Expense"/>
    <s v="Line Item"/>
    <s v="N/A"/>
    <x v="102"/>
    <x v="102"/>
    <m/>
    <x v="0"/>
  </r>
  <r>
    <n v="874"/>
    <x v="5"/>
    <n v="97"/>
    <s v="Springfield"/>
    <s v="Expense"/>
    <s v="Total"/>
    <s v="N/A"/>
    <x v="103"/>
    <x v="103"/>
    <m/>
    <x v="132"/>
  </r>
  <r>
    <n v="875"/>
    <x v="5"/>
    <n v="97"/>
    <s v="Springfield"/>
    <s v="Expense"/>
    <s v="Line Item"/>
    <s v="N/A"/>
    <x v="104"/>
    <x v="104"/>
    <m/>
    <x v="0"/>
  </r>
  <r>
    <n v="876"/>
    <x v="5"/>
    <n v="97"/>
    <s v="Springfield"/>
    <s v="Expense"/>
    <s v="Line Item"/>
    <s v="N/A"/>
    <x v="105"/>
    <x v="105"/>
    <m/>
    <x v="133"/>
  </r>
  <r>
    <n v="877"/>
    <x v="5"/>
    <n v="97"/>
    <s v="Springfield"/>
    <s v="Expense"/>
    <s v="Line Item"/>
    <s v="N/A"/>
    <x v="106"/>
    <x v="106"/>
    <m/>
    <x v="134"/>
  </r>
  <r>
    <n v="878"/>
    <x v="5"/>
    <n v="97"/>
    <s v="Springfield"/>
    <s v="Expense"/>
    <s v="Line Item"/>
    <s v="N/A"/>
    <x v="107"/>
    <x v="107"/>
    <m/>
    <x v="0"/>
  </r>
  <r>
    <n v="879"/>
    <x v="5"/>
    <n v="97"/>
    <s v="Springfield"/>
    <s v="Expense"/>
    <s v="Total"/>
    <s v="N/A"/>
    <x v="108"/>
    <x v="108"/>
    <m/>
    <x v="135"/>
  </r>
  <r>
    <n v="880"/>
    <x v="5"/>
    <n v="97"/>
    <s v="Springfield"/>
    <s v="Expense"/>
    <s v="Line Item"/>
    <s v="N/A"/>
    <x v="109"/>
    <x v="109"/>
    <m/>
    <x v="0"/>
  </r>
  <r>
    <n v="881"/>
    <x v="5"/>
    <n v="97"/>
    <s v="Springfield"/>
    <s v="Expense"/>
    <s v="Line Item"/>
    <s v="N/A"/>
    <x v="110"/>
    <x v="110"/>
    <m/>
    <x v="0"/>
  </r>
  <r>
    <n v="882"/>
    <x v="5"/>
    <n v="97"/>
    <s v="Springfield"/>
    <s v="Expense"/>
    <s v="Line Item"/>
    <s v="N/A"/>
    <x v="111"/>
    <x v="111"/>
    <m/>
    <x v="136"/>
  </r>
  <r>
    <n v="883"/>
    <x v="5"/>
    <n v="97"/>
    <s v="Springfield"/>
    <s v="Expense"/>
    <s v="Line Item"/>
    <s v="N/A"/>
    <x v="112"/>
    <x v="112"/>
    <m/>
    <x v="137"/>
  </r>
  <r>
    <n v="884"/>
    <x v="5"/>
    <n v="97"/>
    <s v="Springfield"/>
    <s v="Expense"/>
    <s v="Line Item"/>
    <s v="N/A"/>
    <x v="113"/>
    <x v="113"/>
    <m/>
    <x v="138"/>
  </r>
  <r>
    <n v="885"/>
    <x v="5"/>
    <n v="97"/>
    <s v="Springfield"/>
    <s v="Expense"/>
    <s v="Line Item"/>
    <s v="N/A"/>
    <x v="114"/>
    <x v="114"/>
    <m/>
    <x v="139"/>
  </r>
  <r>
    <n v="886"/>
    <x v="5"/>
    <n v="97"/>
    <s v="Springfield"/>
    <s v="Expense"/>
    <s v="Line Item"/>
    <s v="N/A"/>
    <x v="115"/>
    <x v="115"/>
    <m/>
    <x v="0"/>
  </r>
  <r>
    <n v="887"/>
    <x v="5"/>
    <n v="97"/>
    <s v="Springfield"/>
    <s v="Expense"/>
    <s v="Line Item"/>
    <s v="N/A"/>
    <x v="116"/>
    <x v="116"/>
    <m/>
    <x v="0"/>
  </r>
  <r>
    <n v="888"/>
    <x v="5"/>
    <n v="97"/>
    <s v="Springfield"/>
    <s v="Expense"/>
    <s v="Line Item"/>
    <s v="N/A"/>
    <x v="117"/>
    <x v="117"/>
    <m/>
    <x v="140"/>
  </r>
  <r>
    <n v="889"/>
    <x v="5"/>
    <n v="97"/>
    <s v="Springfield"/>
    <s v="Expense"/>
    <s v="Line Item"/>
    <s v="N/A"/>
    <x v="118"/>
    <x v="118"/>
    <m/>
    <x v="0"/>
  </r>
  <r>
    <n v="890"/>
    <x v="5"/>
    <n v="97"/>
    <s v="Springfield"/>
    <s v="Expense"/>
    <s v="Line Item"/>
    <s v="N/A"/>
    <x v="119"/>
    <x v="119"/>
    <m/>
    <x v="0"/>
  </r>
  <r>
    <n v="891"/>
    <x v="5"/>
    <n v="97"/>
    <s v="Springfield"/>
    <s v="Expense"/>
    <s v="Line Item"/>
    <s v="N/A"/>
    <x v="120"/>
    <x v="120"/>
    <m/>
    <x v="0"/>
  </r>
  <r>
    <n v="892"/>
    <x v="5"/>
    <n v="97"/>
    <s v="Springfield"/>
    <s v="Expense"/>
    <s v="Line Item"/>
    <s v="N/A"/>
    <x v="121"/>
    <x v="121"/>
    <m/>
    <x v="0"/>
  </r>
  <r>
    <n v="893"/>
    <x v="5"/>
    <n v="97"/>
    <s v="Springfield"/>
    <s v="Expense"/>
    <s v="Line Item"/>
    <s v="N/A"/>
    <x v="122"/>
    <x v="122"/>
    <m/>
    <x v="0"/>
  </r>
  <r>
    <n v="894"/>
    <x v="5"/>
    <n v="97"/>
    <s v="Springfield"/>
    <s v="Expense"/>
    <s v="Line Item"/>
    <s v="N/A"/>
    <x v="123"/>
    <x v="123"/>
    <m/>
    <x v="0"/>
  </r>
  <r>
    <n v="895"/>
    <x v="5"/>
    <n v="97"/>
    <s v="Springfield"/>
    <s v="Expense"/>
    <s v="Line Item"/>
    <s v="N/A"/>
    <x v="124"/>
    <x v="124"/>
    <m/>
    <x v="0"/>
  </r>
  <r>
    <n v="896"/>
    <x v="5"/>
    <n v="97"/>
    <s v="Springfield"/>
    <s v="Expense"/>
    <s v="Line Item"/>
    <s v="N/A"/>
    <x v="125"/>
    <x v="125"/>
    <m/>
    <x v="0"/>
  </r>
  <r>
    <n v="897"/>
    <x v="5"/>
    <n v="97"/>
    <s v="Springfield"/>
    <s v="Expense"/>
    <s v="Line Item"/>
    <s v="N/A"/>
    <x v="126"/>
    <x v="126"/>
    <m/>
    <x v="0"/>
  </r>
  <r>
    <n v="898"/>
    <x v="5"/>
    <n v="97"/>
    <s v="Springfield"/>
    <s v="Expense"/>
    <s v="Total"/>
    <s v="N/A"/>
    <x v="127"/>
    <x v="127"/>
    <m/>
    <x v="141"/>
  </r>
  <r>
    <n v="899"/>
    <x v="5"/>
    <n v="97"/>
    <s v="Springfield"/>
    <s v="Expense"/>
    <s v="Line Item"/>
    <s v="N/A"/>
    <x v="128"/>
    <x v="128"/>
    <m/>
    <x v="0"/>
  </r>
  <r>
    <n v="900"/>
    <x v="5"/>
    <n v="97"/>
    <s v="Springfield"/>
    <s v="Expense"/>
    <s v="Line Item"/>
    <s v="N/A"/>
    <x v="129"/>
    <x v="129"/>
    <m/>
    <x v="0"/>
  </r>
  <r>
    <n v="901"/>
    <x v="5"/>
    <n v="97"/>
    <s v="Springfield"/>
    <s v="Expense"/>
    <s v="Line Item"/>
    <s v="N/A"/>
    <x v="130"/>
    <x v="130"/>
    <m/>
    <x v="0"/>
  </r>
  <r>
    <n v="902"/>
    <x v="5"/>
    <n v="97"/>
    <s v="Springfield"/>
    <s v="Expense"/>
    <s v="Line Item"/>
    <s v="N/A"/>
    <x v="131"/>
    <x v="131"/>
    <m/>
    <x v="142"/>
  </r>
  <r>
    <n v="903"/>
    <x v="5"/>
    <n v="97"/>
    <s v="Springfield"/>
    <s v="Expense"/>
    <s v="Line Item"/>
    <s v="N/A"/>
    <x v="132"/>
    <x v="132"/>
    <m/>
    <x v="93"/>
  </r>
  <r>
    <n v="904"/>
    <x v="5"/>
    <n v="97"/>
    <s v="Springfield"/>
    <s v="Expense"/>
    <s v="Line Item"/>
    <s v="N/A"/>
    <x v="133"/>
    <x v="133"/>
    <m/>
    <x v="0"/>
  </r>
  <r>
    <n v="905"/>
    <x v="5"/>
    <n v="97"/>
    <s v="Springfield"/>
    <s v="Expense"/>
    <s v="Total"/>
    <s v="N/A"/>
    <x v="134"/>
    <x v="134"/>
    <m/>
    <x v="143"/>
  </r>
  <r>
    <n v="906"/>
    <x v="5"/>
    <n v="97"/>
    <s v="Springfield"/>
    <s v="Expense"/>
    <s v="Line Item"/>
    <s v="N/A"/>
    <x v="135"/>
    <x v="135"/>
    <m/>
    <x v="144"/>
  </r>
  <r>
    <n v="907"/>
    <x v="5"/>
    <n v="97"/>
    <s v="Springfield"/>
    <s v="Expense"/>
    <s v="Total"/>
    <s v="N/A"/>
    <x v="136"/>
    <x v="136"/>
    <m/>
    <x v="145"/>
  </r>
  <r>
    <n v="908"/>
    <x v="5"/>
    <n v="97"/>
    <s v="Springfield"/>
    <s v="Expense"/>
    <s v="Line Item"/>
    <s v="N/A"/>
    <x v="137"/>
    <x v="137"/>
    <m/>
    <x v="0"/>
  </r>
  <r>
    <n v="909"/>
    <x v="5"/>
    <n v="97"/>
    <s v="Springfield"/>
    <s v="Expense"/>
    <s v="Line Item"/>
    <s v="N/A"/>
    <x v="138"/>
    <x v="138"/>
    <m/>
    <x v="124"/>
  </r>
  <r>
    <n v="910"/>
    <x v="5"/>
    <n v="97"/>
    <s v="Springfield"/>
    <s v="Expense"/>
    <s v="Total"/>
    <s v="N/A"/>
    <x v="139"/>
    <x v="139"/>
    <m/>
    <x v="146"/>
  </r>
  <r>
    <n v="911"/>
    <x v="5"/>
    <n v="97"/>
    <s v="Springfield"/>
    <s v="Expense"/>
    <s v="Total"/>
    <s v="N/A"/>
    <x v="140"/>
    <x v="140"/>
    <m/>
    <x v="125"/>
  </r>
  <r>
    <n v="912"/>
    <x v="5"/>
    <n v="97"/>
    <s v="Springfield"/>
    <s v="Expense"/>
    <s v="Line Item"/>
    <s v="N/A"/>
    <x v="141"/>
    <x v="141"/>
    <m/>
    <x v="147"/>
  </r>
  <r>
    <n v="913"/>
    <x v="5"/>
    <n v="97"/>
    <s v="Springfield"/>
    <s v="Non-Reimbursable"/>
    <s v="Line Item"/>
    <s v="N/A"/>
    <x v="142"/>
    <x v="142"/>
    <m/>
    <x v="0"/>
  </r>
  <r>
    <n v="914"/>
    <x v="5"/>
    <n v="97"/>
    <s v="Springfield"/>
    <s v="Non-Reimbursable"/>
    <s v="Line Item"/>
    <s v="N/A"/>
    <x v="143"/>
    <x v="143"/>
    <m/>
    <x v="0"/>
  </r>
  <r>
    <n v="915"/>
    <x v="5"/>
    <n v="97"/>
    <s v="Springfield"/>
    <s v="Non-Reimbursable"/>
    <s v="Line Item"/>
    <s v="N/A"/>
    <x v="144"/>
    <x v="144"/>
    <m/>
    <x v="0"/>
  </r>
  <r>
    <n v="916"/>
    <x v="5"/>
    <n v="97"/>
    <s v="Springfield"/>
    <s v="Non-Reimbursable"/>
    <s v="Line Item"/>
    <s v="N/A"/>
    <x v="145"/>
    <x v="145"/>
    <m/>
    <x v="0"/>
  </r>
  <r>
    <n v="917"/>
    <x v="5"/>
    <n v="97"/>
    <s v="Springfield"/>
    <s v="Non-Reimbursable"/>
    <s v="Line Item"/>
    <s v="N/A"/>
    <x v="146"/>
    <x v="146"/>
    <m/>
    <x v="0"/>
  </r>
  <r>
    <n v="918"/>
    <x v="5"/>
    <n v="97"/>
    <s v="Springfield"/>
    <s v="Non-Reimbursable"/>
    <s v="Line Item"/>
    <s v="N/A"/>
    <x v="147"/>
    <x v="147"/>
    <m/>
    <x v="0"/>
  </r>
  <r>
    <n v="919"/>
    <x v="5"/>
    <n v="97"/>
    <s v="Springfield"/>
    <s v="Non-Reimbursable"/>
    <s v="Line Item"/>
    <s v="N/A"/>
    <x v="148"/>
    <x v="148"/>
    <m/>
    <x v="0"/>
  </r>
  <r>
    <n v="920"/>
    <x v="5"/>
    <n v="97"/>
    <s v="Springfield"/>
    <s v="Non-Reimbursable"/>
    <s v="Total"/>
    <s v="N/A"/>
    <x v="149"/>
    <x v="149"/>
    <m/>
    <x v="1"/>
  </r>
  <r>
    <n v="921"/>
    <x v="5"/>
    <n v="97"/>
    <s v="Springfield"/>
    <s v="Non-Reimbursable"/>
    <s v="Total"/>
    <s v="N/A"/>
    <x v="150"/>
    <x v="150"/>
    <m/>
    <x v="124"/>
  </r>
  <r>
    <n v="922"/>
    <x v="5"/>
    <n v="97"/>
    <s v="Springfield"/>
    <s v="Non-Reimbursable"/>
    <s v="Line Item"/>
    <s v="N/A"/>
    <x v="151"/>
    <x v="151"/>
    <m/>
    <x v="124"/>
  </r>
  <r>
    <n v="923"/>
    <x v="5"/>
    <n v="97"/>
    <s v="Springfield"/>
    <s v="Non-Reimbursable"/>
    <s v="Line Item"/>
    <s v="N/A"/>
    <x v="152"/>
    <x v="152"/>
    <m/>
    <x v="0"/>
  </r>
  <r>
    <n v="924"/>
    <x v="5"/>
    <n v="97"/>
    <s v="Springfield"/>
    <s v="Non-Reimbursable"/>
    <s v="Line Item"/>
    <s v="N/A"/>
    <x v="153"/>
    <x v="153"/>
    <m/>
    <x v="1"/>
  </r>
  <r>
    <n v="925"/>
    <x v="6"/>
    <n v="98"/>
    <s v="Springfield- Van Wart"/>
    <s v="Revenue"/>
    <s v="Line Item"/>
    <s v="N/A"/>
    <x v="0"/>
    <x v="0"/>
    <m/>
    <x v="0"/>
  </r>
  <r>
    <n v="926"/>
    <x v="6"/>
    <n v="98"/>
    <s v="Springfield- Van Wart"/>
    <s v="Revenue"/>
    <s v="Line Item"/>
    <s v="N/A"/>
    <x v="1"/>
    <x v="1"/>
    <m/>
    <x v="0"/>
  </r>
  <r>
    <n v="927"/>
    <x v="6"/>
    <n v="98"/>
    <s v="Springfield- Van Wart"/>
    <s v="Revenue"/>
    <s v="Line Item"/>
    <s v="N/A"/>
    <x v="2"/>
    <x v="2"/>
    <m/>
    <x v="0"/>
  </r>
  <r>
    <n v="928"/>
    <x v="6"/>
    <n v="98"/>
    <s v="Springfield- Van Wart"/>
    <s v="Revenue"/>
    <s v="Total"/>
    <s v="N/A"/>
    <x v="3"/>
    <x v="3"/>
    <m/>
    <x v="1"/>
  </r>
  <r>
    <n v="929"/>
    <x v="6"/>
    <n v="98"/>
    <s v="Springfield- Van Wart"/>
    <s v="Revenue"/>
    <s v="Line Item"/>
    <s v="N/A"/>
    <x v="4"/>
    <x v="4"/>
    <m/>
    <x v="0"/>
  </r>
  <r>
    <n v="930"/>
    <x v="6"/>
    <n v="98"/>
    <s v="Springfield- Van Wart"/>
    <s v="Revenue"/>
    <s v="Line Item"/>
    <s v="N/A"/>
    <x v="5"/>
    <x v="5"/>
    <m/>
    <x v="0"/>
  </r>
  <r>
    <n v="931"/>
    <x v="6"/>
    <n v="98"/>
    <s v="Springfield- Van Wart"/>
    <s v="Revenue"/>
    <s v="Total"/>
    <s v="N/A"/>
    <x v="6"/>
    <x v="6"/>
    <m/>
    <x v="1"/>
  </r>
  <r>
    <n v="932"/>
    <x v="6"/>
    <n v="98"/>
    <s v="Springfield- Van Wart"/>
    <s v="Revenue"/>
    <s v="Line Item"/>
    <s v="N/A"/>
    <x v="7"/>
    <x v="7"/>
    <m/>
    <x v="0"/>
  </r>
  <r>
    <n v="933"/>
    <x v="6"/>
    <n v="98"/>
    <s v="Springfield- Van Wart"/>
    <s v="Revenue"/>
    <s v="Line Item"/>
    <s v="N/A"/>
    <x v="8"/>
    <x v="8"/>
    <m/>
    <x v="0"/>
  </r>
  <r>
    <n v="934"/>
    <x v="6"/>
    <n v="98"/>
    <s v="Springfield- Van Wart"/>
    <s v="Revenue"/>
    <s v="Line Item"/>
    <s v="N/A"/>
    <x v="9"/>
    <x v="9"/>
    <m/>
    <x v="0"/>
  </r>
  <r>
    <n v="935"/>
    <x v="6"/>
    <n v="98"/>
    <s v="Springfield- Van Wart"/>
    <s v="Revenue"/>
    <s v="Line Item"/>
    <s v="N/A"/>
    <x v="10"/>
    <x v="10"/>
    <m/>
    <x v="148"/>
  </r>
  <r>
    <n v="936"/>
    <x v="6"/>
    <n v="98"/>
    <s v="Springfield- Van Wart"/>
    <s v="Revenue"/>
    <s v="Line Item"/>
    <s v="N/A"/>
    <x v="11"/>
    <x v="11"/>
    <m/>
    <x v="0"/>
  </r>
  <r>
    <n v="937"/>
    <x v="6"/>
    <n v="98"/>
    <s v="Springfield- Van Wart"/>
    <s v="Revenue"/>
    <s v="Line Item"/>
    <s v="N/A"/>
    <x v="12"/>
    <x v="12"/>
    <m/>
    <x v="0"/>
  </r>
  <r>
    <n v="938"/>
    <x v="6"/>
    <n v="98"/>
    <s v="Springfield- Van Wart"/>
    <s v="Revenue"/>
    <s v="Line Item"/>
    <s v="N/A"/>
    <x v="13"/>
    <x v="13"/>
    <m/>
    <x v="0"/>
  </r>
  <r>
    <n v="939"/>
    <x v="6"/>
    <n v="98"/>
    <s v="Springfield- Van Wart"/>
    <s v="Revenue"/>
    <s v="Line Item"/>
    <s v="N/A"/>
    <x v="14"/>
    <x v="14"/>
    <m/>
    <x v="0"/>
  </r>
  <r>
    <n v="940"/>
    <x v="6"/>
    <n v="98"/>
    <s v="Springfield- Van Wart"/>
    <s v="Revenue"/>
    <s v="Line Item"/>
    <s v="N/A"/>
    <x v="15"/>
    <x v="15"/>
    <m/>
    <x v="0"/>
  </r>
  <r>
    <n v="941"/>
    <x v="6"/>
    <n v="98"/>
    <s v="Springfield- Van Wart"/>
    <s v="Revenue"/>
    <s v="Line Item"/>
    <s v="N/A"/>
    <x v="16"/>
    <x v="16"/>
    <m/>
    <x v="0"/>
  </r>
  <r>
    <n v="942"/>
    <x v="6"/>
    <n v="98"/>
    <s v="Springfield- Van Wart"/>
    <s v="Revenue"/>
    <s v="Line Item"/>
    <s v="N/A"/>
    <x v="17"/>
    <x v="17"/>
    <m/>
    <x v="0"/>
  </r>
  <r>
    <n v="943"/>
    <x v="6"/>
    <n v="98"/>
    <s v="Springfield- Van Wart"/>
    <s v="Revenue"/>
    <s v="Line Item"/>
    <s v="N/A"/>
    <x v="18"/>
    <x v="18"/>
    <m/>
    <x v="0"/>
  </r>
  <r>
    <n v="944"/>
    <x v="6"/>
    <n v="98"/>
    <s v="Springfield- Van Wart"/>
    <s v="Revenue"/>
    <s v="Line Item"/>
    <s v="N/A"/>
    <x v="19"/>
    <x v="19"/>
    <m/>
    <x v="0"/>
  </r>
  <r>
    <n v="945"/>
    <x v="6"/>
    <n v="98"/>
    <s v="Springfield- Van Wart"/>
    <s v="Revenue"/>
    <s v="Line Item"/>
    <s v="N/A"/>
    <x v="20"/>
    <x v="20"/>
    <m/>
    <x v="0"/>
  </r>
  <r>
    <n v="946"/>
    <x v="6"/>
    <n v="98"/>
    <s v="Springfield- Van Wart"/>
    <s v="Revenue"/>
    <s v="Line Item"/>
    <s v="N/A"/>
    <x v="21"/>
    <x v="21"/>
    <m/>
    <x v="0"/>
  </r>
  <r>
    <n v="947"/>
    <x v="6"/>
    <n v="98"/>
    <s v="Springfield- Van Wart"/>
    <s v="Revenue"/>
    <s v="Line Item"/>
    <s v="N/A"/>
    <x v="22"/>
    <x v="22"/>
    <m/>
    <x v="0"/>
  </r>
  <r>
    <n v="948"/>
    <x v="6"/>
    <n v="98"/>
    <s v="Springfield- Van Wart"/>
    <s v="Revenue"/>
    <s v="Line Item"/>
    <s v="N/A"/>
    <x v="23"/>
    <x v="23"/>
    <m/>
    <x v="0"/>
  </r>
  <r>
    <n v="949"/>
    <x v="6"/>
    <n v="98"/>
    <s v="Springfield- Van Wart"/>
    <s v="Revenue"/>
    <s v="Line Item"/>
    <s v="N/A"/>
    <x v="24"/>
    <x v="24"/>
    <m/>
    <x v="0"/>
  </r>
  <r>
    <n v="950"/>
    <x v="6"/>
    <n v="98"/>
    <s v="Springfield- Van Wart"/>
    <s v="Revenue"/>
    <s v="Line Item"/>
    <s v="N/A"/>
    <x v="25"/>
    <x v="25"/>
    <m/>
    <x v="0"/>
  </r>
  <r>
    <n v="951"/>
    <x v="6"/>
    <n v="98"/>
    <s v="Springfield- Van Wart"/>
    <s v="Revenue"/>
    <s v="Line Item"/>
    <s v="N/A"/>
    <x v="26"/>
    <x v="26"/>
    <m/>
    <x v="0"/>
  </r>
  <r>
    <n v="952"/>
    <x v="6"/>
    <n v="98"/>
    <s v="Springfield- Van Wart"/>
    <s v="Revenue"/>
    <s v="Line Item"/>
    <s v="N/A"/>
    <x v="27"/>
    <x v="27"/>
    <m/>
    <x v="0"/>
  </r>
  <r>
    <n v="953"/>
    <x v="6"/>
    <n v="98"/>
    <s v="Springfield- Van Wart"/>
    <s v="Revenue"/>
    <s v="Line Item"/>
    <s v="N/A"/>
    <x v="28"/>
    <x v="28"/>
    <m/>
    <x v="149"/>
  </r>
  <r>
    <n v="954"/>
    <x v="6"/>
    <n v="98"/>
    <s v="Springfield- Van Wart"/>
    <s v="Revenue"/>
    <s v="Line Item"/>
    <s v="N/A"/>
    <x v="29"/>
    <x v="29"/>
    <m/>
    <x v="0"/>
  </r>
  <r>
    <n v="955"/>
    <x v="6"/>
    <n v="98"/>
    <s v="Springfield- Van Wart"/>
    <s v="Revenue"/>
    <s v="Line Item"/>
    <s v="N/A"/>
    <x v="30"/>
    <x v="30"/>
    <m/>
    <x v="0"/>
  </r>
  <r>
    <n v="956"/>
    <x v="6"/>
    <n v="98"/>
    <s v="Springfield- Van Wart"/>
    <s v="Revenue"/>
    <s v="Line Item"/>
    <s v="N/A"/>
    <x v="31"/>
    <x v="31"/>
    <m/>
    <x v="0"/>
  </r>
  <r>
    <n v="957"/>
    <x v="6"/>
    <n v="98"/>
    <s v="Springfield- Van Wart"/>
    <s v="Revenue"/>
    <s v="Line Item"/>
    <s v="N/A"/>
    <x v="32"/>
    <x v="32"/>
    <m/>
    <x v="0"/>
  </r>
  <r>
    <n v="958"/>
    <x v="6"/>
    <n v="98"/>
    <s v="Springfield- Van Wart"/>
    <s v="Revenue"/>
    <s v="Line Item"/>
    <s v="N/A"/>
    <x v="33"/>
    <x v="33"/>
    <m/>
    <x v="0"/>
  </r>
  <r>
    <n v="959"/>
    <x v="6"/>
    <n v="98"/>
    <s v="Springfield- Van Wart"/>
    <s v="Revenue"/>
    <s v="Line Item"/>
    <s v="N/A"/>
    <x v="34"/>
    <x v="34"/>
    <m/>
    <x v="0"/>
  </r>
  <r>
    <n v="960"/>
    <x v="6"/>
    <n v="98"/>
    <s v="Springfield- Van Wart"/>
    <s v="Revenue"/>
    <s v="Line Item"/>
    <s v="N/A"/>
    <x v="35"/>
    <x v="35"/>
    <m/>
    <x v="0"/>
  </r>
  <r>
    <n v="961"/>
    <x v="6"/>
    <n v="98"/>
    <s v="Springfield- Van Wart"/>
    <s v="Revenue"/>
    <s v="Line Item"/>
    <s v="N/A"/>
    <x v="36"/>
    <x v="36"/>
    <m/>
    <x v="0"/>
  </r>
  <r>
    <n v="962"/>
    <x v="6"/>
    <n v="98"/>
    <s v="Springfield- Van Wart"/>
    <s v="Revenue"/>
    <s v="Line Item"/>
    <s v="N/A"/>
    <x v="37"/>
    <x v="37"/>
    <m/>
    <x v="0"/>
  </r>
  <r>
    <n v="963"/>
    <x v="6"/>
    <n v="98"/>
    <s v="Springfield- Van Wart"/>
    <s v="Revenue"/>
    <s v="Line Item"/>
    <s v="N/A"/>
    <x v="38"/>
    <x v="38"/>
    <m/>
    <x v="0"/>
  </r>
  <r>
    <n v="964"/>
    <x v="6"/>
    <n v="98"/>
    <s v="Springfield- Van Wart"/>
    <s v="Revenue"/>
    <s v="Line Item"/>
    <s v="N/A"/>
    <x v="39"/>
    <x v="39"/>
    <m/>
    <x v="0"/>
  </r>
  <r>
    <n v="965"/>
    <x v="6"/>
    <n v="98"/>
    <s v="Springfield- Van Wart"/>
    <s v="Revenue"/>
    <s v="Line Item"/>
    <s v="N/A"/>
    <x v="40"/>
    <x v="40"/>
    <m/>
    <x v="0"/>
  </r>
  <r>
    <n v="966"/>
    <x v="6"/>
    <n v="98"/>
    <s v="Springfield- Van Wart"/>
    <s v="Revenue"/>
    <s v="Line Item"/>
    <s v="N/A"/>
    <x v="41"/>
    <x v="41"/>
    <m/>
    <x v="0"/>
  </r>
  <r>
    <n v="967"/>
    <x v="6"/>
    <n v="98"/>
    <s v="Springfield- Van Wart"/>
    <s v="Revenue"/>
    <s v="Total"/>
    <s v="N/A"/>
    <x v="42"/>
    <x v="42"/>
    <m/>
    <x v="150"/>
  </r>
  <r>
    <n v="968"/>
    <x v="6"/>
    <n v="98"/>
    <s v="Springfield- Van Wart"/>
    <s v="Revenue"/>
    <s v="Line Item"/>
    <s v="N/A"/>
    <x v="43"/>
    <x v="43"/>
    <m/>
    <x v="0"/>
  </r>
  <r>
    <n v="969"/>
    <x v="6"/>
    <n v="98"/>
    <s v="Springfield- Van Wart"/>
    <s v="Revenue"/>
    <s v="Line Item"/>
    <s v="N/A"/>
    <x v="44"/>
    <x v="44"/>
    <m/>
    <x v="0"/>
  </r>
  <r>
    <n v="970"/>
    <x v="6"/>
    <n v="98"/>
    <s v="Springfield- Van Wart"/>
    <s v="Revenue"/>
    <s v="Line Item"/>
    <s v="N/A"/>
    <x v="45"/>
    <x v="45"/>
    <m/>
    <x v="0"/>
  </r>
  <r>
    <n v="971"/>
    <x v="6"/>
    <n v="98"/>
    <s v="Springfield- Van Wart"/>
    <s v="Revenue"/>
    <s v="Line Item"/>
    <s v="N/A"/>
    <x v="46"/>
    <x v="46"/>
    <m/>
    <x v="0"/>
  </r>
  <r>
    <n v="972"/>
    <x v="6"/>
    <n v="98"/>
    <s v="Springfield- Van Wart"/>
    <s v="Revenue"/>
    <s v="Line Item"/>
    <s v="N/A"/>
    <x v="47"/>
    <x v="47"/>
    <m/>
    <x v="0"/>
  </r>
  <r>
    <n v="973"/>
    <x v="6"/>
    <n v="98"/>
    <s v="Springfield- Van Wart"/>
    <s v="Revenue"/>
    <s v="Line Item"/>
    <s v="N/A"/>
    <x v="48"/>
    <x v="48"/>
    <m/>
    <x v="151"/>
  </r>
  <r>
    <n v="974"/>
    <x v="6"/>
    <n v="98"/>
    <s v="Springfield- Van Wart"/>
    <s v="Revenue"/>
    <s v="Line Item"/>
    <s v="N/A"/>
    <x v="49"/>
    <x v="49"/>
    <m/>
    <x v="0"/>
  </r>
  <r>
    <n v="975"/>
    <x v="6"/>
    <n v="98"/>
    <s v="Springfield- Van Wart"/>
    <s v="Revenue"/>
    <s v="Line Item"/>
    <s v="N/A"/>
    <x v="50"/>
    <x v="50"/>
    <m/>
    <x v="0"/>
  </r>
  <r>
    <n v="976"/>
    <x v="6"/>
    <n v="98"/>
    <s v="Springfield- Van Wart"/>
    <s v="Revenue"/>
    <s v="Line Item"/>
    <s v="N/A"/>
    <x v="51"/>
    <x v="51"/>
    <m/>
    <x v="0"/>
  </r>
  <r>
    <n v="977"/>
    <x v="6"/>
    <n v="98"/>
    <s v="Springfield- Van Wart"/>
    <s v="Revenue"/>
    <s v="Total"/>
    <s v="N/A"/>
    <x v="52"/>
    <x v="52"/>
    <m/>
    <x v="152"/>
  </r>
  <r>
    <n v="978"/>
    <x v="6"/>
    <n v="98"/>
    <s v="Springfield- Van Wart"/>
    <s v="Salary Expense"/>
    <s v="Line Item"/>
    <s v="Management"/>
    <x v="53"/>
    <x v="53"/>
    <m/>
    <x v="0"/>
  </r>
  <r>
    <n v="979"/>
    <x v="6"/>
    <n v="98"/>
    <s v="Springfield- Van Wart"/>
    <s v="Salary Expense"/>
    <s v="Line Item"/>
    <s v="Management"/>
    <x v="54"/>
    <x v="54"/>
    <m/>
    <x v="0"/>
  </r>
  <r>
    <n v="980"/>
    <x v="6"/>
    <n v="98"/>
    <s v="Springfield- Van Wart"/>
    <s v="Salary Expense"/>
    <s v="Line Item"/>
    <s v="Management"/>
    <x v="55"/>
    <x v="55"/>
    <m/>
    <x v="0"/>
  </r>
  <r>
    <n v="981"/>
    <x v="6"/>
    <n v="98"/>
    <s v="Springfield- Van Wart"/>
    <s v="Salary Expense"/>
    <s v="Line Item"/>
    <s v="Direct Care"/>
    <x v="56"/>
    <x v="56"/>
    <m/>
    <x v="0"/>
  </r>
  <r>
    <n v="982"/>
    <x v="6"/>
    <n v="98"/>
    <s v="Springfield- Van Wart"/>
    <s v="Salary Expense"/>
    <s v="Line Item"/>
    <s v="Direct Care"/>
    <x v="57"/>
    <x v="57"/>
    <m/>
    <x v="0"/>
  </r>
  <r>
    <n v="983"/>
    <x v="6"/>
    <n v="98"/>
    <s v="Springfield- Van Wart"/>
    <s v="Salary Expense"/>
    <s v="Line Item"/>
    <s v="Direct Care"/>
    <x v="58"/>
    <x v="58"/>
    <m/>
    <x v="0"/>
  </r>
  <r>
    <n v="984"/>
    <x v="6"/>
    <n v="98"/>
    <s v="Springfield- Van Wart"/>
    <s v="Salary Expense"/>
    <s v="Line Item"/>
    <s v="Direct Care"/>
    <x v="59"/>
    <x v="59"/>
    <m/>
    <x v="0"/>
  </r>
  <r>
    <n v="985"/>
    <x v="6"/>
    <n v="98"/>
    <s v="Springfield- Van Wart"/>
    <s v="Salary Expense"/>
    <s v="Line Item"/>
    <s v="Direct Care"/>
    <x v="60"/>
    <x v="60"/>
    <m/>
    <x v="0"/>
  </r>
  <r>
    <n v="986"/>
    <x v="6"/>
    <n v="98"/>
    <s v="Springfield- Van Wart"/>
    <s v="Salary Expense"/>
    <s v="Line Item"/>
    <s v="Direct Care"/>
    <x v="61"/>
    <x v="61"/>
    <m/>
    <x v="0"/>
  </r>
  <r>
    <n v="987"/>
    <x v="6"/>
    <n v="98"/>
    <s v="Springfield- Van Wart"/>
    <s v="Salary Expense"/>
    <s v="Line Item"/>
    <s v="Direct Care"/>
    <x v="62"/>
    <x v="62"/>
    <m/>
    <x v="0"/>
  </r>
  <r>
    <n v="988"/>
    <x v="6"/>
    <n v="98"/>
    <s v="Springfield- Van Wart"/>
    <s v="Salary Expense"/>
    <s v="Line Item"/>
    <s v="Direct Care"/>
    <x v="63"/>
    <x v="63"/>
    <m/>
    <x v="0"/>
  </r>
  <r>
    <n v="989"/>
    <x v="6"/>
    <n v="98"/>
    <s v="Springfield- Van Wart"/>
    <s v="Salary Expense"/>
    <s v="Line Item"/>
    <s v="Direct Care"/>
    <x v="64"/>
    <x v="64"/>
    <m/>
    <x v="0"/>
  </r>
  <r>
    <n v="990"/>
    <x v="6"/>
    <n v="98"/>
    <s v="Springfield- Van Wart"/>
    <s v="Salary Expense"/>
    <s v="Line Item"/>
    <s v="Direct Care"/>
    <x v="65"/>
    <x v="65"/>
    <m/>
    <x v="0"/>
  </r>
  <r>
    <n v="991"/>
    <x v="6"/>
    <n v="98"/>
    <s v="Springfield- Van Wart"/>
    <s v="Salary Expense"/>
    <s v="Line Item"/>
    <s v="Direct Care"/>
    <x v="66"/>
    <x v="66"/>
    <m/>
    <x v="0"/>
  </r>
  <r>
    <n v="992"/>
    <x v="6"/>
    <n v="98"/>
    <s v="Springfield- Van Wart"/>
    <s v="Salary Expense"/>
    <s v="Line Item"/>
    <s v="Direct Care"/>
    <x v="67"/>
    <x v="67"/>
    <m/>
    <x v="0"/>
  </r>
  <r>
    <n v="993"/>
    <x v="6"/>
    <n v="98"/>
    <s v="Springfield- Van Wart"/>
    <s v="Salary Expense"/>
    <s v="Line Item"/>
    <s v="Direct Care"/>
    <x v="68"/>
    <x v="68"/>
    <m/>
    <x v="0"/>
  </r>
  <r>
    <n v="994"/>
    <x v="6"/>
    <n v="98"/>
    <s v="Springfield- Van Wart"/>
    <s v="Salary Expense"/>
    <s v="Line Item"/>
    <s v="Direct Care"/>
    <x v="69"/>
    <x v="69"/>
    <m/>
    <x v="0"/>
  </r>
  <r>
    <n v="995"/>
    <x v="6"/>
    <n v="98"/>
    <s v="Springfield- Van Wart"/>
    <s v="Salary Expense"/>
    <s v="Line Item"/>
    <s v="Direct Care"/>
    <x v="70"/>
    <x v="70"/>
    <m/>
    <x v="0"/>
  </r>
  <r>
    <n v="996"/>
    <x v="6"/>
    <n v="98"/>
    <s v="Springfield- Van Wart"/>
    <s v="Salary Expense"/>
    <s v="Line Item"/>
    <s v="Direct Care"/>
    <x v="71"/>
    <x v="71"/>
    <m/>
    <x v="0"/>
  </r>
  <r>
    <n v="997"/>
    <x v="6"/>
    <n v="98"/>
    <s v="Springfield- Van Wart"/>
    <s v="Salary Expense"/>
    <s v="Line Item"/>
    <s v="Direct Care"/>
    <x v="72"/>
    <x v="72"/>
    <m/>
    <x v="0"/>
  </r>
  <r>
    <n v="998"/>
    <x v="6"/>
    <n v="98"/>
    <s v="Springfield- Van Wart"/>
    <s v="Salary Expense"/>
    <s v="Line Item"/>
    <s v="Direct Care"/>
    <x v="73"/>
    <x v="73"/>
    <m/>
    <x v="0"/>
  </r>
  <r>
    <n v="999"/>
    <x v="6"/>
    <n v="98"/>
    <s v="Springfield- Van Wart"/>
    <s v="Salary Expense"/>
    <s v="Line Item"/>
    <s v="Direct Care"/>
    <x v="74"/>
    <x v="74"/>
    <m/>
    <x v="0"/>
  </r>
  <r>
    <n v="1000"/>
    <x v="6"/>
    <n v="98"/>
    <s v="Springfield- Van Wart"/>
    <s v="Salary Expense"/>
    <s v="Line Item"/>
    <s v="Direct Care"/>
    <x v="75"/>
    <x v="75"/>
    <m/>
    <x v="0"/>
  </r>
  <r>
    <n v="1001"/>
    <x v="6"/>
    <n v="98"/>
    <s v="Springfield- Van Wart"/>
    <s v="Salary Expense"/>
    <s v="Line Item"/>
    <s v="Direct Care"/>
    <x v="76"/>
    <x v="76"/>
    <m/>
    <x v="0"/>
  </r>
  <r>
    <n v="1002"/>
    <x v="6"/>
    <n v="98"/>
    <s v="Springfield- Van Wart"/>
    <s v="Salary Expense"/>
    <s v="Line Item"/>
    <s v="Direct Care"/>
    <x v="77"/>
    <x v="77"/>
    <m/>
    <x v="0"/>
  </r>
  <r>
    <n v="1003"/>
    <x v="6"/>
    <n v="98"/>
    <s v="Springfield- Van Wart"/>
    <s v="Salary Expense"/>
    <s v="Line Item"/>
    <s v="Direct Care"/>
    <x v="78"/>
    <x v="78"/>
    <m/>
    <x v="0"/>
  </r>
  <r>
    <n v="1004"/>
    <x v="6"/>
    <n v="98"/>
    <s v="Springfield- Van Wart"/>
    <s v="Salary Expense"/>
    <s v="Line Item"/>
    <s v="Direct Care"/>
    <x v="79"/>
    <x v="79"/>
    <m/>
    <x v="0"/>
  </r>
  <r>
    <n v="1005"/>
    <x v="6"/>
    <n v="98"/>
    <s v="Springfield- Van Wart"/>
    <s v="Salary Expense"/>
    <s v="Line Item"/>
    <s v="Direct Care"/>
    <x v="80"/>
    <x v="80"/>
    <m/>
    <x v="0"/>
  </r>
  <r>
    <n v="1006"/>
    <x v="6"/>
    <n v="98"/>
    <s v="Springfield- Van Wart"/>
    <s v="Salary Expense"/>
    <s v="Line Item"/>
    <s v="Direct Care"/>
    <x v="81"/>
    <x v="81"/>
    <n v="1"/>
    <x v="153"/>
  </r>
  <r>
    <n v="1007"/>
    <x v="6"/>
    <n v="98"/>
    <s v="Springfield- Van Wart"/>
    <s v="Salary Expense"/>
    <s v="Line Item"/>
    <s v="Direct Care"/>
    <x v="82"/>
    <x v="82"/>
    <n v="3"/>
    <x v="154"/>
  </r>
  <r>
    <n v="1008"/>
    <x v="6"/>
    <n v="98"/>
    <s v="Springfield- Van Wart"/>
    <s v="Salary Expense"/>
    <s v="Line Item"/>
    <s v="Direct Care"/>
    <x v="83"/>
    <x v="83"/>
    <m/>
    <x v="0"/>
  </r>
  <r>
    <n v="1009"/>
    <x v="6"/>
    <n v="98"/>
    <s v="Springfield- Van Wart"/>
    <s v="Salary Expense"/>
    <s v="Line Item"/>
    <s v="Direct Care"/>
    <x v="84"/>
    <x v="84"/>
    <m/>
    <x v="0"/>
  </r>
  <r>
    <n v="1010"/>
    <x v="6"/>
    <n v="98"/>
    <s v="Springfield- Van Wart"/>
    <s v="Salary Expense"/>
    <s v="Line Item"/>
    <s v="Direct Care"/>
    <x v="85"/>
    <x v="85"/>
    <m/>
    <x v="0"/>
  </r>
  <r>
    <n v="1011"/>
    <x v="6"/>
    <n v="98"/>
    <s v="Springfield- Van Wart"/>
    <s v="Salary Expense"/>
    <s v="Line Item"/>
    <s v="Direct Care"/>
    <x v="86"/>
    <x v="86"/>
    <m/>
    <x v="0"/>
  </r>
  <r>
    <n v="1012"/>
    <x v="6"/>
    <n v="98"/>
    <s v="Springfield- Van Wart"/>
    <s v="Salary Expense"/>
    <s v="Line Item"/>
    <s v="Clerical/Support"/>
    <x v="87"/>
    <x v="87"/>
    <n v="0.5"/>
    <x v="155"/>
  </r>
  <r>
    <n v="1013"/>
    <x v="6"/>
    <n v="98"/>
    <s v="Springfield- Van Wart"/>
    <s v="Salary Expense"/>
    <s v="Line Item"/>
    <s v="Clerical/Support"/>
    <x v="88"/>
    <x v="88"/>
    <m/>
    <x v="0"/>
  </r>
  <r>
    <n v="1014"/>
    <x v="6"/>
    <n v="98"/>
    <s v="Springfield- Van Wart"/>
    <s v="Salary Expense"/>
    <s v="Line Item"/>
    <s v="Clerical/Support"/>
    <x v="89"/>
    <x v="89"/>
    <m/>
    <x v="0"/>
  </r>
  <r>
    <n v="1015"/>
    <x v="6"/>
    <n v="98"/>
    <s v="Springfield- Van Wart"/>
    <s v="Salary Expense"/>
    <s v="Line Item"/>
    <s v="N/A"/>
    <x v="90"/>
    <x v="90"/>
    <m/>
    <x v="0"/>
  </r>
  <r>
    <n v="1016"/>
    <x v="6"/>
    <n v="98"/>
    <s v="Springfield- Van Wart"/>
    <s v="Salary Expense"/>
    <s v="Total"/>
    <s v="N/A"/>
    <x v="91"/>
    <x v="91"/>
    <n v="4.5"/>
    <x v="156"/>
  </r>
  <r>
    <n v="1017"/>
    <x v="6"/>
    <n v="98"/>
    <s v="Springfield- Van Wart"/>
    <s v="Expense"/>
    <s v="Total"/>
    <s v="N/A"/>
    <x v="92"/>
    <x v="92"/>
    <n v="4.5"/>
    <x v="156"/>
  </r>
  <r>
    <n v="1018"/>
    <x v="6"/>
    <n v="98"/>
    <s v="Springfield- Van Wart"/>
    <s v="Expense"/>
    <s v="Line Item"/>
    <s v="N/A"/>
    <x v="93"/>
    <x v="93"/>
    <m/>
    <x v="0"/>
  </r>
  <r>
    <n v="1019"/>
    <x v="6"/>
    <n v="98"/>
    <s v="Springfield- Van Wart"/>
    <s v="Expense"/>
    <s v="Line Item"/>
    <s v="N/A"/>
    <x v="94"/>
    <x v="94"/>
    <m/>
    <x v="0"/>
  </r>
  <r>
    <n v="1020"/>
    <x v="6"/>
    <n v="98"/>
    <s v="Springfield- Van Wart"/>
    <s v="Expense"/>
    <s v="Line Item"/>
    <s v="N/A"/>
    <x v="95"/>
    <x v="95"/>
    <m/>
    <x v="0"/>
  </r>
  <r>
    <n v="1021"/>
    <x v="6"/>
    <n v="98"/>
    <s v="Springfield- Van Wart"/>
    <s v="Expense"/>
    <s v="Line Item"/>
    <s v="N/A"/>
    <x v="96"/>
    <x v="96"/>
    <m/>
    <x v="0"/>
  </r>
  <r>
    <n v="1022"/>
    <x v="6"/>
    <n v="98"/>
    <s v="Springfield- Van Wart"/>
    <s v="Expense"/>
    <s v="Total"/>
    <s v="N/A"/>
    <x v="97"/>
    <x v="97"/>
    <n v="0"/>
    <x v="1"/>
  </r>
  <r>
    <n v="1023"/>
    <x v="6"/>
    <n v="98"/>
    <s v="Springfield- Van Wart"/>
    <s v="Expense"/>
    <s v="Line Item"/>
    <s v="N/A"/>
    <x v="98"/>
    <x v="98"/>
    <m/>
    <x v="0"/>
  </r>
  <r>
    <n v="1024"/>
    <x v="6"/>
    <n v="98"/>
    <s v="Springfield- Van Wart"/>
    <s v="Expense"/>
    <s v="Total"/>
    <s v="N/A"/>
    <x v="99"/>
    <x v="99"/>
    <n v="4.5"/>
    <x v="156"/>
  </r>
  <r>
    <n v="1025"/>
    <x v="6"/>
    <n v="98"/>
    <s v="Springfield- Van Wart"/>
    <s v="Expense"/>
    <s v="Line Item"/>
    <s v="N/A"/>
    <x v="100"/>
    <x v="100"/>
    <m/>
    <x v="157"/>
  </r>
  <r>
    <n v="1026"/>
    <x v="6"/>
    <n v="98"/>
    <s v="Springfield- Van Wart"/>
    <s v="Expense"/>
    <s v="Line Item"/>
    <s v="N/A"/>
    <x v="101"/>
    <x v="101"/>
    <m/>
    <x v="158"/>
  </r>
  <r>
    <n v="1027"/>
    <x v="6"/>
    <n v="98"/>
    <s v="Springfield- Van Wart"/>
    <s v="Expense"/>
    <s v="Line Item"/>
    <s v="N/A"/>
    <x v="102"/>
    <x v="102"/>
    <m/>
    <x v="0"/>
  </r>
  <r>
    <n v="1028"/>
    <x v="6"/>
    <n v="98"/>
    <s v="Springfield- Van Wart"/>
    <s v="Expense"/>
    <s v="Total"/>
    <s v="N/A"/>
    <x v="103"/>
    <x v="103"/>
    <m/>
    <x v="159"/>
  </r>
  <r>
    <n v="1029"/>
    <x v="6"/>
    <n v="98"/>
    <s v="Springfield- Van Wart"/>
    <s v="Expense"/>
    <s v="Line Item"/>
    <s v="N/A"/>
    <x v="104"/>
    <x v="104"/>
    <m/>
    <x v="0"/>
  </r>
  <r>
    <n v="1030"/>
    <x v="6"/>
    <n v="98"/>
    <s v="Springfield- Van Wart"/>
    <s v="Expense"/>
    <s v="Line Item"/>
    <s v="N/A"/>
    <x v="105"/>
    <x v="105"/>
    <m/>
    <x v="160"/>
  </r>
  <r>
    <n v="1031"/>
    <x v="6"/>
    <n v="98"/>
    <s v="Springfield- Van Wart"/>
    <s v="Expense"/>
    <s v="Line Item"/>
    <s v="N/A"/>
    <x v="106"/>
    <x v="106"/>
    <m/>
    <x v="0"/>
  </r>
  <r>
    <n v="1032"/>
    <x v="6"/>
    <n v="98"/>
    <s v="Springfield- Van Wart"/>
    <s v="Expense"/>
    <s v="Line Item"/>
    <s v="N/A"/>
    <x v="107"/>
    <x v="107"/>
    <m/>
    <x v="161"/>
  </r>
  <r>
    <n v="1033"/>
    <x v="6"/>
    <n v="98"/>
    <s v="Springfield- Van Wart"/>
    <s v="Expense"/>
    <s v="Total"/>
    <s v="N/A"/>
    <x v="108"/>
    <x v="108"/>
    <m/>
    <x v="162"/>
  </r>
  <r>
    <n v="1034"/>
    <x v="6"/>
    <n v="98"/>
    <s v="Springfield- Van Wart"/>
    <s v="Expense"/>
    <s v="Line Item"/>
    <s v="N/A"/>
    <x v="109"/>
    <x v="109"/>
    <m/>
    <x v="0"/>
  </r>
  <r>
    <n v="1035"/>
    <x v="6"/>
    <n v="98"/>
    <s v="Springfield- Van Wart"/>
    <s v="Expense"/>
    <s v="Line Item"/>
    <s v="N/A"/>
    <x v="110"/>
    <x v="110"/>
    <m/>
    <x v="0"/>
  </r>
  <r>
    <n v="1036"/>
    <x v="6"/>
    <n v="98"/>
    <s v="Springfield- Van Wart"/>
    <s v="Expense"/>
    <s v="Line Item"/>
    <s v="N/A"/>
    <x v="111"/>
    <x v="111"/>
    <m/>
    <x v="163"/>
  </r>
  <r>
    <n v="1037"/>
    <x v="6"/>
    <n v="98"/>
    <s v="Springfield- Van Wart"/>
    <s v="Expense"/>
    <s v="Line Item"/>
    <s v="N/A"/>
    <x v="112"/>
    <x v="112"/>
    <m/>
    <x v="164"/>
  </r>
  <r>
    <n v="1038"/>
    <x v="6"/>
    <n v="98"/>
    <s v="Springfield- Van Wart"/>
    <s v="Expense"/>
    <s v="Line Item"/>
    <s v="N/A"/>
    <x v="113"/>
    <x v="113"/>
    <m/>
    <x v="165"/>
  </r>
  <r>
    <n v="1039"/>
    <x v="6"/>
    <n v="98"/>
    <s v="Springfield- Van Wart"/>
    <s v="Expense"/>
    <s v="Line Item"/>
    <s v="N/A"/>
    <x v="114"/>
    <x v="114"/>
    <m/>
    <x v="166"/>
  </r>
  <r>
    <n v="1040"/>
    <x v="6"/>
    <n v="98"/>
    <s v="Springfield- Van Wart"/>
    <s v="Expense"/>
    <s v="Line Item"/>
    <s v="N/A"/>
    <x v="115"/>
    <x v="115"/>
    <m/>
    <x v="0"/>
  </r>
  <r>
    <n v="1041"/>
    <x v="6"/>
    <n v="98"/>
    <s v="Springfield- Van Wart"/>
    <s v="Expense"/>
    <s v="Line Item"/>
    <s v="N/A"/>
    <x v="116"/>
    <x v="116"/>
    <m/>
    <x v="0"/>
  </r>
  <r>
    <n v="1042"/>
    <x v="6"/>
    <n v="98"/>
    <s v="Springfield- Van Wart"/>
    <s v="Expense"/>
    <s v="Line Item"/>
    <s v="N/A"/>
    <x v="117"/>
    <x v="117"/>
    <m/>
    <x v="167"/>
  </r>
  <r>
    <n v="1043"/>
    <x v="6"/>
    <n v="98"/>
    <s v="Springfield- Van Wart"/>
    <s v="Expense"/>
    <s v="Line Item"/>
    <s v="N/A"/>
    <x v="118"/>
    <x v="118"/>
    <m/>
    <x v="0"/>
  </r>
  <r>
    <n v="1044"/>
    <x v="6"/>
    <n v="98"/>
    <s v="Springfield- Van Wart"/>
    <s v="Expense"/>
    <s v="Line Item"/>
    <s v="N/A"/>
    <x v="119"/>
    <x v="119"/>
    <m/>
    <x v="0"/>
  </r>
  <r>
    <n v="1045"/>
    <x v="6"/>
    <n v="98"/>
    <s v="Springfield- Van Wart"/>
    <s v="Expense"/>
    <s v="Line Item"/>
    <s v="N/A"/>
    <x v="120"/>
    <x v="120"/>
    <m/>
    <x v="0"/>
  </r>
  <r>
    <n v="1046"/>
    <x v="6"/>
    <n v="98"/>
    <s v="Springfield- Van Wart"/>
    <s v="Expense"/>
    <s v="Line Item"/>
    <s v="N/A"/>
    <x v="121"/>
    <x v="121"/>
    <m/>
    <x v="0"/>
  </r>
  <r>
    <n v="1047"/>
    <x v="6"/>
    <n v="98"/>
    <s v="Springfield- Van Wart"/>
    <s v="Expense"/>
    <s v="Line Item"/>
    <s v="N/A"/>
    <x v="122"/>
    <x v="122"/>
    <m/>
    <x v="0"/>
  </r>
  <r>
    <n v="1048"/>
    <x v="6"/>
    <n v="98"/>
    <s v="Springfield- Van Wart"/>
    <s v="Expense"/>
    <s v="Line Item"/>
    <s v="N/A"/>
    <x v="123"/>
    <x v="123"/>
    <m/>
    <x v="0"/>
  </r>
  <r>
    <n v="1049"/>
    <x v="6"/>
    <n v="98"/>
    <s v="Springfield- Van Wart"/>
    <s v="Expense"/>
    <s v="Line Item"/>
    <s v="N/A"/>
    <x v="124"/>
    <x v="124"/>
    <m/>
    <x v="0"/>
  </r>
  <r>
    <n v="1050"/>
    <x v="6"/>
    <n v="98"/>
    <s v="Springfield- Van Wart"/>
    <s v="Expense"/>
    <s v="Line Item"/>
    <s v="N/A"/>
    <x v="125"/>
    <x v="125"/>
    <m/>
    <x v="0"/>
  </r>
  <r>
    <n v="1051"/>
    <x v="6"/>
    <n v="98"/>
    <s v="Springfield- Van Wart"/>
    <s v="Expense"/>
    <s v="Line Item"/>
    <s v="N/A"/>
    <x v="126"/>
    <x v="126"/>
    <m/>
    <x v="0"/>
  </r>
  <r>
    <n v="1052"/>
    <x v="6"/>
    <n v="98"/>
    <s v="Springfield- Van Wart"/>
    <s v="Expense"/>
    <s v="Total"/>
    <s v="N/A"/>
    <x v="127"/>
    <x v="127"/>
    <m/>
    <x v="168"/>
  </r>
  <r>
    <n v="1053"/>
    <x v="6"/>
    <n v="98"/>
    <s v="Springfield- Van Wart"/>
    <s v="Expense"/>
    <s v="Line Item"/>
    <s v="N/A"/>
    <x v="128"/>
    <x v="128"/>
    <m/>
    <x v="0"/>
  </r>
  <r>
    <n v="1054"/>
    <x v="6"/>
    <n v="98"/>
    <s v="Springfield- Van Wart"/>
    <s v="Expense"/>
    <s v="Line Item"/>
    <s v="N/A"/>
    <x v="129"/>
    <x v="129"/>
    <m/>
    <x v="0"/>
  </r>
  <r>
    <n v="1055"/>
    <x v="6"/>
    <n v="98"/>
    <s v="Springfield- Van Wart"/>
    <s v="Expense"/>
    <s v="Line Item"/>
    <s v="N/A"/>
    <x v="130"/>
    <x v="130"/>
    <m/>
    <x v="0"/>
  </r>
  <r>
    <n v="1056"/>
    <x v="6"/>
    <n v="98"/>
    <s v="Springfield- Van Wart"/>
    <s v="Expense"/>
    <s v="Line Item"/>
    <s v="N/A"/>
    <x v="131"/>
    <x v="131"/>
    <m/>
    <x v="169"/>
  </r>
  <r>
    <n v="1057"/>
    <x v="6"/>
    <n v="98"/>
    <s v="Springfield- Van Wart"/>
    <s v="Expense"/>
    <s v="Line Item"/>
    <s v="N/A"/>
    <x v="132"/>
    <x v="132"/>
    <m/>
    <x v="170"/>
  </r>
  <r>
    <n v="1058"/>
    <x v="6"/>
    <n v="98"/>
    <s v="Springfield- Van Wart"/>
    <s v="Expense"/>
    <s v="Line Item"/>
    <s v="N/A"/>
    <x v="133"/>
    <x v="133"/>
    <m/>
    <x v="0"/>
  </r>
  <r>
    <n v="1059"/>
    <x v="6"/>
    <n v="98"/>
    <s v="Springfield- Van Wart"/>
    <s v="Expense"/>
    <s v="Total"/>
    <s v="N/A"/>
    <x v="134"/>
    <x v="134"/>
    <m/>
    <x v="171"/>
  </r>
  <r>
    <n v="1060"/>
    <x v="6"/>
    <n v="98"/>
    <s v="Springfield- Van Wart"/>
    <s v="Expense"/>
    <s v="Line Item"/>
    <s v="N/A"/>
    <x v="135"/>
    <x v="135"/>
    <m/>
    <x v="172"/>
  </r>
  <r>
    <n v="1061"/>
    <x v="6"/>
    <n v="98"/>
    <s v="Springfield- Van Wart"/>
    <s v="Expense"/>
    <s v="Total"/>
    <s v="N/A"/>
    <x v="136"/>
    <x v="136"/>
    <m/>
    <x v="173"/>
  </r>
  <r>
    <n v="1062"/>
    <x v="6"/>
    <n v="98"/>
    <s v="Springfield- Van Wart"/>
    <s v="Expense"/>
    <s v="Line Item"/>
    <s v="N/A"/>
    <x v="137"/>
    <x v="137"/>
    <m/>
    <x v="0"/>
  </r>
  <r>
    <n v="1063"/>
    <x v="6"/>
    <n v="98"/>
    <s v="Springfield- Van Wart"/>
    <s v="Expense"/>
    <s v="Line Item"/>
    <s v="N/A"/>
    <x v="138"/>
    <x v="138"/>
    <m/>
    <x v="151"/>
  </r>
  <r>
    <n v="1064"/>
    <x v="6"/>
    <n v="98"/>
    <s v="Springfield- Van Wart"/>
    <s v="Expense"/>
    <s v="Total"/>
    <s v="N/A"/>
    <x v="139"/>
    <x v="139"/>
    <m/>
    <x v="174"/>
  </r>
  <r>
    <n v="1065"/>
    <x v="6"/>
    <n v="98"/>
    <s v="Springfield- Van Wart"/>
    <s v="Expense"/>
    <s v="Total"/>
    <s v="N/A"/>
    <x v="140"/>
    <x v="140"/>
    <m/>
    <x v="152"/>
  </r>
  <r>
    <n v="1066"/>
    <x v="6"/>
    <n v="98"/>
    <s v="Springfield- Van Wart"/>
    <s v="Expense"/>
    <s v="Line Item"/>
    <s v="N/A"/>
    <x v="141"/>
    <x v="141"/>
    <m/>
    <x v="175"/>
  </r>
  <r>
    <n v="1067"/>
    <x v="6"/>
    <n v="98"/>
    <s v="Springfield- Van Wart"/>
    <s v="Non-Reimbursable"/>
    <s v="Line Item"/>
    <s v="N/A"/>
    <x v="142"/>
    <x v="142"/>
    <m/>
    <x v="0"/>
  </r>
  <r>
    <n v="1068"/>
    <x v="6"/>
    <n v="98"/>
    <s v="Springfield- Van Wart"/>
    <s v="Non-Reimbursable"/>
    <s v="Line Item"/>
    <s v="N/A"/>
    <x v="143"/>
    <x v="143"/>
    <m/>
    <x v="0"/>
  </r>
  <r>
    <n v="1069"/>
    <x v="6"/>
    <n v="98"/>
    <s v="Springfield- Van Wart"/>
    <s v="Non-Reimbursable"/>
    <s v="Line Item"/>
    <s v="N/A"/>
    <x v="144"/>
    <x v="144"/>
    <m/>
    <x v="0"/>
  </r>
  <r>
    <n v="1070"/>
    <x v="6"/>
    <n v="98"/>
    <s v="Springfield- Van Wart"/>
    <s v="Non-Reimbursable"/>
    <s v="Line Item"/>
    <s v="N/A"/>
    <x v="145"/>
    <x v="145"/>
    <m/>
    <x v="0"/>
  </r>
  <r>
    <n v="1071"/>
    <x v="6"/>
    <n v="98"/>
    <s v="Springfield- Van Wart"/>
    <s v="Non-Reimbursable"/>
    <s v="Line Item"/>
    <s v="N/A"/>
    <x v="146"/>
    <x v="146"/>
    <m/>
    <x v="0"/>
  </r>
  <r>
    <n v="1072"/>
    <x v="6"/>
    <n v="98"/>
    <s v="Springfield- Van Wart"/>
    <s v="Non-Reimbursable"/>
    <s v="Line Item"/>
    <s v="N/A"/>
    <x v="147"/>
    <x v="147"/>
    <m/>
    <x v="0"/>
  </r>
  <r>
    <n v="1073"/>
    <x v="6"/>
    <n v="98"/>
    <s v="Springfield- Van Wart"/>
    <s v="Non-Reimbursable"/>
    <s v="Line Item"/>
    <s v="N/A"/>
    <x v="148"/>
    <x v="148"/>
    <m/>
    <x v="0"/>
  </r>
  <r>
    <n v="1074"/>
    <x v="6"/>
    <n v="98"/>
    <s v="Springfield- Van Wart"/>
    <s v="Non-Reimbursable"/>
    <s v="Total"/>
    <s v="N/A"/>
    <x v="149"/>
    <x v="149"/>
    <m/>
    <x v="1"/>
  </r>
  <r>
    <n v="1075"/>
    <x v="6"/>
    <n v="98"/>
    <s v="Springfield- Van Wart"/>
    <s v="Non-Reimbursable"/>
    <s v="Total"/>
    <s v="N/A"/>
    <x v="150"/>
    <x v="150"/>
    <m/>
    <x v="151"/>
  </r>
  <r>
    <n v="1076"/>
    <x v="6"/>
    <n v="98"/>
    <s v="Springfield- Van Wart"/>
    <s v="Non-Reimbursable"/>
    <s v="Line Item"/>
    <s v="N/A"/>
    <x v="151"/>
    <x v="151"/>
    <m/>
    <x v="151"/>
  </r>
  <r>
    <n v="1077"/>
    <x v="6"/>
    <n v="98"/>
    <s v="Springfield- Van Wart"/>
    <s v="Non-Reimbursable"/>
    <s v="Line Item"/>
    <s v="N/A"/>
    <x v="152"/>
    <x v="152"/>
    <m/>
    <x v="0"/>
  </r>
  <r>
    <n v="1078"/>
    <x v="6"/>
    <n v="98"/>
    <s v="Springfield- Van Wart"/>
    <s v="Non-Reimbursable"/>
    <s v="Line Item"/>
    <s v="N/A"/>
    <x v="153"/>
    <x v="153"/>
    <m/>
    <x v="1"/>
  </r>
  <r>
    <n v="1079"/>
    <x v="7"/>
    <n v="99"/>
    <s v="Springfield- Holyoke Family Network"/>
    <s v="Revenue"/>
    <s v="Line Item"/>
    <s v="N/A"/>
    <x v="0"/>
    <x v="0"/>
    <m/>
    <x v="0"/>
  </r>
  <r>
    <n v="1080"/>
    <x v="7"/>
    <n v="99"/>
    <s v="Springfield- Holyoke Family Network"/>
    <s v="Revenue"/>
    <s v="Line Item"/>
    <s v="N/A"/>
    <x v="1"/>
    <x v="1"/>
    <m/>
    <x v="0"/>
  </r>
  <r>
    <n v="1081"/>
    <x v="7"/>
    <n v="99"/>
    <s v="Springfield- Holyoke Family Network"/>
    <s v="Revenue"/>
    <s v="Line Item"/>
    <s v="N/A"/>
    <x v="2"/>
    <x v="2"/>
    <m/>
    <x v="0"/>
  </r>
  <r>
    <n v="1082"/>
    <x v="7"/>
    <n v="99"/>
    <s v="Springfield- Holyoke Family Network"/>
    <s v="Revenue"/>
    <s v="Total"/>
    <s v="N/A"/>
    <x v="3"/>
    <x v="3"/>
    <m/>
    <x v="1"/>
  </r>
  <r>
    <n v="1083"/>
    <x v="7"/>
    <n v="99"/>
    <s v="Springfield- Holyoke Family Network"/>
    <s v="Revenue"/>
    <s v="Line Item"/>
    <s v="N/A"/>
    <x v="4"/>
    <x v="4"/>
    <m/>
    <x v="0"/>
  </r>
  <r>
    <n v="1084"/>
    <x v="7"/>
    <n v="99"/>
    <s v="Springfield- Holyoke Family Network"/>
    <s v="Revenue"/>
    <s v="Line Item"/>
    <s v="N/A"/>
    <x v="5"/>
    <x v="5"/>
    <m/>
    <x v="0"/>
  </r>
  <r>
    <n v="1085"/>
    <x v="7"/>
    <n v="99"/>
    <s v="Springfield- Holyoke Family Network"/>
    <s v="Revenue"/>
    <s v="Total"/>
    <s v="N/A"/>
    <x v="6"/>
    <x v="6"/>
    <m/>
    <x v="1"/>
  </r>
  <r>
    <n v="1086"/>
    <x v="7"/>
    <n v="99"/>
    <s v="Springfield- Holyoke Family Network"/>
    <s v="Revenue"/>
    <s v="Line Item"/>
    <s v="N/A"/>
    <x v="7"/>
    <x v="7"/>
    <m/>
    <x v="0"/>
  </r>
  <r>
    <n v="1087"/>
    <x v="7"/>
    <n v="99"/>
    <s v="Springfield- Holyoke Family Network"/>
    <s v="Revenue"/>
    <s v="Line Item"/>
    <s v="N/A"/>
    <x v="8"/>
    <x v="8"/>
    <m/>
    <x v="0"/>
  </r>
  <r>
    <n v="1088"/>
    <x v="7"/>
    <n v="99"/>
    <s v="Springfield- Holyoke Family Network"/>
    <s v="Revenue"/>
    <s v="Line Item"/>
    <s v="N/A"/>
    <x v="9"/>
    <x v="9"/>
    <m/>
    <x v="0"/>
  </r>
  <r>
    <n v="1089"/>
    <x v="7"/>
    <n v="99"/>
    <s v="Springfield- Holyoke Family Network"/>
    <s v="Revenue"/>
    <s v="Line Item"/>
    <s v="N/A"/>
    <x v="10"/>
    <x v="10"/>
    <m/>
    <x v="176"/>
  </r>
  <r>
    <n v="1090"/>
    <x v="7"/>
    <n v="99"/>
    <s v="Springfield- Holyoke Family Network"/>
    <s v="Revenue"/>
    <s v="Line Item"/>
    <s v="N/A"/>
    <x v="11"/>
    <x v="11"/>
    <m/>
    <x v="0"/>
  </r>
  <r>
    <n v="1091"/>
    <x v="7"/>
    <n v="99"/>
    <s v="Springfield- Holyoke Family Network"/>
    <s v="Revenue"/>
    <s v="Line Item"/>
    <s v="N/A"/>
    <x v="12"/>
    <x v="12"/>
    <m/>
    <x v="0"/>
  </r>
  <r>
    <n v="1092"/>
    <x v="7"/>
    <n v="99"/>
    <s v="Springfield- Holyoke Family Network"/>
    <s v="Revenue"/>
    <s v="Line Item"/>
    <s v="N/A"/>
    <x v="13"/>
    <x v="13"/>
    <m/>
    <x v="0"/>
  </r>
  <r>
    <n v="1093"/>
    <x v="7"/>
    <n v="99"/>
    <s v="Springfield- Holyoke Family Network"/>
    <s v="Revenue"/>
    <s v="Line Item"/>
    <s v="N/A"/>
    <x v="14"/>
    <x v="14"/>
    <m/>
    <x v="0"/>
  </r>
  <r>
    <n v="1094"/>
    <x v="7"/>
    <n v="99"/>
    <s v="Springfield- Holyoke Family Network"/>
    <s v="Revenue"/>
    <s v="Line Item"/>
    <s v="N/A"/>
    <x v="15"/>
    <x v="15"/>
    <m/>
    <x v="0"/>
  </r>
  <r>
    <n v="1095"/>
    <x v="7"/>
    <n v="99"/>
    <s v="Springfield- Holyoke Family Network"/>
    <s v="Revenue"/>
    <s v="Line Item"/>
    <s v="N/A"/>
    <x v="16"/>
    <x v="16"/>
    <m/>
    <x v="0"/>
  </r>
  <r>
    <n v="1096"/>
    <x v="7"/>
    <n v="99"/>
    <s v="Springfield- Holyoke Family Network"/>
    <s v="Revenue"/>
    <s v="Line Item"/>
    <s v="N/A"/>
    <x v="17"/>
    <x v="17"/>
    <m/>
    <x v="0"/>
  </r>
  <r>
    <n v="1097"/>
    <x v="7"/>
    <n v="99"/>
    <s v="Springfield- Holyoke Family Network"/>
    <s v="Revenue"/>
    <s v="Line Item"/>
    <s v="N/A"/>
    <x v="18"/>
    <x v="18"/>
    <m/>
    <x v="0"/>
  </r>
  <r>
    <n v="1098"/>
    <x v="7"/>
    <n v="99"/>
    <s v="Springfield- Holyoke Family Network"/>
    <s v="Revenue"/>
    <s v="Line Item"/>
    <s v="N/A"/>
    <x v="19"/>
    <x v="19"/>
    <m/>
    <x v="0"/>
  </r>
  <r>
    <n v="1099"/>
    <x v="7"/>
    <n v="99"/>
    <s v="Springfield- Holyoke Family Network"/>
    <s v="Revenue"/>
    <s v="Line Item"/>
    <s v="N/A"/>
    <x v="20"/>
    <x v="20"/>
    <m/>
    <x v="0"/>
  </r>
  <r>
    <n v="1100"/>
    <x v="7"/>
    <n v="99"/>
    <s v="Springfield- Holyoke Family Network"/>
    <s v="Revenue"/>
    <s v="Line Item"/>
    <s v="N/A"/>
    <x v="21"/>
    <x v="21"/>
    <m/>
    <x v="0"/>
  </r>
  <r>
    <n v="1101"/>
    <x v="7"/>
    <n v="99"/>
    <s v="Springfield- Holyoke Family Network"/>
    <s v="Revenue"/>
    <s v="Line Item"/>
    <s v="N/A"/>
    <x v="22"/>
    <x v="22"/>
    <m/>
    <x v="0"/>
  </r>
  <r>
    <n v="1102"/>
    <x v="7"/>
    <n v="99"/>
    <s v="Springfield- Holyoke Family Network"/>
    <s v="Revenue"/>
    <s v="Line Item"/>
    <s v="N/A"/>
    <x v="23"/>
    <x v="23"/>
    <m/>
    <x v="0"/>
  </r>
  <r>
    <n v="1103"/>
    <x v="7"/>
    <n v="99"/>
    <s v="Springfield- Holyoke Family Network"/>
    <s v="Revenue"/>
    <s v="Line Item"/>
    <s v="N/A"/>
    <x v="24"/>
    <x v="24"/>
    <m/>
    <x v="0"/>
  </r>
  <r>
    <n v="1104"/>
    <x v="7"/>
    <n v="99"/>
    <s v="Springfield- Holyoke Family Network"/>
    <s v="Revenue"/>
    <s v="Line Item"/>
    <s v="N/A"/>
    <x v="25"/>
    <x v="25"/>
    <m/>
    <x v="0"/>
  </r>
  <r>
    <n v="1105"/>
    <x v="7"/>
    <n v="99"/>
    <s v="Springfield- Holyoke Family Network"/>
    <s v="Revenue"/>
    <s v="Line Item"/>
    <s v="N/A"/>
    <x v="26"/>
    <x v="26"/>
    <m/>
    <x v="0"/>
  </r>
  <r>
    <n v="1106"/>
    <x v="7"/>
    <n v="99"/>
    <s v="Springfield- Holyoke Family Network"/>
    <s v="Revenue"/>
    <s v="Line Item"/>
    <s v="N/A"/>
    <x v="27"/>
    <x v="27"/>
    <m/>
    <x v="0"/>
  </r>
  <r>
    <n v="1107"/>
    <x v="7"/>
    <n v="99"/>
    <s v="Springfield- Holyoke Family Network"/>
    <s v="Revenue"/>
    <s v="Line Item"/>
    <s v="N/A"/>
    <x v="28"/>
    <x v="28"/>
    <m/>
    <x v="177"/>
  </r>
  <r>
    <n v="1108"/>
    <x v="7"/>
    <n v="99"/>
    <s v="Springfield- Holyoke Family Network"/>
    <s v="Revenue"/>
    <s v="Line Item"/>
    <s v="N/A"/>
    <x v="29"/>
    <x v="29"/>
    <m/>
    <x v="0"/>
  </r>
  <r>
    <n v="1109"/>
    <x v="7"/>
    <n v="99"/>
    <s v="Springfield- Holyoke Family Network"/>
    <s v="Revenue"/>
    <s v="Line Item"/>
    <s v="N/A"/>
    <x v="30"/>
    <x v="30"/>
    <m/>
    <x v="0"/>
  </r>
  <r>
    <n v="1110"/>
    <x v="7"/>
    <n v="99"/>
    <s v="Springfield- Holyoke Family Network"/>
    <s v="Revenue"/>
    <s v="Line Item"/>
    <s v="N/A"/>
    <x v="31"/>
    <x v="31"/>
    <m/>
    <x v="0"/>
  </r>
  <r>
    <n v="1111"/>
    <x v="7"/>
    <n v="99"/>
    <s v="Springfield- Holyoke Family Network"/>
    <s v="Revenue"/>
    <s v="Line Item"/>
    <s v="N/A"/>
    <x v="32"/>
    <x v="32"/>
    <m/>
    <x v="0"/>
  </r>
  <r>
    <n v="1112"/>
    <x v="7"/>
    <n v="99"/>
    <s v="Springfield- Holyoke Family Network"/>
    <s v="Revenue"/>
    <s v="Line Item"/>
    <s v="N/A"/>
    <x v="33"/>
    <x v="33"/>
    <m/>
    <x v="0"/>
  </r>
  <r>
    <n v="1113"/>
    <x v="7"/>
    <n v="99"/>
    <s v="Springfield- Holyoke Family Network"/>
    <s v="Revenue"/>
    <s v="Line Item"/>
    <s v="N/A"/>
    <x v="34"/>
    <x v="34"/>
    <m/>
    <x v="0"/>
  </r>
  <r>
    <n v="1114"/>
    <x v="7"/>
    <n v="99"/>
    <s v="Springfield- Holyoke Family Network"/>
    <s v="Revenue"/>
    <s v="Line Item"/>
    <s v="N/A"/>
    <x v="35"/>
    <x v="35"/>
    <m/>
    <x v="0"/>
  </r>
  <r>
    <n v="1115"/>
    <x v="7"/>
    <n v="99"/>
    <s v="Springfield- Holyoke Family Network"/>
    <s v="Revenue"/>
    <s v="Line Item"/>
    <s v="N/A"/>
    <x v="36"/>
    <x v="36"/>
    <m/>
    <x v="0"/>
  </r>
  <r>
    <n v="1116"/>
    <x v="7"/>
    <n v="99"/>
    <s v="Springfield- Holyoke Family Network"/>
    <s v="Revenue"/>
    <s v="Line Item"/>
    <s v="N/A"/>
    <x v="37"/>
    <x v="37"/>
    <m/>
    <x v="0"/>
  </r>
  <r>
    <n v="1117"/>
    <x v="7"/>
    <n v="99"/>
    <s v="Springfield- Holyoke Family Network"/>
    <s v="Revenue"/>
    <s v="Line Item"/>
    <s v="N/A"/>
    <x v="38"/>
    <x v="38"/>
    <m/>
    <x v="0"/>
  </r>
  <r>
    <n v="1118"/>
    <x v="7"/>
    <n v="99"/>
    <s v="Springfield- Holyoke Family Network"/>
    <s v="Revenue"/>
    <s v="Line Item"/>
    <s v="N/A"/>
    <x v="39"/>
    <x v="39"/>
    <m/>
    <x v="0"/>
  </r>
  <r>
    <n v="1119"/>
    <x v="7"/>
    <n v="99"/>
    <s v="Springfield- Holyoke Family Network"/>
    <s v="Revenue"/>
    <s v="Line Item"/>
    <s v="N/A"/>
    <x v="40"/>
    <x v="40"/>
    <m/>
    <x v="0"/>
  </r>
  <r>
    <n v="1120"/>
    <x v="7"/>
    <n v="99"/>
    <s v="Springfield- Holyoke Family Network"/>
    <s v="Revenue"/>
    <s v="Line Item"/>
    <s v="N/A"/>
    <x v="41"/>
    <x v="41"/>
    <m/>
    <x v="0"/>
  </r>
  <r>
    <n v="1121"/>
    <x v="7"/>
    <n v="99"/>
    <s v="Springfield- Holyoke Family Network"/>
    <s v="Revenue"/>
    <s v="Total"/>
    <s v="N/A"/>
    <x v="42"/>
    <x v="42"/>
    <m/>
    <x v="178"/>
  </r>
  <r>
    <n v="1122"/>
    <x v="7"/>
    <n v="99"/>
    <s v="Springfield- Holyoke Family Network"/>
    <s v="Revenue"/>
    <s v="Line Item"/>
    <s v="N/A"/>
    <x v="43"/>
    <x v="43"/>
    <m/>
    <x v="0"/>
  </r>
  <r>
    <n v="1123"/>
    <x v="7"/>
    <n v="99"/>
    <s v="Springfield- Holyoke Family Network"/>
    <s v="Revenue"/>
    <s v="Line Item"/>
    <s v="N/A"/>
    <x v="44"/>
    <x v="44"/>
    <m/>
    <x v="0"/>
  </r>
  <r>
    <n v="1124"/>
    <x v="7"/>
    <n v="99"/>
    <s v="Springfield- Holyoke Family Network"/>
    <s v="Revenue"/>
    <s v="Line Item"/>
    <s v="N/A"/>
    <x v="45"/>
    <x v="45"/>
    <m/>
    <x v="0"/>
  </r>
  <r>
    <n v="1125"/>
    <x v="7"/>
    <n v="99"/>
    <s v="Springfield- Holyoke Family Network"/>
    <s v="Revenue"/>
    <s v="Line Item"/>
    <s v="N/A"/>
    <x v="46"/>
    <x v="46"/>
    <m/>
    <x v="0"/>
  </r>
  <r>
    <n v="1126"/>
    <x v="7"/>
    <n v="99"/>
    <s v="Springfield- Holyoke Family Network"/>
    <s v="Revenue"/>
    <s v="Line Item"/>
    <s v="N/A"/>
    <x v="47"/>
    <x v="47"/>
    <m/>
    <x v="0"/>
  </r>
  <r>
    <n v="1127"/>
    <x v="7"/>
    <n v="99"/>
    <s v="Springfield- Holyoke Family Network"/>
    <s v="Revenue"/>
    <s v="Line Item"/>
    <s v="N/A"/>
    <x v="48"/>
    <x v="48"/>
    <m/>
    <x v="179"/>
  </r>
  <r>
    <n v="1128"/>
    <x v="7"/>
    <n v="99"/>
    <s v="Springfield- Holyoke Family Network"/>
    <s v="Revenue"/>
    <s v="Line Item"/>
    <s v="N/A"/>
    <x v="49"/>
    <x v="49"/>
    <m/>
    <x v="0"/>
  </r>
  <r>
    <n v="1129"/>
    <x v="7"/>
    <n v="99"/>
    <s v="Springfield- Holyoke Family Network"/>
    <s v="Revenue"/>
    <s v="Line Item"/>
    <s v="N/A"/>
    <x v="50"/>
    <x v="50"/>
    <m/>
    <x v="0"/>
  </r>
  <r>
    <n v="1130"/>
    <x v="7"/>
    <n v="99"/>
    <s v="Springfield- Holyoke Family Network"/>
    <s v="Revenue"/>
    <s v="Line Item"/>
    <s v="N/A"/>
    <x v="51"/>
    <x v="51"/>
    <m/>
    <x v="0"/>
  </r>
  <r>
    <n v="1131"/>
    <x v="7"/>
    <n v="99"/>
    <s v="Springfield- Holyoke Family Network"/>
    <s v="Revenue"/>
    <s v="Total"/>
    <s v="N/A"/>
    <x v="52"/>
    <x v="52"/>
    <m/>
    <x v="180"/>
  </r>
  <r>
    <n v="1132"/>
    <x v="7"/>
    <n v="99"/>
    <s v="Springfield- Holyoke Family Network"/>
    <s v="Salary Expense"/>
    <s v="Line Item"/>
    <s v="Management"/>
    <x v="53"/>
    <x v="53"/>
    <m/>
    <x v="0"/>
  </r>
  <r>
    <n v="1133"/>
    <x v="7"/>
    <n v="99"/>
    <s v="Springfield- Holyoke Family Network"/>
    <s v="Salary Expense"/>
    <s v="Line Item"/>
    <s v="Management"/>
    <x v="54"/>
    <x v="54"/>
    <m/>
    <x v="0"/>
  </r>
  <r>
    <n v="1134"/>
    <x v="7"/>
    <n v="99"/>
    <s v="Springfield- Holyoke Family Network"/>
    <s v="Salary Expense"/>
    <s v="Line Item"/>
    <s v="Management"/>
    <x v="55"/>
    <x v="55"/>
    <m/>
    <x v="0"/>
  </r>
  <r>
    <n v="1135"/>
    <x v="7"/>
    <n v="99"/>
    <s v="Springfield- Holyoke Family Network"/>
    <s v="Salary Expense"/>
    <s v="Line Item"/>
    <s v="Direct Care"/>
    <x v="56"/>
    <x v="56"/>
    <m/>
    <x v="0"/>
  </r>
  <r>
    <n v="1136"/>
    <x v="7"/>
    <n v="99"/>
    <s v="Springfield- Holyoke Family Network"/>
    <s v="Salary Expense"/>
    <s v="Line Item"/>
    <s v="Direct Care"/>
    <x v="57"/>
    <x v="57"/>
    <m/>
    <x v="0"/>
  </r>
  <r>
    <n v="1137"/>
    <x v="7"/>
    <n v="99"/>
    <s v="Springfield- Holyoke Family Network"/>
    <s v="Salary Expense"/>
    <s v="Line Item"/>
    <s v="Direct Care"/>
    <x v="58"/>
    <x v="58"/>
    <m/>
    <x v="0"/>
  </r>
  <r>
    <n v="1138"/>
    <x v="7"/>
    <n v="99"/>
    <s v="Springfield- Holyoke Family Network"/>
    <s v="Salary Expense"/>
    <s v="Line Item"/>
    <s v="Direct Care"/>
    <x v="59"/>
    <x v="59"/>
    <m/>
    <x v="0"/>
  </r>
  <r>
    <n v="1139"/>
    <x v="7"/>
    <n v="99"/>
    <s v="Springfield- Holyoke Family Network"/>
    <s v="Salary Expense"/>
    <s v="Line Item"/>
    <s v="Direct Care"/>
    <x v="60"/>
    <x v="60"/>
    <m/>
    <x v="0"/>
  </r>
  <r>
    <n v="1140"/>
    <x v="7"/>
    <n v="99"/>
    <s v="Springfield- Holyoke Family Network"/>
    <s v="Salary Expense"/>
    <s v="Line Item"/>
    <s v="Direct Care"/>
    <x v="61"/>
    <x v="61"/>
    <m/>
    <x v="0"/>
  </r>
  <r>
    <n v="1141"/>
    <x v="7"/>
    <n v="99"/>
    <s v="Springfield- Holyoke Family Network"/>
    <s v="Salary Expense"/>
    <s v="Line Item"/>
    <s v="Direct Care"/>
    <x v="62"/>
    <x v="62"/>
    <m/>
    <x v="0"/>
  </r>
  <r>
    <n v="1142"/>
    <x v="7"/>
    <n v="99"/>
    <s v="Springfield- Holyoke Family Network"/>
    <s v="Salary Expense"/>
    <s v="Line Item"/>
    <s v="Direct Care"/>
    <x v="63"/>
    <x v="63"/>
    <m/>
    <x v="0"/>
  </r>
  <r>
    <n v="1143"/>
    <x v="7"/>
    <n v="99"/>
    <s v="Springfield- Holyoke Family Network"/>
    <s v="Salary Expense"/>
    <s v="Line Item"/>
    <s v="Direct Care"/>
    <x v="64"/>
    <x v="64"/>
    <m/>
    <x v="0"/>
  </r>
  <r>
    <n v="1144"/>
    <x v="7"/>
    <n v="99"/>
    <s v="Springfield- Holyoke Family Network"/>
    <s v="Salary Expense"/>
    <s v="Line Item"/>
    <s v="Direct Care"/>
    <x v="65"/>
    <x v="65"/>
    <m/>
    <x v="0"/>
  </r>
  <r>
    <n v="1145"/>
    <x v="7"/>
    <n v="99"/>
    <s v="Springfield- Holyoke Family Network"/>
    <s v="Salary Expense"/>
    <s v="Line Item"/>
    <s v="Direct Care"/>
    <x v="66"/>
    <x v="66"/>
    <m/>
    <x v="0"/>
  </r>
  <r>
    <n v="1146"/>
    <x v="7"/>
    <n v="99"/>
    <s v="Springfield- Holyoke Family Network"/>
    <s v="Salary Expense"/>
    <s v="Line Item"/>
    <s v="Direct Care"/>
    <x v="67"/>
    <x v="67"/>
    <m/>
    <x v="0"/>
  </r>
  <r>
    <n v="1147"/>
    <x v="7"/>
    <n v="99"/>
    <s v="Springfield- Holyoke Family Network"/>
    <s v="Salary Expense"/>
    <s v="Line Item"/>
    <s v="Direct Care"/>
    <x v="68"/>
    <x v="68"/>
    <m/>
    <x v="0"/>
  </r>
  <r>
    <n v="1148"/>
    <x v="7"/>
    <n v="99"/>
    <s v="Springfield- Holyoke Family Network"/>
    <s v="Salary Expense"/>
    <s v="Line Item"/>
    <s v="Direct Care"/>
    <x v="69"/>
    <x v="69"/>
    <m/>
    <x v="0"/>
  </r>
  <r>
    <n v="1149"/>
    <x v="7"/>
    <n v="99"/>
    <s v="Springfield- Holyoke Family Network"/>
    <s v="Salary Expense"/>
    <s v="Line Item"/>
    <s v="Direct Care"/>
    <x v="70"/>
    <x v="70"/>
    <m/>
    <x v="0"/>
  </r>
  <r>
    <n v="1150"/>
    <x v="7"/>
    <n v="99"/>
    <s v="Springfield- Holyoke Family Network"/>
    <s v="Salary Expense"/>
    <s v="Line Item"/>
    <s v="Direct Care"/>
    <x v="71"/>
    <x v="71"/>
    <m/>
    <x v="0"/>
  </r>
  <r>
    <n v="1151"/>
    <x v="7"/>
    <n v="99"/>
    <s v="Springfield- Holyoke Family Network"/>
    <s v="Salary Expense"/>
    <s v="Line Item"/>
    <s v="Direct Care"/>
    <x v="72"/>
    <x v="72"/>
    <m/>
    <x v="0"/>
  </r>
  <r>
    <n v="1152"/>
    <x v="7"/>
    <n v="99"/>
    <s v="Springfield- Holyoke Family Network"/>
    <s v="Salary Expense"/>
    <s v="Line Item"/>
    <s v="Direct Care"/>
    <x v="73"/>
    <x v="73"/>
    <m/>
    <x v="0"/>
  </r>
  <r>
    <n v="1153"/>
    <x v="7"/>
    <n v="99"/>
    <s v="Springfield- Holyoke Family Network"/>
    <s v="Salary Expense"/>
    <s v="Line Item"/>
    <s v="Direct Care"/>
    <x v="74"/>
    <x v="74"/>
    <m/>
    <x v="0"/>
  </r>
  <r>
    <n v="1154"/>
    <x v="7"/>
    <n v="99"/>
    <s v="Springfield- Holyoke Family Network"/>
    <s v="Salary Expense"/>
    <s v="Line Item"/>
    <s v="Direct Care"/>
    <x v="75"/>
    <x v="75"/>
    <m/>
    <x v="0"/>
  </r>
  <r>
    <n v="1155"/>
    <x v="7"/>
    <n v="99"/>
    <s v="Springfield- Holyoke Family Network"/>
    <s v="Salary Expense"/>
    <s v="Line Item"/>
    <s v="Direct Care"/>
    <x v="76"/>
    <x v="76"/>
    <m/>
    <x v="0"/>
  </r>
  <r>
    <n v="1156"/>
    <x v="7"/>
    <n v="99"/>
    <s v="Springfield- Holyoke Family Network"/>
    <s v="Salary Expense"/>
    <s v="Line Item"/>
    <s v="Direct Care"/>
    <x v="77"/>
    <x v="77"/>
    <m/>
    <x v="0"/>
  </r>
  <r>
    <n v="1157"/>
    <x v="7"/>
    <n v="99"/>
    <s v="Springfield- Holyoke Family Network"/>
    <s v="Salary Expense"/>
    <s v="Line Item"/>
    <s v="Direct Care"/>
    <x v="78"/>
    <x v="78"/>
    <m/>
    <x v="0"/>
  </r>
  <r>
    <n v="1158"/>
    <x v="7"/>
    <n v="99"/>
    <s v="Springfield- Holyoke Family Network"/>
    <s v="Salary Expense"/>
    <s v="Line Item"/>
    <s v="Direct Care"/>
    <x v="79"/>
    <x v="79"/>
    <m/>
    <x v="0"/>
  </r>
  <r>
    <n v="1159"/>
    <x v="7"/>
    <n v="99"/>
    <s v="Springfield- Holyoke Family Network"/>
    <s v="Salary Expense"/>
    <s v="Line Item"/>
    <s v="Direct Care"/>
    <x v="80"/>
    <x v="80"/>
    <m/>
    <x v="0"/>
  </r>
  <r>
    <n v="1160"/>
    <x v="7"/>
    <n v="99"/>
    <s v="Springfield- Holyoke Family Network"/>
    <s v="Salary Expense"/>
    <s v="Line Item"/>
    <s v="Direct Care"/>
    <x v="81"/>
    <x v="81"/>
    <n v="1"/>
    <x v="181"/>
  </r>
  <r>
    <n v="1161"/>
    <x v="7"/>
    <n v="99"/>
    <s v="Springfield- Holyoke Family Network"/>
    <s v="Salary Expense"/>
    <s v="Line Item"/>
    <s v="Direct Care"/>
    <x v="82"/>
    <x v="82"/>
    <n v="3"/>
    <x v="182"/>
  </r>
  <r>
    <n v="1162"/>
    <x v="7"/>
    <n v="99"/>
    <s v="Springfield- Holyoke Family Network"/>
    <s v="Salary Expense"/>
    <s v="Line Item"/>
    <s v="Direct Care"/>
    <x v="83"/>
    <x v="83"/>
    <m/>
    <x v="0"/>
  </r>
  <r>
    <n v="1163"/>
    <x v="7"/>
    <n v="99"/>
    <s v="Springfield- Holyoke Family Network"/>
    <s v="Salary Expense"/>
    <s v="Line Item"/>
    <s v="Direct Care"/>
    <x v="84"/>
    <x v="84"/>
    <m/>
    <x v="0"/>
  </r>
  <r>
    <n v="1164"/>
    <x v="7"/>
    <n v="99"/>
    <s v="Springfield- Holyoke Family Network"/>
    <s v="Salary Expense"/>
    <s v="Line Item"/>
    <s v="Direct Care"/>
    <x v="85"/>
    <x v="85"/>
    <m/>
    <x v="0"/>
  </r>
  <r>
    <n v="1165"/>
    <x v="7"/>
    <n v="99"/>
    <s v="Springfield- Holyoke Family Network"/>
    <s v="Salary Expense"/>
    <s v="Line Item"/>
    <s v="Direct Care"/>
    <x v="86"/>
    <x v="86"/>
    <m/>
    <x v="0"/>
  </r>
  <r>
    <n v="1166"/>
    <x v="7"/>
    <n v="99"/>
    <s v="Springfield- Holyoke Family Network"/>
    <s v="Salary Expense"/>
    <s v="Line Item"/>
    <s v="Clerical/Support"/>
    <x v="87"/>
    <x v="87"/>
    <n v="0.5"/>
    <x v="183"/>
  </r>
  <r>
    <n v="1167"/>
    <x v="7"/>
    <n v="99"/>
    <s v="Springfield- Holyoke Family Network"/>
    <s v="Salary Expense"/>
    <s v="Line Item"/>
    <s v="Clerical/Support"/>
    <x v="88"/>
    <x v="88"/>
    <m/>
    <x v="0"/>
  </r>
  <r>
    <n v="1168"/>
    <x v="7"/>
    <n v="99"/>
    <s v="Springfield- Holyoke Family Network"/>
    <s v="Salary Expense"/>
    <s v="Line Item"/>
    <s v="Clerical/Support"/>
    <x v="89"/>
    <x v="89"/>
    <m/>
    <x v="0"/>
  </r>
  <r>
    <n v="1169"/>
    <x v="7"/>
    <n v="99"/>
    <s v="Springfield- Holyoke Family Network"/>
    <s v="Salary Expense"/>
    <s v="Line Item"/>
    <s v="N/A"/>
    <x v="90"/>
    <x v="90"/>
    <s v="XXXXXX"/>
    <x v="0"/>
  </r>
  <r>
    <n v="1170"/>
    <x v="7"/>
    <n v="99"/>
    <s v="Springfield- Holyoke Family Network"/>
    <s v="Salary Expense"/>
    <s v="Total"/>
    <s v="N/A"/>
    <x v="91"/>
    <x v="91"/>
    <n v="4.5"/>
    <x v="184"/>
  </r>
  <r>
    <n v="1171"/>
    <x v="7"/>
    <n v="99"/>
    <s v="Springfield- Holyoke Family Network"/>
    <s v="Expense"/>
    <s v="Total"/>
    <s v="N/A"/>
    <x v="92"/>
    <x v="92"/>
    <n v="4.5"/>
    <x v="184"/>
  </r>
  <r>
    <n v="1172"/>
    <x v="7"/>
    <n v="99"/>
    <s v="Springfield- Holyoke Family Network"/>
    <s v="Expense"/>
    <s v="Line Item"/>
    <s v="N/A"/>
    <x v="93"/>
    <x v="93"/>
    <m/>
    <x v="0"/>
  </r>
  <r>
    <n v="1173"/>
    <x v="7"/>
    <n v="99"/>
    <s v="Springfield- Holyoke Family Network"/>
    <s v="Expense"/>
    <s v="Line Item"/>
    <s v="N/A"/>
    <x v="94"/>
    <x v="94"/>
    <m/>
    <x v="0"/>
  </r>
  <r>
    <n v="1174"/>
    <x v="7"/>
    <n v="99"/>
    <s v="Springfield- Holyoke Family Network"/>
    <s v="Expense"/>
    <s v="Line Item"/>
    <s v="N/A"/>
    <x v="95"/>
    <x v="95"/>
    <m/>
    <x v="0"/>
  </r>
  <r>
    <n v="1175"/>
    <x v="7"/>
    <n v="99"/>
    <s v="Springfield- Holyoke Family Network"/>
    <s v="Expense"/>
    <s v="Line Item"/>
    <s v="N/A"/>
    <x v="96"/>
    <x v="96"/>
    <m/>
    <x v="0"/>
  </r>
  <r>
    <n v="1176"/>
    <x v="7"/>
    <n v="99"/>
    <s v="Springfield- Holyoke Family Network"/>
    <s v="Expense"/>
    <s v="Total"/>
    <s v="N/A"/>
    <x v="97"/>
    <x v="97"/>
    <n v="0"/>
    <x v="1"/>
  </r>
  <r>
    <n v="1177"/>
    <x v="7"/>
    <n v="99"/>
    <s v="Springfield- Holyoke Family Network"/>
    <s v="Expense"/>
    <s v="Line Item"/>
    <s v="N/A"/>
    <x v="98"/>
    <x v="98"/>
    <m/>
    <x v="0"/>
  </r>
  <r>
    <n v="1178"/>
    <x v="7"/>
    <n v="99"/>
    <s v="Springfield- Holyoke Family Network"/>
    <s v="Expense"/>
    <s v="Total"/>
    <s v="N/A"/>
    <x v="99"/>
    <x v="99"/>
    <n v="4.5"/>
    <x v="184"/>
  </r>
  <r>
    <n v="1179"/>
    <x v="7"/>
    <n v="99"/>
    <s v="Springfield- Holyoke Family Network"/>
    <s v="Expense"/>
    <s v="Line Item"/>
    <s v="N/A"/>
    <x v="100"/>
    <x v="100"/>
    <m/>
    <x v="185"/>
  </r>
  <r>
    <n v="1180"/>
    <x v="7"/>
    <n v="99"/>
    <s v="Springfield- Holyoke Family Network"/>
    <s v="Expense"/>
    <s v="Line Item"/>
    <s v="N/A"/>
    <x v="101"/>
    <x v="101"/>
    <m/>
    <x v="186"/>
  </r>
  <r>
    <n v="1181"/>
    <x v="7"/>
    <n v="99"/>
    <s v="Springfield- Holyoke Family Network"/>
    <s v="Expense"/>
    <s v="Line Item"/>
    <s v="N/A"/>
    <x v="102"/>
    <x v="102"/>
    <m/>
    <x v="0"/>
  </r>
  <r>
    <n v="1182"/>
    <x v="7"/>
    <n v="99"/>
    <s v="Springfield- Holyoke Family Network"/>
    <s v="Expense"/>
    <s v="Total"/>
    <s v="N/A"/>
    <x v="103"/>
    <x v="103"/>
    <m/>
    <x v="187"/>
  </r>
  <r>
    <n v="1183"/>
    <x v="7"/>
    <n v="99"/>
    <s v="Springfield- Holyoke Family Network"/>
    <s v="Expense"/>
    <s v="Line Item"/>
    <s v="N/A"/>
    <x v="104"/>
    <x v="104"/>
    <m/>
    <x v="0"/>
  </r>
  <r>
    <n v="1184"/>
    <x v="7"/>
    <n v="99"/>
    <s v="Springfield- Holyoke Family Network"/>
    <s v="Expense"/>
    <s v="Line Item"/>
    <s v="N/A"/>
    <x v="105"/>
    <x v="105"/>
    <m/>
    <x v="133"/>
  </r>
  <r>
    <n v="1185"/>
    <x v="7"/>
    <n v="99"/>
    <s v="Springfield- Holyoke Family Network"/>
    <s v="Expense"/>
    <s v="Line Item"/>
    <s v="N/A"/>
    <x v="106"/>
    <x v="106"/>
    <m/>
    <x v="0"/>
  </r>
  <r>
    <n v="1186"/>
    <x v="7"/>
    <n v="99"/>
    <s v="Springfield- Holyoke Family Network"/>
    <s v="Expense"/>
    <s v="Line Item"/>
    <s v="N/A"/>
    <x v="107"/>
    <x v="107"/>
    <m/>
    <x v="188"/>
  </r>
  <r>
    <n v="1187"/>
    <x v="7"/>
    <n v="99"/>
    <s v="Springfield- Holyoke Family Network"/>
    <s v="Expense"/>
    <s v="Total"/>
    <s v="N/A"/>
    <x v="108"/>
    <x v="108"/>
    <m/>
    <x v="189"/>
  </r>
  <r>
    <n v="1188"/>
    <x v="7"/>
    <n v="99"/>
    <s v="Springfield- Holyoke Family Network"/>
    <s v="Expense"/>
    <s v="Line Item"/>
    <s v="N/A"/>
    <x v="109"/>
    <x v="109"/>
    <m/>
    <x v="0"/>
  </r>
  <r>
    <n v="1189"/>
    <x v="7"/>
    <n v="99"/>
    <s v="Springfield- Holyoke Family Network"/>
    <s v="Expense"/>
    <s v="Line Item"/>
    <s v="N/A"/>
    <x v="110"/>
    <x v="110"/>
    <m/>
    <x v="0"/>
  </r>
  <r>
    <n v="1190"/>
    <x v="7"/>
    <n v="99"/>
    <s v="Springfield- Holyoke Family Network"/>
    <s v="Expense"/>
    <s v="Line Item"/>
    <s v="N/A"/>
    <x v="111"/>
    <x v="111"/>
    <m/>
    <x v="190"/>
  </r>
  <r>
    <n v="1191"/>
    <x v="7"/>
    <n v="99"/>
    <s v="Springfield- Holyoke Family Network"/>
    <s v="Expense"/>
    <s v="Line Item"/>
    <s v="N/A"/>
    <x v="112"/>
    <x v="112"/>
    <m/>
    <x v="191"/>
  </r>
  <r>
    <n v="1192"/>
    <x v="7"/>
    <n v="99"/>
    <s v="Springfield- Holyoke Family Network"/>
    <s v="Expense"/>
    <s v="Line Item"/>
    <s v="N/A"/>
    <x v="113"/>
    <x v="113"/>
    <m/>
    <x v="192"/>
  </r>
  <r>
    <n v="1193"/>
    <x v="7"/>
    <n v="99"/>
    <s v="Springfield- Holyoke Family Network"/>
    <s v="Expense"/>
    <s v="Line Item"/>
    <s v="N/A"/>
    <x v="114"/>
    <x v="114"/>
    <m/>
    <x v="193"/>
  </r>
  <r>
    <n v="1194"/>
    <x v="7"/>
    <n v="99"/>
    <s v="Springfield- Holyoke Family Network"/>
    <s v="Expense"/>
    <s v="Line Item"/>
    <s v="N/A"/>
    <x v="115"/>
    <x v="115"/>
    <m/>
    <x v="19"/>
  </r>
  <r>
    <n v="1195"/>
    <x v="7"/>
    <n v="99"/>
    <s v="Springfield- Holyoke Family Network"/>
    <s v="Expense"/>
    <s v="Line Item"/>
    <s v="N/A"/>
    <x v="116"/>
    <x v="116"/>
    <m/>
    <x v="0"/>
  </r>
  <r>
    <n v="1196"/>
    <x v="7"/>
    <n v="99"/>
    <s v="Springfield- Holyoke Family Network"/>
    <s v="Expense"/>
    <s v="Line Item"/>
    <s v="N/A"/>
    <x v="117"/>
    <x v="117"/>
    <m/>
    <x v="194"/>
  </r>
  <r>
    <n v="1197"/>
    <x v="7"/>
    <n v="99"/>
    <s v="Springfield- Holyoke Family Network"/>
    <s v="Expense"/>
    <s v="Line Item"/>
    <s v="N/A"/>
    <x v="118"/>
    <x v="118"/>
    <m/>
    <x v="0"/>
  </r>
  <r>
    <n v="1198"/>
    <x v="7"/>
    <n v="99"/>
    <s v="Springfield- Holyoke Family Network"/>
    <s v="Expense"/>
    <s v="Line Item"/>
    <s v="N/A"/>
    <x v="119"/>
    <x v="119"/>
    <m/>
    <x v="0"/>
  </r>
  <r>
    <n v="1199"/>
    <x v="7"/>
    <n v="99"/>
    <s v="Springfield- Holyoke Family Network"/>
    <s v="Expense"/>
    <s v="Line Item"/>
    <s v="N/A"/>
    <x v="120"/>
    <x v="120"/>
    <m/>
    <x v="0"/>
  </r>
  <r>
    <n v="1200"/>
    <x v="7"/>
    <n v="99"/>
    <s v="Springfield- Holyoke Family Network"/>
    <s v="Expense"/>
    <s v="Line Item"/>
    <s v="N/A"/>
    <x v="121"/>
    <x v="121"/>
    <m/>
    <x v="0"/>
  </r>
  <r>
    <n v="1201"/>
    <x v="7"/>
    <n v="99"/>
    <s v="Springfield- Holyoke Family Network"/>
    <s v="Expense"/>
    <s v="Line Item"/>
    <s v="N/A"/>
    <x v="122"/>
    <x v="122"/>
    <m/>
    <x v="0"/>
  </r>
  <r>
    <n v="1202"/>
    <x v="7"/>
    <n v="99"/>
    <s v="Springfield- Holyoke Family Network"/>
    <s v="Expense"/>
    <s v="Line Item"/>
    <s v="N/A"/>
    <x v="123"/>
    <x v="123"/>
    <m/>
    <x v="0"/>
  </r>
  <r>
    <n v="1203"/>
    <x v="7"/>
    <n v="99"/>
    <s v="Springfield- Holyoke Family Network"/>
    <s v="Expense"/>
    <s v="Line Item"/>
    <s v="N/A"/>
    <x v="124"/>
    <x v="124"/>
    <m/>
    <x v="0"/>
  </r>
  <r>
    <n v="1204"/>
    <x v="7"/>
    <n v="99"/>
    <s v="Springfield- Holyoke Family Network"/>
    <s v="Expense"/>
    <s v="Line Item"/>
    <s v="N/A"/>
    <x v="125"/>
    <x v="125"/>
    <m/>
    <x v="0"/>
  </r>
  <r>
    <n v="1205"/>
    <x v="7"/>
    <n v="99"/>
    <s v="Springfield- Holyoke Family Network"/>
    <s v="Expense"/>
    <s v="Line Item"/>
    <s v="N/A"/>
    <x v="126"/>
    <x v="126"/>
    <m/>
    <x v="0"/>
  </r>
  <r>
    <n v="1206"/>
    <x v="7"/>
    <n v="99"/>
    <s v="Springfield- Holyoke Family Network"/>
    <s v="Expense"/>
    <s v="Total"/>
    <s v="N/A"/>
    <x v="127"/>
    <x v="127"/>
    <m/>
    <x v="195"/>
  </r>
  <r>
    <n v="1207"/>
    <x v="7"/>
    <n v="99"/>
    <s v="Springfield- Holyoke Family Network"/>
    <s v="Expense"/>
    <s v="Line Item"/>
    <s v="N/A"/>
    <x v="128"/>
    <x v="128"/>
    <m/>
    <x v="0"/>
  </r>
  <r>
    <n v="1208"/>
    <x v="7"/>
    <n v="99"/>
    <s v="Springfield- Holyoke Family Network"/>
    <s v="Expense"/>
    <s v="Line Item"/>
    <s v="N/A"/>
    <x v="129"/>
    <x v="129"/>
    <m/>
    <x v="0"/>
  </r>
  <r>
    <n v="1209"/>
    <x v="7"/>
    <n v="99"/>
    <s v="Springfield- Holyoke Family Network"/>
    <s v="Expense"/>
    <s v="Line Item"/>
    <s v="N/A"/>
    <x v="130"/>
    <x v="130"/>
    <m/>
    <x v="0"/>
  </r>
  <r>
    <n v="1210"/>
    <x v="7"/>
    <n v="99"/>
    <s v="Springfield- Holyoke Family Network"/>
    <s v="Expense"/>
    <s v="Line Item"/>
    <s v="N/A"/>
    <x v="131"/>
    <x v="131"/>
    <m/>
    <x v="196"/>
  </r>
  <r>
    <n v="1211"/>
    <x v="7"/>
    <n v="99"/>
    <s v="Springfield- Holyoke Family Network"/>
    <s v="Expense"/>
    <s v="Line Item"/>
    <s v="N/A"/>
    <x v="132"/>
    <x v="132"/>
    <m/>
    <x v="197"/>
  </r>
  <r>
    <n v="1212"/>
    <x v="7"/>
    <n v="99"/>
    <s v="Springfield- Holyoke Family Network"/>
    <s v="Expense"/>
    <s v="Line Item"/>
    <s v="N/A"/>
    <x v="133"/>
    <x v="133"/>
    <m/>
    <x v="0"/>
  </r>
  <r>
    <n v="1213"/>
    <x v="7"/>
    <n v="99"/>
    <s v="Springfield- Holyoke Family Network"/>
    <s v="Expense"/>
    <s v="Total"/>
    <s v="N/A"/>
    <x v="134"/>
    <x v="134"/>
    <m/>
    <x v="198"/>
  </r>
  <r>
    <n v="1214"/>
    <x v="7"/>
    <n v="99"/>
    <s v="Springfield- Holyoke Family Network"/>
    <s v="Expense"/>
    <s v="Line Item"/>
    <s v="N/A"/>
    <x v="135"/>
    <x v="135"/>
    <m/>
    <x v="199"/>
  </r>
  <r>
    <n v="1215"/>
    <x v="7"/>
    <n v="99"/>
    <s v="Springfield- Holyoke Family Network"/>
    <s v="Expense"/>
    <s v="Total"/>
    <s v="N/A"/>
    <x v="136"/>
    <x v="136"/>
    <m/>
    <x v="200"/>
  </r>
  <r>
    <n v="1216"/>
    <x v="7"/>
    <n v="99"/>
    <s v="Springfield- Holyoke Family Network"/>
    <s v="Expense"/>
    <s v="Line Item"/>
    <s v="N/A"/>
    <x v="137"/>
    <x v="137"/>
    <m/>
    <x v="0"/>
  </r>
  <r>
    <n v="1217"/>
    <x v="7"/>
    <n v="99"/>
    <s v="Springfield- Holyoke Family Network"/>
    <s v="Expense"/>
    <s v="Line Item"/>
    <s v="N/A"/>
    <x v="138"/>
    <x v="138"/>
    <m/>
    <x v="179"/>
  </r>
  <r>
    <n v="1218"/>
    <x v="7"/>
    <n v="99"/>
    <s v="Springfield- Holyoke Family Network"/>
    <s v="Expense"/>
    <s v="Total"/>
    <s v="N/A"/>
    <x v="139"/>
    <x v="139"/>
    <m/>
    <x v="201"/>
  </r>
  <r>
    <n v="1219"/>
    <x v="7"/>
    <n v="99"/>
    <s v="Springfield- Holyoke Family Network"/>
    <s v="Expense"/>
    <s v="Total"/>
    <s v="N/A"/>
    <x v="140"/>
    <x v="140"/>
    <m/>
    <x v="180"/>
  </r>
  <r>
    <n v="1220"/>
    <x v="7"/>
    <n v="99"/>
    <s v="Springfield- Holyoke Family Network"/>
    <s v="Expense"/>
    <s v="Line Item"/>
    <s v="N/A"/>
    <x v="141"/>
    <x v="141"/>
    <m/>
    <x v="202"/>
  </r>
  <r>
    <n v="1221"/>
    <x v="7"/>
    <n v="99"/>
    <s v="Springfield- Holyoke Family Network"/>
    <s v="Non-Reimbursable"/>
    <s v="Line Item"/>
    <s v="N/A"/>
    <x v="142"/>
    <x v="142"/>
    <m/>
    <x v="0"/>
  </r>
  <r>
    <n v="1222"/>
    <x v="7"/>
    <n v="99"/>
    <s v="Springfield- Holyoke Family Network"/>
    <s v="Non-Reimbursable"/>
    <s v="Line Item"/>
    <s v="N/A"/>
    <x v="143"/>
    <x v="143"/>
    <m/>
    <x v="0"/>
  </r>
  <r>
    <n v="1223"/>
    <x v="7"/>
    <n v="99"/>
    <s v="Springfield- Holyoke Family Network"/>
    <s v="Non-Reimbursable"/>
    <s v="Line Item"/>
    <s v="N/A"/>
    <x v="144"/>
    <x v="144"/>
    <m/>
    <x v="0"/>
  </r>
  <r>
    <n v="1224"/>
    <x v="7"/>
    <n v="99"/>
    <s v="Springfield- Holyoke Family Network"/>
    <s v="Non-Reimbursable"/>
    <s v="Line Item"/>
    <s v="N/A"/>
    <x v="145"/>
    <x v="145"/>
    <m/>
    <x v="0"/>
  </r>
  <r>
    <n v="1225"/>
    <x v="7"/>
    <n v="99"/>
    <s v="Springfield- Holyoke Family Network"/>
    <s v="Non-Reimbursable"/>
    <s v="Line Item"/>
    <s v="N/A"/>
    <x v="146"/>
    <x v="146"/>
    <m/>
    <x v="0"/>
  </r>
  <r>
    <n v="1226"/>
    <x v="7"/>
    <n v="99"/>
    <s v="Springfield- Holyoke Family Network"/>
    <s v="Non-Reimbursable"/>
    <s v="Line Item"/>
    <s v="N/A"/>
    <x v="147"/>
    <x v="147"/>
    <m/>
    <x v="0"/>
  </r>
  <r>
    <n v="1227"/>
    <x v="7"/>
    <n v="99"/>
    <s v="Springfield- Holyoke Family Network"/>
    <s v="Non-Reimbursable"/>
    <s v="Line Item"/>
    <s v="N/A"/>
    <x v="148"/>
    <x v="148"/>
    <m/>
    <x v="0"/>
  </r>
  <r>
    <n v="1228"/>
    <x v="7"/>
    <n v="99"/>
    <s v="Springfield- Holyoke Family Network"/>
    <s v="Non-Reimbursable"/>
    <s v="Total"/>
    <s v="N/A"/>
    <x v="149"/>
    <x v="149"/>
    <m/>
    <x v="1"/>
  </r>
  <r>
    <n v="1229"/>
    <x v="7"/>
    <n v="99"/>
    <s v="Springfield- Holyoke Family Network"/>
    <s v="Non-Reimbursable"/>
    <s v="Total"/>
    <s v="N/A"/>
    <x v="150"/>
    <x v="150"/>
    <m/>
    <x v="179"/>
  </r>
  <r>
    <n v="1230"/>
    <x v="7"/>
    <n v="99"/>
    <s v="Springfield- Holyoke Family Network"/>
    <s v="Non-Reimbursable"/>
    <s v="Line Item"/>
    <s v="N/A"/>
    <x v="151"/>
    <x v="151"/>
    <m/>
    <x v="179"/>
  </r>
  <r>
    <n v="1231"/>
    <x v="7"/>
    <n v="99"/>
    <s v="Springfield- Holyoke Family Network"/>
    <s v="Non-Reimbursable"/>
    <s v="Line Item"/>
    <s v="N/A"/>
    <x v="152"/>
    <x v="152"/>
    <m/>
    <x v="0"/>
  </r>
  <r>
    <n v="1232"/>
    <x v="7"/>
    <n v="99"/>
    <s v="Springfield- Holyoke Family Network"/>
    <s v="Non-Reimbursable"/>
    <s v="Line Item"/>
    <s v="N/A"/>
    <x v="153"/>
    <x v="153"/>
    <m/>
    <x v="1"/>
  </r>
  <r>
    <n v="1233"/>
    <x v="8"/>
    <n v="100"/>
    <s v="Lawrence"/>
    <s v="Revenue"/>
    <s v="Line Item"/>
    <s v="N/A"/>
    <x v="0"/>
    <x v="0"/>
    <m/>
    <x v="0"/>
  </r>
  <r>
    <n v="1234"/>
    <x v="8"/>
    <n v="100"/>
    <s v="Lawrence"/>
    <s v="Revenue"/>
    <s v="Line Item"/>
    <s v="N/A"/>
    <x v="1"/>
    <x v="1"/>
    <m/>
    <x v="0"/>
  </r>
  <r>
    <n v="1235"/>
    <x v="8"/>
    <n v="100"/>
    <s v="Lawrence"/>
    <s v="Revenue"/>
    <s v="Line Item"/>
    <s v="N/A"/>
    <x v="2"/>
    <x v="2"/>
    <m/>
    <x v="0"/>
  </r>
  <r>
    <n v="1236"/>
    <x v="8"/>
    <n v="100"/>
    <s v="Lawrence"/>
    <s v="Revenue"/>
    <s v="Total"/>
    <s v="N/A"/>
    <x v="3"/>
    <x v="3"/>
    <m/>
    <x v="1"/>
  </r>
  <r>
    <n v="1237"/>
    <x v="8"/>
    <n v="100"/>
    <s v="Lawrence"/>
    <s v="Revenue"/>
    <s v="Line Item"/>
    <s v="N/A"/>
    <x v="4"/>
    <x v="4"/>
    <m/>
    <x v="0"/>
  </r>
  <r>
    <n v="1238"/>
    <x v="8"/>
    <n v="100"/>
    <s v="Lawrence"/>
    <s v="Revenue"/>
    <s v="Line Item"/>
    <s v="N/A"/>
    <x v="5"/>
    <x v="5"/>
    <m/>
    <x v="0"/>
  </r>
  <r>
    <n v="1239"/>
    <x v="8"/>
    <n v="100"/>
    <s v="Lawrence"/>
    <s v="Revenue"/>
    <s v="Total"/>
    <s v="N/A"/>
    <x v="6"/>
    <x v="6"/>
    <m/>
    <x v="1"/>
  </r>
  <r>
    <n v="1240"/>
    <x v="8"/>
    <n v="100"/>
    <s v="Lawrence"/>
    <s v="Revenue"/>
    <s v="Line Item"/>
    <s v="N/A"/>
    <x v="7"/>
    <x v="7"/>
    <m/>
    <x v="0"/>
  </r>
  <r>
    <n v="1241"/>
    <x v="8"/>
    <n v="100"/>
    <s v="Lawrence"/>
    <s v="Revenue"/>
    <s v="Line Item"/>
    <s v="N/A"/>
    <x v="8"/>
    <x v="8"/>
    <m/>
    <x v="0"/>
  </r>
  <r>
    <n v="1242"/>
    <x v="8"/>
    <n v="100"/>
    <s v="Lawrence"/>
    <s v="Revenue"/>
    <s v="Line Item"/>
    <s v="N/A"/>
    <x v="9"/>
    <x v="9"/>
    <m/>
    <x v="0"/>
  </r>
  <r>
    <n v="1243"/>
    <x v="8"/>
    <n v="100"/>
    <s v="Lawrence"/>
    <s v="Revenue"/>
    <s v="Line Item"/>
    <s v="N/A"/>
    <x v="10"/>
    <x v="10"/>
    <m/>
    <x v="203"/>
  </r>
  <r>
    <n v="1244"/>
    <x v="8"/>
    <n v="100"/>
    <s v="Lawrence"/>
    <s v="Revenue"/>
    <s v="Line Item"/>
    <s v="N/A"/>
    <x v="11"/>
    <x v="11"/>
    <m/>
    <x v="0"/>
  </r>
  <r>
    <n v="1245"/>
    <x v="8"/>
    <n v="100"/>
    <s v="Lawrence"/>
    <s v="Revenue"/>
    <s v="Line Item"/>
    <s v="N/A"/>
    <x v="12"/>
    <x v="12"/>
    <m/>
    <x v="0"/>
  </r>
  <r>
    <n v="1246"/>
    <x v="8"/>
    <n v="100"/>
    <s v="Lawrence"/>
    <s v="Revenue"/>
    <s v="Line Item"/>
    <s v="N/A"/>
    <x v="13"/>
    <x v="13"/>
    <m/>
    <x v="0"/>
  </r>
  <r>
    <n v="1247"/>
    <x v="8"/>
    <n v="100"/>
    <s v="Lawrence"/>
    <s v="Revenue"/>
    <s v="Line Item"/>
    <s v="N/A"/>
    <x v="14"/>
    <x v="14"/>
    <m/>
    <x v="0"/>
  </r>
  <r>
    <n v="1248"/>
    <x v="8"/>
    <n v="100"/>
    <s v="Lawrence"/>
    <s v="Revenue"/>
    <s v="Line Item"/>
    <s v="N/A"/>
    <x v="15"/>
    <x v="15"/>
    <m/>
    <x v="0"/>
  </r>
  <r>
    <n v="1249"/>
    <x v="8"/>
    <n v="100"/>
    <s v="Lawrence"/>
    <s v="Revenue"/>
    <s v="Line Item"/>
    <s v="N/A"/>
    <x v="16"/>
    <x v="16"/>
    <m/>
    <x v="0"/>
  </r>
  <r>
    <n v="1250"/>
    <x v="8"/>
    <n v="100"/>
    <s v="Lawrence"/>
    <s v="Revenue"/>
    <s v="Line Item"/>
    <s v="N/A"/>
    <x v="17"/>
    <x v="17"/>
    <m/>
    <x v="0"/>
  </r>
  <r>
    <n v="1251"/>
    <x v="8"/>
    <n v="100"/>
    <s v="Lawrence"/>
    <s v="Revenue"/>
    <s v="Line Item"/>
    <s v="N/A"/>
    <x v="18"/>
    <x v="18"/>
    <m/>
    <x v="0"/>
  </r>
  <r>
    <n v="1252"/>
    <x v="8"/>
    <n v="100"/>
    <s v="Lawrence"/>
    <s v="Revenue"/>
    <s v="Line Item"/>
    <s v="N/A"/>
    <x v="19"/>
    <x v="19"/>
    <m/>
    <x v="0"/>
  </r>
  <r>
    <n v="1253"/>
    <x v="8"/>
    <n v="100"/>
    <s v="Lawrence"/>
    <s v="Revenue"/>
    <s v="Line Item"/>
    <s v="N/A"/>
    <x v="20"/>
    <x v="20"/>
    <m/>
    <x v="0"/>
  </r>
  <r>
    <n v="1254"/>
    <x v="8"/>
    <n v="100"/>
    <s v="Lawrence"/>
    <s v="Revenue"/>
    <s v="Line Item"/>
    <s v="N/A"/>
    <x v="21"/>
    <x v="21"/>
    <m/>
    <x v="0"/>
  </r>
  <r>
    <n v="1255"/>
    <x v="8"/>
    <n v="100"/>
    <s v="Lawrence"/>
    <s v="Revenue"/>
    <s v="Line Item"/>
    <s v="N/A"/>
    <x v="22"/>
    <x v="22"/>
    <m/>
    <x v="0"/>
  </r>
  <r>
    <n v="1256"/>
    <x v="8"/>
    <n v="100"/>
    <s v="Lawrence"/>
    <s v="Revenue"/>
    <s v="Line Item"/>
    <s v="N/A"/>
    <x v="23"/>
    <x v="23"/>
    <m/>
    <x v="0"/>
  </r>
  <r>
    <n v="1257"/>
    <x v="8"/>
    <n v="100"/>
    <s v="Lawrence"/>
    <s v="Revenue"/>
    <s v="Line Item"/>
    <s v="N/A"/>
    <x v="24"/>
    <x v="24"/>
    <m/>
    <x v="0"/>
  </r>
  <r>
    <n v="1258"/>
    <x v="8"/>
    <n v="100"/>
    <s v="Lawrence"/>
    <s v="Revenue"/>
    <s v="Line Item"/>
    <s v="N/A"/>
    <x v="25"/>
    <x v="25"/>
    <m/>
    <x v="0"/>
  </r>
  <r>
    <n v="1259"/>
    <x v="8"/>
    <n v="100"/>
    <s v="Lawrence"/>
    <s v="Revenue"/>
    <s v="Line Item"/>
    <s v="N/A"/>
    <x v="26"/>
    <x v="26"/>
    <m/>
    <x v="0"/>
  </r>
  <r>
    <n v="1260"/>
    <x v="8"/>
    <n v="100"/>
    <s v="Lawrence"/>
    <s v="Revenue"/>
    <s v="Line Item"/>
    <s v="N/A"/>
    <x v="27"/>
    <x v="27"/>
    <m/>
    <x v="0"/>
  </r>
  <r>
    <n v="1261"/>
    <x v="8"/>
    <n v="100"/>
    <s v="Lawrence"/>
    <s v="Revenue"/>
    <s v="Line Item"/>
    <s v="N/A"/>
    <x v="28"/>
    <x v="28"/>
    <m/>
    <x v="0"/>
  </r>
  <r>
    <n v="1262"/>
    <x v="8"/>
    <n v="100"/>
    <s v="Lawrence"/>
    <s v="Revenue"/>
    <s v="Line Item"/>
    <s v="N/A"/>
    <x v="29"/>
    <x v="29"/>
    <m/>
    <x v="0"/>
  </r>
  <r>
    <n v="1263"/>
    <x v="8"/>
    <n v="100"/>
    <s v="Lawrence"/>
    <s v="Revenue"/>
    <s v="Line Item"/>
    <s v="N/A"/>
    <x v="30"/>
    <x v="30"/>
    <m/>
    <x v="0"/>
  </r>
  <r>
    <n v="1264"/>
    <x v="8"/>
    <n v="100"/>
    <s v="Lawrence"/>
    <s v="Revenue"/>
    <s v="Line Item"/>
    <s v="N/A"/>
    <x v="31"/>
    <x v="31"/>
    <m/>
    <x v="0"/>
  </r>
  <r>
    <n v="1265"/>
    <x v="8"/>
    <n v="100"/>
    <s v="Lawrence"/>
    <s v="Revenue"/>
    <s v="Line Item"/>
    <s v="N/A"/>
    <x v="32"/>
    <x v="32"/>
    <m/>
    <x v="0"/>
  </r>
  <r>
    <n v="1266"/>
    <x v="8"/>
    <n v="100"/>
    <s v="Lawrence"/>
    <s v="Revenue"/>
    <s v="Line Item"/>
    <s v="N/A"/>
    <x v="33"/>
    <x v="33"/>
    <m/>
    <x v="0"/>
  </r>
  <r>
    <n v="1267"/>
    <x v="8"/>
    <n v="100"/>
    <s v="Lawrence"/>
    <s v="Revenue"/>
    <s v="Line Item"/>
    <s v="N/A"/>
    <x v="34"/>
    <x v="34"/>
    <m/>
    <x v="0"/>
  </r>
  <r>
    <n v="1268"/>
    <x v="8"/>
    <n v="100"/>
    <s v="Lawrence"/>
    <s v="Revenue"/>
    <s v="Line Item"/>
    <s v="N/A"/>
    <x v="35"/>
    <x v="35"/>
    <m/>
    <x v="0"/>
  </r>
  <r>
    <n v="1269"/>
    <x v="8"/>
    <n v="100"/>
    <s v="Lawrence"/>
    <s v="Revenue"/>
    <s v="Line Item"/>
    <s v="N/A"/>
    <x v="36"/>
    <x v="36"/>
    <m/>
    <x v="0"/>
  </r>
  <r>
    <n v="1270"/>
    <x v="8"/>
    <n v="100"/>
    <s v="Lawrence"/>
    <s v="Revenue"/>
    <s v="Line Item"/>
    <s v="N/A"/>
    <x v="37"/>
    <x v="37"/>
    <m/>
    <x v="0"/>
  </r>
  <r>
    <n v="1271"/>
    <x v="8"/>
    <n v="100"/>
    <s v="Lawrence"/>
    <s v="Revenue"/>
    <s v="Line Item"/>
    <s v="N/A"/>
    <x v="38"/>
    <x v="38"/>
    <m/>
    <x v="0"/>
  </r>
  <r>
    <n v="1272"/>
    <x v="8"/>
    <n v="100"/>
    <s v="Lawrence"/>
    <s v="Revenue"/>
    <s v="Line Item"/>
    <s v="N/A"/>
    <x v="39"/>
    <x v="39"/>
    <m/>
    <x v="0"/>
  </r>
  <r>
    <n v="1273"/>
    <x v="8"/>
    <n v="100"/>
    <s v="Lawrence"/>
    <s v="Revenue"/>
    <s v="Line Item"/>
    <s v="N/A"/>
    <x v="40"/>
    <x v="40"/>
    <m/>
    <x v="0"/>
  </r>
  <r>
    <n v="1274"/>
    <x v="8"/>
    <n v="100"/>
    <s v="Lawrence"/>
    <s v="Revenue"/>
    <s v="Line Item"/>
    <s v="N/A"/>
    <x v="41"/>
    <x v="41"/>
    <m/>
    <x v="0"/>
  </r>
  <r>
    <n v="1275"/>
    <x v="8"/>
    <n v="100"/>
    <s v="Lawrence"/>
    <s v="Revenue"/>
    <s v="Total"/>
    <s v="N/A"/>
    <x v="42"/>
    <x v="42"/>
    <m/>
    <x v="203"/>
  </r>
  <r>
    <n v="1276"/>
    <x v="8"/>
    <n v="100"/>
    <s v="Lawrence"/>
    <s v="Revenue"/>
    <s v="Line Item"/>
    <s v="N/A"/>
    <x v="43"/>
    <x v="43"/>
    <m/>
    <x v="0"/>
  </r>
  <r>
    <n v="1277"/>
    <x v="8"/>
    <n v="100"/>
    <s v="Lawrence"/>
    <s v="Revenue"/>
    <s v="Line Item"/>
    <s v="N/A"/>
    <x v="44"/>
    <x v="44"/>
    <m/>
    <x v="0"/>
  </r>
  <r>
    <n v="1278"/>
    <x v="8"/>
    <n v="100"/>
    <s v="Lawrence"/>
    <s v="Revenue"/>
    <s v="Line Item"/>
    <s v="N/A"/>
    <x v="45"/>
    <x v="45"/>
    <m/>
    <x v="0"/>
  </r>
  <r>
    <n v="1279"/>
    <x v="8"/>
    <n v="100"/>
    <s v="Lawrence"/>
    <s v="Revenue"/>
    <s v="Line Item"/>
    <s v="N/A"/>
    <x v="46"/>
    <x v="46"/>
    <m/>
    <x v="0"/>
  </r>
  <r>
    <n v="1280"/>
    <x v="8"/>
    <n v="100"/>
    <s v="Lawrence"/>
    <s v="Revenue"/>
    <s v="Line Item"/>
    <s v="N/A"/>
    <x v="47"/>
    <x v="47"/>
    <m/>
    <x v="0"/>
  </r>
  <r>
    <n v="1281"/>
    <x v="8"/>
    <n v="100"/>
    <s v="Lawrence"/>
    <s v="Revenue"/>
    <s v="Line Item"/>
    <s v="N/A"/>
    <x v="48"/>
    <x v="48"/>
    <m/>
    <x v="204"/>
  </r>
  <r>
    <n v="1282"/>
    <x v="8"/>
    <n v="100"/>
    <s v="Lawrence"/>
    <s v="Revenue"/>
    <s v="Line Item"/>
    <s v="N/A"/>
    <x v="49"/>
    <x v="49"/>
    <m/>
    <x v="0"/>
  </r>
  <r>
    <n v="1283"/>
    <x v="8"/>
    <n v="100"/>
    <s v="Lawrence"/>
    <s v="Revenue"/>
    <s v="Line Item"/>
    <s v="N/A"/>
    <x v="50"/>
    <x v="50"/>
    <m/>
    <x v="0"/>
  </r>
  <r>
    <n v="1284"/>
    <x v="8"/>
    <n v="100"/>
    <s v="Lawrence"/>
    <s v="Revenue"/>
    <s v="Line Item"/>
    <s v="N/A"/>
    <x v="51"/>
    <x v="51"/>
    <m/>
    <x v="0"/>
  </r>
  <r>
    <n v="1285"/>
    <x v="8"/>
    <n v="100"/>
    <s v="Lawrence"/>
    <s v="Revenue"/>
    <s v="Total"/>
    <s v="N/A"/>
    <x v="52"/>
    <x v="52"/>
    <m/>
    <x v="205"/>
  </r>
  <r>
    <n v="1286"/>
    <x v="8"/>
    <n v="100"/>
    <s v="Lawrence"/>
    <s v="Salary Expense"/>
    <s v="Line Item"/>
    <s v="Management"/>
    <x v="53"/>
    <x v="53"/>
    <m/>
    <x v="0"/>
  </r>
  <r>
    <n v="1287"/>
    <x v="8"/>
    <n v="100"/>
    <s v="Lawrence"/>
    <s v="Salary Expense"/>
    <s v="Line Item"/>
    <s v="Management"/>
    <x v="54"/>
    <x v="54"/>
    <m/>
    <x v="0"/>
  </r>
  <r>
    <n v="1288"/>
    <x v="8"/>
    <n v="100"/>
    <s v="Lawrence"/>
    <s v="Salary Expense"/>
    <s v="Line Item"/>
    <s v="Management"/>
    <x v="55"/>
    <x v="55"/>
    <m/>
    <x v="0"/>
  </r>
  <r>
    <n v="1289"/>
    <x v="8"/>
    <n v="100"/>
    <s v="Lawrence"/>
    <s v="Salary Expense"/>
    <s v="Line Item"/>
    <s v="Direct Care"/>
    <x v="56"/>
    <x v="56"/>
    <m/>
    <x v="0"/>
  </r>
  <r>
    <n v="1290"/>
    <x v="8"/>
    <n v="100"/>
    <s v="Lawrence"/>
    <s v="Salary Expense"/>
    <s v="Line Item"/>
    <s v="Direct Care"/>
    <x v="57"/>
    <x v="57"/>
    <m/>
    <x v="0"/>
  </r>
  <r>
    <n v="1291"/>
    <x v="8"/>
    <n v="100"/>
    <s v="Lawrence"/>
    <s v="Salary Expense"/>
    <s v="Line Item"/>
    <s v="Direct Care"/>
    <x v="58"/>
    <x v="58"/>
    <m/>
    <x v="0"/>
  </r>
  <r>
    <n v="1292"/>
    <x v="8"/>
    <n v="100"/>
    <s v="Lawrence"/>
    <s v="Salary Expense"/>
    <s v="Line Item"/>
    <s v="Direct Care"/>
    <x v="59"/>
    <x v="59"/>
    <m/>
    <x v="0"/>
  </r>
  <r>
    <n v="1293"/>
    <x v="8"/>
    <n v="100"/>
    <s v="Lawrence"/>
    <s v="Salary Expense"/>
    <s v="Line Item"/>
    <s v="Direct Care"/>
    <x v="60"/>
    <x v="60"/>
    <m/>
    <x v="0"/>
  </r>
  <r>
    <n v="1294"/>
    <x v="8"/>
    <n v="100"/>
    <s v="Lawrence"/>
    <s v="Salary Expense"/>
    <s v="Line Item"/>
    <s v="Direct Care"/>
    <x v="61"/>
    <x v="61"/>
    <m/>
    <x v="0"/>
  </r>
  <r>
    <n v="1295"/>
    <x v="8"/>
    <n v="100"/>
    <s v="Lawrence"/>
    <s v="Salary Expense"/>
    <s v="Line Item"/>
    <s v="Direct Care"/>
    <x v="62"/>
    <x v="62"/>
    <m/>
    <x v="0"/>
  </r>
  <r>
    <n v="1296"/>
    <x v="8"/>
    <n v="100"/>
    <s v="Lawrence"/>
    <s v="Salary Expense"/>
    <s v="Line Item"/>
    <s v="Direct Care"/>
    <x v="63"/>
    <x v="63"/>
    <m/>
    <x v="0"/>
  </r>
  <r>
    <n v="1297"/>
    <x v="8"/>
    <n v="100"/>
    <s v="Lawrence"/>
    <s v="Salary Expense"/>
    <s v="Line Item"/>
    <s v="Direct Care"/>
    <x v="64"/>
    <x v="64"/>
    <m/>
    <x v="0"/>
  </r>
  <r>
    <n v="1298"/>
    <x v="8"/>
    <n v="100"/>
    <s v="Lawrence"/>
    <s v="Salary Expense"/>
    <s v="Line Item"/>
    <s v="Direct Care"/>
    <x v="65"/>
    <x v="65"/>
    <m/>
    <x v="0"/>
  </r>
  <r>
    <n v="1299"/>
    <x v="8"/>
    <n v="100"/>
    <s v="Lawrence"/>
    <s v="Salary Expense"/>
    <s v="Line Item"/>
    <s v="Direct Care"/>
    <x v="66"/>
    <x v="66"/>
    <m/>
    <x v="0"/>
  </r>
  <r>
    <n v="1300"/>
    <x v="8"/>
    <n v="100"/>
    <s v="Lawrence"/>
    <s v="Salary Expense"/>
    <s v="Line Item"/>
    <s v="Direct Care"/>
    <x v="67"/>
    <x v="67"/>
    <m/>
    <x v="0"/>
  </r>
  <r>
    <n v="1301"/>
    <x v="8"/>
    <n v="100"/>
    <s v="Lawrence"/>
    <s v="Salary Expense"/>
    <s v="Line Item"/>
    <s v="Direct Care"/>
    <x v="68"/>
    <x v="68"/>
    <m/>
    <x v="0"/>
  </r>
  <r>
    <n v="1302"/>
    <x v="8"/>
    <n v="100"/>
    <s v="Lawrence"/>
    <s v="Salary Expense"/>
    <s v="Line Item"/>
    <s v="Direct Care"/>
    <x v="69"/>
    <x v="69"/>
    <m/>
    <x v="0"/>
  </r>
  <r>
    <n v="1303"/>
    <x v="8"/>
    <n v="100"/>
    <s v="Lawrence"/>
    <s v="Salary Expense"/>
    <s v="Line Item"/>
    <s v="Direct Care"/>
    <x v="70"/>
    <x v="70"/>
    <m/>
    <x v="0"/>
  </r>
  <r>
    <n v="1304"/>
    <x v="8"/>
    <n v="100"/>
    <s v="Lawrence"/>
    <s v="Salary Expense"/>
    <s v="Line Item"/>
    <s v="Direct Care"/>
    <x v="71"/>
    <x v="71"/>
    <m/>
    <x v="0"/>
  </r>
  <r>
    <n v="1305"/>
    <x v="8"/>
    <n v="100"/>
    <s v="Lawrence"/>
    <s v="Salary Expense"/>
    <s v="Line Item"/>
    <s v="Direct Care"/>
    <x v="72"/>
    <x v="72"/>
    <m/>
    <x v="0"/>
  </r>
  <r>
    <n v="1306"/>
    <x v="8"/>
    <n v="100"/>
    <s v="Lawrence"/>
    <s v="Salary Expense"/>
    <s v="Line Item"/>
    <s v="Direct Care"/>
    <x v="73"/>
    <x v="73"/>
    <m/>
    <x v="0"/>
  </r>
  <r>
    <n v="1307"/>
    <x v="8"/>
    <n v="100"/>
    <s v="Lawrence"/>
    <s v="Salary Expense"/>
    <s v="Line Item"/>
    <s v="Direct Care"/>
    <x v="74"/>
    <x v="74"/>
    <m/>
    <x v="0"/>
  </r>
  <r>
    <n v="1308"/>
    <x v="8"/>
    <n v="100"/>
    <s v="Lawrence"/>
    <s v="Salary Expense"/>
    <s v="Line Item"/>
    <s v="Direct Care"/>
    <x v="75"/>
    <x v="75"/>
    <m/>
    <x v="0"/>
  </r>
  <r>
    <n v="1309"/>
    <x v="8"/>
    <n v="100"/>
    <s v="Lawrence"/>
    <s v="Salary Expense"/>
    <s v="Line Item"/>
    <s v="Direct Care"/>
    <x v="76"/>
    <x v="76"/>
    <m/>
    <x v="0"/>
  </r>
  <r>
    <n v="1310"/>
    <x v="8"/>
    <n v="100"/>
    <s v="Lawrence"/>
    <s v="Salary Expense"/>
    <s v="Line Item"/>
    <s v="Direct Care"/>
    <x v="77"/>
    <x v="77"/>
    <m/>
    <x v="0"/>
  </r>
  <r>
    <n v="1311"/>
    <x v="8"/>
    <n v="100"/>
    <s v="Lawrence"/>
    <s v="Salary Expense"/>
    <s v="Line Item"/>
    <s v="Direct Care"/>
    <x v="78"/>
    <x v="78"/>
    <m/>
    <x v="0"/>
  </r>
  <r>
    <n v="1312"/>
    <x v="8"/>
    <n v="100"/>
    <s v="Lawrence"/>
    <s v="Salary Expense"/>
    <s v="Line Item"/>
    <s v="Direct Care"/>
    <x v="79"/>
    <x v="79"/>
    <m/>
    <x v="0"/>
  </r>
  <r>
    <n v="1313"/>
    <x v="8"/>
    <n v="100"/>
    <s v="Lawrence"/>
    <s v="Salary Expense"/>
    <s v="Line Item"/>
    <s v="Direct Care"/>
    <x v="80"/>
    <x v="80"/>
    <m/>
    <x v="0"/>
  </r>
  <r>
    <n v="1314"/>
    <x v="8"/>
    <n v="100"/>
    <s v="Lawrence"/>
    <s v="Salary Expense"/>
    <s v="Line Item"/>
    <s v="Direct Care"/>
    <x v="81"/>
    <x v="81"/>
    <n v="1"/>
    <x v="206"/>
  </r>
  <r>
    <n v="1315"/>
    <x v="8"/>
    <n v="100"/>
    <s v="Lawrence"/>
    <s v="Salary Expense"/>
    <s v="Line Item"/>
    <s v="Direct Care"/>
    <x v="82"/>
    <x v="82"/>
    <n v="2"/>
    <x v="207"/>
  </r>
  <r>
    <n v="1316"/>
    <x v="8"/>
    <n v="100"/>
    <s v="Lawrence"/>
    <s v="Salary Expense"/>
    <s v="Line Item"/>
    <s v="Direct Care"/>
    <x v="83"/>
    <x v="83"/>
    <m/>
    <x v="0"/>
  </r>
  <r>
    <n v="1317"/>
    <x v="8"/>
    <n v="100"/>
    <s v="Lawrence"/>
    <s v="Salary Expense"/>
    <s v="Line Item"/>
    <s v="Direct Care"/>
    <x v="84"/>
    <x v="84"/>
    <m/>
    <x v="0"/>
  </r>
  <r>
    <n v="1318"/>
    <x v="8"/>
    <n v="100"/>
    <s v="Lawrence"/>
    <s v="Salary Expense"/>
    <s v="Line Item"/>
    <s v="Direct Care"/>
    <x v="85"/>
    <x v="85"/>
    <m/>
    <x v="0"/>
  </r>
  <r>
    <n v="1319"/>
    <x v="8"/>
    <n v="100"/>
    <s v="Lawrence"/>
    <s v="Salary Expense"/>
    <s v="Line Item"/>
    <s v="Direct Care"/>
    <x v="86"/>
    <x v="86"/>
    <m/>
    <x v="0"/>
  </r>
  <r>
    <n v="1320"/>
    <x v="8"/>
    <n v="100"/>
    <s v="Lawrence"/>
    <s v="Salary Expense"/>
    <s v="Line Item"/>
    <s v="Clerical/Support"/>
    <x v="87"/>
    <x v="87"/>
    <n v="0.67"/>
    <x v="208"/>
  </r>
  <r>
    <n v="1321"/>
    <x v="8"/>
    <n v="100"/>
    <s v="Lawrence"/>
    <s v="Salary Expense"/>
    <s v="Line Item"/>
    <s v="Clerical/Support"/>
    <x v="88"/>
    <x v="88"/>
    <m/>
    <x v="0"/>
  </r>
  <r>
    <n v="1322"/>
    <x v="8"/>
    <n v="100"/>
    <s v="Lawrence"/>
    <s v="Salary Expense"/>
    <s v="Line Item"/>
    <s v="Clerical/Support"/>
    <x v="89"/>
    <x v="89"/>
    <m/>
    <x v="0"/>
  </r>
  <r>
    <n v="1323"/>
    <x v="8"/>
    <n v="100"/>
    <s v="Lawrence"/>
    <s v="Salary Expense"/>
    <s v="Line Item"/>
    <s v="N/A"/>
    <x v="90"/>
    <x v="90"/>
    <s v="XXXXXX"/>
    <x v="0"/>
  </r>
  <r>
    <n v="1324"/>
    <x v="8"/>
    <n v="100"/>
    <s v="Lawrence"/>
    <s v="Salary Expense"/>
    <s v="Total"/>
    <s v="N/A"/>
    <x v="91"/>
    <x v="91"/>
    <n v="3.67"/>
    <x v="209"/>
  </r>
  <r>
    <n v="1325"/>
    <x v="8"/>
    <n v="100"/>
    <s v="Lawrence"/>
    <s v="Expense"/>
    <s v="Total"/>
    <s v="N/A"/>
    <x v="92"/>
    <x v="92"/>
    <n v="3.67"/>
    <x v="209"/>
  </r>
  <r>
    <n v="1326"/>
    <x v="8"/>
    <n v="100"/>
    <s v="Lawrence"/>
    <s v="Expense"/>
    <s v="Line Item"/>
    <s v="N/A"/>
    <x v="93"/>
    <x v="93"/>
    <m/>
    <x v="0"/>
  </r>
  <r>
    <n v="1327"/>
    <x v="8"/>
    <n v="100"/>
    <s v="Lawrence"/>
    <s v="Expense"/>
    <s v="Line Item"/>
    <s v="N/A"/>
    <x v="94"/>
    <x v="94"/>
    <m/>
    <x v="0"/>
  </r>
  <r>
    <n v="1328"/>
    <x v="8"/>
    <n v="100"/>
    <s v="Lawrence"/>
    <s v="Expense"/>
    <s v="Line Item"/>
    <s v="N/A"/>
    <x v="95"/>
    <x v="95"/>
    <m/>
    <x v="0"/>
  </r>
  <r>
    <n v="1329"/>
    <x v="8"/>
    <n v="100"/>
    <s v="Lawrence"/>
    <s v="Expense"/>
    <s v="Line Item"/>
    <s v="N/A"/>
    <x v="96"/>
    <x v="96"/>
    <m/>
    <x v="0"/>
  </r>
  <r>
    <n v="1330"/>
    <x v="8"/>
    <n v="100"/>
    <s v="Lawrence"/>
    <s v="Expense"/>
    <s v="Total"/>
    <s v="N/A"/>
    <x v="97"/>
    <x v="97"/>
    <n v="0"/>
    <x v="1"/>
  </r>
  <r>
    <n v="1331"/>
    <x v="8"/>
    <n v="100"/>
    <s v="Lawrence"/>
    <s v="Expense"/>
    <s v="Line Item"/>
    <s v="N/A"/>
    <x v="98"/>
    <x v="98"/>
    <m/>
    <x v="0"/>
  </r>
  <r>
    <n v="1332"/>
    <x v="8"/>
    <n v="100"/>
    <s v="Lawrence"/>
    <s v="Expense"/>
    <s v="Total"/>
    <s v="N/A"/>
    <x v="99"/>
    <x v="99"/>
    <n v="3.67"/>
    <x v="209"/>
  </r>
  <r>
    <n v="1333"/>
    <x v="8"/>
    <n v="100"/>
    <s v="Lawrence"/>
    <s v="Expense"/>
    <s v="Line Item"/>
    <s v="N/A"/>
    <x v="100"/>
    <x v="100"/>
    <m/>
    <x v="210"/>
  </r>
  <r>
    <n v="1334"/>
    <x v="8"/>
    <n v="100"/>
    <s v="Lawrence"/>
    <s v="Expense"/>
    <s v="Line Item"/>
    <s v="N/A"/>
    <x v="101"/>
    <x v="101"/>
    <m/>
    <x v="211"/>
  </r>
  <r>
    <n v="1335"/>
    <x v="8"/>
    <n v="100"/>
    <s v="Lawrence"/>
    <s v="Expense"/>
    <s v="Line Item"/>
    <s v="N/A"/>
    <x v="102"/>
    <x v="102"/>
    <m/>
    <x v="0"/>
  </r>
  <r>
    <n v="1336"/>
    <x v="8"/>
    <n v="100"/>
    <s v="Lawrence"/>
    <s v="Expense"/>
    <s v="Total"/>
    <s v="N/A"/>
    <x v="103"/>
    <x v="103"/>
    <m/>
    <x v="212"/>
  </r>
  <r>
    <n v="1337"/>
    <x v="8"/>
    <n v="100"/>
    <s v="Lawrence"/>
    <s v="Expense"/>
    <s v="Line Item"/>
    <s v="N/A"/>
    <x v="104"/>
    <x v="104"/>
    <m/>
    <x v="0"/>
  </r>
  <r>
    <n v="1338"/>
    <x v="8"/>
    <n v="100"/>
    <s v="Lawrence"/>
    <s v="Expense"/>
    <s v="Line Item"/>
    <s v="N/A"/>
    <x v="105"/>
    <x v="105"/>
    <m/>
    <x v="213"/>
  </r>
  <r>
    <n v="1339"/>
    <x v="8"/>
    <n v="100"/>
    <s v="Lawrence"/>
    <s v="Expense"/>
    <s v="Line Item"/>
    <s v="N/A"/>
    <x v="106"/>
    <x v="106"/>
    <m/>
    <x v="165"/>
  </r>
  <r>
    <n v="1340"/>
    <x v="8"/>
    <n v="100"/>
    <s v="Lawrence"/>
    <s v="Expense"/>
    <s v="Line Item"/>
    <s v="N/A"/>
    <x v="107"/>
    <x v="107"/>
    <m/>
    <x v="214"/>
  </r>
  <r>
    <n v="1341"/>
    <x v="8"/>
    <n v="100"/>
    <s v="Lawrence"/>
    <s v="Expense"/>
    <s v="Total"/>
    <s v="N/A"/>
    <x v="108"/>
    <x v="108"/>
    <m/>
    <x v="215"/>
  </r>
  <r>
    <n v="1342"/>
    <x v="8"/>
    <n v="100"/>
    <s v="Lawrence"/>
    <s v="Expense"/>
    <s v="Line Item"/>
    <s v="N/A"/>
    <x v="109"/>
    <x v="109"/>
    <m/>
    <x v="0"/>
  </r>
  <r>
    <n v="1343"/>
    <x v="8"/>
    <n v="100"/>
    <s v="Lawrence"/>
    <s v="Expense"/>
    <s v="Line Item"/>
    <s v="N/A"/>
    <x v="110"/>
    <x v="110"/>
    <m/>
    <x v="0"/>
  </r>
  <r>
    <n v="1344"/>
    <x v="8"/>
    <n v="100"/>
    <s v="Lawrence"/>
    <s v="Expense"/>
    <s v="Line Item"/>
    <s v="N/A"/>
    <x v="111"/>
    <x v="111"/>
    <m/>
    <x v="87"/>
  </r>
  <r>
    <n v="1345"/>
    <x v="8"/>
    <n v="100"/>
    <s v="Lawrence"/>
    <s v="Expense"/>
    <s v="Line Item"/>
    <s v="N/A"/>
    <x v="112"/>
    <x v="112"/>
    <m/>
    <x v="216"/>
  </r>
  <r>
    <n v="1346"/>
    <x v="8"/>
    <n v="100"/>
    <s v="Lawrence"/>
    <s v="Expense"/>
    <s v="Line Item"/>
    <s v="N/A"/>
    <x v="113"/>
    <x v="113"/>
    <m/>
    <x v="217"/>
  </r>
  <r>
    <n v="1347"/>
    <x v="8"/>
    <n v="100"/>
    <s v="Lawrence"/>
    <s v="Expense"/>
    <s v="Line Item"/>
    <s v="N/A"/>
    <x v="114"/>
    <x v="114"/>
    <m/>
    <x v="218"/>
  </r>
  <r>
    <n v="1348"/>
    <x v="8"/>
    <n v="100"/>
    <s v="Lawrence"/>
    <s v="Expense"/>
    <s v="Line Item"/>
    <s v="N/A"/>
    <x v="115"/>
    <x v="115"/>
    <m/>
    <x v="0"/>
  </r>
  <r>
    <n v="1349"/>
    <x v="8"/>
    <n v="100"/>
    <s v="Lawrence"/>
    <s v="Expense"/>
    <s v="Line Item"/>
    <s v="N/A"/>
    <x v="116"/>
    <x v="116"/>
    <m/>
    <x v="0"/>
  </r>
  <r>
    <n v="1350"/>
    <x v="8"/>
    <n v="100"/>
    <s v="Lawrence"/>
    <s v="Expense"/>
    <s v="Line Item"/>
    <s v="N/A"/>
    <x v="117"/>
    <x v="117"/>
    <m/>
    <x v="219"/>
  </r>
  <r>
    <n v="1351"/>
    <x v="8"/>
    <n v="100"/>
    <s v="Lawrence"/>
    <s v="Expense"/>
    <s v="Line Item"/>
    <s v="N/A"/>
    <x v="118"/>
    <x v="118"/>
    <m/>
    <x v="0"/>
  </r>
  <r>
    <n v="1352"/>
    <x v="8"/>
    <n v="100"/>
    <s v="Lawrence"/>
    <s v="Expense"/>
    <s v="Line Item"/>
    <s v="N/A"/>
    <x v="119"/>
    <x v="119"/>
    <m/>
    <x v="0"/>
  </r>
  <r>
    <n v="1353"/>
    <x v="8"/>
    <n v="100"/>
    <s v="Lawrence"/>
    <s v="Expense"/>
    <s v="Line Item"/>
    <s v="N/A"/>
    <x v="120"/>
    <x v="120"/>
    <m/>
    <x v="0"/>
  </r>
  <r>
    <n v="1354"/>
    <x v="8"/>
    <n v="100"/>
    <s v="Lawrence"/>
    <s v="Expense"/>
    <s v="Line Item"/>
    <s v="N/A"/>
    <x v="121"/>
    <x v="121"/>
    <m/>
    <x v="0"/>
  </r>
  <r>
    <n v="1355"/>
    <x v="8"/>
    <n v="100"/>
    <s v="Lawrence"/>
    <s v="Expense"/>
    <s v="Line Item"/>
    <s v="N/A"/>
    <x v="122"/>
    <x v="122"/>
    <m/>
    <x v="0"/>
  </r>
  <r>
    <n v="1356"/>
    <x v="8"/>
    <n v="100"/>
    <s v="Lawrence"/>
    <s v="Expense"/>
    <s v="Line Item"/>
    <s v="N/A"/>
    <x v="123"/>
    <x v="123"/>
    <m/>
    <x v="0"/>
  </r>
  <r>
    <n v="1357"/>
    <x v="8"/>
    <n v="100"/>
    <s v="Lawrence"/>
    <s v="Expense"/>
    <s v="Line Item"/>
    <s v="N/A"/>
    <x v="124"/>
    <x v="124"/>
    <m/>
    <x v="220"/>
  </r>
  <r>
    <n v="1358"/>
    <x v="8"/>
    <n v="100"/>
    <s v="Lawrence"/>
    <s v="Expense"/>
    <s v="Line Item"/>
    <s v="N/A"/>
    <x v="125"/>
    <x v="125"/>
    <m/>
    <x v="0"/>
  </r>
  <r>
    <n v="1359"/>
    <x v="8"/>
    <n v="100"/>
    <s v="Lawrence"/>
    <s v="Expense"/>
    <s v="Line Item"/>
    <s v="N/A"/>
    <x v="126"/>
    <x v="126"/>
    <m/>
    <x v="0"/>
  </r>
  <r>
    <n v="1360"/>
    <x v="8"/>
    <n v="100"/>
    <s v="Lawrence"/>
    <s v="Expense"/>
    <s v="Total"/>
    <s v="N/A"/>
    <x v="127"/>
    <x v="127"/>
    <m/>
    <x v="221"/>
  </r>
  <r>
    <n v="1361"/>
    <x v="8"/>
    <n v="100"/>
    <s v="Lawrence"/>
    <s v="Expense"/>
    <s v="Line Item"/>
    <s v="N/A"/>
    <x v="128"/>
    <x v="128"/>
    <m/>
    <x v="0"/>
  </r>
  <r>
    <n v="1362"/>
    <x v="8"/>
    <n v="100"/>
    <s v="Lawrence"/>
    <s v="Expense"/>
    <s v="Line Item"/>
    <s v="N/A"/>
    <x v="129"/>
    <x v="129"/>
    <m/>
    <x v="0"/>
  </r>
  <r>
    <n v="1363"/>
    <x v="8"/>
    <n v="100"/>
    <s v="Lawrence"/>
    <s v="Expense"/>
    <s v="Line Item"/>
    <s v="N/A"/>
    <x v="130"/>
    <x v="130"/>
    <m/>
    <x v="0"/>
  </r>
  <r>
    <n v="1364"/>
    <x v="8"/>
    <n v="100"/>
    <s v="Lawrence"/>
    <s v="Expense"/>
    <s v="Line Item"/>
    <s v="N/A"/>
    <x v="131"/>
    <x v="131"/>
    <m/>
    <x v="222"/>
  </r>
  <r>
    <n v="1365"/>
    <x v="8"/>
    <n v="100"/>
    <s v="Lawrence"/>
    <s v="Expense"/>
    <s v="Line Item"/>
    <s v="N/A"/>
    <x v="132"/>
    <x v="132"/>
    <m/>
    <x v="223"/>
  </r>
  <r>
    <n v="1366"/>
    <x v="8"/>
    <n v="100"/>
    <s v="Lawrence"/>
    <s v="Expense"/>
    <s v="Line Item"/>
    <s v="N/A"/>
    <x v="133"/>
    <x v="133"/>
    <m/>
    <x v="0"/>
  </r>
  <r>
    <n v="1367"/>
    <x v="8"/>
    <n v="100"/>
    <s v="Lawrence"/>
    <s v="Expense"/>
    <s v="Total"/>
    <s v="N/A"/>
    <x v="134"/>
    <x v="134"/>
    <m/>
    <x v="224"/>
  </r>
  <r>
    <n v="1368"/>
    <x v="8"/>
    <n v="100"/>
    <s v="Lawrence"/>
    <s v="Expense"/>
    <s v="Line Item"/>
    <s v="N/A"/>
    <x v="135"/>
    <x v="135"/>
    <m/>
    <x v="225"/>
  </r>
  <r>
    <n v="1369"/>
    <x v="8"/>
    <n v="100"/>
    <s v="Lawrence"/>
    <s v="Expense"/>
    <s v="Total"/>
    <s v="N/A"/>
    <x v="136"/>
    <x v="136"/>
    <m/>
    <x v="226"/>
  </r>
  <r>
    <n v="1370"/>
    <x v="8"/>
    <n v="100"/>
    <s v="Lawrence"/>
    <s v="Expense"/>
    <s v="Line Item"/>
    <s v="N/A"/>
    <x v="137"/>
    <x v="137"/>
    <m/>
    <x v="0"/>
  </r>
  <r>
    <n v="1371"/>
    <x v="8"/>
    <n v="100"/>
    <s v="Lawrence"/>
    <s v="Expense"/>
    <s v="Line Item"/>
    <s v="N/A"/>
    <x v="138"/>
    <x v="138"/>
    <m/>
    <x v="204"/>
  </r>
  <r>
    <n v="1372"/>
    <x v="8"/>
    <n v="100"/>
    <s v="Lawrence"/>
    <s v="Expense"/>
    <s v="Total"/>
    <s v="N/A"/>
    <x v="139"/>
    <x v="139"/>
    <m/>
    <x v="227"/>
  </r>
  <r>
    <n v="1373"/>
    <x v="8"/>
    <n v="100"/>
    <s v="Lawrence"/>
    <s v="Expense"/>
    <s v="Total"/>
    <s v="N/A"/>
    <x v="140"/>
    <x v="140"/>
    <m/>
    <x v="205"/>
  </r>
  <r>
    <n v="1374"/>
    <x v="8"/>
    <n v="100"/>
    <s v="Lawrence"/>
    <s v="Expense"/>
    <s v="Line Item"/>
    <s v="N/A"/>
    <x v="141"/>
    <x v="141"/>
    <m/>
    <x v="228"/>
  </r>
  <r>
    <n v="1375"/>
    <x v="8"/>
    <n v="100"/>
    <s v="Lawrence"/>
    <s v="Non-Reimbursable"/>
    <s v="Line Item"/>
    <s v="N/A"/>
    <x v="142"/>
    <x v="142"/>
    <m/>
    <x v="0"/>
  </r>
  <r>
    <n v="1376"/>
    <x v="8"/>
    <n v="100"/>
    <s v="Lawrence"/>
    <s v="Non-Reimbursable"/>
    <s v="Line Item"/>
    <s v="N/A"/>
    <x v="143"/>
    <x v="143"/>
    <m/>
    <x v="0"/>
  </r>
  <r>
    <n v="1377"/>
    <x v="8"/>
    <n v="100"/>
    <s v="Lawrence"/>
    <s v="Non-Reimbursable"/>
    <s v="Line Item"/>
    <s v="N/A"/>
    <x v="144"/>
    <x v="144"/>
    <m/>
    <x v="0"/>
  </r>
  <r>
    <n v="1378"/>
    <x v="8"/>
    <n v="100"/>
    <s v="Lawrence"/>
    <s v="Non-Reimbursable"/>
    <s v="Line Item"/>
    <s v="N/A"/>
    <x v="145"/>
    <x v="145"/>
    <m/>
    <x v="0"/>
  </r>
  <r>
    <n v="1379"/>
    <x v="8"/>
    <n v="100"/>
    <s v="Lawrence"/>
    <s v="Non-Reimbursable"/>
    <s v="Line Item"/>
    <s v="N/A"/>
    <x v="146"/>
    <x v="146"/>
    <m/>
    <x v="0"/>
  </r>
  <r>
    <n v="1380"/>
    <x v="8"/>
    <n v="100"/>
    <s v="Lawrence"/>
    <s v="Non-Reimbursable"/>
    <s v="Line Item"/>
    <s v="N/A"/>
    <x v="147"/>
    <x v="147"/>
    <m/>
    <x v="0"/>
  </r>
  <r>
    <n v="1381"/>
    <x v="8"/>
    <n v="100"/>
    <s v="Lawrence"/>
    <s v="Non-Reimbursable"/>
    <s v="Line Item"/>
    <s v="N/A"/>
    <x v="148"/>
    <x v="148"/>
    <m/>
    <x v="0"/>
  </r>
  <r>
    <n v="1382"/>
    <x v="8"/>
    <n v="100"/>
    <s v="Lawrence"/>
    <s v="Non-Reimbursable"/>
    <s v="Total"/>
    <s v="N/A"/>
    <x v="149"/>
    <x v="149"/>
    <m/>
    <x v="1"/>
  </r>
  <r>
    <n v="1383"/>
    <x v="8"/>
    <n v="100"/>
    <s v="Lawrence"/>
    <s v="Non-Reimbursable"/>
    <s v="Total"/>
    <s v="N/A"/>
    <x v="150"/>
    <x v="150"/>
    <m/>
    <x v="204"/>
  </r>
  <r>
    <n v="1384"/>
    <x v="8"/>
    <n v="100"/>
    <s v="Lawrence"/>
    <s v="Non-Reimbursable"/>
    <s v="Line Item"/>
    <s v="N/A"/>
    <x v="151"/>
    <x v="151"/>
    <m/>
    <x v="204"/>
  </r>
  <r>
    <n v="1385"/>
    <x v="8"/>
    <n v="100"/>
    <s v="Lawrence"/>
    <s v="Non-Reimbursable"/>
    <s v="Line Item"/>
    <s v="N/A"/>
    <x v="152"/>
    <x v="152"/>
    <m/>
    <x v="0"/>
  </r>
  <r>
    <n v="1386"/>
    <x v="8"/>
    <n v="100"/>
    <s v="Lawrence"/>
    <s v="Non-Reimbursable"/>
    <s v="Line Item"/>
    <s v="N/A"/>
    <x v="153"/>
    <x v="153"/>
    <m/>
    <x v="1"/>
  </r>
  <r>
    <n v="1387"/>
    <x v="9"/>
    <n v="58"/>
    <s v="Worcester"/>
    <s v="Revenue"/>
    <s v="Line Item"/>
    <s v="N/A"/>
    <x v="0"/>
    <x v="0"/>
    <m/>
    <x v="0"/>
  </r>
  <r>
    <n v="1388"/>
    <x v="9"/>
    <n v="58"/>
    <s v="Worcester"/>
    <s v="Revenue"/>
    <s v="Line Item"/>
    <s v="N/A"/>
    <x v="1"/>
    <x v="1"/>
    <m/>
    <x v="0"/>
  </r>
  <r>
    <n v="1389"/>
    <x v="9"/>
    <n v="58"/>
    <s v="Worcester"/>
    <s v="Revenue"/>
    <s v="Line Item"/>
    <s v="N/A"/>
    <x v="2"/>
    <x v="2"/>
    <m/>
    <x v="0"/>
  </r>
  <r>
    <n v="1390"/>
    <x v="9"/>
    <n v="58"/>
    <s v="Worcester"/>
    <s v="Revenue"/>
    <s v="Total"/>
    <s v="N/A"/>
    <x v="3"/>
    <x v="3"/>
    <m/>
    <x v="1"/>
  </r>
  <r>
    <n v="1391"/>
    <x v="9"/>
    <n v="58"/>
    <s v="Worcester"/>
    <s v="Revenue"/>
    <s v="Line Item"/>
    <s v="N/A"/>
    <x v="4"/>
    <x v="4"/>
    <m/>
    <x v="0"/>
  </r>
  <r>
    <n v="1392"/>
    <x v="9"/>
    <n v="58"/>
    <s v="Worcester"/>
    <s v="Revenue"/>
    <s v="Line Item"/>
    <s v="N/A"/>
    <x v="5"/>
    <x v="5"/>
    <m/>
    <x v="0"/>
  </r>
  <r>
    <n v="1393"/>
    <x v="9"/>
    <n v="58"/>
    <s v="Worcester"/>
    <s v="Revenue"/>
    <s v="Total"/>
    <s v="N/A"/>
    <x v="6"/>
    <x v="6"/>
    <m/>
    <x v="1"/>
  </r>
  <r>
    <n v="1394"/>
    <x v="9"/>
    <n v="58"/>
    <s v="Worcester"/>
    <s v="Revenue"/>
    <s v="Line Item"/>
    <s v="N/A"/>
    <x v="7"/>
    <x v="7"/>
    <m/>
    <x v="0"/>
  </r>
  <r>
    <n v="1395"/>
    <x v="9"/>
    <n v="58"/>
    <s v="Worcester"/>
    <s v="Revenue"/>
    <s v="Line Item"/>
    <s v="N/A"/>
    <x v="8"/>
    <x v="8"/>
    <m/>
    <x v="0"/>
  </r>
  <r>
    <n v="1396"/>
    <x v="9"/>
    <n v="58"/>
    <s v="Worcester"/>
    <s v="Revenue"/>
    <s v="Line Item"/>
    <s v="N/A"/>
    <x v="9"/>
    <x v="9"/>
    <m/>
    <x v="0"/>
  </r>
  <r>
    <n v="1397"/>
    <x v="9"/>
    <n v="58"/>
    <s v="Worcester"/>
    <s v="Revenue"/>
    <s v="Line Item"/>
    <s v="N/A"/>
    <x v="10"/>
    <x v="10"/>
    <m/>
    <x v="229"/>
  </r>
  <r>
    <n v="1398"/>
    <x v="9"/>
    <n v="58"/>
    <s v="Worcester"/>
    <s v="Revenue"/>
    <s v="Line Item"/>
    <s v="N/A"/>
    <x v="11"/>
    <x v="11"/>
    <m/>
    <x v="0"/>
  </r>
  <r>
    <n v="1399"/>
    <x v="9"/>
    <n v="58"/>
    <s v="Worcester"/>
    <s v="Revenue"/>
    <s v="Line Item"/>
    <s v="N/A"/>
    <x v="12"/>
    <x v="12"/>
    <m/>
    <x v="0"/>
  </r>
  <r>
    <n v="1400"/>
    <x v="9"/>
    <n v="58"/>
    <s v="Worcester"/>
    <s v="Revenue"/>
    <s v="Line Item"/>
    <s v="N/A"/>
    <x v="13"/>
    <x v="13"/>
    <m/>
    <x v="0"/>
  </r>
  <r>
    <n v="1401"/>
    <x v="9"/>
    <n v="58"/>
    <s v="Worcester"/>
    <s v="Revenue"/>
    <s v="Line Item"/>
    <s v="N/A"/>
    <x v="14"/>
    <x v="14"/>
    <m/>
    <x v="0"/>
  </r>
  <r>
    <n v="1402"/>
    <x v="9"/>
    <n v="58"/>
    <s v="Worcester"/>
    <s v="Revenue"/>
    <s v="Line Item"/>
    <s v="N/A"/>
    <x v="15"/>
    <x v="15"/>
    <m/>
    <x v="0"/>
  </r>
  <r>
    <n v="1403"/>
    <x v="9"/>
    <n v="58"/>
    <s v="Worcester"/>
    <s v="Revenue"/>
    <s v="Line Item"/>
    <s v="N/A"/>
    <x v="16"/>
    <x v="16"/>
    <m/>
    <x v="0"/>
  </r>
  <r>
    <n v="1404"/>
    <x v="9"/>
    <n v="58"/>
    <s v="Worcester"/>
    <s v="Revenue"/>
    <s v="Line Item"/>
    <s v="N/A"/>
    <x v="17"/>
    <x v="17"/>
    <m/>
    <x v="0"/>
  </r>
  <r>
    <n v="1405"/>
    <x v="9"/>
    <n v="58"/>
    <s v="Worcester"/>
    <s v="Revenue"/>
    <s v="Line Item"/>
    <s v="N/A"/>
    <x v="18"/>
    <x v="18"/>
    <m/>
    <x v="0"/>
  </r>
  <r>
    <n v="1406"/>
    <x v="9"/>
    <n v="58"/>
    <s v="Worcester"/>
    <s v="Revenue"/>
    <s v="Line Item"/>
    <s v="N/A"/>
    <x v="19"/>
    <x v="19"/>
    <m/>
    <x v="0"/>
  </r>
  <r>
    <n v="1407"/>
    <x v="9"/>
    <n v="58"/>
    <s v="Worcester"/>
    <s v="Revenue"/>
    <s v="Line Item"/>
    <s v="N/A"/>
    <x v="20"/>
    <x v="20"/>
    <m/>
    <x v="0"/>
  </r>
  <r>
    <n v="1408"/>
    <x v="9"/>
    <n v="58"/>
    <s v="Worcester"/>
    <s v="Revenue"/>
    <s v="Line Item"/>
    <s v="N/A"/>
    <x v="21"/>
    <x v="21"/>
    <m/>
    <x v="0"/>
  </r>
  <r>
    <n v="1409"/>
    <x v="9"/>
    <n v="58"/>
    <s v="Worcester"/>
    <s v="Revenue"/>
    <s v="Line Item"/>
    <s v="N/A"/>
    <x v="22"/>
    <x v="22"/>
    <m/>
    <x v="0"/>
  </r>
  <r>
    <n v="1410"/>
    <x v="9"/>
    <n v="58"/>
    <s v="Worcester"/>
    <s v="Revenue"/>
    <s v="Line Item"/>
    <s v="N/A"/>
    <x v="23"/>
    <x v="23"/>
    <m/>
    <x v="0"/>
  </r>
  <r>
    <n v="1411"/>
    <x v="9"/>
    <n v="58"/>
    <s v="Worcester"/>
    <s v="Revenue"/>
    <s v="Line Item"/>
    <s v="N/A"/>
    <x v="24"/>
    <x v="24"/>
    <m/>
    <x v="0"/>
  </r>
  <r>
    <n v="1412"/>
    <x v="9"/>
    <n v="58"/>
    <s v="Worcester"/>
    <s v="Revenue"/>
    <s v="Line Item"/>
    <s v="N/A"/>
    <x v="25"/>
    <x v="25"/>
    <m/>
    <x v="0"/>
  </r>
  <r>
    <n v="1413"/>
    <x v="9"/>
    <n v="58"/>
    <s v="Worcester"/>
    <s v="Revenue"/>
    <s v="Line Item"/>
    <s v="N/A"/>
    <x v="26"/>
    <x v="26"/>
    <m/>
    <x v="0"/>
  </r>
  <r>
    <n v="1414"/>
    <x v="9"/>
    <n v="58"/>
    <s v="Worcester"/>
    <s v="Revenue"/>
    <s v="Line Item"/>
    <s v="N/A"/>
    <x v="27"/>
    <x v="27"/>
    <m/>
    <x v="0"/>
  </r>
  <r>
    <n v="1415"/>
    <x v="9"/>
    <n v="58"/>
    <s v="Worcester"/>
    <s v="Revenue"/>
    <s v="Line Item"/>
    <s v="N/A"/>
    <x v="28"/>
    <x v="28"/>
    <m/>
    <x v="230"/>
  </r>
  <r>
    <n v="1416"/>
    <x v="9"/>
    <n v="58"/>
    <s v="Worcester"/>
    <s v="Revenue"/>
    <s v="Line Item"/>
    <s v="N/A"/>
    <x v="29"/>
    <x v="29"/>
    <m/>
    <x v="0"/>
  </r>
  <r>
    <n v="1417"/>
    <x v="9"/>
    <n v="58"/>
    <s v="Worcester"/>
    <s v="Revenue"/>
    <s v="Line Item"/>
    <s v="N/A"/>
    <x v="30"/>
    <x v="30"/>
    <m/>
    <x v="0"/>
  </r>
  <r>
    <n v="1418"/>
    <x v="9"/>
    <n v="58"/>
    <s v="Worcester"/>
    <s v="Revenue"/>
    <s v="Line Item"/>
    <s v="N/A"/>
    <x v="31"/>
    <x v="31"/>
    <m/>
    <x v="0"/>
  </r>
  <r>
    <n v="1419"/>
    <x v="9"/>
    <n v="58"/>
    <s v="Worcester"/>
    <s v="Revenue"/>
    <s v="Line Item"/>
    <s v="N/A"/>
    <x v="32"/>
    <x v="32"/>
    <m/>
    <x v="0"/>
  </r>
  <r>
    <n v="1420"/>
    <x v="9"/>
    <n v="58"/>
    <s v="Worcester"/>
    <s v="Revenue"/>
    <s v="Line Item"/>
    <s v="N/A"/>
    <x v="33"/>
    <x v="33"/>
    <m/>
    <x v="0"/>
  </r>
  <r>
    <n v="1421"/>
    <x v="9"/>
    <n v="58"/>
    <s v="Worcester"/>
    <s v="Revenue"/>
    <s v="Line Item"/>
    <s v="N/A"/>
    <x v="34"/>
    <x v="34"/>
    <m/>
    <x v="0"/>
  </r>
  <r>
    <n v="1422"/>
    <x v="9"/>
    <n v="58"/>
    <s v="Worcester"/>
    <s v="Revenue"/>
    <s v="Line Item"/>
    <s v="N/A"/>
    <x v="35"/>
    <x v="35"/>
    <m/>
    <x v="0"/>
  </r>
  <r>
    <n v="1423"/>
    <x v="9"/>
    <n v="58"/>
    <s v="Worcester"/>
    <s v="Revenue"/>
    <s v="Line Item"/>
    <s v="N/A"/>
    <x v="36"/>
    <x v="36"/>
    <m/>
    <x v="0"/>
  </r>
  <r>
    <n v="1424"/>
    <x v="9"/>
    <n v="58"/>
    <s v="Worcester"/>
    <s v="Revenue"/>
    <s v="Line Item"/>
    <s v="N/A"/>
    <x v="37"/>
    <x v="37"/>
    <m/>
    <x v="0"/>
  </r>
  <r>
    <n v="1425"/>
    <x v="9"/>
    <n v="58"/>
    <s v="Worcester"/>
    <s v="Revenue"/>
    <s v="Line Item"/>
    <s v="N/A"/>
    <x v="38"/>
    <x v="38"/>
    <m/>
    <x v="0"/>
  </r>
  <r>
    <n v="1426"/>
    <x v="9"/>
    <n v="58"/>
    <s v="Worcester"/>
    <s v="Revenue"/>
    <s v="Line Item"/>
    <s v="N/A"/>
    <x v="39"/>
    <x v="39"/>
    <m/>
    <x v="0"/>
  </r>
  <r>
    <n v="1427"/>
    <x v="9"/>
    <n v="58"/>
    <s v="Worcester"/>
    <s v="Revenue"/>
    <s v="Line Item"/>
    <s v="N/A"/>
    <x v="40"/>
    <x v="40"/>
    <m/>
    <x v="0"/>
  </r>
  <r>
    <n v="1428"/>
    <x v="9"/>
    <n v="58"/>
    <s v="Worcester"/>
    <s v="Revenue"/>
    <s v="Line Item"/>
    <s v="N/A"/>
    <x v="41"/>
    <x v="41"/>
    <m/>
    <x v="0"/>
  </r>
  <r>
    <n v="1429"/>
    <x v="9"/>
    <n v="58"/>
    <s v="Worcester"/>
    <s v="Revenue"/>
    <s v="Total"/>
    <s v="N/A"/>
    <x v="42"/>
    <x v="42"/>
    <m/>
    <x v="231"/>
  </r>
  <r>
    <n v="1430"/>
    <x v="9"/>
    <n v="58"/>
    <s v="Worcester"/>
    <s v="Revenue"/>
    <s v="Line Item"/>
    <s v="N/A"/>
    <x v="43"/>
    <x v="43"/>
    <m/>
    <x v="0"/>
  </r>
  <r>
    <n v="1431"/>
    <x v="9"/>
    <n v="58"/>
    <s v="Worcester"/>
    <s v="Revenue"/>
    <s v="Line Item"/>
    <s v="N/A"/>
    <x v="44"/>
    <x v="44"/>
    <m/>
    <x v="0"/>
  </r>
  <r>
    <n v="1432"/>
    <x v="9"/>
    <n v="58"/>
    <s v="Worcester"/>
    <s v="Revenue"/>
    <s v="Line Item"/>
    <s v="N/A"/>
    <x v="45"/>
    <x v="45"/>
    <m/>
    <x v="0"/>
  </r>
  <r>
    <n v="1433"/>
    <x v="9"/>
    <n v="58"/>
    <s v="Worcester"/>
    <s v="Revenue"/>
    <s v="Line Item"/>
    <s v="N/A"/>
    <x v="46"/>
    <x v="46"/>
    <m/>
    <x v="0"/>
  </r>
  <r>
    <n v="1434"/>
    <x v="9"/>
    <n v="58"/>
    <s v="Worcester"/>
    <s v="Revenue"/>
    <s v="Line Item"/>
    <s v="N/A"/>
    <x v="47"/>
    <x v="47"/>
    <m/>
    <x v="0"/>
  </r>
  <r>
    <n v="1435"/>
    <x v="9"/>
    <n v="58"/>
    <s v="Worcester"/>
    <s v="Revenue"/>
    <s v="Line Item"/>
    <s v="N/A"/>
    <x v="48"/>
    <x v="48"/>
    <m/>
    <x v="0"/>
  </r>
  <r>
    <n v="1436"/>
    <x v="9"/>
    <n v="58"/>
    <s v="Worcester"/>
    <s v="Revenue"/>
    <s v="Line Item"/>
    <s v="N/A"/>
    <x v="49"/>
    <x v="49"/>
    <m/>
    <x v="0"/>
  </r>
  <r>
    <n v="1437"/>
    <x v="9"/>
    <n v="58"/>
    <s v="Worcester"/>
    <s v="Revenue"/>
    <s v="Line Item"/>
    <s v="N/A"/>
    <x v="50"/>
    <x v="50"/>
    <m/>
    <x v="0"/>
  </r>
  <r>
    <n v="1438"/>
    <x v="9"/>
    <n v="58"/>
    <s v="Worcester"/>
    <s v="Revenue"/>
    <s v="Line Item"/>
    <s v="N/A"/>
    <x v="51"/>
    <x v="51"/>
    <m/>
    <x v="0"/>
  </r>
  <r>
    <n v="1439"/>
    <x v="9"/>
    <n v="58"/>
    <s v="Worcester"/>
    <s v="Revenue"/>
    <s v="Total"/>
    <s v="N/A"/>
    <x v="52"/>
    <x v="52"/>
    <m/>
    <x v="231"/>
  </r>
  <r>
    <n v="1440"/>
    <x v="9"/>
    <n v="58"/>
    <s v="Worcester"/>
    <s v="Salary Expense"/>
    <s v="Line Item"/>
    <s v="Management"/>
    <x v="53"/>
    <x v="53"/>
    <n v="1"/>
    <x v="232"/>
  </r>
  <r>
    <n v="1441"/>
    <x v="9"/>
    <n v="58"/>
    <s v="Worcester"/>
    <s v="Salary Expense"/>
    <s v="Line Item"/>
    <s v="Management"/>
    <x v="54"/>
    <x v="54"/>
    <n v="0.06"/>
    <x v="233"/>
  </r>
  <r>
    <n v="1442"/>
    <x v="9"/>
    <n v="58"/>
    <s v="Worcester"/>
    <s v="Salary Expense"/>
    <s v="Line Item"/>
    <s v="Management"/>
    <x v="55"/>
    <x v="55"/>
    <m/>
    <x v="0"/>
  </r>
  <r>
    <n v="1443"/>
    <x v="9"/>
    <n v="58"/>
    <s v="Worcester"/>
    <s v="Salary Expense"/>
    <s v="Line Item"/>
    <s v="Direct Care"/>
    <x v="56"/>
    <x v="56"/>
    <n v="1"/>
    <x v="234"/>
  </r>
  <r>
    <n v="1444"/>
    <x v="9"/>
    <n v="58"/>
    <s v="Worcester"/>
    <s v="Salary Expense"/>
    <s v="Line Item"/>
    <s v="Direct Care"/>
    <x v="57"/>
    <x v="57"/>
    <m/>
    <x v="0"/>
  </r>
  <r>
    <n v="1445"/>
    <x v="9"/>
    <n v="58"/>
    <s v="Worcester"/>
    <s v="Salary Expense"/>
    <s v="Line Item"/>
    <s v="Direct Care"/>
    <x v="58"/>
    <x v="58"/>
    <m/>
    <x v="0"/>
  </r>
  <r>
    <n v="1446"/>
    <x v="9"/>
    <n v="58"/>
    <s v="Worcester"/>
    <s v="Salary Expense"/>
    <s v="Line Item"/>
    <s v="Direct Care"/>
    <x v="59"/>
    <x v="59"/>
    <m/>
    <x v="0"/>
  </r>
  <r>
    <n v="1447"/>
    <x v="9"/>
    <n v="58"/>
    <s v="Worcester"/>
    <s v="Salary Expense"/>
    <s v="Line Item"/>
    <s v="Direct Care"/>
    <x v="60"/>
    <x v="60"/>
    <m/>
    <x v="0"/>
  </r>
  <r>
    <n v="1448"/>
    <x v="9"/>
    <n v="58"/>
    <s v="Worcester"/>
    <s v="Salary Expense"/>
    <s v="Line Item"/>
    <s v="Direct Care"/>
    <x v="61"/>
    <x v="61"/>
    <m/>
    <x v="0"/>
  </r>
  <r>
    <n v="1449"/>
    <x v="9"/>
    <n v="58"/>
    <s v="Worcester"/>
    <s v="Salary Expense"/>
    <s v="Line Item"/>
    <s v="Direct Care"/>
    <x v="62"/>
    <x v="62"/>
    <m/>
    <x v="0"/>
  </r>
  <r>
    <n v="1450"/>
    <x v="9"/>
    <n v="58"/>
    <s v="Worcester"/>
    <s v="Salary Expense"/>
    <s v="Line Item"/>
    <s v="Direct Care"/>
    <x v="63"/>
    <x v="63"/>
    <m/>
    <x v="0"/>
  </r>
  <r>
    <n v="1451"/>
    <x v="9"/>
    <n v="58"/>
    <s v="Worcester"/>
    <s v="Salary Expense"/>
    <s v="Line Item"/>
    <s v="Direct Care"/>
    <x v="64"/>
    <x v="64"/>
    <m/>
    <x v="0"/>
  </r>
  <r>
    <n v="1452"/>
    <x v="9"/>
    <n v="58"/>
    <s v="Worcester"/>
    <s v="Salary Expense"/>
    <s v="Line Item"/>
    <s v="Direct Care"/>
    <x v="65"/>
    <x v="65"/>
    <m/>
    <x v="0"/>
  </r>
  <r>
    <n v="1453"/>
    <x v="9"/>
    <n v="58"/>
    <s v="Worcester"/>
    <s v="Salary Expense"/>
    <s v="Line Item"/>
    <s v="Direct Care"/>
    <x v="66"/>
    <x v="66"/>
    <m/>
    <x v="0"/>
  </r>
  <r>
    <n v="1454"/>
    <x v="9"/>
    <n v="58"/>
    <s v="Worcester"/>
    <s v="Salary Expense"/>
    <s v="Line Item"/>
    <s v="Direct Care"/>
    <x v="67"/>
    <x v="67"/>
    <m/>
    <x v="0"/>
  </r>
  <r>
    <n v="1455"/>
    <x v="9"/>
    <n v="58"/>
    <s v="Worcester"/>
    <s v="Salary Expense"/>
    <s v="Line Item"/>
    <s v="Direct Care"/>
    <x v="68"/>
    <x v="68"/>
    <m/>
    <x v="0"/>
  </r>
  <r>
    <n v="1456"/>
    <x v="9"/>
    <n v="58"/>
    <s v="Worcester"/>
    <s v="Salary Expense"/>
    <s v="Line Item"/>
    <s v="Direct Care"/>
    <x v="69"/>
    <x v="69"/>
    <m/>
    <x v="0"/>
  </r>
  <r>
    <n v="1457"/>
    <x v="9"/>
    <n v="58"/>
    <s v="Worcester"/>
    <s v="Salary Expense"/>
    <s v="Line Item"/>
    <s v="Direct Care"/>
    <x v="70"/>
    <x v="70"/>
    <m/>
    <x v="0"/>
  </r>
  <r>
    <n v="1458"/>
    <x v="9"/>
    <n v="58"/>
    <s v="Worcester"/>
    <s v="Salary Expense"/>
    <s v="Line Item"/>
    <s v="Direct Care"/>
    <x v="71"/>
    <x v="71"/>
    <m/>
    <x v="0"/>
  </r>
  <r>
    <n v="1459"/>
    <x v="9"/>
    <n v="58"/>
    <s v="Worcester"/>
    <s v="Salary Expense"/>
    <s v="Line Item"/>
    <s v="Direct Care"/>
    <x v="72"/>
    <x v="72"/>
    <m/>
    <x v="0"/>
  </r>
  <r>
    <n v="1460"/>
    <x v="9"/>
    <n v="58"/>
    <s v="Worcester"/>
    <s v="Salary Expense"/>
    <s v="Line Item"/>
    <s v="Direct Care"/>
    <x v="73"/>
    <x v="73"/>
    <m/>
    <x v="0"/>
  </r>
  <r>
    <n v="1461"/>
    <x v="9"/>
    <n v="58"/>
    <s v="Worcester"/>
    <s v="Salary Expense"/>
    <s v="Line Item"/>
    <s v="Direct Care"/>
    <x v="74"/>
    <x v="74"/>
    <m/>
    <x v="0"/>
  </r>
  <r>
    <n v="1462"/>
    <x v="9"/>
    <n v="58"/>
    <s v="Worcester"/>
    <s v="Salary Expense"/>
    <s v="Line Item"/>
    <s v="Direct Care"/>
    <x v="75"/>
    <x v="75"/>
    <m/>
    <x v="0"/>
  </r>
  <r>
    <n v="1463"/>
    <x v="9"/>
    <n v="58"/>
    <s v="Worcester"/>
    <s v="Salary Expense"/>
    <s v="Line Item"/>
    <s v="Direct Care"/>
    <x v="76"/>
    <x v="76"/>
    <m/>
    <x v="0"/>
  </r>
  <r>
    <n v="1464"/>
    <x v="9"/>
    <n v="58"/>
    <s v="Worcester"/>
    <s v="Salary Expense"/>
    <s v="Line Item"/>
    <s v="Direct Care"/>
    <x v="77"/>
    <x v="77"/>
    <m/>
    <x v="0"/>
  </r>
  <r>
    <n v="1465"/>
    <x v="9"/>
    <n v="58"/>
    <s v="Worcester"/>
    <s v="Salary Expense"/>
    <s v="Line Item"/>
    <s v="Direct Care"/>
    <x v="78"/>
    <x v="78"/>
    <m/>
    <x v="0"/>
  </r>
  <r>
    <n v="1466"/>
    <x v="9"/>
    <n v="58"/>
    <s v="Worcester"/>
    <s v="Salary Expense"/>
    <s v="Line Item"/>
    <s v="Direct Care"/>
    <x v="79"/>
    <x v="79"/>
    <m/>
    <x v="0"/>
  </r>
  <r>
    <n v="1467"/>
    <x v="9"/>
    <n v="58"/>
    <s v="Worcester"/>
    <s v="Salary Expense"/>
    <s v="Line Item"/>
    <s v="Direct Care"/>
    <x v="80"/>
    <x v="80"/>
    <m/>
    <x v="0"/>
  </r>
  <r>
    <n v="1468"/>
    <x v="9"/>
    <n v="58"/>
    <s v="Worcester"/>
    <s v="Salary Expense"/>
    <s v="Line Item"/>
    <s v="Direct Care"/>
    <x v="81"/>
    <x v="81"/>
    <n v="2"/>
    <x v="235"/>
  </r>
  <r>
    <n v="1469"/>
    <x v="9"/>
    <n v="58"/>
    <s v="Worcester"/>
    <s v="Salary Expense"/>
    <s v="Line Item"/>
    <s v="Direct Care"/>
    <x v="82"/>
    <x v="82"/>
    <m/>
    <x v="0"/>
  </r>
  <r>
    <n v="1470"/>
    <x v="9"/>
    <n v="58"/>
    <s v="Worcester"/>
    <s v="Salary Expense"/>
    <s v="Line Item"/>
    <s v="Direct Care"/>
    <x v="83"/>
    <x v="83"/>
    <m/>
    <x v="0"/>
  </r>
  <r>
    <n v="1471"/>
    <x v="9"/>
    <n v="58"/>
    <s v="Worcester"/>
    <s v="Salary Expense"/>
    <s v="Line Item"/>
    <s v="Direct Care"/>
    <x v="84"/>
    <x v="84"/>
    <m/>
    <x v="0"/>
  </r>
  <r>
    <n v="1472"/>
    <x v="9"/>
    <n v="58"/>
    <s v="Worcester"/>
    <s v="Salary Expense"/>
    <s v="Line Item"/>
    <s v="Direct Care"/>
    <x v="85"/>
    <x v="85"/>
    <m/>
    <x v="0"/>
  </r>
  <r>
    <n v="1473"/>
    <x v="9"/>
    <n v="58"/>
    <s v="Worcester"/>
    <s v="Salary Expense"/>
    <s v="Line Item"/>
    <s v="Direct Care"/>
    <x v="86"/>
    <x v="86"/>
    <m/>
    <x v="0"/>
  </r>
  <r>
    <n v="1474"/>
    <x v="9"/>
    <n v="58"/>
    <s v="Worcester"/>
    <s v="Salary Expense"/>
    <s v="Line Item"/>
    <s v="Clerical/Support"/>
    <x v="87"/>
    <x v="87"/>
    <n v="0.77"/>
    <x v="236"/>
  </r>
  <r>
    <n v="1475"/>
    <x v="9"/>
    <n v="58"/>
    <s v="Worcester"/>
    <s v="Salary Expense"/>
    <s v="Line Item"/>
    <s v="Clerical/Support"/>
    <x v="88"/>
    <x v="88"/>
    <m/>
    <x v="0"/>
  </r>
  <r>
    <n v="1476"/>
    <x v="9"/>
    <n v="58"/>
    <s v="Worcester"/>
    <s v="Salary Expense"/>
    <s v="Line Item"/>
    <s v="Clerical/Support"/>
    <x v="89"/>
    <x v="89"/>
    <m/>
    <x v="0"/>
  </r>
  <r>
    <n v="1477"/>
    <x v="9"/>
    <n v="58"/>
    <s v="Worcester"/>
    <s v="Salary Expense"/>
    <s v="Line Item"/>
    <s v="N/A"/>
    <x v="90"/>
    <x v="90"/>
    <m/>
    <x v="0"/>
  </r>
  <r>
    <n v="1478"/>
    <x v="9"/>
    <n v="58"/>
    <s v="Worcester"/>
    <s v="Salary Expense"/>
    <s v="Total"/>
    <s v="N/A"/>
    <x v="91"/>
    <x v="91"/>
    <n v="4.83"/>
    <x v="237"/>
  </r>
  <r>
    <n v="1479"/>
    <x v="9"/>
    <n v="58"/>
    <s v="Worcester"/>
    <s v="Expense"/>
    <s v="Total"/>
    <s v="N/A"/>
    <x v="92"/>
    <x v="92"/>
    <n v="4.83"/>
    <x v="237"/>
  </r>
  <r>
    <n v="1480"/>
    <x v="9"/>
    <n v="58"/>
    <s v="Worcester"/>
    <s v="Expense"/>
    <s v="Line Item"/>
    <s v="N/A"/>
    <x v="93"/>
    <x v="93"/>
    <m/>
    <x v="0"/>
  </r>
  <r>
    <n v="1481"/>
    <x v="9"/>
    <n v="58"/>
    <s v="Worcester"/>
    <s v="Expense"/>
    <s v="Line Item"/>
    <s v="N/A"/>
    <x v="94"/>
    <x v="94"/>
    <m/>
    <x v="0"/>
  </r>
  <r>
    <n v="1482"/>
    <x v="9"/>
    <n v="58"/>
    <s v="Worcester"/>
    <s v="Expense"/>
    <s v="Line Item"/>
    <s v="N/A"/>
    <x v="95"/>
    <x v="95"/>
    <m/>
    <x v="0"/>
  </r>
  <r>
    <n v="1483"/>
    <x v="9"/>
    <n v="58"/>
    <s v="Worcester"/>
    <s v="Expense"/>
    <s v="Line Item"/>
    <s v="N/A"/>
    <x v="96"/>
    <x v="96"/>
    <m/>
    <x v="0"/>
  </r>
  <r>
    <n v="1484"/>
    <x v="9"/>
    <n v="58"/>
    <s v="Worcester"/>
    <s v="Expense"/>
    <s v="Total"/>
    <s v="N/A"/>
    <x v="97"/>
    <x v="97"/>
    <n v="0"/>
    <x v="1"/>
  </r>
  <r>
    <n v="1485"/>
    <x v="9"/>
    <n v="58"/>
    <s v="Worcester"/>
    <s v="Expense"/>
    <s v="Line Item"/>
    <s v="N/A"/>
    <x v="98"/>
    <x v="98"/>
    <m/>
    <x v="0"/>
  </r>
  <r>
    <n v="1486"/>
    <x v="9"/>
    <n v="58"/>
    <s v="Worcester"/>
    <s v="Expense"/>
    <s v="Total"/>
    <s v="N/A"/>
    <x v="99"/>
    <x v="99"/>
    <n v="4.83"/>
    <x v="237"/>
  </r>
  <r>
    <n v="1487"/>
    <x v="9"/>
    <n v="58"/>
    <s v="Worcester"/>
    <s v="Expense"/>
    <s v="Line Item"/>
    <s v="N/A"/>
    <x v="100"/>
    <x v="100"/>
    <m/>
    <x v="238"/>
  </r>
  <r>
    <n v="1488"/>
    <x v="9"/>
    <n v="58"/>
    <s v="Worcester"/>
    <s v="Expense"/>
    <s v="Line Item"/>
    <s v="N/A"/>
    <x v="101"/>
    <x v="101"/>
    <m/>
    <x v="239"/>
  </r>
  <r>
    <n v="1489"/>
    <x v="9"/>
    <n v="58"/>
    <s v="Worcester"/>
    <s v="Expense"/>
    <s v="Line Item"/>
    <s v="N/A"/>
    <x v="102"/>
    <x v="102"/>
    <m/>
    <x v="240"/>
  </r>
  <r>
    <n v="1490"/>
    <x v="9"/>
    <n v="58"/>
    <s v="Worcester"/>
    <s v="Expense"/>
    <s v="Total"/>
    <s v="N/A"/>
    <x v="103"/>
    <x v="103"/>
    <m/>
    <x v="241"/>
  </r>
  <r>
    <n v="1491"/>
    <x v="9"/>
    <n v="58"/>
    <s v="Worcester"/>
    <s v="Expense"/>
    <s v="Line Item"/>
    <s v="N/A"/>
    <x v="104"/>
    <x v="104"/>
    <m/>
    <x v="242"/>
  </r>
  <r>
    <n v="1492"/>
    <x v="9"/>
    <n v="58"/>
    <s v="Worcester"/>
    <s v="Expense"/>
    <s v="Line Item"/>
    <s v="N/A"/>
    <x v="105"/>
    <x v="105"/>
    <m/>
    <x v="0"/>
  </r>
  <r>
    <n v="1493"/>
    <x v="9"/>
    <n v="58"/>
    <s v="Worcester"/>
    <s v="Expense"/>
    <s v="Line Item"/>
    <s v="N/A"/>
    <x v="106"/>
    <x v="106"/>
    <m/>
    <x v="0"/>
  </r>
  <r>
    <n v="1494"/>
    <x v="9"/>
    <n v="58"/>
    <s v="Worcester"/>
    <s v="Expense"/>
    <s v="Line Item"/>
    <s v="N/A"/>
    <x v="107"/>
    <x v="107"/>
    <m/>
    <x v="0"/>
  </r>
  <r>
    <n v="1495"/>
    <x v="9"/>
    <n v="58"/>
    <s v="Worcester"/>
    <s v="Expense"/>
    <s v="Total"/>
    <s v="N/A"/>
    <x v="108"/>
    <x v="108"/>
    <m/>
    <x v="242"/>
  </r>
  <r>
    <n v="1496"/>
    <x v="9"/>
    <n v="58"/>
    <s v="Worcester"/>
    <s v="Expense"/>
    <s v="Line Item"/>
    <s v="N/A"/>
    <x v="109"/>
    <x v="109"/>
    <m/>
    <x v="0"/>
  </r>
  <r>
    <n v="1497"/>
    <x v="9"/>
    <n v="58"/>
    <s v="Worcester"/>
    <s v="Expense"/>
    <s v="Line Item"/>
    <s v="N/A"/>
    <x v="110"/>
    <x v="110"/>
    <m/>
    <x v="0"/>
  </r>
  <r>
    <n v="1498"/>
    <x v="9"/>
    <n v="58"/>
    <s v="Worcester"/>
    <s v="Expense"/>
    <s v="Line Item"/>
    <s v="N/A"/>
    <x v="111"/>
    <x v="111"/>
    <m/>
    <x v="0"/>
  </r>
  <r>
    <n v="1499"/>
    <x v="9"/>
    <n v="58"/>
    <s v="Worcester"/>
    <s v="Expense"/>
    <s v="Line Item"/>
    <s v="N/A"/>
    <x v="112"/>
    <x v="112"/>
    <m/>
    <x v="0"/>
  </r>
  <r>
    <n v="1500"/>
    <x v="9"/>
    <n v="58"/>
    <s v="Worcester"/>
    <s v="Expense"/>
    <s v="Line Item"/>
    <s v="N/A"/>
    <x v="113"/>
    <x v="113"/>
    <m/>
    <x v="243"/>
  </r>
  <r>
    <n v="1501"/>
    <x v="9"/>
    <n v="58"/>
    <s v="Worcester"/>
    <s v="Expense"/>
    <s v="Line Item"/>
    <s v="N/A"/>
    <x v="114"/>
    <x v="114"/>
    <m/>
    <x v="244"/>
  </r>
  <r>
    <n v="1502"/>
    <x v="9"/>
    <n v="58"/>
    <s v="Worcester"/>
    <s v="Expense"/>
    <s v="Line Item"/>
    <s v="N/A"/>
    <x v="115"/>
    <x v="115"/>
    <m/>
    <x v="245"/>
  </r>
  <r>
    <n v="1503"/>
    <x v="9"/>
    <n v="58"/>
    <s v="Worcester"/>
    <s v="Expense"/>
    <s v="Line Item"/>
    <s v="N/A"/>
    <x v="116"/>
    <x v="116"/>
    <m/>
    <x v="0"/>
  </r>
  <r>
    <n v="1504"/>
    <x v="9"/>
    <n v="58"/>
    <s v="Worcester"/>
    <s v="Expense"/>
    <s v="Line Item"/>
    <s v="N/A"/>
    <x v="117"/>
    <x v="117"/>
    <m/>
    <x v="0"/>
  </r>
  <r>
    <n v="1505"/>
    <x v="9"/>
    <n v="58"/>
    <s v="Worcester"/>
    <s v="Expense"/>
    <s v="Line Item"/>
    <s v="N/A"/>
    <x v="118"/>
    <x v="118"/>
    <m/>
    <x v="0"/>
  </r>
  <r>
    <n v="1506"/>
    <x v="9"/>
    <n v="58"/>
    <s v="Worcester"/>
    <s v="Expense"/>
    <s v="Line Item"/>
    <s v="N/A"/>
    <x v="119"/>
    <x v="119"/>
    <m/>
    <x v="0"/>
  </r>
  <r>
    <n v="1507"/>
    <x v="9"/>
    <n v="58"/>
    <s v="Worcester"/>
    <s v="Expense"/>
    <s v="Line Item"/>
    <s v="N/A"/>
    <x v="120"/>
    <x v="120"/>
    <m/>
    <x v="0"/>
  </r>
  <r>
    <n v="1508"/>
    <x v="9"/>
    <n v="58"/>
    <s v="Worcester"/>
    <s v="Expense"/>
    <s v="Line Item"/>
    <s v="N/A"/>
    <x v="121"/>
    <x v="121"/>
    <m/>
    <x v="0"/>
  </r>
  <r>
    <n v="1509"/>
    <x v="9"/>
    <n v="58"/>
    <s v="Worcester"/>
    <s v="Expense"/>
    <s v="Line Item"/>
    <s v="N/A"/>
    <x v="122"/>
    <x v="122"/>
    <m/>
    <x v="0"/>
  </r>
  <r>
    <n v="1510"/>
    <x v="9"/>
    <n v="58"/>
    <s v="Worcester"/>
    <s v="Expense"/>
    <s v="Line Item"/>
    <s v="N/A"/>
    <x v="123"/>
    <x v="123"/>
    <m/>
    <x v="0"/>
  </r>
  <r>
    <n v="1511"/>
    <x v="9"/>
    <n v="58"/>
    <s v="Worcester"/>
    <s v="Expense"/>
    <s v="Line Item"/>
    <s v="N/A"/>
    <x v="124"/>
    <x v="124"/>
    <m/>
    <x v="0"/>
  </r>
  <r>
    <n v="1512"/>
    <x v="9"/>
    <n v="58"/>
    <s v="Worcester"/>
    <s v="Expense"/>
    <s v="Line Item"/>
    <s v="N/A"/>
    <x v="125"/>
    <x v="125"/>
    <m/>
    <x v="0"/>
  </r>
  <r>
    <n v="1513"/>
    <x v="9"/>
    <n v="58"/>
    <s v="Worcester"/>
    <s v="Expense"/>
    <s v="Line Item"/>
    <s v="N/A"/>
    <x v="126"/>
    <x v="126"/>
    <m/>
    <x v="246"/>
  </r>
  <r>
    <n v="1514"/>
    <x v="9"/>
    <n v="58"/>
    <s v="Worcester"/>
    <s v="Expense"/>
    <s v="Total"/>
    <s v="N/A"/>
    <x v="127"/>
    <x v="127"/>
    <m/>
    <x v="247"/>
  </r>
  <r>
    <n v="1515"/>
    <x v="9"/>
    <n v="58"/>
    <s v="Worcester"/>
    <s v="Expense"/>
    <s v="Line Item"/>
    <s v="N/A"/>
    <x v="128"/>
    <x v="128"/>
    <m/>
    <x v="0"/>
  </r>
  <r>
    <n v="1516"/>
    <x v="9"/>
    <n v="58"/>
    <s v="Worcester"/>
    <s v="Expense"/>
    <s v="Line Item"/>
    <s v="N/A"/>
    <x v="129"/>
    <x v="129"/>
    <m/>
    <x v="248"/>
  </r>
  <r>
    <n v="1517"/>
    <x v="9"/>
    <n v="58"/>
    <s v="Worcester"/>
    <s v="Expense"/>
    <s v="Line Item"/>
    <s v="N/A"/>
    <x v="130"/>
    <x v="130"/>
    <m/>
    <x v="0"/>
  </r>
  <r>
    <n v="1518"/>
    <x v="9"/>
    <n v="58"/>
    <s v="Worcester"/>
    <s v="Expense"/>
    <s v="Line Item"/>
    <s v="N/A"/>
    <x v="131"/>
    <x v="131"/>
    <m/>
    <x v="249"/>
  </r>
  <r>
    <n v="1519"/>
    <x v="9"/>
    <n v="58"/>
    <s v="Worcester"/>
    <s v="Expense"/>
    <s v="Line Item"/>
    <s v="N/A"/>
    <x v="132"/>
    <x v="132"/>
    <m/>
    <x v="0"/>
  </r>
  <r>
    <n v="1520"/>
    <x v="9"/>
    <n v="58"/>
    <s v="Worcester"/>
    <s v="Expense"/>
    <s v="Line Item"/>
    <s v="N/A"/>
    <x v="133"/>
    <x v="133"/>
    <m/>
    <x v="0"/>
  </r>
  <r>
    <n v="1521"/>
    <x v="9"/>
    <n v="58"/>
    <s v="Worcester"/>
    <s v="Expense"/>
    <s v="Total"/>
    <s v="N/A"/>
    <x v="134"/>
    <x v="134"/>
    <m/>
    <x v="250"/>
  </r>
  <r>
    <n v="1522"/>
    <x v="9"/>
    <n v="58"/>
    <s v="Worcester"/>
    <s v="Expense"/>
    <s v="Line Item"/>
    <s v="N/A"/>
    <x v="135"/>
    <x v="135"/>
    <m/>
    <x v="251"/>
  </r>
  <r>
    <n v="1523"/>
    <x v="9"/>
    <n v="58"/>
    <s v="Worcester"/>
    <s v="Expense"/>
    <s v="Total"/>
    <s v="N/A"/>
    <x v="136"/>
    <x v="136"/>
    <m/>
    <x v="252"/>
  </r>
  <r>
    <n v="1524"/>
    <x v="9"/>
    <n v="58"/>
    <s v="Worcester"/>
    <s v="Expense"/>
    <s v="Line Item"/>
    <s v="N/A"/>
    <x v="137"/>
    <x v="137"/>
    <m/>
    <x v="0"/>
  </r>
  <r>
    <n v="1525"/>
    <x v="9"/>
    <n v="58"/>
    <s v="Worcester"/>
    <s v="Expense"/>
    <s v="Line Item"/>
    <s v="N/A"/>
    <x v="138"/>
    <x v="138"/>
    <m/>
    <x v="0"/>
  </r>
  <r>
    <n v="1526"/>
    <x v="9"/>
    <n v="58"/>
    <s v="Worcester"/>
    <s v="Expense"/>
    <s v="Total"/>
    <s v="N/A"/>
    <x v="139"/>
    <x v="139"/>
    <m/>
    <x v="252"/>
  </r>
  <r>
    <n v="1527"/>
    <x v="9"/>
    <n v="58"/>
    <s v="Worcester"/>
    <s v="Expense"/>
    <s v="Total"/>
    <s v="N/A"/>
    <x v="140"/>
    <x v="140"/>
    <m/>
    <x v="231"/>
  </r>
  <r>
    <n v="1528"/>
    <x v="9"/>
    <n v="58"/>
    <s v="Worcester"/>
    <s v="Expense"/>
    <s v="Line Item"/>
    <s v="N/A"/>
    <x v="141"/>
    <x v="141"/>
    <m/>
    <x v="253"/>
  </r>
  <r>
    <n v="1529"/>
    <x v="9"/>
    <n v="58"/>
    <s v="Worcester"/>
    <s v="Non-Reimbursable"/>
    <s v="Line Item"/>
    <s v="N/A"/>
    <x v="142"/>
    <x v="142"/>
    <m/>
    <x v="0"/>
  </r>
  <r>
    <n v="1530"/>
    <x v="9"/>
    <n v="58"/>
    <s v="Worcester"/>
    <s v="Non-Reimbursable"/>
    <s v="Line Item"/>
    <s v="N/A"/>
    <x v="143"/>
    <x v="143"/>
    <m/>
    <x v="0"/>
  </r>
  <r>
    <n v="1531"/>
    <x v="9"/>
    <n v="58"/>
    <s v="Worcester"/>
    <s v="Non-Reimbursable"/>
    <s v="Line Item"/>
    <s v="N/A"/>
    <x v="144"/>
    <x v="144"/>
    <m/>
    <x v="0"/>
  </r>
  <r>
    <n v="1532"/>
    <x v="9"/>
    <n v="58"/>
    <s v="Worcester"/>
    <s v="Non-Reimbursable"/>
    <s v="Line Item"/>
    <s v="N/A"/>
    <x v="145"/>
    <x v="145"/>
    <m/>
    <x v="0"/>
  </r>
  <r>
    <n v="1533"/>
    <x v="9"/>
    <n v="58"/>
    <s v="Worcester"/>
    <s v="Non-Reimbursable"/>
    <s v="Line Item"/>
    <s v="N/A"/>
    <x v="146"/>
    <x v="146"/>
    <m/>
    <x v="0"/>
  </r>
  <r>
    <n v="1534"/>
    <x v="9"/>
    <n v="58"/>
    <s v="Worcester"/>
    <s v="Non-Reimbursable"/>
    <s v="Line Item"/>
    <s v="N/A"/>
    <x v="147"/>
    <x v="147"/>
    <m/>
    <x v="0"/>
  </r>
  <r>
    <n v="1535"/>
    <x v="9"/>
    <n v="58"/>
    <s v="Worcester"/>
    <s v="Non-Reimbursable"/>
    <s v="Line Item"/>
    <s v="N/A"/>
    <x v="148"/>
    <x v="148"/>
    <m/>
    <x v="0"/>
  </r>
  <r>
    <n v="1536"/>
    <x v="9"/>
    <n v="58"/>
    <s v="Worcester"/>
    <s v="Non-Reimbursable"/>
    <s v="Total"/>
    <s v="N/A"/>
    <x v="149"/>
    <x v="149"/>
    <m/>
    <x v="0"/>
  </r>
  <r>
    <n v="1537"/>
    <x v="9"/>
    <n v="58"/>
    <s v="Worcester"/>
    <s v="Non-Reimbursable"/>
    <s v="Total"/>
    <s v="N/A"/>
    <x v="150"/>
    <x v="150"/>
    <m/>
    <x v="0"/>
  </r>
  <r>
    <n v="1538"/>
    <x v="9"/>
    <n v="58"/>
    <s v="Worcester"/>
    <s v="Non-Reimbursable"/>
    <s v="Line Item"/>
    <s v="N/A"/>
    <x v="151"/>
    <x v="151"/>
    <m/>
    <x v="0"/>
  </r>
  <r>
    <n v="1539"/>
    <x v="9"/>
    <n v="58"/>
    <s v="Worcester"/>
    <s v="Non-Reimbursable"/>
    <s v="Line Item"/>
    <s v="N/A"/>
    <x v="152"/>
    <x v="152"/>
    <m/>
    <x v="0"/>
  </r>
  <r>
    <n v="1540"/>
    <x v="9"/>
    <n v="58"/>
    <s v="Worcester"/>
    <s v="Non-Reimbursable"/>
    <s v="Line Item"/>
    <s v="N/A"/>
    <x v="153"/>
    <x v="153"/>
    <m/>
    <x v="0"/>
  </r>
  <r>
    <n v="1541"/>
    <x v="10"/>
    <n v="80"/>
    <s v="Arlington"/>
    <s v="Revenue"/>
    <s v="Line Item"/>
    <s v="N/A"/>
    <x v="0"/>
    <x v="0"/>
    <m/>
    <x v="1"/>
  </r>
  <r>
    <n v="1542"/>
    <x v="10"/>
    <n v="80"/>
    <s v="Arlington"/>
    <s v="Revenue"/>
    <s v="Line Item"/>
    <s v="N/A"/>
    <x v="1"/>
    <x v="1"/>
    <m/>
    <x v="0"/>
  </r>
  <r>
    <n v="1543"/>
    <x v="10"/>
    <n v="80"/>
    <s v="Arlington"/>
    <s v="Revenue"/>
    <s v="Line Item"/>
    <s v="N/A"/>
    <x v="2"/>
    <x v="2"/>
    <m/>
    <x v="0"/>
  </r>
  <r>
    <n v="1544"/>
    <x v="10"/>
    <n v="80"/>
    <s v="Arlington"/>
    <s v="Revenue"/>
    <s v="Total"/>
    <s v="N/A"/>
    <x v="3"/>
    <x v="3"/>
    <m/>
    <x v="1"/>
  </r>
  <r>
    <n v="1545"/>
    <x v="10"/>
    <n v="80"/>
    <s v="Arlington"/>
    <s v="Revenue"/>
    <s v="Line Item"/>
    <s v="N/A"/>
    <x v="4"/>
    <x v="4"/>
    <m/>
    <x v="0"/>
  </r>
  <r>
    <n v="1546"/>
    <x v="10"/>
    <n v="80"/>
    <s v="Arlington"/>
    <s v="Revenue"/>
    <s v="Line Item"/>
    <s v="N/A"/>
    <x v="5"/>
    <x v="5"/>
    <m/>
    <x v="0"/>
  </r>
  <r>
    <n v="1547"/>
    <x v="10"/>
    <n v="80"/>
    <s v="Arlington"/>
    <s v="Revenue"/>
    <s v="Total"/>
    <s v="N/A"/>
    <x v="6"/>
    <x v="6"/>
    <m/>
    <x v="1"/>
  </r>
  <r>
    <n v="1548"/>
    <x v="10"/>
    <n v="80"/>
    <s v="Arlington"/>
    <s v="Revenue"/>
    <s v="Line Item"/>
    <s v="N/A"/>
    <x v="7"/>
    <x v="7"/>
    <m/>
    <x v="0"/>
  </r>
  <r>
    <n v="1549"/>
    <x v="10"/>
    <n v="80"/>
    <s v="Arlington"/>
    <s v="Revenue"/>
    <s v="Line Item"/>
    <s v="N/A"/>
    <x v="8"/>
    <x v="8"/>
    <m/>
    <x v="0"/>
  </r>
  <r>
    <n v="1550"/>
    <x v="10"/>
    <n v="80"/>
    <s v="Arlington"/>
    <s v="Revenue"/>
    <s v="Line Item"/>
    <s v="N/A"/>
    <x v="9"/>
    <x v="9"/>
    <m/>
    <x v="0"/>
  </r>
  <r>
    <n v="1551"/>
    <x v="10"/>
    <n v="80"/>
    <s v="Arlington"/>
    <s v="Revenue"/>
    <s v="Line Item"/>
    <s v="N/A"/>
    <x v="10"/>
    <x v="10"/>
    <m/>
    <x v="254"/>
  </r>
  <r>
    <n v="1552"/>
    <x v="10"/>
    <n v="80"/>
    <s v="Arlington"/>
    <s v="Revenue"/>
    <s v="Line Item"/>
    <s v="N/A"/>
    <x v="11"/>
    <x v="11"/>
    <m/>
    <x v="0"/>
  </r>
  <r>
    <n v="1553"/>
    <x v="10"/>
    <n v="80"/>
    <s v="Arlington"/>
    <s v="Revenue"/>
    <s v="Line Item"/>
    <s v="N/A"/>
    <x v="12"/>
    <x v="12"/>
    <m/>
    <x v="0"/>
  </r>
  <r>
    <n v="1554"/>
    <x v="10"/>
    <n v="80"/>
    <s v="Arlington"/>
    <s v="Revenue"/>
    <s v="Line Item"/>
    <s v="N/A"/>
    <x v="13"/>
    <x v="13"/>
    <m/>
    <x v="0"/>
  </r>
  <r>
    <n v="1555"/>
    <x v="10"/>
    <n v="80"/>
    <s v="Arlington"/>
    <s v="Revenue"/>
    <s v="Line Item"/>
    <s v="N/A"/>
    <x v="14"/>
    <x v="14"/>
    <m/>
    <x v="0"/>
  </r>
  <r>
    <n v="1556"/>
    <x v="10"/>
    <n v="80"/>
    <s v="Arlington"/>
    <s v="Revenue"/>
    <s v="Line Item"/>
    <s v="N/A"/>
    <x v="15"/>
    <x v="15"/>
    <m/>
    <x v="0"/>
  </r>
  <r>
    <n v="1557"/>
    <x v="10"/>
    <n v="80"/>
    <s v="Arlington"/>
    <s v="Revenue"/>
    <s v="Line Item"/>
    <s v="N/A"/>
    <x v="16"/>
    <x v="16"/>
    <m/>
    <x v="0"/>
  </r>
  <r>
    <n v="1558"/>
    <x v="10"/>
    <n v="80"/>
    <s v="Arlington"/>
    <s v="Revenue"/>
    <s v="Line Item"/>
    <s v="N/A"/>
    <x v="17"/>
    <x v="17"/>
    <m/>
    <x v="0"/>
  </r>
  <r>
    <n v="1559"/>
    <x v="10"/>
    <n v="80"/>
    <s v="Arlington"/>
    <s v="Revenue"/>
    <s v="Line Item"/>
    <s v="N/A"/>
    <x v="18"/>
    <x v="18"/>
    <m/>
    <x v="0"/>
  </r>
  <r>
    <n v="1560"/>
    <x v="10"/>
    <n v="80"/>
    <s v="Arlington"/>
    <s v="Revenue"/>
    <s v="Line Item"/>
    <s v="N/A"/>
    <x v="19"/>
    <x v="19"/>
    <m/>
    <x v="0"/>
  </r>
  <r>
    <n v="1561"/>
    <x v="10"/>
    <n v="80"/>
    <s v="Arlington"/>
    <s v="Revenue"/>
    <s v="Line Item"/>
    <s v="N/A"/>
    <x v="20"/>
    <x v="20"/>
    <m/>
    <x v="0"/>
  </r>
  <r>
    <n v="1562"/>
    <x v="10"/>
    <n v="80"/>
    <s v="Arlington"/>
    <s v="Revenue"/>
    <s v="Line Item"/>
    <s v="N/A"/>
    <x v="21"/>
    <x v="21"/>
    <m/>
    <x v="0"/>
  </r>
  <r>
    <n v="1563"/>
    <x v="10"/>
    <n v="80"/>
    <s v="Arlington"/>
    <s v="Revenue"/>
    <s v="Line Item"/>
    <s v="N/A"/>
    <x v="22"/>
    <x v="22"/>
    <m/>
    <x v="0"/>
  </r>
  <r>
    <n v="1564"/>
    <x v="10"/>
    <n v="80"/>
    <s v="Arlington"/>
    <s v="Revenue"/>
    <s v="Line Item"/>
    <s v="N/A"/>
    <x v="23"/>
    <x v="23"/>
    <m/>
    <x v="0"/>
  </r>
  <r>
    <n v="1565"/>
    <x v="10"/>
    <n v="80"/>
    <s v="Arlington"/>
    <s v="Revenue"/>
    <s v="Line Item"/>
    <s v="N/A"/>
    <x v="24"/>
    <x v="24"/>
    <m/>
    <x v="0"/>
  </r>
  <r>
    <n v="1566"/>
    <x v="10"/>
    <n v="80"/>
    <s v="Arlington"/>
    <s v="Revenue"/>
    <s v="Line Item"/>
    <s v="N/A"/>
    <x v="25"/>
    <x v="25"/>
    <m/>
    <x v="0"/>
  </r>
  <r>
    <n v="1567"/>
    <x v="10"/>
    <n v="80"/>
    <s v="Arlington"/>
    <s v="Revenue"/>
    <s v="Line Item"/>
    <s v="N/A"/>
    <x v="26"/>
    <x v="26"/>
    <m/>
    <x v="0"/>
  </r>
  <r>
    <n v="1568"/>
    <x v="10"/>
    <n v="80"/>
    <s v="Arlington"/>
    <s v="Revenue"/>
    <s v="Line Item"/>
    <s v="N/A"/>
    <x v="27"/>
    <x v="27"/>
    <m/>
    <x v="0"/>
  </r>
  <r>
    <n v="1569"/>
    <x v="10"/>
    <n v="80"/>
    <s v="Arlington"/>
    <s v="Revenue"/>
    <s v="Line Item"/>
    <s v="N/A"/>
    <x v="28"/>
    <x v="28"/>
    <m/>
    <x v="255"/>
  </r>
  <r>
    <n v="1570"/>
    <x v="10"/>
    <n v="80"/>
    <s v="Arlington"/>
    <s v="Revenue"/>
    <s v="Line Item"/>
    <s v="N/A"/>
    <x v="29"/>
    <x v="29"/>
    <m/>
    <x v="0"/>
  </r>
  <r>
    <n v="1571"/>
    <x v="10"/>
    <n v="80"/>
    <s v="Arlington"/>
    <s v="Revenue"/>
    <s v="Line Item"/>
    <s v="N/A"/>
    <x v="30"/>
    <x v="30"/>
    <m/>
    <x v="0"/>
  </r>
  <r>
    <n v="1572"/>
    <x v="10"/>
    <n v="80"/>
    <s v="Arlington"/>
    <s v="Revenue"/>
    <s v="Line Item"/>
    <s v="N/A"/>
    <x v="31"/>
    <x v="31"/>
    <m/>
    <x v="0"/>
  </r>
  <r>
    <n v="1573"/>
    <x v="10"/>
    <n v="80"/>
    <s v="Arlington"/>
    <s v="Revenue"/>
    <s v="Line Item"/>
    <s v="N/A"/>
    <x v="32"/>
    <x v="32"/>
    <m/>
    <x v="0"/>
  </r>
  <r>
    <n v="1574"/>
    <x v="10"/>
    <n v="80"/>
    <s v="Arlington"/>
    <s v="Revenue"/>
    <s v="Line Item"/>
    <s v="N/A"/>
    <x v="33"/>
    <x v="33"/>
    <m/>
    <x v="0"/>
  </r>
  <r>
    <n v="1575"/>
    <x v="10"/>
    <n v="80"/>
    <s v="Arlington"/>
    <s v="Revenue"/>
    <s v="Line Item"/>
    <s v="N/A"/>
    <x v="34"/>
    <x v="34"/>
    <m/>
    <x v="0"/>
  </r>
  <r>
    <n v="1576"/>
    <x v="10"/>
    <n v="80"/>
    <s v="Arlington"/>
    <s v="Revenue"/>
    <s v="Line Item"/>
    <s v="N/A"/>
    <x v="35"/>
    <x v="35"/>
    <m/>
    <x v="0"/>
  </r>
  <r>
    <n v="1577"/>
    <x v="10"/>
    <n v="80"/>
    <s v="Arlington"/>
    <s v="Revenue"/>
    <s v="Line Item"/>
    <s v="N/A"/>
    <x v="36"/>
    <x v="36"/>
    <m/>
    <x v="0"/>
  </r>
  <r>
    <n v="1578"/>
    <x v="10"/>
    <n v="80"/>
    <s v="Arlington"/>
    <s v="Revenue"/>
    <s v="Line Item"/>
    <s v="N/A"/>
    <x v="37"/>
    <x v="37"/>
    <m/>
    <x v="0"/>
  </r>
  <r>
    <n v="1579"/>
    <x v="10"/>
    <n v="80"/>
    <s v="Arlington"/>
    <s v="Revenue"/>
    <s v="Line Item"/>
    <s v="N/A"/>
    <x v="38"/>
    <x v="38"/>
    <m/>
    <x v="0"/>
  </r>
  <r>
    <n v="1580"/>
    <x v="10"/>
    <n v="80"/>
    <s v="Arlington"/>
    <s v="Revenue"/>
    <s v="Line Item"/>
    <s v="N/A"/>
    <x v="39"/>
    <x v="39"/>
    <m/>
    <x v="0"/>
  </r>
  <r>
    <n v="1581"/>
    <x v="10"/>
    <n v="80"/>
    <s v="Arlington"/>
    <s v="Revenue"/>
    <s v="Line Item"/>
    <s v="N/A"/>
    <x v="40"/>
    <x v="40"/>
    <m/>
    <x v="0"/>
  </r>
  <r>
    <n v="1582"/>
    <x v="10"/>
    <n v="80"/>
    <s v="Arlington"/>
    <s v="Revenue"/>
    <s v="Line Item"/>
    <s v="N/A"/>
    <x v="41"/>
    <x v="41"/>
    <m/>
    <x v="0"/>
  </r>
  <r>
    <n v="1583"/>
    <x v="10"/>
    <n v="80"/>
    <s v="Arlington"/>
    <s v="Revenue"/>
    <s v="Total"/>
    <s v="N/A"/>
    <x v="42"/>
    <x v="42"/>
    <m/>
    <x v="256"/>
  </r>
  <r>
    <n v="1584"/>
    <x v="10"/>
    <n v="80"/>
    <s v="Arlington"/>
    <s v="Revenue"/>
    <s v="Line Item"/>
    <s v="N/A"/>
    <x v="43"/>
    <x v="43"/>
    <m/>
    <x v="0"/>
  </r>
  <r>
    <n v="1585"/>
    <x v="10"/>
    <n v="80"/>
    <s v="Arlington"/>
    <s v="Revenue"/>
    <s v="Line Item"/>
    <s v="N/A"/>
    <x v="44"/>
    <x v="44"/>
    <m/>
    <x v="0"/>
  </r>
  <r>
    <n v="1586"/>
    <x v="10"/>
    <n v="80"/>
    <s v="Arlington"/>
    <s v="Revenue"/>
    <s v="Line Item"/>
    <s v="N/A"/>
    <x v="45"/>
    <x v="45"/>
    <m/>
    <x v="0"/>
  </r>
  <r>
    <n v="1587"/>
    <x v="10"/>
    <n v="80"/>
    <s v="Arlington"/>
    <s v="Revenue"/>
    <s v="Line Item"/>
    <s v="N/A"/>
    <x v="46"/>
    <x v="46"/>
    <m/>
    <x v="0"/>
  </r>
  <r>
    <n v="1588"/>
    <x v="10"/>
    <n v="80"/>
    <s v="Arlington"/>
    <s v="Revenue"/>
    <s v="Line Item"/>
    <s v="N/A"/>
    <x v="47"/>
    <x v="47"/>
    <m/>
    <x v="0"/>
  </r>
  <r>
    <n v="1589"/>
    <x v="10"/>
    <n v="80"/>
    <s v="Arlington"/>
    <s v="Revenue"/>
    <s v="Line Item"/>
    <s v="N/A"/>
    <x v="48"/>
    <x v="48"/>
    <m/>
    <x v="257"/>
  </r>
  <r>
    <n v="1590"/>
    <x v="10"/>
    <n v="80"/>
    <s v="Arlington"/>
    <s v="Revenue"/>
    <s v="Line Item"/>
    <s v="N/A"/>
    <x v="49"/>
    <x v="49"/>
    <m/>
    <x v="0"/>
  </r>
  <r>
    <n v="1591"/>
    <x v="10"/>
    <n v="80"/>
    <s v="Arlington"/>
    <s v="Revenue"/>
    <s v="Line Item"/>
    <s v="N/A"/>
    <x v="50"/>
    <x v="50"/>
    <m/>
    <x v="0"/>
  </r>
  <r>
    <n v="1592"/>
    <x v="10"/>
    <n v="80"/>
    <s v="Arlington"/>
    <s v="Revenue"/>
    <s v="Line Item"/>
    <s v="N/A"/>
    <x v="51"/>
    <x v="51"/>
    <m/>
    <x v="0"/>
  </r>
  <r>
    <n v="1593"/>
    <x v="10"/>
    <n v="80"/>
    <s v="Arlington"/>
    <s v="Revenue"/>
    <s v="Total"/>
    <s v="N/A"/>
    <x v="52"/>
    <x v="52"/>
    <m/>
    <x v="258"/>
  </r>
  <r>
    <n v="1594"/>
    <x v="10"/>
    <n v="80"/>
    <s v="Arlington"/>
    <s v="Salary Expense"/>
    <s v="Line Item"/>
    <s v="Management"/>
    <x v="53"/>
    <x v="53"/>
    <n v="0.92"/>
    <x v="259"/>
  </r>
  <r>
    <n v="1595"/>
    <x v="10"/>
    <n v="80"/>
    <s v="Arlington"/>
    <s v="Salary Expense"/>
    <s v="Line Item"/>
    <s v="Management"/>
    <x v="54"/>
    <x v="54"/>
    <n v="0.13"/>
    <x v="260"/>
  </r>
  <r>
    <n v="1596"/>
    <x v="10"/>
    <n v="80"/>
    <s v="Arlington"/>
    <s v="Salary Expense"/>
    <s v="Line Item"/>
    <s v="Management"/>
    <x v="55"/>
    <x v="55"/>
    <n v="0"/>
    <x v="1"/>
  </r>
  <r>
    <n v="1597"/>
    <x v="10"/>
    <n v="80"/>
    <s v="Arlington"/>
    <s v="Salary Expense"/>
    <s v="Line Item"/>
    <s v="Direct Care"/>
    <x v="56"/>
    <x v="56"/>
    <n v="0"/>
    <x v="1"/>
  </r>
  <r>
    <n v="1598"/>
    <x v="10"/>
    <n v="80"/>
    <s v="Arlington"/>
    <s v="Salary Expense"/>
    <s v="Line Item"/>
    <s v="Direct Care"/>
    <x v="57"/>
    <x v="57"/>
    <n v="0"/>
    <x v="1"/>
  </r>
  <r>
    <n v="1599"/>
    <x v="10"/>
    <n v="80"/>
    <s v="Arlington"/>
    <s v="Salary Expense"/>
    <s v="Line Item"/>
    <s v="Direct Care"/>
    <x v="58"/>
    <x v="58"/>
    <m/>
    <x v="1"/>
  </r>
  <r>
    <n v="1600"/>
    <x v="10"/>
    <n v="80"/>
    <s v="Arlington"/>
    <s v="Salary Expense"/>
    <s v="Line Item"/>
    <s v="Direct Care"/>
    <x v="59"/>
    <x v="59"/>
    <n v="0"/>
    <x v="1"/>
  </r>
  <r>
    <n v="1601"/>
    <x v="10"/>
    <n v="80"/>
    <s v="Arlington"/>
    <s v="Salary Expense"/>
    <s v="Line Item"/>
    <s v="Direct Care"/>
    <x v="60"/>
    <x v="60"/>
    <n v="0"/>
    <x v="1"/>
  </r>
  <r>
    <n v="1602"/>
    <x v="10"/>
    <n v="80"/>
    <s v="Arlington"/>
    <s v="Salary Expense"/>
    <s v="Line Item"/>
    <s v="Direct Care"/>
    <x v="61"/>
    <x v="61"/>
    <m/>
    <x v="1"/>
  </r>
  <r>
    <n v="1603"/>
    <x v="10"/>
    <n v="80"/>
    <s v="Arlington"/>
    <s v="Salary Expense"/>
    <s v="Line Item"/>
    <s v="Direct Care"/>
    <x v="62"/>
    <x v="62"/>
    <m/>
    <x v="1"/>
  </r>
  <r>
    <n v="1604"/>
    <x v="10"/>
    <n v="80"/>
    <s v="Arlington"/>
    <s v="Salary Expense"/>
    <s v="Line Item"/>
    <s v="Direct Care"/>
    <x v="63"/>
    <x v="63"/>
    <m/>
    <x v="1"/>
  </r>
  <r>
    <n v="1605"/>
    <x v="10"/>
    <n v="80"/>
    <s v="Arlington"/>
    <s v="Salary Expense"/>
    <s v="Line Item"/>
    <s v="Direct Care"/>
    <x v="64"/>
    <x v="64"/>
    <m/>
    <x v="1"/>
  </r>
  <r>
    <n v="1606"/>
    <x v="10"/>
    <n v="80"/>
    <s v="Arlington"/>
    <s v="Salary Expense"/>
    <s v="Line Item"/>
    <s v="Direct Care"/>
    <x v="65"/>
    <x v="65"/>
    <m/>
    <x v="1"/>
  </r>
  <r>
    <n v="1607"/>
    <x v="10"/>
    <n v="80"/>
    <s v="Arlington"/>
    <s v="Salary Expense"/>
    <s v="Line Item"/>
    <s v="Direct Care"/>
    <x v="66"/>
    <x v="66"/>
    <m/>
    <x v="1"/>
  </r>
  <r>
    <n v="1608"/>
    <x v="10"/>
    <n v="80"/>
    <s v="Arlington"/>
    <s v="Salary Expense"/>
    <s v="Line Item"/>
    <s v="Direct Care"/>
    <x v="67"/>
    <x v="67"/>
    <n v="0"/>
    <x v="1"/>
  </r>
  <r>
    <n v="1609"/>
    <x v="10"/>
    <n v="80"/>
    <s v="Arlington"/>
    <s v="Salary Expense"/>
    <s v="Line Item"/>
    <s v="Direct Care"/>
    <x v="68"/>
    <x v="68"/>
    <n v="0"/>
    <x v="1"/>
  </r>
  <r>
    <n v="1610"/>
    <x v="10"/>
    <n v="80"/>
    <s v="Arlington"/>
    <s v="Salary Expense"/>
    <s v="Line Item"/>
    <s v="Direct Care"/>
    <x v="69"/>
    <x v="69"/>
    <m/>
    <x v="1"/>
  </r>
  <r>
    <n v="1611"/>
    <x v="10"/>
    <n v="80"/>
    <s v="Arlington"/>
    <s v="Salary Expense"/>
    <s v="Line Item"/>
    <s v="Direct Care"/>
    <x v="70"/>
    <x v="70"/>
    <m/>
    <x v="1"/>
  </r>
  <r>
    <n v="1612"/>
    <x v="10"/>
    <n v="80"/>
    <s v="Arlington"/>
    <s v="Salary Expense"/>
    <s v="Line Item"/>
    <s v="Direct Care"/>
    <x v="71"/>
    <x v="71"/>
    <m/>
    <x v="1"/>
  </r>
  <r>
    <n v="1613"/>
    <x v="10"/>
    <n v="80"/>
    <s v="Arlington"/>
    <s v="Salary Expense"/>
    <s v="Line Item"/>
    <s v="Direct Care"/>
    <x v="72"/>
    <x v="72"/>
    <m/>
    <x v="1"/>
  </r>
  <r>
    <n v="1614"/>
    <x v="10"/>
    <n v="80"/>
    <s v="Arlington"/>
    <s v="Salary Expense"/>
    <s v="Line Item"/>
    <s v="Direct Care"/>
    <x v="73"/>
    <x v="73"/>
    <n v="0"/>
    <x v="1"/>
  </r>
  <r>
    <n v="1615"/>
    <x v="10"/>
    <n v="80"/>
    <s v="Arlington"/>
    <s v="Salary Expense"/>
    <s v="Line Item"/>
    <s v="Direct Care"/>
    <x v="74"/>
    <x v="74"/>
    <n v="0"/>
    <x v="1"/>
  </r>
  <r>
    <n v="1616"/>
    <x v="10"/>
    <n v="80"/>
    <s v="Arlington"/>
    <s v="Salary Expense"/>
    <s v="Line Item"/>
    <s v="Direct Care"/>
    <x v="75"/>
    <x v="75"/>
    <n v="0"/>
    <x v="1"/>
  </r>
  <r>
    <n v="1617"/>
    <x v="10"/>
    <n v="80"/>
    <s v="Arlington"/>
    <s v="Salary Expense"/>
    <s v="Line Item"/>
    <s v="Direct Care"/>
    <x v="76"/>
    <x v="76"/>
    <n v="0"/>
    <x v="1"/>
  </r>
  <r>
    <n v="1618"/>
    <x v="10"/>
    <n v="80"/>
    <s v="Arlington"/>
    <s v="Salary Expense"/>
    <s v="Line Item"/>
    <s v="Direct Care"/>
    <x v="77"/>
    <x v="77"/>
    <n v="0"/>
    <x v="1"/>
  </r>
  <r>
    <n v="1619"/>
    <x v="10"/>
    <n v="80"/>
    <s v="Arlington"/>
    <s v="Salary Expense"/>
    <s v="Line Item"/>
    <s v="Direct Care"/>
    <x v="78"/>
    <x v="78"/>
    <m/>
    <x v="1"/>
  </r>
  <r>
    <n v="1620"/>
    <x v="10"/>
    <n v="80"/>
    <s v="Arlington"/>
    <s v="Salary Expense"/>
    <s v="Line Item"/>
    <s v="Direct Care"/>
    <x v="79"/>
    <x v="79"/>
    <m/>
    <x v="1"/>
  </r>
  <r>
    <n v="1621"/>
    <x v="10"/>
    <n v="80"/>
    <s v="Arlington"/>
    <s v="Salary Expense"/>
    <s v="Line Item"/>
    <s v="Direct Care"/>
    <x v="80"/>
    <x v="80"/>
    <m/>
    <x v="1"/>
  </r>
  <r>
    <n v="1622"/>
    <x v="10"/>
    <n v="80"/>
    <s v="Arlington"/>
    <s v="Salary Expense"/>
    <s v="Line Item"/>
    <s v="Direct Care"/>
    <x v="81"/>
    <x v="81"/>
    <n v="0"/>
    <x v="1"/>
  </r>
  <r>
    <n v="1623"/>
    <x v="10"/>
    <n v="80"/>
    <s v="Arlington"/>
    <s v="Salary Expense"/>
    <s v="Line Item"/>
    <s v="Direct Care"/>
    <x v="82"/>
    <x v="82"/>
    <n v="0"/>
    <x v="1"/>
  </r>
  <r>
    <n v="1624"/>
    <x v="10"/>
    <n v="80"/>
    <s v="Arlington"/>
    <s v="Salary Expense"/>
    <s v="Line Item"/>
    <s v="Direct Care"/>
    <x v="83"/>
    <x v="83"/>
    <n v="0"/>
    <x v="1"/>
  </r>
  <r>
    <n v="1625"/>
    <x v="10"/>
    <n v="80"/>
    <s v="Arlington"/>
    <s v="Salary Expense"/>
    <s v="Line Item"/>
    <s v="Direct Care"/>
    <x v="84"/>
    <x v="84"/>
    <n v="0"/>
    <x v="1"/>
  </r>
  <r>
    <n v="1626"/>
    <x v="10"/>
    <n v="80"/>
    <s v="Arlington"/>
    <s v="Salary Expense"/>
    <s v="Line Item"/>
    <s v="Direct Care"/>
    <x v="85"/>
    <x v="85"/>
    <n v="3.96"/>
    <x v="261"/>
  </r>
  <r>
    <n v="1627"/>
    <x v="10"/>
    <n v="80"/>
    <s v="Arlington"/>
    <s v="Salary Expense"/>
    <s v="Line Item"/>
    <s v="Direct Care"/>
    <x v="86"/>
    <x v="86"/>
    <n v="0"/>
    <x v="1"/>
  </r>
  <r>
    <n v="1628"/>
    <x v="10"/>
    <n v="80"/>
    <s v="Arlington"/>
    <s v="Salary Expense"/>
    <s v="Line Item"/>
    <s v="Clerical/Support"/>
    <x v="87"/>
    <x v="87"/>
    <n v="0.5"/>
    <x v="262"/>
  </r>
  <r>
    <n v="1629"/>
    <x v="10"/>
    <n v="80"/>
    <s v="Arlington"/>
    <s v="Salary Expense"/>
    <s v="Line Item"/>
    <s v="Clerical/Support"/>
    <x v="88"/>
    <x v="88"/>
    <n v="0"/>
    <x v="1"/>
  </r>
  <r>
    <n v="1630"/>
    <x v="10"/>
    <n v="80"/>
    <s v="Arlington"/>
    <s v="Salary Expense"/>
    <s v="Line Item"/>
    <s v="Clerical/Support"/>
    <x v="89"/>
    <x v="89"/>
    <m/>
    <x v="1"/>
  </r>
  <r>
    <n v="1631"/>
    <x v="10"/>
    <n v="80"/>
    <s v="Arlington"/>
    <s v="Salary Expense"/>
    <s v="Line Item"/>
    <s v="N/A"/>
    <x v="90"/>
    <x v="90"/>
    <m/>
    <x v="1"/>
  </r>
  <r>
    <n v="1632"/>
    <x v="10"/>
    <n v="80"/>
    <s v="Arlington"/>
    <s v="Salary Expense"/>
    <s v="Total"/>
    <s v="N/A"/>
    <x v="91"/>
    <x v="91"/>
    <n v="5.51"/>
    <x v="263"/>
  </r>
  <r>
    <n v="1633"/>
    <x v="10"/>
    <n v="80"/>
    <s v="Arlington"/>
    <s v="Expense"/>
    <s v="Total"/>
    <s v="N/A"/>
    <x v="92"/>
    <x v="92"/>
    <n v="5.51"/>
    <x v="263"/>
  </r>
  <r>
    <n v="1634"/>
    <x v="10"/>
    <n v="80"/>
    <s v="Arlington"/>
    <s v="Expense"/>
    <s v="Line Item"/>
    <s v="N/A"/>
    <x v="93"/>
    <x v="93"/>
    <n v="0"/>
    <x v="1"/>
  </r>
  <r>
    <n v="1635"/>
    <x v="10"/>
    <n v="80"/>
    <s v="Arlington"/>
    <s v="Expense"/>
    <s v="Line Item"/>
    <s v="N/A"/>
    <x v="94"/>
    <x v="94"/>
    <n v="0"/>
    <x v="1"/>
  </r>
  <r>
    <n v="1636"/>
    <x v="10"/>
    <n v="80"/>
    <s v="Arlington"/>
    <s v="Expense"/>
    <s v="Line Item"/>
    <s v="N/A"/>
    <x v="95"/>
    <x v="95"/>
    <n v="0"/>
    <x v="1"/>
  </r>
  <r>
    <n v="1637"/>
    <x v="10"/>
    <n v="80"/>
    <s v="Arlington"/>
    <s v="Expense"/>
    <s v="Line Item"/>
    <s v="N/A"/>
    <x v="96"/>
    <x v="96"/>
    <m/>
    <x v="1"/>
  </r>
  <r>
    <n v="1638"/>
    <x v="10"/>
    <n v="80"/>
    <s v="Arlington"/>
    <s v="Expense"/>
    <s v="Total"/>
    <s v="N/A"/>
    <x v="97"/>
    <x v="97"/>
    <n v="0"/>
    <x v="1"/>
  </r>
  <r>
    <n v="1639"/>
    <x v="10"/>
    <n v="80"/>
    <s v="Arlington"/>
    <s v="Expense"/>
    <s v="Line Item"/>
    <s v="N/A"/>
    <x v="98"/>
    <x v="98"/>
    <m/>
    <x v="1"/>
  </r>
  <r>
    <n v="1640"/>
    <x v="10"/>
    <n v="80"/>
    <s v="Arlington"/>
    <s v="Expense"/>
    <s v="Total"/>
    <s v="N/A"/>
    <x v="99"/>
    <x v="99"/>
    <n v="5.51"/>
    <x v="263"/>
  </r>
  <r>
    <n v="1641"/>
    <x v="10"/>
    <n v="80"/>
    <s v="Arlington"/>
    <s v="Expense"/>
    <s v="Line Item"/>
    <s v="N/A"/>
    <x v="100"/>
    <x v="100"/>
    <m/>
    <x v="264"/>
  </r>
  <r>
    <n v="1642"/>
    <x v="10"/>
    <n v="80"/>
    <s v="Arlington"/>
    <s v="Expense"/>
    <s v="Line Item"/>
    <s v="N/A"/>
    <x v="101"/>
    <x v="101"/>
    <m/>
    <x v="265"/>
  </r>
  <r>
    <n v="1643"/>
    <x v="10"/>
    <n v="80"/>
    <s v="Arlington"/>
    <s v="Expense"/>
    <s v="Line Item"/>
    <s v="N/A"/>
    <x v="102"/>
    <x v="102"/>
    <m/>
    <x v="1"/>
  </r>
  <r>
    <n v="1644"/>
    <x v="10"/>
    <n v="80"/>
    <s v="Arlington"/>
    <s v="Expense"/>
    <s v="Total"/>
    <s v="N/A"/>
    <x v="103"/>
    <x v="103"/>
    <m/>
    <x v="266"/>
  </r>
  <r>
    <n v="1645"/>
    <x v="10"/>
    <n v="80"/>
    <s v="Arlington"/>
    <s v="Expense"/>
    <s v="Line Item"/>
    <s v="N/A"/>
    <x v="104"/>
    <x v="104"/>
    <m/>
    <x v="1"/>
  </r>
  <r>
    <n v="1646"/>
    <x v="10"/>
    <n v="80"/>
    <s v="Arlington"/>
    <s v="Expense"/>
    <s v="Line Item"/>
    <s v="N/A"/>
    <x v="105"/>
    <x v="105"/>
    <m/>
    <x v="1"/>
  </r>
  <r>
    <n v="1647"/>
    <x v="10"/>
    <n v="80"/>
    <s v="Arlington"/>
    <s v="Expense"/>
    <s v="Line Item"/>
    <s v="N/A"/>
    <x v="106"/>
    <x v="106"/>
    <m/>
    <x v="1"/>
  </r>
  <r>
    <n v="1648"/>
    <x v="10"/>
    <n v="80"/>
    <s v="Arlington"/>
    <s v="Expense"/>
    <s v="Line Item"/>
    <s v="N/A"/>
    <x v="107"/>
    <x v="107"/>
    <m/>
    <x v="1"/>
  </r>
  <r>
    <n v="1649"/>
    <x v="10"/>
    <n v="80"/>
    <s v="Arlington"/>
    <s v="Expense"/>
    <s v="Total"/>
    <s v="N/A"/>
    <x v="108"/>
    <x v="108"/>
    <m/>
    <x v="1"/>
  </r>
  <r>
    <n v="1650"/>
    <x v="10"/>
    <n v="80"/>
    <s v="Arlington"/>
    <s v="Expense"/>
    <s v="Line Item"/>
    <s v="N/A"/>
    <x v="109"/>
    <x v="109"/>
    <m/>
    <x v="0"/>
  </r>
  <r>
    <n v="1651"/>
    <x v="10"/>
    <n v="80"/>
    <s v="Arlington"/>
    <s v="Expense"/>
    <s v="Line Item"/>
    <s v="N/A"/>
    <x v="110"/>
    <x v="110"/>
    <m/>
    <x v="0"/>
  </r>
  <r>
    <n v="1652"/>
    <x v="10"/>
    <n v="80"/>
    <s v="Arlington"/>
    <s v="Expense"/>
    <s v="Line Item"/>
    <s v="N/A"/>
    <x v="111"/>
    <x v="111"/>
    <m/>
    <x v="0"/>
  </r>
  <r>
    <n v="1653"/>
    <x v="10"/>
    <n v="80"/>
    <s v="Arlington"/>
    <s v="Expense"/>
    <s v="Line Item"/>
    <s v="N/A"/>
    <x v="112"/>
    <x v="112"/>
    <m/>
    <x v="0"/>
  </r>
  <r>
    <n v="1654"/>
    <x v="10"/>
    <n v="80"/>
    <s v="Arlington"/>
    <s v="Expense"/>
    <s v="Line Item"/>
    <s v="N/A"/>
    <x v="113"/>
    <x v="113"/>
    <m/>
    <x v="267"/>
  </r>
  <r>
    <n v="1655"/>
    <x v="10"/>
    <n v="80"/>
    <s v="Arlington"/>
    <s v="Expense"/>
    <s v="Line Item"/>
    <s v="N/A"/>
    <x v="114"/>
    <x v="114"/>
    <m/>
    <x v="268"/>
  </r>
  <r>
    <n v="1656"/>
    <x v="10"/>
    <n v="80"/>
    <s v="Arlington"/>
    <s v="Expense"/>
    <s v="Line Item"/>
    <s v="N/A"/>
    <x v="115"/>
    <x v="115"/>
    <m/>
    <x v="269"/>
  </r>
  <r>
    <n v="1657"/>
    <x v="10"/>
    <n v="80"/>
    <s v="Arlington"/>
    <s v="Expense"/>
    <s v="Line Item"/>
    <s v="N/A"/>
    <x v="116"/>
    <x v="116"/>
    <m/>
    <x v="1"/>
  </r>
  <r>
    <n v="1658"/>
    <x v="10"/>
    <n v="80"/>
    <s v="Arlington"/>
    <s v="Expense"/>
    <s v="Line Item"/>
    <s v="N/A"/>
    <x v="117"/>
    <x v="117"/>
    <m/>
    <x v="1"/>
  </r>
  <r>
    <n v="1659"/>
    <x v="10"/>
    <n v="80"/>
    <s v="Arlington"/>
    <s v="Expense"/>
    <s v="Line Item"/>
    <s v="N/A"/>
    <x v="118"/>
    <x v="118"/>
    <m/>
    <x v="0"/>
  </r>
  <r>
    <n v="1660"/>
    <x v="10"/>
    <n v="80"/>
    <s v="Arlington"/>
    <s v="Expense"/>
    <s v="Line Item"/>
    <s v="N/A"/>
    <x v="119"/>
    <x v="119"/>
    <m/>
    <x v="0"/>
  </r>
  <r>
    <n v="1661"/>
    <x v="10"/>
    <n v="80"/>
    <s v="Arlington"/>
    <s v="Expense"/>
    <s v="Line Item"/>
    <s v="N/A"/>
    <x v="120"/>
    <x v="120"/>
    <m/>
    <x v="0"/>
  </r>
  <r>
    <n v="1662"/>
    <x v="10"/>
    <n v="80"/>
    <s v="Arlington"/>
    <s v="Expense"/>
    <s v="Line Item"/>
    <s v="N/A"/>
    <x v="121"/>
    <x v="121"/>
    <m/>
    <x v="270"/>
  </r>
  <r>
    <n v="1663"/>
    <x v="10"/>
    <n v="80"/>
    <s v="Arlington"/>
    <s v="Expense"/>
    <s v="Line Item"/>
    <s v="N/A"/>
    <x v="122"/>
    <x v="122"/>
    <m/>
    <x v="0"/>
  </r>
  <r>
    <n v="1664"/>
    <x v="10"/>
    <n v="80"/>
    <s v="Arlington"/>
    <s v="Expense"/>
    <s v="Line Item"/>
    <s v="N/A"/>
    <x v="123"/>
    <x v="123"/>
    <m/>
    <x v="0"/>
  </r>
  <r>
    <n v="1665"/>
    <x v="10"/>
    <n v="80"/>
    <s v="Arlington"/>
    <s v="Expense"/>
    <s v="Line Item"/>
    <s v="N/A"/>
    <x v="124"/>
    <x v="124"/>
    <m/>
    <x v="271"/>
  </r>
  <r>
    <n v="1666"/>
    <x v="10"/>
    <n v="80"/>
    <s v="Arlington"/>
    <s v="Expense"/>
    <s v="Line Item"/>
    <s v="N/A"/>
    <x v="125"/>
    <x v="125"/>
    <m/>
    <x v="0"/>
  </r>
  <r>
    <n v="1667"/>
    <x v="10"/>
    <n v="80"/>
    <s v="Arlington"/>
    <s v="Expense"/>
    <s v="Line Item"/>
    <s v="N/A"/>
    <x v="126"/>
    <x v="126"/>
    <m/>
    <x v="0"/>
  </r>
  <r>
    <n v="1668"/>
    <x v="10"/>
    <n v="80"/>
    <s v="Arlington"/>
    <s v="Expense"/>
    <s v="Total"/>
    <s v="N/A"/>
    <x v="127"/>
    <x v="127"/>
    <m/>
    <x v="272"/>
  </r>
  <r>
    <n v="1669"/>
    <x v="10"/>
    <n v="80"/>
    <s v="Arlington"/>
    <s v="Expense"/>
    <s v="Line Item"/>
    <s v="N/A"/>
    <x v="128"/>
    <x v="128"/>
    <m/>
    <x v="273"/>
  </r>
  <r>
    <n v="1670"/>
    <x v="10"/>
    <n v="80"/>
    <s v="Arlington"/>
    <s v="Expense"/>
    <s v="Line Item"/>
    <s v="N/A"/>
    <x v="129"/>
    <x v="129"/>
    <m/>
    <x v="0"/>
  </r>
  <r>
    <n v="1671"/>
    <x v="10"/>
    <n v="80"/>
    <s v="Arlington"/>
    <s v="Expense"/>
    <s v="Line Item"/>
    <s v="N/A"/>
    <x v="130"/>
    <x v="130"/>
    <m/>
    <x v="0"/>
  </r>
  <r>
    <n v="1672"/>
    <x v="10"/>
    <n v="80"/>
    <s v="Arlington"/>
    <s v="Expense"/>
    <s v="Line Item"/>
    <s v="N/A"/>
    <x v="131"/>
    <x v="131"/>
    <m/>
    <x v="0"/>
  </r>
  <r>
    <n v="1673"/>
    <x v="10"/>
    <n v="80"/>
    <s v="Arlington"/>
    <s v="Expense"/>
    <s v="Line Item"/>
    <s v="N/A"/>
    <x v="132"/>
    <x v="132"/>
    <m/>
    <x v="0"/>
  </r>
  <r>
    <n v="1674"/>
    <x v="10"/>
    <n v="80"/>
    <s v="Arlington"/>
    <s v="Expense"/>
    <s v="Line Item"/>
    <s v="N/A"/>
    <x v="133"/>
    <x v="133"/>
    <m/>
    <x v="274"/>
  </r>
  <r>
    <n v="1675"/>
    <x v="10"/>
    <n v="80"/>
    <s v="Arlington"/>
    <s v="Expense"/>
    <s v="Total"/>
    <s v="N/A"/>
    <x v="134"/>
    <x v="134"/>
    <m/>
    <x v="275"/>
  </r>
  <r>
    <n v="1676"/>
    <x v="10"/>
    <n v="80"/>
    <s v="Arlington"/>
    <s v="Expense"/>
    <s v="Line Item"/>
    <s v="N/A"/>
    <x v="135"/>
    <x v="135"/>
    <m/>
    <x v="276"/>
  </r>
  <r>
    <n v="1677"/>
    <x v="10"/>
    <n v="80"/>
    <s v="Arlington"/>
    <s v="Expense"/>
    <s v="Total"/>
    <s v="N/A"/>
    <x v="136"/>
    <x v="136"/>
    <m/>
    <x v="277"/>
  </r>
  <r>
    <n v="1678"/>
    <x v="10"/>
    <n v="80"/>
    <s v="Arlington"/>
    <s v="Expense"/>
    <s v="Line Item"/>
    <s v="N/A"/>
    <x v="137"/>
    <x v="137"/>
    <m/>
    <x v="0"/>
  </r>
  <r>
    <n v="1679"/>
    <x v="10"/>
    <n v="80"/>
    <s v="Arlington"/>
    <s v="Expense"/>
    <s v="Line Item"/>
    <s v="N/A"/>
    <x v="138"/>
    <x v="138"/>
    <m/>
    <x v="257"/>
  </r>
  <r>
    <n v="1680"/>
    <x v="10"/>
    <n v="80"/>
    <s v="Arlington"/>
    <s v="Expense"/>
    <s v="Total"/>
    <s v="N/A"/>
    <x v="139"/>
    <x v="139"/>
    <m/>
    <x v="278"/>
  </r>
  <r>
    <n v="1681"/>
    <x v="10"/>
    <n v="80"/>
    <s v="Arlington"/>
    <s v="Expense"/>
    <s v="Total"/>
    <s v="N/A"/>
    <x v="140"/>
    <x v="140"/>
    <m/>
    <x v="258"/>
  </r>
  <r>
    <n v="1682"/>
    <x v="10"/>
    <n v="80"/>
    <s v="Arlington"/>
    <s v="Expense"/>
    <s v="Line Item"/>
    <s v="N/A"/>
    <x v="141"/>
    <x v="141"/>
    <m/>
    <x v="279"/>
  </r>
  <r>
    <n v="1683"/>
    <x v="10"/>
    <n v="80"/>
    <s v="Arlington"/>
    <s v="Non-Reimbursable"/>
    <s v="Line Item"/>
    <s v="N/A"/>
    <x v="142"/>
    <x v="142"/>
    <m/>
    <x v="0"/>
  </r>
  <r>
    <n v="1684"/>
    <x v="10"/>
    <n v="80"/>
    <s v="Arlington"/>
    <s v="Non-Reimbursable"/>
    <s v="Line Item"/>
    <s v="N/A"/>
    <x v="143"/>
    <x v="143"/>
    <m/>
    <x v="0"/>
  </r>
  <r>
    <n v="1685"/>
    <x v="10"/>
    <n v="80"/>
    <s v="Arlington"/>
    <s v="Non-Reimbursable"/>
    <s v="Line Item"/>
    <s v="N/A"/>
    <x v="144"/>
    <x v="144"/>
    <m/>
    <x v="0"/>
  </r>
  <r>
    <n v="1686"/>
    <x v="10"/>
    <n v="80"/>
    <s v="Arlington"/>
    <s v="Non-Reimbursable"/>
    <s v="Line Item"/>
    <s v="N/A"/>
    <x v="145"/>
    <x v="145"/>
    <m/>
    <x v="0"/>
  </r>
  <r>
    <n v="1687"/>
    <x v="10"/>
    <n v="80"/>
    <s v="Arlington"/>
    <s v="Non-Reimbursable"/>
    <s v="Line Item"/>
    <s v="N/A"/>
    <x v="146"/>
    <x v="146"/>
    <m/>
    <x v="0"/>
  </r>
  <r>
    <n v="1688"/>
    <x v="10"/>
    <n v="80"/>
    <s v="Arlington"/>
    <s v="Non-Reimbursable"/>
    <s v="Line Item"/>
    <s v="N/A"/>
    <x v="147"/>
    <x v="147"/>
    <m/>
    <x v="0"/>
  </r>
  <r>
    <n v="1689"/>
    <x v="10"/>
    <n v="80"/>
    <s v="Arlington"/>
    <s v="Non-Reimbursable"/>
    <s v="Line Item"/>
    <s v="N/A"/>
    <x v="148"/>
    <x v="148"/>
    <m/>
    <x v="0"/>
  </r>
  <r>
    <n v="1690"/>
    <x v="10"/>
    <n v="80"/>
    <s v="Arlington"/>
    <s v="Non-Reimbursable"/>
    <s v="Total"/>
    <s v="N/A"/>
    <x v="149"/>
    <x v="149"/>
    <m/>
    <x v="1"/>
  </r>
  <r>
    <n v="1691"/>
    <x v="10"/>
    <n v="80"/>
    <s v="Arlington"/>
    <s v="Non-Reimbursable"/>
    <s v="Total"/>
    <s v="N/A"/>
    <x v="150"/>
    <x v="150"/>
    <m/>
    <x v="257"/>
  </r>
  <r>
    <n v="1692"/>
    <x v="10"/>
    <n v="80"/>
    <s v="Arlington"/>
    <s v="Non-Reimbursable"/>
    <s v="Line Item"/>
    <s v="N/A"/>
    <x v="151"/>
    <x v="151"/>
    <m/>
    <x v="257"/>
  </r>
  <r>
    <n v="1693"/>
    <x v="10"/>
    <n v="80"/>
    <s v="Arlington"/>
    <s v="Non-Reimbursable"/>
    <s v="Line Item"/>
    <s v="N/A"/>
    <x v="152"/>
    <x v="152"/>
    <m/>
    <x v="0"/>
  </r>
  <r>
    <n v="1694"/>
    <x v="10"/>
    <n v="80"/>
    <s v="Arlington"/>
    <s v="Non-Reimbursable"/>
    <s v="Line Item"/>
    <s v="N/A"/>
    <x v="153"/>
    <x v="153"/>
    <m/>
    <x v="1"/>
  </r>
  <r>
    <n v="1695"/>
    <x v="11"/>
    <n v="81"/>
    <s v="Malden"/>
    <s v="Revenue"/>
    <s v="Line Item"/>
    <s v="N/A"/>
    <x v="0"/>
    <x v="0"/>
    <m/>
    <x v="0"/>
  </r>
  <r>
    <n v="1696"/>
    <x v="11"/>
    <n v="81"/>
    <s v="Malden"/>
    <s v="Revenue"/>
    <s v="Line Item"/>
    <s v="N/A"/>
    <x v="1"/>
    <x v="1"/>
    <m/>
    <x v="0"/>
  </r>
  <r>
    <n v="1697"/>
    <x v="11"/>
    <n v="81"/>
    <s v="Malden"/>
    <s v="Revenue"/>
    <s v="Line Item"/>
    <s v="N/A"/>
    <x v="2"/>
    <x v="2"/>
    <m/>
    <x v="0"/>
  </r>
  <r>
    <n v="1698"/>
    <x v="11"/>
    <n v="81"/>
    <s v="Malden"/>
    <s v="Revenue"/>
    <s v="Total"/>
    <s v="N/A"/>
    <x v="3"/>
    <x v="3"/>
    <m/>
    <x v="1"/>
  </r>
  <r>
    <n v="1699"/>
    <x v="11"/>
    <n v="81"/>
    <s v="Malden"/>
    <s v="Revenue"/>
    <s v="Line Item"/>
    <s v="N/A"/>
    <x v="4"/>
    <x v="4"/>
    <m/>
    <x v="0"/>
  </r>
  <r>
    <n v="1700"/>
    <x v="11"/>
    <n v="81"/>
    <s v="Malden"/>
    <s v="Revenue"/>
    <s v="Line Item"/>
    <s v="N/A"/>
    <x v="5"/>
    <x v="5"/>
    <m/>
    <x v="0"/>
  </r>
  <r>
    <n v="1701"/>
    <x v="11"/>
    <n v="81"/>
    <s v="Malden"/>
    <s v="Revenue"/>
    <s v="Total"/>
    <s v="N/A"/>
    <x v="6"/>
    <x v="6"/>
    <m/>
    <x v="1"/>
  </r>
  <r>
    <n v="1702"/>
    <x v="11"/>
    <n v="81"/>
    <s v="Malden"/>
    <s v="Revenue"/>
    <s v="Line Item"/>
    <s v="N/A"/>
    <x v="7"/>
    <x v="7"/>
    <m/>
    <x v="0"/>
  </r>
  <r>
    <n v="1703"/>
    <x v="11"/>
    <n v="81"/>
    <s v="Malden"/>
    <s v="Revenue"/>
    <s v="Line Item"/>
    <s v="N/A"/>
    <x v="8"/>
    <x v="8"/>
    <m/>
    <x v="0"/>
  </r>
  <r>
    <n v="1704"/>
    <x v="11"/>
    <n v="81"/>
    <s v="Malden"/>
    <s v="Revenue"/>
    <s v="Line Item"/>
    <s v="N/A"/>
    <x v="9"/>
    <x v="9"/>
    <m/>
    <x v="0"/>
  </r>
  <r>
    <n v="1705"/>
    <x v="11"/>
    <n v="81"/>
    <s v="Malden"/>
    <s v="Revenue"/>
    <s v="Line Item"/>
    <s v="N/A"/>
    <x v="10"/>
    <x v="10"/>
    <m/>
    <x v="280"/>
  </r>
  <r>
    <n v="1706"/>
    <x v="11"/>
    <n v="81"/>
    <s v="Malden"/>
    <s v="Revenue"/>
    <s v="Line Item"/>
    <s v="N/A"/>
    <x v="11"/>
    <x v="11"/>
    <m/>
    <x v="0"/>
  </r>
  <r>
    <n v="1707"/>
    <x v="11"/>
    <n v="81"/>
    <s v="Malden"/>
    <s v="Revenue"/>
    <s v="Line Item"/>
    <s v="N/A"/>
    <x v="12"/>
    <x v="12"/>
    <m/>
    <x v="0"/>
  </r>
  <r>
    <n v="1708"/>
    <x v="11"/>
    <n v="81"/>
    <s v="Malden"/>
    <s v="Revenue"/>
    <s v="Line Item"/>
    <s v="N/A"/>
    <x v="13"/>
    <x v="13"/>
    <m/>
    <x v="0"/>
  </r>
  <r>
    <n v="1709"/>
    <x v="11"/>
    <n v="81"/>
    <s v="Malden"/>
    <s v="Revenue"/>
    <s v="Line Item"/>
    <s v="N/A"/>
    <x v="14"/>
    <x v="14"/>
    <m/>
    <x v="0"/>
  </r>
  <r>
    <n v="1710"/>
    <x v="11"/>
    <n v="81"/>
    <s v="Malden"/>
    <s v="Revenue"/>
    <s v="Line Item"/>
    <s v="N/A"/>
    <x v="15"/>
    <x v="15"/>
    <m/>
    <x v="0"/>
  </r>
  <r>
    <n v="1711"/>
    <x v="11"/>
    <n v="81"/>
    <s v="Malden"/>
    <s v="Revenue"/>
    <s v="Line Item"/>
    <s v="N/A"/>
    <x v="16"/>
    <x v="16"/>
    <m/>
    <x v="0"/>
  </r>
  <r>
    <n v="1712"/>
    <x v="11"/>
    <n v="81"/>
    <s v="Malden"/>
    <s v="Revenue"/>
    <s v="Line Item"/>
    <s v="N/A"/>
    <x v="17"/>
    <x v="17"/>
    <m/>
    <x v="0"/>
  </r>
  <r>
    <n v="1713"/>
    <x v="11"/>
    <n v="81"/>
    <s v="Malden"/>
    <s v="Revenue"/>
    <s v="Line Item"/>
    <s v="N/A"/>
    <x v="18"/>
    <x v="18"/>
    <m/>
    <x v="0"/>
  </r>
  <r>
    <n v="1714"/>
    <x v="11"/>
    <n v="81"/>
    <s v="Malden"/>
    <s v="Revenue"/>
    <s v="Line Item"/>
    <s v="N/A"/>
    <x v="19"/>
    <x v="19"/>
    <m/>
    <x v="0"/>
  </r>
  <r>
    <n v="1715"/>
    <x v="11"/>
    <n v="81"/>
    <s v="Malden"/>
    <s v="Revenue"/>
    <s v="Line Item"/>
    <s v="N/A"/>
    <x v="20"/>
    <x v="20"/>
    <m/>
    <x v="0"/>
  </r>
  <r>
    <n v="1716"/>
    <x v="11"/>
    <n v="81"/>
    <s v="Malden"/>
    <s v="Revenue"/>
    <s v="Line Item"/>
    <s v="N/A"/>
    <x v="21"/>
    <x v="21"/>
    <m/>
    <x v="0"/>
  </r>
  <r>
    <n v="1717"/>
    <x v="11"/>
    <n v="81"/>
    <s v="Malden"/>
    <s v="Revenue"/>
    <s v="Line Item"/>
    <s v="N/A"/>
    <x v="22"/>
    <x v="22"/>
    <m/>
    <x v="0"/>
  </r>
  <r>
    <n v="1718"/>
    <x v="11"/>
    <n v="81"/>
    <s v="Malden"/>
    <s v="Revenue"/>
    <s v="Line Item"/>
    <s v="N/A"/>
    <x v="23"/>
    <x v="23"/>
    <m/>
    <x v="0"/>
  </r>
  <r>
    <n v="1719"/>
    <x v="11"/>
    <n v="81"/>
    <s v="Malden"/>
    <s v="Revenue"/>
    <s v="Line Item"/>
    <s v="N/A"/>
    <x v="24"/>
    <x v="24"/>
    <m/>
    <x v="0"/>
  </r>
  <r>
    <n v="1720"/>
    <x v="11"/>
    <n v="81"/>
    <s v="Malden"/>
    <s v="Revenue"/>
    <s v="Line Item"/>
    <s v="N/A"/>
    <x v="25"/>
    <x v="25"/>
    <m/>
    <x v="0"/>
  </r>
  <r>
    <n v="1721"/>
    <x v="11"/>
    <n v="81"/>
    <s v="Malden"/>
    <s v="Revenue"/>
    <s v="Line Item"/>
    <s v="N/A"/>
    <x v="26"/>
    <x v="26"/>
    <m/>
    <x v="0"/>
  </r>
  <r>
    <n v="1722"/>
    <x v="11"/>
    <n v="81"/>
    <s v="Malden"/>
    <s v="Revenue"/>
    <s v="Line Item"/>
    <s v="N/A"/>
    <x v="27"/>
    <x v="27"/>
    <m/>
    <x v="0"/>
  </r>
  <r>
    <n v="1723"/>
    <x v="11"/>
    <n v="81"/>
    <s v="Malden"/>
    <s v="Revenue"/>
    <s v="Line Item"/>
    <s v="N/A"/>
    <x v="28"/>
    <x v="28"/>
    <m/>
    <x v="281"/>
  </r>
  <r>
    <n v="1724"/>
    <x v="11"/>
    <n v="81"/>
    <s v="Malden"/>
    <s v="Revenue"/>
    <s v="Line Item"/>
    <s v="N/A"/>
    <x v="29"/>
    <x v="29"/>
    <m/>
    <x v="0"/>
  </r>
  <r>
    <n v="1725"/>
    <x v="11"/>
    <n v="81"/>
    <s v="Malden"/>
    <s v="Revenue"/>
    <s v="Line Item"/>
    <s v="N/A"/>
    <x v="30"/>
    <x v="30"/>
    <m/>
    <x v="0"/>
  </r>
  <r>
    <n v="1726"/>
    <x v="11"/>
    <n v="81"/>
    <s v="Malden"/>
    <s v="Revenue"/>
    <s v="Line Item"/>
    <s v="N/A"/>
    <x v="31"/>
    <x v="31"/>
    <m/>
    <x v="0"/>
  </r>
  <r>
    <n v="1727"/>
    <x v="11"/>
    <n v="81"/>
    <s v="Malden"/>
    <s v="Revenue"/>
    <s v="Line Item"/>
    <s v="N/A"/>
    <x v="32"/>
    <x v="32"/>
    <m/>
    <x v="0"/>
  </r>
  <r>
    <n v="1728"/>
    <x v="11"/>
    <n v="81"/>
    <s v="Malden"/>
    <s v="Revenue"/>
    <s v="Line Item"/>
    <s v="N/A"/>
    <x v="33"/>
    <x v="33"/>
    <m/>
    <x v="0"/>
  </r>
  <r>
    <n v="1729"/>
    <x v="11"/>
    <n v="81"/>
    <s v="Malden"/>
    <s v="Revenue"/>
    <s v="Line Item"/>
    <s v="N/A"/>
    <x v="34"/>
    <x v="34"/>
    <m/>
    <x v="0"/>
  </r>
  <r>
    <n v="1730"/>
    <x v="11"/>
    <n v="81"/>
    <s v="Malden"/>
    <s v="Revenue"/>
    <s v="Line Item"/>
    <s v="N/A"/>
    <x v="35"/>
    <x v="35"/>
    <m/>
    <x v="0"/>
  </r>
  <r>
    <n v="1731"/>
    <x v="11"/>
    <n v="81"/>
    <s v="Malden"/>
    <s v="Revenue"/>
    <s v="Line Item"/>
    <s v="N/A"/>
    <x v="36"/>
    <x v="36"/>
    <m/>
    <x v="0"/>
  </r>
  <r>
    <n v="1732"/>
    <x v="11"/>
    <n v="81"/>
    <s v="Malden"/>
    <s v="Revenue"/>
    <s v="Line Item"/>
    <s v="N/A"/>
    <x v="37"/>
    <x v="37"/>
    <m/>
    <x v="0"/>
  </r>
  <r>
    <n v="1733"/>
    <x v="11"/>
    <n v="81"/>
    <s v="Malden"/>
    <s v="Revenue"/>
    <s v="Line Item"/>
    <s v="N/A"/>
    <x v="38"/>
    <x v="38"/>
    <m/>
    <x v="0"/>
  </r>
  <r>
    <n v="1734"/>
    <x v="11"/>
    <n v="81"/>
    <s v="Malden"/>
    <s v="Revenue"/>
    <s v="Line Item"/>
    <s v="N/A"/>
    <x v="39"/>
    <x v="39"/>
    <m/>
    <x v="0"/>
  </r>
  <r>
    <n v="1735"/>
    <x v="11"/>
    <n v="81"/>
    <s v="Malden"/>
    <s v="Revenue"/>
    <s v="Line Item"/>
    <s v="N/A"/>
    <x v="40"/>
    <x v="40"/>
    <m/>
    <x v="0"/>
  </r>
  <r>
    <n v="1736"/>
    <x v="11"/>
    <n v="81"/>
    <s v="Malden"/>
    <s v="Revenue"/>
    <s v="Line Item"/>
    <s v="N/A"/>
    <x v="41"/>
    <x v="41"/>
    <m/>
    <x v="0"/>
  </r>
  <r>
    <n v="1737"/>
    <x v="11"/>
    <n v="81"/>
    <s v="Malden"/>
    <s v="Revenue"/>
    <s v="Total"/>
    <s v="N/A"/>
    <x v="42"/>
    <x v="42"/>
    <m/>
    <x v="282"/>
  </r>
  <r>
    <n v="1738"/>
    <x v="11"/>
    <n v="81"/>
    <s v="Malden"/>
    <s v="Revenue"/>
    <s v="Line Item"/>
    <s v="N/A"/>
    <x v="43"/>
    <x v="43"/>
    <m/>
    <x v="0"/>
  </r>
  <r>
    <n v="1739"/>
    <x v="11"/>
    <n v="81"/>
    <s v="Malden"/>
    <s v="Revenue"/>
    <s v="Line Item"/>
    <s v="N/A"/>
    <x v="44"/>
    <x v="44"/>
    <m/>
    <x v="0"/>
  </r>
  <r>
    <n v="1740"/>
    <x v="11"/>
    <n v="81"/>
    <s v="Malden"/>
    <s v="Revenue"/>
    <s v="Line Item"/>
    <s v="N/A"/>
    <x v="45"/>
    <x v="45"/>
    <m/>
    <x v="0"/>
  </r>
  <r>
    <n v="1741"/>
    <x v="11"/>
    <n v="81"/>
    <s v="Malden"/>
    <s v="Revenue"/>
    <s v="Line Item"/>
    <s v="N/A"/>
    <x v="46"/>
    <x v="46"/>
    <m/>
    <x v="0"/>
  </r>
  <r>
    <n v="1742"/>
    <x v="11"/>
    <n v="81"/>
    <s v="Malden"/>
    <s v="Revenue"/>
    <s v="Line Item"/>
    <s v="N/A"/>
    <x v="47"/>
    <x v="47"/>
    <m/>
    <x v="0"/>
  </r>
  <r>
    <n v="1743"/>
    <x v="11"/>
    <n v="81"/>
    <s v="Malden"/>
    <s v="Revenue"/>
    <s v="Line Item"/>
    <s v="N/A"/>
    <x v="48"/>
    <x v="48"/>
    <m/>
    <x v="283"/>
  </r>
  <r>
    <n v="1744"/>
    <x v="11"/>
    <n v="81"/>
    <s v="Malden"/>
    <s v="Revenue"/>
    <s v="Line Item"/>
    <s v="N/A"/>
    <x v="49"/>
    <x v="49"/>
    <m/>
    <x v="0"/>
  </r>
  <r>
    <n v="1745"/>
    <x v="11"/>
    <n v="81"/>
    <s v="Malden"/>
    <s v="Revenue"/>
    <s v="Line Item"/>
    <s v="N/A"/>
    <x v="50"/>
    <x v="50"/>
    <m/>
    <x v="0"/>
  </r>
  <r>
    <n v="1746"/>
    <x v="11"/>
    <n v="81"/>
    <s v="Malden"/>
    <s v="Revenue"/>
    <s v="Line Item"/>
    <s v="N/A"/>
    <x v="51"/>
    <x v="51"/>
    <m/>
    <x v="0"/>
  </r>
  <r>
    <n v="1747"/>
    <x v="11"/>
    <n v="81"/>
    <s v="Malden"/>
    <s v="Revenue"/>
    <s v="Total"/>
    <s v="N/A"/>
    <x v="52"/>
    <x v="52"/>
    <m/>
    <x v="284"/>
  </r>
  <r>
    <n v="1748"/>
    <x v="11"/>
    <n v="81"/>
    <s v="Malden"/>
    <s v="Salary Expense"/>
    <s v="Line Item"/>
    <s v="Management"/>
    <x v="53"/>
    <x v="53"/>
    <n v="1.07"/>
    <x v="285"/>
  </r>
  <r>
    <n v="1749"/>
    <x v="11"/>
    <n v="81"/>
    <s v="Malden"/>
    <s v="Salary Expense"/>
    <s v="Line Item"/>
    <s v="Management"/>
    <x v="54"/>
    <x v="54"/>
    <n v="0.08"/>
    <x v="286"/>
  </r>
  <r>
    <n v="1750"/>
    <x v="11"/>
    <n v="81"/>
    <s v="Malden"/>
    <s v="Salary Expense"/>
    <s v="Line Item"/>
    <s v="Management"/>
    <x v="55"/>
    <x v="55"/>
    <n v="0"/>
    <x v="1"/>
  </r>
  <r>
    <n v="1751"/>
    <x v="11"/>
    <n v="81"/>
    <s v="Malden"/>
    <s v="Salary Expense"/>
    <s v="Line Item"/>
    <s v="Direct Care"/>
    <x v="56"/>
    <x v="56"/>
    <n v="0"/>
    <x v="1"/>
  </r>
  <r>
    <n v="1752"/>
    <x v="11"/>
    <n v="81"/>
    <s v="Malden"/>
    <s v="Salary Expense"/>
    <s v="Line Item"/>
    <s v="Direct Care"/>
    <x v="57"/>
    <x v="57"/>
    <n v="0"/>
    <x v="1"/>
  </r>
  <r>
    <n v="1753"/>
    <x v="11"/>
    <n v="81"/>
    <s v="Malden"/>
    <s v="Salary Expense"/>
    <s v="Line Item"/>
    <s v="Direct Care"/>
    <x v="58"/>
    <x v="58"/>
    <m/>
    <x v="1"/>
  </r>
  <r>
    <n v="1754"/>
    <x v="11"/>
    <n v="81"/>
    <s v="Malden"/>
    <s v="Salary Expense"/>
    <s v="Line Item"/>
    <s v="Direct Care"/>
    <x v="59"/>
    <x v="59"/>
    <n v="0"/>
    <x v="1"/>
  </r>
  <r>
    <n v="1755"/>
    <x v="11"/>
    <n v="81"/>
    <s v="Malden"/>
    <s v="Salary Expense"/>
    <s v="Line Item"/>
    <s v="Direct Care"/>
    <x v="60"/>
    <x v="60"/>
    <n v="0"/>
    <x v="1"/>
  </r>
  <r>
    <n v="1756"/>
    <x v="11"/>
    <n v="81"/>
    <s v="Malden"/>
    <s v="Salary Expense"/>
    <s v="Line Item"/>
    <s v="Direct Care"/>
    <x v="61"/>
    <x v="61"/>
    <m/>
    <x v="1"/>
  </r>
  <r>
    <n v="1757"/>
    <x v="11"/>
    <n v="81"/>
    <s v="Malden"/>
    <s v="Salary Expense"/>
    <s v="Line Item"/>
    <s v="Direct Care"/>
    <x v="62"/>
    <x v="62"/>
    <m/>
    <x v="1"/>
  </r>
  <r>
    <n v="1758"/>
    <x v="11"/>
    <n v="81"/>
    <s v="Malden"/>
    <s v="Salary Expense"/>
    <s v="Line Item"/>
    <s v="Direct Care"/>
    <x v="63"/>
    <x v="63"/>
    <m/>
    <x v="1"/>
  </r>
  <r>
    <n v="1759"/>
    <x v="11"/>
    <n v="81"/>
    <s v="Malden"/>
    <s v="Salary Expense"/>
    <s v="Line Item"/>
    <s v="Direct Care"/>
    <x v="64"/>
    <x v="64"/>
    <m/>
    <x v="1"/>
  </r>
  <r>
    <n v="1760"/>
    <x v="11"/>
    <n v="81"/>
    <s v="Malden"/>
    <s v="Salary Expense"/>
    <s v="Line Item"/>
    <s v="Direct Care"/>
    <x v="65"/>
    <x v="65"/>
    <m/>
    <x v="1"/>
  </r>
  <r>
    <n v="1761"/>
    <x v="11"/>
    <n v="81"/>
    <s v="Malden"/>
    <s v="Salary Expense"/>
    <s v="Line Item"/>
    <s v="Direct Care"/>
    <x v="66"/>
    <x v="66"/>
    <m/>
    <x v="1"/>
  </r>
  <r>
    <n v="1762"/>
    <x v="11"/>
    <n v="81"/>
    <s v="Malden"/>
    <s v="Salary Expense"/>
    <s v="Line Item"/>
    <s v="Direct Care"/>
    <x v="67"/>
    <x v="67"/>
    <n v="0"/>
    <x v="1"/>
  </r>
  <r>
    <n v="1763"/>
    <x v="11"/>
    <n v="81"/>
    <s v="Malden"/>
    <s v="Salary Expense"/>
    <s v="Line Item"/>
    <s v="Direct Care"/>
    <x v="68"/>
    <x v="68"/>
    <n v="0"/>
    <x v="1"/>
  </r>
  <r>
    <n v="1764"/>
    <x v="11"/>
    <n v="81"/>
    <s v="Malden"/>
    <s v="Salary Expense"/>
    <s v="Line Item"/>
    <s v="Direct Care"/>
    <x v="69"/>
    <x v="69"/>
    <m/>
    <x v="1"/>
  </r>
  <r>
    <n v="1765"/>
    <x v="11"/>
    <n v="81"/>
    <s v="Malden"/>
    <s v="Salary Expense"/>
    <s v="Line Item"/>
    <s v="Direct Care"/>
    <x v="70"/>
    <x v="70"/>
    <m/>
    <x v="1"/>
  </r>
  <r>
    <n v="1766"/>
    <x v="11"/>
    <n v="81"/>
    <s v="Malden"/>
    <s v="Salary Expense"/>
    <s v="Line Item"/>
    <s v="Direct Care"/>
    <x v="71"/>
    <x v="71"/>
    <m/>
    <x v="1"/>
  </r>
  <r>
    <n v="1767"/>
    <x v="11"/>
    <n v="81"/>
    <s v="Malden"/>
    <s v="Salary Expense"/>
    <s v="Line Item"/>
    <s v="Direct Care"/>
    <x v="72"/>
    <x v="72"/>
    <m/>
    <x v="1"/>
  </r>
  <r>
    <n v="1768"/>
    <x v="11"/>
    <n v="81"/>
    <s v="Malden"/>
    <s v="Salary Expense"/>
    <s v="Line Item"/>
    <s v="Direct Care"/>
    <x v="73"/>
    <x v="73"/>
    <n v="0"/>
    <x v="1"/>
  </r>
  <r>
    <n v="1769"/>
    <x v="11"/>
    <n v="81"/>
    <s v="Malden"/>
    <s v="Salary Expense"/>
    <s v="Line Item"/>
    <s v="Direct Care"/>
    <x v="74"/>
    <x v="74"/>
    <n v="0"/>
    <x v="1"/>
  </r>
  <r>
    <n v="1770"/>
    <x v="11"/>
    <n v="81"/>
    <s v="Malden"/>
    <s v="Salary Expense"/>
    <s v="Line Item"/>
    <s v="Direct Care"/>
    <x v="75"/>
    <x v="75"/>
    <n v="0"/>
    <x v="1"/>
  </r>
  <r>
    <n v="1771"/>
    <x v="11"/>
    <n v="81"/>
    <s v="Malden"/>
    <s v="Salary Expense"/>
    <s v="Line Item"/>
    <s v="Direct Care"/>
    <x v="76"/>
    <x v="76"/>
    <n v="0"/>
    <x v="1"/>
  </r>
  <r>
    <n v="1772"/>
    <x v="11"/>
    <n v="81"/>
    <s v="Malden"/>
    <s v="Salary Expense"/>
    <s v="Line Item"/>
    <s v="Direct Care"/>
    <x v="77"/>
    <x v="77"/>
    <n v="0"/>
    <x v="1"/>
  </r>
  <r>
    <n v="1773"/>
    <x v="11"/>
    <n v="81"/>
    <s v="Malden"/>
    <s v="Salary Expense"/>
    <s v="Line Item"/>
    <s v="Direct Care"/>
    <x v="78"/>
    <x v="78"/>
    <m/>
    <x v="1"/>
  </r>
  <r>
    <n v="1774"/>
    <x v="11"/>
    <n v="81"/>
    <s v="Malden"/>
    <s v="Salary Expense"/>
    <s v="Line Item"/>
    <s v="Direct Care"/>
    <x v="79"/>
    <x v="79"/>
    <m/>
    <x v="1"/>
  </r>
  <r>
    <n v="1775"/>
    <x v="11"/>
    <n v="81"/>
    <s v="Malden"/>
    <s v="Salary Expense"/>
    <s v="Line Item"/>
    <s v="Direct Care"/>
    <x v="80"/>
    <x v="80"/>
    <m/>
    <x v="1"/>
  </r>
  <r>
    <n v="1776"/>
    <x v="11"/>
    <n v="81"/>
    <s v="Malden"/>
    <s v="Salary Expense"/>
    <s v="Line Item"/>
    <s v="Direct Care"/>
    <x v="81"/>
    <x v="81"/>
    <n v="0"/>
    <x v="1"/>
  </r>
  <r>
    <n v="1777"/>
    <x v="11"/>
    <n v="81"/>
    <s v="Malden"/>
    <s v="Salary Expense"/>
    <s v="Line Item"/>
    <s v="Direct Care"/>
    <x v="82"/>
    <x v="82"/>
    <n v="0"/>
    <x v="1"/>
  </r>
  <r>
    <n v="1778"/>
    <x v="11"/>
    <n v="81"/>
    <s v="Malden"/>
    <s v="Salary Expense"/>
    <s v="Line Item"/>
    <s v="Direct Care"/>
    <x v="83"/>
    <x v="83"/>
    <n v="0"/>
    <x v="1"/>
  </r>
  <r>
    <n v="1779"/>
    <x v="11"/>
    <n v="81"/>
    <s v="Malden"/>
    <s v="Salary Expense"/>
    <s v="Line Item"/>
    <s v="Direct Care"/>
    <x v="84"/>
    <x v="84"/>
    <n v="0"/>
    <x v="1"/>
  </r>
  <r>
    <n v="1780"/>
    <x v="11"/>
    <n v="81"/>
    <s v="Malden"/>
    <s v="Salary Expense"/>
    <s v="Line Item"/>
    <s v="Direct Care"/>
    <x v="85"/>
    <x v="85"/>
    <n v="3.92"/>
    <x v="287"/>
  </r>
  <r>
    <n v="1781"/>
    <x v="11"/>
    <n v="81"/>
    <s v="Malden"/>
    <s v="Salary Expense"/>
    <s v="Line Item"/>
    <s v="Direct Care"/>
    <x v="86"/>
    <x v="86"/>
    <n v="0"/>
    <x v="1"/>
  </r>
  <r>
    <n v="1782"/>
    <x v="11"/>
    <n v="81"/>
    <s v="Malden"/>
    <s v="Salary Expense"/>
    <s v="Line Item"/>
    <s v="Clerical/Support"/>
    <x v="87"/>
    <x v="87"/>
    <n v="0.5"/>
    <x v="288"/>
  </r>
  <r>
    <n v="1783"/>
    <x v="11"/>
    <n v="81"/>
    <s v="Malden"/>
    <s v="Salary Expense"/>
    <s v="Line Item"/>
    <s v="Clerical/Support"/>
    <x v="88"/>
    <x v="88"/>
    <n v="0"/>
    <x v="1"/>
  </r>
  <r>
    <n v="1784"/>
    <x v="11"/>
    <n v="81"/>
    <s v="Malden"/>
    <s v="Salary Expense"/>
    <s v="Line Item"/>
    <s v="Clerical/Support"/>
    <x v="89"/>
    <x v="89"/>
    <m/>
    <x v="1"/>
  </r>
  <r>
    <n v="1785"/>
    <x v="11"/>
    <n v="81"/>
    <s v="Malden"/>
    <s v="Salary Expense"/>
    <s v="Line Item"/>
    <s v="N/A"/>
    <x v="90"/>
    <x v="90"/>
    <m/>
    <x v="1"/>
  </r>
  <r>
    <n v="1786"/>
    <x v="11"/>
    <n v="81"/>
    <s v="Malden"/>
    <s v="Salary Expense"/>
    <s v="Total"/>
    <s v="N/A"/>
    <x v="91"/>
    <x v="91"/>
    <n v="5.57"/>
    <x v="289"/>
  </r>
  <r>
    <n v="1787"/>
    <x v="11"/>
    <n v="81"/>
    <s v="Malden"/>
    <s v="Expense"/>
    <s v="Total"/>
    <s v="N/A"/>
    <x v="92"/>
    <x v="92"/>
    <n v="5.57"/>
    <x v="289"/>
  </r>
  <r>
    <n v="1788"/>
    <x v="11"/>
    <n v="81"/>
    <s v="Malden"/>
    <s v="Expense"/>
    <s v="Line Item"/>
    <s v="N/A"/>
    <x v="93"/>
    <x v="93"/>
    <n v="0"/>
    <x v="1"/>
  </r>
  <r>
    <n v="1789"/>
    <x v="11"/>
    <n v="81"/>
    <s v="Malden"/>
    <s v="Expense"/>
    <s v="Line Item"/>
    <s v="N/A"/>
    <x v="94"/>
    <x v="94"/>
    <n v="0"/>
    <x v="1"/>
  </r>
  <r>
    <n v="1790"/>
    <x v="11"/>
    <n v="81"/>
    <s v="Malden"/>
    <s v="Expense"/>
    <s v="Line Item"/>
    <s v="N/A"/>
    <x v="95"/>
    <x v="95"/>
    <n v="0"/>
    <x v="1"/>
  </r>
  <r>
    <n v="1791"/>
    <x v="11"/>
    <n v="81"/>
    <s v="Malden"/>
    <s v="Expense"/>
    <s v="Line Item"/>
    <s v="N/A"/>
    <x v="96"/>
    <x v="96"/>
    <m/>
    <x v="1"/>
  </r>
  <r>
    <n v="1792"/>
    <x v="11"/>
    <n v="81"/>
    <s v="Malden"/>
    <s v="Expense"/>
    <s v="Total"/>
    <s v="N/A"/>
    <x v="97"/>
    <x v="97"/>
    <n v="0"/>
    <x v="1"/>
  </r>
  <r>
    <n v="1793"/>
    <x v="11"/>
    <n v="81"/>
    <s v="Malden"/>
    <s v="Expense"/>
    <s v="Line Item"/>
    <s v="N/A"/>
    <x v="98"/>
    <x v="98"/>
    <m/>
    <x v="1"/>
  </r>
  <r>
    <n v="1794"/>
    <x v="11"/>
    <n v="81"/>
    <s v="Malden"/>
    <s v="Expense"/>
    <s v="Total"/>
    <s v="N/A"/>
    <x v="99"/>
    <x v="99"/>
    <n v="5.57"/>
    <x v="289"/>
  </r>
  <r>
    <n v="1795"/>
    <x v="11"/>
    <n v="81"/>
    <s v="Malden"/>
    <s v="Expense"/>
    <s v="Line Item"/>
    <s v="N/A"/>
    <x v="100"/>
    <x v="100"/>
    <m/>
    <x v="290"/>
  </r>
  <r>
    <n v="1796"/>
    <x v="11"/>
    <n v="81"/>
    <s v="Malden"/>
    <s v="Expense"/>
    <s v="Line Item"/>
    <s v="N/A"/>
    <x v="101"/>
    <x v="101"/>
    <m/>
    <x v="291"/>
  </r>
  <r>
    <n v="1797"/>
    <x v="11"/>
    <n v="81"/>
    <s v="Malden"/>
    <s v="Expense"/>
    <s v="Line Item"/>
    <s v="N/A"/>
    <x v="102"/>
    <x v="102"/>
    <m/>
    <x v="1"/>
  </r>
  <r>
    <n v="1798"/>
    <x v="11"/>
    <n v="81"/>
    <s v="Malden"/>
    <s v="Expense"/>
    <s v="Total"/>
    <s v="N/A"/>
    <x v="103"/>
    <x v="103"/>
    <m/>
    <x v="292"/>
  </r>
  <r>
    <n v="1799"/>
    <x v="11"/>
    <n v="81"/>
    <s v="Malden"/>
    <s v="Expense"/>
    <s v="Line Item"/>
    <s v="N/A"/>
    <x v="104"/>
    <x v="104"/>
    <m/>
    <x v="1"/>
  </r>
  <r>
    <n v="1800"/>
    <x v="11"/>
    <n v="81"/>
    <s v="Malden"/>
    <s v="Expense"/>
    <s v="Line Item"/>
    <s v="N/A"/>
    <x v="105"/>
    <x v="105"/>
    <m/>
    <x v="1"/>
  </r>
  <r>
    <n v="1801"/>
    <x v="11"/>
    <n v="81"/>
    <s v="Malden"/>
    <s v="Expense"/>
    <s v="Line Item"/>
    <s v="N/A"/>
    <x v="106"/>
    <x v="106"/>
    <m/>
    <x v="1"/>
  </r>
  <r>
    <n v="1802"/>
    <x v="11"/>
    <n v="81"/>
    <s v="Malden"/>
    <s v="Expense"/>
    <s v="Line Item"/>
    <s v="N/A"/>
    <x v="107"/>
    <x v="107"/>
    <m/>
    <x v="0"/>
  </r>
  <r>
    <n v="1803"/>
    <x v="11"/>
    <n v="81"/>
    <s v="Malden"/>
    <s v="Expense"/>
    <s v="Total"/>
    <s v="N/A"/>
    <x v="108"/>
    <x v="108"/>
    <m/>
    <x v="1"/>
  </r>
  <r>
    <n v="1804"/>
    <x v="11"/>
    <n v="81"/>
    <s v="Malden"/>
    <s v="Expense"/>
    <s v="Line Item"/>
    <s v="N/A"/>
    <x v="109"/>
    <x v="109"/>
    <m/>
    <x v="0"/>
  </r>
  <r>
    <n v="1805"/>
    <x v="11"/>
    <n v="81"/>
    <s v="Malden"/>
    <s v="Expense"/>
    <s v="Line Item"/>
    <s v="N/A"/>
    <x v="110"/>
    <x v="110"/>
    <m/>
    <x v="0"/>
  </r>
  <r>
    <n v="1806"/>
    <x v="11"/>
    <n v="81"/>
    <s v="Malden"/>
    <s v="Expense"/>
    <s v="Line Item"/>
    <s v="N/A"/>
    <x v="111"/>
    <x v="111"/>
    <m/>
    <x v="0"/>
  </r>
  <r>
    <n v="1807"/>
    <x v="11"/>
    <n v="81"/>
    <s v="Malden"/>
    <s v="Expense"/>
    <s v="Line Item"/>
    <s v="N/A"/>
    <x v="112"/>
    <x v="112"/>
    <m/>
    <x v="0"/>
  </r>
  <r>
    <n v="1808"/>
    <x v="11"/>
    <n v="81"/>
    <s v="Malden"/>
    <s v="Expense"/>
    <s v="Line Item"/>
    <s v="N/A"/>
    <x v="113"/>
    <x v="113"/>
    <m/>
    <x v="197"/>
  </r>
  <r>
    <n v="1809"/>
    <x v="11"/>
    <n v="81"/>
    <s v="Malden"/>
    <s v="Expense"/>
    <s v="Line Item"/>
    <s v="N/A"/>
    <x v="114"/>
    <x v="114"/>
    <m/>
    <x v="293"/>
  </r>
  <r>
    <n v="1810"/>
    <x v="11"/>
    <n v="81"/>
    <s v="Malden"/>
    <s v="Expense"/>
    <s v="Line Item"/>
    <s v="N/A"/>
    <x v="115"/>
    <x v="115"/>
    <m/>
    <x v="294"/>
  </r>
  <r>
    <n v="1811"/>
    <x v="11"/>
    <n v="81"/>
    <s v="Malden"/>
    <s v="Expense"/>
    <s v="Line Item"/>
    <s v="N/A"/>
    <x v="116"/>
    <x v="116"/>
    <m/>
    <x v="295"/>
  </r>
  <r>
    <n v="1812"/>
    <x v="11"/>
    <n v="81"/>
    <s v="Malden"/>
    <s v="Expense"/>
    <s v="Line Item"/>
    <s v="N/A"/>
    <x v="117"/>
    <x v="117"/>
    <m/>
    <x v="1"/>
  </r>
  <r>
    <n v="1813"/>
    <x v="11"/>
    <n v="81"/>
    <s v="Malden"/>
    <s v="Expense"/>
    <s v="Line Item"/>
    <s v="N/A"/>
    <x v="118"/>
    <x v="118"/>
    <m/>
    <x v="0"/>
  </r>
  <r>
    <n v="1814"/>
    <x v="11"/>
    <n v="81"/>
    <s v="Malden"/>
    <s v="Expense"/>
    <s v="Line Item"/>
    <s v="N/A"/>
    <x v="119"/>
    <x v="119"/>
    <m/>
    <x v="0"/>
  </r>
  <r>
    <n v="1815"/>
    <x v="11"/>
    <n v="81"/>
    <s v="Malden"/>
    <s v="Expense"/>
    <s v="Line Item"/>
    <s v="N/A"/>
    <x v="120"/>
    <x v="120"/>
    <m/>
    <x v="0"/>
  </r>
  <r>
    <n v="1816"/>
    <x v="11"/>
    <n v="81"/>
    <s v="Malden"/>
    <s v="Expense"/>
    <s v="Line Item"/>
    <s v="N/A"/>
    <x v="121"/>
    <x v="121"/>
    <m/>
    <x v="296"/>
  </r>
  <r>
    <n v="1817"/>
    <x v="11"/>
    <n v="81"/>
    <s v="Malden"/>
    <s v="Expense"/>
    <s v="Line Item"/>
    <s v="N/A"/>
    <x v="122"/>
    <x v="122"/>
    <m/>
    <x v="0"/>
  </r>
  <r>
    <n v="1818"/>
    <x v="11"/>
    <n v="81"/>
    <s v="Malden"/>
    <s v="Expense"/>
    <s v="Line Item"/>
    <s v="N/A"/>
    <x v="123"/>
    <x v="123"/>
    <m/>
    <x v="0"/>
  </r>
  <r>
    <n v="1819"/>
    <x v="11"/>
    <n v="81"/>
    <s v="Malden"/>
    <s v="Expense"/>
    <s v="Line Item"/>
    <s v="N/A"/>
    <x v="124"/>
    <x v="124"/>
    <m/>
    <x v="167"/>
  </r>
  <r>
    <n v="1820"/>
    <x v="11"/>
    <n v="81"/>
    <s v="Malden"/>
    <s v="Expense"/>
    <s v="Line Item"/>
    <s v="N/A"/>
    <x v="125"/>
    <x v="125"/>
    <m/>
    <x v="0"/>
  </r>
  <r>
    <n v="1821"/>
    <x v="11"/>
    <n v="81"/>
    <s v="Malden"/>
    <s v="Expense"/>
    <s v="Line Item"/>
    <s v="N/A"/>
    <x v="126"/>
    <x v="126"/>
    <m/>
    <x v="0"/>
  </r>
  <r>
    <n v="1822"/>
    <x v="11"/>
    <n v="81"/>
    <s v="Malden"/>
    <s v="Expense"/>
    <s v="Total"/>
    <s v="N/A"/>
    <x v="127"/>
    <x v="127"/>
    <m/>
    <x v="297"/>
  </r>
  <r>
    <n v="1823"/>
    <x v="11"/>
    <n v="81"/>
    <s v="Malden"/>
    <s v="Expense"/>
    <s v="Line Item"/>
    <s v="N/A"/>
    <x v="128"/>
    <x v="128"/>
    <m/>
    <x v="298"/>
  </r>
  <r>
    <n v="1824"/>
    <x v="11"/>
    <n v="81"/>
    <s v="Malden"/>
    <s v="Expense"/>
    <s v="Line Item"/>
    <s v="N/A"/>
    <x v="129"/>
    <x v="129"/>
    <m/>
    <x v="0"/>
  </r>
  <r>
    <n v="1825"/>
    <x v="11"/>
    <n v="81"/>
    <s v="Malden"/>
    <s v="Expense"/>
    <s v="Line Item"/>
    <s v="N/A"/>
    <x v="130"/>
    <x v="130"/>
    <m/>
    <x v="0"/>
  </r>
  <r>
    <n v="1826"/>
    <x v="11"/>
    <n v="81"/>
    <s v="Malden"/>
    <s v="Expense"/>
    <s v="Line Item"/>
    <s v="N/A"/>
    <x v="131"/>
    <x v="131"/>
    <m/>
    <x v="0"/>
  </r>
  <r>
    <n v="1827"/>
    <x v="11"/>
    <n v="81"/>
    <s v="Malden"/>
    <s v="Expense"/>
    <s v="Line Item"/>
    <s v="N/A"/>
    <x v="132"/>
    <x v="132"/>
    <m/>
    <x v="0"/>
  </r>
  <r>
    <n v="1828"/>
    <x v="11"/>
    <n v="81"/>
    <s v="Malden"/>
    <s v="Expense"/>
    <s v="Line Item"/>
    <s v="N/A"/>
    <x v="133"/>
    <x v="133"/>
    <m/>
    <x v="274"/>
  </r>
  <r>
    <n v="1829"/>
    <x v="11"/>
    <n v="81"/>
    <s v="Malden"/>
    <s v="Expense"/>
    <s v="Total"/>
    <s v="N/A"/>
    <x v="134"/>
    <x v="134"/>
    <m/>
    <x v="299"/>
  </r>
  <r>
    <n v="1830"/>
    <x v="11"/>
    <n v="81"/>
    <s v="Malden"/>
    <s v="Expense"/>
    <s v="Line Item"/>
    <s v="N/A"/>
    <x v="135"/>
    <x v="135"/>
    <m/>
    <x v="300"/>
  </r>
  <r>
    <n v="1831"/>
    <x v="11"/>
    <n v="81"/>
    <s v="Malden"/>
    <s v="Expense"/>
    <s v="Total"/>
    <s v="N/A"/>
    <x v="136"/>
    <x v="136"/>
    <m/>
    <x v="301"/>
  </r>
  <r>
    <n v="1832"/>
    <x v="11"/>
    <n v="81"/>
    <s v="Malden"/>
    <s v="Expense"/>
    <s v="Line Item"/>
    <s v="N/A"/>
    <x v="137"/>
    <x v="137"/>
    <m/>
    <x v="0"/>
  </r>
  <r>
    <n v="1833"/>
    <x v="11"/>
    <n v="81"/>
    <s v="Malden"/>
    <s v="Expense"/>
    <s v="Line Item"/>
    <s v="N/A"/>
    <x v="138"/>
    <x v="138"/>
    <m/>
    <x v="283"/>
  </r>
  <r>
    <n v="1834"/>
    <x v="11"/>
    <n v="81"/>
    <s v="Malden"/>
    <s v="Expense"/>
    <s v="Total"/>
    <s v="N/A"/>
    <x v="139"/>
    <x v="139"/>
    <m/>
    <x v="302"/>
  </r>
  <r>
    <n v="1835"/>
    <x v="11"/>
    <n v="81"/>
    <s v="Malden"/>
    <s v="Expense"/>
    <s v="Total"/>
    <s v="N/A"/>
    <x v="140"/>
    <x v="140"/>
    <m/>
    <x v="284"/>
  </r>
  <r>
    <n v="1836"/>
    <x v="11"/>
    <n v="81"/>
    <s v="Malden"/>
    <s v="Expense"/>
    <s v="Line Item"/>
    <s v="N/A"/>
    <x v="141"/>
    <x v="141"/>
    <m/>
    <x v="303"/>
  </r>
  <r>
    <n v="1837"/>
    <x v="11"/>
    <n v="81"/>
    <s v="Malden"/>
    <s v="Non-Reimbursable"/>
    <s v="Line Item"/>
    <s v="N/A"/>
    <x v="142"/>
    <x v="142"/>
    <m/>
    <x v="0"/>
  </r>
  <r>
    <n v="1838"/>
    <x v="11"/>
    <n v="81"/>
    <s v="Malden"/>
    <s v="Non-Reimbursable"/>
    <s v="Line Item"/>
    <s v="N/A"/>
    <x v="143"/>
    <x v="143"/>
    <m/>
    <x v="0"/>
  </r>
  <r>
    <n v="1839"/>
    <x v="11"/>
    <n v="81"/>
    <s v="Malden"/>
    <s v="Non-Reimbursable"/>
    <s v="Line Item"/>
    <s v="N/A"/>
    <x v="144"/>
    <x v="144"/>
    <m/>
    <x v="0"/>
  </r>
  <r>
    <n v="1840"/>
    <x v="11"/>
    <n v="81"/>
    <s v="Malden"/>
    <s v="Non-Reimbursable"/>
    <s v="Line Item"/>
    <s v="N/A"/>
    <x v="145"/>
    <x v="145"/>
    <m/>
    <x v="0"/>
  </r>
  <r>
    <n v="1841"/>
    <x v="11"/>
    <n v="81"/>
    <s v="Malden"/>
    <s v="Non-Reimbursable"/>
    <s v="Line Item"/>
    <s v="N/A"/>
    <x v="146"/>
    <x v="146"/>
    <m/>
    <x v="0"/>
  </r>
  <r>
    <n v="1842"/>
    <x v="11"/>
    <n v="81"/>
    <s v="Malden"/>
    <s v="Non-Reimbursable"/>
    <s v="Line Item"/>
    <s v="N/A"/>
    <x v="147"/>
    <x v="147"/>
    <m/>
    <x v="0"/>
  </r>
  <r>
    <n v="1843"/>
    <x v="11"/>
    <n v="81"/>
    <s v="Malden"/>
    <s v="Non-Reimbursable"/>
    <s v="Line Item"/>
    <s v="N/A"/>
    <x v="148"/>
    <x v="148"/>
    <m/>
    <x v="0"/>
  </r>
  <r>
    <n v="1844"/>
    <x v="11"/>
    <n v="81"/>
    <s v="Malden"/>
    <s v="Non-Reimbursable"/>
    <s v="Total"/>
    <s v="N/A"/>
    <x v="149"/>
    <x v="149"/>
    <m/>
    <x v="1"/>
  </r>
  <r>
    <n v="1845"/>
    <x v="11"/>
    <n v="81"/>
    <s v="Malden"/>
    <s v="Non-Reimbursable"/>
    <s v="Total"/>
    <s v="N/A"/>
    <x v="150"/>
    <x v="150"/>
    <m/>
    <x v="283"/>
  </r>
  <r>
    <n v="1846"/>
    <x v="11"/>
    <n v="81"/>
    <s v="Malden"/>
    <s v="Non-Reimbursable"/>
    <s v="Line Item"/>
    <s v="N/A"/>
    <x v="151"/>
    <x v="151"/>
    <m/>
    <x v="283"/>
  </r>
  <r>
    <n v="1847"/>
    <x v="11"/>
    <n v="81"/>
    <s v="Malden"/>
    <s v="Non-Reimbursable"/>
    <s v="Line Item"/>
    <s v="N/A"/>
    <x v="152"/>
    <x v="152"/>
    <m/>
    <x v="0"/>
  </r>
  <r>
    <n v="1848"/>
    <x v="11"/>
    <n v="81"/>
    <s v="Malden"/>
    <s v="Non-Reimbursable"/>
    <s v="Line Item"/>
    <s v="N/A"/>
    <x v="153"/>
    <x v="153"/>
    <m/>
    <x v="1"/>
  </r>
  <r>
    <n v="1849"/>
    <x v="12"/>
    <n v="82"/>
    <s v="Framingham"/>
    <s v="Revenue"/>
    <s v="Line Item"/>
    <s v="N/A"/>
    <x v="0"/>
    <x v="0"/>
    <m/>
    <x v="0"/>
  </r>
  <r>
    <n v="1850"/>
    <x v="12"/>
    <n v="82"/>
    <s v="Framingham"/>
    <s v="Revenue"/>
    <s v="Line Item"/>
    <s v="N/A"/>
    <x v="1"/>
    <x v="1"/>
    <m/>
    <x v="0"/>
  </r>
  <r>
    <n v="1851"/>
    <x v="12"/>
    <n v="82"/>
    <s v="Framingham"/>
    <s v="Revenue"/>
    <s v="Line Item"/>
    <s v="N/A"/>
    <x v="2"/>
    <x v="2"/>
    <m/>
    <x v="0"/>
  </r>
  <r>
    <n v="1852"/>
    <x v="12"/>
    <n v="82"/>
    <s v="Framingham"/>
    <s v="Revenue"/>
    <s v="Total"/>
    <s v="N/A"/>
    <x v="3"/>
    <x v="3"/>
    <m/>
    <x v="1"/>
  </r>
  <r>
    <n v="1853"/>
    <x v="12"/>
    <n v="82"/>
    <s v="Framingham"/>
    <s v="Revenue"/>
    <s v="Line Item"/>
    <s v="N/A"/>
    <x v="4"/>
    <x v="4"/>
    <m/>
    <x v="0"/>
  </r>
  <r>
    <n v="1854"/>
    <x v="12"/>
    <n v="82"/>
    <s v="Framingham"/>
    <s v="Revenue"/>
    <s v="Line Item"/>
    <s v="N/A"/>
    <x v="5"/>
    <x v="5"/>
    <m/>
    <x v="0"/>
  </r>
  <r>
    <n v="1855"/>
    <x v="12"/>
    <n v="82"/>
    <s v="Framingham"/>
    <s v="Revenue"/>
    <s v="Total"/>
    <s v="N/A"/>
    <x v="6"/>
    <x v="6"/>
    <m/>
    <x v="1"/>
  </r>
  <r>
    <n v="1856"/>
    <x v="12"/>
    <n v="82"/>
    <s v="Framingham"/>
    <s v="Revenue"/>
    <s v="Line Item"/>
    <s v="N/A"/>
    <x v="7"/>
    <x v="7"/>
    <m/>
    <x v="0"/>
  </r>
  <r>
    <n v="1857"/>
    <x v="12"/>
    <n v="82"/>
    <s v="Framingham"/>
    <s v="Revenue"/>
    <s v="Line Item"/>
    <s v="N/A"/>
    <x v="8"/>
    <x v="8"/>
    <m/>
    <x v="0"/>
  </r>
  <r>
    <n v="1858"/>
    <x v="12"/>
    <n v="82"/>
    <s v="Framingham"/>
    <s v="Revenue"/>
    <s v="Line Item"/>
    <s v="N/A"/>
    <x v="9"/>
    <x v="9"/>
    <m/>
    <x v="0"/>
  </r>
  <r>
    <n v="1859"/>
    <x v="12"/>
    <n v="82"/>
    <s v="Framingham"/>
    <s v="Revenue"/>
    <s v="Line Item"/>
    <s v="N/A"/>
    <x v="10"/>
    <x v="10"/>
    <m/>
    <x v="304"/>
  </r>
  <r>
    <n v="1860"/>
    <x v="12"/>
    <n v="82"/>
    <s v="Framingham"/>
    <s v="Revenue"/>
    <s v="Line Item"/>
    <s v="N/A"/>
    <x v="11"/>
    <x v="11"/>
    <m/>
    <x v="0"/>
  </r>
  <r>
    <n v="1861"/>
    <x v="12"/>
    <n v="82"/>
    <s v="Framingham"/>
    <s v="Revenue"/>
    <s v="Line Item"/>
    <s v="N/A"/>
    <x v="12"/>
    <x v="12"/>
    <m/>
    <x v="0"/>
  </r>
  <r>
    <n v="1862"/>
    <x v="12"/>
    <n v="82"/>
    <s v="Framingham"/>
    <s v="Revenue"/>
    <s v="Line Item"/>
    <s v="N/A"/>
    <x v="13"/>
    <x v="13"/>
    <m/>
    <x v="0"/>
  </r>
  <r>
    <n v="1863"/>
    <x v="12"/>
    <n v="82"/>
    <s v="Framingham"/>
    <s v="Revenue"/>
    <s v="Line Item"/>
    <s v="N/A"/>
    <x v="14"/>
    <x v="14"/>
    <m/>
    <x v="0"/>
  </r>
  <r>
    <n v="1864"/>
    <x v="12"/>
    <n v="82"/>
    <s v="Framingham"/>
    <s v="Revenue"/>
    <s v="Line Item"/>
    <s v="N/A"/>
    <x v="15"/>
    <x v="15"/>
    <m/>
    <x v="0"/>
  </r>
  <r>
    <n v="1865"/>
    <x v="12"/>
    <n v="82"/>
    <s v="Framingham"/>
    <s v="Revenue"/>
    <s v="Line Item"/>
    <s v="N/A"/>
    <x v="16"/>
    <x v="16"/>
    <m/>
    <x v="0"/>
  </r>
  <r>
    <n v="1866"/>
    <x v="12"/>
    <n v="82"/>
    <s v="Framingham"/>
    <s v="Revenue"/>
    <s v="Line Item"/>
    <s v="N/A"/>
    <x v="17"/>
    <x v="17"/>
    <m/>
    <x v="0"/>
  </r>
  <r>
    <n v="1867"/>
    <x v="12"/>
    <n v="82"/>
    <s v="Framingham"/>
    <s v="Revenue"/>
    <s v="Line Item"/>
    <s v="N/A"/>
    <x v="18"/>
    <x v="18"/>
    <m/>
    <x v="0"/>
  </r>
  <r>
    <n v="1868"/>
    <x v="12"/>
    <n v="82"/>
    <s v="Framingham"/>
    <s v="Revenue"/>
    <s v="Line Item"/>
    <s v="N/A"/>
    <x v="19"/>
    <x v="19"/>
    <m/>
    <x v="0"/>
  </r>
  <r>
    <n v="1869"/>
    <x v="12"/>
    <n v="82"/>
    <s v="Framingham"/>
    <s v="Revenue"/>
    <s v="Line Item"/>
    <s v="N/A"/>
    <x v="20"/>
    <x v="20"/>
    <m/>
    <x v="0"/>
  </r>
  <r>
    <n v="1870"/>
    <x v="12"/>
    <n v="82"/>
    <s v="Framingham"/>
    <s v="Revenue"/>
    <s v="Line Item"/>
    <s v="N/A"/>
    <x v="21"/>
    <x v="21"/>
    <m/>
    <x v="0"/>
  </r>
  <r>
    <n v="1871"/>
    <x v="12"/>
    <n v="82"/>
    <s v="Framingham"/>
    <s v="Revenue"/>
    <s v="Line Item"/>
    <s v="N/A"/>
    <x v="22"/>
    <x v="22"/>
    <m/>
    <x v="0"/>
  </r>
  <r>
    <n v="1872"/>
    <x v="12"/>
    <n v="82"/>
    <s v="Framingham"/>
    <s v="Revenue"/>
    <s v="Line Item"/>
    <s v="N/A"/>
    <x v="23"/>
    <x v="23"/>
    <m/>
    <x v="0"/>
  </r>
  <r>
    <n v="1873"/>
    <x v="12"/>
    <n v="82"/>
    <s v="Framingham"/>
    <s v="Revenue"/>
    <s v="Line Item"/>
    <s v="N/A"/>
    <x v="24"/>
    <x v="24"/>
    <m/>
    <x v="0"/>
  </r>
  <r>
    <n v="1874"/>
    <x v="12"/>
    <n v="82"/>
    <s v="Framingham"/>
    <s v="Revenue"/>
    <s v="Line Item"/>
    <s v="N/A"/>
    <x v="25"/>
    <x v="25"/>
    <m/>
    <x v="0"/>
  </r>
  <r>
    <n v="1875"/>
    <x v="12"/>
    <n v="82"/>
    <s v="Framingham"/>
    <s v="Revenue"/>
    <s v="Line Item"/>
    <s v="N/A"/>
    <x v="26"/>
    <x v="26"/>
    <m/>
    <x v="0"/>
  </r>
  <r>
    <n v="1876"/>
    <x v="12"/>
    <n v="82"/>
    <s v="Framingham"/>
    <s v="Revenue"/>
    <s v="Line Item"/>
    <s v="N/A"/>
    <x v="27"/>
    <x v="27"/>
    <m/>
    <x v="0"/>
  </r>
  <r>
    <n v="1877"/>
    <x v="12"/>
    <n v="82"/>
    <s v="Framingham"/>
    <s v="Revenue"/>
    <s v="Line Item"/>
    <s v="N/A"/>
    <x v="28"/>
    <x v="28"/>
    <m/>
    <x v="305"/>
  </r>
  <r>
    <n v="1878"/>
    <x v="12"/>
    <n v="82"/>
    <s v="Framingham"/>
    <s v="Revenue"/>
    <s v="Line Item"/>
    <s v="N/A"/>
    <x v="29"/>
    <x v="29"/>
    <m/>
    <x v="0"/>
  </r>
  <r>
    <n v="1879"/>
    <x v="12"/>
    <n v="82"/>
    <s v="Framingham"/>
    <s v="Revenue"/>
    <s v="Line Item"/>
    <s v="N/A"/>
    <x v="30"/>
    <x v="30"/>
    <m/>
    <x v="0"/>
  </r>
  <r>
    <n v="1880"/>
    <x v="12"/>
    <n v="82"/>
    <s v="Framingham"/>
    <s v="Revenue"/>
    <s v="Line Item"/>
    <s v="N/A"/>
    <x v="31"/>
    <x v="31"/>
    <m/>
    <x v="0"/>
  </r>
  <r>
    <n v="1881"/>
    <x v="12"/>
    <n v="82"/>
    <s v="Framingham"/>
    <s v="Revenue"/>
    <s v="Line Item"/>
    <s v="N/A"/>
    <x v="32"/>
    <x v="32"/>
    <m/>
    <x v="0"/>
  </r>
  <r>
    <n v="1882"/>
    <x v="12"/>
    <n v="82"/>
    <s v="Framingham"/>
    <s v="Revenue"/>
    <s v="Line Item"/>
    <s v="N/A"/>
    <x v="33"/>
    <x v="33"/>
    <m/>
    <x v="0"/>
  </r>
  <r>
    <n v="1883"/>
    <x v="12"/>
    <n v="82"/>
    <s v="Framingham"/>
    <s v="Revenue"/>
    <s v="Line Item"/>
    <s v="N/A"/>
    <x v="34"/>
    <x v="34"/>
    <m/>
    <x v="0"/>
  </r>
  <r>
    <n v="1884"/>
    <x v="12"/>
    <n v="82"/>
    <s v="Framingham"/>
    <s v="Revenue"/>
    <s v="Line Item"/>
    <s v="N/A"/>
    <x v="35"/>
    <x v="35"/>
    <m/>
    <x v="0"/>
  </r>
  <r>
    <n v="1885"/>
    <x v="12"/>
    <n v="82"/>
    <s v="Framingham"/>
    <s v="Revenue"/>
    <s v="Line Item"/>
    <s v="N/A"/>
    <x v="36"/>
    <x v="36"/>
    <m/>
    <x v="0"/>
  </r>
  <r>
    <n v="1886"/>
    <x v="12"/>
    <n v="82"/>
    <s v="Framingham"/>
    <s v="Revenue"/>
    <s v="Line Item"/>
    <s v="N/A"/>
    <x v="37"/>
    <x v="37"/>
    <m/>
    <x v="0"/>
  </r>
  <r>
    <n v="1887"/>
    <x v="12"/>
    <n v="82"/>
    <s v="Framingham"/>
    <s v="Revenue"/>
    <s v="Line Item"/>
    <s v="N/A"/>
    <x v="38"/>
    <x v="38"/>
    <m/>
    <x v="0"/>
  </r>
  <r>
    <n v="1888"/>
    <x v="12"/>
    <n v="82"/>
    <s v="Framingham"/>
    <s v="Revenue"/>
    <s v="Line Item"/>
    <s v="N/A"/>
    <x v="39"/>
    <x v="39"/>
    <m/>
    <x v="0"/>
  </r>
  <r>
    <n v="1889"/>
    <x v="12"/>
    <n v="82"/>
    <s v="Framingham"/>
    <s v="Revenue"/>
    <s v="Line Item"/>
    <s v="N/A"/>
    <x v="40"/>
    <x v="40"/>
    <m/>
    <x v="0"/>
  </r>
  <r>
    <n v="1890"/>
    <x v="12"/>
    <n v="82"/>
    <s v="Framingham"/>
    <s v="Revenue"/>
    <s v="Line Item"/>
    <s v="N/A"/>
    <x v="41"/>
    <x v="41"/>
    <m/>
    <x v="0"/>
  </r>
  <r>
    <n v="1891"/>
    <x v="12"/>
    <n v="82"/>
    <s v="Framingham"/>
    <s v="Revenue"/>
    <s v="Total"/>
    <s v="N/A"/>
    <x v="42"/>
    <x v="42"/>
    <m/>
    <x v="306"/>
  </r>
  <r>
    <n v="1892"/>
    <x v="12"/>
    <n v="82"/>
    <s v="Framingham"/>
    <s v="Revenue"/>
    <s v="Line Item"/>
    <s v="N/A"/>
    <x v="43"/>
    <x v="43"/>
    <m/>
    <x v="0"/>
  </r>
  <r>
    <n v="1893"/>
    <x v="12"/>
    <n v="82"/>
    <s v="Framingham"/>
    <s v="Revenue"/>
    <s v="Line Item"/>
    <s v="N/A"/>
    <x v="44"/>
    <x v="44"/>
    <m/>
    <x v="0"/>
  </r>
  <r>
    <n v="1894"/>
    <x v="12"/>
    <n v="82"/>
    <s v="Framingham"/>
    <s v="Revenue"/>
    <s v="Line Item"/>
    <s v="N/A"/>
    <x v="45"/>
    <x v="45"/>
    <m/>
    <x v="0"/>
  </r>
  <r>
    <n v="1895"/>
    <x v="12"/>
    <n v="82"/>
    <s v="Framingham"/>
    <s v="Revenue"/>
    <s v="Line Item"/>
    <s v="N/A"/>
    <x v="46"/>
    <x v="46"/>
    <m/>
    <x v="0"/>
  </r>
  <r>
    <n v="1896"/>
    <x v="12"/>
    <n v="82"/>
    <s v="Framingham"/>
    <s v="Revenue"/>
    <s v="Line Item"/>
    <s v="N/A"/>
    <x v="47"/>
    <x v="47"/>
    <m/>
    <x v="0"/>
  </r>
  <r>
    <n v="1897"/>
    <x v="12"/>
    <n v="82"/>
    <s v="Framingham"/>
    <s v="Revenue"/>
    <s v="Line Item"/>
    <s v="N/A"/>
    <x v="48"/>
    <x v="48"/>
    <m/>
    <x v="307"/>
  </r>
  <r>
    <n v="1898"/>
    <x v="12"/>
    <n v="82"/>
    <s v="Framingham"/>
    <s v="Revenue"/>
    <s v="Line Item"/>
    <s v="N/A"/>
    <x v="49"/>
    <x v="49"/>
    <m/>
    <x v="0"/>
  </r>
  <r>
    <n v="1899"/>
    <x v="12"/>
    <n v="82"/>
    <s v="Framingham"/>
    <s v="Revenue"/>
    <s v="Line Item"/>
    <s v="N/A"/>
    <x v="50"/>
    <x v="50"/>
    <m/>
    <x v="0"/>
  </r>
  <r>
    <n v="1900"/>
    <x v="12"/>
    <n v="82"/>
    <s v="Framingham"/>
    <s v="Revenue"/>
    <s v="Line Item"/>
    <s v="N/A"/>
    <x v="51"/>
    <x v="51"/>
    <m/>
    <x v="0"/>
  </r>
  <r>
    <n v="1901"/>
    <x v="12"/>
    <n v="82"/>
    <s v="Framingham"/>
    <s v="Revenue"/>
    <s v="Total"/>
    <s v="N/A"/>
    <x v="52"/>
    <x v="52"/>
    <m/>
    <x v="308"/>
  </r>
  <r>
    <n v="1902"/>
    <x v="12"/>
    <n v="82"/>
    <s v="Framingham"/>
    <s v="Salary Expense"/>
    <s v="Line Item"/>
    <s v="Management"/>
    <x v="53"/>
    <x v="53"/>
    <n v="0.93"/>
    <x v="309"/>
  </r>
  <r>
    <n v="1903"/>
    <x v="12"/>
    <n v="82"/>
    <s v="Framingham"/>
    <s v="Salary Expense"/>
    <s v="Line Item"/>
    <s v="Management"/>
    <x v="54"/>
    <x v="54"/>
    <n v="0.14000000000000001"/>
    <x v="310"/>
  </r>
  <r>
    <n v="1904"/>
    <x v="12"/>
    <n v="82"/>
    <s v="Framingham"/>
    <s v="Salary Expense"/>
    <s v="Line Item"/>
    <s v="Management"/>
    <x v="55"/>
    <x v="55"/>
    <n v="0"/>
    <x v="1"/>
  </r>
  <r>
    <n v="1905"/>
    <x v="12"/>
    <n v="82"/>
    <s v="Framingham"/>
    <s v="Salary Expense"/>
    <s v="Line Item"/>
    <s v="Direct Care"/>
    <x v="56"/>
    <x v="56"/>
    <n v="0"/>
    <x v="1"/>
  </r>
  <r>
    <n v="1906"/>
    <x v="12"/>
    <n v="82"/>
    <s v="Framingham"/>
    <s v="Salary Expense"/>
    <s v="Line Item"/>
    <s v="Direct Care"/>
    <x v="57"/>
    <x v="57"/>
    <n v="0"/>
    <x v="1"/>
  </r>
  <r>
    <n v="1907"/>
    <x v="12"/>
    <n v="82"/>
    <s v="Framingham"/>
    <s v="Salary Expense"/>
    <s v="Line Item"/>
    <s v="Direct Care"/>
    <x v="58"/>
    <x v="58"/>
    <m/>
    <x v="1"/>
  </r>
  <r>
    <n v="1908"/>
    <x v="12"/>
    <n v="82"/>
    <s v="Framingham"/>
    <s v="Salary Expense"/>
    <s v="Line Item"/>
    <s v="Direct Care"/>
    <x v="59"/>
    <x v="59"/>
    <n v="0"/>
    <x v="1"/>
  </r>
  <r>
    <n v="1909"/>
    <x v="12"/>
    <n v="82"/>
    <s v="Framingham"/>
    <s v="Salary Expense"/>
    <s v="Line Item"/>
    <s v="Direct Care"/>
    <x v="60"/>
    <x v="60"/>
    <n v="0"/>
    <x v="1"/>
  </r>
  <r>
    <n v="1910"/>
    <x v="12"/>
    <n v="82"/>
    <s v="Framingham"/>
    <s v="Salary Expense"/>
    <s v="Line Item"/>
    <s v="Direct Care"/>
    <x v="61"/>
    <x v="61"/>
    <m/>
    <x v="1"/>
  </r>
  <r>
    <n v="1911"/>
    <x v="12"/>
    <n v="82"/>
    <s v="Framingham"/>
    <s v="Salary Expense"/>
    <s v="Line Item"/>
    <s v="Direct Care"/>
    <x v="62"/>
    <x v="62"/>
    <m/>
    <x v="1"/>
  </r>
  <r>
    <n v="1912"/>
    <x v="12"/>
    <n v="82"/>
    <s v="Framingham"/>
    <s v="Salary Expense"/>
    <s v="Line Item"/>
    <s v="Direct Care"/>
    <x v="63"/>
    <x v="63"/>
    <m/>
    <x v="1"/>
  </r>
  <r>
    <n v="1913"/>
    <x v="12"/>
    <n v="82"/>
    <s v="Framingham"/>
    <s v="Salary Expense"/>
    <s v="Line Item"/>
    <s v="Direct Care"/>
    <x v="64"/>
    <x v="64"/>
    <m/>
    <x v="1"/>
  </r>
  <r>
    <n v="1914"/>
    <x v="12"/>
    <n v="82"/>
    <s v="Framingham"/>
    <s v="Salary Expense"/>
    <s v="Line Item"/>
    <s v="Direct Care"/>
    <x v="65"/>
    <x v="65"/>
    <m/>
    <x v="1"/>
  </r>
  <r>
    <n v="1915"/>
    <x v="12"/>
    <n v="82"/>
    <s v="Framingham"/>
    <s v="Salary Expense"/>
    <s v="Line Item"/>
    <s v="Direct Care"/>
    <x v="66"/>
    <x v="66"/>
    <m/>
    <x v="1"/>
  </r>
  <r>
    <n v="1916"/>
    <x v="12"/>
    <n v="82"/>
    <s v="Framingham"/>
    <s v="Salary Expense"/>
    <s v="Line Item"/>
    <s v="Direct Care"/>
    <x v="67"/>
    <x v="67"/>
    <n v="0"/>
    <x v="1"/>
  </r>
  <r>
    <n v="1917"/>
    <x v="12"/>
    <n v="82"/>
    <s v="Framingham"/>
    <s v="Salary Expense"/>
    <s v="Line Item"/>
    <s v="Direct Care"/>
    <x v="68"/>
    <x v="68"/>
    <n v="0"/>
    <x v="1"/>
  </r>
  <r>
    <n v="1918"/>
    <x v="12"/>
    <n v="82"/>
    <s v="Framingham"/>
    <s v="Salary Expense"/>
    <s v="Line Item"/>
    <s v="Direct Care"/>
    <x v="69"/>
    <x v="69"/>
    <m/>
    <x v="1"/>
  </r>
  <r>
    <n v="1919"/>
    <x v="12"/>
    <n v="82"/>
    <s v="Framingham"/>
    <s v="Salary Expense"/>
    <s v="Line Item"/>
    <s v="Direct Care"/>
    <x v="70"/>
    <x v="70"/>
    <m/>
    <x v="1"/>
  </r>
  <r>
    <n v="1920"/>
    <x v="12"/>
    <n v="82"/>
    <s v="Framingham"/>
    <s v="Salary Expense"/>
    <s v="Line Item"/>
    <s v="Direct Care"/>
    <x v="71"/>
    <x v="71"/>
    <m/>
    <x v="1"/>
  </r>
  <r>
    <n v="1921"/>
    <x v="12"/>
    <n v="82"/>
    <s v="Framingham"/>
    <s v="Salary Expense"/>
    <s v="Line Item"/>
    <s v="Direct Care"/>
    <x v="72"/>
    <x v="72"/>
    <m/>
    <x v="1"/>
  </r>
  <r>
    <n v="1922"/>
    <x v="12"/>
    <n v="82"/>
    <s v="Framingham"/>
    <s v="Salary Expense"/>
    <s v="Line Item"/>
    <s v="Direct Care"/>
    <x v="73"/>
    <x v="73"/>
    <n v="0"/>
    <x v="1"/>
  </r>
  <r>
    <n v="1923"/>
    <x v="12"/>
    <n v="82"/>
    <s v="Framingham"/>
    <s v="Salary Expense"/>
    <s v="Line Item"/>
    <s v="Direct Care"/>
    <x v="74"/>
    <x v="74"/>
    <n v="0"/>
    <x v="1"/>
  </r>
  <r>
    <n v="1924"/>
    <x v="12"/>
    <n v="82"/>
    <s v="Framingham"/>
    <s v="Salary Expense"/>
    <s v="Line Item"/>
    <s v="Direct Care"/>
    <x v="75"/>
    <x v="75"/>
    <n v="0"/>
    <x v="1"/>
  </r>
  <r>
    <n v="1925"/>
    <x v="12"/>
    <n v="82"/>
    <s v="Framingham"/>
    <s v="Salary Expense"/>
    <s v="Line Item"/>
    <s v="Direct Care"/>
    <x v="76"/>
    <x v="76"/>
    <n v="0"/>
    <x v="1"/>
  </r>
  <r>
    <n v="1926"/>
    <x v="12"/>
    <n v="82"/>
    <s v="Framingham"/>
    <s v="Salary Expense"/>
    <s v="Line Item"/>
    <s v="Direct Care"/>
    <x v="77"/>
    <x v="77"/>
    <n v="0"/>
    <x v="1"/>
  </r>
  <r>
    <n v="1927"/>
    <x v="12"/>
    <n v="82"/>
    <s v="Framingham"/>
    <s v="Salary Expense"/>
    <s v="Line Item"/>
    <s v="Direct Care"/>
    <x v="78"/>
    <x v="78"/>
    <m/>
    <x v="1"/>
  </r>
  <r>
    <n v="1928"/>
    <x v="12"/>
    <n v="82"/>
    <s v="Framingham"/>
    <s v="Salary Expense"/>
    <s v="Line Item"/>
    <s v="Direct Care"/>
    <x v="79"/>
    <x v="79"/>
    <m/>
    <x v="1"/>
  </r>
  <r>
    <n v="1929"/>
    <x v="12"/>
    <n v="82"/>
    <s v="Framingham"/>
    <s v="Salary Expense"/>
    <s v="Line Item"/>
    <s v="Direct Care"/>
    <x v="80"/>
    <x v="80"/>
    <m/>
    <x v="1"/>
  </r>
  <r>
    <n v="1930"/>
    <x v="12"/>
    <n v="82"/>
    <s v="Framingham"/>
    <s v="Salary Expense"/>
    <s v="Line Item"/>
    <s v="Direct Care"/>
    <x v="81"/>
    <x v="81"/>
    <n v="0"/>
    <x v="1"/>
  </r>
  <r>
    <n v="1931"/>
    <x v="12"/>
    <n v="82"/>
    <s v="Framingham"/>
    <s v="Salary Expense"/>
    <s v="Line Item"/>
    <s v="Direct Care"/>
    <x v="82"/>
    <x v="82"/>
    <n v="0"/>
    <x v="1"/>
  </r>
  <r>
    <n v="1932"/>
    <x v="12"/>
    <n v="82"/>
    <s v="Framingham"/>
    <s v="Salary Expense"/>
    <s v="Line Item"/>
    <s v="Direct Care"/>
    <x v="83"/>
    <x v="83"/>
    <n v="0"/>
    <x v="1"/>
  </r>
  <r>
    <n v="1933"/>
    <x v="12"/>
    <n v="82"/>
    <s v="Framingham"/>
    <s v="Salary Expense"/>
    <s v="Line Item"/>
    <s v="Direct Care"/>
    <x v="84"/>
    <x v="84"/>
    <n v="0"/>
    <x v="1"/>
  </r>
  <r>
    <n v="1934"/>
    <x v="12"/>
    <n v="82"/>
    <s v="Framingham"/>
    <s v="Salary Expense"/>
    <s v="Line Item"/>
    <s v="Direct Care"/>
    <x v="85"/>
    <x v="85"/>
    <n v="3.89"/>
    <x v="311"/>
  </r>
  <r>
    <n v="1935"/>
    <x v="12"/>
    <n v="82"/>
    <s v="Framingham"/>
    <s v="Salary Expense"/>
    <s v="Line Item"/>
    <s v="Direct Care"/>
    <x v="86"/>
    <x v="86"/>
    <n v="0"/>
    <x v="1"/>
  </r>
  <r>
    <n v="1936"/>
    <x v="12"/>
    <n v="82"/>
    <s v="Framingham"/>
    <s v="Salary Expense"/>
    <s v="Line Item"/>
    <s v="Clerical/Support"/>
    <x v="87"/>
    <x v="87"/>
    <n v="0.41"/>
    <x v="312"/>
  </r>
  <r>
    <n v="1937"/>
    <x v="12"/>
    <n v="82"/>
    <s v="Framingham"/>
    <s v="Salary Expense"/>
    <s v="Line Item"/>
    <s v="Clerical/Support"/>
    <x v="88"/>
    <x v="88"/>
    <n v="0"/>
    <x v="1"/>
  </r>
  <r>
    <n v="1938"/>
    <x v="12"/>
    <n v="82"/>
    <s v="Framingham"/>
    <s v="Salary Expense"/>
    <s v="Line Item"/>
    <s v="Clerical/Support"/>
    <x v="89"/>
    <x v="89"/>
    <m/>
    <x v="1"/>
  </r>
  <r>
    <n v="1939"/>
    <x v="12"/>
    <n v="82"/>
    <s v="Framingham"/>
    <s v="Salary Expense"/>
    <s v="Line Item"/>
    <s v="N/A"/>
    <x v="90"/>
    <x v="90"/>
    <s v="XXXXXX"/>
    <x v="1"/>
  </r>
  <r>
    <n v="1940"/>
    <x v="12"/>
    <n v="82"/>
    <s v="Framingham"/>
    <s v="Salary Expense"/>
    <s v="Total"/>
    <s v="N/A"/>
    <x v="91"/>
    <x v="91"/>
    <n v="5.37"/>
    <x v="313"/>
  </r>
  <r>
    <n v="1941"/>
    <x v="12"/>
    <n v="82"/>
    <s v="Framingham"/>
    <s v="Expense"/>
    <s v="Total"/>
    <s v="N/A"/>
    <x v="92"/>
    <x v="92"/>
    <n v="5.37"/>
    <x v="313"/>
  </r>
  <r>
    <n v="1942"/>
    <x v="12"/>
    <n v="82"/>
    <s v="Framingham"/>
    <s v="Expense"/>
    <s v="Line Item"/>
    <s v="N/A"/>
    <x v="93"/>
    <x v="93"/>
    <n v="0"/>
    <x v="1"/>
  </r>
  <r>
    <n v="1943"/>
    <x v="12"/>
    <n v="82"/>
    <s v="Framingham"/>
    <s v="Expense"/>
    <s v="Line Item"/>
    <s v="N/A"/>
    <x v="94"/>
    <x v="94"/>
    <n v="0"/>
    <x v="1"/>
  </r>
  <r>
    <n v="1944"/>
    <x v="12"/>
    <n v="82"/>
    <s v="Framingham"/>
    <s v="Expense"/>
    <s v="Line Item"/>
    <s v="N/A"/>
    <x v="95"/>
    <x v="95"/>
    <n v="0"/>
    <x v="1"/>
  </r>
  <r>
    <n v="1945"/>
    <x v="12"/>
    <n v="82"/>
    <s v="Framingham"/>
    <s v="Expense"/>
    <s v="Line Item"/>
    <s v="N/A"/>
    <x v="96"/>
    <x v="96"/>
    <m/>
    <x v="1"/>
  </r>
  <r>
    <n v="1946"/>
    <x v="12"/>
    <n v="82"/>
    <s v="Framingham"/>
    <s v="Expense"/>
    <s v="Total"/>
    <s v="N/A"/>
    <x v="97"/>
    <x v="97"/>
    <n v="0"/>
    <x v="1"/>
  </r>
  <r>
    <n v="1947"/>
    <x v="12"/>
    <n v="82"/>
    <s v="Framingham"/>
    <s v="Expense"/>
    <s v="Line Item"/>
    <s v="N/A"/>
    <x v="98"/>
    <x v="98"/>
    <m/>
    <x v="1"/>
  </r>
  <r>
    <n v="1948"/>
    <x v="12"/>
    <n v="82"/>
    <s v="Framingham"/>
    <s v="Expense"/>
    <s v="Total"/>
    <s v="N/A"/>
    <x v="99"/>
    <x v="99"/>
    <n v="5.37"/>
    <x v="313"/>
  </r>
  <r>
    <n v="1949"/>
    <x v="12"/>
    <n v="82"/>
    <s v="Framingham"/>
    <s v="Expense"/>
    <s v="Line Item"/>
    <s v="N/A"/>
    <x v="100"/>
    <x v="100"/>
    <m/>
    <x v="314"/>
  </r>
  <r>
    <n v="1950"/>
    <x v="12"/>
    <n v="82"/>
    <s v="Framingham"/>
    <s v="Expense"/>
    <s v="Line Item"/>
    <s v="N/A"/>
    <x v="101"/>
    <x v="101"/>
    <m/>
    <x v="315"/>
  </r>
  <r>
    <n v="1951"/>
    <x v="12"/>
    <n v="82"/>
    <s v="Framingham"/>
    <s v="Expense"/>
    <s v="Line Item"/>
    <s v="N/A"/>
    <x v="102"/>
    <x v="102"/>
    <m/>
    <x v="1"/>
  </r>
  <r>
    <n v="1952"/>
    <x v="12"/>
    <n v="82"/>
    <s v="Framingham"/>
    <s v="Expense"/>
    <s v="Total"/>
    <s v="N/A"/>
    <x v="103"/>
    <x v="103"/>
    <m/>
    <x v="316"/>
  </r>
  <r>
    <n v="1953"/>
    <x v="12"/>
    <n v="82"/>
    <s v="Framingham"/>
    <s v="Expense"/>
    <s v="Line Item"/>
    <s v="N/A"/>
    <x v="104"/>
    <x v="104"/>
    <m/>
    <x v="1"/>
  </r>
  <r>
    <n v="1954"/>
    <x v="12"/>
    <n v="82"/>
    <s v="Framingham"/>
    <s v="Expense"/>
    <s v="Line Item"/>
    <s v="N/A"/>
    <x v="105"/>
    <x v="105"/>
    <m/>
    <x v="1"/>
  </r>
  <r>
    <n v="1955"/>
    <x v="12"/>
    <n v="82"/>
    <s v="Framingham"/>
    <s v="Expense"/>
    <s v="Line Item"/>
    <s v="N/A"/>
    <x v="106"/>
    <x v="106"/>
    <m/>
    <x v="1"/>
  </r>
  <r>
    <n v="1956"/>
    <x v="12"/>
    <n v="82"/>
    <s v="Framingham"/>
    <s v="Expense"/>
    <s v="Line Item"/>
    <s v="N/A"/>
    <x v="107"/>
    <x v="107"/>
    <m/>
    <x v="0"/>
  </r>
  <r>
    <n v="1957"/>
    <x v="12"/>
    <n v="82"/>
    <s v="Framingham"/>
    <s v="Expense"/>
    <s v="Total"/>
    <s v="N/A"/>
    <x v="108"/>
    <x v="108"/>
    <m/>
    <x v="1"/>
  </r>
  <r>
    <n v="1958"/>
    <x v="12"/>
    <n v="82"/>
    <s v="Framingham"/>
    <s v="Expense"/>
    <s v="Line Item"/>
    <s v="N/A"/>
    <x v="109"/>
    <x v="109"/>
    <m/>
    <x v="0"/>
  </r>
  <r>
    <n v="1959"/>
    <x v="12"/>
    <n v="82"/>
    <s v="Framingham"/>
    <s v="Expense"/>
    <s v="Line Item"/>
    <s v="N/A"/>
    <x v="110"/>
    <x v="110"/>
    <m/>
    <x v="0"/>
  </r>
  <r>
    <n v="1960"/>
    <x v="12"/>
    <n v="82"/>
    <s v="Framingham"/>
    <s v="Expense"/>
    <s v="Line Item"/>
    <s v="N/A"/>
    <x v="111"/>
    <x v="111"/>
    <m/>
    <x v="0"/>
  </r>
  <r>
    <n v="1961"/>
    <x v="12"/>
    <n v="82"/>
    <s v="Framingham"/>
    <s v="Expense"/>
    <s v="Line Item"/>
    <s v="N/A"/>
    <x v="112"/>
    <x v="112"/>
    <m/>
    <x v="0"/>
  </r>
  <r>
    <n v="1962"/>
    <x v="12"/>
    <n v="82"/>
    <s v="Framingham"/>
    <s v="Expense"/>
    <s v="Line Item"/>
    <s v="N/A"/>
    <x v="113"/>
    <x v="113"/>
    <m/>
    <x v="317"/>
  </r>
  <r>
    <n v="1963"/>
    <x v="12"/>
    <n v="82"/>
    <s v="Framingham"/>
    <s v="Expense"/>
    <s v="Line Item"/>
    <s v="N/A"/>
    <x v="114"/>
    <x v="114"/>
    <m/>
    <x v="318"/>
  </r>
  <r>
    <n v="1964"/>
    <x v="12"/>
    <n v="82"/>
    <s v="Framingham"/>
    <s v="Expense"/>
    <s v="Line Item"/>
    <s v="N/A"/>
    <x v="115"/>
    <x v="115"/>
    <m/>
    <x v="319"/>
  </r>
  <r>
    <n v="1965"/>
    <x v="12"/>
    <n v="82"/>
    <s v="Framingham"/>
    <s v="Expense"/>
    <s v="Line Item"/>
    <s v="N/A"/>
    <x v="116"/>
    <x v="116"/>
    <m/>
    <x v="1"/>
  </r>
  <r>
    <n v="1966"/>
    <x v="12"/>
    <n v="82"/>
    <s v="Framingham"/>
    <s v="Expense"/>
    <s v="Line Item"/>
    <s v="N/A"/>
    <x v="117"/>
    <x v="117"/>
    <m/>
    <x v="1"/>
  </r>
  <r>
    <n v="1967"/>
    <x v="12"/>
    <n v="82"/>
    <s v="Framingham"/>
    <s v="Expense"/>
    <s v="Line Item"/>
    <s v="N/A"/>
    <x v="118"/>
    <x v="118"/>
    <m/>
    <x v="0"/>
  </r>
  <r>
    <n v="1968"/>
    <x v="12"/>
    <n v="82"/>
    <s v="Framingham"/>
    <s v="Expense"/>
    <s v="Line Item"/>
    <s v="N/A"/>
    <x v="119"/>
    <x v="119"/>
    <m/>
    <x v="0"/>
  </r>
  <r>
    <n v="1969"/>
    <x v="12"/>
    <n v="82"/>
    <s v="Framingham"/>
    <s v="Expense"/>
    <s v="Line Item"/>
    <s v="N/A"/>
    <x v="120"/>
    <x v="120"/>
    <m/>
    <x v="0"/>
  </r>
  <r>
    <n v="1970"/>
    <x v="12"/>
    <n v="82"/>
    <s v="Framingham"/>
    <s v="Expense"/>
    <s v="Line Item"/>
    <s v="N/A"/>
    <x v="121"/>
    <x v="121"/>
    <m/>
    <x v="320"/>
  </r>
  <r>
    <n v="1971"/>
    <x v="12"/>
    <n v="82"/>
    <s v="Framingham"/>
    <s v="Expense"/>
    <s v="Line Item"/>
    <s v="N/A"/>
    <x v="122"/>
    <x v="122"/>
    <m/>
    <x v="0"/>
  </r>
  <r>
    <n v="1972"/>
    <x v="12"/>
    <n v="82"/>
    <s v="Framingham"/>
    <s v="Expense"/>
    <s v="Line Item"/>
    <s v="N/A"/>
    <x v="123"/>
    <x v="123"/>
    <m/>
    <x v="0"/>
  </r>
  <r>
    <n v="1973"/>
    <x v="12"/>
    <n v="82"/>
    <s v="Framingham"/>
    <s v="Expense"/>
    <s v="Line Item"/>
    <s v="N/A"/>
    <x v="124"/>
    <x v="124"/>
    <m/>
    <x v="321"/>
  </r>
  <r>
    <n v="1974"/>
    <x v="12"/>
    <n v="82"/>
    <s v="Framingham"/>
    <s v="Expense"/>
    <s v="Line Item"/>
    <s v="N/A"/>
    <x v="125"/>
    <x v="125"/>
    <m/>
    <x v="0"/>
  </r>
  <r>
    <n v="1975"/>
    <x v="12"/>
    <n v="82"/>
    <s v="Framingham"/>
    <s v="Expense"/>
    <s v="Line Item"/>
    <s v="N/A"/>
    <x v="126"/>
    <x v="126"/>
    <m/>
    <x v="0"/>
  </r>
  <r>
    <n v="1976"/>
    <x v="12"/>
    <n v="82"/>
    <s v="Framingham"/>
    <s v="Expense"/>
    <s v="Total"/>
    <s v="N/A"/>
    <x v="127"/>
    <x v="127"/>
    <m/>
    <x v="322"/>
  </r>
  <r>
    <n v="1977"/>
    <x v="12"/>
    <n v="82"/>
    <s v="Framingham"/>
    <s v="Expense"/>
    <s v="Line Item"/>
    <s v="N/A"/>
    <x v="128"/>
    <x v="128"/>
    <m/>
    <x v="323"/>
  </r>
  <r>
    <n v="1978"/>
    <x v="12"/>
    <n v="82"/>
    <s v="Framingham"/>
    <s v="Expense"/>
    <s v="Line Item"/>
    <s v="N/A"/>
    <x v="129"/>
    <x v="129"/>
    <m/>
    <x v="0"/>
  </r>
  <r>
    <n v="1979"/>
    <x v="12"/>
    <n v="82"/>
    <s v="Framingham"/>
    <s v="Expense"/>
    <s v="Line Item"/>
    <s v="N/A"/>
    <x v="130"/>
    <x v="130"/>
    <m/>
    <x v="0"/>
  </r>
  <r>
    <n v="1980"/>
    <x v="12"/>
    <n v="82"/>
    <s v="Framingham"/>
    <s v="Expense"/>
    <s v="Line Item"/>
    <s v="N/A"/>
    <x v="131"/>
    <x v="131"/>
    <m/>
    <x v="0"/>
  </r>
  <r>
    <n v="1981"/>
    <x v="12"/>
    <n v="82"/>
    <s v="Framingham"/>
    <s v="Expense"/>
    <s v="Line Item"/>
    <s v="N/A"/>
    <x v="132"/>
    <x v="132"/>
    <m/>
    <x v="0"/>
  </r>
  <r>
    <n v="1982"/>
    <x v="12"/>
    <n v="82"/>
    <s v="Framingham"/>
    <s v="Expense"/>
    <s v="Line Item"/>
    <s v="N/A"/>
    <x v="133"/>
    <x v="133"/>
    <m/>
    <x v="274"/>
  </r>
  <r>
    <n v="1983"/>
    <x v="12"/>
    <n v="82"/>
    <s v="Framingham"/>
    <s v="Expense"/>
    <s v="Total"/>
    <s v="N/A"/>
    <x v="134"/>
    <x v="134"/>
    <m/>
    <x v="324"/>
  </r>
  <r>
    <n v="1984"/>
    <x v="12"/>
    <n v="82"/>
    <s v="Framingham"/>
    <s v="Expense"/>
    <s v="Line Item"/>
    <s v="N/A"/>
    <x v="135"/>
    <x v="135"/>
    <m/>
    <x v="325"/>
  </r>
  <r>
    <n v="1985"/>
    <x v="12"/>
    <n v="82"/>
    <s v="Framingham"/>
    <s v="Expense"/>
    <s v="Total"/>
    <s v="N/A"/>
    <x v="136"/>
    <x v="136"/>
    <m/>
    <x v="326"/>
  </r>
  <r>
    <n v="1986"/>
    <x v="12"/>
    <n v="82"/>
    <s v="Framingham"/>
    <s v="Expense"/>
    <s v="Line Item"/>
    <s v="N/A"/>
    <x v="137"/>
    <x v="137"/>
    <m/>
    <x v="0"/>
  </r>
  <r>
    <n v="1987"/>
    <x v="12"/>
    <n v="82"/>
    <s v="Framingham"/>
    <s v="Expense"/>
    <s v="Line Item"/>
    <s v="N/A"/>
    <x v="138"/>
    <x v="138"/>
    <m/>
    <x v="307"/>
  </r>
  <r>
    <n v="1988"/>
    <x v="12"/>
    <n v="82"/>
    <s v="Framingham"/>
    <s v="Expense"/>
    <s v="Total"/>
    <s v="N/A"/>
    <x v="139"/>
    <x v="139"/>
    <m/>
    <x v="327"/>
  </r>
  <r>
    <n v="1989"/>
    <x v="12"/>
    <n v="82"/>
    <s v="Framingham"/>
    <s v="Expense"/>
    <s v="Total"/>
    <s v="N/A"/>
    <x v="140"/>
    <x v="140"/>
    <m/>
    <x v="308"/>
  </r>
  <r>
    <n v="1990"/>
    <x v="12"/>
    <n v="82"/>
    <s v="Framingham"/>
    <s v="Expense"/>
    <s v="Line Item"/>
    <s v="N/A"/>
    <x v="141"/>
    <x v="141"/>
    <m/>
    <x v="328"/>
  </r>
  <r>
    <n v="1991"/>
    <x v="12"/>
    <n v="82"/>
    <s v="Framingham"/>
    <s v="Non-Reimbursable"/>
    <s v="Line Item"/>
    <s v="N/A"/>
    <x v="142"/>
    <x v="142"/>
    <m/>
    <x v="0"/>
  </r>
  <r>
    <n v="1992"/>
    <x v="12"/>
    <n v="82"/>
    <s v="Framingham"/>
    <s v="Non-Reimbursable"/>
    <s v="Line Item"/>
    <s v="N/A"/>
    <x v="143"/>
    <x v="143"/>
    <m/>
    <x v="0"/>
  </r>
  <r>
    <n v="1993"/>
    <x v="12"/>
    <n v="82"/>
    <s v="Framingham"/>
    <s v="Non-Reimbursable"/>
    <s v="Line Item"/>
    <s v="N/A"/>
    <x v="144"/>
    <x v="144"/>
    <m/>
    <x v="0"/>
  </r>
  <r>
    <n v="1994"/>
    <x v="12"/>
    <n v="82"/>
    <s v="Framingham"/>
    <s v="Non-Reimbursable"/>
    <s v="Line Item"/>
    <s v="N/A"/>
    <x v="145"/>
    <x v="145"/>
    <m/>
    <x v="0"/>
  </r>
  <r>
    <n v="1995"/>
    <x v="12"/>
    <n v="82"/>
    <s v="Framingham"/>
    <s v="Non-Reimbursable"/>
    <s v="Line Item"/>
    <s v="N/A"/>
    <x v="146"/>
    <x v="146"/>
    <m/>
    <x v="0"/>
  </r>
  <r>
    <n v="1996"/>
    <x v="12"/>
    <n v="82"/>
    <s v="Framingham"/>
    <s v="Non-Reimbursable"/>
    <s v="Line Item"/>
    <s v="N/A"/>
    <x v="147"/>
    <x v="147"/>
    <m/>
    <x v="0"/>
  </r>
  <r>
    <n v="1997"/>
    <x v="12"/>
    <n v="82"/>
    <s v="Framingham"/>
    <s v="Non-Reimbursable"/>
    <s v="Line Item"/>
    <s v="N/A"/>
    <x v="148"/>
    <x v="148"/>
    <m/>
    <x v="0"/>
  </r>
  <r>
    <n v="1998"/>
    <x v="12"/>
    <n v="82"/>
    <s v="Framingham"/>
    <s v="Non-Reimbursable"/>
    <s v="Total"/>
    <s v="N/A"/>
    <x v="149"/>
    <x v="149"/>
    <m/>
    <x v="1"/>
  </r>
  <r>
    <n v="1999"/>
    <x v="12"/>
    <n v="82"/>
    <s v="Framingham"/>
    <s v="Non-Reimbursable"/>
    <s v="Total"/>
    <s v="N/A"/>
    <x v="150"/>
    <x v="150"/>
    <m/>
    <x v="307"/>
  </r>
  <r>
    <n v="2000"/>
    <x v="12"/>
    <n v="82"/>
    <s v="Framingham"/>
    <s v="Non-Reimbursable"/>
    <s v="Line Item"/>
    <s v="N/A"/>
    <x v="151"/>
    <x v="151"/>
    <m/>
    <x v="307"/>
  </r>
  <r>
    <n v="2001"/>
    <x v="12"/>
    <n v="82"/>
    <s v="Framingham"/>
    <s v="Non-Reimbursable"/>
    <s v="Line Item"/>
    <s v="N/A"/>
    <x v="152"/>
    <x v="152"/>
    <m/>
    <x v="0"/>
  </r>
  <r>
    <n v="2002"/>
    <x v="12"/>
    <n v="82"/>
    <s v="Framingham"/>
    <s v="Non-Reimbursable"/>
    <s v="Line Item"/>
    <s v="N/A"/>
    <x v="153"/>
    <x v="153"/>
    <m/>
    <x v="1"/>
  </r>
  <r>
    <n v="2003"/>
    <x v="13"/>
    <n v="83"/>
    <s v="Whitinsvile"/>
    <s v="Revenue"/>
    <s v="Line Item"/>
    <s v="N/A"/>
    <x v="0"/>
    <x v="0"/>
    <m/>
    <x v="0"/>
  </r>
  <r>
    <n v="2004"/>
    <x v="13"/>
    <n v="83"/>
    <s v="Whitinsvile"/>
    <s v="Revenue"/>
    <s v="Line Item"/>
    <s v="N/A"/>
    <x v="1"/>
    <x v="1"/>
    <m/>
    <x v="0"/>
  </r>
  <r>
    <n v="2005"/>
    <x v="13"/>
    <n v="83"/>
    <s v="Whitinsvile"/>
    <s v="Revenue"/>
    <s v="Line Item"/>
    <s v="N/A"/>
    <x v="2"/>
    <x v="2"/>
    <m/>
    <x v="0"/>
  </r>
  <r>
    <n v="2006"/>
    <x v="13"/>
    <n v="83"/>
    <s v="Whitinsvile"/>
    <s v="Revenue"/>
    <s v="Total"/>
    <s v="N/A"/>
    <x v="3"/>
    <x v="3"/>
    <m/>
    <x v="1"/>
  </r>
  <r>
    <n v="2007"/>
    <x v="13"/>
    <n v="83"/>
    <s v="Whitinsvile"/>
    <s v="Revenue"/>
    <s v="Line Item"/>
    <s v="N/A"/>
    <x v="4"/>
    <x v="4"/>
    <m/>
    <x v="0"/>
  </r>
  <r>
    <n v="2008"/>
    <x v="13"/>
    <n v="83"/>
    <s v="Whitinsvile"/>
    <s v="Revenue"/>
    <s v="Line Item"/>
    <s v="N/A"/>
    <x v="5"/>
    <x v="5"/>
    <m/>
    <x v="0"/>
  </r>
  <r>
    <n v="2009"/>
    <x v="13"/>
    <n v="83"/>
    <s v="Whitinsvile"/>
    <s v="Revenue"/>
    <s v="Total"/>
    <s v="N/A"/>
    <x v="6"/>
    <x v="6"/>
    <m/>
    <x v="1"/>
  </r>
  <r>
    <n v="2010"/>
    <x v="13"/>
    <n v="83"/>
    <s v="Whitinsvile"/>
    <s v="Revenue"/>
    <s v="Line Item"/>
    <s v="N/A"/>
    <x v="7"/>
    <x v="7"/>
    <m/>
    <x v="0"/>
  </r>
  <r>
    <n v="2011"/>
    <x v="13"/>
    <n v="83"/>
    <s v="Whitinsvile"/>
    <s v="Revenue"/>
    <s v="Line Item"/>
    <s v="N/A"/>
    <x v="8"/>
    <x v="8"/>
    <m/>
    <x v="0"/>
  </r>
  <r>
    <n v="2012"/>
    <x v="13"/>
    <n v="83"/>
    <s v="Whitinsvile"/>
    <s v="Revenue"/>
    <s v="Line Item"/>
    <s v="N/A"/>
    <x v="9"/>
    <x v="9"/>
    <m/>
    <x v="0"/>
  </r>
  <r>
    <n v="2013"/>
    <x v="13"/>
    <n v="83"/>
    <s v="Whitinsvile"/>
    <s v="Revenue"/>
    <s v="Line Item"/>
    <s v="N/A"/>
    <x v="10"/>
    <x v="10"/>
    <m/>
    <x v="329"/>
  </r>
  <r>
    <n v="2014"/>
    <x v="13"/>
    <n v="83"/>
    <s v="Whitinsvile"/>
    <s v="Revenue"/>
    <s v="Line Item"/>
    <s v="N/A"/>
    <x v="11"/>
    <x v="11"/>
    <m/>
    <x v="0"/>
  </r>
  <r>
    <n v="2015"/>
    <x v="13"/>
    <n v="83"/>
    <s v="Whitinsvile"/>
    <s v="Revenue"/>
    <s v="Line Item"/>
    <s v="N/A"/>
    <x v="12"/>
    <x v="12"/>
    <m/>
    <x v="0"/>
  </r>
  <r>
    <n v="2016"/>
    <x v="13"/>
    <n v="83"/>
    <s v="Whitinsvile"/>
    <s v="Revenue"/>
    <s v="Line Item"/>
    <s v="N/A"/>
    <x v="13"/>
    <x v="13"/>
    <m/>
    <x v="0"/>
  </r>
  <r>
    <n v="2017"/>
    <x v="13"/>
    <n v="83"/>
    <s v="Whitinsvile"/>
    <s v="Revenue"/>
    <s v="Line Item"/>
    <s v="N/A"/>
    <x v="14"/>
    <x v="14"/>
    <m/>
    <x v="0"/>
  </r>
  <r>
    <n v="2018"/>
    <x v="13"/>
    <n v="83"/>
    <s v="Whitinsvile"/>
    <s v="Revenue"/>
    <s v="Line Item"/>
    <s v="N/A"/>
    <x v="15"/>
    <x v="15"/>
    <m/>
    <x v="0"/>
  </r>
  <r>
    <n v="2019"/>
    <x v="13"/>
    <n v="83"/>
    <s v="Whitinsvile"/>
    <s v="Revenue"/>
    <s v="Line Item"/>
    <s v="N/A"/>
    <x v="16"/>
    <x v="16"/>
    <m/>
    <x v="0"/>
  </r>
  <r>
    <n v="2020"/>
    <x v="13"/>
    <n v="83"/>
    <s v="Whitinsvile"/>
    <s v="Revenue"/>
    <s v="Line Item"/>
    <s v="N/A"/>
    <x v="17"/>
    <x v="17"/>
    <m/>
    <x v="0"/>
  </r>
  <r>
    <n v="2021"/>
    <x v="13"/>
    <n v="83"/>
    <s v="Whitinsvile"/>
    <s v="Revenue"/>
    <s v="Line Item"/>
    <s v="N/A"/>
    <x v="18"/>
    <x v="18"/>
    <m/>
    <x v="0"/>
  </r>
  <r>
    <n v="2022"/>
    <x v="13"/>
    <n v="83"/>
    <s v="Whitinsvile"/>
    <s v="Revenue"/>
    <s v="Line Item"/>
    <s v="N/A"/>
    <x v="19"/>
    <x v="19"/>
    <m/>
    <x v="0"/>
  </r>
  <r>
    <n v="2023"/>
    <x v="13"/>
    <n v="83"/>
    <s v="Whitinsvile"/>
    <s v="Revenue"/>
    <s v="Line Item"/>
    <s v="N/A"/>
    <x v="20"/>
    <x v="20"/>
    <m/>
    <x v="0"/>
  </r>
  <r>
    <n v="2024"/>
    <x v="13"/>
    <n v="83"/>
    <s v="Whitinsvile"/>
    <s v="Revenue"/>
    <s v="Line Item"/>
    <s v="N/A"/>
    <x v="21"/>
    <x v="21"/>
    <m/>
    <x v="0"/>
  </r>
  <r>
    <n v="2025"/>
    <x v="13"/>
    <n v="83"/>
    <s v="Whitinsvile"/>
    <s v="Revenue"/>
    <s v="Line Item"/>
    <s v="N/A"/>
    <x v="22"/>
    <x v="22"/>
    <m/>
    <x v="0"/>
  </r>
  <r>
    <n v="2026"/>
    <x v="13"/>
    <n v="83"/>
    <s v="Whitinsvile"/>
    <s v="Revenue"/>
    <s v="Line Item"/>
    <s v="N/A"/>
    <x v="23"/>
    <x v="23"/>
    <m/>
    <x v="0"/>
  </r>
  <r>
    <n v="2027"/>
    <x v="13"/>
    <n v="83"/>
    <s v="Whitinsvile"/>
    <s v="Revenue"/>
    <s v="Line Item"/>
    <s v="N/A"/>
    <x v="24"/>
    <x v="24"/>
    <m/>
    <x v="0"/>
  </r>
  <r>
    <n v="2028"/>
    <x v="13"/>
    <n v="83"/>
    <s v="Whitinsvile"/>
    <s v="Revenue"/>
    <s v="Line Item"/>
    <s v="N/A"/>
    <x v="25"/>
    <x v="25"/>
    <m/>
    <x v="0"/>
  </r>
  <r>
    <n v="2029"/>
    <x v="13"/>
    <n v="83"/>
    <s v="Whitinsvile"/>
    <s v="Revenue"/>
    <s v="Line Item"/>
    <s v="N/A"/>
    <x v="26"/>
    <x v="26"/>
    <m/>
    <x v="0"/>
  </r>
  <r>
    <n v="2030"/>
    <x v="13"/>
    <n v="83"/>
    <s v="Whitinsvile"/>
    <s v="Revenue"/>
    <s v="Line Item"/>
    <s v="N/A"/>
    <x v="27"/>
    <x v="27"/>
    <m/>
    <x v="0"/>
  </r>
  <r>
    <n v="2031"/>
    <x v="13"/>
    <n v="83"/>
    <s v="Whitinsvile"/>
    <s v="Revenue"/>
    <s v="Line Item"/>
    <s v="N/A"/>
    <x v="28"/>
    <x v="28"/>
    <m/>
    <x v="305"/>
  </r>
  <r>
    <n v="2032"/>
    <x v="13"/>
    <n v="83"/>
    <s v="Whitinsvile"/>
    <s v="Revenue"/>
    <s v="Line Item"/>
    <s v="N/A"/>
    <x v="29"/>
    <x v="29"/>
    <m/>
    <x v="0"/>
  </r>
  <r>
    <n v="2033"/>
    <x v="13"/>
    <n v="83"/>
    <s v="Whitinsvile"/>
    <s v="Revenue"/>
    <s v="Line Item"/>
    <s v="N/A"/>
    <x v="30"/>
    <x v="30"/>
    <m/>
    <x v="0"/>
  </r>
  <r>
    <n v="2034"/>
    <x v="13"/>
    <n v="83"/>
    <s v="Whitinsvile"/>
    <s v="Revenue"/>
    <s v="Line Item"/>
    <s v="N/A"/>
    <x v="31"/>
    <x v="31"/>
    <m/>
    <x v="0"/>
  </r>
  <r>
    <n v="2035"/>
    <x v="13"/>
    <n v="83"/>
    <s v="Whitinsvile"/>
    <s v="Revenue"/>
    <s v="Line Item"/>
    <s v="N/A"/>
    <x v="32"/>
    <x v="32"/>
    <m/>
    <x v="0"/>
  </r>
  <r>
    <n v="2036"/>
    <x v="13"/>
    <n v="83"/>
    <s v="Whitinsvile"/>
    <s v="Revenue"/>
    <s v="Line Item"/>
    <s v="N/A"/>
    <x v="33"/>
    <x v="33"/>
    <m/>
    <x v="0"/>
  </r>
  <r>
    <n v="2037"/>
    <x v="13"/>
    <n v="83"/>
    <s v="Whitinsvile"/>
    <s v="Revenue"/>
    <s v="Line Item"/>
    <s v="N/A"/>
    <x v="34"/>
    <x v="34"/>
    <m/>
    <x v="0"/>
  </r>
  <r>
    <n v="2038"/>
    <x v="13"/>
    <n v="83"/>
    <s v="Whitinsvile"/>
    <s v="Revenue"/>
    <s v="Line Item"/>
    <s v="N/A"/>
    <x v="35"/>
    <x v="35"/>
    <m/>
    <x v="0"/>
  </r>
  <r>
    <n v="2039"/>
    <x v="13"/>
    <n v="83"/>
    <s v="Whitinsvile"/>
    <s v="Revenue"/>
    <s v="Line Item"/>
    <s v="N/A"/>
    <x v="36"/>
    <x v="36"/>
    <m/>
    <x v="0"/>
  </r>
  <r>
    <n v="2040"/>
    <x v="13"/>
    <n v="83"/>
    <s v="Whitinsvile"/>
    <s v="Revenue"/>
    <s v="Line Item"/>
    <s v="N/A"/>
    <x v="37"/>
    <x v="37"/>
    <m/>
    <x v="0"/>
  </r>
  <r>
    <n v="2041"/>
    <x v="13"/>
    <n v="83"/>
    <s v="Whitinsvile"/>
    <s v="Revenue"/>
    <s v="Line Item"/>
    <s v="N/A"/>
    <x v="38"/>
    <x v="38"/>
    <m/>
    <x v="0"/>
  </r>
  <r>
    <n v="2042"/>
    <x v="13"/>
    <n v="83"/>
    <s v="Whitinsvile"/>
    <s v="Revenue"/>
    <s v="Line Item"/>
    <s v="N/A"/>
    <x v="39"/>
    <x v="39"/>
    <m/>
    <x v="0"/>
  </r>
  <r>
    <n v="2043"/>
    <x v="13"/>
    <n v="83"/>
    <s v="Whitinsvile"/>
    <s v="Revenue"/>
    <s v="Line Item"/>
    <s v="N/A"/>
    <x v="40"/>
    <x v="40"/>
    <m/>
    <x v="0"/>
  </r>
  <r>
    <n v="2044"/>
    <x v="13"/>
    <n v="83"/>
    <s v="Whitinsvile"/>
    <s v="Revenue"/>
    <s v="Line Item"/>
    <s v="N/A"/>
    <x v="41"/>
    <x v="41"/>
    <m/>
    <x v="0"/>
  </r>
  <r>
    <n v="2045"/>
    <x v="13"/>
    <n v="83"/>
    <s v="Whitinsvile"/>
    <s v="Revenue"/>
    <s v="Total"/>
    <s v="N/A"/>
    <x v="42"/>
    <x v="42"/>
    <m/>
    <x v="330"/>
  </r>
  <r>
    <n v="2046"/>
    <x v="13"/>
    <n v="83"/>
    <s v="Whitinsvile"/>
    <s v="Revenue"/>
    <s v="Line Item"/>
    <s v="N/A"/>
    <x v="43"/>
    <x v="43"/>
    <m/>
    <x v="0"/>
  </r>
  <r>
    <n v="2047"/>
    <x v="13"/>
    <n v="83"/>
    <s v="Whitinsvile"/>
    <s v="Revenue"/>
    <s v="Line Item"/>
    <s v="N/A"/>
    <x v="44"/>
    <x v="44"/>
    <m/>
    <x v="0"/>
  </r>
  <r>
    <n v="2048"/>
    <x v="13"/>
    <n v="83"/>
    <s v="Whitinsvile"/>
    <s v="Revenue"/>
    <s v="Line Item"/>
    <s v="N/A"/>
    <x v="45"/>
    <x v="45"/>
    <m/>
    <x v="0"/>
  </r>
  <r>
    <n v="2049"/>
    <x v="13"/>
    <n v="83"/>
    <s v="Whitinsvile"/>
    <s v="Revenue"/>
    <s v="Line Item"/>
    <s v="N/A"/>
    <x v="46"/>
    <x v="46"/>
    <m/>
    <x v="0"/>
  </r>
  <r>
    <n v="2050"/>
    <x v="13"/>
    <n v="83"/>
    <s v="Whitinsvile"/>
    <s v="Revenue"/>
    <s v="Line Item"/>
    <s v="N/A"/>
    <x v="47"/>
    <x v="47"/>
    <m/>
    <x v="0"/>
  </r>
  <r>
    <n v="2051"/>
    <x v="13"/>
    <n v="83"/>
    <s v="Whitinsvile"/>
    <s v="Revenue"/>
    <s v="Line Item"/>
    <s v="N/A"/>
    <x v="48"/>
    <x v="48"/>
    <m/>
    <x v="331"/>
  </r>
  <r>
    <n v="2052"/>
    <x v="13"/>
    <n v="83"/>
    <s v="Whitinsvile"/>
    <s v="Revenue"/>
    <s v="Line Item"/>
    <s v="N/A"/>
    <x v="49"/>
    <x v="49"/>
    <m/>
    <x v="0"/>
  </r>
  <r>
    <n v="2053"/>
    <x v="13"/>
    <n v="83"/>
    <s v="Whitinsvile"/>
    <s v="Revenue"/>
    <s v="Line Item"/>
    <s v="N/A"/>
    <x v="50"/>
    <x v="50"/>
    <m/>
    <x v="0"/>
  </r>
  <r>
    <n v="2054"/>
    <x v="13"/>
    <n v="83"/>
    <s v="Whitinsvile"/>
    <s v="Revenue"/>
    <s v="Line Item"/>
    <s v="N/A"/>
    <x v="51"/>
    <x v="51"/>
    <m/>
    <x v="0"/>
  </r>
  <r>
    <n v="2055"/>
    <x v="13"/>
    <n v="83"/>
    <s v="Whitinsvile"/>
    <s v="Revenue"/>
    <s v="Total"/>
    <s v="N/A"/>
    <x v="52"/>
    <x v="52"/>
    <m/>
    <x v="332"/>
  </r>
  <r>
    <n v="2056"/>
    <x v="13"/>
    <n v="83"/>
    <s v="Whitinsvile"/>
    <s v="Salary Expense"/>
    <s v="Line Item"/>
    <s v="Management"/>
    <x v="53"/>
    <x v="53"/>
    <n v="0.95"/>
    <x v="333"/>
  </r>
  <r>
    <n v="2057"/>
    <x v="13"/>
    <n v="83"/>
    <s v="Whitinsvile"/>
    <s v="Salary Expense"/>
    <s v="Line Item"/>
    <s v="Management"/>
    <x v="54"/>
    <x v="54"/>
    <n v="0.13"/>
    <x v="334"/>
  </r>
  <r>
    <n v="2058"/>
    <x v="13"/>
    <n v="83"/>
    <s v="Whitinsvile"/>
    <s v="Salary Expense"/>
    <s v="Line Item"/>
    <s v="Management"/>
    <x v="55"/>
    <x v="55"/>
    <n v="0"/>
    <x v="1"/>
  </r>
  <r>
    <n v="2059"/>
    <x v="13"/>
    <n v="83"/>
    <s v="Whitinsvile"/>
    <s v="Salary Expense"/>
    <s v="Line Item"/>
    <s v="Direct Care"/>
    <x v="56"/>
    <x v="56"/>
    <n v="0"/>
    <x v="1"/>
  </r>
  <r>
    <n v="2060"/>
    <x v="13"/>
    <n v="83"/>
    <s v="Whitinsvile"/>
    <s v="Salary Expense"/>
    <s v="Line Item"/>
    <s v="Direct Care"/>
    <x v="57"/>
    <x v="57"/>
    <n v="0"/>
    <x v="1"/>
  </r>
  <r>
    <n v="2061"/>
    <x v="13"/>
    <n v="83"/>
    <s v="Whitinsvile"/>
    <s v="Salary Expense"/>
    <s v="Line Item"/>
    <s v="Direct Care"/>
    <x v="58"/>
    <x v="58"/>
    <m/>
    <x v="1"/>
  </r>
  <r>
    <n v="2062"/>
    <x v="13"/>
    <n v="83"/>
    <s v="Whitinsvile"/>
    <s v="Salary Expense"/>
    <s v="Line Item"/>
    <s v="Direct Care"/>
    <x v="59"/>
    <x v="59"/>
    <n v="0"/>
    <x v="1"/>
  </r>
  <r>
    <n v="2063"/>
    <x v="13"/>
    <n v="83"/>
    <s v="Whitinsvile"/>
    <s v="Salary Expense"/>
    <s v="Line Item"/>
    <s v="Direct Care"/>
    <x v="60"/>
    <x v="60"/>
    <n v="0"/>
    <x v="1"/>
  </r>
  <r>
    <n v="2064"/>
    <x v="13"/>
    <n v="83"/>
    <s v="Whitinsvile"/>
    <s v="Salary Expense"/>
    <s v="Line Item"/>
    <s v="Direct Care"/>
    <x v="61"/>
    <x v="61"/>
    <m/>
    <x v="1"/>
  </r>
  <r>
    <n v="2065"/>
    <x v="13"/>
    <n v="83"/>
    <s v="Whitinsvile"/>
    <s v="Salary Expense"/>
    <s v="Line Item"/>
    <s v="Direct Care"/>
    <x v="62"/>
    <x v="62"/>
    <m/>
    <x v="1"/>
  </r>
  <r>
    <n v="2066"/>
    <x v="13"/>
    <n v="83"/>
    <s v="Whitinsvile"/>
    <s v="Salary Expense"/>
    <s v="Line Item"/>
    <s v="Direct Care"/>
    <x v="63"/>
    <x v="63"/>
    <m/>
    <x v="1"/>
  </r>
  <r>
    <n v="2067"/>
    <x v="13"/>
    <n v="83"/>
    <s v="Whitinsvile"/>
    <s v="Salary Expense"/>
    <s v="Line Item"/>
    <s v="Direct Care"/>
    <x v="64"/>
    <x v="64"/>
    <m/>
    <x v="1"/>
  </r>
  <r>
    <n v="2068"/>
    <x v="13"/>
    <n v="83"/>
    <s v="Whitinsvile"/>
    <s v="Salary Expense"/>
    <s v="Line Item"/>
    <s v="Direct Care"/>
    <x v="65"/>
    <x v="65"/>
    <m/>
    <x v="1"/>
  </r>
  <r>
    <n v="2069"/>
    <x v="13"/>
    <n v="83"/>
    <s v="Whitinsvile"/>
    <s v="Salary Expense"/>
    <s v="Line Item"/>
    <s v="Direct Care"/>
    <x v="66"/>
    <x v="66"/>
    <m/>
    <x v="1"/>
  </r>
  <r>
    <n v="2070"/>
    <x v="13"/>
    <n v="83"/>
    <s v="Whitinsvile"/>
    <s v="Salary Expense"/>
    <s v="Line Item"/>
    <s v="Direct Care"/>
    <x v="67"/>
    <x v="67"/>
    <n v="0"/>
    <x v="1"/>
  </r>
  <r>
    <n v="2071"/>
    <x v="13"/>
    <n v="83"/>
    <s v="Whitinsvile"/>
    <s v="Salary Expense"/>
    <s v="Line Item"/>
    <s v="Direct Care"/>
    <x v="68"/>
    <x v="68"/>
    <n v="0"/>
    <x v="1"/>
  </r>
  <r>
    <n v="2072"/>
    <x v="13"/>
    <n v="83"/>
    <s v="Whitinsvile"/>
    <s v="Salary Expense"/>
    <s v="Line Item"/>
    <s v="Direct Care"/>
    <x v="69"/>
    <x v="69"/>
    <m/>
    <x v="1"/>
  </r>
  <r>
    <n v="2073"/>
    <x v="13"/>
    <n v="83"/>
    <s v="Whitinsvile"/>
    <s v="Salary Expense"/>
    <s v="Line Item"/>
    <s v="Direct Care"/>
    <x v="70"/>
    <x v="70"/>
    <m/>
    <x v="1"/>
  </r>
  <r>
    <n v="2074"/>
    <x v="13"/>
    <n v="83"/>
    <s v="Whitinsvile"/>
    <s v="Salary Expense"/>
    <s v="Line Item"/>
    <s v="Direct Care"/>
    <x v="71"/>
    <x v="71"/>
    <m/>
    <x v="1"/>
  </r>
  <r>
    <n v="2075"/>
    <x v="13"/>
    <n v="83"/>
    <s v="Whitinsvile"/>
    <s v="Salary Expense"/>
    <s v="Line Item"/>
    <s v="Direct Care"/>
    <x v="72"/>
    <x v="72"/>
    <m/>
    <x v="1"/>
  </r>
  <r>
    <n v="2076"/>
    <x v="13"/>
    <n v="83"/>
    <s v="Whitinsvile"/>
    <s v="Salary Expense"/>
    <s v="Line Item"/>
    <s v="Direct Care"/>
    <x v="73"/>
    <x v="73"/>
    <n v="0"/>
    <x v="1"/>
  </r>
  <r>
    <n v="2077"/>
    <x v="13"/>
    <n v="83"/>
    <s v="Whitinsvile"/>
    <s v="Salary Expense"/>
    <s v="Line Item"/>
    <s v="Direct Care"/>
    <x v="74"/>
    <x v="74"/>
    <n v="0"/>
    <x v="1"/>
  </r>
  <r>
    <n v="2078"/>
    <x v="13"/>
    <n v="83"/>
    <s v="Whitinsvile"/>
    <s v="Salary Expense"/>
    <s v="Line Item"/>
    <s v="Direct Care"/>
    <x v="75"/>
    <x v="75"/>
    <n v="0"/>
    <x v="1"/>
  </r>
  <r>
    <n v="2079"/>
    <x v="13"/>
    <n v="83"/>
    <s v="Whitinsvile"/>
    <s v="Salary Expense"/>
    <s v="Line Item"/>
    <s v="Direct Care"/>
    <x v="76"/>
    <x v="76"/>
    <n v="0"/>
    <x v="1"/>
  </r>
  <r>
    <n v="2080"/>
    <x v="13"/>
    <n v="83"/>
    <s v="Whitinsvile"/>
    <s v="Salary Expense"/>
    <s v="Line Item"/>
    <s v="Direct Care"/>
    <x v="77"/>
    <x v="77"/>
    <n v="0"/>
    <x v="1"/>
  </r>
  <r>
    <n v="2081"/>
    <x v="13"/>
    <n v="83"/>
    <s v="Whitinsvile"/>
    <s v="Salary Expense"/>
    <s v="Line Item"/>
    <s v="Direct Care"/>
    <x v="78"/>
    <x v="78"/>
    <m/>
    <x v="1"/>
  </r>
  <r>
    <n v="2082"/>
    <x v="13"/>
    <n v="83"/>
    <s v="Whitinsvile"/>
    <s v="Salary Expense"/>
    <s v="Line Item"/>
    <s v="Direct Care"/>
    <x v="79"/>
    <x v="79"/>
    <m/>
    <x v="1"/>
  </r>
  <r>
    <n v="2083"/>
    <x v="13"/>
    <n v="83"/>
    <s v="Whitinsvile"/>
    <s v="Salary Expense"/>
    <s v="Line Item"/>
    <s v="Direct Care"/>
    <x v="80"/>
    <x v="80"/>
    <m/>
    <x v="1"/>
  </r>
  <r>
    <n v="2084"/>
    <x v="13"/>
    <n v="83"/>
    <s v="Whitinsvile"/>
    <s v="Salary Expense"/>
    <s v="Line Item"/>
    <s v="Direct Care"/>
    <x v="81"/>
    <x v="81"/>
    <n v="0"/>
    <x v="1"/>
  </r>
  <r>
    <n v="2085"/>
    <x v="13"/>
    <n v="83"/>
    <s v="Whitinsvile"/>
    <s v="Salary Expense"/>
    <s v="Line Item"/>
    <s v="Direct Care"/>
    <x v="82"/>
    <x v="82"/>
    <n v="0"/>
    <x v="1"/>
  </r>
  <r>
    <n v="2086"/>
    <x v="13"/>
    <n v="83"/>
    <s v="Whitinsvile"/>
    <s v="Salary Expense"/>
    <s v="Line Item"/>
    <s v="Direct Care"/>
    <x v="83"/>
    <x v="83"/>
    <n v="0"/>
    <x v="1"/>
  </r>
  <r>
    <n v="2087"/>
    <x v="13"/>
    <n v="83"/>
    <s v="Whitinsvile"/>
    <s v="Salary Expense"/>
    <s v="Line Item"/>
    <s v="Direct Care"/>
    <x v="84"/>
    <x v="84"/>
    <n v="0"/>
    <x v="1"/>
  </r>
  <r>
    <n v="2088"/>
    <x v="13"/>
    <n v="83"/>
    <s v="Whitinsvile"/>
    <s v="Salary Expense"/>
    <s v="Line Item"/>
    <s v="Direct Care"/>
    <x v="85"/>
    <x v="85"/>
    <n v="3.9"/>
    <x v="335"/>
  </r>
  <r>
    <n v="2089"/>
    <x v="13"/>
    <n v="83"/>
    <s v="Whitinsvile"/>
    <s v="Salary Expense"/>
    <s v="Line Item"/>
    <s v="Direct Care"/>
    <x v="86"/>
    <x v="86"/>
    <n v="0"/>
    <x v="1"/>
  </r>
  <r>
    <n v="2090"/>
    <x v="13"/>
    <n v="83"/>
    <s v="Whitinsvile"/>
    <s v="Salary Expense"/>
    <s v="Line Item"/>
    <s v="Clerical/Support"/>
    <x v="87"/>
    <x v="87"/>
    <n v="0.49"/>
    <x v="336"/>
  </r>
  <r>
    <n v="2091"/>
    <x v="13"/>
    <n v="83"/>
    <s v="Whitinsvile"/>
    <s v="Salary Expense"/>
    <s v="Line Item"/>
    <s v="Clerical/Support"/>
    <x v="88"/>
    <x v="88"/>
    <n v="0"/>
    <x v="1"/>
  </r>
  <r>
    <n v="2092"/>
    <x v="13"/>
    <n v="83"/>
    <s v="Whitinsvile"/>
    <s v="Salary Expense"/>
    <s v="Line Item"/>
    <s v="Clerical/Support"/>
    <x v="89"/>
    <x v="89"/>
    <m/>
    <x v="1"/>
  </r>
  <r>
    <n v="2093"/>
    <x v="13"/>
    <n v="83"/>
    <s v="Whitinsvile"/>
    <s v="Salary Expense"/>
    <s v="Line Item"/>
    <s v="N/A"/>
    <x v="90"/>
    <x v="90"/>
    <s v="XXXXXX"/>
    <x v="1"/>
  </r>
  <r>
    <n v="2094"/>
    <x v="13"/>
    <n v="83"/>
    <s v="Whitinsvile"/>
    <s v="Salary Expense"/>
    <s v="Total"/>
    <s v="N/A"/>
    <x v="91"/>
    <x v="91"/>
    <n v="5.4700000000000006"/>
    <x v="337"/>
  </r>
  <r>
    <n v="2095"/>
    <x v="13"/>
    <n v="83"/>
    <s v="Whitinsvile"/>
    <s v="Expense"/>
    <s v="Total"/>
    <s v="N/A"/>
    <x v="92"/>
    <x v="92"/>
    <n v="5.4700000000000006"/>
    <x v="337"/>
  </r>
  <r>
    <n v="2096"/>
    <x v="13"/>
    <n v="83"/>
    <s v="Whitinsvile"/>
    <s v="Expense"/>
    <s v="Line Item"/>
    <s v="N/A"/>
    <x v="93"/>
    <x v="93"/>
    <n v="0"/>
    <x v="1"/>
  </r>
  <r>
    <n v="2097"/>
    <x v="13"/>
    <n v="83"/>
    <s v="Whitinsvile"/>
    <s v="Expense"/>
    <s v="Line Item"/>
    <s v="N/A"/>
    <x v="94"/>
    <x v="94"/>
    <n v="0"/>
    <x v="1"/>
  </r>
  <r>
    <n v="2098"/>
    <x v="13"/>
    <n v="83"/>
    <s v="Whitinsvile"/>
    <s v="Expense"/>
    <s v="Line Item"/>
    <s v="N/A"/>
    <x v="95"/>
    <x v="95"/>
    <n v="0"/>
    <x v="1"/>
  </r>
  <r>
    <n v="2099"/>
    <x v="13"/>
    <n v="83"/>
    <s v="Whitinsvile"/>
    <s v="Expense"/>
    <s v="Line Item"/>
    <s v="N/A"/>
    <x v="96"/>
    <x v="96"/>
    <m/>
    <x v="1"/>
  </r>
  <r>
    <n v="2100"/>
    <x v="13"/>
    <n v="83"/>
    <s v="Whitinsvile"/>
    <s v="Expense"/>
    <s v="Total"/>
    <s v="N/A"/>
    <x v="97"/>
    <x v="97"/>
    <n v="0"/>
    <x v="1"/>
  </r>
  <r>
    <n v="2101"/>
    <x v="13"/>
    <n v="83"/>
    <s v="Whitinsvile"/>
    <s v="Expense"/>
    <s v="Line Item"/>
    <s v="N/A"/>
    <x v="98"/>
    <x v="98"/>
    <m/>
    <x v="1"/>
  </r>
  <r>
    <n v="2102"/>
    <x v="13"/>
    <n v="83"/>
    <s v="Whitinsvile"/>
    <s v="Expense"/>
    <s v="Total"/>
    <s v="N/A"/>
    <x v="99"/>
    <x v="99"/>
    <n v="5.4700000000000006"/>
    <x v="337"/>
  </r>
  <r>
    <n v="2103"/>
    <x v="13"/>
    <n v="83"/>
    <s v="Whitinsvile"/>
    <s v="Expense"/>
    <s v="Line Item"/>
    <s v="N/A"/>
    <x v="100"/>
    <x v="100"/>
    <m/>
    <x v="338"/>
  </r>
  <r>
    <n v="2104"/>
    <x v="13"/>
    <n v="83"/>
    <s v="Whitinsvile"/>
    <s v="Expense"/>
    <s v="Line Item"/>
    <s v="N/A"/>
    <x v="101"/>
    <x v="101"/>
    <m/>
    <x v="339"/>
  </r>
  <r>
    <n v="2105"/>
    <x v="13"/>
    <n v="83"/>
    <s v="Whitinsvile"/>
    <s v="Expense"/>
    <s v="Line Item"/>
    <s v="N/A"/>
    <x v="102"/>
    <x v="102"/>
    <m/>
    <x v="1"/>
  </r>
  <r>
    <n v="2106"/>
    <x v="13"/>
    <n v="83"/>
    <s v="Whitinsvile"/>
    <s v="Expense"/>
    <s v="Total"/>
    <s v="N/A"/>
    <x v="103"/>
    <x v="103"/>
    <m/>
    <x v="340"/>
  </r>
  <r>
    <n v="2107"/>
    <x v="13"/>
    <n v="83"/>
    <s v="Whitinsvile"/>
    <s v="Expense"/>
    <s v="Line Item"/>
    <s v="N/A"/>
    <x v="104"/>
    <x v="104"/>
    <m/>
    <x v="1"/>
  </r>
  <r>
    <n v="2108"/>
    <x v="13"/>
    <n v="83"/>
    <s v="Whitinsvile"/>
    <s v="Expense"/>
    <s v="Line Item"/>
    <s v="N/A"/>
    <x v="105"/>
    <x v="105"/>
    <m/>
    <x v="1"/>
  </r>
  <r>
    <n v="2109"/>
    <x v="13"/>
    <n v="83"/>
    <s v="Whitinsvile"/>
    <s v="Expense"/>
    <s v="Line Item"/>
    <s v="N/A"/>
    <x v="106"/>
    <x v="106"/>
    <m/>
    <x v="1"/>
  </r>
  <r>
    <n v="2110"/>
    <x v="13"/>
    <n v="83"/>
    <s v="Whitinsvile"/>
    <s v="Expense"/>
    <s v="Line Item"/>
    <s v="N/A"/>
    <x v="107"/>
    <x v="107"/>
    <m/>
    <x v="0"/>
  </r>
  <r>
    <n v="2111"/>
    <x v="13"/>
    <n v="83"/>
    <s v="Whitinsvile"/>
    <s v="Expense"/>
    <s v="Total"/>
    <s v="N/A"/>
    <x v="108"/>
    <x v="108"/>
    <m/>
    <x v="1"/>
  </r>
  <r>
    <n v="2112"/>
    <x v="13"/>
    <n v="83"/>
    <s v="Whitinsvile"/>
    <s v="Expense"/>
    <s v="Line Item"/>
    <s v="N/A"/>
    <x v="109"/>
    <x v="109"/>
    <m/>
    <x v="1"/>
  </r>
  <r>
    <n v="2113"/>
    <x v="13"/>
    <n v="83"/>
    <s v="Whitinsvile"/>
    <s v="Expense"/>
    <s v="Line Item"/>
    <s v="N/A"/>
    <x v="110"/>
    <x v="110"/>
    <m/>
    <x v="0"/>
  </r>
  <r>
    <n v="2114"/>
    <x v="13"/>
    <n v="83"/>
    <s v="Whitinsvile"/>
    <s v="Expense"/>
    <s v="Line Item"/>
    <s v="N/A"/>
    <x v="111"/>
    <x v="111"/>
    <m/>
    <x v="0"/>
  </r>
  <r>
    <n v="2115"/>
    <x v="13"/>
    <n v="83"/>
    <s v="Whitinsvile"/>
    <s v="Expense"/>
    <s v="Line Item"/>
    <s v="N/A"/>
    <x v="112"/>
    <x v="112"/>
    <m/>
    <x v="0"/>
  </r>
  <r>
    <n v="2116"/>
    <x v="13"/>
    <n v="83"/>
    <s v="Whitinsvile"/>
    <s v="Expense"/>
    <s v="Line Item"/>
    <s v="N/A"/>
    <x v="113"/>
    <x v="113"/>
    <m/>
    <x v="341"/>
  </r>
  <r>
    <n v="2117"/>
    <x v="13"/>
    <n v="83"/>
    <s v="Whitinsvile"/>
    <s v="Expense"/>
    <s v="Line Item"/>
    <s v="N/A"/>
    <x v="114"/>
    <x v="114"/>
    <m/>
    <x v="342"/>
  </r>
  <r>
    <n v="2118"/>
    <x v="13"/>
    <n v="83"/>
    <s v="Whitinsvile"/>
    <s v="Expense"/>
    <s v="Line Item"/>
    <s v="N/A"/>
    <x v="115"/>
    <x v="115"/>
    <m/>
    <x v="319"/>
  </r>
  <r>
    <n v="2119"/>
    <x v="13"/>
    <n v="83"/>
    <s v="Whitinsvile"/>
    <s v="Expense"/>
    <s v="Line Item"/>
    <s v="N/A"/>
    <x v="116"/>
    <x v="116"/>
    <m/>
    <x v="1"/>
  </r>
  <r>
    <n v="2120"/>
    <x v="13"/>
    <n v="83"/>
    <s v="Whitinsvile"/>
    <s v="Expense"/>
    <s v="Line Item"/>
    <s v="N/A"/>
    <x v="117"/>
    <x v="117"/>
    <m/>
    <x v="1"/>
  </r>
  <r>
    <n v="2121"/>
    <x v="13"/>
    <n v="83"/>
    <s v="Whitinsvile"/>
    <s v="Expense"/>
    <s v="Line Item"/>
    <s v="N/A"/>
    <x v="118"/>
    <x v="118"/>
    <m/>
    <x v="0"/>
  </r>
  <r>
    <n v="2122"/>
    <x v="13"/>
    <n v="83"/>
    <s v="Whitinsvile"/>
    <s v="Expense"/>
    <s v="Line Item"/>
    <s v="N/A"/>
    <x v="119"/>
    <x v="119"/>
    <m/>
    <x v="0"/>
  </r>
  <r>
    <n v="2123"/>
    <x v="13"/>
    <n v="83"/>
    <s v="Whitinsvile"/>
    <s v="Expense"/>
    <s v="Line Item"/>
    <s v="N/A"/>
    <x v="120"/>
    <x v="120"/>
    <m/>
    <x v="0"/>
  </r>
  <r>
    <n v="2124"/>
    <x v="13"/>
    <n v="83"/>
    <s v="Whitinsvile"/>
    <s v="Expense"/>
    <s v="Line Item"/>
    <s v="N/A"/>
    <x v="121"/>
    <x v="121"/>
    <m/>
    <x v="343"/>
  </r>
  <r>
    <n v="2125"/>
    <x v="13"/>
    <n v="83"/>
    <s v="Whitinsvile"/>
    <s v="Expense"/>
    <s v="Line Item"/>
    <s v="N/A"/>
    <x v="122"/>
    <x v="122"/>
    <m/>
    <x v="0"/>
  </r>
  <r>
    <n v="2126"/>
    <x v="13"/>
    <n v="83"/>
    <s v="Whitinsvile"/>
    <s v="Expense"/>
    <s v="Line Item"/>
    <s v="N/A"/>
    <x v="123"/>
    <x v="123"/>
    <m/>
    <x v="0"/>
  </r>
  <r>
    <n v="2127"/>
    <x v="13"/>
    <n v="83"/>
    <s v="Whitinsvile"/>
    <s v="Expense"/>
    <s v="Line Item"/>
    <s v="N/A"/>
    <x v="124"/>
    <x v="124"/>
    <m/>
    <x v="0"/>
  </r>
  <r>
    <n v="2128"/>
    <x v="13"/>
    <n v="83"/>
    <s v="Whitinsvile"/>
    <s v="Expense"/>
    <s v="Line Item"/>
    <s v="N/A"/>
    <x v="125"/>
    <x v="125"/>
    <m/>
    <x v="0"/>
  </r>
  <r>
    <n v="2129"/>
    <x v="13"/>
    <n v="83"/>
    <s v="Whitinsvile"/>
    <s v="Expense"/>
    <s v="Line Item"/>
    <s v="N/A"/>
    <x v="126"/>
    <x v="126"/>
    <m/>
    <x v="0"/>
  </r>
  <r>
    <n v="2130"/>
    <x v="13"/>
    <n v="83"/>
    <s v="Whitinsvile"/>
    <s v="Expense"/>
    <s v="Total"/>
    <s v="N/A"/>
    <x v="127"/>
    <x v="127"/>
    <m/>
    <x v="344"/>
  </r>
  <r>
    <n v="2131"/>
    <x v="13"/>
    <n v="83"/>
    <s v="Whitinsvile"/>
    <s v="Expense"/>
    <s v="Line Item"/>
    <s v="N/A"/>
    <x v="128"/>
    <x v="128"/>
    <m/>
    <x v="345"/>
  </r>
  <r>
    <n v="2132"/>
    <x v="13"/>
    <n v="83"/>
    <s v="Whitinsvile"/>
    <s v="Expense"/>
    <s v="Line Item"/>
    <s v="N/A"/>
    <x v="129"/>
    <x v="129"/>
    <m/>
    <x v="0"/>
  </r>
  <r>
    <n v="2133"/>
    <x v="13"/>
    <n v="83"/>
    <s v="Whitinsvile"/>
    <s v="Expense"/>
    <s v="Line Item"/>
    <s v="N/A"/>
    <x v="130"/>
    <x v="130"/>
    <m/>
    <x v="0"/>
  </r>
  <r>
    <n v="2134"/>
    <x v="13"/>
    <n v="83"/>
    <s v="Whitinsvile"/>
    <s v="Expense"/>
    <s v="Line Item"/>
    <s v="N/A"/>
    <x v="131"/>
    <x v="131"/>
    <m/>
    <x v="0"/>
  </r>
  <r>
    <n v="2135"/>
    <x v="13"/>
    <n v="83"/>
    <s v="Whitinsvile"/>
    <s v="Expense"/>
    <s v="Line Item"/>
    <s v="N/A"/>
    <x v="132"/>
    <x v="132"/>
    <m/>
    <x v="0"/>
  </r>
  <r>
    <n v="2136"/>
    <x v="13"/>
    <n v="83"/>
    <s v="Whitinsvile"/>
    <s v="Expense"/>
    <s v="Line Item"/>
    <s v="N/A"/>
    <x v="133"/>
    <x v="133"/>
    <m/>
    <x v="274"/>
  </r>
  <r>
    <n v="2137"/>
    <x v="13"/>
    <n v="83"/>
    <s v="Whitinsvile"/>
    <s v="Expense"/>
    <s v="Total"/>
    <s v="N/A"/>
    <x v="134"/>
    <x v="134"/>
    <m/>
    <x v="346"/>
  </r>
  <r>
    <n v="2138"/>
    <x v="13"/>
    <n v="83"/>
    <s v="Whitinsvile"/>
    <s v="Expense"/>
    <s v="Line Item"/>
    <s v="N/A"/>
    <x v="135"/>
    <x v="135"/>
    <m/>
    <x v="347"/>
  </r>
  <r>
    <n v="2139"/>
    <x v="13"/>
    <n v="83"/>
    <s v="Whitinsvile"/>
    <s v="Expense"/>
    <s v="Total"/>
    <s v="N/A"/>
    <x v="136"/>
    <x v="136"/>
    <m/>
    <x v="348"/>
  </r>
  <r>
    <n v="2140"/>
    <x v="13"/>
    <n v="83"/>
    <s v="Whitinsvile"/>
    <s v="Expense"/>
    <s v="Line Item"/>
    <s v="N/A"/>
    <x v="137"/>
    <x v="137"/>
    <m/>
    <x v="0"/>
  </r>
  <r>
    <n v="2141"/>
    <x v="13"/>
    <n v="83"/>
    <s v="Whitinsvile"/>
    <s v="Expense"/>
    <s v="Line Item"/>
    <s v="N/A"/>
    <x v="138"/>
    <x v="138"/>
    <m/>
    <x v="331"/>
  </r>
  <r>
    <n v="2142"/>
    <x v="13"/>
    <n v="83"/>
    <s v="Whitinsvile"/>
    <s v="Expense"/>
    <s v="Total"/>
    <s v="N/A"/>
    <x v="139"/>
    <x v="139"/>
    <m/>
    <x v="349"/>
  </r>
  <r>
    <n v="2143"/>
    <x v="13"/>
    <n v="83"/>
    <s v="Whitinsvile"/>
    <s v="Expense"/>
    <s v="Total"/>
    <s v="N/A"/>
    <x v="140"/>
    <x v="140"/>
    <m/>
    <x v="332"/>
  </r>
  <r>
    <n v="2144"/>
    <x v="13"/>
    <n v="83"/>
    <s v="Whitinsvile"/>
    <s v="Expense"/>
    <s v="Line Item"/>
    <s v="N/A"/>
    <x v="141"/>
    <x v="141"/>
    <m/>
    <x v="350"/>
  </r>
  <r>
    <n v="2145"/>
    <x v="13"/>
    <n v="83"/>
    <s v="Whitinsvile"/>
    <s v="Non-Reimbursable"/>
    <s v="Line Item"/>
    <s v="N/A"/>
    <x v="142"/>
    <x v="142"/>
    <m/>
    <x v="0"/>
  </r>
  <r>
    <n v="2146"/>
    <x v="13"/>
    <n v="83"/>
    <s v="Whitinsvile"/>
    <s v="Non-Reimbursable"/>
    <s v="Line Item"/>
    <s v="N/A"/>
    <x v="143"/>
    <x v="143"/>
    <m/>
    <x v="0"/>
  </r>
  <r>
    <n v="2147"/>
    <x v="13"/>
    <n v="83"/>
    <s v="Whitinsvile"/>
    <s v="Non-Reimbursable"/>
    <s v="Line Item"/>
    <s v="N/A"/>
    <x v="144"/>
    <x v="144"/>
    <m/>
    <x v="0"/>
  </r>
  <r>
    <n v="2148"/>
    <x v="13"/>
    <n v="83"/>
    <s v="Whitinsvile"/>
    <s v="Non-Reimbursable"/>
    <s v="Line Item"/>
    <s v="N/A"/>
    <x v="145"/>
    <x v="145"/>
    <m/>
    <x v="0"/>
  </r>
  <r>
    <n v="2149"/>
    <x v="13"/>
    <n v="83"/>
    <s v="Whitinsvile"/>
    <s v="Non-Reimbursable"/>
    <s v="Line Item"/>
    <s v="N/A"/>
    <x v="146"/>
    <x v="146"/>
    <m/>
    <x v="0"/>
  </r>
  <r>
    <n v="2150"/>
    <x v="13"/>
    <n v="83"/>
    <s v="Whitinsvile"/>
    <s v="Non-Reimbursable"/>
    <s v="Line Item"/>
    <s v="N/A"/>
    <x v="147"/>
    <x v="147"/>
    <m/>
    <x v="0"/>
  </r>
  <r>
    <n v="2151"/>
    <x v="13"/>
    <n v="83"/>
    <s v="Whitinsvile"/>
    <s v="Non-Reimbursable"/>
    <s v="Line Item"/>
    <s v="N/A"/>
    <x v="148"/>
    <x v="148"/>
    <m/>
    <x v="0"/>
  </r>
  <r>
    <n v="2152"/>
    <x v="13"/>
    <n v="83"/>
    <s v="Whitinsvile"/>
    <s v="Non-Reimbursable"/>
    <s v="Total"/>
    <s v="N/A"/>
    <x v="149"/>
    <x v="149"/>
    <m/>
    <x v="1"/>
  </r>
  <r>
    <n v="2153"/>
    <x v="13"/>
    <n v="83"/>
    <s v="Whitinsvile"/>
    <s v="Non-Reimbursable"/>
    <s v="Total"/>
    <s v="N/A"/>
    <x v="150"/>
    <x v="150"/>
    <m/>
    <x v="331"/>
  </r>
  <r>
    <n v="2154"/>
    <x v="13"/>
    <n v="83"/>
    <s v="Whitinsvile"/>
    <s v="Non-Reimbursable"/>
    <s v="Line Item"/>
    <s v="N/A"/>
    <x v="151"/>
    <x v="151"/>
    <m/>
    <x v="331"/>
  </r>
  <r>
    <n v="2155"/>
    <x v="13"/>
    <n v="83"/>
    <s v="Whitinsvile"/>
    <s v="Non-Reimbursable"/>
    <s v="Line Item"/>
    <s v="N/A"/>
    <x v="152"/>
    <x v="152"/>
    <m/>
    <x v="0"/>
  </r>
  <r>
    <n v="2156"/>
    <x v="13"/>
    <n v="83"/>
    <s v="Whitinsvile"/>
    <s v="Non-Reimbursable"/>
    <s v="Line Item"/>
    <s v="N/A"/>
    <x v="153"/>
    <x v="153"/>
    <m/>
    <x v="1"/>
  </r>
  <r>
    <n v="2157"/>
    <x v="14"/>
    <n v="85"/>
    <s v="Worcester"/>
    <s v="Revenue"/>
    <s v="Line Item"/>
    <s v="N/A"/>
    <x v="0"/>
    <x v="0"/>
    <m/>
    <x v="0"/>
  </r>
  <r>
    <n v="2158"/>
    <x v="14"/>
    <n v="85"/>
    <s v="Worcester"/>
    <s v="Revenue"/>
    <s v="Line Item"/>
    <s v="N/A"/>
    <x v="1"/>
    <x v="1"/>
    <m/>
    <x v="0"/>
  </r>
  <r>
    <n v="2159"/>
    <x v="14"/>
    <n v="85"/>
    <s v="Worcester"/>
    <s v="Revenue"/>
    <s v="Line Item"/>
    <s v="N/A"/>
    <x v="2"/>
    <x v="2"/>
    <m/>
    <x v="0"/>
  </r>
  <r>
    <n v="2160"/>
    <x v="14"/>
    <n v="85"/>
    <s v="Worcester"/>
    <s v="Revenue"/>
    <s v="Total"/>
    <s v="N/A"/>
    <x v="3"/>
    <x v="3"/>
    <m/>
    <x v="1"/>
  </r>
  <r>
    <n v="2161"/>
    <x v="14"/>
    <n v="85"/>
    <s v="Worcester"/>
    <s v="Revenue"/>
    <s v="Line Item"/>
    <s v="N/A"/>
    <x v="4"/>
    <x v="4"/>
    <m/>
    <x v="0"/>
  </r>
  <r>
    <n v="2162"/>
    <x v="14"/>
    <n v="85"/>
    <s v="Worcester"/>
    <s v="Revenue"/>
    <s v="Line Item"/>
    <s v="N/A"/>
    <x v="5"/>
    <x v="5"/>
    <m/>
    <x v="0"/>
  </r>
  <r>
    <n v="2163"/>
    <x v="14"/>
    <n v="85"/>
    <s v="Worcester"/>
    <s v="Revenue"/>
    <s v="Total"/>
    <s v="N/A"/>
    <x v="6"/>
    <x v="6"/>
    <m/>
    <x v="1"/>
  </r>
  <r>
    <n v="2164"/>
    <x v="14"/>
    <n v="85"/>
    <s v="Worcester"/>
    <s v="Revenue"/>
    <s v="Line Item"/>
    <s v="N/A"/>
    <x v="7"/>
    <x v="7"/>
    <m/>
    <x v="0"/>
  </r>
  <r>
    <n v="2165"/>
    <x v="14"/>
    <n v="85"/>
    <s v="Worcester"/>
    <s v="Revenue"/>
    <s v="Line Item"/>
    <s v="N/A"/>
    <x v="8"/>
    <x v="8"/>
    <m/>
    <x v="0"/>
  </r>
  <r>
    <n v="2166"/>
    <x v="14"/>
    <n v="85"/>
    <s v="Worcester"/>
    <s v="Revenue"/>
    <s v="Line Item"/>
    <s v="N/A"/>
    <x v="9"/>
    <x v="9"/>
    <m/>
    <x v="0"/>
  </r>
  <r>
    <n v="2167"/>
    <x v="14"/>
    <n v="85"/>
    <s v="Worcester"/>
    <s v="Revenue"/>
    <s v="Line Item"/>
    <s v="N/A"/>
    <x v="10"/>
    <x v="10"/>
    <m/>
    <x v="351"/>
  </r>
  <r>
    <n v="2168"/>
    <x v="14"/>
    <n v="85"/>
    <s v="Worcester"/>
    <s v="Revenue"/>
    <s v="Line Item"/>
    <s v="N/A"/>
    <x v="11"/>
    <x v="11"/>
    <m/>
    <x v="0"/>
  </r>
  <r>
    <n v="2169"/>
    <x v="14"/>
    <n v="85"/>
    <s v="Worcester"/>
    <s v="Revenue"/>
    <s v="Line Item"/>
    <s v="N/A"/>
    <x v="12"/>
    <x v="12"/>
    <m/>
    <x v="0"/>
  </r>
  <r>
    <n v="2170"/>
    <x v="14"/>
    <n v="85"/>
    <s v="Worcester"/>
    <s v="Revenue"/>
    <s v="Line Item"/>
    <s v="N/A"/>
    <x v="13"/>
    <x v="13"/>
    <m/>
    <x v="0"/>
  </r>
  <r>
    <n v="2171"/>
    <x v="14"/>
    <n v="85"/>
    <s v="Worcester"/>
    <s v="Revenue"/>
    <s v="Line Item"/>
    <s v="N/A"/>
    <x v="14"/>
    <x v="14"/>
    <m/>
    <x v="0"/>
  </r>
  <r>
    <n v="2172"/>
    <x v="14"/>
    <n v="85"/>
    <s v="Worcester"/>
    <s v="Revenue"/>
    <s v="Line Item"/>
    <s v="N/A"/>
    <x v="15"/>
    <x v="15"/>
    <m/>
    <x v="0"/>
  </r>
  <r>
    <n v="2173"/>
    <x v="14"/>
    <n v="85"/>
    <s v="Worcester"/>
    <s v="Revenue"/>
    <s v="Line Item"/>
    <s v="N/A"/>
    <x v="16"/>
    <x v="16"/>
    <m/>
    <x v="0"/>
  </r>
  <r>
    <n v="2174"/>
    <x v="14"/>
    <n v="85"/>
    <s v="Worcester"/>
    <s v="Revenue"/>
    <s v="Line Item"/>
    <s v="N/A"/>
    <x v="17"/>
    <x v="17"/>
    <m/>
    <x v="0"/>
  </r>
  <r>
    <n v="2175"/>
    <x v="14"/>
    <n v="85"/>
    <s v="Worcester"/>
    <s v="Revenue"/>
    <s v="Line Item"/>
    <s v="N/A"/>
    <x v="18"/>
    <x v="18"/>
    <m/>
    <x v="0"/>
  </r>
  <r>
    <n v="2176"/>
    <x v="14"/>
    <n v="85"/>
    <s v="Worcester"/>
    <s v="Revenue"/>
    <s v="Line Item"/>
    <s v="N/A"/>
    <x v="19"/>
    <x v="19"/>
    <m/>
    <x v="0"/>
  </r>
  <r>
    <n v="2177"/>
    <x v="14"/>
    <n v="85"/>
    <s v="Worcester"/>
    <s v="Revenue"/>
    <s v="Line Item"/>
    <s v="N/A"/>
    <x v="20"/>
    <x v="20"/>
    <m/>
    <x v="0"/>
  </r>
  <r>
    <n v="2178"/>
    <x v="14"/>
    <n v="85"/>
    <s v="Worcester"/>
    <s v="Revenue"/>
    <s v="Line Item"/>
    <s v="N/A"/>
    <x v="21"/>
    <x v="21"/>
    <m/>
    <x v="0"/>
  </r>
  <r>
    <n v="2179"/>
    <x v="14"/>
    <n v="85"/>
    <s v="Worcester"/>
    <s v="Revenue"/>
    <s v="Line Item"/>
    <s v="N/A"/>
    <x v="22"/>
    <x v="22"/>
    <m/>
    <x v="0"/>
  </r>
  <r>
    <n v="2180"/>
    <x v="14"/>
    <n v="85"/>
    <s v="Worcester"/>
    <s v="Revenue"/>
    <s v="Line Item"/>
    <s v="N/A"/>
    <x v="23"/>
    <x v="23"/>
    <m/>
    <x v="0"/>
  </r>
  <r>
    <n v="2181"/>
    <x v="14"/>
    <n v="85"/>
    <s v="Worcester"/>
    <s v="Revenue"/>
    <s v="Line Item"/>
    <s v="N/A"/>
    <x v="24"/>
    <x v="24"/>
    <m/>
    <x v="0"/>
  </r>
  <r>
    <n v="2182"/>
    <x v="14"/>
    <n v="85"/>
    <s v="Worcester"/>
    <s v="Revenue"/>
    <s v="Line Item"/>
    <s v="N/A"/>
    <x v="25"/>
    <x v="25"/>
    <m/>
    <x v="0"/>
  </r>
  <r>
    <n v="2183"/>
    <x v="14"/>
    <n v="85"/>
    <s v="Worcester"/>
    <s v="Revenue"/>
    <s v="Line Item"/>
    <s v="N/A"/>
    <x v="26"/>
    <x v="26"/>
    <m/>
    <x v="0"/>
  </r>
  <r>
    <n v="2184"/>
    <x v="14"/>
    <n v="85"/>
    <s v="Worcester"/>
    <s v="Revenue"/>
    <s v="Line Item"/>
    <s v="N/A"/>
    <x v="27"/>
    <x v="27"/>
    <m/>
    <x v="0"/>
  </r>
  <r>
    <n v="2185"/>
    <x v="14"/>
    <n v="85"/>
    <s v="Worcester"/>
    <s v="Revenue"/>
    <s v="Line Item"/>
    <s v="N/A"/>
    <x v="28"/>
    <x v="28"/>
    <m/>
    <x v="255"/>
  </r>
  <r>
    <n v="2186"/>
    <x v="14"/>
    <n v="85"/>
    <s v="Worcester"/>
    <s v="Revenue"/>
    <s v="Line Item"/>
    <s v="N/A"/>
    <x v="29"/>
    <x v="29"/>
    <m/>
    <x v="0"/>
  </r>
  <r>
    <n v="2187"/>
    <x v="14"/>
    <n v="85"/>
    <s v="Worcester"/>
    <s v="Revenue"/>
    <s v="Line Item"/>
    <s v="N/A"/>
    <x v="30"/>
    <x v="30"/>
    <m/>
    <x v="0"/>
  </r>
  <r>
    <n v="2188"/>
    <x v="14"/>
    <n v="85"/>
    <s v="Worcester"/>
    <s v="Revenue"/>
    <s v="Line Item"/>
    <s v="N/A"/>
    <x v="31"/>
    <x v="31"/>
    <m/>
    <x v="0"/>
  </r>
  <r>
    <n v="2189"/>
    <x v="14"/>
    <n v="85"/>
    <s v="Worcester"/>
    <s v="Revenue"/>
    <s v="Line Item"/>
    <s v="N/A"/>
    <x v="32"/>
    <x v="32"/>
    <m/>
    <x v="0"/>
  </r>
  <r>
    <n v="2190"/>
    <x v="14"/>
    <n v="85"/>
    <s v="Worcester"/>
    <s v="Revenue"/>
    <s v="Line Item"/>
    <s v="N/A"/>
    <x v="33"/>
    <x v="33"/>
    <m/>
    <x v="0"/>
  </r>
  <r>
    <n v="2191"/>
    <x v="14"/>
    <n v="85"/>
    <s v="Worcester"/>
    <s v="Revenue"/>
    <s v="Line Item"/>
    <s v="N/A"/>
    <x v="34"/>
    <x v="34"/>
    <m/>
    <x v="0"/>
  </r>
  <r>
    <n v="2192"/>
    <x v="14"/>
    <n v="85"/>
    <s v="Worcester"/>
    <s v="Revenue"/>
    <s v="Line Item"/>
    <s v="N/A"/>
    <x v="35"/>
    <x v="35"/>
    <m/>
    <x v="0"/>
  </r>
  <r>
    <n v="2193"/>
    <x v="14"/>
    <n v="85"/>
    <s v="Worcester"/>
    <s v="Revenue"/>
    <s v="Line Item"/>
    <s v="N/A"/>
    <x v="36"/>
    <x v="36"/>
    <m/>
    <x v="0"/>
  </r>
  <r>
    <n v="2194"/>
    <x v="14"/>
    <n v="85"/>
    <s v="Worcester"/>
    <s v="Revenue"/>
    <s v="Line Item"/>
    <s v="N/A"/>
    <x v="37"/>
    <x v="37"/>
    <m/>
    <x v="0"/>
  </r>
  <r>
    <n v="2195"/>
    <x v="14"/>
    <n v="85"/>
    <s v="Worcester"/>
    <s v="Revenue"/>
    <s v="Line Item"/>
    <s v="N/A"/>
    <x v="38"/>
    <x v="38"/>
    <m/>
    <x v="0"/>
  </r>
  <r>
    <n v="2196"/>
    <x v="14"/>
    <n v="85"/>
    <s v="Worcester"/>
    <s v="Revenue"/>
    <s v="Line Item"/>
    <s v="N/A"/>
    <x v="39"/>
    <x v="39"/>
    <m/>
    <x v="0"/>
  </r>
  <r>
    <n v="2197"/>
    <x v="14"/>
    <n v="85"/>
    <s v="Worcester"/>
    <s v="Revenue"/>
    <s v="Line Item"/>
    <s v="N/A"/>
    <x v="40"/>
    <x v="40"/>
    <m/>
    <x v="0"/>
  </r>
  <r>
    <n v="2198"/>
    <x v="14"/>
    <n v="85"/>
    <s v="Worcester"/>
    <s v="Revenue"/>
    <s v="Line Item"/>
    <s v="N/A"/>
    <x v="41"/>
    <x v="41"/>
    <m/>
    <x v="0"/>
  </r>
  <r>
    <n v="2199"/>
    <x v="14"/>
    <n v="85"/>
    <s v="Worcester"/>
    <s v="Revenue"/>
    <s v="Total"/>
    <s v="N/A"/>
    <x v="42"/>
    <x v="42"/>
    <m/>
    <x v="352"/>
  </r>
  <r>
    <n v="2200"/>
    <x v="14"/>
    <n v="85"/>
    <s v="Worcester"/>
    <s v="Revenue"/>
    <s v="Line Item"/>
    <s v="N/A"/>
    <x v="43"/>
    <x v="43"/>
    <m/>
    <x v="0"/>
  </r>
  <r>
    <n v="2201"/>
    <x v="14"/>
    <n v="85"/>
    <s v="Worcester"/>
    <s v="Revenue"/>
    <s v="Line Item"/>
    <s v="N/A"/>
    <x v="44"/>
    <x v="44"/>
    <m/>
    <x v="0"/>
  </r>
  <r>
    <n v="2202"/>
    <x v="14"/>
    <n v="85"/>
    <s v="Worcester"/>
    <s v="Revenue"/>
    <s v="Line Item"/>
    <s v="N/A"/>
    <x v="45"/>
    <x v="45"/>
    <m/>
    <x v="0"/>
  </r>
  <r>
    <n v="2203"/>
    <x v="14"/>
    <n v="85"/>
    <s v="Worcester"/>
    <s v="Revenue"/>
    <s v="Line Item"/>
    <s v="N/A"/>
    <x v="46"/>
    <x v="46"/>
    <m/>
    <x v="0"/>
  </r>
  <r>
    <n v="2204"/>
    <x v="14"/>
    <n v="85"/>
    <s v="Worcester"/>
    <s v="Revenue"/>
    <s v="Line Item"/>
    <s v="N/A"/>
    <x v="47"/>
    <x v="47"/>
    <m/>
    <x v="0"/>
  </r>
  <r>
    <n v="2205"/>
    <x v="14"/>
    <n v="85"/>
    <s v="Worcester"/>
    <s v="Revenue"/>
    <s v="Line Item"/>
    <s v="N/A"/>
    <x v="48"/>
    <x v="48"/>
    <m/>
    <x v="353"/>
  </r>
  <r>
    <n v="2206"/>
    <x v="14"/>
    <n v="85"/>
    <s v="Worcester"/>
    <s v="Revenue"/>
    <s v="Line Item"/>
    <s v="N/A"/>
    <x v="49"/>
    <x v="49"/>
    <m/>
    <x v="0"/>
  </r>
  <r>
    <n v="2207"/>
    <x v="14"/>
    <n v="85"/>
    <s v="Worcester"/>
    <s v="Revenue"/>
    <s v="Line Item"/>
    <s v="N/A"/>
    <x v="50"/>
    <x v="50"/>
    <m/>
    <x v="0"/>
  </r>
  <r>
    <n v="2208"/>
    <x v="14"/>
    <n v="85"/>
    <s v="Worcester"/>
    <s v="Revenue"/>
    <s v="Line Item"/>
    <s v="N/A"/>
    <x v="51"/>
    <x v="51"/>
    <m/>
    <x v="0"/>
  </r>
  <r>
    <n v="2209"/>
    <x v="14"/>
    <n v="85"/>
    <s v="Worcester"/>
    <s v="Revenue"/>
    <s v="Total"/>
    <s v="N/A"/>
    <x v="52"/>
    <x v="52"/>
    <m/>
    <x v="354"/>
  </r>
  <r>
    <n v="2210"/>
    <x v="14"/>
    <n v="85"/>
    <s v="Worcester"/>
    <s v="Salary Expense"/>
    <s v="Line Item"/>
    <s v="Management"/>
    <x v="53"/>
    <x v="53"/>
    <n v="0.82"/>
    <x v="355"/>
  </r>
  <r>
    <n v="2211"/>
    <x v="14"/>
    <n v="85"/>
    <s v="Worcester"/>
    <s v="Salary Expense"/>
    <s v="Line Item"/>
    <s v="Management"/>
    <x v="54"/>
    <x v="54"/>
    <n v="0.01"/>
    <x v="356"/>
  </r>
  <r>
    <n v="2212"/>
    <x v="14"/>
    <n v="85"/>
    <s v="Worcester"/>
    <s v="Salary Expense"/>
    <s v="Line Item"/>
    <s v="Management"/>
    <x v="55"/>
    <x v="55"/>
    <n v="0"/>
    <x v="1"/>
  </r>
  <r>
    <n v="2213"/>
    <x v="14"/>
    <n v="85"/>
    <s v="Worcester"/>
    <s v="Salary Expense"/>
    <s v="Line Item"/>
    <s v="Direct Care"/>
    <x v="56"/>
    <x v="56"/>
    <n v="0"/>
    <x v="1"/>
  </r>
  <r>
    <n v="2214"/>
    <x v="14"/>
    <n v="85"/>
    <s v="Worcester"/>
    <s v="Salary Expense"/>
    <s v="Line Item"/>
    <s v="Direct Care"/>
    <x v="57"/>
    <x v="57"/>
    <n v="0"/>
    <x v="1"/>
  </r>
  <r>
    <n v="2215"/>
    <x v="14"/>
    <n v="85"/>
    <s v="Worcester"/>
    <s v="Salary Expense"/>
    <s v="Line Item"/>
    <s v="Direct Care"/>
    <x v="58"/>
    <x v="58"/>
    <m/>
    <x v="1"/>
  </r>
  <r>
    <n v="2216"/>
    <x v="14"/>
    <n v="85"/>
    <s v="Worcester"/>
    <s v="Salary Expense"/>
    <s v="Line Item"/>
    <s v="Direct Care"/>
    <x v="59"/>
    <x v="59"/>
    <n v="0"/>
    <x v="1"/>
  </r>
  <r>
    <n v="2217"/>
    <x v="14"/>
    <n v="85"/>
    <s v="Worcester"/>
    <s v="Salary Expense"/>
    <s v="Line Item"/>
    <s v="Direct Care"/>
    <x v="60"/>
    <x v="60"/>
    <n v="0"/>
    <x v="1"/>
  </r>
  <r>
    <n v="2218"/>
    <x v="14"/>
    <n v="85"/>
    <s v="Worcester"/>
    <s v="Salary Expense"/>
    <s v="Line Item"/>
    <s v="Direct Care"/>
    <x v="61"/>
    <x v="61"/>
    <m/>
    <x v="1"/>
  </r>
  <r>
    <n v="2219"/>
    <x v="14"/>
    <n v="85"/>
    <s v="Worcester"/>
    <s v="Salary Expense"/>
    <s v="Line Item"/>
    <s v="Direct Care"/>
    <x v="62"/>
    <x v="62"/>
    <m/>
    <x v="1"/>
  </r>
  <r>
    <n v="2220"/>
    <x v="14"/>
    <n v="85"/>
    <s v="Worcester"/>
    <s v="Salary Expense"/>
    <s v="Line Item"/>
    <s v="Direct Care"/>
    <x v="63"/>
    <x v="63"/>
    <m/>
    <x v="1"/>
  </r>
  <r>
    <n v="2221"/>
    <x v="14"/>
    <n v="85"/>
    <s v="Worcester"/>
    <s v="Salary Expense"/>
    <s v="Line Item"/>
    <s v="Direct Care"/>
    <x v="64"/>
    <x v="64"/>
    <m/>
    <x v="1"/>
  </r>
  <r>
    <n v="2222"/>
    <x v="14"/>
    <n v="85"/>
    <s v="Worcester"/>
    <s v="Salary Expense"/>
    <s v="Line Item"/>
    <s v="Direct Care"/>
    <x v="65"/>
    <x v="65"/>
    <m/>
    <x v="1"/>
  </r>
  <r>
    <n v="2223"/>
    <x v="14"/>
    <n v="85"/>
    <s v="Worcester"/>
    <s v="Salary Expense"/>
    <s v="Line Item"/>
    <s v="Direct Care"/>
    <x v="66"/>
    <x v="66"/>
    <m/>
    <x v="1"/>
  </r>
  <r>
    <n v="2224"/>
    <x v="14"/>
    <n v="85"/>
    <s v="Worcester"/>
    <s v="Salary Expense"/>
    <s v="Line Item"/>
    <s v="Direct Care"/>
    <x v="67"/>
    <x v="67"/>
    <n v="0"/>
    <x v="1"/>
  </r>
  <r>
    <n v="2225"/>
    <x v="14"/>
    <n v="85"/>
    <s v="Worcester"/>
    <s v="Salary Expense"/>
    <s v="Line Item"/>
    <s v="Direct Care"/>
    <x v="68"/>
    <x v="68"/>
    <n v="0"/>
    <x v="1"/>
  </r>
  <r>
    <n v="2226"/>
    <x v="14"/>
    <n v="85"/>
    <s v="Worcester"/>
    <s v="Salary Expense"/>
    <s v="Line Item"/>
    <s v="Direct Care"/>
    <x v="69"/>
    <x v="69"/>
    <m/>
    <x v="1"/>
  </r>
  <r>
    <n v="2227"/>
    <x v="14"/>
    <n v="85"/>
    <s v="Worcester"/>
    <s v="Salary Expense"/>
    <s v="Line Item"/>
    <s v="Direct Care"/>
    <x v="70"/>
    <x v="70"/>
    <m/>
    <x v="1"/>
  </r>
  <r>
    <n v="2228"/>
    <x v="14"/>
    <n v="85"/>
    <s v="Worcester"/>
    <s v="Salary Expense"/>
    <s v="Line Item"/>
    <s v="Direct Care"/>
    <x v="71"/>
    <x v="71"/>
    <m/>
    <x v="1"/>
  </r>
  <r>
    <n v="2229"/>
    <x v="14"/>
    <n v="85"/>
    <s v="Worcester"/>
    <s v="Salary Expense"/>
    <s v="Line Item"/>
    <s v="Direct Care"/>
    <x v="72"/>
    <x v="72"/>
    <m/>
    <x v="1"/>
  </r>
  <r>
    <n v="2230"/>
    <x v="14"/>
    <n v="85"/>
    <s v="Worcester"/>
    <s v="Salary Expense"/>
    <s v="Line Item"/>
    <s v="Direct Care"/>
    <x v="73"/>
    <x v="73"/>
    <n v="0"/>
    <x v="1"/>
  </r>
  <r>
    <n v="2231"/>
    <x v="14"/>
    <n v="85"/>
    <s v="Worcester"/>
    <s v="Salary Expense"/>
    <s v="Line Item"/>
    <s v="Direct Care"/>
    <x v="74"/>
    <x v="74"/>
    <n v="0"/>
    <x v="1"/>
  </r>
  <r>
    <n v="2232"/>
    <x v="14"/>
    <n v="85"/>
    <s v="Worcester"/>
    <s v="Salary Expense"/>
    <s v="Line Item"/>
    <s v="Direct Care"/>
    <x v="75"/>
    <x v="75"/>
    <n v="0"/>
    <x v="1"/>
  </r>
  <r>
    <n v="2233"/>
    <x v="14"/>
    <n v="85"/>
    <s v="Worcester"/>
    <s v="Salary Expense"/>
    <s v="Line Item"/>
    <s v="Direct Care"/>
    <x v="76"/>
    <x v="76"/>
    <n v="0"/>
    <x v="1"/>
  </r>
  <r>
    <n v="2234"/>
    <x v="14"/>
    <n v="85"/>
    <s v="Worcester"/>
    <s v="Salary Expense"/>
    <s v="Line Item"/>
    <s v="Direct Care"/>
    <x v="77"/>
    <x v="77"/>
    <n v="0"/>
    <x v="1"/>
  </r>
  <r>
    <n v="2235"/>
    <x v="14"/>
    <n v="85"/>
    <s v="Worcester"/>
    <s v="Salary Expense"/>
    <s v="Line Item"/>
    <s v="Direct Care"/>
    <x v="78"/>
    <x v="78"/>
    <m/>
    <x v="1"/>
  </r>
  <r>
    <n v="2236"/>
    <x v="14"/>
    <n v="85"/>
    <s v="Worcester"/>
    <s v="Salary Expense"/>
    <s v="Line Item"/>
    <s v="Direct Care"/>
    <x v="79"/>
    <x v="79"/>
    <m/>
    <x v="1"/>
  </r>
  <r>
    <n v="2237"/>
    <x v="14"/>
    <n v="85"/>
    <s v="Worcester"/>
    <s v="Salary Expense"/>
    <s v="Line Item"/>
    <s v="Direct Care"/>
    <x v="80"/>
    <x v="80"/>
    <m/>
    <x v="1"/>
  </r>
  <r>
    <n v="2238"/>
    <x v="14"/>
    <n v="85"/>
    <s v="Worcester"/>
    <s v="Salary Expense"/>
    <s v="Line Item"/>
    <s v="Direct Care"/>
    <x v="81"/>
    <x v="81"/>
    <n v="0"/>
    <x v="1"/>
  </r>
  <r>
    <n v="2239"/>
    <x v="14"/>
    <n v="85"/>
    <s v="Worcester"/>
    <s v="Salary Expense"/>
    <s v="Line Item"/>
    <s v="Direct Care"/>
    <x v="82"/>
    <x v="82"/>
    <n v="0"/>
    <x v="1"/>
  </r>
  <r>
    <n v="2240"/>
    <x v="14"/>
    <n v="85"/>
    <s v="Worcester"/>
    <s v="Salary Expense"/>
    <s v="Line Item"/>
    <s v="Direct Care"/>
    <x v="83"/>
    <x v="83"/>
    <n v="0"/>
    <x v="1"/>
  </r>
  <r>
    <n v="2241"/>
    <x v="14"/>
    <n v="85"/>
    <s v="Worcester"/>
    <s v="Salary Expense"/>
    <s v="Line Item"/>
    <s v="Direct Care"/>
    <x v="84"/>
    <x v="84"/>
    <n v="0"/>
    <x v="1"/>
  </r>
  <r>
    <n v="2242"/>
    <x v="14"/>
    <n v="85"/>
    <s v="Worcester"/>
    <s v="Salary Expense"/>
    <s v="Line Item"/>
    <s v="Direct Care"/>
    <x v="85"/>
    <x v="85"/>
    <n v="5.46"/>
    <x v="357"/>
  </r>
  <r>
    <n v="2243"/>
    <x v="14"/>
    <n v="85"/>
    <s v="Worcester"/>
    <s v="Salary Expense"/>
    <s v="Line Item"/>
    <s v="Direct Care"/>
    <x v="86"/>
    <x v="86"/>
    <n v="0"/>
    <x v="1"/>
  </r>
  <r>
    <n v="2244"/>
    <x v="14"/>
    <n v="85"/>
    <s v="Worcester"/>
    <s v="Salary Expense"/>
    <s v="Line Item"/>
    <s v="Clerical/Support"/>
    <x v="87"/>
    <x v="87"/>
    <n v="0.49"/>
    <x v="358"/>
  </r>
  <r>
    <n v="2245"/>
    <x v="14"/>
    <n v="85"/>
    <s v="Worcester"/>
    <s v="Salary Expense"/>
    <s v="Line Item"/>
    <s v="Clerical/Support"/>
    <x v="88"/>
    <x v="88"/>
    <n v="0"/>
    <x v="1"/>
  </r>
  <r>
    <n v="2246"/>
    <x v="14"/>
    <n v="85"/>
    <s v="Worcester"/>
    <s v="Salary Expense"/>
    <s v="Line Item"/>
    <s v="Clerical/Support"/>
    <x v="89"/>
    <x v="89"/>
    <m/>
    <x v="1"/>
  </r>
  <r>
    <n v="2247"/>
    <x v="14"/>
    <n v="85"/>
    <s v="Worcester"/>
    <s v="Salary Expense"/>
    <s v="Line Item"/>
    <s v="N/A"/>
    <x v="90"/>
    <x v="90"/>
    <m/>
    <x v="1"/>
  </r>
  <r>
    <n v="2248"/>
    <x v="14"/>
    <n v="85"/>
    <s v="Worcester"/>
    <s v="Salary Expense"/>
    <s v="Total"/>
    <s v="N/A"/>
    <x v="91"/>
    <x v="91"/>
    <n v="6.78"/>
    <x v="359"/>
  </r>
  <r>
    <n v="2249"/>
    <x v="14"/>
    <n v="85"/>
    <s v="Worcester"/>
    <s v="Expense"/>
    <s v="Total"/>
    <s v="N/A"/>
    <x v="92"/>
    <x v="92"/>
    <n v="6.78"/>
    <x v="359"/>
  </r>
  <r>
    <n v="2250"/>
    <x v="14"/>
    <n v="85"/>
    <s v="Worcester"/>
    <s v="Expense"/>
    <s v="Line Item"/>
    <s v="N/A"/>
    <x v="93"/>
    <x v="93"/>
    <n v="0"/>
    <x v="1"/>
  </r>
  <r>
    <n v="2251"/>
    <x v="14"/>
    <n v="85"/>
    <s v="Worcester"/>
    <s v="Expense"/>
    <s v="Line Item"/>
    <s v="N/A"/>
    <x v="94"/>
    <x v="94"/>
    <n v="0"/>
    <x v="1"/>
  </r>
  <r>
    <n v="2252"/>
    <x v="14"/>
    <n v="85"/>
    <s v="Worcester"/>
    <s v="Expense"/>
    <s v="Line Item"/>
    <s v="N/A"/>
    <x v="95"/>
    <x v="95"/>
    <n v="0"/>
    <x v="1"/>
  </r>
  <r>
    <n v="2253"/>
    <x v="14"/>
    <n v="85"/>
    <s v="Worcester"/>
    <s v="Expense"/>
    <s v="Line Item"/>
    <s v="N/A"/>
    <x v="96"/>
    <x v="96"/>
    <m/>
    <x v="1"/>
  </r>
  <r>
    <n v="2254"/>
    <x v="14"/>
    <n v="85"/>
    <s v="Worcester"/>
    <s v="Expense"/>
    <s v="Total"/>
    <s v="N/A"/>
    <x v="97"/>
    <x v="97"/>
    <n v="0"/>
    <x v="1"/>
  </r>
  <r>
    <n v="2255"/>
    <x v="14"/>
    <n v="85"/>
    <s v="Worcester"/>
    <s v="Expense"/>
    <s v="Line Item"/>
    <s v="N/A"/>
    <x v="98"/>
    <x v="98"/>
    <m/>
    <x v="1"/>
  </r>
  <r>
    <n v="2256"/>
    <x v="14"/>
    <n v="85"/>
    <s v="Worcester"/>
    <s v="Expense"/>
    <s v="Total"/>
    <s v="N/A"/>
    <x v="99"/>
    <x v="99"/>
    <n v="6.78"/>
    <x v="359"/>
  </r>
  <r>
    <n v="2257"/>
    <x v="14"/>
    <n v="85"/>
    <s v="Worcester"/>
    <s v="Expense"/>
    <s v="Line Item"/>
    <s v="N/A"/>
    <x v="100"/>
    <x v="100"/>
    <m/>
    <x v="360"/>
  </r>
  <r>
    <n v="2258"/>
    <x v="14"/>
    <n v="85"/>
    <s v="Worcester"/>
    <s v="Expense"/>
    <s v="Line Item"/>
    <s v="N/A"/>
    <x v="101"/>
    <x v="101"/>
    <m/>
    <x v="361"/>
  </r>
  <r>
    <n v="2259"/>
    <x v="14"/>
    <n v="85"/>
    <s v="Worcester"/>
    <s v="Expense"/>
    <s v="Line Item"/>
    <s v="N/A"/>
    <x v="102"/>
    <x v="102"/>
    <m/>
    <x v="1"/>
  </r>
  <r>
    <n v="2260"/>
    <x v="14"/>
    <n v="85"/>
    <s v="Worcester"/>
    <s v="Expense"/>
    <s v="Total"/>
    <s v="N/A"/>
    <x v="103"/>
    <x v="103"/>
    <m/>
    <x v="362"/>
  </r>
  <r>
    <n v="2261"/>
    <x v="14"/>
    <n v="85"/>
    <s v="Worcester"/>
    <s v="Expense"/>
    <s v="Line Item"/>
    <s v="N/A"/>
    <x v="104"/>
    <x v="104"/>
    <m/>
    <x v="1"/>
  </r>
  <r>
    <n v="2262"/>
    <x v="14"/>
    <n v="85"/>
    <s v="Worcester"/>
    <s v="Expense"/>
    <s v="Line Item"/>
    <s v="N/A"/>
    <x v="105"/>
    <x v="105"/>
    <m/>
    <x v="1"/>
  </r>
  <r>
    <n v="2263"/>
    <x v="14"/>
    <n v="85"/>
    <s v="Worcester"/>
    <s v="Expense"/>
    <s v="Line Item"/>
    <s v="N/A"/>
    <x v="106"/>
    <x v="106"/>
    <m/>
    <x v="1"/>
  </r>
  <r>
    <n v="2264"/>
    <x v="14"/>
    <n v="85"/>
    <s v="Worcester"/>
    <s v="Expense"/>
    <s v="Line Item"/>
    <s v="N/A"/>
    <x v="107"/>
    <x v="107"/>
    <m/>
    <x v="0"/>
  </r>
  <r>
    <n v="2265"/>
    <x v="14"/>
    <n v="85"/>
    <s v="Worcester"/>
    <s v="Expense"/>
    <s v="Total"/>
    <s v="N/A"/>
    <x v="108"/>
    <x v="108"/>
    <m/>
    <x v="1"/>
  </r>
  <r>
    <n v="2266"/>
    <x v="14"/>
    <n v="85"/>
    <s v="Worcester"/>
    <s v="Expense"/>
    <s v="Line Item"/>
    <s v="N/A"/>
    <x v="109"/>
    <x v="109"/>
    <m/>
    <x v="0"/>
  </r>
  <r>
    <n v="2267"/>
    <x v="14"/>
    <n v="85"/>
    <s v="Worcester"/>
    <s v="Expense"/>
    <s v="Line Item"/>
    <s v="N/A"/>
    <x v="110"/>
    <x v="110"/>
    <m/>
    <x v="0"/>
  </r>
  <r>
    <n v="2268"/>
    <x v="14"/>
    <n v="85"/>
    <s v="Worcester"/>
    <s v="Expense"/>
    <s v="Line Item"/>
    <s v="N/A"/>
    <x v="111"/>
    <x v="111"/>
    <m/>
    <x v="0"/>
  </r>
  <r>
    <n v="2269"/>
    <x v="14"/>
    <n v="85"/>
    <s v="Worcester"/>
    <s v="Expense"/>
    <s v="Line Item"/>
    <s v="N/A"/>
    <x v="112"/>
    <x v="112"/>
    <m/>
    <x v="0"/>
  </r>
  <r>
    <n v="2270"/>
    <x v="14"/>
    <n v="85"/>
    <s v="Worcester"/>
    <s v="Expense"/>
    <s v="Line Item"/>
    <s v="N/A"/>
    <x v="113"/>
    <x v="113"/>
    <m/>
    <x v="363"/>
  </r>
  <r>
    <n v="2271"/>
    <x v="14"/>
    <n v="85"/>
    <s v="Worcester"/>
    <s v="Expense"/>
    <s v="Line Item"/>
    <s v="N/A"/>
    <x v="114"/>
    <x v="114"/>
    <m/>
    <x v="364"/>
  </r>
  <r>
    <n v="2272"/>
    <x v="14"/>
    <n v="85"/>
    <s v="Worcester"/>
    <s v="Expense"/>
    <s v="Line Item"/>
    <s v="N/A"/>
    <x v="115"/>
    <x v="115"/>
    <m/>
    <x v="365"/>
  </r>
  <r>
    <n v="2273"/>
    <x v="14"/>
    <n v="85"/>
    <s v="Worcester"/>
    <s v="Expense"/>
    <s v="Line Item"/>
    <s v="N/A"/>
    <x v="116"/>
    <x v="116"/>
    <m/>
    <x v="1"/>
  </r>
  <r>
    <n v="2274"/>
    <x v="14"/>
    <n v="85"/>
    <s v="Worcester"/>
    <s v="Expense"/>
    <s v="Line Item"/>
    <s v="N/A"/>
    <x v="117"/>
    <x v="117"/>
    <m/>
    <x v="1"/>
  </r>
  <r>
    <n v="2275"/>
    <x v="14"/>
    <n v="85"/>
    <s v="Worcester"/>
    <s v="Expense"/>
    <s v="Line Item"/>
    <s v="N/A"/>
    <x v="118"/>
    <x v="118"/>
    <m/>
    <x v="0"/>
  </r>
  <r>
    <n v="2276"/>
    <x v="14"/>
    <n v="85"/>
    <s v="Worcester"/>
    <s v="Expense"/>
    <s v="Line Item"/>
    <s v="N/A"/>
    <x v="119"/>
    <x v="119"/>
    <m/>
    <x v="0"/>
  </r>
  <r>
    <n v="2277"/>
    <x v="14"/>
    <n v="85"/>
    <s v="Worcester"/>
    <s v="Expense"/>
    <s v="Line Item"/>
    <s v="N/A"/>
    <x v="120"/>
    <x v="120"/>
    <m/>
    <x v="0"/>
  </r>
  <r>
    <n v="2278"/>
    <x v="14"/>
    <n v="85"/>
    <s v="Worcester"/>
    <s v="Expense"/>
    <s v="Line Item"/>
    <s v="N/A"/>
    <x v="121"/>
    <x v="121"/>
    <m/>
    <x v="366"/>
  </r>
  <r>
    <n v="2279"/>
    <x v="14"/>
    <n v="85"/>
    <s v="Worcester"/>
    <s v="Expense"/>
    <s v="Line Item"/>
    <s v="N/A"/>
    <x v="122"/>
    <x v="122"/>
    <m/>
    <x v="0"/>
  </r>
  <r>
    <n v="2280"/>
    <x v="14"/>
    <n v="85"/>
    <s v="Worcester"/>
    <s v="Expense"/>
    <s v="Line Item"/>
    <s v="N/A"/>
    <x v="123"/>
    <x v="123"/>
    <m/>
    <x v="0"/>
  </r>
  <r>
    <n v="2281"/>
    <x v="14"/>
    <n v="85"/>
    <s v="Worcester"/>
    <s v="Expense"/>
    <s v="Line Item"/>
    <s v="N/A"/>
    <x v="124"/>
    <x v="124"/>
    <m/>
    <x v="0"/>
  </r>
  <r>
    <n v="2282"/>
    <x v="14"/>
    <n v="85"/>
    <s v="Worcester"/>
    <s v="Expense"/>
    <s v="Line Item"/>
    <s v="N/A"/>
    <x v="125"/>
    <x v="125"/>
    <m/>
    <x v="0"/>
  </r>
  <r>
    <n v="2283"/>
    <x v="14"/>
    <n v="85"/>
    <s v="Worcester"/>
    <s v="Expense"/>
    <s v="Line Item"/>
    <s v="N/A"/>
    <x v="126"/>
    <x v="126"/>
    <m/>
    <x v="0"/>
  </r>
  <r>
    <n v="2284"/>
    <x v="14"/>
    <n v="85"/>
    <s v="Worcester"/>
    <s v="Expense"/>
    <s v="Total"/>
    <s v="N/A"/>
    <x v="127"/>
    <x v="127"/>
    <m/>
    <x v="367"/>
  </r>
  <r>
    <n v="2285"/>
    <x v="14"/>
    <n v="85"/>
    <s v="Worcester"/>
    <s v="Expense"/>
    <s v="Line Item"/>
    <s v="N/A"/>
    <x v="128"/>
    <x v="128"/>
    <m/>
    <x v="368"/>
  </r>
  <r>
    <n v="2286"/>
    <x v="14"/>
    <n v="85"/>
    <s v="Worcester"/>
    <s v="Expense"/>
    <s v="Line Item"/>
    <s v="N/A"/>
    <x v="129"/>
    <x v="129"/>
    <m/>
    <x v="0"/>
  </r>
  <r>
    <n v="2287"/>
    <x v="14"/>
    <n v="85"/>
    <s v="Worcester"/>
    <s v="Expense"/>
    <s v="Line Item"/>
    <s v="N/A"/>
    <x v="130"/>
    <x v="130"/>
    <m/>
    <x v="0"/>
  </r>
  <r>
    <n v="2288"/>
    <x v="14"/>
    <n v="85"/>
    <s v="Worcester"/>
    <s v="Expense"/>
    <s v="Line Item"/>
    <s v="N/A"/>
    <x v="131"/>
    <x v="131"/>
    <m/>
    <x v="0"/>
  </r>
  <r>
    <n v="2289"/>
    <x v="14"/>
    <n v="85"/>
    <s v="Worcester"/>
    <s v="Expense"/>
    <s v="Line Item"/>
    <s v="N/A"/>
    <x v="132"/>
    <x v="132"/>
    <m/>
    <x v="0"/>
  </r>
  <r>
    <n v="2290"/>
    <x v="14"/>
    <n v="85"/>
    <s v="Worcester"/>
    <s v="Expense"/>
    <s v="Line Item"/>
    <s v="N/A"/>
    <x v="133"/>
    <x v="133"/>
    <m/>
    <x v="274"/>
  </r>
  <r>
    <n v="2291"/>
    <x v="14"/>
    <n v="85"/>
    <s v="Worcester"/>
    <s v="Expense"/>
    <s v="Total"/>
    <s v="N/A"/>
    <x v="134"/>
    <x v="134"/>
    <m/>
    <x v="369"/>
  </r>
  <r>
    <n v="2292"/>
    <x v="14"/>
    <n v="85"/>
    <s v="Worcester"/>
    <s v="Expense"/>
    <s v="Line Item"/>
    <s v="N/A"/>
    <x v="135"/>
    <x v="135"/>
    <m/>
    <x v="370"/>
  </r>
  <r>
    <n v="2293"/>
    <x v="14"/>
    <n v="85"/>
    <s v="Worcester"/>
    <s v="Expense"/>
    <s v="Total"/>
    <s v="N/A"/>
    <x v="136"/>
    <x v="136"/>
    <m/>
    <x v="371"/>
  </r>
  <r>
    <n v="2294"/>
    <x v="14"/>
    <n v="85"/>
    <s v="Worcester"/>
    <s v="Expense"/>
    <s v="Line Item"/>
    <s v="N/A"/>
    <x v="137"/>
    <x v="137"/>
    <m/>
    <x v="0"/>
  </r>
  <r>
    <n v="2295"/>
    <x v="14"/>
    <n v="85"/>
    <s v="Worcester"/>
    <s v="Expense"/>
    <s v="Line Item"/>
    <s v="N/A"/>
    <x v="138"/>
    <x v="138"/>
    <m/>
    <x v="353"/>
  </r>
  <r>
    <n v="2296"/>
    <x v="14"/>
    <n v="85"/>
    <s v="Worcester"/>
    <s v="Expense"/>
    <s v="Total"/>
    <s v="N/A"/>
    <x v="139"/>
    <x v="139"/>
    <m/>
    <x v="372"/>
  </r>
  <r>
    <n v="2297"/>
    <x v="14"/>
    <n v="85"/>
    <s v="Worcester"/>
    <s v="Expense"/>
    <s v="Total"/>
    <s v="N/A"/>
    <x v="140"/>
    <x v="140"/>
    <m/>
    <x v="354"/>
  </r>
  <r>
    <n v="2298"/>
    <x v="14"/>
    <n v="85"/>
    <s v="Worcester"/>
    <s v="Expense"/>
    <s v="Line Item"/>
    <s v="N/A"/>
    <x v="141"/>
    <x v="141"/>
    <m/>
    <x v="373"/>
  </r>
  <r>
    <n v="2299"/>
    <x v="14"/>
    <n v="85"/>
    <s v="Worcester"/>
    <s v="Non-Reimbursable"/>
    <s v="Line Item"/>
    <s v="N/A"/>
    <x v="142"/>
    <x v="142"/>
    <m/>
    <x v="0"/>
  </r>
  <r>
    <n v="2300"/>
    <x v="14"/>
    <n v="85"/>
    <s v="Worcester"/>
    <s v="Non-Reimbursable"/>
    <s v="Line Item"/>
    <s v="N/A"/>
    <x v="143"/>
    <x v="143"/>
    <m/>
    <x v="0"/>
  </r>
  <r>
    <n v="2301"/>
    <x v="14"/>
    <n v="85"/>
    <s v="Worcester"/>
    <s v="Non-Reimbursable"/>
    <s v="Line Item"/>
    <s v="N/A"/>
    <x v="144"/>
    <x v="144"/>
    <m/>
    <x v="0"/>
  </r>
  <r>
    <n v="2302"/>
    <x v="14"/>
    <n v="85"/>
    <s v="Worcester"/>
    <s v="Non-Reimbursable"/>
    <s v="Line Item"/>
    <s v="N/A"/>
    <x v="145"/>
    <x v="145"/>
    <m/>
    <x v="0"/>
  </r>
  <r>
    <n v="2303"/>
    <x v="14"/>
    <n v="85"/>
    <s v="Worcester"/>
    <s v="Non-Reimbursable"/>
    <s v="Line Item"/>
    <s v="N/A"/>
    <x v="146"/>
    <x v="146"/>
    <m/>
    <x v="0"/>
  </r>
  <r>
    <n v="2304"/>
    <x v="14"/>
    <n v="85"/>
    <s v="Worcester"/>
    <s v="Non-Reimbursable"/>
    <s v="Line Item"/>
    <s v="N/A"/>
    <x v="147"/>
    <x v="147"/>
    <m/>
    <x v="0"/>
  </r>
  <r>
    <n v="2305"/>
    <x v="14"/>
    <n v="85"/>
    <s v="Worcester"/>
    <s v="Non-Reimbursable"/>
    <s v="Line Item"/>
    <s v="N/A"/>
    <x v="148"/>
    <x v="148"/>
    <m/>
    <x v="0"/>
  </r>
  <r>
    <n v="2306"/>
    <x v="14"/>
    <n v="85"/>
    <s v="Worcester"/>
    <s v="Non-Reimbursable"/>
    <s v="Total"/>
    <s v="N/A"/>
    <x v="149"/>
    <x v="149"/>
    <m/>
    <x v="1"/>
  </r>
  <r>
    <n v="2307"/>
    <x v="14"/>
    <n v="85"/>
    <s v="Worcester"/>
    <s v="Non-Reimbursable"/>
    <s v="Total"/>
    <s v="N/A"/>
    <x v="150"/>
    <x v="150"/>
    <m/>
    <x v="353"/>
  </r>
  <r>
    <n v="2308"/>
    <x v="14"/>
    <n v="85"/>
    <s v="Worcester"/>
    <s v="Non-Reimbursable"/>
    <s v="Line Item"/>
    <s v="N/A"/>
    <x v="151"/>
    <x v="151"/>
    <m/>
    <x v="353"/>
  </r>
  <r>
    <n v="2309"/>
    <x v="14"/>
    <n v="85"/>
    <s v="Worcester"/>
    <s v="Non-Reimbursable"/>
    <s v="Line Item"/>
    <s v="N/A"/>
    <x v="152"/>
    <x v="152"/>
    <m/>
    <x v="0"/>
  </r>
  <r>
    <n v="2310"/>
    <x v="14"/>
    <n v="85"/>
    <s v="Worcester"/>
    <s v="Non-Reimbursable"/>
    <s v="Line Item"/>
    <s v="N/A"/>
    <x v="153"/>
    <x v="153"/>
    <m/>
    <x v="1"/>
  </r>
  <r>
    <n v="2311"/>
    <x v="15"/>
    <n v="68"/>
    <s v="Dorchester"/>
    <s v="Revenue"/>
    <s v="Line Item"/>
    <s v="N/A"/>
    <x v="0"/>
    <x v="0"/>
    <m/>
    <x v="0"/>
  </r>
  <r>
    <n v="2312"/>
    <x v="15"/>
    <n v="68"/>
    <s v="Dorchester"/>
    <s v="Revenue"/>
    <s v="Line Item"/>
    <s v="N/A"/>
    <x v="1"/>
    <x v="1"/>
    <m/>
    <x v="0"/>
  </r>
  <r>
    <n v="2313"/>
    <x v="15"/>
    <n v="68"/>
    <s v="Dorchester"/>
    <s v="Revenue"/>
    <s v="Line Item"/>
    <s v="N/A"/>
    <x v="2"/>
    <x v="2"/>
    <m/>
    <x v="0"/>
  </r>
  <r>
    <n v="2314"/>
    <x v="15"/>
    <n v="68"/>
    <s v="Dorchester"/>
    <s v="Revenue"/>
    <s v="Total"/>
    <s v="N/A"/>
    <x v="3"/>
    <x v="3"/>
    <m/>
    <x v="1"/>
  </r>
  <r>
    <n v="2315"/>
    <x v="15"/>
    <n v="68"/>
    <s v="Dorchester"/>
    <s v="Revenue"/>
    <s v="Line Item"/>
    <s v="N/A"/>
    <x v="4"/>
    <x v="4"/>
    <m/>
    <x v="0"/>
  </r>
  <r>
    <n v="2316"/>
    <x v="15"/>
    <n v="68"/>
    <s v="Dorchester"/>
    <s v="Revenue"/>
    <s v="Line Item"/>
    <s v="N/A"/>
    <x v="5"/>
    <x v="5"/>
    <m/>
    <x v="0"/>
  </r>
  <r>
    <n v="2317"/>
    <x v="15"/>
    <n v="68"/>
    <s v="Dorchester"/>
    <s v="Revenue"/>
    <s v="Total"/>
    <s v="N/A"/>
    <x v="6"/>
    <x v="6"/>
    <m/>
    <x v="1"/>
  </r>
  <r>
    <n v="2318"/>
    <x v="15"/>
    <n v="68"/>
    <s v="Dorchester"/>
    <s v="Revenue"/>
    <s v="Line Item"/>
    <s v="N/A"/>
    <x v="7"/>
    <x v="7"/>
    <m/>
    <x v="0"/>
  </r>
  <r>
    <n v="2319"/>
    <x v="15"/>
    <n v="68"/>
    <s v="Dorchester"/>
    <s v="Revenue"/>
    <s v="Line Item"/>
    <s v="N/A"/>
    <x v="8"/>
    <x v="8"/>
    <m/>
    <x v="0"/>
  </r>
  <r>
    <n v="2320"/>
    <x v="15"/>
    <n v="68"/>
    <s v="Dorchester"/>
    <s v="Revenue"/>
    <s v="Line Item"/>
    <s v="N/A"/>
    <x v="9"/>
    <x v="9"/>
    <m/>
    <x v="0"/>
  </r>
  <r>
    <n v="2321"/>
    <x v="15"/>
    <n v="68"/>
    <s v="Dorchester"/>
    <s v="Revenue"/>
    <s v="Line Item"/>
    <s v="N/A"/>
    <x v="10"/>
    <x v="10"/>
    <m/>
    <x v="374"/>
  </r>
  <r>
    <n v="2322"/>
    <x v="15"/>
    <n v="68"/>
    <s v="Dorchester"/>
    <s v="Revenue"/>
    <s v="Line Item"/>
    <s v="N/A"/>
    <x v="11"/>
    <x v="11"/>
    <m/>
    <x v="0"/>
  </r>
  <r>
    <n v="2323"/>
    <x v="15"/>
    <n v="68"/>
    <s v="Dorchester"/>
    <s v="Revenue"/>
    <s v="Line Item"/>
    <s v="N/A"/>
    <x v="12"/>
    <x v="12"/>
    <m/>
    <x v="0"/>
  </r>
  <r>
    <n v="2324"/>
    <x v="15"/>
    <n v="68"/>
    <s v="Dorchester"/>
    <s v="Revenue"/>
    <s v="Line Item"/>
    <s v="N/A"/>
    <x v="13"/>
    <x v="13"/>
    <m/>
    <x v="0"/>
  </r>
  <r>
    <n v="2325"/>
    <x v="15"/>
    <n v="68"/>
    <s v="Dorchester"/>
    <s v="Revenue"/>
    <s v="Line Item"/>
    <s v="N/A"/>
    <x v="14"/>
    <x v="14"/>
    <m/>
    <x v="0"/>
  </r>
  <r>
    <n v="2326"/>
    <x v="15"/>
    <n v="68"/>
    <s v="Dorchester"/>
    <s v="Revenue"/>
    <s v="Line Item"/>
    <s v="N/A"/>
    <x v="15"/>
    <x v="15"/>
    <m/>
    <x v="0"/>
  </r>
  <r>
    <n v="2327"/>
    <x v="15"/>
    <n v="68"/>
    <s v="Dorchester"/>
    <s v="Revenue"/>
    <s v="Line Item"/>
    <s v="N/A"/>
    <x v="16"/>
    <x v="16"/>
    <m/>
    <x v="0"/>
  </r>
  <r>
    <n v="2328"/>
    <x v="15"/>
    <n v="68"/>
    <s v="Dorchester"/>
    <s v="Revenue"/>
    <s v="Line Item"/>
    <s v="N/A"/>
    <x v="17"/>
    <x v="17"/>
    <m/>
    <x v="0"/>
  </r>
  <r>
    <n v="2329"/>
    <x v="15"/>
    <n v="68"/>
    <s v="Dorchester"/>
    <s v="Revenue"/>
    <s v="Line Item"/>
    <s v="N/A"/>
    <x v="18"/>
    <x v="18"/>
    <m/>
    <x v="0"/>
  </r>
  <r>
    <n v="2330"/>
    <x v="15"/>
    <n v="68"/>
    <s v="Dorchester"/>
    <s v="Revenue"/>
    <s v="Line Item"/>
    <s v="N/A"/>
    <x v="19"/>
    <x v="19"/>
    <m/>
    <x v="0"/>
  </r>
  <r>
    <n v="2331"/>
    <x v="15"/>
    <n v="68"/>
    <s v="Dorchester"/>
    <s v="Revenue"/>
    <s v="Line Item"/>
    <s v="N/A"/>
    <x v="20"/>
    <x v="20"/>
    <m/>
    <x v="0"/>
  </r>
  <r>
    <n v="2332"/>
    <x v="15"/>
    <n v="68"/>
    <s v="Dorchester"/>
    <s v="Revenue"/>
    <s v="Line Item"/>
    <s v="N/A"/>
    <x v="21"/>
    <x v="21"/>
    <m/>
    <x v="0"/>
  </r>
  <r>
    <n v="2333"/>
    <x v="15"/>
    <n v="68"/>
    <s v="Dorchester"/>
    <s v="Revenue"/>
    <s v="Line Item"/>
    <s v="N/A"/>
    <x v="22"/>
    <x v="22"/>
    <m/>
    <x v="0"/>
  </r>
  <r>
    <n v="2334"/>
    <x v="15"/>
    <n v="68"/>
    <s v="Dorchester"/>
    <s v="Revenue"/>
    <s v="Line Item"/>
    <s v="N/A"/>
    <x v="23"/>
    <x v="23"/>
    <m/>
    <x v="0"/>
  </r>
  <r>
    <n v="2335"/>
    <x v="15"/>
    <n v="68"/>
    <s v="Dorchester"/>
    <s v="Revenue"/>
    <s v="Line Item"/>
    <s v="N/A"/>
    <x v="24"/>
    <x v="24"/>
    <m/>
    <x v="0"/>
  </r>
  <r>
    <n v="2336"/>
    <x v="15"/>
    <n v="68"/>
    <s v="Dorchester"/>
    <s v="Revenue"/>
    <s v="Line Item"/>
    <s v="N/A"/>
    <x v="25"/>
    <x v="25"/>
    <m/>
    <x v="0"/>
  </r>
  <r>
    <n v="2337"/>
    <x v="15"/>
    <n v="68"/>
    <s v="Dorchester"/>
    <s v="Revenue"/>
    <s v="Line Item"/>
    <s v="N/A"/>
    <x v="26"/>
    <x v="26"/>
    <m/>
    <x v="0"/>
  </r>
  <r>
    <n v="2338"/>
    <x v="15"/>
    <n v="68"/>
    <s v="Dorchester"/>
    <s v="Revenue"/>
    <s v="Line Item"/>
    <s v="N/A"/>
    <x v="27"/>
    <x v="27"/>
    <m/>
    <x v="0"/>
  </r>
  <r>
    <n v="2339"/>
    <x v="15"/>
    <n v="68"/>
    <s v="Dorchester"/>
    <s v="Revenue"/>
    <s v="Line Item"/>
    <s v="N/A"/>
    <x v="28"/>
    <x v="28"/>
    <m/>
    <x v="375"/>
  </r>
  <r>
    <n v="2340"/>
    <x v="15"/>
    <n v="68"/>
    <s v="Dorchester"/>
    <s v="Revenue"/>
    <s v="Line Item"/>
    <s v="N/A"/>
    <x v="29"/>
    <x v="29"/>
    <m/>
    <x v="0"/>
  </r>
  <r>
    <n v="2341"/>
    <x v="15"/>
    <n v="68"/>
    <s v="Dorchester"/>
    <s v="Revenue"/>
    <s v="Line Item"/>
    <s v="N/A"/>
    <x v="30"/>
    <x v="30"/>
    <m/>
    <x v="0"/>
  </r>
  <r>
    <n v="2342"/>
    <x v="15"/>
    <n v="68"/>
    <s v="Dorchester"/>
    <s v="Revenue"/>
    <s v="Line Item"/>
    <s v="N/A"/>
    <x v="31"/>
    <x v="31"/>
    <m/>
    <x v="0"/>
  </r>
  <r>
    <n v="2343"/>
    <x v="15"/>
    <n v="68"/>
    <s v="Dorchester"/>
    <s v="Revenue"/>
    <s v="Line Item"/>
    <s v="N/A"/>
    <x v="32"/>
    <x v="32"/>
    <m/>
    <x v="0"/>
  </r>
  <r>
    <n v="2344"/>
    <x v="15"/>
    <n v="68"/>
    <s v="Dorchester"/>
    <s v="Revenue"/>
    <s v="Line Item"/>
    <s v="N/A"/>
    <x v="33"/>
    <x v="33"/>
    <m/>
    <x v="0"/>
  </r>
  <r>
    <n v="2345"/>
    <x v="15"/>
    <n v="68"/>
    <s v="Dorchester"/>
    <s v="Revenue"/>
    <s v="Line Item"/>
    <s v="N/A"/>
    <x v="34"/>
    <x v="34"/>
    <m/>
    <x v="0"/>
  </r>
  <r>
    <n v="2346"/>
    <x v="15"/>
    <n v="68"/>
    <s v="Dorchester"/>
    <s v="Revenue"/>
    <s v="Line Item"/>
    <s v="N/A"/>
    <x v="35"/>
    <x v="35"/>
    <m/>
    <x v="0"/>
  </r>
  <r>
    <n v="2347"/>
    <x v="15"/>
    <n v="68"/>
    <s v="Dorchester"/>
    <s v="Revenue"/>
    <s v="Line Item"/>
    <s v="N/A"/>
    <x v="36"/>
    <x v="36"/>
    <m/>
    <x v="0"/>
  </r>
  <r>
    <n v="2348"/>
    <x v="15"/>
    <n v="68"/>
    <s v="Dorchester"/>
    <s v="Revenue"/>
    <s v="Line Item"/>
    <s v="N/A"/>
    <x v="37"/>
    <x v="37"/>
    <m/>
    <x v="0"/>
  </r>
  <r>
    <n v="2349"/>
    <x v="15"/>
    <n v="68"/>
    <s v="Dorchester"/>
    <s v="Revenue"/>
    <s v="Line Item"/>
    <s v="N/A"/>
    <x v="38"/>
    <x v="38"/>
    <m/>
    <x v="0"/>
  </r>
  <r>
    <n v="2350"/>
    <x v="15"/>
    <n v="68"/>
    <s v="Dorchester"/>
    <s v="Revenue"/>
    <s v="Line Item"/>
    <s v="N/A"/>
    <x v="39"/>
    <x v="39"/>
    <m/>
    <x v="0"/>
  </r>
  <r>
    <n v="2351"/>
    <x v="15"/>
    <n v="68"/>
    <s v="Dorchester"/>
    <s v="Revenue"/>
    <s v="Line Item"/>
    <s v="N/A"/>
    <x v="40"/>
    <x v="40"/>
    <m/>
    <x v="376"/>
  </r>
  <r>
    <n v="2352"/>
    <x v="15"/>
    <n v="68"/>
    <s v="Dorchester"/>
    <s v="Revenue"/>
    <s v="Line Item"/>
    <s v="N/A"/>
    <x v="41"/>
    <x v="41"/>
    <m/>
    <x v="0"/>
  </r>
  <r>
    <n v="2353"/>
    <x v="15"/>
    <n v="68"/>
    <s v="Dorchester"/>
    <s v="Revenue"/>
    <s v="Total"/>
    <s v="N/A"/>
    <x v="42"/>
    <x v="42"/>
    <m/>
    <x v="377"/>
  </r>
  <r>
    <n v="2354"/>
    <x v="15"/>
    <n v="68"/>
    <s v="Dorchester"/>
    <s v="Revenue"/>
    <s v="Line Item"/>
    <s v="N/A"/>
    <x v="43"/>
    <x v="43"/>
    <m/>
    <x v="0"/>
  </r>
  <r>
    <n v="2355"/>
    <x v="15"/>
    <n v="68"/>
    <s v="Dorchester"/>
    <s v="Revenue"/>
    <s v="Line Item"/>
    <s v="N/A"/>
    <x v="44"/>
    <x v="44"/>
    <m/>
    <x v="0"/>
  </r>
  <r>
    <n v="2356"/>
    <x v="15"/>
    <n v="68"/>
    <s v="Dorchester"/>
    <s v="Revenue"/>
    <s v="Line Item"/>
    <s v="N/A"/>
    <x v="45"/>
    <x v="45"/>
    <m/>
    <x v="0"/>
  </r>
  <r>
    <n v="2357"/>
    <x v="15"/>
    <n v="68"/>
    <s v="Dorchester"/>
    <s v="Revenue"/>
    <s v="Line Item"/>
    <s v="N/A"/>
    <x v="46"/>
    <x v="46"/>
    <m/>
    <x v="0"/>
  </r>
  <r>
    <n v="2358"/>
    <x v="15"/>
    <n v="68"/>
    <s v="Dorchester"/>
    <s v="Revenue"/>
    <s v="Line Item"/>
    <s v="N/A"/>
    <x v="47"/>
    <x v="47"/>
    <m/>
    <x v="0"/>
  </r>
  <r>
    <n v="2359"/>
    <x v="15"/>
    <n v="68"/>
    <s v="Dorchester"/>
    <s v="Revenue"/>
    <s v="Line Item"/>
    <s v="N/A"/>
    <x v="48"/>
    <x v="48"/>
    <m/>
    <x v="378"/>
  </r>
  <r>
    <n v="2360"/>
    <x v="15"/>
    <n v="68"/>
    <s v="Dorchester"/>
    <s v="Revenue"/>
    <s v="Line Item"/>
    <s v="N/A"/>
    <x v="49"/>
    <x v="49"/>
    <m/>
    <x v="379"/>
  </r>
  <r>
    <n v="2361"/>
    <x v="15"/>
    <n v="68"/>
    <s v="Dorchester"/>
    <s v="Revenue"/>
    <s v="Line Item"/>
    <s v="N/A"/>
    <x v="50"/>
    <x v="50"/>
    <m/>
    <x v="0"/>
  </r>
  <r>
    <n v="2362"/>
    <x v="15"/>
    <n v="68"/>
    <s v="Dorchester"/>
    <s v="Revenue"/>
    <s v="Line Item"/>
    <s v="N/A"/>
    <x v="51"/>
    <x v="51"/>
    <m/>
    <x v="0"/>
  </r>
  <r>
    <n v="2363"/>
    <x v="15"/>
    <n v="68"/>
    <s v="Dorchester"/>
    <s v="Revenue"/>
    <s v="Total"/>
    <s v="N/A"/>
    <x v="52"/>
    <x v="52"/>
    <m/>
    <x v="380"/>
  </r>
  <r>
    <n v="2364"/>
    <x v="15"/>
    <n v="68"/>
    <s v="Dorchester"/>
    <s v="Salary Expense"/>
    <s v="Line Item"/>
    <s v="Management"/>
    <x v="53"/>
    <x v="53"/>
    <n v="0.98"/>
    <x v="381"/>
  </r>
  <r>
    <n v="2365"/>
    <x v="15"/>
    <n v="68"/>
    <s v="Dorchester"/>
    <s v="Salary Expense"/>
    <s v="Line Item"/>
    <s v="Management"/>
    <x v="54"/>
    <x v="54"/>
    <n v="0.09"/>
    <x v="382"/>
  </r>
  <r>
    <n v="2366"/>
    <x v="15"/>
    <n v="68"/>
    <s v="Dorchester"/>
    <s v="Salary Expense"/>
    <s v="Line Item"/>
    <s v="Management"/>
    <x v="55"/>
    <x v="55"/>
    <m/>
    <x v="0"/>
  </r>
  <r>
    <n v="2367"/>
    <x v="15"/>
    <n v="68"/>
    <s v="Dorchester"/>
    <s v="Salary Expense"/>
    <s v="Line Item"/>
    <s v="Direct Care"/>
    <x v="56"/>
    <x v="56"/>
    <m/>
    <x v="0"/>
  </r>
  <r>
    <n v="2368"/>
    <x v="15"/>
    <n v="68"/>
    <s v="Dorchester"/>
    <s v="Salary Expense"/>
    <s v="Line Item"/>
    <s v="Direct Care"/>
    <x v="57"/>
    <x v="57"/>
    <m/>
    <x v="0"/>
  </r>
  <r>
    <n v="2369"/>
    <x v="15"/>
    <n v="68"/>
    <s v="Dorchester"/>
    <s v="Salary Expense"/>
    <s v="Line Item"/>
    <s v="Direct Care"/>
    <x v="58"/>
    <x v="58"/>
    <m/>
    <x v="0"/>
  </r>
  <r>
    <n v="2370"/>
    <x v="15"/>
    <n v="68"/>
    <s v="Dorchester"/>
    <s v="Salary Expense"/>
    <s v="Line Item"/>
    <s v="Direct Care"/>
    <x v="59"/>
    <x v="59"/>
    <m/>
    <x v="0"/>
  </r>
  <r>
    <n v="2371"/>
    <x v="15"/>
    <n v="68"/>
    <s v="Dorchester"/>
    <s v="Salary Expense"/>
    <s v="Line Item"/>
    <s v="Direct Care"/>
    <x v="60"/>
    <x v="60"/>
    <m/>
    <x v="383"/>
  </r>
  <r>
    <n v="2372"/>
    <x v="15"/>
    <n v="68"/>
    <s v="Dorchester"/>
    <s v="Salary Expense"/>
    <s v="Line Item"/>
    <s v="Direct Care"/>
    <x v="61"/>
    <x v="61"/>
    <m/>
    <x v="0"/>
  </r>
  <r>
    <n v="2373"/>
    <x v="15"/>
    <n v="68"/>
    <s v="Dorchester"/>
    <s v="Salary Expense"/>
    <s v="Line Item"/>
    <s v="Direct Care"/>
    <x v="62"/>
    <x v="62"/>
    <m/>
    <x v="0"/>
  </r>
  <r>
    <n v="2374"/>
    <x v="15"/>
    <n v="68"/>
    <s v="Dorchester"/>
    <s v="Salary Expense"/>
    <s v="Line Item"/>
    <s v="Direct Care"/>
    <x v="63"/>
    <x v="63"/>
    <m/>
    <x v="0"/>
  </r>
  <r>
    <n v="2375"/>
    <x v="15"/>
    <n v="68"/>
    <s v="Dorchester"/>
    <s v="Salary Expense"/>
    <s v="Line Item"/>
    <s v="Direct Care"/>
    <x v="64"/>
    <x v="64"/>
    <m/>
    <x v="0"/>
  </r>
  <r>
    <n v="2376"/>
    <x v="15"/>
    <n v="68"/>
    <s v="Dorchester"/>
    <s v="Salary Expense"/>
    <s v="Line Item"/>
    <s v="Direct Care"/>
    <x v="65"/>
    <x v="65"/>
    <m/>
    <x v="0"/>
  </r>
  <r>
    <n v="2377"/>
    <x v="15"/>
    <n v="68"/>
    <s v="Dorchester"/>
    <s v="Salary Expense"/>
    <s v="Line Item"/>
    <s v="Direct Care"/>
    <x v="66"/>
    <x v="66"/>
    <m/>
    <x v="384"/>
  </r>
  <r>
    <n v="2378"/>
    <x v="15"/>
    <n v="68"/>
    <s v="Dorchester"/>
    <s v="Salary Expense"/>
    <s v="Line Item"/>
    <s v="Direct Care"/>
    <x v="67"/>
    <x v="67"/>
    <m/>
    <x v="0"/>
  </r>
  <r>
    <n v="2379"/>
    <x v="15"/>
    <n v="68"/>
    <s v="Dorchester"/>
    <s v="Salary Expense"/>
    <s v="Line Item"/>
    <s v="Direct Care"/>
    <x v="68"/>
    <x v="68"/>
    <m/>
    <x v="0"/>
  </r>
  <r>
    <n v="2380"/>
    <x v="15"/>
    <n v="68"/>
    <s v="Dorchester"/>
    <s v="Salary Expense"/>
    <s v="Line Item"/>
    <s v="Direct Care"/>
    <x v="69"/>
    <x v="69"/>
    <m/>
    <x v="0"/>
  </r>
  <r>
    <n v="2381"/>
    <x v="15"/>
    <n v="68"/>
    <s v="Dorchester"/>
    <s v="Salary Expense"/>
    <s v="Line Item"/>
    <s v="Direct Care"/>
    <x v="70"/>
    <x v="70"/>
    <m/>
    <x v="0"/>
  </r>
  <r>
    <n v="2382"/>
    <x v="15"/>
    <n v="68"/>
    <s v="Dorchester"/>
    <s v="Salary Expense"/>
    <s v="Line Item"/>
    <s v="Direct Care"/>
    <x v="71"/>
    <x v="71"/>
    <m/>
    <x v="0"/>
  </r>
  <r>
    <n v="2383"/>
    <x v="15"/>
    <n v="68"/>
    <s v="Dorchester"/>
    <s v="Salary Expense"/>
    <s v="Line Item"/>
    <s v="Direct Care"/>
    <x v="72"/>
    <x v="72"/>
    <m/>
    <x v="0"/>
  </r>
  <r>
    <n v="2384"/>
    <x v="15"/>
    <n v="68"/>
    <s v="Dorchester"/>
    <s v="Salary Expense"/>
    <s v="Line Item"/>
    <s v="Direct Care"/>
    <x v="73"/>
    <x v="73"/>
    <m/>
    <x v="0"/>
  </r>
  <r>
    <n v="2385"/>
    <x v="15"/>
    <n v="68"/>
    <s v="Dorchester"/>
    <s v="Salary Expense"/>
    <s v="Line Item"/>
    <s v="Direct Care"/>
    <x v="74"/>
    <x v="74"/>
    <m/>
    <x v="0"/>
  </r>
  <r>
    <n v="2386"/>
    <x v="15"/>
    <n v="68"/>
    <s v="Dorchester"/>
    <s v="Salary Expense"/>
    <s v="Line Item"/>
    <s v="Direct Care"/>
    <x v="75"/>
    <x v="75"/>
    <m/>
    <x v="0"/>
  </r>
  <r>
    <n v="2387"/>
    <x v="15"/>
    <n v="68"/>
    <s v="Dorchester"/>
    <s v="Salary Expense"/>
    <s v="Line Item"/>
    <s v="Direct Care"/>
    <x v="76"/>
    <x v="76"/>
    <m/>
    <x v="0"/>
  </r>
  <r>
    <n v="2388"/>
    <x v="15"/>
    <n v="68"/>
    <s v="Dorchester"/>
    <s v="Salary Expense"/>
    <s v="Line Item"/>
    <s v="Direct Care"/>
    <x v="77"/>
    <x v="77"/>
    <m/>
    <x v="0"/>
  </r>
  <r>
    <n v="2389"/>
    <x v="15"/>
    <n v="68"/>
    <s v="Dorchester"/>
    <s v="Salary Expense"/>
    <s v="Line Item"/>
    <s v="Direct Care"/>
    <x v="78"/>
    <x v="78"/>
    <m/>
    <x v="0"/>
  </r>
  <r>
    <n v="2390"/>
    <x v="15"/>
    <n v="68"/>
    <s v="Dorchester"/>
    <s v="Salary Expense"/>
    <s v="Line Item"/>
    <s v="Direct Care"/>
    <x v="79"/>
    <x v="79"/>
    <m/>
    <x v="0"/>
  </r>
  <r>
    <n v="2391"/>
    <x v="15"/>
    <n v="68"/>
    <s v="Dorchester"/>
    <s v="Salary Expense"/>
    <s v="Line Item"/>
    <s v="Direct Care"/>
    <x v="80"/>
    <x v="80"/>
    <m/>
    <x v="0"/>
  </r>
  <r>
    <n v="2392"/>
    <x v="15"/>
    <n v="68"/>
    <s v="Dorchester"/>
    <s v="Salary Expense"/>
    <s v="Line Item"/>
    <s v="Direct Care"/>
    <x v="81"/>
    <x v="81"/>
    <m/>
    <x v="0"/>
  </r>
  <r>
    <n v="2393"/>
    <x v="15"/>
    <n v="68"/>
    <s v="Dorchester"/>
    <s v="Salary Expense"/>
    <s v="Line Item"/>
    <s v="Direct Care"/>
    <x v="82"/>
    <x v="82"/>
    <n v="2"/>
    <x v="385"/>
  </r>
  <r>
    <n v="2394"/>
    <x v="15"/>
    <n v="68"/>
    <s v="Dorchester"/>
    <s v="Salary Expense"/>
    <s v="Line Item"/>
    <s v="Direct Care"/>
    <x v="83"/>
    <x v="83"/>
    <m/>
    <x v="0"/>
  </r>
  <r>
    <n v="2395"/>
    <x v="15"/>
    <n v="68"/>
    <s v="Dorchester"/>
    <s v="Salary Expense"/>
    <s v="Line Item"/>
    <s v="Direct Care"/>
    <x v="84"/>
    <x v="84"/>
    <m/>
    <x v="0"/>
  </r>
  <r>
    <n v="2396"/>
    <x v="15"/>
    <n v="68"/>
    <s v="Dorchester"/>
    <s v="Salary Expense"/>
    <s v="Line Item"/>
    <s v="Direct Care"/>
    <x v="85"/>
    <x v="85"/>
    <m/>
    <x v="0"/>
  </r>
  <r>
    <n v="2397"/>
    <x v="15"/>
    <n v="68"/>
    <s v="Dorchester"/>
    <s v="Salary Expense"/>
    <s v="Line Item"/>
    <s v="Direct Care"/>
    <x v="86"/>
    <x v="86"/>
    <m/>
    <x v="0"/>
  </r>
  <r>
    <n v="2398"/>
    <x v="15"/>
    <n v="68"/>
    <s v="Dorchester"/>
    <s v="Salary Expense"/>
    <s v="Line Item"/>
    <s v="Clerical/Support"/>
    <x v="87"/>
    <x v="87"/>
    <n v="0.65"/>
    <x v="386"/>
  </r>
  <r>
    <n v="2399"/>
    <x v="15"/>
    <n v="68"/>
    <s v="Dorchester"/>
    <s v="Salary Expense"/>
    <s v="Line Item"/>
    <s v="Clerical/Support"/>
    <x v="88"/>
    <x v="88"/>
    <n v="0.01"/>
    <x v="387"/>
  </r>
  <r>
    <n v="2400"/>
    <x v="15"/>
    <n v="68"/>
    <s v="Dorchester"/>
    <s v="Salary Expense"/>
    <s v="Line Item"/>
    <s v="Clerical/Support"/>
    <x v="89"/>
    <x v="89"/>
    <m/>
    <x v="0"/>
  </r>
  <r>
    <n v="2401"/>
    <x v="15"/>
    <n v="68"/>
    <s v="Dorchester"/>
    <s v="Salary Expense"/>
    <s v="Line Item"/>
    <s v="N/A"/>
    <x v="90"/>
    <x v="90"/>
    <m/>
    <x v="0"/>
  </r>
  <r>
    <n v="2402"/>
    <x v="15"/>
    <n v="68"/>
    <s v="Dorchester"/>
    <s v="Salary Expense"/>
    <s v="Total"/>
    <s v="N/A"/>
    <x v="91"/>
    <x v="91"/>
    <n v="3.73"/>
    <x v="388"/>
  </r>
  <r>
    <n v="2403"/>
    <x v="15"/>
    <n v="68"/>
    <s v="Dorchester"/>
    <s v="Expense"/>
    <s v="Total"/>
    <s v="N/A"/>
    <x v="92"/>
    <x v="92"/>
    <n v="3.73"/>
    <x v="388"/>
  </r>
  <r>
    <n v="2404"/>
    <x v="15"/>
    <n v="68"/>
    <s v="Dorchester"/>
    <s v="Expense"/>
    <s v="Line Item"/>
    <s v="N/A"/>
    <x v="93"/>
    <x v="93"/>
    <m/>
    <x v="0"/>
  </r>
  <r>
    <n v="2405"/>
    <x v="15"/>
    <n v="68"/>
    <s v="Dorchester"/>
    <s v="Expense"/>
    <s v="Line Item"/>
    <s v="N/A"/>
    <x v="94"/>
    <x v="94"/>
    <m/>
    <x v="0"/>
  </r>
  <r>
    <n v="2406"/>
    <x v="15"/>
    <n v="68"/>
    <s v="Dorchester"/>
    <s v="Expense"/>
    <s v="Line Item"/>
    <s v="N/A"/>
    <x v="95"/>
    <x v="95"/>
    <m/>
    <x v="0"/>
  </r>
  <r>
    <n v="2407"/>
    <x v="15"/>
    <n v="68"/>
    <s v="Dorchester"/>
    <s v="Expense"/>
    <s v="Line Item"/>
    <s v="N/A"/>
    <x v="96"/>
    <x v="96"/>
    <m/>
    <x v="0"/>
  </r>
  <r>
    <n v="2408"/>
    <x v="15"/>
    <n v="68"/>
    <s v="Dorchester"/>
    <s v="Expense"/>
    <s v="Total"/>
    <s v="N/A"/>
    <x v="97"/>
    <x v="97"/>
    <n v="0"/>
    <x v="1"/>
  </r>
  <r>
    <n v="2409"/>
    <x v="15"/>
    <n v="68"/>
    <s v="Dorchester"/>
    <s v="Expense"/>
    <s v="Line Item"/>
    <s v="N/A"/>
    <x v="98"/>
    <x v="98"/>
    <m/>
    <x v="0"/>
  </r>
  <r>
    <n v="2410"/>
    <x v="15"/>
    <n v="68"/>
    <s v="Dorchester"/>
    <s v="Expense"/>
    <s v="Total"/>
    <s v="N/A"/>
    <x v="99"/>
    <x v="99"/>
    <n v="3.73"/>
    <x v="388"/>
  </r>
  <r>
    <n v="2411"/>
    <x v="15"/>
    <n v="68"/>
    <s v="Dorchester"/>
    <s v="Expense"/>
    <s v="Line Item"/>
    <s v="N/A"/>
    <x v="100"/>
    <x v="100"/>
    <m/>
    <x v="389"/>
  </r>
  <r>
    <n v="2412"/>
    <x v="15"/>
    <n v="68"/>
    <s v="Dorchester"/>
    <s v="Expense"/>
    <s v="Line Item"/>
    <s v="N/A"/>
    <x v="101"/>
    <x v="101"/>
    <m/>
    <x v="390"/>
  </r>
  <r>
    <n v="2413"/>
    <x v="15"/>
    <n v="68"/>
    <s v="Dorchester"/>
    <s v="Expense"/>
    <s v="Line Item"/>
    <s v="N/A"/>
    <x v="102"/>
    <x v="102"/>
    <m/>
    <x v="0"/>
  </r>
  <r>
    <n v="2414"/>
    <x v="15"/>
    <n v="68"/>
    <s v="Dorchester"/>
    <s v="Expense"/>
    <s v="Total"/>
    <s v="N/A"/>
    <x v="103"/>
    <x v="103"/>
    <m/>
    <x v="391"/>
  </r>
  <r>
    <n v="2415"/>
    <x v="15"/>
    <n v="68"/>
    <s v="Dorchester"/>
    <s v="Expense"/>
    <s v="Line Item"/>
    <s v="N/A"/>
    <x v="104"/>
    <x v="104"/>
    <m/>
    <x v="392"/>
  </r>
  <r>
    <n v="2416"/>
    <x v="15"/>
    <n v="68"/>
    <s v="Dorchester"/>
    <s v="Expense"/>
    <s v="Line Item"/>
    <s v="N/A"/>
    <x v="105"/>
    <x v="105"/>
    <m/>
    <x v="393"/>
  </r>
  <r>
    <n v="2417"/>
    <x v="15"/>
    <n v="68"/>
    <s v="Dorchester"/>
    <s v="Expense"/>
    <s v="Line Item"/>
    <s v="N/A"/>
    <x v="106"/>
    <x v="106"/>
    <m/>
    <x v="394"/>
  </r>
  <r>
    <n v="2418"/>
    <x v="15"/>
    <n v="68"/>
    <s v="Dorchester"/>
    <s v="Expense"/>
    <s v="Line Item"/>
    <s v="N/A"/>
    <x v="107"/>
    <x v="107"/>
    <m/>
    <x v="395"/>
  </r>
  <r>
    <n v="2419"/>
    <x v="15"/>
    <n v="68"/>
    <s v="Dorchester"/>
    <s v="Expense"/>
    <s v="Total"/>
    <s v="N/A"/>
    <x v="108"/>
    <x v="108"/>
    <m/>
    <x v="396"/>
  </r>
  <r>
    <n v="2420"/>
    <x v="15"/>
    <n v="68"/>
    <s v="Dorchester"/>
    <s v="Expense"/>
    <s v="Line Item"/>
    <s v="N/A"/>
    <x v="109"/>
    <x v="109"/>
    <m/>
    <x v="397"/>
  </r>
  <r>
    <n v="2421"/>
    <x v="15"/>
    <n v="68"/>
    <s v="Dorchester"/>
    <s v="Expense"/>
    <s v="Line Item"/>
    <s v="N/A"/>
    <x v="110"/>
    <x v="110"/>
    <m/>
    <x v="0"/>
  </r>
  <r>
    <n v="2422"/>
    <x v="15"/>
    <n v="68"/>
    <s v="Dorchester"/>
    <s v="Expense"/>
    <s v="Line Item"/>
    <s v="N/A"/>
    <x v="111"/>
    <x v="111"/>
    <m/>
    <x v="0"/>
  </r>
  <r>
    <n v="2423"/>
    <x v="15"/>
    <n v="68"/>
    <s v="Dorchester"/>
    <s v="Expense"/>
    <s v="Line Item"/>
    <s v="N/A"/>
    <x v="112"/>
    <x v="112"/>
    <m/>
    <x v="0"/>
  </r>
  <r>
    <n v="2424"/>
    <x v="15"/>
    <n v="68"/>
    <s v="Dorchester"/>
    <s v="Expense"/>
    <s v="Line Item"/>
    <s v="N/A"/>
    <x v="113"/>
    <x v="113"/>
    <m/>
    <x v="398"/>
  </r>
  <r>
    <n v="2425"/>
    <x v="15"/>
    <n v="68"/>
    <s v="Dorchester"/>
    <s v="Expense"/>
    <s v="Line Item"/>
    <s v="N/A"/>
    <x v="114"/>
    <x v="114"/>
    <m/>
    <x v="399"/>
  </r>
  <r>
    <n v="2426"/>
    <x v="15"/>
    <n v="68"/>
    <s v="Dorchester"/>
    <s v="Expense"/>
    <s v="Line Item"/>
    <s v="N/A"/>
    <x v="115"/>
    <x v="115"/>
    <m/>
    <x v="400"/>
  </r>
  <r>
    <n v="2427"/>
    <x v="15"/>
    <n v="68"/>
    <s v="Dorchester"/>
    <s v="Expense"/>
    <s v="Line Item"/>
    <s v="N/A"/>
    <x v="116"/>
    <x v="116"/>
    <m/>
    <x v="0"/>
  </r>
  <r>
    <n v="2428"/>
    <x v="15"/>
    <n v="68"/>
    <s v="Dorchester"/>
    <s v="Expense"/>
    <s v="Line Item"/>
    <s v="N/A"/>
    <x v="117"/>
    <x v="117"/>
    <m/>
    <x v="401"/>
  </r>
  <r>
    <n v="2429"/>
    <x v="15"/>
    <n v="68"/>
    <s v="Dorchester"/>
    <s v="Expense"/>
    <s v="Line Item"/>
    <s v="N/A"/>
    <x v="118"/>
    <x v="118"/>
    <m/>
    <x v="0"/>
  </r>
  <r>
    <n v="2430"/>
    <x v="15"/>
    <n v="68"/>
    <s v="Dorchester"/>
    <s v="Expense"/>
    <s v="Line Item"/>
    <s v="N/A"/>
    <x v="119"/>
    <x v="119"/>
    <m/>
    <x v="0"/>
  </r>
  <r>
    <n v="2431"/>
    <x v="15"/>
    <n v="68"/>
    <s v="Dorchester"/>
    <s v="Expense"/>
    <s v="Line Item"/>
    <s v="N/A"/>
    <x v="120"/>
    <x v="120"/>
    <m/>
    <x v="0"/>
  </r>
  <r>
    <n v="2432"/>
    <x v="15"/>
    <n v="68"/>
    <s v="Dorchester"/>
    <s v="Expense"/>
    <s v="Line Item"/>
    <s v="N/A"/>
    <x v="121"/>
    <x v="121"/>
    <m/>
    <x v="402"/>
  </r>
  <r>
    <n v="2433"/>
    <x v="15"/>
    <n v="68"/>
    <s v="Dorchester"/>
    <s v="Expense"/>
    <s v="Line Item"/>
    <s v="N/A"/>
    <x v="122"/>
    <x v="122"/>
    <m/>
    <x v="0"/>
  </r>
  <r>
    <n v="2434"/>
    <x v="15"/>
    <n v="68"/>
    <s v="Dorchester"/>
    <s v="Expense"/>
    <s v="Line Item"/>
    <s v="N/A"/>
    <x v="123"/>
    <x v="123"/>
    <m/>
    <x v="0"/>
  </r>
  <r>
    <n v="2435"/>
    <x v="15"/>
    <n v="68"/>
    <s v="Dorchester"/>
    <s v="Expense"/>
    <s v="Line Item"/>
    <s v="N/A"/>
    <x v="124"/>
    <x v="124"/>
    <m/>
    <x v="403"/>
  </r>
  <r>
    <n v="2436"/>
    <x v="15"/>
    <n v="68"/>
    <s v="Dorchester"/>
    <s v="Expense"/>
    <s v="Line Item"/>
    <s v="N/A"/>
    <x v="125"/>
    <x v="125"/>
    <m/>
    <x v="0"/>
  </r>
  <r>
    <n v="2437"/>
    <x v="15"/>
    <n v="68"/>
    <s v="Dorchester"/>
    <s v="Expense"/>
    <s v="Line Item"/>
    <s v="N/A"/>
    <x v="126"/>
    <x v="126"/>
    <m/>
    <x v="404"/>
  </r>
  <r>
    <n v="2438"/>
    <x v="15"/>
    <n v="68"/>
    <s v="Dorchester"/>
    <s v="Expense"/>
    <s v="Total"/>
    <s v="N/A"/>
    <x v="127"/>
    <x v="127"/>
    <m/>
    <x v="405"/>
  </r>
  <r>
    <n v="2439"/>
    <x v="15"/>
    <n v="68"/>
    <s v="Dorchester"/>
    <s v="Expense"/>
    <s v="Line Item"/>
    <s v="N/A"/>
    <x v="128"/>
    <x v="128"/>
    <m/>
    <x v="0"/>
  </r>
  <r>
    <n v="2440"/>
    <x v="15"/>
    <n v="68"/>
    <s v="Dorchester"/>
    <s v="Expense"/>
    <s v="Line Item"/>
    <s v="N/A"/>
    <x v="129"/>
    <x v="129"/>
    <m/>
    <x v="0"/>
  </r>
  <r>
    <n v="2441"/>
    <x v="15"/>
    <n v="68"/>
    <s v="Dorchester"/>
    <s v="Expense"/>
    <s v="Line Item"/>
    <s v="N/A"/>
    <x v="130"/>
    <x v="130"/>
    <m/>
    <x v="0"/>
  </r>
  <r>
    <n v="2442"/>
    <x v="15"/>
    <n v="68"/>
    <s v="Dorchester"/>
    <s v="Expense"/>
    <s v="Line Item"/>
    <s v="N/A"/>
    <x v="131"/>
    <x v="131"/>
    <m/>
    <x v="365"/>
  </r>
  <r>
    <n v="2443"/>
    <x v="15"/>
    <n v="68"/>
    <s v="Dorchester"/>
    <s v="Expense"/>
    <s v="Line Item"/>
    <s v="N/A"/>
    <x v="132"/>
    <x v="132"/>
    <m/>
    <x v="0"/>
  </r>
  <r>
    <n v="2444"/>
    <x v="15"/>
    <n v="68"/>
    <s v="Dorchester"/>
    <s v="Expense"/>
    <s v="Line Item"/>
    <s v="N/A"/>
    <x v="133"/>
    <x v="133"/>
    <m/>
    <x v="0"/>
  </r>
  <r>
    <n v="2445"/>
    <x v="15"/>
    <n v="68"/>
    <s v="Dorchester"/>
    <s v="Expense"/>
    <s v="Total"/>
    <s v="N/A"/>
    <x v="134"/>
    <x v="134"/>
    <m/>
    <x v="365"/>
  </r>
  <r>
    <n v="2446"/>
    <x v="15"/>
    <n v="68"/>
    <s v="Dorchester"/>
    <s v="Expense"/>
    <s v="Line Item"/>
    <s v="N/A"/>
    <x v="135"/>
    <x v="135"/>
    <m/>
    <x v="406"/>
  </r>
  <r>
    <n v="2447"/>
    <x v="15"/>
    <n v="68"/>
    <s v="Dorchester"/>
    <s v="Expense"/>
    <s v="Total"/>
    <s v="N/A"/>
    <x v="136"/>
    <x v="136"/>
    <m/>
    <x v="407"/>
  </r>
  <r>
    <n v="2448"/>
    <x v="15"/>
    <n v="68"/>
    <s v="Dorchester"/>
    <s v="Expense"/>
    <s v="Line Item"/>
    <s v="N/A"/>
    <x v="137"/>
    <x v="137"/>
    <m/>
    <x v="408"/>
  </r>
  <r>
    <n v="2449"/>
    <x v="15"/>
    <n v="68"/>
    <s v="Dorchester"/>
    <s v="Expense"/>
    <s v="Line Item"/>
    <s v="N/A"/>
    <x v="138"/>
    <x v="138"/>
    <m/>
    <x v="409"/>
  </r>
  <r>
    <n v="2450"/>
    <x v="15"/>
    <n v="68"/>
    <s v="Dorchester"/>
    <s v="Expense"/>
    <s v="Total"/>
    <s v="N/A"/>
    <x v="139"/>
    <x v="139"/>
    <m/>
    <x v="410"/>
  </r>
  <r>
    <n v="2451"/>
    <x v="15"/>
    <n v="68"/>
    <s v="Dorchester"/>
    <s v="Expense"/>
    <s v="Total"/>
    <s v="N/A"/>
    <x v="140"/>
    <x v="140"/>
    <m/>
    <x v="380"/>
  </r>
  <r>
    <n v="2452"/>
    <x v="15"/>
    <n v="68"/>
    <s v="Dorchester"/>
    <s v="Expense"/>
    <s v="Line Item"/>
    <s v="N/A"/>
    <x v="141"/>
    <x v="141"/>
    <m/>
    <x v="411"/>
  </r>
  <r>
    <n v="2453"/>
    <x v="15"/>
    <n v="68"/>
    <s v="Dorchester"/>
    <s v="Non-Reimbursable"/>
    <s v="Line Item"/>
    <s v="N/A"/>
    <x v="142"/>
    <x v="142"/>
    <m/>
    <x v="412"/>
  </r>
  <r>
    <n v="2454"/>
    <x v="15"/>
    <n v="68"/>
    <s v="Dorchester"/>
    <s v="Non-Reimbursable"/>
    <s v="Line Item"/>
    <s v="N/A"/>
    <x v="143"/>
    <x v="143"/>
    <m/>
    <x v="1"/>
  </r>
  <r>
    <n v="2455"/>
    <x v="15"/>
    <n v="68"/>
    <s v="Dorchester"/>
    <s v="Non-Reimbursable"/>
    <s v="Line Item"/>
    <s v="N/A"/>
    <x v="144"/>
    <x v="144"/>
    <m/>
    <x v="1"/>
  </r>
  <r>
    <n v="2456"/>
    <x v="15"/>
    <n v="68"/>
    <s v="Dorchester"/>
    <s v="Non-Reimbursable"/>
    <s v="Line Item"/>
    <s v="N/A"/>
    <x v="145"/>
    <x v="145"/>
    <m/>
    <x v="1"/>
  </r>
  <r>
    <n v="2457"/>
    <x v="15"/>
    <n v="68"/>
    <s v="Dorchester"/>
    <s v="Non-Reimbursable"/>
    <s v="Line Item"/>
    <s v="N/A"/>
    <x v="146"/>
    <x v="146"/>
    <m/>
    <x v="413"/>
  </r>
  <r>
    <n v="2458"/>
    <x v="15"/>
    <n v="68"/>
    <s v="Dorchester"/>
    <s v="Non-Reimbursable"/>
    <s v="Line Item"/>
    <s v="N/A"/>
    <x v="147"/>
    <x v="147"/>
    <m/>
    <x v="1"/>
  </r>
  <r>
    <n v="2459"/>
    <x v="15"/>
    <n v="68"/>
    <s v="Dorchester"/>
    <s v="Non-Reimbursable"/>
    <s v="Line Item"/>
    <s v="N/A"/>
    <x v="148"/>
    <x v="148"/>
    <m/>
    <x v="1"/>
  </r>
  <r>
    <n v="2460"/>
    <x v="15"/>
    <n v="68"/>
    <s v="Dorchester"/>
    <s v="Non-Reimbursable"/>
    <s v="Total"/>
    <s v="N/A"/>
    <x v="149"/>
    <x v="149"/>
    <m/>
    <x v="408"/>
  </r>
  <r>
    <n v="2461"/>
    <x v="15"/>
    <n v="68"/>
    <s v="Dorchester"/>
    <s v="Non-Reimbursable"/>
    <s v="Total"/>
    <s v="N/A"/>
    <x v="150"/>
    <x v="150"/>
    <m/>
    <x v="414"/>
  </r>
  <r>
    <n v="2462"/>
    <x v="15"/>
    <n v="68"/>
    <s v="Dorchester"/>
    <s v="Non-Reimbursable"/>
    <s v="Line Item"/>
    <s v="N/A"/>
    <x v="151"/>
    <x v="151"/>
    <m/>
    <x v="415"/>
  </r>
  <r>
    <n v="2463"/>
    <x v="15"/>
    <n v="68"/>
    <s v="Dorchester"/>
    <s v="Non-Reimbursable"/>
    <s v="Line Item"/>
    <s v="N/A"/>
    <x v="152"/>
    <x v="152"/>
    <m/>
    <x v="1"/>
  </r>
  <r>
    <n v="2464"/>
    <x v="15"/>
    <n v="68"/>
    <s v="Dorchester"/>
    <s v="Non-Reimbursable"/>
    <s v="Line Item"/>
    <s v="N/A"/>
    <x v="153"/>
    <x v="153"/>
    <m/>
    <x v="416"/>
  </r>
  <r>
    <n v="2465"/>
    <x v="16"/>
    <n v="25"/>
    <s v="Boston- Harbor Area"/>
    <s v="Revenue"/>
    <s v="Line Item"/>
    <s v="N/A"/>
    <x v="0"/>
    <x v="0"/>
    <m/>
    <x v="0"/>
  </r>
  <r>
    <n v="2466"/>
    <x v="16"/>
    <n v="25"/>
    <s v="Boston- Harbor Area"/>
    <s v="Revenue"/>
    <s v="Line Item"/>
    <s v="N/A"/>
    <x v="1"/>
    <x v="1"/>
    <m/>
    <x v="0"/>
  </r>
  <r>
    <n v="2467"/>
    <x v="16"/>
    <n v="25"/>
    <s v="Boston- Harbor Area"/>
    <s v="Revenue"/>
    <s v="Line Item"/>
    <s v="N/A"/>
    <x v="2"/>
    <x v="2"/>
    <m/>
    <x v="0"/>
  </r>
  <r>
    <n v="2468"/>
    <x v="16"/>
    <n v="25"/>
    <s v="Boston- Harbor Area"/>
    <s v="Revenue"/>
    <s v="Total"/>
    <s v="N/A"/>
    <x v="3"/>
    <x v="3"/>
    <m/>
    <x v="1"/>
  </r>
  <r>
    <n v="2469"/>
    <x v="16"/>
    <n v="25"/>
    <s v="Boston- Harbor Area"/>
    <s v="Revenue"/>
    <s v="Line Item"/>
    <s v="N/A"/>
    <x v="4"/>
    <x v="4"/>
    <m/>
    <x v="0"/>
  </r>
  <r>
    <n v="2470"/>
    <x v="16"/>
    <n v="25"/>
    <s v="Boston- Harbor Area"/>
    <s v="Revenue"/>
    <s v="Line Item"/>
    <s v="N/A"/>
    <x v="5"/>
    <x v="5"/>
    <m/>
    <x v="0"/>
  </r>
  <r>
    <n v="2471"/>
    <x v="16"/>
    <n v="25"/>
    <s v="Boston- Harbor Area"/>
    <s v="Revenue"/>
    <s v="Total"/>
    <s v="N/A"/>
    <x v="6"/>
    <x v="6"/>
    <m/>
    <x v="1"/>
  </r>
  <r>
    <n v="2472"/>
    <x v="16"/>
    <n v="25"/>
    <s v="Boston- Harbor Area"/>
    <s v="Revenue"/>
    <s v="Line Item"/>
    <s v="N/A"/>
    <x v="7"/>
    <x v="7"/>
    <m/>
    <x v="0"/>
  </r>
  <r>
    <n v="2473"/>
    <x v="16"/>
    <n v="25"/>
    <s v="Boston- Harbor Area"/>
    <s v="Revenue"/>
    <s v="Line Item"/>
    <s v="N/A"/>
    <x v="8"/>
    <x v="8"/>
    <m/>
    <x v="0"/>
  </r>
  <r>
    <n v="2474"/>
    <x v="16"/>
    <n v="25"/>
    <s v="Boston- Harbor Area"/>
    <s v="Revenue"/>
    <s v="Line Item"/>
    <s v="N/A"/>
    <x v="9"/>
    <x v="9"/>
    <m/>
    <x v="0"/>
  </r>
  <r>
    <n v="2475"/>
    <x v="16"/>
    <n v="25"/>
    <s v="Boston- Harbor Area"/>
    <s v="Revenue"/>
    <s v="Line Item"/>
    <s v="N/A"/>
    <x v="10"/>
    <x v="10"/>
    <m/>
    <x v="417"/>
  </r>
  <r>
    <n v="2476"/>
    <x v="16"/>
    <n v="25"/>
    <s v="Boston- Harbor Area"/>
    <s v="Revenue"/>
    <s v="Line Item"/>
    <s v="N/A"/>
    <x v="11"/>
    <x v="11"/>
    <m/>
    <x v="0"/>
  </r>
  <r>
    <n v="2477"/>
    <x v="16"/>
    <n v="25"/>
    <s v="Boston- Harbor Area"/>
    <s v="Revenue"/>
    <s v="Line Item"/>
    <s v="N/A"/>
    <x v="12"/>
    <x v="12"/>
    <m/>
    <x v="0"/>
  </r>
  <r>
    <n v="2478"/>
    <x v="16"/>
    <n v="25"/>
    <s v="Boston- Harbor Area"/>
    <s v="Revenue"/>
    <s v="Line Item"/>
    <s v="N/A"/>
    <x v="13"/>
    <x v="13"/>
    <m/>
    <x v="0"/>
  </r>
  <r>
    <n v="2479"/>
    <x v="16"/>
    <n v="25"/>
    <s v="Boston- Harbor Area"/>
    <s v="Revenue"/>
    <s v="Line Item"/>
    <s v="N/A"/>
    <x v="14"/>
    <x v="14"/>
    <m/>
    <x v="0"/>
  </r>
  <r>
    <n v="2480"/>
    <x v="16"/>
    <n v="25"/>
    <s v="Boston- Harbor Area"/>
    <s v="Revenue"/>
    <s v="Line Item"/>
    <s v="N/A"/>
    <x v="15"/>
    <x v="15"/>
    <m/>
    <x v="0"/>
  </r>
  <r>
    <n v="2481"/>
    <x v="16"/>
    <n v="25"/>
    <s v="Boston- Harbor Area"/>
    <s v="Revenue"/>
    <s v="Line Item"/>
    <s v="N/A"/>
    <x v="16"/>
    <x v="16"/>
    <m/>
    <x v="0"/>
  </r>
  <r>
    <n v="2482"/>
    <x v="16"/>
    <n v="25"/>
    <s v="Boston- Harbor Area"/>
    <s v="Revenue"/>
    <s v="Line Item"/>
    <s v="N/A"/>
    <x v="17"/>
    <x v="17"/>
    <m/>
    <x v="0"/>
  </r>
  <r>
    <n v="2483"/>
    <x v="16"/>
    <n v="25"/>
    <s v="Boston- Harbor Area"/>
    <s v="Revenue"/>
    <s v="Line Item"/>
    <s v="N/A"/>
    <x v="18"/>
    <x v="18"/>
    <m/>
    <x v="0"/>
  </r>
  <r>
    <n v="2484"/>
    <x v="16"/>
    <n v="25"/>
    <s v="Boston- Harbor Area"/>
    <s v="Revenue"/>
    <s v="Line Item"/>
    <s v="N/A"/>
    <x v="19"/>
    <x v="19"/>
    <m/>
    <x v="0"/>
  </r>
  <r>
    <n v="2485"/>
    <x v="16"/>
    <n v="25"/>
    <s v="Boston- Harbor Area"/>
    <s v="Revenue"/>
    <s v="Line Item"/>
    <s v="N/A"/>
    <x v="20"/>
    <x v="20"/>
    <m/>
    <x v="0"/>
  </r>
  <r>
    <n v="2486"/>
    <x v="16"/>
    <n v="25"/>
    <s v="Boston- Harbor Area"/>
    <s v="Revenue"/>
    <s v="Line Item"/>
    <s v="N/A"/>
    <x v="21"/>
    <x v="21"/>
    <m/>
    <x v="0"/>
  </r>
  <r>
    <n v="2487"/>
    <x v="16"/>
    <n v="25"/>
    <s v="Boston- Harbor Area"/>
    <s v="Revenue"/>
    <s v="Line Item"/>
    <s v="N/A"/>
    <x v="22"/>
    <x v="22"/>
    <m/>
    <x v="0"/>
  </r>
  <r>
    <n v="2488"/>
    <x v="16"/>
    <n v="25"/>
    <s v="Boston- Harbor Area"/>
    <s v="Revenue"/>
    <s v="Line Item"/>
    <s v="N/A"/>
    <x v="23"/>
    <x v="23"/>
    <m/>
    <x v="0"/>
  </r>
  <r>
    <n v="2489"/>
    <x v="16"/>
    <n v="25"/>
    <s v="Boston- Harbor Area"/>
    <s v="Revenue"/>
    <s v="Line Item"/>
    <s v="N/A"/>
    <x v="24"/>
    <x v="24"/>
    <m/>
    <x v="0"/>
  </r>
  <r>
    <n v="2490"/>
    <x v="16"/>
    <n v="25"/>
    <s v="Boston- Harbor Area"/>
    <s v="Revenue"/>
    <s v="Line Item"/>
    <s v="N/A"/>
    <x v="25"/>
    <x v="25"/>
    <m/>
    <x v="0"/>
  </r>
  <r>
    <n v="2491"/>
    <x v="16"/>
    <n v="25"/>
    <s v="Boston- Harbor Area"/>
    <s v="Revenue"/>
    <s v="Line Item"/>
    <s v="N/A"/>
    <x v="26"/>
    <x v="26"/>
    <m/>
    <x v="0"/>
  </r>
  <r>
    <n v="2492"/>
    <x v="16"/>
    <n v="25"/>
    <s v="Boston- Harbor Area"/>
    <s v="Revenue"/>
    <s v="Line Item"/>
    <s v="N/A"/>
    <x v="27"/>
    <x v="27"/>
    <m/>
    <x v="0"/>
  </r>
  <r>
    <n v="2493"/>
    <x v="16"/>
    <n v="25"/>
    <s v="Boston- Harbor Area"/>
    <s v="Revenue"/>
    <s v="Line Item"/>
    <s v="N/A"/>
    <x v="28"/>
    <x v="28"/>
    <m/>
    <x v="0"/>
  </r>
  <r>
    <n v="2494"/>
    <x v="16"/>
    <n v="25"/>
    <s v="Boston- Harbor Area"/>
    <s v="Revenue"/>
    <s v="Line Item"/>
    <s v="N/A"/>
    <x v="29"/>
    <x v="29"/>
    <m/>
    <x v="0"/>
  </r>
  <r>
    <n v="2495"/>
    <x v="16"/>
    <n v="25"/>
    <s v="Boston- Harbor Area"/>
    <s v="Revenue"/>
    <s v="Line Item"/>
    <s v="N/A"/>
    <x v="30"/>
    <x v="30"/>
    <m/>
    <x v="0"/>
  </r>
  <r>
    <n v="2496"/>
    <x v="16"/>
    <n v="25"/>
    <s v="Boston- Harbor Area"/>
    <s v="Revenue"/>
    <s v="Line Item"/>
    <s v="N/A"/>
    <x v="31"/>
    <x v="31"/>
    <m/>
    <x v="0"/>
  </r>
  <r>
    <n v="2497"/>
    <x v="16"/>
    <n v="25"/>
    <s v="Boston- Harbor Area"/>
    <s v="Revenue"/>
    <s v="Line Item"/>
    <s v="N/A"/>
    <x v="32"/>
    <x v="32"/>
    <m/>
    <x v="0"/>
  </r>
  <r>
    <n v="2498"/>
    <x v="16"/>
    <n v="25"/>
    <s v="Boston- Harbor Area"/>
    <s v="Revenue"/>
    <s v="Line Item"/>
    <s v="N/A"/>
    <x v="33"/>
    <x v="33"/>
    <m/>
    <x v="0"/>
  </r>
  <r>
    <n v="2499"/>
    <x v="16"/>
    <n v="25"/>
    <s v="Boston- Harbor Area"/>
    <s v="Revenue"/>
    <s v="Line Item"/>
    <s v="N/A"/>
    <x v="34"/>
    <x v="34"/>
    <m/>
    <x v="0"/>
  </r>
  <r>
    <n v="2500"/>
    <x v="16"/>
    <n v="25"/>
    <s v="Boston- Harbor Area"/>
    <s v="Revenue"/>
    <s v="Line Item"/>
    <s v="N/A"/>
    <x v="35"/>
    <x v="35"/>
    <m/>
    <x v="0"/>
  </r>
  <r>
    <n v="2501"/>
    <x v="16"/>
    <n v="25"/>
    <s v="Boston- Harbor Area"/>
    <s v="Revenue"/>
    <s v="Line Item"/>
    <s v="N/A"/>
    <x v="36"/>
    <x v="36"/>
    <m/>
    <x v="0"/>
  </r>
  <r>
    <n v="2502"/>
    <x v="16"/>
    <n v="25"/>
    <s v="Boston- Harbor Area"/>
    <s v="Revenue"/>
    <s v="Line Item"/>
    <s v="N/A"/>
    <x v="37"/>
    <x v="37"/>
    <m/>
    <x v="0"/>
  </r>
  <r>
    <n v="2503"/>
    <x v="16"/>
    <n v="25"/>
    <s v="Boston- Harbor Area"/>
    <s v="Revenue"/>
    <s v="Line Item"/>
    <s v="N/A"/>
    <x v="38"/>
    <x v="38"/>
    <m/>
    <x v="0"/>
  </r>
  <r>
    <n v="2504"/>
    <x v="16"/>
    <n v="25"/>
    <s v="Boston- Harbor Area"/>
    <s v="Revenue"/>
    <s v="Line Item"/>
    <s v="N/A"/>
    <x v="39"/>
    <x v="39"/>
    <m/>
    <x v="0"/>
  </r>
  <r>
    <n v="2505"/>
    <x v="16"/>
    <n v="25"/>
    <s v="Boston- Harbor Area"/>
    <s v="Revenue"/>
    <s v="Line Item"/>
    <s v="N/A"/>
    <x v="40"/>
    <x v="40"/>
    <m/>
    <x v="0"/>
  </r>
  <r>
    <n v="2506"/>
    <x v="16"/>
    <n v="25"/>
    <s v="Boston- Harbor Area"/>
    <s v="Revenue"/>
    <s v="Line Item"/>
    <s v="N/A"/>
    <x v="41"/>
    <x v="41"/>
    <m/>
    <x v="0"/>
  </r>
  <r>
    <n v="2507"/>
    <x v="16"/>
    <n v="25"/>
    <s v="Boston- Harbor Area"/>
    <s v="Revenue"/>
    <s v="Total"/>
    <s v="N/A"/>
    <x v="42"/>
    <x v="42"/>
    <m/>
    <x v="417"/>
  </r>
  <r>
    <n v="2508"/>
    <x v="16"/>
    <n v="25"/>
    <s v="Boston- Harbor Area"/>
    <s v="Revenue"/>
    <s v="Line Item"/>
    <s v="N/A"/>
    <x v="43"/>
    <x v="43"/>
    <m/>
    <x v="0"/>
  </r>
  <r>
    <n v="2509"/>
    <x v="16"/>
    <n v="25"/>
    <s v="Boston- Harbor Area"/>
    <s v="Revenue"/>
    <s v="Line Item"/>
    <s v="N/A"/>
    <x v="44"/>
    <x v="44"/>
    <m/>
    <x v="0"/>
  </r>
  <r>
    <n v="2510"/>
    <x v="16"/>
    <n v="25"/>
    <s v="Boston- Harbor Area"/>
    <s v="Revenue"/>
    <s v="Line Item"/>
    <s v="N/A"/>
    <x v="45"/>
    <x v="45"/>
    <m/>
    <x v="0"/>
  </r>
  <r>
    <n v="2511"/>
    <x v="16"/>
    <n v="25"/>
    <s v="Boston- Harbor Area"/>
    <s v="Revenue"/>
    <s v="Line Item"/>
    <s v="N/A"/>
    <x v="46"/>
    <x v="46"/>
    <m/>
    <x v="0"/>
  </r>
  <r>
    <n v="2512"/>
    <x v="16"/>
    <n v="25"/>
    <s v="Boston- Harbor Area"/>
    <s v="Revenue"/>
    <s v="Line Item"/>
    <s v="N/A"/>
    <x v="47"/>
    <x v="47"/>
    <m/>
    <x v="0"/>
  </r>
  <r>
    <n v="2513"/>
    <x v="16"/>
    <n v="25"/>
    <s v="Boston- Harbor Area"/>
    <s v="Revenue"/>
    <s v="Line Item"/>
    <s v="N/A"/>
    <x v="48"/>
    <x v="48"/>
    <m/>
    <x v="418"/>
  </r>
  <r>
    <n v="2514"/>
    <x v="16"/>
    <n v="25"/>
    <s v="Boston- Harbor Area"/>
    <s v="Revenue"/>
    <s v="Line Item"/>
    <s v="N/A"/>
    <x v="49"/>
    <x v="49"/>
    <m/>
    <x v="0"/>
  </r>
  <r>
    <n v="2515"/>
    <x v="16"/>
    <n v="25"/>
    <s v="Boston- Harbor Area"/>
    <s v="Revenue"/>
    <s v="Line Item"/>
    <s v="N/A"/>
    <x v="50"/>
    <x v="50"/>
    <m/>
    <x v="0"/>
  </r>
  <r>
    <n v="2516"/>
    <x v="16"/>
    <n v="25"/>
    <s v="Boston- Harbor Area"/>
    <s v="Revenue"/>
    <s v="Line Item"/>
    <s v="N/A"/>
    <x v="51"/>
    <x v="51"/>
    <m/>
    <x v="0"/>
  </r>
  <r>
    <n v="2517"/>
    <x v="16"/>
    <n v="25"/>
    <s v="Boston- Harbor Area"/>
    <s v="Revenue"/>
    <s v="Total"/>
    <s v="N/A"/>
    <x v="52"/>
    <x v="52"/>
    <m/>
    <x v="419"/>
  </r>
  <r>
    <n v="2518"/>
    <x v="16"/>
    <n v="25"/>
    <s v="Boston- Harbor Area"/>
    <s v="Salary Expense"/>
    <s v="Line Item"/>
    <s v="Management"/>
    <x v="53"/>
    <x v="53"/>
    <n v="1"/>
    <x v="420"/>
  </r>
  <r>
    <n v="2519"/>
    <x v="16"/>
    <n v="25"/>
    <s v="Boston- Harbor Area"/>
    <s v="Salary Expense"/>
    <s v="Line Item"/>
    <s v="Management"/>
    <x v="54"/>
    <x v="54"/>
    <m/>
    <x v="0"/>
  </r>
  <r>
    <n v="2520"/>
    <x v="16"/>
    <n v="25"/>
    <s v="Boston- Harbor Area"/>
    <s v="Salary Expense"/>
    <s v="Line Item"/>
    <s v="Management"/>
    <x v="55"/>
    <x v="55"/>
    <m/>
    <x v="0"/>
  </r>
  <r>
    <n v="2521"/>
    <x v="16"/>
    <n v="25"/>
    <s v="Boston- Harbor Area"/>
    <s v="Salary Expense"/>
    <s v="Line Item"/>
    <s v="Direct Care"/>
    <x v="56"/>
    <x v="56"/>
    <m/>
    <x v="0"/>
  </r>
  <r>
    <n v="2522"/>
    <x v="16"/>
    <n v="25"/>
    <s v="Boston- Harbor Area"/>
    <s v="Salary Expense"/>
    <s v="Line Item"/>
    <s v="Direct Care"/>
    <x v="57"/>
    <x v="57"/>
    <m/>
    <x v="0"/>
  </r>
  <r>
    <n v="2523"/>
    <x v="16"/>
    <n v="25"/>
    <s v="Boston- Harbor Area"/>
    <s v="Salary Expense"/>
    <s v="Line Item"/>
    <s v="Direct Care"/>
    <x v="58"/>
    <x v="58"/>
    <m/>
    <x v="0"/>
  </r>
  <r>
    <n v="2524"/>
    <x v="16"/>
    <n v="25"/>
    <s v="Boston- Harbor Area"/>
    <s v="Salary Expense"/>
    <s v="Line Item"/>
    <s v="Direct Care"/>
    <x v="59"/>
    <x v="59"/>
    <m/>
    <x v="0"/>
  </r>
  <r>
    <n v="2525"/>
    <x v="16"/>
    <n v="25"/>
    <s v="Boston- Harbor Area"/>
    <s v="Salary Expense"/>
    <s v="Line Item"/>
    <s v="Direct Care"/>
    <x v="60"/>
    <x v="60"/>
    <m/>
    <x v="0"/>
  </r>
  <r>
    <n v="2526"/>
    <x v="16"/>
    <n v="25"/>
    <s v="Boston- Harbor Area"/>
    <s v="Salary Expense"/>
    <s v="Line Item"/>
    <s v="Direct Care"/>
    <x v="61"/>
    <x v="61"/>
    <m/>
    <x v="0"/>
  </r>
  <r>
    <n v="2527"/>
    <x v="16"/>
    <n v="25"/>
    <s v="Boston- Harbor Area"/>
    <s v="Salary Expense"/>
    <s v="Line Item"/>
    <s v="Direct Care"/>
    <x v="62"/>
    <x v="62"/>
    <m/>
    <x v="0"/>
  </r>
  <r>
    <n v="2528"/>
    <x v="16"/>
    <n v="25"/>
    <s v="Boston- Harbor Area"/>
    <s v="Salary Expense"/>
    <s v="Line Item"/>
    <s v="Direct Care"/>
    <x v="63"/>
    <x v="63"/>
    <m/>
    <x v="0"/>
  </r>
  <r>
    <n v="2529"/>
    <x v="16"/>
    <n v="25"/>
    <s v="Boston- Harbor Area"/>
    <s v="Salary Expense"/>
    <s v="Line Item"/>
    <s v="Direct Care"/>
    <x v="64"/>
    <x v="64"/>
    <m/>
    <x v="0"/>
  </r>
  <r>
    <n v="2530"/>
    <x v="16"/>
    <n v="25"/>
    <s v="Boston- Harbor Area"/>
    <s v="Salary Expense"/>
    <s v="Line Item"/>
    <s v="Direct Care"/>
    <x v="65"/>
    <x v="65"/>
    <m/>
    <x v="0"/>
  </r>
  <r>
    <n v="2531"/>
    <x v="16"/>
    <n v="25"/>
    <s v="Boston- Harbor Area"/>
    <s v="Salary Expense"/>
    <s v="Line Item"/>
    <s v="Direct Care"/>
    <x v="66"/>
    <x v="66"/>
    <m/>
    <x v="0"/>
  </r>
  <r>
    <n v="2532"/>
    <x v="16"/>
    <n v="25"/>
    <s v="Boston- Harbor Area"/>
    <s v="Salary Expense"/>
    <s v="Line Item"/>
    <s v="Direct Care"/>
    <x v="67"/>
    <x v="67"/>
    <m/>
    <x v="0"/>
  </r>
  <r>
    <n v="2533"/>
    <x v="16"/>
    <n v="25"/>
    <s v="Boston- Harbor Area"/>
    <s v="Salary Expense"/>
    <s v="Line Item"/>
    <s v="Direct Care"/>
    <x v="68"/>
    <x v="68"/>
    <m/>
    <x v="0"/>
  </r>
  <r>
    <n v="2534"/>
    <x v="16"/>
    <n v="25"/>
    <s v="Boston- Harbor Area"/>
    <s v="Salary Expense"/>
    <s v="Line Item"/>
    <s v="Direct Care"/>
    <x v="69"/>
    <x v="69"/>
    <m/>
    <x v="0"/>
  </r>
  <r>
    <n v="2535"/>
    <x v="16"/>
    <n v="25"/>
    <s v="Boston- Harbor Area"/>
    <s v="Salary Expense"/>
    <s v="Line Item"/>
    <s v="Direct Care"/>
    <x v="70"/>
    <x v="70"/>
    <m/>
    <x v="0"/>
  </r>
  <r>
    <n v="2536"/>
    <x v="16"/>
    <n v="25"/>
    <s v="Boston- Harbor Area"/>
    <s v="Salary Expense"/>
    <s v="Line Item"/>
    <s v="Direct Care"/>
    <x v="71"/>
    <x v="71"/>
    <m/>
    <x v="0"/>
  </r>
  <r>
    <n v="2537"/>
    <x v="16"/>
    <n v="25"/>
    <s v="Boston- Harbor Area"/>
    <s v="Salary Expense"/>
    <s v="Line Item"/>
    <s v="Direct Care"/>
    <x v="72"/>
    <x v="72"/>
    <m/>
    <x v="0"/>
  </r>
  <r>
    <n v="2538"/>
    <x v="16"/>
    <n v="25"/>
    <s v="Boston- Harbor Area"/>
    <s v="Salary Expense"/>
    <s v="Line Item"/>
    <s v="Direct Care"/>
    <x v="73"/>
    <x v="73"/>
    <m/>
    <x v="0"/>
  </r>
  <r>
    <n v="2539"/>
    <x v="16"/>
    <n v="25"/>
    <s v="Boston- Harbor Area"/>
    <s v="Salary Expense"/>
    <s v="Line Item"/>
    <s v="Direct Care"/>
    <x v="74"/>
    <x v="74"/>
    <m/>
    <x v="0"/>
  </r>
  <r>
    <n v="2540"/>
    <x v="16"/>
    <n v="25"/>
    <s v="Boston- Harbor Area"/>
    <s v="Salary Expense"/>
    <s v="Line Item"/>
    <s v="Direct Care"/>
    <x v="75"/>
    <x v="75"/>
    <m/>
    <x v="0"/>
  </r>
  <r>
    <n v="2541"/>
    <x v="16"/>
    <n v="25"/>
    <s v="Boston- Harbor Area"/>
    <s v="Salary Expense"/>
    <s v="Line Item"/>
    <s v="Direct Care"/>
    <x v="76"/>
    <x v="76"/>
    <m/>
    <x v="0"/>
  </r>
  <r>
    <n v="2542"/>
    <x v="16"/>
    <n v="25"/>
    <s v="Boston- Harbor Area"/>
    <s v="Salary Expense"/>
    <s v="Line Item"/>
    <s v="Direct Care"/>
    <x v="77"/>
    <x v="77"/>
    <m/>
    <x v="0"/>
  </r>
  <r>
    <n v="2543"/>
    <x v="16"/>
    <n v="25"/>
    <s v="Boston- Harbor Area"/>
    <s v="Salary Expense"/>
    <s v="Line Item"/>
    <s v="Direct Care"/>
    <x v="78"/>
    <x v="78"/>
    <m/>
    <x v="0"/>
  </r>
  <r>
    <n v="2544"/>
    <x v="16"/>
    <n v="25"/>
    <s v="Boston- Harbor Area"/>
    <s v="Salary Expense"/>
    <s v="Line Item"/>
    <s v="Direct Care"/>
    <x v="79"/>
    <x v="79"/>
    <m/>
    <x v="0"/>
  </r>
  <r>
    <n v="2545"/>
    <x v="16"/>
    <n v="25"/>
    <s v="Boston- Harbor Area"/>
    <s v="Salary Expense"/>
    <s v="Line Item"/>
    <s v="Direct Care"/>
    <x v="80"/>
    <x v="80"/>
    <m/>
    <x v="0"/>
  </r>
  <r>
    <n v="2546"/>
    <x v="16"/>
    <n v="25"/>
    <s v="Boston- Harbor Area"/>
    <s v="Salary Expense"/>
    <s v="Line Item"/>
    <s v="Direct Care"/>
    <x v="81"/>
    <x v="81"/>
    <n v="3.9730472945446467"/>
    <x v="421"/>
  </r>
  <r>
    <n v="2547"/>
    <x v="16"/>
    <n v="25"/>
    <s v="Boston- Harbor Area"/>
    <s v="Salary Expense"/>
    <s v="Line Item"/>
    <s v="Direct Care"/>
    <x v="82"/>
    <x v="82"/>
    <m/>
    <x v="0"/>
  </r>
  <r>
    <n v="2548"/>
    <x v="16"/>
    <n v="25"/>
    <s v="Boston- Harbor Area"/>
    <s v="Salary Expense"/>
    <s v="Line Item"/>
    <s v="Direct Care"/>
    <x v="83"/>
    <x v="83"/>
    <m/>
    <x v="0"/>
  </r>
  <r>
    <n v="2549"/>
    <x v="16"/>
    <n v="25"/>
    <s v="Boston- Harbor Area"/>
    <s v="Salary Expense"/>
    <s v="Line Item"/>
    <s v="Direct Care"/>
    <x v="84"/>
    <x v="84"/>
    <n v="2.0654596733839785"/>
    <x v="422"/>
  </r>
  <r>
    <n v="2550"/>
    <x v="16"/>
    <n v="25"/>
    <s v="Boston- Harbor Area"/>
    <s v="Salary Expense"/>
    <s v="Line Item"/>
    <s v="Direct Care"/>
    <x v="85"/>
    <x v="85"/>
    <m/>
    <x v="0"/>
  </r>
  <r>
    <n v="2551"/>
    <x v="16"/>
    <n v="25"/>
    <s v="Boston- Harbor Area"/>
    <s v="Salary Expense"/>
    <s v="Line Item"/>
    <s v="Direct Care"/>
    <x v="86"/>
    <x v="86"/>
    <m/>
    <x v="0"/>
  </r>
  <r>
    <n v="2552"/>
    <x v="16"/>
    <n v="25"/>
    <s v="Boston- Harbor Area"/>
    <s v="Salary Expense"/>
    <s v="Line Item"/>
    <s v="Clerical/Support"/>
    <x v="87"/>
    <x v="87"/>
    <n v="0.70005679974034407"/>
    <x v="423"/>
  </r>
  <r>
    <n v="2553"/>
    <x v="16"/>
    <n v="25"/>
    <s v="Boston- Harbor Area"/>
    <s v="Salary Expense"/>
    <s v="Line Item"/>
    <s v="Clerical/Support"/>
    <x v="88"/>
    <x v="88"/>
    <m/>
    <x v="0"/>
  </r>
  <r>
    <n v="2554"/>
    <x v="16"/>
    <n v="25"/>
    <s v="Boston- Harbor Area"/>
    <s v="Salary Expense"/>
    <s v="Line Item"/>
    <s v="Clerical/Support"/>
    <x v="89"/>
    <x v="89"/>
    <m/>
    <x v="0"/>
  </r>
  <r>
    <n v="2555"/>
    <x v="16"/>
    <n v="25"/>
    <s v="Boston- Harbor Area"/>
    <s v="Salary Expense"/>
    <s v="Line Item"/>
    <s v="N/A"/>
    <x v="90"/>
    <x v="90"/>
    <m/>
    <x v="0"/>
  </r>
  <r>
    <n v="2556"/>
    <x v="16"/>
    <n v="25"/>
    <s v="Boston- Harbor Area"/>
    <s v="Salary Expense"/>
    <s v="Total"/>
    <s v="N/A"/>
    <x v="91"/>
    <x v="91"/>
    <n v="7.7385637676689694"/>
    <x v="424"/>
  </r>
  <r>
    <n v="2557"/>
    <x v="16"/>
    <n v="25"/>
    <s v="Boston- Harbor Area"/>
    <s v="Expense"/>
    <s v="Total"/>
    <s v="N/A"/>
    <x v="92"/>
    <x v="92"/>
    <n v="7.7385637676689694"/>
    <x v="424"/>
  </r>
  <r>
    <n v="2558"/>
    <x v="16"/>
    <n v="25"/>
    <s v="Boston- Harbor Area"/>
    <s v="Expense"/>
    <s v="Line Item"/>
    <s v="N/A"/>
    <x v="93"/>
    <x v="93"/>
    <m/>
    <x v="0"/>
  </r>
  <r>
    <n v="2559"/>
    <x v="16"/>
    <n v="25"/>
    <s v="Boston- Harbor Area"/>
    <s v="Expense"/>
    <s v="Line Item"/>
    <s v="N/A"/>
    <x v="94"/>
    <x v="94"/>
    <m/>
    <x v="0"/>
  </r>
  <r>
    <n v="2560"/>
    <x v="16"/>
    <n v="25"/>
    <s v="Boston- Harbor Area"/>
    <s v="Expense"/>
    <s v="Line Item"/>
    <s v="N/A"/>
    <x v="95"/>
    <x v="95"/>
    <m/>
    <x v="0"/>
  </r>
  <r>
    <n v="2561"/>
    <x v="16"/>
    <n v="25"/>
    <s v="Boston- Harbor Area"/>
    <s v="Expense"/>
    <s v="Line Item"/>
    <s v="N/A"/>
    <x v="96"/>
    <x v="96"/>
    <m/>
    <x v="0"/>
  </r>
  <r>
    <n v="2562"/>
    <x v="16"/>
    <n v="25"/>
    <s v="Boston- Harbor Area"/>
    <s v="Expense"/>
    <s v="Total"/>
    <s v="N/A"/>
    <x v="97"/>
    <x v="97"/>
    <n v="0"/>
    <x v="1"/>
  </r>
  <r>
    <n v="2563"/>
    <x v="16"/>
    <n v="25"/>
    <s v="Boston- Harbor Area"/>
    <s v="Expense"/>
    <s v="Line Item"/>
    <s v="N/A"/>
    <x v="98"/>
    <x v="98"/>
    <m/>
    <x v="0"/>
  </r>
  <r>
    <n v="2564"/>
    <x v="16"/>
    <n v="25"/>
    <s v="Boston- Harbor Area"/>
    <s v="Expense"/>
    <s v="Total"/>
    <s v="N/A"/>
    <x v="99"/>
    <x v="99"/>
    <n v="7.7385637676689694"/>
    <x v="424"/>
  </r>
  <r>
    <n v="2565"/>
    <x v="16"/>
    <n v="25"/>
    <s v="Boston- Harbor Area"/>
    <s v="Expense"/>
    <s v="Line Item"/>
    <s v="N/A"/>
    <x v="100"/>
    <x v="100"/>
    <m/>
    <x v="425"/>
  </r>
  <r>
    <n v="2566"/>
    <x v="16"/>
    <n v="25"/>
    <s v="Boston- Harbor Area"/>
    <s v="Expense"/>
    <s v="Line Item"/>
    <s v="N/A"/>
    <x v="101"/>
    <x v="101"/>
    <m/>
    <x v="426"/>
  </r>
  <r>
    <n v="2567"/>
    <x v="16"/>
    <n v="25"/>
    <s v="Boston- Harbor Area"/>
    <s v="Expense"/>
    <s v="Line Item"/>
    <s v="N/A"/>
    <x v="102"/>
    <x v="102"/>
    <m/>
    <x v="0"/>
  </r>
  <r>
    <n v="2568"/>
    <x v="16"/>
    <n v="25"/>
    <s v="Boston- Harbor Area"/>
    <s v="Expense"/>
    <s v="Total"/>
    <s v="N/A"/>
    <x v="103"/>
    <x v="103"/>
    <m/>
    <x v="427"/>
  </r>
  <r>
    <n v="2569"/>
    <x v="16"/>
    <n v="25"/>
    <s v="Boston- Harbor Area"/>
    <s v="Expense"/>
    <s v="Line Item"/>
    <s v="N/A"/>
    <x v="104"/>
    <x v="104"/>
    <m/>
    <x v="428"/>
  </r>
  <r>
    <n v="2570"/>
    <x v="16"/>
    <n v="25"/>
    <s v="Boston- Harbor Area"/>
    <s v="Expense"/>
    <s v="Line Item"/>
    <s v="N/A"/>
    <x v="105"/>
    <x v="105"/>
    <m/>
    <x v="0"/>
  </r>
  <r>
    <n v="2571"/>
    <x v="16"/>
    <n v="25"/>
    <s v="Boston- Harbor Area"/>
    <s v="Expense"/>
    <s v="Line Item"/>
    <s v="N/A"/>
    <x v="106"/>
    <x v="106"/>
    <m/>
    <x v="429"/>
  </r>
  <r>
    <n v="2572"/>
    <x v="16"/>
    <n v="25"/>
    <s v="Boston- Harbor Area"/>
    <s v="Expense"/>
    <s v="Line Item"/>
    <s v="N/A"/>
    <x v="107"/>
    <x v="107"/>
    <m/>
    <x v="0"/>
  </r>
  <r>
    <n v="2573"/>
    <x v="16"/>
    <n v="25"/>
    <s v="Boston- Harbor Area"/>
    <s v="Expense"/>
    <s v="Total"/>
    <s v="N/A"/>
    <x v="108"/>
    <x v="108"/>
    <m/>
    <x v="430"/>
  </r>
  <r>
    <n v="2574"/>
    <x v="16"/>
    <n v="25"/>
    <s v="Boston- Harbor Area"/>
    <s v="Expense"/>
    <s v="Line Item"/>
    <s v="N/A"/>
    <x v="109"/>
    <x v="109"/>
    <m/>
    <x v="0"/>
  </r>
  <r>
    <n v="2575"/>
    <x v="16"/>
    <n v="25"/>
    <s v="Boston- Harbor Area"/>
    <s v="Expense"/>
    <s v="Line Item"/>
    <s v="N/A"/>
    <x v="110"/>
    <x v="110"/>
    <m/>
    <x v="0"/>
  </r>
  <r>
    <n v="2576"/>
    <x v="16"/>
    <n v="25"/>
    <s v="Boston- Harbor Area"/>
    <s v="Expense"/>
    <s v="Line Item"/>
    <s v="N/A"/>
    <x v="111"/>
    <x v="111"/>
    <m/>
    <x v="0"/>
  </r>
  <r>
    <n v="2577"/>
    <x v="16"/>
    <n v="25"/>
    <s v="Boston- Harbor Area"/>
    <s v="Expense"/>
    <s v="Line Item"/>
    <s v="N/A"/>
    <x v="112"/>
    <x v="112"/>
    <m/>
    <x v="0"/>
  </r>
  <r>
    <n v="2578"/>
    <x v="16"/>
    <n v="25"/>
    <s v="Boston- Harbor Area"/>
    <s v="Expense"/>
    <s v="Line Item"/>
    <s v="N/A"/>
    <x v="113"/>
    <x v="113"/>
    <m/>
    <x v="0"/>
  </r>
  <r>
    <n v="2579"/>
    <x v="16"/>
    <n v="25"/>
    <s v="Boston- Harbor Area"/>
    <s v="Expense"/>
    <s v="Line Item"/>
    <s v="N/A"/>
    <x v="114"/>
    <x v="114"/>
    <m/>
    <x v="431"/>
  </r>
  <r>
    <n v="2580"/>
    <x v="16"/>
    <n v="25"/>
    <s v="Boston- Harbor Area"/>
    <s v="Expense"/>
    <s v="Line Item"/>
    <s v="N/A"/>
    <x v="115"/>
    <x v="115"/>
    <m/>
    <x v="0"/>
  </r>
  <r>
    <n v="2581"/>
    <x v="16"/>
    <n v="25"/>
    <s v="Boston- Harbor Area"/>
    <s v="Expense"/>
    <s v="Line Item"/>
    <s v="N/A"/>
    <x v="116"/>
    <x v="116"/>
    <m/>
    <x v="0"/>
  </r>
  <r>
    <n v="2582"/>
    <x v="16"/>
    <n v="25"/>
    <s v="Boston- Harbor Area"/>
    <s v="Expense"/>
    <s v="Line Item"/>
    <s v="N/A"/>
    <x v="117"/>
    <x v="117"/>
    <m/>
    <x v="0"/>
  </r>
  <r>
    <n v="2583"/>
    <x v="16"/>
    <n v="25"/>
    <s v="Boston- Harbor Area"/>
    <s v="Expense"/>
    <s v="Line Item"/>
    <s v="N/A"/>
    <x v="118"/>
    <x v="118"/>
    <m/>
    <x v="0"/>
  </r>
  <r>
    <n v="2584"/>
    <x v="16"/>
    <n v="25"/>
    <s v="Boston- Harbor Area"/>
    <s v="Expense"/>
    <s v="Line Item"/>
    <s v="N/A"/>
    <x v="119"/>
    <x v="119"/>
    <m/>
    <x v="0"/>
  </r>
  <r>
    <n v="2585"/>
    <x v="16"/>
    <n v="25"/>
    <s v="Boston- Harbor Area"/>
    <s v="Expense"/>
    <s v="Line Item"/>
    <s v="N/A"/>
    <x v="120"/>
    <x v="120"/>
    <m/>
    <x v="0"/>
  </r>
  <r>
    <n v="2586"/>
    <x v="16"/>
    <n v="25"/>
    <s v="Boston- Harbor Area"/>
    <s v="Expense"/>
    <s v="Line Item"/>
    <s v="N/A"/>
    <x v="121"/>
    <x v="121"/>
    <m/>
    <x v="432"/>
  </r>
  <r>
    <n v="2587"/>
    <x v="16"/>
    <n v="25"/>
    <s v="Boston- Harbor Area"/>
    <s v="Expense"/>
    <s v="Line Item"/>
    <s v="N/A"/>
    <x v="122"/>
    <x v="122"/>
    <m/>
    <x v="0"/>
  </r>
  <r>
    <n v="2588"/>
    <x v="16"/>
    <n v="25"/>
    <s v="Boston- Harbor Area"/>
    <s v="Expense"/>
    <s v="Line Item"/>
    <s v="N/A"/>
    <x v="123"/>
    <x v="123"/>
    <m/>
    <x v="0"/>
  </r>
  <r>
    <n v="2589"/>
    <x v="16"/>
    <n v="25"/>
    <s v="Boston- Harbor Area"/>
    <s v="Expense"/>
    <s v="Line Item"/>
    <s v="N/A"/>
    <x v="124"/>
    <x v="124"/>
    <m/>
    <x v="0"/>
  </r>
  <r>
    <n v="2590"/>
    <x v="16"/>
    <n v="25"/>
    <s v="Boston- Harbor Area"/>
    <s v="Expense"/>
    <s v="Line Item"/>
    <s v="N/A"/>
    <x v="125"/>
    <x v="125"/>
    <m/>
    <x v="0"/>
  </r>
  <r>
    <n v="2591"/>
    <x v="16"/>
    <n v="25"/>
    <s v="Boston- Harbor Area"/>
    <s v="Expense"/>
    <s v="Line Item"/>
    <s v="N/A"/>
    <x v="126"/>
    <x v="126"/>
    <m/>
    <x v="0"/>
  </r>
  <r>
    <n v="2592"/>
    <x v="16"/>
    <n v="25"/>
    <s v="Boston- Harbor Area"/>
    <s v="Expense"/>
    <s v="Total"/>
    <s v="N/A"/>
    <x v="127"/>
    <x v="127"/>
    <m/>
    <x v="433"/>
  </r>
  <r>
    <n v="2593"/>
    <x v="16"/>
    <n v="25"/>
    <s v="Boston- Harbor Area"/>
    <s v="Expense"/>
    <s v="Line Item"/>
    <s v="N/A"/>
    <x v="128"/>
    <x v="128"/>
    <m/>
    <x v="0"/>
  </r>
  <r>
    <n v="2594"/>
    <x v="16"/>
    <n v="25"/>
    <s v="Boston- Harbor Area"/>
    <s v="Expense"/>
    <s v="Line Item"/>
    <s v="N/A"/>
    <x v="129"/>
    <x v="129"/>
    <m/>
    <x v="0"/>
  </r>
  <r>
    <n v="2595"/>
    <x v="16"/>
    <n v="25"/>
    <s v="Boston- Harbor Area"/>
    <s v="Expense"/>
    <s v="Line Item"/>
    <s v="N/A"/>
    <x v="130"/>
    <x v="130"/>
    <m/>
    <x v="0"/>
  </r>
  <r>
    <n v="2596"/>
    <x v="16"/>
    <n v="25"/>
    <s v="Boston- Harbor Area"/>
    <s v="Expense"/>
    <s v="Line Item"/>
    <s v="N/A"/>
    <x v="131"/>
    <x v="131"/>
    <m/>
    <x v="434"/>
  </r>
  <r>
    <n v="2597"/>
    <x v="16"/>
    <n v="25"/>
    <s v="Boston- Harbor Area"/>
    <s v="Expense"/>
    <s v="Line Item"/>
    <s v="N/A"/>
    <x v="132"/>
    <x v="132"/>
    <m/>
    <x v="0"/>
  </r>
  <r>
    <n v="2598"/>
    <x v="16"/>
    <n v="25"/>
    <s v="Boston- Harbor Area"/>
    <s v="Expense"/>
    <s v="Line Item"/>
    <s v="N/A"/>
    <x v="133"/>
    <x v="133"/>
    <m/>
    <x v="0"/>
  </r>
  <r>
    <n v="2599"/>
    <x v="16"/>
    <n v="25"/>
    <s v="Boston- Harbor Area"/>
    <s v="Expense"/>
    <s v="Total"/>
    <s v="N/A"/>
    <x v="134"/>
    <x v="134"/>
    <m/>
    <x v="434"/>
  </r>
  <r>
    <n v="2600"/>
    <x v="16"/>
    <n v="25"/>
    <s v="Boston- Harbor Area"/>
    <s v="Expense"/>
    <s v="Line Item"/>
    <s v="N/A"/>
    <x v="135"/>
    <x v="135"/>
    <m/>
    <x v="435"/>
  </r>
  <r>
    <n v="2601"/>
    <x v="16"/>
    <n v="25"/>
    <s v="Boston- Harbor Area"/>
    <s v="Expense"/>
    <s v="Total"/>
    <s v="N/A"/>
    <x v="136"/>
    <x v="136"/>
    <m/>
    <x v="436"/>
  </r>
  <r>
    <n v="2602"/>
    <x v="16"/>
    <n v="25"/>
    <s v="Boston- Harbor Area"/>
    <s v="Expense"/>
    <s v="Line Item"/>
    <s v="N/A"/>
    <x v="137"/>
    <x v="137"/>
    <m/>
    <x v="0"/>
  </r>
  <r>
    <n v="2603"/>
    <x v="16"/>
    <n v="25"/>
    <s v="Boston- Harbor Area"/>
    <s v="Expense"/>
    <s v="Line Item"/>
    <s v="N/A"/>
    <x v="138"/>
    <x v="138"/>
    <m/>
    <x v="0"/>
  </r>
  <r>
    <n v="2604"/>
    <x v="16"/>
    <n v="25"/>
    <s v="Boston- Harbor Area"/>
    <s v="Expense"/>
    <s v="Total"/>
    <s v="N/A"/>
    <x v="139"/>
    <x v="139"/>
    <m/>
    <x v="436"/>
  </r>
  <r>
    <n v="2605"/>
    <x v="16"/>
    <n v="25"/>
    <s v="Boston- Harbor Area"/>
    <s v="Expense"/>
    <s v="Total"/>
    <s v="N/A"/>
    <x v="140"/>
    <x v="140"/>
    <m/>
    <x v="419"/>
  </r>
  <r>
    <n v="2606"/>
    <x v="16"/>
    <n v="25"/>
    <s v="Boston- Harbor Area"/>
    <s v="Expense"/>
    <s v="Line Item"/>
    <s v="N/A"/>
    <x v="141"/>
    <x v="141"/>
    <m/>
    <x v="437"/>
  </r>
  <r>
    <n v="2607"/>
    <x v="16"/>
    <n v="25"/>
    <s v="Boston- Harbor Area"/>
    <s v="Non-Reimbursable"/>
    <s v="Line Item"/>
    <s v="N/A"/>
    <x v="142"/>
    <x v="142"/>
    <m/>
    <x v="0"/>
  </r>
  <r>
    <n v="2608"/>
    <x v="16"/>
    <n v="25"/>
    <s v="Boston- Harbor Area"/>
    <s v="Non-Reimbursable"/>
    <s v="Line Item"/>
    <s v="N/A"/>
    <x v="143"/>
    <x v="143"/>
    <m/>
    <x v="0"/>
  </r>
  <r>
    <n v="2609"/>
    <x v="16"/>
    <n v="25"/>
    <s v="Boston- Harbor Area"/>
    <s v="Non-Reimbursable"/>
    <s v="Line Item"/>
    <s v="N/A"/>
    <x v="144"/>
    <x v="144"/>
    <m/>
    <x v="0"/>
  </r>
  <r>
    <n v="2610"/>
    <x v="16"/>
    <n v="25"/>
    <s v="Boston- Harbor Area"/>
    <s v="Non-Reimbursable"/>
    <s v="Line Item"/>
    <s v="N/A"/>
    <x v="145"/>
    <x v="145"/>
    <m/>
    <x v="0"/>
  </r>
  <r>
    <n v="2611"/>
    <x v="16"/>
    <n v="25"/>
    <s v="Boston- Harbor Area"/>
    <s v="Non-Reimbursable"/>
    <s v="Line Item"/>
    <s v="N/A"/>
    <x v="146"/>
    <x v="146"/>
    <m/>
    <x v="0"/>
  </r>
  <r>
    <n v="2612"/>
    <x v="16"/>
    <n v="25"/>
    <s v="Boston- Harbor Area"/>
    <s v="Non-Reimbursable"/>
    <s v="Line Item"/>
    <s v="N/A"/>
    <x v="147"/>
    <x v="147"/>
    <m/>
    <x v="0"/>
  </r>
  <r>
    <n v="2613"/>
    <x v="16"/>
    <n v="25"/>
    <s v="Boston- Harbor Area"/>
    <s v="Non-Reimbursable"/>
    <s v="Line Item"/>
    <s v="N/A"/>
    <x v="148"/>
    <x v="148"/>
    <m/>
    <x v="0"/>
  </r>
  <r>
    <n v="2614"/>
    <x v="16"/>
    <n v="25"/>
    <s v="Boston- Harbor Area"/>
    <s v="Non-Reimbursable"/>
    <s v="Total"/>
    <s v="N/A"/>
    <x v="149"/>
    <x v="149"/>
    <m/>
    <x v="0"/>
  </r>
  <r>
    <n v="2615"/>
    <x v="16"/>
    <n v="25"/>
    <s v="Boston- Harbor Area"/>
    <s v="Non-Reimbursable"/>
    <s v="Total"/>
    <s v="N/A"/>
    <x v="150"/>
    <x v="150"/>
    <m/>
    <x v="0"/>
  </r>
  <r>
    <n v="2616"/>
    <x v="16"/>
    <n v="25"/>
    <s v="Boston- Harbor Area"/>
    <s v="Non-Reimbursable"/>
    <s v="Line Item"/>
    <s v="N/A"/>
    <x v="151"/>
    <x v="151"/>
    <m/>
    <x v="418"/>
  </r>
  <r>
    <n v="2617"/>
    <x v="16"/>
    <n v="25"/>
    <s v="Boston- Harbor Area"/>
    <s v="Non-Reimbursable"/>
    <s v="Line Item"/>
    <s v="N/A"/>
    <x v="152"/>
    <x v="152"/>
    <m/>
    <x v="0"/>
  </r>
  <r>
    <n v="2618"/>
    <x v="16"/>
    <n v="25"/>
    <s v="Boston- Harbor Area"/>
    <s v="Non-Reimbursable"/>
    <s v="Line Item"/>
    <s v="N/A"/>
    <x v="153"/>
    <x v="153"/>
    <m/>
    <x v="438"/>
  </r>
  <r>
    <n v="2619"/>
    <x v="17"/>
    <n v="26"/>
    <s v="Boston- Hyde Park"/>
    <s v="Revenue"/>
    <s v="Line Item"/>
    <s v="N/A"/>
    <x v="0"/>
    <x v="0"/>
    <m/>
    <x v="0"/>
  </r>
  <r>
    <n v="2620"/>
    <x v="17"/>
    <n v="26"/>
    <s v="Boston- Hyde Park"/>
    <s v="Revenue"/>
    <s v="Line Item"/>
    <s v="N/A"/>
    <x v="1"/>
    <x v="1"/>
    <m/>
    <x v="0"/>
  </r>
  <r>
    <n v="2621"/>
    <x v="17"/>
    <n v="26"/>
    <s v="Boston- Hyde Park"/>
    <s v="Revenue"/>
    <s v="Line Item"/>
    <s v="N/A"/>
    <x v="2"/>
    <x v="2"/>
    <m/>
    <x v="0"/>
  </r>
  <r>
    <n v="2622"/>
    <x v="17"/>
    <n v="26"/>
    <s v="Boston- Hyde Park"/>
    <s v="Revenue"/>
    <s v="Total"/>
    <s v="N/A"/>
    <x v="3"/>
    <x v="3"/>
    <m/>
    <x v="1"/>
  </r>
  <r>
    <n v="2623"/>
    <x v="17"/>
    <n v="26"/>
    <s v="Boston- Hyde Park"/>
    <s v="Revenue"/>
    <s v="Line Item"/>
    <s v="N/A"/>
    <x v="4"/>
    <x v="4"/>
    <m/>
    <x v="0"/>
  </r>
  <r>
    <n v="2624"/>
    <x v="17"/>
    <n v="26"/>
    <s v="Boston- Hyde Park"/>
    <s v="Revenue"/>
    <s v="Line Item"/>
    <s v="N/A"/>
    <x v="5"/>
    <x v="5"/>
    <m/>
    <x v="0"/>
  </r>
  <r>
    <n v="2625"/>
    <x v="17"/>
    <n v="26"/>
    <s v="Boston- Hyde Park"/>
    <s v="Revenue"/>
    <s v="Total"/>
    <s v="N/A"/>
    <x v="6"/>
    <x v="6"/>
    <m/>
    <x v="1"/>
  </r>
  <r>
    <n v="2626"/>
    <x v="17"/>
    <n v="26"/>
    <s v="Boston- Hyde Park"/>
    <s v="Revenue"/>
    <s v="Line Item"/>
    <s v="N/A"/>
    <x v="7"/>
    <x v="7"/>
    <m/>
    <x v="0"/>
  </r>
  <r>
    <n v="2627"/>
    <x v="17"/>
    <n v="26"/>
    <s v="Boston- Hyde Park"/>
    <s v="Revenue"/>
    <s v="Line Item"/>
    <s v="N/A"/>
    <x v="8"/>
    <x v="8"/>
    <m/>
    <x v="0"/>
  </r>
  <r>
    <n v="2628"/>
    <x v="17"/>
    <n v="26"/>
    <s v="Boston- Hyde Park"/>
    <s v="Revenue"/>
    <s v="Line Item"/>
    <s v="N/A"/>
    <x v="9"/>
    <x v="9"/>
    <m/>
    <x v="0"/>
  </r>
  <r>
    <n v="2629"/>
    <x v="17"/>
    <n v="26"/>
    <s v="Boston- Hyde Park"/>
    <s v="Revenue"/>
    <s v="Line Item"/>
    <s v="N/A"/>
    <x v="10"/>
    <x v="10"/>
    <m/>
    <x v="439"/>
  </r>
  <r>
    <n v="2630"/>
    <x v="17"/>
    <n v="26"/>
    <s v="Boston- Hyde Park"/>
    <s v="Revenue"/>
    <s v="Line Item"/>
    <s v="N/A"/>
    <x v="11"/>
    <x v="11"/>
    <m/>
    <x v="0"/>
  </r>
  <r>
    <n v="2631"/>
    <x v="17"/>
    <n v="26"/>
    <s v="Boston- Hyde Park"/>
    <s v="Revenue"/>
    <s v="Line Item"/>
    <s v="N/A"/>
    <x v="12"/>
    <x v="12"/>
    <m/>
    <x v="0"/>
  </r>
  <r>
    <n v="2632"/>
    <x v="17"/>
    <n v="26"/>
    <s v="Boston- Hyde Park"/>
    <s v="Revenue"/>
    <s v="Line Item"/>
    <s v="N/A"/>
    <x v="13"/>
    <x v="13"/>
    <m/>
    <x v="0"/>
  </r>
  <r>
    <n v="2633"/>
    <x v="17"/>
    <n v="26"/>
    <s v="Boston- Hyde Park"/>
    <s v="Revenue"/>
    <s v="Line Item"/>
    <s v="N/A"/>
    <x v="14"/>
    <x v="14"/>
    <m/>
    <x v="0"/>
  </r>
  <r>
    <n v="2634"/>
    <x v="17"/>
    <n v="26"/>
    <s v="Boston- Hyde Park"/>
    <s v="Revenue"/>
    <s v="Line Item"/>
    <s v="N/A"/>
    <x v="15"/>
    <x v="15"/>
    <m/>
    <x v="0"/>
  </r>
  <r>
    <n v="2635"/>
    <x v="17"/>
    <n v="26"/>
    <s v="Boston- Hyde Park"/>
    <s v="Revenue"/>
    <s v="Line Item"/>
    <s v="N/A"/>
    <x v="16"/>
    <x v="16"/>
    <m/>
    <x v="0"/>
  </r>
  <r>
    <n v="2636"/>
    <x v="17"/>
    <n v="26"/>
    <s v="Boston- Hyde Park"/>
    <s v="Revenue"/>
    <s v="Line Item"/>
    <s v="N/A"/>
    <x v="17"/>
    <x v="17"/>
    <m/>
    <x v="0"/>
  </r>
  <r>
    <n v="2637"/>
    <x v="17"/>
    <n v="26"/>
    <s v="Boston- Hyde Park"/>
    <s v="Revenue"/>
    <s v="Line Item"/>
    <s v="N/A"/>
    <x v="18"/>
    <x v="18"/>
    <m/>
    <x v="0"/>
  </r>
  <r>
    <n v="2638"/>
    <x v="17"/>
    <n v="26"/>
    <s v="Boston- Hyde Park"/>
    <s v="Revenue"/>
    <s v="Line Item"/>
    <s v="N/A"/>
    <x v="19"/>
    <x v="19"/>
    <m/>
    <x v="0"/>
  </r>
  <r>
    <n v="2639"/>
    <x v="17"/>
    <n v="26"/>
    <s v="Boston- Hyde Park"/>
    <s v="Revenue"/>
    <s v="Line Item"/>
    <s v="N/A"/>
    <x v="20"/>
    <x v="20"/>
    <m/>
    <x v="0"/>
  </r>
  <r>
    <n v="2640"/>
    <x v="17"/>
    <n v="26"/>
    <s v="Boston- Hyde Park"/>
    <s v="Revenue"/>
    <s v="Line Item"/>
    <s v="N/A"/>
    <x v="21"/>
    <x v="21"/>
    <m/>
    <x v="0"/>
  </r>
  <r>
    <n v="2641"/>
    <x v="17"/>
    <n v="26"/>
    <s v="Boston- Hyde Park"/>
    <s v="Revenue"/>
    <s v="Line Item"/>
    <s v="N/A"/>
    <x v="22"/>
    <x v="22"/>
    <m/>
    <x v="0"/>
  </r>
  <r>
    <n v="2642"/>
    <x v="17"/>
    <n v="26"/>
    <s v="Boston- Hyde Park"/>
    <s v="Revenue"/>
    <s v="Line Item"/>
    <s v="N/A"/>
    <x v="23"/>
    <x v="23"/>
    <m/>
    <x v="0"/>
  </r>
  <r>
    <n v="2643"/>
    <x v="17"/>
    <n v="26"/>
    <s v="Boston- Hyde Park"/>
    <s v="Revenue"/>
    <s v="Line Item"/>
    <s v="N/A"/>
    <x v="24"/>
    <x v="24"/>
    <m/>
    <x v="0"/>
  </r>
  <r>
    <n v="2644"/>
    <x v="17"/>
    <n v="26"/>
    <s v="Boston- Hyde Park"/>
    <s v="Revenue"/>
    <s v="Line Item"/>
    <s v="N/A"/>
    <x v="25"/>
    <x v="25"/>
    <m/>
    <x v="0"/>
  </r>
  <r>
    <n v="2645"/>
    <x v="17"/>
    <n v="26"/>
    <s v="Boston- Hyde Park"/>
    <s v="Revenue"/>
    <s v="Line Item"/>
    <s v="N/A"/>
    <x v="26"/>
    <x v="26"/>
    <m/>
    <x v="0"/>
  </r>
  <r>
    <n v="2646"/>
    <x v="17"/>
    <n v="26"/>
    <s v="Boston- Hyde Park"/>
    <s v="Revenue"/>
    <s v="Line Item"/>
    <s v="N/A"/>
    <x v="27"/>
    <x v="27"/>
    <m/>
    <x v="0"/>
  </r>
  <r>
    <n v="2647"/>
    <x v="17"/>
    <n v="26"/>
    <s v="Boston- Hyde Park"/>
    <s v="Revenue"/>
    <s v="Line Item"/>
    <s v="N/A"/>
    <x v="28"/>
    <x v="28"/>
    <m/>
    <x v="0"/>
  </r>
  <r>
    <n v="2648"/>
    <x v="17"/>
    <n v="26"/>
    <s v="Boston- Hyde Park"/>
    <s v="Revenue"/>
    <s v="Line Item"/>
    <s v="N/A"/>
    <x v="29"/>
    <x v="29"/>
    <m/>
    <x v="0"/>
  </r>
  <r>
    <n v="2649"/>
    <x v="17"/>
    <n v="26"/>
    <s v="Boston- Hyde Park"/>
    <s v="Revenue"/>
    <s v="Line Item"/>
    <s v="N/A"/>
    <x v="30"/>
    <x v="30"/>
    <m/>
    <x v="0"/>
  </r>
  <r>
    <n v="2650"/>
    <x v="17"/>
    <n v="26"/>
    <s v="Boston- Hyde Park"/>
    <s v="Revenue"/>
    <s v="Line Item"/>
    <s v="N/A"/>
    <x v="31"/>
    <x v="31"/>
    <m/>
    <x v="0"/>
  </r>
  <r>
    <n v="2651"/>
    <x v="17"/>
    <n v="26"/>
    <s v="Boston- Hyde Park"/>
    <s v="Revenue"/>
    <s v="Line Item"/>
    <s v="N/A"/>
    <x v="32"/>
    <x v="32"/>
    <m/>
    <x v="0"/>
  </r>
  <r>
    <n v="2652"/>
    <x v="17"/>
    <n v="26"/>
    <s v="Boston- Hyde Park"/>
    <s v="Revenue"/>
    <s v="Line Item"/>
    <s v="N/A"/>
    <x v="33"/>
    <x v="33"/>
    <m/>
    <x v="0"/>
  </r>
  <r>
    <n v="2653"/>
    <x v="17"/>
    <n v="26"/>
    <s v="Boston- Hyde Park"/>
    <s v="Revenue"/>
    <s v="Line Item"/>
    <s v="N/A"/>
    <x v="34"/>
    <x v="34"/>
    <m/>
    <x v="0"/>
  </r>
  <r>
    <n v="2654"/>
    <x v="17"/>
    <n v="26"/>
    <s v="Boston- Hyde Park"/>
    <s v="Revenue"/>
    <s v="Line Item"/>
    <s v="N/A"/>
    <x v="35"/>
    <x v="35"/>
    <m/>
    <x v="0"/>
  </r>
  <r>
    <n v="2655"/>
    <x v="17"/>
    <n v="26"/>
    <s v="Boston- Hyde Park"/>
    <s v="Revenue"/>
    <s v="Line Item"/>
    <s v="N/A"/>
    <x v="36"/>
    <x v="36"/>
    <m/>
    <x v="0"/>
  </r>
  <r>
    <n v="2656"/>
    <x v="17"/>
    <n v="26"/>
    <s v="Boston- Hyde Park"/>
    <s v="Revenue"/>
    <s v="Line Item"/>
    <s v="N/A"/>
    <x v="37"/>
    <x v="37"/>
    <m/>
    <x v="0"/>
  </r>
  <r>
    <n v="2657"/>
    <x v="17"/>
    <n v="26"/>
    <s v="Boston- Hyde Park"/>
    <s v="Revenue"/>
    <s v="Line Item"/>
    <s v="N/A"/>
    <x v="38"/>
    <x v="38"/>
    <m/>
    <x v="0"/>
  </r>
  <r>
    <n v="2658"/>
    <x v="17"/>
    <n v="26"/>
    <s v="Boston- Hyde Park"/>
    <s v="Revenue"/>
    <s v="Line Item"/>
    <s v="N/A"/>
    <x v="39"/>
    <x v="39"/>
    <m/>
    <x v="0"/>
  </r>
  <r>
    <n v="2659"/>
    <x v="17"/>
    <n v="26"/>
    <s v="Boston- Hyde Park"/>
    <s v="Revenue"/>
    <s v="Line Item"/>
    <s v="N/A"/>
    <x v="40"/>
    <x v="40"/>
    <m/>
    <x v="0"/>
  </r>
  <r>
    <n v="2660"/>
    <x v="17"/>
    <n v="26"/>
    <s v="Boston- Hyde Park"/>
    <s v="Revenue"/>
    <s v="Line Item"/>
    <s v="N/A"/>
    <x v="41"/>
    <x v="41"/>
    <m/>
    <x v="0"/>
  </r>
  <r>
    <n v="2661"/>
    <x v="17"/>
    <n v="26"/>
    <s v="Boston- Hyde Park"/>
    <s v="Revenue"/>
    <s v="Total"/>
    <s v="N/A"/>
    <x v="42"/>
    <x v="42"/>
    <m/>
    <x v="439"/>
  </r>
  <r>
    <n v="2662"/>
    <x v="17"/>
    <n v="26"/>
    <s v="Boston- Hyde Park"/>
    <s v="Revenue"/>
    <s v="Line Item"/>
    <s v="N/A"/>
    <x v="43"/>
    <x v="43"/>
    <m/>
    <x v="0"/>
  </r>
  <r>
    <n v="2663"/>
    <x v="17"/>
    <n v="26"/>
    <s v="Boston- Hyde Park"/>
    <s v="Revenue"/>
    <s v="Line Item"/>
    <s v="N/A"/>
    <x v="44"/>
    <x v="44"/>
    <m/>
    <x v="0"/>
  </r>
  <r>
    <n v="2664"/>
    <x v="17"/>
    <n v="26"/>
    <s v="Boston- Hyde Park"/>
    <s v="Revenue"/>
    <s v="Line Item"/>
    <s v="N/A"/>
    <x v="45"/>
    <x v="45"/>
    <m/>
    <x v="0"/>
  </r>
  <r>
    <n v="2665"/>
    <x v="17"/>
    <n v="26"/>
    <s v="Boston- Hyde Park"/>
    <s v="Revenue"/>
    <s v="Line Item"/>
    <s v="N/A"/>
    <x v="46"/>
    <x v="46"/>
    <m/>
    <x v="0"/>
  </r>
  <r>
    <n v="2666"/>
    <x v="17"/>
    <n v="26"/>
    <s v="Boston- Hyde Park"/>
    <s v="Revenue"/>
    <s v="Line Item"/>
    <s v="N/A"/>
    <x v="47"/>
    <x v="47"/>
    <m/>
    <x v="0"/>
  </r>
  <r>
    <n v="2667"/>
    <x v="17"/>
    <n v="26"/>
    <s v="Boston- Hyde Park"/>
    <s v="Revenue"/>
    <s v="Line Item"/>
    <s v="N/A"/>
    <x v="48"/>
    <x v="48"/>
    <m/>
    <x v="440"/>
  </r>
  <r>
    <n v="2668"/>
    <x v="17"/>
    <n v="26"/>
    <s v="Boston- Hyde Park"/>
    <s v="Revenue"/>
    <s v="Line Item"/>
    <s v="N/A"/>
    <x v="49"/>
    <x v="49"/>
    <m/>
    <x v="0"/>
  </r>
  <r>
    <n v="2669"/>
    <x v="17"/>
    <n v="26"/>
    <s v="Boston- Hyde Park"/>
    <s v="Revenue"/>
    <s v="Line Item"/>
    <s v="N/A"/>
    <x v="50"/>
    <x v="50"/>
    <m/>
    <x v="0"/>
  </r>
  <r>
    <n v="2670"/>
    <x v="17"/>
    <n v="26"/>
    <s v="Boston- Hyde Park"/>
    <s v="Revenue"/>
    <s v="Line Item"/>
    <s v="N/A"/>
    <x v="51"/>
    <x v="51"/>
    <m/>
    <x v="0"/>
  </r>
  <r>
    <n v="2671"/>
    <x v="17"/>
    <n v="26"/>
    <s v="Boston- Hyde Park"/>
    <s v="Revenue"/>
    <s v="Total"/>
    <s v="N/A"/>
    <x v="52"/>
    <x v="52"/>
    <m/>
    <x v="441"/>
  </r>
  <r>
    <n v="2672"/>
    <x v="17"/>
    <n v="26"/>
    <s v="Boston- Hyde Park"/>
    <s v="Salary Expense"/>
    <s v="Line Item"/>
    <s v="Management"/>
    <x v="53"/>
    <x v="53"/>
    <n v="1"/>
    <x v="442"/>
  </r>
  <r>
    <n v="2673"/>
    <x v="17"/>
    <n v="26"/>
    <s v="Boston- Hyde Park"/>
    <s v="Salary Expense"/>
    <s v="Line Item"/>
    <s v="Management"/>
    <x v="54"/>
    <x v="54"/>
    <m/>
    <x v="0"/>
  </r>
  <r>
    <n v="2674"/>
    <x v="17"/>
    <n v="26"/>
    <s v="Boston- Hyde Park"/>
    <s v="Salary Expense"/>
    <s v="Line Item"/>
    <s v="Management"/>
    <x v="55"/>
    <x v="55"/>
    <m/>
    <x v="0"/>
  </r>
  <r>
    <n v="2675"/>
    <x v="17"/>
    <n v="26"/>
    <s v="Boston- Hyde Park"/>
    <s v="Salary Expense"/>
    <s v="Line Item"/>
    <s v="Direct Care"/>
    <x v="56"/>
    <x v="56"/>
    <m/>
    <x v="0"/>
  </r>
  <r>
    <n v="2676"/>
    <x v="17"/>
    <n v="26"/>
    <s v="Boston- Hyde Park"/>
    <s v="Salary Expense"/>
    <s v="Line Item"/>
    <s v="Direct Care"/>
    <x v="57"/>
    <x v="57"/>
    <m/>
    <x v="0"/>
  </r>
  <r>
    <n v="2677"/>
    <x v="17"/>
    <n v="26"/>
    <s v="Boston- Hyde Park"/>
    <s v="Salary Expense"/>
    <s v="Line Item"/>
    <s v="Direct Care"/>
    <x v="58"/>
    <x v="58"/>
    <m/>
    <x v="0"/>
  </r>
  <r>
    <n v="2678"/>
    <x v="17"/>
    <n v="26"/>
    <s v="Boston- Hyde Park"/>
    <s v="Salary Expense"/>
    <s v="Line Item"/>
    <s v="Direct Care"/>
    <x v="59"/>
    <x v="59"/>
    <m/>
    <x v="0"/>
  </r>
  <r>
    <n v="2679"/>
    <x v="17"/>
    <n v="26"/>
    <s v="Boston- Hyde Park"/>
    <s v="Salary Expense"/>
    <s v="Line Item"/>
    <s v="Direct Care"/>
    <x v="60"/>
    <x v="60"/>
    <m/>
    <x v="0"/>
  </r>
  <r>
    <n v="2680"/>
    <x v="17"/>
    <n v="26"/>
    <s v="Boston- Hyde Park"/>
    <s v="Salary Expense"/>
    <s v="Line Item"/>
    <s v="Direct Care"/>
    <x v="61"/>
    <x v="61"/>
    <m/>
    <x v="0"/>
  </r>
  <r>
    <n v="2681"/>
    <x v="17"/>
    <n v="26"/>
    <s v="Boston- Hyde Park"/>
    <s v="Salary Expense"/>
    <s v="Line Item"/>
    <s v="Direct Care"/>
    <x v="62"/>
    <x v="62"/>
    <m/>
    <x v="0"/>
  </r>
  <r>
    <n v="2682"/>
    <x v="17"/>
    <n v="26"/>
    <s v="Boston- Hyde Park"/>
    <s v="Salary Expense"/>
    <s v="Line Item"/>
    <s v="Direct Care"/>
    <x v="63"/>
    <x v="63"/>
    <m/>
    <x v="0"/>
  </r>
  <r>
    <n v="2683"/>
    <x v="17"/>
    <n v="26"/>
    <s v="Boston- Hyde Park"/>
    <s v="Salary Expense"/>
    <s v="Line Item"/>
    <s v="Direct Care"/>
    <x v="64"/>
    <x v="64"/>
    <m/>
    <x v="0"/>
  </r>
  <r>
    <n v="2684"/>
    <x v="17"/>
    <n v="26"/>
    <s v="Boston- Hyde Park"/>
    <s v="Salary Expense"/>
    <s v="Line Item"/>
    <s v="Direct Care"/>
    <x v="65"/>
    <x v="65"/>
    <m/>
    <x v="0"/>
  </r>
  <r>
    <n v="2685"/>
    <x v="17"/>
    <n v="26"/>
    <s v="Boston- Hyde Park"/>
    <s v="Salary Expense"/>
    <s v="Line Item"/>
    <s v="Direct Care"/>
    <x v="66"/>
    <x v="66"/>
    <m/>
    <x v="0"/>
  </r>
  <r>
    <n v="2686"/>
    <x v="17"/>
    <n v="26"/>
    <s v="Boston- Hyde Park"/>
    <s v="Salary Expense"/>
    <s v="Line Item"/>
    <s v="Direct Care"/>
    <x v="67"/>
    <x v="67"/>
    <m/>
    <x v="0"/>
  </r>
  <r>
    <n v="2687"/>
    <x v="17"/>
    <n v="26"/>
    <s v="Boston- Hyde Park"/>
    <s v="Salary Expense"/>
    <s v="Line Item"/>
    <s v="Direct Care"/>
    <x v="68"/>
    <x v="68"/>
    <m/>
    <x v="0"/>
  </r>
  <r>
    <n v="2688"/>
    <x v="17"/>
    <n v="26"/>
    <s v="Boston- Hyde Park"/>
    <s v="Salary Expense"/>
    <s v="Line Item"/>
    <s v="Direct Care"/>
    <x v="69"/>
    <x v="69"/>
    <m/>
    <x v="0"/>
  </r>
  <r>
    <n v="2689"/>
    <x v="17"/>
    <n v="26"/>
    <s v="Boston- Hyde Park"/>
    <s v="Salary Expense"/>
    <s v="Line Item"/>
    <s v="Direct Care"/>
    <x v="70"/>
    <x v="70"/>
    <m/>
    <x v="0"/>
  </r>
  <r>
    <n v="2690"/>
    <x v="17"/>
    <n v="26"/>
    <s v="Boston- Hyde Park"/>
    <s v="Salary Expense"/>
    <s v="Line Item"/>
    <s v="Direct Care"/>
    <x v="71"/>
    <x v="71"/>
    <m/>
    <x v="0"/>
  </r>
  <r>
    <n v="2691"/>
    <x v="17"/>
    <n v="26"/>
    <s v="Boston- Hyde Park"/>
    <s v="Salary Expense"/>
    <s v="Line Item"/>
    <s v="Direct Care"/>
    <x v="72"/>
    <x v="72"/>
    <m/>
    <x v="0"/>
  </r>
  <r>
    <n v="2692"/>
    <x v="17"/>
    <n v="26"/>
    <s v="Boston- Hyde Park"/>
    <s v="Salary Expense"/>
    <s v="Line Item"/>
    <s v="Direct Care"/>
    <x v="73"/>
    <x v="73"/>
    <m/>
    <x v="0"/>
  </r>
  <r>
    <n v="2693"/>
    <x v="17"/>
    <n v="26"/>
    <s v="Boston- Hyde Park"/>
    <s v="Salary Expense"/>
    <s v="Line Item"/>
    <s v="Direct Care"/>
    <x v="74"/>
    <x v="74"/>
    <m/>
    <x v="0"/>
  </r>
  <r>
    <n v="2694"/>
    <x v="17"/>
    <n v="26"/>
    <s v="Boston- Hyde Park"/>
    <s v="Salary Expense"/>
    <s v="Line Item"/>
    <s v="Direct Care"/>
    <x v="75"/>
    <x v="75"/>
    <m/>
    <x v="0"/>
  </r>
  <r>
    <n v="2695"/>
    <x v="17"/>
    <n v="26"/>
    <s v="Boston- Hyde Park"/>
    <s v="Salary Expense"/>
    <s v="Line Item"/>
    <s v="Direct Care"/>
    <x v="76"/>
    <x v="76"/>
    <m/>
    <x v="0"/>
  </r>
  <r>
    <n v="2696"/>
    <x v="17"/>
    <n v="26"/>
    <s v="Boston- Hyde Park"/>
    <s v="Salary Expense"/>
    <s v="Line Item"/>
    <s v="Direct Care"/>
    <x v="77"/>
    <x v="77"/>
    <m/>
    <x v="0"/>
  </r>
  <r>
    <n v="2697"/>
    <x v="17"/>
    <n v="26"/>
    <s v="Boston- Hyde Park"/>
    <s v="Salary Expense"/>
    <s v="Line Item"/>
    <s v="Direct Care"/>
    <x v="78"/>
    <x v="78"/>
    <m/>
    <x v="0"/>
  </r>
  <r>
    <n v="2698"/>
    <x v="17"/>
    <n v="26"/>
    <s v="Boston- Hyde Park"/>
    <s v="Salary Expense"/>
    <s v="Line Item"/>
    <s v="Direct Care"/>
    <x v="79"/>
    <x v="79"/>
    <m/>
    <x v="0"/>
  </r>
  <r>
    <n v="2699"/>
    <x v="17"/>
    <n v="26"/>
    <s v="Boston- Hyde Park"/>
    <s v="Salary Expense"/>
    <s v="Line Item"/>
    <s v="Direct Care"/>
    <x v="80"/>
    <x v="80"/>
    <m/>
    <x v="0"/>
  </r>
  <r>
    <n v="2700"/>
    <x v="17"/>
    <n v="26"/>
    <s v="Boston- Hyde Park"/>
    <s v="Salary Expense"/>
    <s v="Line Item"/>
    <s v="Direct Care"/>
    <x v="81"/>
    <x v="81"/>
    <m/>
    <x v="0"/>
  </r>
  <r>
    <n v="2701"/>
    <x v="17"/>
    <n v="26"/>
    <s v="Boston- Hyde Park"/>
    <s v="Salary Expense"/>
    <s v="Line Item"/>
    <s v="Direct Care"/>
    <x v="82"/>
    <x v="82"/>
    <m/>
    <x v="0"/>
  </r>
  <r>
    <n v="2702"/>
    <x v="17"/>
    <n v="26"/>
    <s v="Boston- Hyde Park"/>
    <s v="Salary Expense"/>
    <s v="Line Item"/>
    <s v="Direct Care"/>
    <x v="83"/>
    <x v="83"/>
    <n v="0"/>
    <x v="0"/>
  </r>
  <r>
    <n v="2703"/>
    <x v="17"/>
    <n v="26"/>
    <s v="Boston- Hyde Park"/>
    <s v="Salary Expense"/>
    <s v="Line Item"/>
    <s v="Direct Care"/>
    <x v="84"/>
    <x v="84"/>
    <n v="2"/>
    <x v="443"/>
  </r>
  <r>
    <n v="2704"/>
    <x v="17"/>
    <n v="26"/>
    <s v="Boston- Hyde Park"/>
    <s v="Salary Expense"/>
    <s v="Line Item"/>
    <s v="Direct Care"/>
    <x v="85"/>
    <x v="85"/>
    <m/>
    <x v="0"/>
  </r>
  <r>
    <n v="2705"/>
    <x v="17"/>
    <n v="26"/>
    <s v="Boston- Hyde Park"/>
    <s v="Salary Expense"/>
    <s v="Line Item"/>
    <s v="Direct Care"/>
    <x v="86"/>
    <x v="86"/>
    <m/>
    <x v="0"/>
  </r>
  <r>
    <n v="2706"/>
    <x v="17"/>
    <n v="26"/>
    <s v="Boston- Hyde Park"/>
    <s v="Salary Expense"/>
    <s v="Line Item"/>
    <s v="Clerical/Support"/>
    <x v="87"/>
    <x v="87"/>
    <n v="0.3"/>
    <x v="444"/>
  </r>
  <r>
    <n v="2707"/>
    <x v="17"/>
    <n v="26"/>
    <s v="Boston- Hyde Park"/>
    <s v="Salary Expense"/>
    <s v="Line Item"/>
    <s v="Clerical/Support"/>
    <x v="88"/>
    <x v="88"/>
    <m/>
    <x v="0"/>
  </r>
  <r>
    <n v="2708"/>
    <x v="17"/>
    <n v="26"/>
    <s v="Boston- Hyde Park"/>
    <s v="Salary Expense"/>
    <s v="Line Item"/>
    <s v="Clerical/Support"/>
    <x v="89"/>
    <x v="89"/>
    <m/>
    <x v="0"/>
  </r>
  <r>
    <n v="2709"/>
    <x v="17"/>
    <n v="26"/>
    <s v="Boston- Hyde Park"/>
    <s v="Salary Expense"/>
    <s v="Line Item"/>
    <s v="N/A"/>
    <x v="90"/>
    <x v="90"/>
    <m/>
    <x v="0"/>
  </r>
  <r>
    <n v="2710"/>
    <x v="17"/>
    <n v="26"/>
    <s v="Boston- Hyde Park"/>
    <s v="Salary Expense"/>
    <s v="Total"/>
    <s v="N/A"/>
    <x v="91"/>
    <x v="91"/>
    <n v="3.3"/>
    <x v="445"/>
  </r>
  <r>
    <n v="2711"/>
    <x v="17"/>
    <n v="26"/>
    <s v="Boston- Hyde Park"/>
    <s v="Expense"/>
    <s v="Total"/>
    <s v="N/A"/>
    <x v="92"/>
    <x v="92"/>
    <n v="3.3"/>
    <x v="445"/>
  </r>
  <r>
    <n v="2712"/>
    <x v="17"/>
    <n v="26"/>
    <s v="Boston- Hyde Park"/>
    <s v="Expense"/>
    <s v="Line Item"/>
    <s v="N/A"/>
    <x v="93"/>
    <x v="93"/>
    <m/>
    <x v="0"/>
  </r>
  <r>
    <n v="2713"/>
    <x v="17"/>
    <n v="26"/>
    <s v="Boston- Hyde Park"/>
    <s v="Expense"/>
    <s v="Line Item"/>
    <s v="N/A"/>
    <x v="94"/>
    <x v="94"/>
    <m/>
    <x v="0"/>
  </r>
  <r>
    <n v="2714"/>
    <x v="17"/>
    <n v="26"/>
    <s v="Boston- Hyde Park"/>
    <s v="Expense"/>
    <s v="Line Item"/>
    <s v="N/A"/>
    <x v="95"/>
    <x v="95"/>
    <m/>
    <x v="0"/>
  </r>
  <r>
    <n v="2715"/>
    <x v="17"/>
    <n v="26"/>
    <s v="Boston- Hyde Park"/>
    <s v="Expense"/>
    <s v="Line Item"/>
    <s v="N/A"/>
    <x v="96"/>
    <x v="96"/>
    <m/>
    <x v="0"/>
  </r>
  <r>
    <n v="2716"/>
    <x v="17"/>
    <n v="26"/>
    <s v="Boston- Hyde Park"/>
    <s v="Expense"/>
    <s v="Total"/>
    <s v="N/A"/>
    <x v="97"/>
    <x v="97"/>
    <n v="0"/>
    <x v="1"/>
  </r>
  <r>
    <n v="2717"/>
    <x v="17"/>
    <n v="26"/>
    <s v="Boston- Hyde Park"/>
    <s v="Expense"/>
    <s v="Line Item"/>
    <s v="N/A"/>
    <x v="98"/>
    <x v="98"/>
    <m/>
    <x v="0"/>
  </r>
  <r>
    <n v="2718"/>
    <x v="17"/>
    <n v="26"/>
    <s v="Boston- Hyde Park"/>
    <s v="Expense"/>
    <s v="Total"/>
    <s v="N/A"/>
    <x v="99"/>
    <x v="99"/>
    <n v="3.3"/>
    <x v="445"/>
  </r>
  <r>
    <n v="2719"/>
    <x v="17"/>
    <n v="26"/>
    <s v="Boston- Hyde Park"/>
    <s v="Expense"/>
    <s v="Line Item"/>
    <s v="N/A"/>
    <x v="100"/>
    <x v="100"/>
    <m/>
    <x v="446"/>
  </r>
  <r>
    <n v="2720"/>
    <x v="17"/>
    <n v="26"/>
    <s v="Boston- Hyde Park"/>
    <s v="Expense"/>
    <s v="Line Item"/>
    <s v="N/A"/>
    <x v="101"/>
    <x v="101"/>
    <m/>
    <x v="447"/>
  </r>
  <r>
    <n v="2721"/>
    <x v="17"/>
    <n v="26"/>
    <s v="Boston- Hyde Park"/>
    <s v="Expense"/>
    <s v="Line Item"/>
    <s v="N/A"/>
    <x v="102"/>
    <x v="102"/>
    <m/>
    <x v="0"/>
  </r>
  <r>
    <n v="2722"/>
    <x v="17"/>
    <n v="26"/>
    <s v="Boston- Hyde Park"/>
    <s v="Expense"/>
    <s v="Total"/>
    <s v="N/A"/>
    <x v="103"/>
    <x v="103"/>
    <m/>
    <x v="448"/>
  </r>
  <r>
    <n v="2723"/>
    <x v="17"/>
    <n v="26"/>
    <s v="Boston- Hyde Park"/>
    <s v="Expense"/>
    <s v="Line Item"/>
    <s v="N/A"/>
    <x v="104"/>
    <x v="104"/>
    <m/>
    <x v="428"/>
  </r>
  <r>
    <n v="2724"/>
    <x v="17"/>
    <n v="26"/>
    <s v="Boston- Hyde Park"/>
    <s v="Expense"/>
    <s v="Line Item"/>
    <s v="N/A"/>
    <x v="105"/>
    <x v="105"/>
    <m/>
    <x v="0"/>
  </r>
  <r>
    <n v="2725"/>
    <x v="17"/>
    <n v="26"/>
    <s v="Boston- Hyde Park"/>
    <s v="Expense"/>
    <s v="Line Item"/>
    <s v="N/A"/>
    <x v="106"/>
    <x v="106"/>
    <m/>
    <x v="429"/>
  </r>
  <r>
    <n v="2726"/>
    <x v="17"/>
    <n v="26"/>
    <s v="Boston- Hyde Park"/>
    <s v="Expense"/>
    <s v="Line Item"/>
    <s v="N/A"/>
    <x v="107"/>
    <x v="107"/>
    <m/>
    <x v="0"/>
  </r>
  <r>
    <n v="2727"/>
    <x v="17"/>
    <n v="26"/>
    <s v="Boston- Hyde Park"/>
    <s v="Expense"/>
    <s v="Total"/>
    <s v="N/A"/>
    <x v="108"/>
    <x v="108"/>
    <m/>
    <x v="430"/>
  </r>
  <r>
    <n v="2728"/>
    <x v="17"/>
    <n v="26"/>
    <s v="Boston- Hyde Park"/>
    <s v="Expense"/>
    <s v="Line Item"/>
    <s v="N/A"/>
    <x v="109"/>
    <x v="109"/>
    <m/>
    <x v="0"/>
  </r>
  <r>
    <n v="2729"/>
    <x v="17"/>
    <n v="26"/>
    <s v="Boston- Hyde Park"/>
    <s v="Expense"/>
    <s v="Line Item"/>
    <s v="N/A"/>
    <x v="110"/>
    <x v="110"/>
    <m/>
    <x v="0"/>
  </r>
  <r>
    <n v="2730"/>
    <x v="17"/>
    <n v="26"/>
    <s v="Boston- Hyde Park"/>
    <s v="Expense"/>
    <s v="Line Item"/>
    <s v="N/A"/>
    <x v="111"/>
    <x v="111"/>
    <m/>
    <x v="0"/>
  </r>
  <r>
    <n v="2731"/>
    <x v="17"/>
    <n v="26"/>
    <s v="Boston- Hyde Park"/>
    <s v="Expense"/>
    <s v="Line Item"/>
    <s v="N/A"/>
    <x v="112"/>
    <x v="112"/>
    <m/>
    <x v="0"/>
  </r>
  <r>
    <n v="2732"/>
    <x v="17"/>
    <n v="26"/>
    <s v="Boston- Hyde Park"/>
    <s v="Expense"/>
    <s v="Line Item"/>
    <s v="N/A"/>
    <x v="113"/>
    <x v="113"/>
    <m/>
    <x v="0"/>
  </r>
  <r>
    <n v="2733"/>
    <x v="17"/>
    <n v="26"/>
    <s v="Boston- Hyde Park"/>
    <s v="Expense"/>
    <s v="Line Item"/>
    <s v="N/A"/>
    <x v="114"/>
    <x v="114"/>
    <m/>
    <x v="449"/>
  </r>
  <r>
    <n v="2734"/>
    <x v="17"/>
    <n v="26"/>
    <s v="Boston- Hyde Park"/>
    <s v="Expense"/>
    <s v="Line Item"/>
    <s v="N/A"/>
    <x v="115"/>
    <x v="115"/>
    <m/>
    <x v="0"/>
  </r>
  <r>
    <n v="2735"/>
    <x v="17"/>
    <n v="26"/>
    <s v="Boston- Hyde Park"/>
    <s v="Expense"/>
    <s v="Line Item"/>
    <s v="N/A"/>
    <x v="116"/>
    <x v="116"/>
    <m/>
    <x v="0"/>
  </r>
  <r>
    <n v="2736"/>
    <x v="17"/>
    <n v="26"/>
    <s v="Boston- Hyde Park"/>
    <s v="Expense"/>
    <s v="Line Item"/>
    <s v="N/A"/>
    <x v="117"/>
    <x v="117"/>
    <m/>
    <x v="0"/>
  </r>
  <r>
    <n v="2737"/>
    <x v="17"/>
    <n v="26"/>
    <s v="Boston- Hyde Park"/>
    <s v="Expense"/>
    <s v="Line Item"/>
    <s v="N/A"/>
    <x v="118"/>
    <x v="118"/>
    <m/>
    <x v="0"/>
  </r>
  <r>
    <n v="2738"/>
    <x v="17"/>
    <n v="26"/>
    <s v="Boston- Hyde Park"/>
    <s v="Expense"/>
    <s v="Line Item"/>
    <s v="N/A"/>
    <x v="119"/>
    <x v="119"/>
    <m/>
    <x v="0"/>
  </r>
  <r>
    <n v="2739"/>
    <x v="17"/>
    <n v="26"/>
    <s v="Boston- Hyde Park"/>
    <s v="Expense"/>
    <s v="Line Item"/>
    <s v="N/A"/>
    <x v="120"/>
    <x v="120"/>
    <m/>
    <x v="0"/>
  </r>
  <r>
    <n v="2740"/>
    <x v="17"/>
    <n v="26"/>
    <s v="Boston- Hyde Park"/>
    <s v="Expense"/>
    <s v="Line Item"/>
    <s v="N/A"/>
    <x v="121"/>
    <x v="121"/>
    <m/>
    <x v="450"/>
  </r>
  <r>
    <n v="2741"/>
    <x v="17"/>
    <n v="26"/>
    <s v="Boston- Hyde Park"/>
    <s v="Expense"/>
    <s v="Line Item"/>
    <s v="N/A"/>
    <x v="122"/>
    <x v="122"/>
    <m/>
    <x v="0"/>
  </r>
  <r>
    <n v="2742"/>
    <x v="17"/>
    <n v="26"/>
    <s v="Boston- Hyde Park"/>
    <s v="Expense"/>
    <s v="Line Item"/>
    <s v="N/A"/>
    <x v="123"/>
    <x v="123"/>
    <m/>
    <x v="0"/>
  </r>
  <r>
    <n v="2743"/>
    <x v="17"/>
    <n v="26"/>
    <s v="Boston- Hyde Park"/>
    <s v="Expense"/>
    <s v="Line Item"/>
    <s v="N/A"/>
    <x v="124"/>
    <x v="124"/>
    <m/>
    <x v="0"/>
  </r>
  <r>
    <n v="2744"/>
    <x v="17"/>
    <n v="26"/>
    <s v="Boston- Hyde Park"/>
    <s v="Expense"/>
    <s v="Line Item"/>
    <s v="N/A"/>
    <x v="125"/>
    <x v="125"/>
    <m/>
    <x v="0"/>
  </r>
  <r>
    <n v="2745"/>
    <x v="17"/>
    <n v="26"/>
    <s v="Boston- Hyde Park"/>
    <s v="Expense"/>
    <s v="Line Item"/>
    <s v="N/A"/>
    <x v="126"/>
    <x v="126"/>
    <m/>
    <x v="0"/>
  </r>
  <r>
    <n v="2746"/>
    <x v="17"/>
    <n v="26"/>
    <s v="Boston- Hyde Park"/>
    <s v="Expense"/>
    <s v="Total"/>
    <s v="N/A"/>
    <x v="127"/>
    <x v="127"/>
    <m/>
    <x v="451"/>
  </r>
  <r>
    <n v="2747"/>
    <x v="17"/>
    <n v="26"/>
    <s v="Boston- Hyde Park"/>
    <s v="Expense"/>
    <s v="Line Item"/>
    <s v="N/A"/>
    <x v="128"/>
    <x v="128"/>
    <m/>
    <x v="0"/>
  </r>
  <r>
    <n v="2748"/>
    <x v="17"/>
    <n v="26"/>
    <s v="Boston- Hyde Park"/>
    <s v="Expense"/>
    <s v="Line Item"/>
    <s v="N/A"/>
    <x v="129"/>
    <x v="129"/>
    <m/>
    <x v="0"/>
  </r>
  <r>
    <n v="2749"/>
    <x v="17"/>
    <n v="26"/>
    <s v="Boston- Hyde Park"/>
    <s v="Expense"/>
    <s v="Line Item"/>
    <s v="N/A"/>
    <x v="130"/>
    <x v="130"/>
    <m/>
    <x v="0"/>
  </r>
  <r>
    <n v="2750"/>
    <x v="17"/>
    <n v="26"/>
    <s v="Boston- Hyde Park"/>
    <s v="Expense"/>
    <s v="Line Item"/>
    <s v="N/A"/>
    <x v="131"/>
    <x v="131"/>
    <m/>
    <x v="452"/>
  </r>
  <r>
    <n v="2751"/>
    <x v="17"/>
    <n v="26"/>
    <s v="Boston- Hyde Park"/>
    <s v="Expense"/>
    <s v="Line Item"/>
    <s v="N/A"/>
    <x v="132"/>
    <x v="132"/>
    <m/>
    <x v="0"/>
  </r>
  <r>
    <n v="2752"/>
    <x v="17"/>
    <n v="26"/>
    <s v="Boston- Hyde Park"/>
    <s v="Expense"/>
    <s v="Line Item"/>
    <s v="N/A"/>
    <x v="133"/>
    <x v="133"/>
    <m/>
    <x v="0"/>
  </r>
  <r>
    <n v="2753"/>
    <x v="17"/>
    <n v="26"/>
    <s v="Boston- Hyde Park"/>
    <s v="Expense"/>
    <s v="Total"/>
    <s v="N/A"/>
    <x v="134"/>
    <x v="134"/>
    <m/>
    <x v="452"/>
  </r>
  <r>
    <n v="2754"/>
    <x v="17"/>
    <n v="26"/>
    <s v="Boston- Hyde Park"/>
    <s v="Expense"/>
    <s v="Line Item"/>
    <s v="N/A"/>
    <x v="135"/>
    <x v="135"/>
    <m/>
    <x v="453"/>
  </r>
  <r>
    <n v="2755"/>
    <x v="17"/>
    <n v="26"/>
    <s v="Boston- Hyde Park"/>
    <s v="Expense"/>
    <s v="Total"/>
    <s v="N/A"/>
    <x v="136"/>
    <x v="136"/>
    <m/>
    <x v="454"/>
  </r>
  <r>
    <n v="2756"/>
    <x v="17"/>
    <n v="26"/>
    <s v="Boston- Hyde Park"/>
    <s v="Expense"/>
    <s v="Line Item"/>
    <s v="N/A"/>
    <x v="137"/>
    <x v="137"/>
    <m/>
    <x v="0"/>
  </r>
  <r>
    <n v="2757"/>
    <x v="17"/>
    <n v="26"/>
    <s v="Boston- Hyde Park"/>
    <s v="Expense"/>
    <s v="Line Item"/>
    <s v="N/A"/>
    <x v="138"/>
    <x v="138"/>
    <m/>
    <x v="0"/>
  </r>
  <r>
    <n v="2758"/>
    <x v="17"/>
    <n v="26"/>
    <s v="Boston- Hyde Park"/>
    <s v="Expense"/>
    <s v="Total"/>
    <s v="N/A"/>
    <x v="139"/>
    <x v="139"/>
    <m/>
    <x v="454"/>
  </r>
  <r>
    <n v="2759"/>
    <x v="17"/>
    <n v="26"/>
    <s v="Boston- Hyde Park"/>
    <s v="Expense"/>
    <s v="Total"/>
    <s v="N/A"/>
    <x v="140"/>
    <x v="140"/>
    <m/>
    <x v="441"/>
  </r>
  <r>
    <n v="2760"/>
    <x v="17"/>
    <n v="26"/>
    <s v="Boston- Hyde Park"/>
    <s v="Expense"/>
    <s v="Line Item"/>
    <s v="N/A"/>
    <x v="141"/>
    <x v="141"/>
    <m/>
    <x v="455"/>
  </r>
  <r>
    <n v="2761"/>
    <x v="17"/>
    <n v="26"/>
    <s v="Boston- Hyde Park"/>
    <s v="Non-Reimbursable"/>
    <s v="Line Item"/>
    <s v="N/A"/>
    <x v="142"/>
    <x v="142"/>
    <m/>
    <x v="0"/>
  </r>
  <r>
    <n v="2762"/>
    <x v="17"/>
    <n v="26"/>
    <s v="Boston- Hyde Park"/>
    <s v="Non-Reimbursable"/>
    <s v="Line Item"/>
    <s v="N/A"/>
    <x v="143"/>
    <x v="143"/>
    <m/>
    <x v="0"/>
  </r>
  <r>
    <n v="2763"/>
    <x v="17"/>
    <n v="26"/>
    <s v="Boston- Hyde Park"/>
    <s v="Non-Reimbursable"/>
    <s v="Line Item"/>
    <s v="N/A"/>
    <x v="144"/>
    <x v="144"/>
    <m/>
    <x v="0"/>
  </r>
  <r>
    <n v="2764"/>
    <x v="17"/>
    <n v="26"/>
    <s v="Boston- Hyde Park"/>
    <s v="Non-Reimbursable"/>
    <s v="Line Item"/>
    <s v="N/A"/>
    <x v="145"/>
    <x v="145"/>
    <m/>
    <x v="0"/>
  </r>
  <r>
    <n v="2765"/>
    <x v="17"/>
    <n v="26"/>
    <s v="Boston- Hyde Park"/>
    <s v="Non-Reimbursable"/>
    <s v="Line Item"/>
    <s v="N/A"/>
    <x v="146"/>
    <x v="146"/>
    <m/>
    <x v="0"/>
  </r>
  <r>
    <n v="2766"/>
    <x v="17"/>
    <n v="26"/>
    <s v="Boston- Hyde Park"/>
    <s v="Non-Reimbursable"/>
    <s v="Line Item"/>
    <s v="N/A"/>
    <x v="147"/>
    <x v="147"/>
    <m/>
    <x v="0"/>
  </r>
  <r>
    <n v="2767"/>
    <x v="17"/>
    <n v="26"/>
    <s v="Boston- Hyde Park"/>
    <s v="Non-Reimbursable"/>
    <s v="Line Item"/>
    <s v="N/A"/>
    <x v="148"/>
    <x v="148"/>
    <m/>
    <x v="0"/>
  </r>
  <r>
    <n v="2768"/>
    <x v="17"/>
    <n v="26"/>
    <s v="Boston- Hyde Park"/>
    <s v="Non-Reimbursable"/>
    <s v="Total"/>
    <s v="N/A"/>
    <x v="149"/>
    <x v="149"/>
    <m/>
    <x v="0"/>
  </r>
  <r>
    <n v="2769"/>
    <x v="17"/>
    <n v="26"/>
    <s v="Boston- Hyde Park"/>
    <s v="Non-Reimbursable"/>
    <s v="Total"/>
    <s v="N/A"/>
    <x v="150"/>
    <x v="150"/>
    <m/>
    <x v="0"/>
  </r>
  <r>
    <n v="2770"/>
    <x v="17"/>
    <n v="26"/>
    <s v="Boston- Hyde Park"/>
    <s v="Non-Reimbursable"/>
    <s v="Line Item"/>
    <s v="N/A"/>
    <x v="151"/>
    <x v="151"/>
    <m/>
    <x v="440"/>
  </r>
  <r>
    <n v="2771"/>
    <x v="17"/>
    <n v="26"/>
    <s v="Boston- Hyde Park"/>
    <s v="Non-Reimbursable"/>
    <s v="Line Item"/>
    <s v="N/A"/>
    <x v="152"/>
    <x v="152"/>
    <m/>
    <x v="0"/>
  </r>
  <r>
    <n v="2772"/>
    <x v="17"/>
    <n v="26"/>
    <s v="Boston- Hyde Park"/>
    <s v="Non-Reimbursable"/>
    <s v="Line Item"/>
    <s v="N/A"/>
    <x v="153"/>
    <x v="153"/>
    <m/>
    <x v="456"/>
  </r>
  <r>
    <n v="2773"/>
    <x v="18"/>
    <n v="8"/>
    <s v="Roxbury Crossing"/>
    <s v="Revenue"/>
    <s v="Line Item"/>
    <s v="N/A"/>
    <x v="0"/>
    <x v="0"/>
    <m/>
    <x v="0"/>
  </r>
  <r>
    <n v="2774"/>
    <x v="18"/>
    <n v="8"/>
    <s v="Roxbury Crossing"/>
    <s v="Revenue"/>
    <s v="Line Item"/>
    <s v="N/A"/>
    <x v="1"/>
    <x v="1"/>
    <m/>
    <x v="0"/>
  </r>
  <r>
    <n v="2775"/>
    <x v="18"/>
    <n v="8"/>
    <s v="Roxbury Crossing"/>
    <s v="Revenue"/>
    <s v="Line Item"/>
    <s v="N/A"/>
    <x v="2"/>
    <x v="2"/>
    <m/>
    <x v="0"/>
  </r>
  <r>
    <n v="2776"/>
    <x v="18"/>
    <n v="8"/>
    <s v="Roxbury Crossing"/>
    <s v="Revenue"/>
    <s v="Total"/>
    <s v="N/A"/>
    <x v="3"/>
    <x v="3"/>
    <m/>
    <x v="0"/>
  </r>
  <r>
    <n v="2777"/>
    <x v="18"/>
    <n v="8"/>
    <s v="Roxbury Crossing"/>
    <s v="Revenue"/>
    <s v="Line Item"/>
    <s v="N/A"/>
    <x v="4"/>
    <x v="4"/>
    <m/>
    <x v="0"/>
  </r>
  <r>
    <n v="2778"/>
    <x v="18"/>
    <n v="8"/>
    <s v="Roxbury Crossing"/>
    <s v="Revenue"/>
    <s v="Line Item"/>
    <s v="N/A"/>
    <x v="5"/>
    <x v="5"/>
    <m/>
    <x v="0"/>
  </r>
  <r>
    <n v="2779"/>
    <x v="18"/>
    <n v="8"/>
    <s v="Roxbury Crossing"/>
    <s v="Revenue"/>
    <s v="Total"/>
    <s v="N/A"/>
    <x v="6"/>
    <x v="6"/>
    <m/>
    <x v="0"/>
  </r>
  <r>
    <n v="2780"/>
    <x v="18"/>
    <n v="8"/>
    <s v="Roxbury Crossing"/>
    <s v="Revenue"/>
    <s v="Line Item"/>
    <s v="N/A"/>
    <x v="7"/>
    <x v="7"/>
    <m/>
    <x v="0"/>
  </r>
  <r>
    <n v="2781"/>
    <x v="18"/>
    <n v="8"/>
    <s v="Roxbury Crossing"/>
    <s v="Revenue"/>
    <s v="Line Item"/>
    <s v="N/A"/>
    <x v="8"/>
    <x v="8"/>
    <m/>
    <x v="0"/>
  </r>
  <r>
    <n v="2782"/>
    <x v="18"/>
    <n v="8"/>
    <s v="Roxbury Crossing"/>
    <s v="Revenue"/>
    <s v="Line Item"/>
    <s v="N/A"/>
    <x v="9"/>
    <x v="9"/>
    <m/>
    <x v="0"/>
  </r>
  <r>
    <n v="2783"/>
    <x v="18"/>
    <n v="8"/>
    <s v="Roxbury Crossing"/>
    <s v="Revenue"/>
    <s v="Line Item"/>
    <s v="N/A"/>
    <x v="10"/>
    <x v="10"/>
    <m/>
    <x v="457"/>
  </r>
  <r>
    <n v="2784"/>
    <x v="18"/>
    <n v="8"/>
    <s v="Roxbury Crossing"/>
    <s v="Revenue"/>
    <s v="Line Item"/>
    <s v="N/A"/>
    <x v="11"/>
    <x v="11"/>
    <m/>
    <x v="0"/>
  </r>
  <r>
    <n v="2785"/>
    <x v="18"/>
    <n v="8"/>
    <s v="Roxbury Crossing"/>
    <s v="Revenue"/>
    <s v="Line Item"/>
    <s v="N/A"/>
    <x v="12"/>
    <x v="12"/>
    <m/>
    <x v="0"/>
  </r>
  <r>
    <n v="2786"/>
    <x v="18"/>
    <n v="8"/>
    <s v="Roxbury Crossing"/>
    <s v="Revenue"/>
    <s v="Line Item"/>
    <s v="N/A"/>
    <x v="13"/>
    <x v="13"/>
    <m/>
    <x v="0"/>
  </r>
  <r>
    <n v="2787"/>
    <x v="18"/>
    <n v="8"/>
    <s v="Roxbury Crossing"/>
    <s v="Revenue"/>
    <s v="Line Item"/>
    <s v="N/A"/>
    <x v="14"/>
    <x v="14"/>
    <m/>
    <x v="0"/>
  </r>
  <r>
    <n v="2788"/>
    <x v="18"/>
    <n v="8"/>
    <s v="Roxbury Crossing"/>
    <s v="Revenue"/>
    <s v="Line Item"/>
    <s v="N/A"/>
    <x v="15"/>
    <x v="15"/>
    <m/>
    <x v="0"/>
  </r>
  <r>
    <n v="2789"/>
    <x v="18"/>
    <n v="8"/>
    <s v="Roxbury Crossing"/>
    <s v="Revenue"/>
    <s v="Line Item"/>
    <s v="N/A"/>
    <x v="16"/>
    <x v="16"/>
    <m/>
    <x v="0"/>
  </r>
  <r>
    <n v="2790"/>
    <x v="18"/>
    <n v="8"/>
    <s v="Roxbury Crossing"/>
    <s v="Revenue"/>
    <s v="Line Item"/>
    <s v="N/A"/>
    <x v="17"/>
    <x v="17"/>
    <m/>
    <x v="0"/>
  </r>
  <r>
    <n v="2791"/>
    <x v="18"/>
    <n v="8"/>
    <s v="Roxbury Crossing"/>
    <s v="Revenue"/>
    <s v="Line Item"/>
    <s v="N/A"/>
    <x v="18"/>
    <x v="18"/>
    <m/>
    <x v="0"/>
  </r>
  <r>
    <n v="2792"/>
    <x v="18"/>
    <n v="8"/>
    <s v="Roxbury Crossing"/>
    <s v="Revenue"/>
    <s v="Line Item"/>
    <s v="N/A"/>
    <x v="19"/>
    <x v="19"/>
    <m/>
    <x v="0"/>
  </r>
  <r>
    <n v="2793"/>
    <x v="18"/>
    <n v="8"/>
    <s v="Roxbury Crossing"/>
    <s v="Revenue"/>
    <s v="Line Item"/>
    <s v="N/A"/>
    <x v="20"/>
    <x v="20"/>
    <m/>
    <x v="0"/>
  </r>
  <r>
    <n v="2794"/>
    <x v="18"/>
    <n v="8"/>
    <s v="Roxbury Crossing"/>
    <s v="Revenue"/>
    <s v="Line Item"/>
    <s v="N/A"/>
    <x v="21"/>
    <x v="21"/>
    <m/>
    <x v="0"/>
  </r>
  <r>
    <n v="2795"/>
    <x v="18"/>
    <n v="8"/>
    <s v="Roxbury Crossing"/>
    <s v="Revenue"/>
    <s v="Line Item"/>
    <s v="N/A"/>
    <x v="22"/>
    <x v="22"/>
    <m/>
    <x v="0"/>
  </r>
  <r>
    <n v="2796"/>
    <x v="18"/>
    <n v="8"/>
    <s v="Roxbury Crossing"/>
    <s v="Revenue"/>
    <s v="Line Item"/>
    <s v="N/A"/>
    <x v="23"/>
    <x v="23"/>
    <m/>
    <x v="0"/>
  </r>
  <r>
    <n v="2797"/>
    <x v="18"/>
    <n v="8"/>
    <s v="Roxbury Crossing"/>
    <s v="Revenue"/>
    <s v="Line Item"/>
    <s v="N/A"/>
    <x v="24"/>
    <x v="24"/>
    <m/>
    <x v="0"/>
  </r>
  <r>
    <n v="2798"/>
    <x v="18"/>
    <n v="8"/>
    <s v="Roxbury Crossing"/>
    <s v="Revenue"/>
    <s v="Line Item"/>
    <s v="N/A"/>
    <x v="25"/>
    <x v="25"/>
    <m/>
    <x v="0"/>
  </r>
  <r>
    <n v="2799"/>
    <x v="18"/>
    <n v="8"/>
    <s v="Roxbury Crossing"/>
    <s v="Revenue"/>
    <s v="Line Item"/>
    <s v="N/A"/>
    <x v="26"/>
    <x v="26"/>
    <m/>
    <x v="0"/>
  </r>
  <r>
    <n v="2800"/>
    <x v="18"/>
    <n v="8"/>
    <s v="Roxbury Crossing"/>
    <s v="Revenue"/>
    <s v="Line Item"/>
    <s v="N/A"/>
    <x v="27"/>
    <x v="27"/>
    <m/>
    <x v="0"/>
  </r>
  <r>
    <n v="2801"/>
    <x v="18"/>
    <n v="8"/>
    <s v="Roxbury Crossing"/>
    <s v="Revenue"/>
    <s v="Line Item"/>
    <s v="N/A"/>
    <x v="28"/>
    <x v="28"/>
    <m/>
    <x v="458"/>
  </r>
  <r>
    <n v="2802"/>
    <x v="18"/>
    <n v="8"/>
    <s v="Roxbury Crossing"/>
    <s v="Revenue"/>
    <s v="Line Item"/>
    <s v="N/A"/>
    <x v="29"/>
    <x v="29"/>
    <m/>
    <x v="0"/>
  </r>
  <r>
    <n v="2803"/>
    <x v="18"/>
    <n v="8"/>
    <s v="Roxbury Crossing"/>
    <s v="Revenue"/>
    <s v="Line Item"/>
    <s v="N/A"/>
    <x v="30"/>
    <x v="30"/>
    <m/>
    <x v="0"/>
  </r>
  <r>
    <n v="2804"/>
    <x v="18"/>
    <n v="8"/>
    <s v="Roxbury Crossing"/>
    <s v="Revenue"/>
    <s v="Line Item"/>
    <s v="N/A"/>
    <x v="31"/>
    <x v="31"/>
    <m/>
    <x v="0"/>
  </r>
  <r>
    <n v="2805"/>
    <x v="18"/>
    <n v="8"/>
    <s v="Roxbury Crossing"/>
    <s v="Revenue"/>
    <s v="Line Item"/>
    <s v="N/A"/>
    <x v="32"/>
    <x v="32"/>
    <m/>
    <x v="0"/>
  </r>
  <r>
    <n v="2806"/>
    <x v="18"/>
    <n v="8"/>
    <s v="Roxbury Crossing"/>
    <s v="Revenue"/>
    <s v="Line Item"/>
    <s v="N/A"/>
    <x v="33"/>
    <x v="33"/>
    <m/>
    <x v="0"/>
  </r>
  <r>
    <n v="2807"/>
    <x v="18"/>
    <n v="8"/>
    <s v="Roxbury Crossing"/>
    <s v="Revenue"/>
    <s v="Line Item"/>
    <s v="N/A"/>
    <x v="34"/>
    <x v="34"/>
    <m/>
    <x v="0"/>
  </r>
  <r>
    <n v="2808"/>
    <x v="18"/>
    <n v="8"/>
    <s v="Roxbury Crossing"/>
    <s v="Revenue"/>
    <s v="Line Item"/>
    <s v="N/A"/>
    <x v="35"/>
    <x v="35"/>
    <m/>
    <x v="0"/>
  </r>
  <r>
    <n v="2809"/>
    <x v="18"/>
    <n v="8"/>
    <s v="Roxbury Crossing"/>
    <s v="Revenue"/>
    <s v="Line Item"/>
    <s v="N/A"/>
    <x v="36"/>
    <x v="36"/>
    <m/>
    <x v="0"/>
  </r>
  <r>
    <n v="2810"/>
    <x v="18"/>
    <n v="8"/>
    <s v="Roxbury Crossing"/>
    <s v="Revenue"/>
    <s v="Line Item"/>
    <s v="N/A"/>
    <x v="37"/>
    <x v="37"/>
    <m/>
    <x v="0"/>
  </r>
  <r>
    <n v="2811"/>
    <x v="18"/>
    <n v="8"/>
    <s v="Roxbury Crossing"/>
    <s v="Revenue"/>
    <s v="Line Item"/>
    <s v="N/A"/>
    <x v="38"/>
    <x v="38"/>
    <m/>
    <x v="0"/>
  </r>
  <r>
    <n v="2812"/>
    <x v="18"/>
    <n v="8"/>
    <s v="Roxbury Crossing"/>
    <s v="Revenue"/>
    <s v="Line Item"/>
    <s v="N/A"/>
    <x v="39"/>
    <x v="39"/>
    <m/>
    <x v="0"/>
  </r>
  <r>
    <n v="2813"/>
    <x v="18"/>
    <n v="8"/>
    <s v="Roxbury Crossing"/>
    <s v="Revenue"/>
    <s v="Line Item"/>
    <s v="N/A"/>
    <x v="40"/>
    <x v="40"/>
    <m/>
    <x v="0"/>
  </r>
  <r>
    <n v="2814"/>
    <x v="18"/>
    <n v="8"/>
    <s v="Roxbury Crossing"/>
    <s v="Revenue"/>
    <s v="Line Item"/>
    <s v="N/A"/>
    <x v="41"/>
    <x v="41"/>
    <m/>
    <x v="0"/>
  </r>
  <r>
    <n v="2815"/>
    <x v="18"/>
    <n v="8"/>
    <s v="Roxbury Crossing"/>
    <s v="Revenue"/>
    <s v="Total"/>
    <s v="N/A"/>
    <x v="42"/>
    <x v="42"/>
    <m/>
    <x v="459"/>
  </r>
  <r>
    <n v="2816"/>
    <x v="18"/>
    <n v="8"/>
    <s v="Roxbury Crossing"/>
    <s v="Revenue"/>
    <s v="Line Item"/>
    <s v="N/A"/>
    <x v="43"/>
    <x v="43"/>
    <m/>
    <x v="0"/>
  </r>
  <r>
    <n v="2817"/>
    <x v="18"/>
    <n v="8"/>
    <s v="Roxbury Crossing"/>
    <s v="Revenue"/>
    <s v="Line Item"/>
    <s v="N/A"/>
    <x v="44"/>
    <x v="44"/>
    <m/>
    <x v="0"/>
  </r>
  <r>
    <n v="2818"/>
    <x v="18"/>
    <n v="8"/>
    <s v="Roxbury Crossing"/>
    <s v="Revenue"/>
    <s v="Line Item"/>
    <s v="N/A"/>
    <x v="45"/>
    <x v="45"/>
    <m/>
    <x v="0"/>
  </r>
  <r>
    <n v="2819"/>
    <x v="18"/>
    <n v="8"/>
    <s v="Roxbury Crossing"/>
    <s v="Revenue"/>
    <s v="Line Item"/>
    <s v="N/A"/>
    <x v="46"/>
    <x v="46"/>
    <m/>
    <x v="0"/>
  </r>
  <r>
    <n v="2820"/>
    <x v="18"/>
    <n v="8"/>
    <s v="Roxbury Crossing"/>
    <s v="Revenue"/>
    <s v="Line Item"/>
    <s v="N/A"/>
    <x v="47"/>
    <x v="47"/>
    <m/>
    <x v="0"/>
  </r>
  <r>
    <n v="2821"/>
    <x v="18"/>
    <n v="8"/>
    <s v="Roxbury Crossing"/>
    <s v="Revenue"/>
    <s v="Line Item"/>
    <s v="N/A"/>
    <x v="48"/>
    <x v="48"/>
    <m/>
    <x v="460"/>
  </r>
  <r>
    <n v="2822"/>
    <x v="18"/>
    <n v="8"/>
    <s v="Roxbury Crossing"/>
    <s v="Revenue"/>
    <s v="Line Item"/>
    <s v="N/A"/>
    <x v="49"/>
    <x v="49"/>
    <m/>
    <x v="0"/>
  </r>
  <r>
    <n v="2823"/>
    <x v="18"/>
    <n v="8"/>
    <s v="Roxbury Crossing"/>
    <s v="Revenue"/>
    <s v="Line Item"/>
    <s v="N/A"/>
    <x v="50"/>
    <x v="50"/>
    <m/>
    <x v="0"/>
  </r>
  <r>
    <n v="2824"/>
    <x v="18"/>
    <n v="8"/>
    <s v="Roxbury Crossing"/>
    <s v="Revenue"/>
    <s v="Line Item"/>
    <s v="N/A"/>
    <x v="51"/>
    <x v="51"/>
    <m/>
    <x v="0"/>
  </r>
  <r>
    <n v="2825"/>
    <x v="18"/>
    <n v="8"/>
    <s v="Roxbury Crossing"/>
    <s v="Revenue"/>
    <s v="Total"/>
    <s v="N/A"/>
    <x v="52"/>
    <x v="52"/>
    <m/>
    <x v="461"/>
  </r>
  <r>
    <n v="2826"/>
    <x v="18"/>
    <n v="8"/>
    <s v="Roxbury Crossing"/>
    <s v="Salary Expense"/>
    <s v="Line Item"/>
    <s v="Management"/>
    <x v="53"/>
    <x v="53"/>
    <n v="1"/>
    <x v="462"/>
  </r>
  <r>
    <n v="2827"/>
    <x v="18"/>
    <n v="8"/>
    <s v="Roxbury Crossing"/>
    <s v="Salary Expense"/>
    <s v="Line Item"/>
    <s v="Management"/>
    <x v="54"/>
    <x v="54"/>
    <m/>
    <x v="0"/>
  </r>
  <r>
    <n v="2828"/>
    <x v="18"/>
    <n v="8"/>
    <s v="Roxbury Crossing"/>
    <s v="Salary Expense"/>
    <s v="Line Item"/>
    <s v="Management"/>
    <x v="55"/>
    <x v="55"/>
    <m/>
    <x v="0"/>
  </r>
  <r>
    <n v="2829"/>
    <x v="18"/>
    <n v="8"/>
    <s v="Roxbury Crossing"/>
    <s v="Salary Expense"/>
    <s v="Line Item"/>
    <s v="Direct Care"/>
    <x v="56"/>
    <x v="56"/>
    <m/>
    <x v="0"/>
  </r>
  <r>
    <n v="2830"/>
    <x v="18"/>
    <n v="8"/>
    <s v="Roxbury Crossing"/>
    <s v="Salary Expense"/>
    <s v="Line Item"/>
    <s v="Direct Care"/>
    <x v="57"/>
    <x v="57"/>
    <m/>
    <x v="0"/>
  </r>
  <r>
    <n v="2831"/>
    <x v="18"/>
    <n v="8"/>
    <s v="Roxbury Crossing"/>
    <s v="Salary Expense"/>
    <s v="Line Item"/>
    <s v="Direct Care"/>
    <x v="58"/>
    <x v="58"/>
    <m/>
    <x v="0"/>
  </r>
  <r>
    <n v="2832"/>
    <x v="18"/>
    <n v="8"/>
    <s v="Roxbury Crossing"/>
    <s v="Salary Expense"/>
    <s v="Line Item"/>
    <s v="Direct Care"/>
    <x v="59"/>
    <x v="59"/>
    <m/>
    <x v="0"/>
  </r>
  <r>
    <n v="2833"/>
    <x v="18"/>
    <n v="8"/>
    <s v="Roxbury Crossing"/>
    <s v="Salary Expense"/>
    <s v="Line Item"/>
    <s v="Direct Care"/>
    <x v="60"/>
    <x v="60"/>
    <m/>
    <x v="0"/>
  </r>
  <r>
    <n v="2834"/>
    <x v="18"/>
    <n v="8"/>
    <s v="Roxbury Crossing"/>
    <s v="Salary Expense"/>
    <s v="Line Item"/>
    <s v="Direct Care"/>
    <x v="61"/>
    <x v="61"/>
    <m/>
    <x v="0"/>
  </r>
  <r>
    <n v="2835"/>
    <x v="18"/>
    <n v="8"/>
    <s v="Roxbury Crossing"/>
    <s v="Salary Expense"/>
    <s v="Line Item"/>
    <s v="Direct Care"/>
    <x v="62"/>
    <x v="62"/>
    <m/>
    <x v="0"/>
  </r>
  <r>
    <n v="2836"/>
    <x v="18"/>
    <n v="8"/>
    <s v="Roxbury Crossing"/>
    <s v="Salary Expense"/>
    <s v="Line Item"/>
    <s v="Direct Care"/>
    <x v="63"/>
    <x v="63"/>
    <m/>
    <x v="0"/>
  </r>
  <r>
    <n v="2837"/>
    <x v="18"/>
    <n v="8"/>
    <s v="Roxbury Crossing"/>
    <s v="Salary Expense"/>
    <s v="Line Item"/>
    <s v="Direct Care"/>
    <x v="64"/>
    <x v="64"/>
    <m/>
    <x v="0"/>
  </r>
  <r>
    <n v="2838"/>
    <x v="18"/>
    <n v="8"/>
    <s v="Roxbury Crossing"/>
    <s v="Salary Expense"/>
    <s v="Line Item"/>
    <s v="Direct Care"/>
    <x v="65"/>
    <x v="65"/>
    <m/>
    <x v="0"/>
  </r>
  <r>
    <n v="2839"/>
    <x v="18"/>
    <n v="8"/>
    <s v="Roxbury Crossing"/>
    <s v="Salary Expense"/>
    <s v="Line Item"/>
    <s v="Direct Care"/>
    <x v="66"/>
    <x v="66"/>
    <m/>
    <x v="0"/>
  </r>
  <r>
    <n v="2840"/>
    <x v="18"/>
    <n v="8"/>
    <s v="Roxbury Crossing"/>
    <s v="Salary Expense"/>
    <s v="Line Item"/>
    <s v="Direct Care"/>
    <x v="67"/>
    <x v="67"/>
    <m/>
    <x v="0"/>
  </r>
  <r>
    <n v="2841"/>
    <x v="18"/>
    <n v="8"/>
    <s v="Roxbury Crossing"/>
    <s v="Salary Expense"/>
    <s v="Line Item"/>
    <s v="Direct Care"/>
    <x v="68"/>
    <x v="68"/>
    <m/>
    <x v="0"/>
  </r>
  <r>
    <n v="2842"/>
    <x v="18"/>
    <n v="8"/>
    <s v="Roxbury Crossing"/>
    <s v="Salary Expense"/>
    <s v="Line Item"/>
    <s v="Direct Care"/>
    <x v="69"/>
    <x v="69"/>
    <m/>
    <x v="0"/>
  </r>
  <r>
    <n v="2843"/>
    <x v="18"/>
    <n v="8"/>
    <s v="Roxbury Crossing"/>
    <s v="Salary Expense"/>
    <s v="Line Item"/>
    <s v="Direct Care"/>
    <x v="70"/>
    <x v="70"/>
    <m/>
    <x v="0"/>
  </r>
  <r>
    <n v="2844"/>
    <x v="18"/>
    <n v="8"/>
    <s v="Roxbury Crossing"/>
    <s v="Salary Expense"/>
    <s v="Line Item"/>
    <s v="Direct Care"/>
    <x v="71"/>
    <x v="71"/>
    <m/>
    <x v="0"/>
  </r>
  <r>
    <n v="2845"/>
    <x v="18"/>
    <n v="8"/>
    <s v="Roxbury Crossing"/>
    <s v="Salary Expense"/>
    <s v="Line Item"/>
    <s v="Direct Care"/>
    <x v="72"/>
    <x v="72"/>
    <m/>
    <x v="0"/>
  </r>
  <r>
    <n v="2846"/>
    <x v="18"/>
    <n v="8"/>
    <s v="Roxbury Crossing"/>
    <s v="Salary Expense"/>
    <s v="Line Item"/>
    <s v="Direct Care"/>
    <x v="73"/>
    <x v="73"/>
    <m/>
    <x v="0"/>
  </r>
  <r>
    <n v="2847"/>
    <x v="18"/>
    <n v="8"/>
    <s v="Roxbury Crossing"/>
    <s v="Salary Expense"/>
    <s v="Line Item"/>
    <s v="Direct Care"/>
    <x v="74"/>
    <x v="74"/>
    <m/>
    <x v="0"/>
  </r>
  <r>
    <n v="2848"/>
    <x v="18"/>
    <n v="8"/>
    <s v="Roxbury Crossing"/>
    <s v="Salary Expense"/>
    <s v="Line Item"/>
    <s v="Direct Care"/>
    <x v="75"/>
    <x v="75"/>
    <m/>
    <x v="0"/>
  </r>
  <r>
    <n v="2849"/>
    <x v="18"/>
    <n v="8"/>
    <s v="Roxbury Crossing"/>
    <s v="Salary Expense"/>
    <s v="Line Item"/>
    <s v="Direct Care"/>
    <x v="76"/>
    <x v="76"/>
    <m/>
    <x v="0"/>
  </r>
  <r>
    <n v="2850"/>
    <x v="18"/>
    <n v="8"/>
    <s v="Roxbury Crossing"/>
    <s v="Salary Expense"/>
    <s v="Line Item"/>
    <s v="Direct Care"/>
    <x v="77"/>
    <x v="77"/>
    <m/>
    <x v="0"/>
  </r>
  <r>
    <n v="2851"/>
    <x v="18"/>
    <n v="8"/>
    <s v="Roxbury Crossing"/>
    <s v="Salary Expense"/>
    <s v="Line Item"/>
    <s v="Direct Care"/>
    <x v="78"/>
    <x v="78"/>
    <m/>
    <x v="0"/>
  </r>
  <r>
    <n v="2852"/>
    <x v="18"/>
    <n v="8"/>
    <s v="Roxbury Crossing"/>
    <s v="Salary Expense"/>
    <s v="Line Item"/>
    <s v="Direct Care"/>
    <x v="79"/>
    <x v="79"/>
    <m/>
    <x v="0"/>
  </r>
  <r>
    <n v="2853"/>
    <x v="18"/>
    <n v="8"/>
    <s v="Roxbury Crossing"/>
    <s v="Salary Expense"/>
    <s v="Line Item"/>
    <s v="Direct Care"/>
    <x v="80"/>
    <x v="80"/>
    <m/>
    <x v="0"/>
  </r>
  <r>
    <n v="2854"/>
    <x v="18"/>
    <n v="8"/>
    <s v="Roxbury Crossing"/>
    <s v="Salary Expense"/>
    <s v="Line Item"/>
    <s v="Direct Care"/>
    <x v="81"/>
    <x v="81"/>
    <m/>
    <x v="0"/>
  </r>
  <r>
    <n v="2855"/>
    <x v="18"/>
    <n v="8"/>
    <s v="Roxbury Crossing"/>
    <s v="Salary Expense"/>
    <s v="Line Item"/>
    <s v="Direct Care"/>
    <x v="82"/>
    <x v="82"/>
    <n v="2.02"/>
    <x v="463"/>
  </r>
  <r>
    <n v="2856"/>
    <x v="18"/>
    <n v="8"/>
    <s v="Roxbury Crossing"/>
    <s v="Salary Expense"/>
    <s v="Line Item"/>
    <s v="Direct Care"/>
    <x v="83"/>
    <x v="83"/>
    <m/>
    <x v="0"/>
  </r>
  <r>
    <n v="2857"/>
    <x v="18"/>
    <n v="8"/>
    <s v="Roxbury Crossing"/>
    <s v="Salary Expense"/>
    <s v="Line Item"/>
    <s v="Direct Care"/>
    <x v="84"/>
    <x v="84"/>
    <m/>
    <x v="0"/>
  </r>
  <r>
    <n v="2858"/>
    <x v="18"/>
    <n v="8"/>
    <s v="Roxbury Crossing"/>
    <s v="Salary Expense"/>
    <s v="Line Item"/>
    <s v="Direct Care"/>
    <x v="85"/>
    <x v="85"/>
    <m/>
    <x v="0"/>
  </r>
  <r>
    <n v="2859"/>
    <x v="18"/>
    <n v="8"/>
    <s v="Roxbury Crossing"/>
    <s v="Salary Expense"/>
    <s v="Line Item"/>
    <s v="Direct Care"/>
    <x v="86"/>
    <x v="86"/>
    <m/>
    <x v="0"/>
  </r>
  <r>
    <n v="2860"/>
    <x v="18"/>
    <n v="8"/>
    <s v="Roxbury Crossing"/>
    <s v="Salary Expense"/>
    <s v="Line Item"/>
    <s v="Clerical/Support"/>
    <x v="87"/>
    <x v="87"/>
    <n v="0.85"/>
    <x v="464"/>
  </r>
  <r>
    <n v="2861"/>
    <x v="18"/>
    <n v="8"/>
    <s v="Roxbury Crossing"/>
    <s v="Salary Expense"/>
    <s v="Line Item"/>
    <s v="Clerical/Support"/>
    <x v="88"/>
    <x v="88"/>
    <m/>
    <x v="0"/>
  </r>
  <r>
    <n v="2862"/>
    <x v="18"/>
    <n v="8"/>
    <s v="Roxbury Crossing"/>
    <s v="Salary Expense"/>
    <s v="Line Item"/>
    <s v="Clerical/Support"/>
    <x v="89"/>
    <x v="89"/>
    <m/>
    <x v="0"/>
  </r>
  <r>
    <n v="2863"/>
    <x v="18"/>
    <n v="8"/>
    <s v="Roxbury Crossing"/>
    <s v="Salary Expense"/>
    <s v="Line Item"/>
    <s v="N/A"/>
    <x v="90"/>
    <x v="90"/>
    <s v="XXXXXX"/>
    <x v="0"/>
  </r>
  <r>
    <n v="2864"/>
    <x v="18"/>
    <n v="8"/>
    <s v="Roxbury Crossing"/>
    <s v="Salary Expense"/>
    <s v="Total"/>
    <s v="N/A"/>
    <x v="91"/>
    <x v="91"/>
    <n v="3.87"/>
    <x v="465"/>
  </r>
  <r>
    <n v="2865"/>
    <x v="18"/>
    <n v="8"/>
    <s v="Roxbury Crossing"/>
    <s v="Expense"/>
    <s v="Total"/>
    <s v="N/A"/>
    <x v="92"/>
    <x v="92"/>
    <n v="3.87"/>
    <x v="465"/>
  </r>
  <r>
    <n v="2866"/>
    <x v="18"/>
    <n v="8"/>
    <s v="Roxbury Crossing"/>
    <s v="Expense"/>
    <s v="Line Item"/>
    <s v="N/A"/>
    <x v="93"/>
    <x v="93"/>
    <m/>
    <x v="0"/>
  </r>
  <r>
    <n v="2867"/>
    <x v="18"/>
    <n v="8"/>
    <s v="Roxbury Crossing"/>
    <s v="Expense"/>
    <s v="Line Item"/>
    <s v="N/A"/>
    <x v="94"/>
    <x v="94"/>
    <m/>
    <x v="0"/>
  </r>
  <r>
    <n v="2868"/>
    <x v="18"/>
    <n v="8"/>
    <s v="Roxbury Crossing"/>
    <s v="Expense"/>
    <s v="Line Item"/>
    <s v="N/A"/>
    <x v="95"/>
    <x v="95"/>
    <m/>
    <x v="0"/>
  </r>
  <r>
    <n v="2869"/>
    <x v="18"/>
    <n v="8"/>
    <s v="Roxbury Crossing"/>
    <s v="Expense"/>
    <s v="Line Item"/>
    <s v="N/A"/>
    <x v="96"/>
    <x v="96"/>
    <m/>
    <x v="0"/>
  </r>
  <r>
    <n v="2870"/>
    <x v="18"/>
    <n v="8"/>
    <s v="Roxbury Crossing"/>
    <s v="Expense"/>
    <s v="Total"/>
    <s v="N/A"/>
    <x v="97"/>
    <x v="97"/>
    <m/>
    <x v="0"/>
  </r>
  <r>
    <n v="2871"/>
    <x v="18"/>
    <n v="8"/>
    <s v="Roxbury Crossing"/>
    <s v="Expense"/>
    <s v="Line Item"/>
    <s v="N/A"/>
    <x v="98"/>
    <x v="98"/>
    <m/>
    <x v="0"/>
  </r>
  <r>
    <n v="2872"/>
    <x v="18"/>
    <n v="8"/>
    <s v="Roxbury Crossing"/>
    <s v="Expense"/>
    <s v="Total"/>
    <s v="N/A"/>
    <x v="99"/>
    <x v="99"/>
    <n v="3.87"/>
    <x v="465"/>
  </r>
  <r>
    <n v="2873"/>
    <x v="18"/>
    <n v="8"/>
    <s v="Roxbury Crossing"/>
    <s v="Expense"/>
    <s v="Line Item"/>
    <s v="N/A"/>
    <x v="100"/>
    <x v="100"/>
    <m/>
    <x v="466"/>
  </r>
  <r>
    <n v="2874"/>
    <x v="18"/>
    <n v="8"/>
    <s v="Roxbury Crossing"/>
    <s v="Expense"/>
    <s v="Line Item"/>
    <s v="N/A"/>
    <x v="101"/>
    <x v="101"/>
    <m/>
    <x v="467"/>
  </r>
  <r>
    <n v="2875"/>
    <x v="18"/>
    <n v="8"/>
    <s v="Roxbury Crossing"/>
    <s v="Expense"/>
    <s v="Line Item"/>
    <s v="N/A"/>
    <x v="102"/>
    <x v="102"/>
    <m/>
    <x v="0"/>
  </r>
  <r>
    <n v="2876"/>
    <x v="18"/>
    <n v="8"/>
    <s v="Roxbury Crossing"/>
    <s v="Expense"/>
    <s v="Total"/>
    <s v="N/A"/>
    <x v="103"/>
    <x v="103"/>
    <m/>
    <x v="468"/>
  </r>
  <r>
    <n v="2877"/>
    <x v="18"/>
    <n v="8"/>
    <s v="Roxbury Crossing"/>
    <s v="Expense"/>
    <s v="Line Item"/>
    <s v="N/A"/>
    <x v="104"/>
    <x v="104"/>
    <m/>
    <x v="0"/>
  </r>
  <r>
    <n v="2878"/>
    <x v="18"/>
    <n v="8"/>
    <s v="Roxbury Crossing"/>
    <s v="Expense"/>
    <s v="Line Item"/>
    <s v="N/A"/>
    <x v="105"/>
    <x v="105"/>
    <m/>
    <x v="0"/>
  </r>
  <r>
    <n v="2879"/>
    <x v="18"/>
    <n v="8"/>
    <s v="Roxbury Crossing"/>
    <s v="Expense"/>
    <s v="Line Item"/>
    <s v="N/A"/>
    <x v="106"/>
    <x v="106"/>
    <m/>
    <x v="0"/>
  </r>
  <r>
    <n v="2880"/>
    <x v="18"/>
    <n v="8"/>
    <s v="Roxbury Crossing"/>
    <s v="Expense"/>
    <s v="Line Item"/>
    <s v="N/A"/>
    <x v="107"/>
    <x v="107"/>
    <m/>
    <x v="0"/>
  </r>
  <r>
    <n v="2881"/>
    <x v="18"/>
    <n v="8"/>
    <s v="Roxbury Crossing"/>
    <s v="Expense"/>
    <s v="Total"/>
    <s v="N/A"/>
    <x v="108"/>
    <x v="108"/>
    <m/>
    <x v="0"/>
  </r>
  <r>
    <n v="2882"/>
    <x v="18"/>
    <n v="8"/>
    <s v="Roxbury Crossing"/>
    <s v="Expense"/>
    <s v="Line Item"/>
    <s v="N/A"/>
    <x v="109"/>
    <x v="109"/>
    <m/>
    <x v="0"/>
  </r>
  <r>
    <n v="2883"/>
    <x v="18"/>
    <n v="8"/>
    <s v="Roxbury Crossing"/>
    <s v="Expense"/>
    <s v="Line Item"/>
    <s v="N/A"/>
    <x v="110"/>
    <x v="110"/>
    <m/>
    <x v="0"/>
  </r>
  <r>
    <n v="2884"/>
    <x v="18"/>
    <n v="8"/>
    <s v="Roxbury Crossing"/>
    <s v="Expense"/>
    <s v="Line Item"/>
    <s v="N/A"/>
    <x v="111"/>
    <x v="111"/>
    <m/>
    <x v="0"/>
  </r>
  <r>
    <n v="2885"/>
    <x v="18"/>
    <n v="8"/>
    <s v="Roxbury Crossing"/>
    <s v="Expense"/>
    <s v="Line Item"/>
    <s v="N/A"/>
    <x v="112"/>
    <x v="112"/>
    <m/>
    <x v="0"/>
  </r>
  <r>
    <n v="2886"/>
    <x v="18"/>
    <n v="8"/>
    <s v="Roxbury Crossing"/>
    <s v="Expense"/>
    <s v="Line Item"/>
    <s v="N/A"/>
    <x v="113"/>
    <x v="113"/>
    <m/>
    <x v="469"/>
  </r>
  <r>
    <n v="2887"/>
    <x v="18"/>
    <n v="8"/>
    <s v="Roxbury Crossing"/>
    <s v="Expense"/>
    <s v="Line Item"/>
    <s v="N/A"/>
    <x v="114"/>
    <x v="114"/>
    <m/>
    <x v="470"/>
  </r>
  <r>
    <n v="2888"/>
    <x v="18"/>
    <n v="8"/>
    <s v="Roxbury Crossing"/>
    <s v="Expense"/>
    <s v="Line Item"/>
    <s v="N/A"/>
    <x v="115"/>
    <x v="115"/>
    <m/>
    <x v="0"/>
  </r>
  <r>
    <n v="2889"/>
    <x v="18"/>
    <n v="8"/>
    <s v="Roxbury Crossing"/>
    <s v="Expense"/>
    <s v="Line Item"/>
    <s v="N/A"/>
    <x v="116"/>
    <x v="116"/>
    <m/>
    <x v="0"/>
  </r>
  <r>
    <n v="2890"/>
    <x v="18"/>
    <n v="8"/>
    <s v="Roxbury Crossing"/>
    <s v="Expense"/>
    <s v="Line Item"/>
    <s v="N/A"/>
    <x v="117"/>
    <x v="117"/>
    <m/>
    <x v="0"/>
  </r>
  <r>
    <n v="2891"/>
    <x v="18"/>
    <n v="8"/>
    <s v="Roxbury Crossing"/>
    <s v="Expense"/>
    <s v="Line Item"/>
    <s v="N/A"/>
    <x v="118"/>
    <x v="118"/>
    <m/>
    <x v="0"/>
  </r>
  <r>
    <n v="2892"/>
    <x v="18"/>
    <n v="8"/>
    <s v="Roxbury Crossing"/>
    <s v="Expense"/>
    <s v="Line Item"/>
    <s v="N/A"/>
    <x v="119"/>
    <x v="119"/>
    <m/>
    <x v="0"/>
  </r>
  <r>
    <n v="2893"/>
    <x v="18"/>
    <n v="8"/>
    <s v="Roxbury Crossing"/>
    <s v="Expense"/>
    <s v="Line Item"/>
    <s v="N/A"/>
    <x v="120"/>
    <x v="120"/>
    <m/>
    <x v="471"/>
  </r>
  <r>
    <n v="2894"/>
    <x v="18"/>
    <n v="8"/>
    <s v="Roxbury Crossing"/>
    <s v="Expense"/>
    <s v="Line Item"/>
    <s v="N/A"/>
    <x v="121"/>
    <x v="121"/>
    <m/>
    <x v="0"/>
  </r>
  <r>
    <n v="2895"/>
    <x v="18"/>
    <n v="8"/>
    <s v="Roxbury Crossing"/>
    <s v="Expense"/>
    <s v="Line Item"/>
    <s v="N/A"/>
    <x v="122"/>
    <x v="122"/>
    <m/>
    <x v="0"/>
  </r>
  <r>
    <n v="2896"/>
    <x v="18"/>
    <n v="8"/>
    <s v="Roxbury Crossing"/>
    <s v="Expense"/>
    <s v="Line Item"/>
    <s v="N/A"/>
    <x v="123"/>
    <x v="123"/>
    <m/>
    <x v="0"/>
  </r>
  <r>
    <n v="2897"/>
    <x v="18"/>
    <n v="8"/>
    <s v="Roxbury Crossing"/>
    <s v="Expense"/>
    <s v="Line Item"/>
    <s v="N/A"/>
    <x v="124"/>
    <x v="124"/>
    <m/>
    <x v="472"/>
  </r>
  <r>
    <n v="2898"/>
    <x v="18"/>
    <n v="8"/>
    <s v="Roxbury Crossing"/>
    <s v="Expense"/>
    <s v="Line Item"/>
    <s v="N/A"/>
    <x v="125"/>
    <x v="125"/>
    <m/>
    <x v="0"/>
  </r>
  <r>
    <n v="2899"/>
    <x v="18"/>
    <n v="8"/>
    <s v="Roxbury Crossing"/>
    <s v="Expense"/>
    <s v="Line Item"/>
    <s v="N/A"/>
    <x v="126"/>
    <x v="126"/>
    <m/>
    <x v="0"/>
  </r>
  <r>
    <n v="2900"/>
    <x v="18"/>
    <n v="8"/>
    <s v="Roxbury Crossing"/>
    <s v="Expense"/>
    <s v="Total"/>
    <s v="N/A"/>
    <x v="127"/>
    <x v="127"/>
    <m/>
    <x v="473"/>
  </r>
  <r>
    <n v="2901"/>
    <x v="18"/>
    <n v="8"/>
    <s v="Roxbury Crossing"/>
    <s v="Expense"/>
    <s v="Line Item"/>
    <s v="N/A"/>
    <x v="128"/>
    <x v="128"/>
    <m/>
    <x v="0"/>
  </r>
  <r>
    <n v="2902"/>
    <x v="18"/>
    <n v="8"/>
    <s v="Roxbury Crossing"/>
    <s v="Expense"/>
    <s v="Line Item"/>
    <s v="N/A"/>
    <x v="129"/>
    <x v="129"/>
    <m/>
    <x v="0"/>
  </r>
  <r>
    <n v="2903"/>
    <x v="18"/>
    <n v="8"/>
    <s v="Roxbury Crossing"/>
    <s v="Expense"/>
    <s v="Line Item"/>
    <s v="N/A"/>
    <x v="130"/>
    <x v="130"/>
    <m/>
    <x v="0"/>
  </r>
  <r>
    <n v="2904"/>
    <x v="18"/>
    <n v="8"/>
    <s v="Roxbury Crossing"/>
    <s v="Expense"/>
    <s v="Line Item"/>
    <s v="N/A"/>
    <x v="131"/>
    <x v="131"/>
    <m/>
    <x v="474"/>
  </r>
  <r>
    <n v="2905"/>
    <x v="18"/>
    <n v="8"/>
    <s v="Roxbury Crossing"/>
    <s v="Expense"/>
    <s v="Line Item"/>
    <s v="N/A"/>
    <x v="132"/>
    <x v="132"/>
    <m/>
    <x v="0"/>
  </r>
  <r>
    <n v="2906"/>
    <x v="18"/>
    <n v="8"/>
    <s v="Roxbury Crossing"/>
    <s v="Expense"/>
    <s v="Line Item"/>
    <s v="N/A"/>
    <x v="133"/>
    <x v="133"/>
    <m/>
    <x v="0"/>
  </r>
  <r>
    <n v="2907"/>
    <x v="18"/>
    <n v="8"/>
    <s v="Roxbury Crossing"/>
    <s v="Expense"/>
    <s v="Total"/>
    <s v="N/A"/>
    <x v="134"/>
    <x v="134"/>
    <m/>
    <x v="474"/>
  </r>
  <r>
    <n v="2908"/>
    <x v="18"/>
    <n v="8"/>
    <s v="Roxbury Crossing"/>
    <s v="Expense"/>
    <s v="Line Item"/>
    <s v="N/A"/>
    <x v="135"/>
    <x v="135"/>
    <m/>
    <x v="475"/>
  </r>
  <r>
    <n v="2909"/>
    <x v="18"/>
    <n v="8"/>
    <s v="Roxbury Crossing"/>
    <s v="Expense"/>
    <s v="Total"/>
    <s v="N/A"/>
    <x v="136"/>
    <x v="136"/>
    <m/>
    <x v="476"/>
  </r>
  <r>
    <n v="2910"/>
    <x v="18"/>
    <n v="8"/>
    <s v="Roxbury Crossing"/>
    <s v="Expense"/>
    <s v="Line Item"/>
    <s v="N/A"/>
    <x v="137"/>
    <x v="137"/>
    <m/>
    <x v="0"/>
  </r>
  <r>
    <n v="2911"/>
    <x v="18"/>
    <n v="8"/>
    <s v="Roxbury Crossing"/>
    <s v="Expense"/>
    <s v="Line Item"/>
    <s v="N/A"/>
    <x v="138"/>
    <x v="138"/>
    <m/>
    <x v="460"/>
  </r>
  <r>
    <n v="2912"/>
    <x v="18"/>
    <n v="8"/>
    <s v="Roxbury Crossing"/>
    <s v="Expense"/>
    <s v="Total"/>
    <s v="N/A"/>
    <x v="139"/>
    <x v="139"/>
    <m/>
    <x v="477"/>
  </r>
  <r>
    <n v="2913"/>
    <x v="18"/>
    <n v="8"/>
    <s v="Roxbury Crossing"/>
    <s v="Expense"/>
    <s v="Total"/>
    <s v="N/A"/>
    <x v="140"/>
    <x v="140"/>
    <m/>
    <x v="461"/>
  </r>
  <r>
    <n v="2914"/>
    <x v="18"/>
    <n v="8"/>
    <s v="Roxbury Crossing"/>
    <s v="Expense"/>
    <s v="Line Item"/>
    <s v="N/A"/>
    <x v="141"/>
    <x v="141"/>
    <m/>
    <x v="478"/>
  </r>
  <r>
    <n v="2915"/>
    <x v="18"/>
    <n v="8"/>
    <s v="Roxbury Crossing"/>
    <s v="Non-Reimbursable"/>
    <s v="Line Item"/>
    <s v="N/A"/>
    <x v="142"/>
    <x v="142"/>
    <m/>
    <x v="0"/>
  </r>
  <r>
    <n v="2916"/>
    <x v="18"/>
    <n v="8"/>
    <s v="Roxbury Crossing"/>
    <s v="Non-Reimbursable"/>
    <s v="Line Item"/>
    <s v="N/A"/>
    <x v="143"/>
    <x v="143"/>
    <m/>
    <x v="0"/>
  </r>
  <r>
    <n v="2917"/>
    <x v="18"/>
    <n v="8"/>
    <s v="Roxbury Crossing"/>
    <s v="Non-Reimbursable"/>
    <s v="Line Item"/>
    <s v="N/A"/>
    <x v="144"/>
    <x v="144"/>
    <m/>
    <x v="0"/>
  </r>
  <r>
    <n v="2918"/>
    <x v="18"/>
    <n v="8"/>
    <s v="Roxbury Crossing"/>
    <s v="Non-Reimbursable"/>
    <s v="Line Item"/>
    <s v="N/A"/>
    <x v="145"/>
    <x v="145"/>
    <m/>
    <x v="0"/>
  </r>
  <r>
    <n v="2919"/>
    <x v="18"/>
    <n v="8"/>
    <s v="Roxbury Crossing"/>
    <s v="Non-Reimbursable"/>
    <s v="Line Item"/>
    <s v="N/A"/>
    <x v="146"/>
    <x v="146"/>
    <m/>
    <x v="0"/>
  </r>
  <r>
    <n v="2920"/>
    <x v="18"/>
    <n v="8"/>
    <s v="Roxbury Crossing"/>
    <s v="Non-Reimbursable"/>
    <s v="Line Item"/>
    <s v="N/A"/>
    <x v="147"/>
    <x v="147"/>
    <m/>
    <x v="0"/>
  </r>
  <r>
    <n v="2921"/>
    <x v="18"/>
    <n v="8"/>
    <s v="Roxbury Crossing"/>
    <s v="Non-Reimbursable"/>
    <s v="Line Item"/>
    <s v="N/A"/>
    <x v="148"/>
    <x v="148"/>
    <m/>
    <x v="0"/>
  </r>
  <r>
    <n v="2922"/>
    <x v="18"/>
    <n v="8"/>
    <s v="Roxbury Crossing"/>
    <s v="Non-Reimbursable"/>
    <s v="Total"/>
    <s v="N/A"/>
    <x v="149"/>
    <x v="149"/>
    <m/>
    <x v="0"/>
  </r>
  <r>
    <n v="2923"/>
    <x v="18"/>
    <n v="8"/>
    <s v="Roxbury Crossing"/>
    <s v="Non-Reimbursable"/>
    <s v="Total"/>
    <s v="N/A"/>
    <x v="150"/>
    <x v="150"/>
    <m/>
    <x v="460"/>
  </r>
  <r>
    <n v="2924"/>
    <x v="18"/>
    <n v="8"/>
    <s v="Roxbury Crossing"/>
    <s v="Non-Reimbursable"/>
    <s v="Line Item"/>
    <s v="N/A"/>
    <x v="151"/>
    <x v="151"/>
    <m/>
    <x v="460"/>
  </r>
  <r>
    <n v="2925"/>
    <x v="18"/>
    <n v="8"/>
    <s v="Roxbury Crossing"/>
    <s v="Non-Reimbursable"/>
    <s v="Line Item"/>
    <s v="N/A"/>
    <x v="152"/>
    <x v="152"/>
    <m/>
    <x v="0"/>
  </r>
  <r>
    <n v="2926"/>
    <x v="18"/>
    <n v="8"/>
    <s v="Roxbury Crossing"/>
    <s v="Non-Reimbursable"/>
    <s v="Line Item"/>
    <s v="N/A"/>
    <x v="153"/>
    <x v="153"/>
    <m/>
    <x v="0"/>
  </r>
  <r>
    <n v="2927"/>
    <x v="19"/>
    <n v="9"/>
    <s v="Braintree"/>
    <s v="Revenue"/>
    <s v="Line Item"/>
    <s v="N/A"/>
    <x v="0"/>
    <x v="0"/>
    <m/>
    <x v="0"/>
  </r>
  <r>
    <n v="2928"/>
    <x v="19"/>
    <n v="9"/>
    <s v="Braintree"/>
    <s v="Revenue"/>
    <s v="Line Item"/>
    <s v="N/A"/>
    <x v="1"/>
    <x v="1"/>
    <m/>
    <x v="0"/>
  </r>
  <r>
    <n v="2929"/>
    <x v="19"/>
    <n v="9"/>
    <s v="Braintree"/>
    <s v="Revenue"/>
    <s v="Line Item"/>
    <s v="N/A"/>
    <x v="2"/>
    <x v="2"/>
    <m/>
    <x v="0"/>
  </r>
  <r>
    <n v="2930"/>
    <x v="19"/>
    <n v="9"/>
    <s v="Braintree"/>
    <s v="Revenue"/>
    <s v="Total"/>
    <s v="N/A"/>
    <x v="3"/>
    <x v="3"/>
    <m/>
    <x v="1"/>
  </r>
  <r>
    <n v="2931"/>
    <x v="19"/>
    <n v="9"/>
    <s v="Braintree"/>
    <s v="Revenue"/>
    <s v="Line Item"/>
    <s v="N/A"/>
    <x v="4"/>
    <x v="4"/>
    <m/>
    <x v="0"/>
  </r>
  <r>
    <n v="2932"/>
    <x v="19"/>
    <n v="9"/>
    <s v="Braintree"/>
    <s v="Revenue"/>
    <s v="Line Item"/>
    <s v="N/A"/>
    <x v="5"/>
    <x v="5"/>
    <m/>
    <x v="0"/>
  </r>
  <r>
    <n v="2933"/>
    <x v="19"/>
    <n v="9"/>
    <s v="Braintree"/>
    <s v="Revenue"/>
    <s v="Total"/>
    <s v="N/A"/>
    <x v="6"/>
    <x v="6"/>
    <m/>
    <x v="1"/>
  </r>
  <r>
    <n v="2934"/>
    <x v="19"/>
    <n v="9"/>
    <s v="Braintree"/>
    <s v="Revenue"/>
    <s v="Line Item"/>
    <s v="N/A"/>
    <x v="7"/>
    <x v="7"/>
    <m/>
    <x v="0"/>
  </r>
  <r>
    <n v="2935"/>
    <x v="19"/>
    <n v="9"/>
    <s v="Braintree"/>
    <s v="Revenue"/>
    <s v="Line Item"/>
    <s v="N/A"/>
    <x v="8"/>
    <x v="8"/>
    <m/>
    <x v="0"/>
  </r>
  <r>
    <n v="2936"/>
    <x v="19"/>
    <n v="9"/>
    <s v="Braintree"/>
    <s v="Revenue"/>
    <s v="Line Item"/>
    <s v="N/A"/>
    <x v="9"/>
    <x v="9"/>
    <m/>
    <x v="0"/>
  </r>
  <r>
    <n v="2937"/>
    <x v="19"/>
    <n v="9"/>
    <s v="Braintree"/>
    <s v="Revenue"/>
    <s v="Line Item"/>
    <s v="N/A"/>
    <x v="10"/>
    <x v="10"/>
    <m/>
    <x v="479"/>
  </r>
  <r>
    <n v="2938"/>
    <x v="19"/>
    <n v="9"/>
    <s v="Braintree"/>
    <s v="Revenue"/>
    <s v="Line Item"/>
    <s v="N/A"/>
    <x v="11"/>
    <x v="11"/>
    <m/>
    <x v="0"/>
  </r>
  <r>
    <n v="2939"/>
    <x v="19"/>
    <n v="9"/>
    <s v="Braintree"/>
    <s v="Revenue"/>
    <s v="Line Item"/>
    <s v="N/A"/>
    <x v="12"/>
    <x v="12"/>
    <m/>
    <x v="0"/>
  </r>
  <r>
    <n v="2940"/>
    <x v="19"/>
    <n v="9"/>
    <s v="Braintree"/>
    <s v="Revenue"/>
    <s v="Line Item"/>
    <s v="N/A"/>
    <x v="13"/>
    <x v="13"/>
    <m/>
    <x v="0"/>
  </r>
  <r>
    <n v="2941"/>
    <x v="19"/>
    <n v="9"/>
    <s v="Braintree"/>
    <s v="Revenue"/>
    <s v="Line Item"/>
    <s v="N/A"/>
    <x v="14"/>
    <x v="14"/>
    <m/>
    <x v="0"/>
  </r>
  <r>
    <n v="2942"/>
    <x v="19"/>
    <n v="9"/>
    <s v="Braintree"/>
    <s v="Revenue"/>
    <s v="Line Item"/>
    <s v="N/A"/>
    <x v="15"/>
    <x v="15"/>
    <m/>
    <x v="0"/>
  </r>
  <r>
    <n v="2943"/>
    <x v="19"/>
    <n v="9"/>
    <s v="Braintree"/>
    <s v="Revenue"/>
    <s v="Line Item"/>
    <s v="N/A"/>
    <x v="16"/>
    <x v="16"/>
    <m/>
    <x v="0"/>
  </r>
  <r>
    <n v="2944"/>
    <x v="19"/>
    <n v="9"/>
    <s v="Braintree"/>
    <s v="Revenue"/>
    <s v="Line Item"/>
    <s v="N/A"/>
    <x v="17"/>
    <x v="17"/>
    <m/>
    <x v="0"/>
  </r>
  <r>
    <n v="2945"/>
    <x v="19"/>
    <n v="9"/>
    <s v="Braintree"/>
    <s v="Revenue"/>
    <s v="Line Item"/>
    <s v="N/A"/>
    <x v="18"/>
    <x v="18"/>
    <m/>
    <x v="0"/>
  </r>
  <r>
    <n v="2946"/>
    <x v="19"/>
    <n v="9"/>
    <s v="Braintree"/>
    <s v="Revenue"/>
    <s v="Line Item"/>
    <s v="N/A"/>
    <x v="19"/>
    <x v="19"/>
    <m/>
    <x v="0"/>
  </r>
  <r>
    <n v="2947"/>
    <x v="19"/>
    <n v="9"/>
    <s v="Braintree"/>
    <s v="Revenue"/>
    <s v="Line Item"/>
    <s v="N/A"/>
    <x v="20"/>
    <x v="20"/>
    <m/>
    <x v="0"/>
  </r>
  <r>
    <n v="2948"/>
    <x v="19"/>
    <n v="9"/>
    <s v="Braintree"/>
    <s v="Revenue"/>
    <s v="Line Item"/>
    <s v="N/A"/>
    <x v="21"/>
    <x v="21"/>
    <m/>
    <x v="0"/>
  </r>
  <r>
    <n v="2949"/>
    <x v="19"/>
    <n v="9"/>
    <s v="Braintree"/>
    <s v="Revenue"/>
    <s v="Line Item"/>
    <s v="N/A"/>
    <x v="22"/>
    <x v="22"/>
    <m/>
    <x v="0"/>
  </r>
  <r>
    <n v="2950"/>
    <x v="19"/>
    <n v="9"/>
    <s v="Braintree"/>
    <s v="Revenue"/>
    <s v="Line Item"/>
    <s v="N/A"/>
    <x v="23"/>
    <x v="23"/>
    <m/>
    <x v="0"/>
  </r>
  <r>
    <n v="2951"/>
    <x v="19"/>
    <n v="9"/>
    <s v="Braintree"/>
    <s v="Revenue"/>
    <s v="Line Item"/>
    <s v="N/A"/>
    <x v="24"/>
    <x v="24"/>
    <m/>
    <x v="0"/>
  </r>
  <r>
    <n v="2952"/>
    <x v="19"/>
    <n v="9"/>
    <s v="Braintree"/>
    <s v="Revenue"/>
    <s v="Line Item"/>
    <s v="N/A"/>
    <x v="25"/>
    <x v="25"/>
    <m/>
    <x v="0"/>
  </r>
  <r>
    <n v="2953"/>
    <x v="19"/>
    <n v="9"/>
    <s v="Braintree"/>
    <s v="Revenue"/>
    <s v="Line Item"/>
    <s v="N/A"/>
    <x v="26"/>
    <x v="26"/>
    <m/>
    <x v="0"/>
  </r>
  <r>
    <n v="2954"/>
    <x v="19"/>
    <n v="9"/>
    <s v="Braintree"/>
    <s v="Revenue"/>
    <s v="Line Item"/>
    <s v="N/A"/>
    <x v="27"/>
    <x v="27"/>
    <m/>
    <x v="0"/>
  </r>
  <r>
    <n v="2955"/>
    <x v="19"/>
    <n v="9"/>
    <s v="Braintree"/>
    <s v="Revenue"/>
    <s v="Line Item"/>
    <s v="N/A"/>
    <x v="28"/>
    <x v="28"/>
    <m/>
    <x v="480"/>
  </r>
  <r>
    <n v="2956"/>
    <x v="19"/>
    <n v="9"/>
    <s v="Braintree"/>
    <s v="Revenue"/>
    <s v="Line Item"/>
    <s v="N/A"/>
    <x v="29"/>
    <x v="29"/>
    <m/>
    <x v="0"/>
  </r>
  <r>
    <n v="2957"/>
    <x v="19"/>
    <n v="9"/>
    <s v="Braintree"/>
    <s v="Revenue"/>
    <s v="Line Item"/>
    <s v="N/A"/>
    <x v="30"/>
    <x v="30"/>
    <m/>
    <x v="0"/>
  </r>
  <r>
    <n v="2958"/>
    <x v="19"/>
    <n v="9"/>
    <s v="Braintree"/>
    <s v="Revenue"/>
    <s v="Line Item"/>
    <s v="N/A"/>
    <x v="31"/>
    <x v="31"/>
    <m/>
    <x v="0"/>
  </r>
  <r>
    <n v="2959"/>
    <x v="19"/>
    <n v="9"/>
    <s v="Braintree"/>
    <s v="Revenue"/>
    <s v="Line Item"/>
    <s v="N/A"/>
    <x v="32"/>
    <x v="32"/>
    <m/>
    <x v="0"/>
  </r>
  <r>
    <n v="2960"/>
    <x v="19"/>
    <n v="9"/>
    <s v="Braintree"/>
    <s v="Revenue"/>
    <s v="Line Item"/>
    <s v="N/A"/>
    <x v="33"/>
    <x v="33"/>
    <m/>
    <x v="0"/>
  </r>
  <r>
    <n v="2961"/>
    <x v="19"/>
    <n v="9"/>
    <s v="Braintree"/>
    <s v="Revenue"/>
    <s v="Line Item"/>
    <s v="N/A"/>
    <x v="34"/>
    <x v="34"/>
    <m/>
    <x v="0"/>
  </r>
  <r>
    <n v="2962"/>
    <x v="19"/>
    <n v="9"/>
    <s v="Braintree"/>
    <s v="Revenue"/>
    <s v="Line Item"/>
    <s v="N/A"/>
    <x v="35"/>
    <x v="35"/>
    <m/>
    <x v="0"/>
  </r>
  <r>
    <n v="2963"/>
    <x v="19"/>
    <n v="9"/>
    <s v="Braintree"/>
    <s v="Revenue"/>
    <s v="Line Item"/>
    <s v="N/A"/>
    <x v="36"/>
    <x v="36"/>
    <m/>
    <x v="0"/>
  </r>
  <r>
    <n v="2964"/>
    <x v="19"/>
    <n v="9"/>
    <s v="Braintree"/>
    <s v="Revenue"/>
    <s v="Line Item"/>
    <s v="N/A"/>
    <x v="37"/>
    <x v="37"/>
    <m/>
    <x v="0"/>
  </r>
  <r>
    <n v="2965"/>
    <x v="19"/>
    <n v="9"/>
    <s v="Braintree"/>
    <s v="Revenue"/>
    <s v="Line Item"/>
    <s v="N/A"/>
    <x v="38"/>
    <x v="38"/>
    <m/>
    <x v="0"/>
  </r>
  <r>
    <n v="2966"/>
    <x v="19"/>
    <n v="9"/>
    <s v="Braintree"/>
    <s v="Revenue"/>
    <s v="Line Item"/>
    <s v="N/A"/>
    <x v="39"/>
    <x v="39"/>
    <m/>
    <x v="0"/>
  </r>
  <r>
    <n v="2967"/>
    <x v="19"/>
    <n v="9"/>
    <s v="Braintree"/>
    <s v="Revenue"/>
    <s v="Line Item"/>
    <s v="N/A"/>
    <x v="40"/>
    <x v="40"/>
    <m/>
    <x v="0"/>
  </r>
  <r>
    <n v="2968"/>
    <x v="19"/>
    <n v="9"/>
    <s v="Braintree"/>
    <s v="Revenue"/>
    <s v="Line Item"/>
    <s v="N/A"/>
    <x v="41"/>
    <x v="41"/>
    <m/>
    <x v="0"/>
  </r>
  <r>
    <n v="2969"/>
    <x v="19"/>
    <n v="9"/>
    <s v="Braintree"/>
    <s v="Revenue"/>
    <s v="Total"/>
    <s v="N/A"/>
    <x v="42"/>
    <x v="42"/>
    <m/>
    <x v="481"/>
  </r>
  <r>
    <n v="2970"/>
    <x v="19"/>
    <n v="9"/>
    <s v="Braintree"/>
    <s v="Revenue"/>
    <s v="Line Item"/>
    <s v="N/A"/>
    <x v="43"/>
    <x v="43"/>
    <m/>
    <x v="0"/>
  </r>
  <r>
    <n v="2971"/>
    <x v="19"/>
    <n v="9"/>
    <s v="Braintree"/>
    <s v="Revenue"/>
    <s v="Line Item"/>
    <s v="N/A"/>
    <x v="44"/>
    <x v="44"/>
    <m/>
    <x v="0"/>
  </r>
  <r>
    <n v="2972"/>
    <x v="19"/>
    <n v="9"/>
    <s v="Braintree"/>
    <s v="Revenue"/>
    <s v="Line Item"/>
    <s v="N/A"/>
    <x v="45"/>
    <x v="45"/>
    <m/>
    <x v="0"/>
  </r>
  <r>
    <n v="2973"/>
    <x v="19"/>
    <n v="9"/>
    <s v="Braintree"/>
    <s v="Revenue"/>
    <s v="Line Item"/>
    <s v="N/A"/>
    <x v="46"/>
    <x v="46"/>
    <m/>
    <x v="0"/>
  </r>
  <r>
    <n v="2974"/>
    <x v="19"/>
    <n v="9"/>
    <s v="Braintree"/>
    <s v="Revenue"/>
    <s v="Line Item"/>
    <s v="N/A"/>
    <x v="47"/>
    <x v="47"/>
    <m/>
    <x v="0"/>
  </r>
  <r>
    <n v="2975"/>
    <x v="19"/>
    <n v="9"/>
    <s v="Braintree"/>
    <s v="Revenue"/>
    <s v="Line Item"/>
    <s v="N/A"/>
    <x v="48"/>
    <x v="48"/>
    <m/>
    <x v="0"/>
  </r>
  <r>
    <n v="2976"/>
    <x v="19"/>
    <n v="9"/>
    <s v="Braintree"/>
    <s v="Revenue"/>
    <s v="Line Item"/>
    <s v="N/A"/>
    <x v="49"/>
    <x v="49"/>
    <m/>
    <x v="0"/>
  </r>
  <r>
    <n v="2977"/>
    <x v="19"/>
    <n v="9"/>
    <s v="Braintree"/>
    <s v="Revenue"/>
    <s v="Line Item"/>
    <s v="N/A"/>
    <x v="50"/>
    <x v="50"/>
    <m/>
    <x v="0"/>
  </r>
  <r>
    <n v="2978"/>
    <x v="19"/>
    <n v="9"/>
    <s v="Braintree"/>
    <s v="Revenue"/>
    <s v="Line Item"/>
    <s v="N/A"/>
    <x v="51"/>
    <x v="51"/>
    <m/>
    <x v="0"/>
  </r>
  <r>
    <n v="2979"/>
    <x v="19"/>
    <n v="9"/>
    <s v="Braintree"/>
    <s v="Revenue"/>
    <s v="Total"/>
    <s v="N/A"/>
    <x v="52"/>
    <x v="52"/>
    <m/>
    <x v="481"/>
  </r>
  <r>
    <n v="2980"/>
    <x v="19"/>
    <n v="9"/>
    <s v="Braintree"/>
    <s v="Salary Expense"/>
    <s v="Line Item"/>
    <s v="Management"/>
    <x v="53"/>
    <x v="53"/>
    <n v="1"/>
    <x v="482"/>
  </r>
  <r>
    <n v="2981"/>
    <x v="19"/>
    <n v="9"/>
    <s v="Braintree"/>
    <s v="Salary Expense"/>
    <s v="Line Item"/>
    <s v="Management"/>
    <x v="54"/>
    <x v="54"/>
    <n v="0.13"/>
    <x v="483"/>
  </r>
  <r>
    <n v="2982"/>
    <x v="19"/>
    <n v="9"/>
    <s v="Braintree"/>
    <s v="Salary Expense"/>
    <s v="Line Item"/>
    <s v="Management"/>
    <x v="55"/>
    <x v="55"/>
    <m/>
    <x v="0"/>
  </r>
  <r>
    <n v="2983"/>
    <x v="19"/>
    <n v="9"/>
    <s v="Braintree"/>
    <s v="Salary Expense"/>
    <s v="Line Item"/>
    <s v="Direct Care"/>
    <x v="56"/>
    <x v="56"/>
    <m/>
    <x v="0"/>
  </r>
  <r>
    <n v="2984"/>
    <x v="19"/>
    <n v="9"/>
    <s v="Braintree"/>
    <s v="Salary Expense"/>
    <s v="Line Item"/>
    <s v="Direct Care"/>
    <x v="57"/>
    <x v="57"/>
    <m/>
    <x v="0"/>
  </r>
  <r>
    <n v="2985"/>
    <x v="19"/>
    <n v="9"/>
    <s v="Braintree"/>
    <s v="Salary Expense"/>
    <s v="Line Item"/>
    <s v="Direct Care"/>
    <x v="58"/>
    <x v="58"/>
    <m/>
    <x v="0"/>
  </r>
  <r>
    <n v="2986"/>
    <x v="19"/>
    <n v="9"/>
    <s v="Braintree"/>
    <s v="Salary Expense"/>
    <s v="Line Item"/>
    <s v="Direct Care"/>
    <x v="59"/>
    <x v="59"/>
    <m/>
    <x v="0"/>
  </r>
  <r>
    <n v="2987"/>
    <x v="19"/>
    <n v="9"/>
    <s v="Braintree"/>
    <s v="Salary Expense"/>
    <s v="Line Item"/>
    <s v="Direct Care"/>
    <x v="60"/>
    <x v="60"/>
    <m/>
    <x v="0"/>
  </r>
  <r>
    <n v="2988"/>
    <x v="19"/>
    <n v="9"/>
    <s v="Braintree"/>
    <s v="Salary Expense"/>
    <s v="Line Item"/>
    <s v="Direct Care"/>
    <x v="61"/>
    <x v="61"/>
    <m/>
    <x v="0"/>
  </r>
  <r>
    <n v="2989"/>
    <x v="19"/>
    <n v="9"/>
    <s v="Braintree"/>
    <s v="Salary Expense"/>
    <s v="Line Item"/>
    <s v="Direct Care"/>
    <x v="62"/>
    <x v="62"/>
    <m/>
    <x v="0"/>
  </r>
  <r>
    <n v="2990"/>
    <x v="19"/>
    <n v="9"/>
    <s v="Braintree"/>
    <s v="Salary Expense"/>
    <s v="Line Item"/>
    <s v="Direct Care"/>
    <x v="63"/>
    <x v="63"/>
    <m/>
    <x v="0"/>
  </r>
  <r>
    <n v="2991"/>
    <x v="19"/>
    <n v="9"/>
    <s v="Braintree"/>
    <s v="Salary Expense"/>
    <s v="Line Item"/>
    <s v="Direct Care"/>
    <x v="64"/>
    <x v="64"/>
    <m/>
    <x v="0"/>
  </r>
  <r>
    <n v="2992"/>
    <x v="19"/>
    <n v="9"/>
    <s v="Braintree"/>
    <s v="Salary Expense"/>
    <s v="Line Item"/>
    <s v="Direct Care"/>
    <x v="65"/>
    <x v="65"/>
    <m/>
    <x v="0"/>
  </r>
  <r>
    <n v="2993"/>
    <x v="19"/>
    <n v="9"/>
    <s v="Braintree"/>
    <s v="Salary Expense"/>
    <s v="Line Item"/>
    <s v="Direct Care"/>
    <x v="66"/>
    <x v="66"/>
    <m/>
    <x v="0"/>
  </r>
  <r>
    <n v="2994"/>
    <x v="19"/>
    <n v="9"/>
    <s v="Braintree"/>
    <s v="Salary Expense"/>
    <s v="Line Item"/>
    <s v="Direct Care"/>
    <x v="67"/>
    <x v="67"/>
    <m/>
    <x v="0"/>
  </r>
  <r>
    <n v="2995"/>
    <x v="19"/>
    <n v="9"/>
    <s v="Braintree"/>
    <s v="Salary Expense"/>
    <s v="Line Item"/>
    <s v="Direct Care"/>
    <x v="68"/>
    <x v="68"/>
    <m/>
    <x v="0"/>
  </r>
  <r>
    <n v="2996"/>
    <x v="19"/>
    <n v="9"/>
    <s v="Braintree"/>
    <s v="Salary Expense"/>
    <s v="Line Item"/>
    <s v="Direct Care"/>
    <x v="69"/>
    <x v="69"/>
    <m/>
    <x v="0"/>
  </r>
  <r>
    <n v="2997"/>
    <x v="19"/>
    <n v="9"/>
    <s v="Braintree"/>
    <s v="Salary Expense"/>
    <s v="Line Item"/>
    <s v="Direct Care"/>
    <x v="70"/>
    <x v="70"/>
    <m/>
    <x v="0"/>
  </r>
  <r>
    <n v="2998"/>
    <x v="19"/>
    <n v="9"/>
    <s v="Braintree"/>
    <s v="Salary Expense"/>
    <s v="Line Item"/>
    <s v="Direct Care"/>
    <x v="71"/>
    <x v="71"/>
    <m/>
    <x v="0"/>
  </r>
  <r>
    <n v="2999"/>
    <x v="19"/>
    <n v="9"/>
    <s v="Braintree"/>
    <s v="Salary Expense"/>
    <s v="Line Item"/>
    <s v="Direct Care"/>
    <x v="72"/>
    <x v="72"/>
    <m/>
    <x v="0"/>
  </r>
  <r>
    <n v="3000"/>
    <x v="19"/>
    <n v="9"/>
    <s v="Braintree"/>
    <s v="Salary Expense"/>
    <s v="Line Item"/>
    <s v="Direct Care"/>
    <x v="73"/>
    <x v="73"/>
    <m/>
    <x v="0"/>
  </r>
  <r>
    <n v="3001"/>
    <x v="19"/>
    <n v="9"/>
    <s v="Braintree"/>
    <s v="Salary Expense"/>
    <s v="Line Item"/>
    <s v="Direct Care"/>
    <x v="74"/>
    <x v="74"/>
    <m/>
    <x v="0"/>
  </r>
  <r>
    <n v="3002"/>
    <x v="19"/>
    <n v="9"/>
    <s v="Braintree"/>
    <s v="Salary Expense"/>
    <s v="Line Item"/>
    <s v="Direct Care"/>
    <x v="75"/>
    <x v="75"/>
    <m/>
    <x v="0"/>
  </r>
  <r>
    <n v="3003"/>
    <x v="19"/>
    <n v="9"/>
    <s v="Braintree"/>
    <s v="Salary Expense"/>
    <s v="Line Item"/>
    <s v="Direct Care"/>
    <x v="76"/>
    <x v="76"/>
    <m/>
    <x v="0"/>
  </r>
  <r>
    <n v="3004"/>
    <x v="19"/>
    <n v="9"/>
    <s v="Braintree"/>
    <s v="Salary Expense"/>
    <s v="Line Item"/>
    <s v="Direct Care"/>
    <x v="77"/>
    <x v="77"/>
    <m/>
    <x v="0"/>
  </r>
  <r>
    <n v="3005"/>
    <x v="19"/>
    <n v="9"/>
    <s v="Braintree"/>
    <s v="Salary Expense"/>
    <s v="Line Item"/>
    <s v="Direct Care"/>
    <x v="78"/>
    <x v="78"/>
    <m/>
    <x v="0"/>
  </r>
  <r>
    <n v="3006"/>
    <x v="19"/>
    <n v="9"/>
    <s v="Braintree"/>
    <s v="Salary Expense"/>
    <s v="Line Item"/>
    <s v="Direct Care"/>
    <x v="79"/>
    <x v="79"/>
    <m/>
    <x v="0"/>
  </r>
  <r>
    <n v="3007"/>
    <x v="19"/>
    <n v="9"/>
    <s v="Braintree"/>
    <s v="Salary Expense"/>
    <s v="Line Item"/>
    <s v="Direct Care"/>
    <x v="80"/>
    <x v="80"/>
    <m/>
    <x v="0"/>
  </r>
  <r>
    <n v="3008"/>
    <x v="19"/>
    <n v="9"/>
    <s v="Braintree"/>
    <s v="Salary Expense"/>
    <s v="Line Item"/>
    <s v="Direct Care"/>
    <x v="81"/>
    <x v="81"/>
    <n v="0.84"/>
    <x v="484"/>
  </r>
  <r>
    <n v="3009"/>
    <x v="19"/>
    <n v="9"/>
    <s v="Braintree"/>
    <s v="Salary Expense"/>
    <s v="Line Item"/>
    <s v="Direct Care"/>
    <x v="82"/>
    <x v="82"/>
    <n v="2"/>
    <x v="485"/>
  </r>
  <r>
    <n v="3010"/>
    <x v="19"/>
    <n v="9"/>
    <s v="Braintree"/>
    <s v="Salary Expense"/>
    <s v="Line Item"/>
    <s v="Direct Care"/>
    <x v="83"/>
    <x v="83"/>
    <m/>
    <x v="0"/>
  </r>
  <r>
    <n v="3011"/>
    <x v="19"/>
    <n v="9"/>
    <s v="Braintree"/>
    <s v="Salary Expense"/>
    <s v="Line Item"/>
    <s v="Direct Care"/>
    <x v="84"/>
    <x v="84"/>
    <m/>
    <x v="0"/>
  </r>
  <r>
    <n v="3012"/>
    <x v="19"/>
    <n v="9"/>
    <s v="Braintree"/>
    <s v="Salary Expense"/>
    <s v="Line Item"/>
    <s v="Direct Care"/>
    <x v="85"/>
    <x v="85"/>
    <m/>
    <x v="0"/>
  </r>
  <r>
    <n v="3013"/>
    <x v="19"/>
    <n v="9"/>
    <s v="Braintree"/>
    <s v="Salary Expense"/>
    <s v="Line Item"/>
    <s v="Direct Care"/>
    <x v="86"/>
    <x v="86"/>
    <m/>
    <x v="0"/>
  </r>
  <r>
    <n v="3014"/>
    <x v="19"/>
    <n v="9"/>
    <s v="Braintree"/>
    <s v="Salary Expense"/>
    <s v="Line Item"/>
    <s v="Clerical/Support"/>
    <x v="87"/>
    <x v="87"/>
    <n v="0.54"/>
    <x v="486"/>
  </r>
  <r>
    <n v="3015"/>
    <x v="19"/>
    <n v="9"/>
    <s v="Braintree"/>
    <s v="Salary Expense"/>
    <s v="Line Item"/>
    <s v="Clerical/Support"/>
    <x v="88"/>
    <x v="88"/>
    <m/>
    <x v="0"/>
  </r>
  <r>
    <n v="3016"/>
    <x v="19"/>
    <n v="9"/>
    <s v="Braintree"/>
    <s v="Salary Expense"/>
    <s v="Line Item"/>
    <s v="Clerical/Support"/>
    <x v="89"/>
    <x v="89"/>
    <m/>
    <x v="0"/>
  </r>
  <r>
    <n v="3017"/>
    <x v="19"/>
    <n v="9"/>
    <s v="Braintree"/>
    <s v="Salary Expense"/>
    <s v="Line Item"/>
    <s v="N/A"/>
    <x v="90"/>
    <x v="90"/>
    <m/>
    <x v="0"/>
  </r>
  <r>
    <n v="3018"/>
    <x v="19"/>
    <n v="9"/>
    <s v="Braintree"/>
    <s v="Salary Expense"/>
    <s v="Total"/>
    <s v="N/A"/>
    <x v="91"/>
    <x v="91"/>
    <n v="4.51"/>
    <x v="487"/>
  </r>
  <r>
    <n v="3019"/>
    <x v="19"/>
    <n v="9"/>
    <s v="Braintree"/>
    <s v="Expense"/>
    <s v="Total"/>
    <s v="N/A"/>
    <x v="92"/>
    <x v="92"/>
    <n v="4.51"/>
    <x v="487"/>
  </r>
  <r>
    <n v="3020"/>
    <x v="19"/>
    <n v="9"/>
    <s v="Braintree"/>
    <s v="Expense"/>
    <s v="Line Item"/>
    <s v="N/A"/>
    <x v="93"/>
    <x v="93"/>
    <m/>
    <x v="0"/>
  </r>
  <r>
    <n v="3021"/>
    <x v="19"/>
    <n v="9"/>
    <s v="Braintree"/>
    <s v="Expense"/>
    <s v="Line Item"/>
    <s v="N/A"/>
    <x v="94"/>
    <x v="94"/>
    <m/>
    <x v="0"/>
  </r>
  <r>
    <n v="3022"/>
    <x v="19"/>
    <n v="9"/>
    <s v="Braintree"/>
    <s v="Expense"/>
    <s v="Line Item"/>
    <s v="N/A"/>
    <x v="95"/>
    <x v="95"/>
    <m/>
    <x v="0"/>
  </r>
  <r>
    <n v="3023"/>
    <x v="19"/>
    <n v="9"/>
    <s v="Braintree"/>
    <s v="Expense"/>
    <s v="Line Item"/>
    <s v="N/A"/>
    <x v="96"/>
    <x v="96"/>
    <m/>
    <x v="0"/>
  </r>
  <r>
    <n v="3024"/>
    <x v="19"/>
    <n v="9"/>
    <s v="Braintree"/>
    <s v="Expense"/>
    <s v="Total"/>
    <s v="N/A"/>
    <x v="97"/>
    <x v="97"/>
    <n v="0"/>
    <x v="1"/>
  </r>
  <r>
    <n v="3025"/>
    <x v="19"/>
    <n v="9"/>
    <s v="Braintree"/>
    <s v="Expense"/>
    <s v="Line Item"/>
    <s v="N/A"/>
    <x v="98"/>
    <x v="98"/>
    <m/>
    <x v="0"/>
  </r>
  <r>
    <n v="3026"/>
    <x v="19"/>
    <n v="9"/>
    <s v="Braintree"/>
    <s v="Expense"/>
    <s v="Total"/>
    <s v="N/A"/>
    <x v="99"/>
    <x v="99"/>
    <n v="4.51"/>
    <x v="487"/>
  </r>
  <r>
    <n v="3027"/>
    <x v="19"/>
    <n v="9"/>
    <s v="Braintree"/>
    <s v="Expense"/>
    <s v="Line Item"/>
    <s v="N/A"/>
    <x v="100"/>
    <x v="100"/>
    <m/>
    <x v="488"/>
  </r>
  <r>
    <n v="3028"/>
    <x v="19"/>
    <n v="9"/>
    <s v="Braintree"/>
    <s v="Expense"/>
    <s v="Line Item"/>
    <s v="N/A"/>
    <x v="101"/>
    <x v="101"/>
    <m/>
    <x v="489"/>
  </r>
  <r>
    <n v="3029"/>
    <x v="19"/>
    <n v="9"/>
    <s v="Braintree"/>
    <s v="Expense"/>
    <s v="Line Item"/>
    <s v="N/A"/>
    <x v="102"/>
    <x v="102"/>
    <m/>
    <x v="490"/>
  </r>
  <r>
    <n v="3030"/>
    <x v="19"/>
    <n v="9"/>
    <s v="Braintree"/>
    <s v="Expense"/>
    <s v="Total"/>
    <s v="N/A"/>
    <x v="103"/>
    <x v="103"/>
    <m/>
    <x v="491"/>
  </r>
  <r>
    <n v="3031"/>
    <x v="19"/>
    <n v="9"/>
    <s v="Braintree"/>
    <s v="Expense"/>
    <s v="Line Item"/>
    <s v="N/A"/>
    <x v="104"/>
    <x v="104"/>
    <m/>
    <x v="0"/>
  </r>
  <r>
    <n v="3032"/>
    <x v="19"/>
    <n v="9"/>
    <s v="Braintree"/>
    <s v="Expense"/>
    <s v="Line Item"/>
    <s v="N/A"/>
    <x v="105"/>
    <x v="105"/>
    <m/>
    <x v="0"/>
  </r>
  <r>
    <n v="3033"/>
    <x v="19"/>
    <n v="9"/>
    <s v="Braintree"/>
    <s v="Expense"/>
    <s v="Line Item"/>
    <s v="N/A"/>
    <x v="106"/>
    <x v="106"/>
    <m/>
    <x v="0"/>
  </r>
  <r>
    <n v="3034"/>
    <x v="19"/>
    <n v="9"/>
    <s v="Braintree"/>
    <s v="Expense"/>
    <s v="Line Item"/>
    <s v="N/A"/>
    <x v="107"/>
    <x v="107"/>
    <m/>
    <x v="0"/>
  </r>
  <r>
    <n v="3035"/>
    <x v="19"/>
    <n v="9"/>
    <s v="Braintree"/>
    <s v="Expense"/>
    <s v="Total"/>
    <s v="N/A"/>
    <x v="108"/>
    <x v="108"/>
    <m/>
    <x v="1"/>
  </r>
  <r>
    <n v="3036"/>
    <x v="19"/>
    <n v="9"/>
    <s v="Braintree"/>
    <s v="Expense"/>
    <s v="Line Item"/>
    <s v="N/A"/>
    <x v="109"/>
    <x v="109"/>
    <m/>
    <x v="0"/>
  </r>
  <r>
    <n v="3037"/>
    <x v="19"/>
    <n v="9"/>
    <s v="Braintree"/>
    <s v="Expense"/>
    <s v="Line Item"/>
    <s v="N/A"/>
    <x v="110"/>
    <x v="110"/>
    <m/>
    <x v="0"/>
  </r>
  <r>
    <n v="3038"/>
    <x v="19"/>
    <n v="9"/>
    <s v="Braintree"/>
    <s v="Expense"/>
    <s v="Line Item"/>
    <s v="N/A"/>
    <x v="111"/>
    <x v="111"/>
    <m/>
    <x v="0"/>
  </r>
  <r>
    <n v="3039"/>
    <x v="19"/>
    <n v="9"/>
    <s v="Braintree"/>
    <s v="Expense"/>
    <s v="Line Item"/>
    <s v="N/A"/>
    <x v="112"/>
    <x v="112"/>
    <m/>
    <x v="0"/>
  </r>
  <r>
    <n v="3040"/>
    <x v="19"/>
    <n v="9"/>
    <s v="Braintree"/>
    <s v="Expense"/>
    <s v="Line Item"/>
    <s v="N/A"/>
    <x v="113"/>
    <x v="113"/>
    <m/>
    <x v="492"/>
  </r>
  <r>
    <n v="3041"/>
    <x v="19"/>
    <n v="9"/>
    <s v="Braintree"/>
    <s v="Expense"/>
    <s v="Line Item"/>
    <s v="N/A"/>
    <x v="114"/>
    <x v="114"/>
    <m/>
    <x v="493"/>
  </r>
  <r>
    <n v="3042"/>
    <x v="19"/>
    <n v="9"/>
    <s v="Braintree"/>
    <s v="Expense"/>
    <s v="Line Item"/>
    <s v="N/A"/>
    <x v="115"/>
    <x v="115"/>
    <m/>
    <x v="0"/>
  </r>
  <r>
    <n v="3043"/>
    <x v="19"/>
    <n v="9"/>
    <s v="Braintree"/>
    <s v="Expense"/>
    <s v="Line Item"/>
    <s v="N/A"/>
    <x v="116"/>
    <x v="116"/>
    <m/>
    <x v="0"/>
  </r>
  <r>
    <n v="3044"/>
    <x v="19"/>
    <n v="9"/>
    <s v="Braintree"/>
    <s v="Expense"/>
    <s v="Line Item"/>
    <s v="N/A"/>
    <x v="117"/>
    <x v="117"/>
    <m/>
    <x v="0"/>
  </r>
  <r>
    <n v="3045"/>
    <x v="19"/>
    <n v="9"/>
    <s v="Braintree"/>
    <s v="Expense"/>
    <s v="Line Item"/>
    <s v="N/A"/>
    <x v="118"/>
    <x v="118"/>
    <m/>
    <x v="0"/>
  </r>
  <r>
    <n v="3046"/>
    <x v="19"/>
    <n v="9"/>
    <s v="Braintree"/>
    <s v="Expense"/>
    <s v="Line Item"/>
    <s v="N/A"/>
    <x v="119"/>
    <x v="119"/>
    <m/>
    <x v="0"/>
  </r>
  <r>
    <n v="3047"/>
    <x v="19"/>
    <n v="9"/>
    <s v="Braintree"/>
    <s v="Expense"/>
    <s v="Line Item"/>
    <s v="N/A"/>
    <x v="120"/>
    <x v="120"/>
    <m/>
    <x v="0"/>
  </r>
  <r>
    <n v="3048"/>
    <x v="19"/>
    <n v="9"/>
    <s v="Braintree"/>
    <s v="Expense"/>
    <s v="Line Item"/>
    <s v="N/A"/>
    <x v="121"/>
    <x v="121"/>
    <m/>
    <x v="471"/>
  </r>
  <r>
    <n v="3049"/>
    <x v="19"/>
    <n v="9"/>
    <s v="Braintree"/>
    <s v="Expense"/>
    <s v="Line Item"/>
    <s v="N/A"/>
    <x v="122"/>
    <x v="122"/>
    <m/>
    <x v="0"/>
  </r>
  <r>
    <n v="3050"/>
    <x v="19"/>
    <n v="9"/>
    <s v="Braintree"/>
    <s v="Expense"/>
    <s v="Line Item"/>
    <s v="N/A"/>
    <x v="123"/>
    <x v="123"/>
    <m/>
    <x v="0"/>
  </r>
  <r>
    <n v="3051"/>
    <x v="19"/>
    <n v="9"/>
    <s v="Braintree"/>
    <s v="Expense"/>
    <s v="Line Item"/>
    <s v="N/A"/>
    <x v="124"/>
    <x v="124"/>
    <m/>
    <x v="494"/>
  </r>
  <r>
    <n v="3052"/>
    <x v="19"/>
    <n v="9"/>
    <s v="Braintree"/>
    <s v="Expense"/>
    <s v="Line Item"/>
    <s v="N/A"/>
    <x v="125"/>
    <x v="125"/>
    <m/>
    <x v="0"/>
  </r>
  <r>
    <n v="3053"/>
    <x v="19"/>
    <n v="9"/>
    <s v="Braintree"/>
    <s v="Expense"/>
    <s v="Line Item"/>
    <s v="N/A"/>
    <x v="126"/>
    <x v="126"/>
    <m/>
    <x v="0"/>
  </r>
  <r>
    <n v="3054"/>
    <x v="19"/>
    <n v="9"/>
    <s v="Braintree"/>
    <s v="Expense"/>
    <s v="Total"/>
    <s v="N/A"/>
    <x v="127"/>
    <x v="127"/>
    <m/>
    <x v="495"/>
  </r>
  <r>
    <n v="3055"/>
    <x v="19"/>
    <n v="9"/>
    <s v="Braintree"/>
    <s v="Expense"/>
    <s v="Line Item"/>
    <s v="N/A"/>
    <x v="128"/>
    <x v="128"/>
    <m/>
    <x v="0"/>
  </r>
  <r>
    <n v="3056"/>
    <x v="19"/>
    <n v="9"/>
    <s v="Braintree"/>
    <s v="Expense"/>
    <s v="Line Item"/>
    <s v="N/A"/>
    <x v="129"/>
    <x v="129"/>
    <m/>
    <x v="496"/>
  </r>
  <r>
    <n v="3057"/>
    <x v="19"/>
    <n v="9"/>
    <s v="Braintree"/>
    <s v="Expense"/>
    <s v="Line Item"/>
    <s v="N/A"/>
    <x v="130"/>
    <x v="130"/>
    <m/>
    <x v="0"/>
  </r>
  <r>
    <n v="3058"/>
    <x v="19"/>
    <n v="9"/>
    <s v="Braintree"/>
    <s v="Expense"/>
    <s v="Line Item"/>
    <s v="N/A"/>
    <x v="131"/>
    <x v="131"/>
    <m/>
    <x v="497"/>
  </r>
  <r>
    <n v="3059"/>
    <x v="19"/>
    <n v="9"/>
    <s v="Braintree"/>
    <s v="Expense"/>
    <s v="Line Item"/>
    <s v="N/A"/>
    <x v="132"/>
    <x v="132"/>
    <m/>
    <x v="498"/>
  </r>
  <r>
    <n v="3060"/>
    <x v="19"/>
    <n v="9"/>
    <s v="Braintree"/>
    <s v="Expense"/>
    <s v="Line Item"/>
    <s v="N/A"/>
    <x v="133"/>
    <x v="133"/>
    <m/>
    <x v="0"/>
  </r>
  <r>
    <n v="3061"/>
    <x v="19"/>
    <n v="9"/>
    <s v="Braintree"/>
    <s v="Expense"/>
    <s v="Total"/>
    <s v="N/A"/>
    <x v="134"/>
    <x v="134"/>
    <m/>
    <x v="499"/>
  </r>
  <r>
    <n v="3062"/>
    <x v="19"/>
    <n v="9"/>
    <s v="Braintree"/>
    <s v="Expense"/>
    <s v="Line Item"/>
    <s v="N/A"/>
    <x v="135"/>
    <x v="135"/>
    <m/>
    <x v="500"/>
  </r>
  <r>
    <n v="3063"/>
    <x v="19"/>
    <n v="9"/>
    <s v="Braintree"/>
    <s v="Expense"/>
    <s v="Total"/>
    <s v="N/A"/>
    <x v="136"/>
    <x v="136"/>
    <m/>
    <x v="501"/>
  </r>
  <r>
    <n v="3064"/>
    <x v="19"/>
    <n v="9"/>
    <s v="Braintree"/>
    <s v="Expense"/>
    <s v="Line Item"/>
    <s v="N/A"/>
    <x v="137"/>
    <x v="137"/>
    <m/>
    <x v="0"/>
  </r>
  <r>
    <n v="3065"/>
    <x v="19"/>
    <n v="9"/>
    <s v="Braintree"/>
    <s v="Expense"/>
    <s v="Line Item"/>
    <s v="N/A"/>
    <x v="138"/>
    <x v="138"/>
    <m/>
    <x v="0"/>
  </r>
  <r>
    <n v="3066"/>
    <x v="19"/>
    <n v="9"/>
    <s v="Braintree"/>
    <s v="Expense"/>
    <s v="Total"/>
    <s v="N/A"/>
    <x v="139"/>
    <x v="139"/>
    <m/>
    <x v="501"/>
  </r>
  <r>
    <n v="3067"/>
    <x v="19"/>
    <n v="9"/>
    <s v="Braintree"/>
    <s v="Expense"/>
    <s v="Total"/>
    <s v="N/A"/>
    <x v="140"/>
    <x v="140"/>
    <m/>
    <x v="481"/>
  </r>
  <r>
    <n v="3068"/>
    <x v="19"/>
    <n v="9"/>
    <s v="Braintree"/>
    <s v="Expense"/>
    <s v="Line Item"/>
    <s v="N/A"/>
    <x v="141"/>
    <x v="141"/>
    <m/>
    <x v="502"/>
  </r>
  <r>
    <n v="3069"/>
    <x v="19"/>
    <n v="9"/>
    <s v="Braintree"/>
    <s v="Non-Reimbursable"/>
    <s v="Line Item"/>
    <s v="N/A"/>
    <x v="142"/>
    <x v="142"/>
    <m/>
    <x v="0"/>
  </r>
  <r>
    <n v="3070"/>
    <x v="19"/>
    <n v="9"/>
    <s v="Braintree"/>
    <s v="Non-Reimbursable"/>
    <s v="Line Item"/>
    <s v="N/A"/>
    <x v="143"/>
    <x v="143"/>
    <m/>
    <x v="0"/>
  </r>
  <r>
    <n v="3071"/>
    <x v="19"/>
    <n v="9"/>
    <s v="Braintree"/>
    <s v="Non-Reimbursable"/>
    <s v="Line Item"/>
    <s v="N/A"/>
    <x v="144"/>
    <x v="144"/>
    <m/>
    <x v="0"/>
  </r>
  <r>
    <n v="3072"/>
    <x v="19"/>
    <n v="9"/>
    <s v="Braintree"/>
    <s v="Non-Reimbursable"/>
    <s v="Line Item"/>
    <s v="N/A"/>
    <x v="145"/>
    <x v="145"/>
    <m/>
    <x v="0"/>
  </r>
  <r>
    <n v="3073"/>
    <x v="19"/>
    <n v="9"/>
    <s v="Braintree"/>
    <s v="Non-Reimbursable"/>
    <s v="Line Item"/>
    <s v="N/A"/>
    <x v="146"/>
    <x v="146"/>
    <m/>
    <x v="0"/>
  </r>
  <r>
    <n v="3074"/>
    <x v="19"/>
    <n v="9"/>
    <s v="Braintree"/>
    <s v="Non-Reimbursable"/>
    <s v="Line Item"/>
    <s v="N/A"/>
    <x v="147"/>
    <x v="147"/>
    <m/>
    <x v="0"/>
  </r>
  <r>
    <n v="3075"/>
    <x v="19"/>
    <n v="9"/>
    <s v="Braintree"/>
    <s v="Non-Reimbursable"/>
    <s v="Line Item"/>
    <s v="N/A"/>
    <x v="148"/>
    <x v="148"/>
    <m/>
    <x v="0"/>
  </r>
  <r>
    <n v="3076"/>
    <x v="19"/>
    <n v="9"/>
    <s v="Braintree"/>
    <s v="Non-Reimbursable"/>
    <s v="Total"/>
    <s v="N/A"/>
    <x v="149"/>
    <x v="149"/>
    <m/>
    <x v="0"/>
  </r>
  <r>
    <n v="3077"/>
    <x v="19"/>
    <n v="9"/>
    <s v="Braintree"/>
    <s v="Non-Reimbursable"/>
    <s v="Total"/>
    <s v="N/A"/>
    <x v="150"/>
    <x v="150"/>
    <m/>
    <x v="0"/>
  </r>
  <r>
    <n v="3078"/>
    <x v="19"/>
    <n v="9"/>
    <s v="Braintree"/>
    <s v="Non-Reimbursable"/>
    <s v="Line Item"/>
    <s v="N/A"/>
    <x v="151"/>
    <x v="151"/>
    <m/>
    <x v="0"/>
  </r>
  <r>
    <n v="3079"/>
    <x v="19"/>
    <n v="9"/>
    <s v="Braintree"/>
    <s v="Non-Reimbursable"/>
    <s v="Line Item"/>
    <s v="N/A"/>
    <x v="152"/>
    <x v="152"/>
    <m/>
    <x v="0"/>
  </r>
  <r>
    <n v="3080"/>
    <x v="19"/>
    <n v="9"/>
    <s v="Braintree"/>
    <s v="Non-Reimbursable"/>
    <s v="Line Item"/>
    <s v="N/A"/>
    <x v="153"/>
    <x v="153"/>
    <m/>
    <x v="0"/>
  </r>
  <r>
    <n v="3081"/>
    <x v="20"/>
    <n v="10"/>
    <s v="Plymouth"/>
    <s v="Revenue"/>
    <s v="Line Item"/>
    <s v="N/A"/>
    <x v="0"/>
    <x v="0"/>
    <m/>
    <x v="0"/>
  </r>
  <r>
    <n v="3082"/>
    <x v="20"/>
    <n v="10"/>
    <s v="Plymouth"/>
    <s v="Revenue"/>
    <s v="Line Item"/>
    <s v="N/A"/>
    <x v="1"/>
    <x v="1"/>
    <m/>
    <x v="0"/>
  </r>
  <r>
    <n v="3083"/>
    <x v="20"/>
    <n v="10"/>
    <s v="Plymouth"/>
    <s v="Revenue"/>
    <s v="Line Item"/>
    <s v="N/A"/>
    <x v="2"/>
    <x v="2"/>
    <m/>
    <x v="0"/>
  </r>
  <r>
    <n v="3084"/>
    <x v="20"/>
    <n v="10"/>
    <s v="Plymouth"/>
    <s v="Revenue"/>
    <s v="Total"/>
    <s v="N/A"/>
    <x v="3"/>
    <x v="3"/>
    <m/>
    <x v="1"/>
  </r>
  <r>
    <n v="3085"/>
    <x v="20"/>
    <n v="10"/>
    <s v="Plymouth"/>
    <s v="Revenue"/>
    <s v="Line Item"/>
    <s v="N/A"/>
    <x v="4"/>
    <x v="4"/>
    <m/>
    <x v="0"/>
  </r>
  <r>
    <n v="3086"/>
    <x v="20"/>
    <n v="10"/>
    <s v="Plymouth"/>
    <s v="Revenue"/>
    <s v="Line Item"/>
    <s v="N/A"/>
    <x v="5"/>
    <x v="5"/>
    <m/>
    <x v="0"/>
  </r>
  <r>
    <n v="3087"/>
    <x v="20"/>
    <n v="10"/>
    <s v="Plymouth"/>
    <s v="Revenue"/>
    <s v="Total"/>
    <s v="N/A"/>
    <x v="6"/>
    <x v="6"/>
    <m/>
    <x v="1"/>
  </r>
  <r>
    <n v="3088"/>
    <x v="20"/>
    <n v="10"/>
    <s v="Plymouth"/>
    <s v="Revenue"/>
    <s v="Line Item"/>
    <s v="N/A"/>
    <x v="7"/>
    <x v="7"/>
    <m/>
    <x v="0"/>
  </r>
  <r>
    <n v="3089"/>
    <x v="20"/>
    <n v="10"/>
    <s v="Plymouth"/>
    <s v="Revenue"/>
    <s v="Line Item"/>
    <s v="N/A"/>
    <x v="8"/>
    <x v="8"/>
    <m/>
    <x v="0"/>
  </r>
  <r>
    <n v="3090"/>
    <x v="20"/>
    <n v="10"/>
    <s v="Plymouth"/>
    <s v="Revenue"/>
    <s v="Line Item"/>
    <s v="N/A"/>
    <x v="9"/>
    <x v="9"/>
    <m/>
    <x v="0"/>
  </r>
  <r>
    <n v="3091"/>
    <x v="20"/>
    <n v="10"/>
    <s v="Plymouth"/>
    <s v="Revenue"/>
    <s v="Line Item"/>
    <s v="N/A"/>
    <x v="10"/>
    <x v="10"/>
    <m/>
    <x v="503"/>
  </r>
  <r>
    <n v="3092"/>
    <x v="20"/>
    <n v="10"/>
    <s v="Plymouth"/>
    <s v="Revenue"/>
    <s v="Line Item"/>
    <s v="N/A"/>
    <x v="11"/>
    <x v="11"/>
    <m/>
    <x v="0"/>
  </r>
  <r>
    <n v="3093"/>
    <x v="20"/>
    <n v="10"/>
    <s v="Plymouth"/>
    <s v="Revenue"/>
    <s v="Line Item"/>
    <s v="N/A"/>
    <x v="12"/>
    <x v="12"/>
    <m/>
    <x v="0"/>
  </r>
  <r>
    <n v="3094"/>
    <x v="20"/>
    <n v="10"/>
    <s v="Plymouth"/>
    <s v="Revenue"/>
    <s v="Line Item"/>
    <s v="N/A"/>
    <x v="13"/>
    <x v="13"/>
    <m/>
    <x v="0"/>
  </r>
  <r>
    <n v="3095"/>
    <x v="20"/>
    <n v="10"/>
    <s v="Plymouth"/>
    <s v="Revenue"/>
    <s v="Line Item"/>
    <s v="N/A"/>
    <x v="14"/>
    <x v="14"/>
    <m/>
    <x v="0"/>
  </r>
  <r>
    <n v="3096"/>
    <x v="20"/>
    <n v="10"/>
    <s v="Plymouth"/>
    <s v="Revenue"/>
    <s v="Line Item"/>
    <s v="N/A"/>
    <x v="15"/>
    <x v="15"/>
    <m/>
    <x v="0"/>
  </r>
  <r>
    <n v="3097"/>
    <x v="20"/>
    <n v="10"/>
    <s v="Plymouth"/>
    <s v="Revenue"/>
    <s v="Line Item"/>
    <s v="N/A"/>
    <x v="16"/>
    <x v="16"/>
    <m/>
    <x v="0"/>
  </r>
  <r>
    <n v="3098"/>
    <x v="20"/>
    <n v="10"/>
    <s v="Plymouth"/>
    <s v="Revenue"/>
    <s v="Line Item"/>
    <s v="N/A"/>
    <x v="17"/>
    <x v="17"/>
    <m/>
    <x v="0"/>
  </r>
  <r>
    <n v="3099"/>
    <x v="20"/>
    <n v="10"/>
    <s v="Plymouth"/>
    <s v="Revenue"/>
    <s v="Line Item"/>
    <s v="N/A"/>
    <x v="18"/>
    <x v="18"/>
    <m/>
    <x v="0"/>
  </r>
  <r>
    <n v="3100"/>
    <x v="20"/>
    <n v="10"/>
    <s v="Plymouth"/>
    <s v="Revenue"/>
    <s v="Line Item"/>
    <s v="N/A"/>
    <x v="19"/>
    <x v="19"/>
    <m/>
    <x v="0"/>
  </r>
  <r>
    <n v="3101"/>
    <x v="20"/>
    <n v="10"/>
    <s v="Plymouth"/>
    <s v="Revenue"/>
    <s v="Line Item"/>
    <s v="N/A"/>
    <x v="20"/>
    <x v="20"/>
    <m/>
    <x v="0"/>
  </r>
  <r>
    <n v="3102"/>
    <x v="20"/>
    <n v="10"/>
    <s v="Plymouth"/>
    <s v="Revenue"/>
    <s v="Line Item"/>
    <s v="N/A"/>
    <x v="21"/>
    <x v="21"/>
    <m/>
    <x v="0"/>
  </r>
  <r>
    <n v="3103"/>
    <x v="20"/>
    <n v="10"/>
    <s v="Plymouth"/>
    <s v="Revenue"/>
    <s v="Line Item"/>
    <s v="N/A"/>
    <x v="22"/>
    <x v="22"/>
    <m/>
    <x v="0"/>
  </r>
  <r>
    <n v="3104"/>
    <x v="20"/>
    <n v="10"/>
    <s v="Plymouth"/>
    <s v="Revenue"/>
    <s v="Line Item"/>
    <s v="N/A"/>
    <x v="23"/>
    <x v="23"/>
    <m/>
    <x v="0"/>
  </r>
  <r>
    <n v="3105"/>
    <x v="20"/>
    <n v="10"/>
    <s v="Plymouth"/>
    <s v="Revenue"/>
    <s v="Line Item"/>
    <s v="N/A"/>
    <x v="24"/>
    <x v="24"/>
    <m/>
    <x v="0"/>
  </r>
  <r>
    <n v="3106"/>
    <x v="20"/>
    <n v="10"/>
    <s v="Plymouth"/>
    <s v="Revenue"/>
    <s v="Line Item"/>
    <s v="N/A"/>
    <x v="25"/>
    <x v="25"/>
    <m/>
    <x v="0"/>
  </r>
  <r>
    <n v="3107"/>
    <x v="20"/>
    <n v="10"/>
    <s v="Plymouth"/>
    <s v="Revenue"/>
    <s v="Line Item"/>
    <s v="N/A"/>
    <x v="26"/>
    <x v="26"/>
    <m/>
    <x v="0"/>
  </r>
  <r>
    <n v="3108"/>
    <x v="20"/>
    <n v="10"/>
    <s v="Plymouth"/>
    <s v="Revenue"/>
    <s v="Line Item"/>
    <s v="N/A"/>
    <x v="27"/>
    <x v="27"/>
    <m/>
    <x v="0"/>
  </r>
  <r>
    <n v="3109"/>
    <x v="20"/>
    <n v="10"/>
    <s v="Plymouth"/>
    <s v="Revenue"/>
    <s v="Line Item"/>
    <s v="N/A"/>
    <x v="28"/>
    <x v="28"/>
    <m/>
    <x v="504"/>
  </r>
  <r>
    <n v="3110"/>
    <x v="20"/>
    <n v="10"/>
    <s v="Plymouth"/>
    <s v="Revenue"/>
    <s v="Line Item"/>
    <s v="N/A"/>
    <x v="29"/>
    <x v="29"/>
    <m/>
    <x v="0"/>
  </r>
  <r>
    <n v="3111"/>
    <x v="20"/>
    <n v="10"/>
    <s v="Plymouth"/>
    <s v="Revenue"/>
    <s v="Line Item"/>
    <s v="N/A"/>
    <x v="30"/>
    <x v="30"/>
    <m/>
    <x v="0"/>
  </r>
  <r>
    <n v="3112"/>
    <x v="20"/>
    <n v="10"/>
    <s v="Plymouth"/>
    <s v="Revenue"/>
    <s v="Line Item"/>
    <s v="N/A"/>
    <x v="31"/>
    <x v="31"/>
    <m/>
    <x v="0"/>
  </r>
  <r>
    <n v="3113"/>
    <x v="20"/>
    <n v="10"/>
    <s v="Plymouth"/>
    <s v="Revenue"/>
    <s v="Line Item"/>
    <s v="N/A"/>
    <x v="32"/>
    <x v="32"/>
    <m/>
    <x v="0"/>
  </r>
  <r>
    <n v="3114"/>
    <x v="20"/>
    <n v="10"/>
    <s v="Plymouth"/>
    <s v="Revenue"/>
    <s v="Line Item"/>
    <s v="N/A"/>
    <x v="33"/>
    <x v="33"/>
    <m/>
    <x v="0"/>
  </r>
  <r>
    <n v="3115"/>
    <x v="20"/>
    <n v="10"/>
    <s v="Plymouth"/>
    <s v="Revenue"/>
    <s v="Line Item"/>
    <s v="N/A"/>
    <x v="34"/>
    <x v="34"/>
    <m/>
    <x v="0"/>
  </r>
  <r>
    <n v="3116"/>
    <x v="20"/>
    <n v="10"/>
    <s v="Plymouth"/>
    <s v="Revenue"/>
    <s v="Line Item"/>
    <s v="N/A"/>
    <x v="35"/>
    <x v="35"/>
    <m/>
    <x v="0"/>
  </r>
  <r>
    <n v="3117"/>
    <x v="20"/>
    <n v="10"/>
    <s v="Plymouth"/>
    <s v="Revenue"/>
    <s v="Line Item"/>
    <s v="N/A"/>
    <x v="36"/>
    <x v="36"/>
    <m/>
    <x v="0"/>
  </r>
  <r>
    <n v="3118"/>
    <x v="20"/>
    <n v="10"/>
    <s v="Plymouth"/>
    <s v="Revenue"/>
    <s v="Line Item"/>
    <s v="N/A"/>
    <x v="37"/>
    <x v="37"/>
    <m/>
    <x v="0"/>
  </r>
  <r>
    <n v="3119"/>
    <x v="20"/>
    <n v="10"/>
    <s v="Plymouth"/>
    <s v="Revenue"/>
    <s v="Line Item"/>
    <s v="N/A"/>
    <x v="38"/>
    <x v="38"/>
    <m/>
    <x v="0"/>
  </r>
  <r>
    <n v="3120"/>
    <x v="20"/>
    <n v="10"/>
    <s v="Plymouth"/>
    <s v="Revenue"/>
    <s v="Line Item"/>
    <s v="N/A"/>
    <x v="39"/>
    <x v="39"/>
    <m/>
    <x v="0"/>
  </r>
  <r>
    <n v="3121"/>
    <x v="20"/>
    <n v="10"/>
    <s v="Plymouth"/>
    <s v="Revenue"/>
    <s v="Line Item"/>
    <s v="N/A"/>
    <x v="40"/>
    <x v="40"/>
    <m/>
    <x v="0"/>
  </r>
  <r>
    <n v="3122"/>
    <x v="20"/>
    <n v="10"/>
    <s v="Plymouth"/>
    <s v="Revenue"/>
    <s v="Line Item"/>
    <s v="N/A"/>
    <x v="41"/>
    <x v="41"/>
    <m/>
    <x v="0"/>
  </r>
  <r>
    <n v="3123"/>
    <x v="20"/>
    <n v="10"/>
    <s v="Plymouth"/>
    <s v="Revenue"/>
    <s v="Total"/>
    <s v="N/A"/>
    <x v="42"/>
    <x v="42"/>
    <m/>
    <x v="505"/>
  </r>
  <r>
    <n v="3124"/>
    <x v="20"/>
    <n v="10"/>
    <s v="Plymouth"/>
    <s v="Revenue"/>
    <s v="Line Item"/>
    <s v="N/A"/>
    <x v="43"/>
    <x v="43"/>
    <m/>
    <x v="0"/>
  </r>
  <r>
    <n v="3125"/>
    <x v="20"/>
    <n v="10"/>
    <s v="Plymouth"/>
    <s v="Revenue"/>
    <s v="Line Item"/>
    <s v="N/A"/>
    <x v="44"/>
    <x v="44"/>
    <m/>
    <x v="0"/>
  </r>
  <r>
    <n v="3126"/>
    <x v="20"/>
    <n v="10"/>
    <s v="Plymouth"/>
    <s v="Revenue"/>
    <s v="Line Item"/>
    <s v="N/A"/>
    <x v="45"/>
    <x v="45"/>
    <m/>
    <x v="0"/>
  </r>
  <r>
    <n v="3127"/>
    <x v="20"/>
    <n v="10"/>
    <s v="Plymouth"/>
    <s v="Revenue"/>
    <s v="Line Item"/>
    <s v="N/A"/>
    <x v="46"/>
    <x v="46"/>
    <m/>
    <x v="0"/>
  </r>
  <r>
    <n v="3128"/>
    <x v="20"/>
    <n v="10"/>
    <s v="Plymouth"/>
    <s v="Revenue"/>
    <s v="Line Item"/>
    <s v="N/A"/>
    <x v="47"/>
    <x v="47"/>
    <m/>
    <x v="0"/>
  </r>
  <r>
    <n v="3129"/>
    <x v="20"/>
    <n v="10"/>
    <s v="Plymouth"/>
    <s v="Revenue"/>
    <s v="Line Item"/>
    <s v="N/A"/>
    <x v="48"/>
    <x v="48"/>
    <m/>
    <x v="0"/>
  </r>
  <r>
    <n v="3130"/>
    <x v="20"/>
    <n v="10"/>
    <s v="Plymouth"/>
    <s v="Revenue"/>
    <s v="Line Item"/>
    <s v="N/A"/>
    <x v="49"/>
    <x v="49"/>
    <m/>
    <x v="0"/>
  </r>
  <r>
    <n v="3131"/>
    <x v="20"/>
    <n v="10"/>
    <s v="Plymouth"/>
    <s v="Revenue"/>
    <s v="Line Item"/>
    <s v="N/A"/>
    <x v="50"/>
    <x v="50"/>
    <m/>
    <x v="0"/>
  </r>
  <r>
    <n v="3132"/>
    <x v="20"/>
    <n v="10"/>
    <s v="Plymouth"/>
    <s v="Revenue"/>
    <s v="Line Item"/>
    <s v="N/A"/>
    <x v="51"/>
    <x v="51"/>
    <m/>
    <x v="0"/>
  </r>
  <r>
    <n v="3133"/>
    <x v="20"/>
    <n v="10"/>
    <s v="Plymouth"/>
    <s v="Revenue"/>
    <s v="Total"/>
    <s v="N/A"/>
    <x v="52"/>
    <x v="52"/>
    <m/>
    <x v="505"/>
  </r>
  <r>
    <n v="3134"/>
    <x v="20"/>
    <n v="10"/>
    <s v="Plymouth"/>
    <s v="Salary Expense"/>
    <s v="Line Item"/>
    <s v="Management"/>
    <x v="53"/>
    <x v="53"/>
    <n v="1"/>
    <x v="506"/>
  </r>
  <r>
    <n v="3135"/>
    <x v="20"/>
    <n v="10"/>
    <s v="Plymouth"/>
    <s v="Salary Expense"/>
    <s v="Line Item"/>
    <s v="Management"/>
    <x v="54"/>
    <x v="54"/>
    <n v="0.12"/>
    <x v="507"/>
  </r>
  <r>
    <n v="3136"/>
    <x v="20"/>
    <n v="10"/>
    <s v="Plymouth"/>
    <s v="Salary Expense"/>
    <s v="Line Item"/>
    <s v="Management"/>
    <x v="55"/>
    <x v="55"/>
    <m/>
    <x v="0"/>
  </r>
  <r>
    <n v="3137"/>
    <x v="20"/>
    <n v="10"/>
    <s v="Plymouth"/>
    <s v="Salary Expense"/>
    <s v="Line Item"/>
    <s v="Direct Care"/>
    <x v="56"/>
    <x v="56"/>
    <m/>
    <x v="0"/>
  </r>
  <r>
    <n v="3138"/>
    <x v="20"/>
    <n v="10"/>
    <s v="Plymouth"/>
    <s v="Salary Expense"/>
    <s v="Line Item"/>
    <s v="Direct Care"/>
    <x v="57"/>
    <x v="57"/>
    <m/>
    <x v="0"/>
  </r>
  <r>
    <n v="3139"/>
    <x v="20"/>
    <n v="10"/>
    <s v="Plymouth"/>
    <s v="Salary Expense"/>
    <s v="Line Item"/>
    <s v="Direct Care"/>
    <x v="58"/>
    <x v="58"/>
    <m/>
    <x v="0"/>
  </r>
  <r>
    <n v="3140"/>
    <x v="20"/>
    <n v="10"/>
    <s v="Plymouth"/>
    <s v="Salary Expense"/>
    <s v="Line Item"/>
    <s v="Direct Care"/>
    <x v="59"/>
    <x v="59"/>
    <m/>
    <x v="0"/>
  </r>
  <r>
    <n v="3141"/>
    <x v="20"/>
    <n v="10"/>
    <s v="Plymouth"/>
    <s v="Salary Expense"/>
    <s v="Line Item"/>
    <s v="Direct Care"/>
    <x v="60"/>
    <x v="60"/>
    <m/>
    <x v="0"/>
  </r>
  <r>
    <n v="3142"/>
    <x v="20"/>
    <n v="10"/>
    <s v="Plymouth"/>
    <s v="Salary Expense"/>
    <s v="Line Item"/>
    <s v="Direct Care"/>
    <x v="61"/>
    <x v="61"/>
    <m/>
    <x v="0"/>
  </r>
  <r>
    <n v="3143"/>
    <x v="20"/>
    <n v="10"/>
    <s v="Plymouth"/>
    <s v="Salary Expense"/>
    <s v="Line Item"/>
    <s v="Direct Care"/>
    <x v="62"/>
    <x v="62"/>
    <m/>
    <x v="0"/>
  </r>
  <r>
    <n v="3144"/>
    <x v="20"/>
    <n v="10"/>
    <s v="Plymouth"/>
    <s v="Salary Expense"/>
    <s v="Line Item"/>
    <s v="Direct Care"/>
    <x v="63"/>
    <x v="63"/>
    <m/>
    <x v="0"/>
  </r>
  <r>
    <n v="3145"/>
    <x v="20"/>
    <n v="10"/>
    <s v="Plymouth"/>
    <s v="Salary Expense"/>
    <s v="Line Item"/>
    <s v="Direct Care"/>
    <x v="64"/>
    <x v="64"/>
    <m/>
    <x v="0"/>
  </r>
  <r>
    <n v="3146"/>
    <x v="20"/>
    <n v="10"/>
    <s v="Plymouth"/>
    <s v="Salary Expense"/>
    <s v="Line Item"/>
    <s v="Direct Care"/>
    <x v="65"/>
    <x v="65"/>
    <m/>
    <x v="0"/>
  </r>
  <r>
    <n v="3147"/>
    <x v="20"/>
    <n v="10"/>
    <s v="Plymouth"/>
    <s v="Salary Expense"/>
    <s v="Line Item"/>
    <s v="Direct Care"/>
    <x v="66"/>
    <x v="66"/>
    <m/>
    <x v="0"/>
  </r>
  <r>
    <n v="3148"/>
    <x v="20"/>
    <n v="10"/>
    <s v="Plymouth"/>
    <s v="Salary Expense"/>
    <s v="Line Item"/>
    <s v="Direct Care"/>
    <x v="67"/>
    <x v="67"/>
    <m/>
    <x v="0"/>
  </r>
  <r>
    <n v="3149"/>
    <x v="20"/>
    <n v="10"/>
    <s v="Plymouth"/>
    <s v="Salary Expense"/>
    <s v="Line Item"/>
    <s v="Direct Care"/>
    <x v="68"/>
    <x v="68"/>
    <m/>
    <x v="0"/>
  </r>
  <r>
    <n v="3150"/>
    <x v="20"/>
    <n v="10"/>
    <s v="Plymouth"/>
    <s v="Salary Expense"/>
    <s v="Line Item"/>
    <s v="Direct Care"/>
    <x v="69"/>
    <x v="69"/>
    <m/>
    <x v="0"/>
  </r>
  <r>
    <n v="3151"/>
    <x v="20"/>
    <n v="10"/>
    <s v="Plymouth"/>
    <s v="Salary Expense"/>
    <s v="Line Item"/>
    <s v="Direct Care"/>
    <x v="70"/>
    <x v="70"/>
    <m/>
    <x v="0"/>
  </r>
  <r>
    <n v="3152"/>
    <x v="20"/>
    <n v="10"/>
    <s v="Plymouth"/>
    <s v="Salary Expense"/>
    <s v="Line Item"/>
    <s v="Direct Care"/>
    <x v="71"/>
    <x v="71"/>
    <m/>
    <x v="0"/>
  </r>
  <r>
    <n v="3153"/>
    <x v="20"/>
    <n v="10"/>
    <s v="Plymouth"/>
    <s v="Salary Expense"/>
    <s v="Line Item"/>
    <s v="Direct Care"/>
    <x v="72"/>
    <x v="72"/>
    <m/>
    <x v="0"/>
  </r>
  <r>
    <n v="3154"/>
    <x v="20"/>
    <n v="10"/>
    <s v="Plymouth"/>
    <s v="Salary Expense"/>
    <s v="Line Item"/>
    <s v="Direct Care"/>
    <x v="73"/>
    <x v="73"/>
    <m/>
    <x v="0"/>
  </r>
  <r>
    <n v="3155"/>
    <x v="20"/>
    <n v="10"/>
    <s v="Plymouth"/>
    <s v="Salary Expense"/>
    <s v="Line Item"/>
    <s v="Direct Care"/>
    <x v="74"/>
    <x v="74"/>
    <m/>
    <x v="0"/>
  </r>
  <r>
    <n v="3156"/>
    <x v="20"/>
    <n v="10"/>
    <s v="Plymouth"/>
    <s v="Salary Expense"/>
    <s v="Line Item"/>
    <s v="Direct Care"/>
    <x v="75"/>
    <x v="75"/>
    <m/>
    <x v="0"/>
  </r>
  <r>
    <n v="3157"/>
    <x v="20"/>
    <n v="10"/>
    <s v="Plymouth"/>
    <s v="Salary Expense"/>
    <s v="Line Item"/>
    <s v="Direct Care"/>
    <x v="76"/>
    <x v="76"/>
    <m/>
    <x v="0"/>
  </r>
  <r>
    <n v="3158"/>
    <x v="20"/>
    <n v="10"/>
    <s v="Plymouth"/>
    <s v="Salary Expense"/>
    <s v="Line Item"/>
    <s v="Direct Care"/>
    <x v="77"/>
    <x v="77"/>
    <m/>
    <x v="0"/>
  </r>
  <r>
    <n v="3159"/>
    <x v="20"/>
    <n v="10"/>
    <s v="Plymouth"/>
    <s v="Salary Expense"/>
    <s v="Line Item"/>
    <s v="Direct Care"/>
    <x v="78"/>
    <x v="78"/>
    <m/>
    <x v="0"/>
  </r>
  <r>
    <n v="3160"/>
    <x v="20"/>
    <n v="10"/>
    <s v="Plymouth"/>
    <s v="Salary Expense"/>
    <s v="Line Item"/>
    <s v="Direct Care"/>
    <x v="79"/>
    <x v="79"/>
    <m/>
    <x v="0"/>
  </r>
  <r>
    <n v="3161"/>
    <x v="20"/>
    <n v="10"/>
    <s v="Plymouth"/>
    <s v="Salary Expense"/>
    <s v="Line Item"/>
    <s v="Direct Care"/>
    <x v="80"/>
    <x v="80"/>
    <m/>
    <x v="0"/>
  </r>
  <r>
    <n v="3162"/>
    <x v="20"/>
    <n v="10"/>
    <s v="Plymouth"/>
    <s v="Salary Expense"/>
    <s v="Line Item"/>
    <s v="Direct Care"/>
    <x v="81"/>
    <x v="81"/>
    <m/>
    <x v="0"/>
  </r>
  <r>
    <n v="3163"/>
    <x v="20"/>
    <n v="10"/>
    <s v="Plymouth"/>
    <s v="Salary Expense"/>
    <s v="Line Item"/>
    <s v="Direct Care"/>
    <x v="82"/>
    <x v="82"/>
    <n v="2.13"/>
    <x v="508"/>
  </r>
  <r>
    <n v="3164"/>
    <x v="20"/>
    <n v="10"/>
    <s v="Plymouth"/>
    <s v="Salary Expense"/>
    <s v="Line Item"/>
    <s v="Direct Care"/>
    <x v="83"/>
    <x v="83"/>
    <m/>
    <x v="0"/>
  </r>
  <r>
    <n v="3165"/>
    <x v="20"/>
    <n v="10"/>
    <s v="Plymouth"/>
    <s v="Salary Expense"/>
    <s v="Line Item"/>
    <s v="Direct Care"/>
    <x v="84"/>
    <x v="84"/>
    <m/>
    <x v="0"/>
  </r>
  <r>
    <n v="3166"/>
    <x v="20"/>
    <n v="10"/>
    <s v="Plymouth"/>
    <s v="Salary Expense"/>
    <s v="Line Item"/>
    <s v="Direct Care"/>
    <x v="85"/>
    <x v="85"/>
    <m/>
    <x v="0"/>
  </r>
  <r>
    <n v="3167"/>
    <x v="20"/>
    <n v="10"/>
    <s v="Plymouth"/>
    <s v="Salary Expense"/>
    <s v="Line Item"/>
    <s v="Direct Care"/>
    <x v="86"/>
    <x v="86"/>
    <m/>
    <x v="0"/>
  </r>
  <r>
    <n v="3168"/>
    <x v="20"/>
    <n v="10"/>
    <s v="Plymouth"/>
    <s v="Salary Expense"/>
    <s v="Line Item"/>
    <s v="Clerical/Support"/>
    <x v="87"/>
    <x v="87"/>
    <n v="0.46"/>
    <x v="509"/>
  </r>
  <r>
    <n v="3169"/>
    <x v="20"/>
    <n v="10"/>
    <s v="Plymouth"/>
    <s v="Salary Expense"/>
    <s v="Line Item"/>
    <s v="Clerical/Support"/>
    <x v="88"/>
    <x v="88"/>
    <m/>
    <x v="0"/>
  </r>
  <r>
    <n v="3170"/>
    <x v="20"/>
    <n v="10"/>
    <s v="Plymouth"/>
    <s v="Salary Expense"/>
    <s v="Line Item"/>
    <s v="Clerical/Support"/>
    <x v="89"/>
    <x v="89"/>
    <m/>
    <x v="0"/>
  </r>
  <r>
    <n v="3171"/>
    <x v="20"/>
    <n v="10"/>
    <s v="Plymouth"/>
    <s v="Salary Expense"/>
    <s v="Line Item"/>
    <s v="N/A"/>
    <x v="90"/>
    <x v="90"/>
    <s v="XXXXXX"/>
    <x v="0"/>
  </r>
  <r>
    <n v="3172"/>
    <x v="20"/>
    <n v="10"/>
    <s v="Plymouth"/>
    <s v="Salary Expense"/>
    <s v="Total"/>
    <s v="N/A"/>
    <x v="91"/>
    <x v="91"/>
    <n v="3.71"/>
    <x v="510"/>
  </r>
  <r>
    <n v="3173"/>
    <x v="20"/>
    <n v="10"/>
    <s v="Plymouth"/>
    <s v="Expense"/>
    <s v="Total"/>
    <s v="N/A"/>
    <x v="92"/>
    <x v="92"/>
    <n v="3.71"/>
    <x v="510"/>
  </r>
  <r>
    <n v="3174"/>
    <x v="20"/>
    <n v="10"/>
    <s v="Plymouth"/>
    <s v="Expense"/>
    <s v="Line Item"/>
    <s v="N/A"/>
    <x v="93"/>
    <x v="93"/>
    <m/>
    <x v="0"/>
  </r>
  <r>
    <n v="3175"/>
    <x v="20"/>
    <n v="10"/>
    <s v="Plymouth"/>
    <s v="Expense"/>
    <s v="Line Item"/>
    <s v="N/A"/>
    <x v="94"/>
    <x v="94"/>
    <m/>
    <x v="0"/>
  </r>
  <r>
    <n v="3176"/>
    <x v="20"/>
    <n v="10"/>
    <s v="Plymouth"/>
    <s v="Expense"/>
    <s v="Line Item"/>
    <s v="N/A"/>
    <x v="95"/>
    <x v="95"/>
    <m/>
    <x v="0"/>
  </r>
  <r>
    <n v="3177"/>
    <x v="20"/>
    <n v="10"/>
    <s v="Plymouth"/>
    <s v="Expense"/>
    <s v="Line Item"/>
    <s v="N/A"/>
    <x v="96"/>
    <x v="96"/>
    <m/>
    <x v="0"/>
  </r>
  <r>
    <n v="3178"/>
    <x v="20"/>
    <n v="10"/>
    <s v="Plymouth"/>
    <s v="Expense"/>
    <s v="Total"/>
    <s v="N/A"/>
    <x v="97"/>
    <x v="97"/>
    <n v="0"/>
    <x v="1"/>
  </r>
  <r>
    <n v="3179"/>
    <x v="20"/>
    <n v="10"/>
    <s v="Plymouth"/>
    <s v="Expense"/>
    <s v="Line Item"/>
    <s v="N/A"/>
    <x v="98"/>
    <x v="98"/>
    <m/>
    <x v="0"/>
  </r>
  <r>
    <n v="3180"/>
    <x v="20"/>
    <n v="10"/>
    <s v="Plymouth"/>
    <s v="Expense"/>
    <s v="Total"/>
    <s v="N/A"/>
    <x v="99"/>
    <x v="99"/>
    <n v="3.71"/>
    <x v="510"/>
  </r>
  <r>
    <n v="3181"/>
    <x v="20"/>
    <n v="10"/>
    <s v="Plymouth"/>
    <s v="Expense"/>
    <s v="Line Item"/>
    <s v="N/A"/>
    <x v="100"/>
    <x v="100"/>
    <m/>
    <x v="511"/>
  </r>
  <r>
    <n v="3182"/>
    <x v="20"/>
    <n v="10"/>
    <s v="Plymouth"/>
    <s v="Expense"/>
    <s v="Line Item"/>
    <s v="N/A"/>
    <x v="101"/>
    <x v="101"/>
    <m/>
    <x v="512"/>
  </r>
  <r>
    <n v="3183"/>
    <x v="20"/>
    <n v="10"/>
    <s v="Plymouth"/>
    <s v="Expense"/>
    <s v="Line Item"/>
    <s v="N/A"/>
    <x v="102"/>
    <x v="102"/>
    <m/>
    <x v="513"/>
  </r>
  <r>
    <n v="3184"/>
    <x v="20"/>
    <n v="10"/>
    <s v="Plymouth"/>
    <s v="Expense"/>
    <s v="Total"/>
    <s v="N/A"/>
    <x v="103"/>
    <x v="103"/>
    <m/>
    <x v="514"/>
  </r>
  <r>
    <n v="3185"/>
    <x v="20"/>
    <n v="10"/>
    <s v="Plymouth"/>
    <s v="Expense"/>
    <s v="Line Item"/>
    <s v="N/A"/>
    <x v="104"/>
    <x v="104"/>
    <m/>
    <x v="0"/>
  </r>
  <r>
    <n v="3186"/>
    <x v="20"/>
    <n v="10"/>
    <s v="Plymouth"/>
    <s v="Expense"/>
    <s v="Line Item"/>
    <s v="N/A"/>
    <x v="105"/>
    <x v="105"/>
    <m/>
    <x v="0"/>
  </r>
  <r>
    <n v="3187"/>
    <x v="20"/>
    <n v="10"/>
    <s v="Plymouth"/>
    <s v="Expense"/>
    <s v="Line Item"/>
    <s v="N/A"/>
    <x v="106"/>
    <x v="106"/>
    <m/>
    <x v="0"/>
  </r>
  <r>
    <n v="3188"/>
    <x v="20"/>
    <n v="10"/>
    <s v="Plymouth"/>
    <s v="Expense"/>
    <s v="Line Item"/>
    <s v="N/A"/>
    <x v="107"/>
    <x v="107"/>
    <m/>
    <x v="0"/>
  </r>
  <r>
    <n v="3189"/>
    <x v="20"/>
    <n v="10"/>
    <s v="Plymouth"/>
    <s v="Expense"/>
    <s v="Total"/>
    <s v="N/A"/>
    <x v="108"/>
    <x v="108"/>
    <m/>
    <x v="1"/>
  </r>
  <r>
    <n v="3190"/>
    <x v="20"/>
    <n v="10"/>
    <s v="Plymouth"/>
    <s v="Expense"/>
    <s v="Line Item"/>
    <s v="N/A"/>
    <x v="109"/>
    <x v="109"/>
    <m/>
    <x v="515"/>
  </r>
  <r>
    <n v="3191"/>
    <x v="20"/>
    <n v="10"/>
    <s v="Plymouth"/>
    <s v="Expense"/>
    <s v="Line Item"/>
    <s v="N/A"/>
    <x v="110"/>
    <x v="110"/>
    <m/>
    <x v="0"/>
  </r>
  <r>
    <n v="3192"/>
    <x v="20"/>
    <n v="10"/>
    <s v="Plymouth"/>
    <s v="Expense"/>
    <s v="Line Item"/>
    <s v="N/A"/>
    <x v="111"/>
    <x v="111"/>
    <m/>
    <x v="0"/>
  </r>
  <r>
    <n v="3193"/>
    <x v="20"/>
    <n v="10"/>
    <s v="Plymouth"/>
    <s v="Expense"/>
    <s v="Line Item"/>
    <s v="N/A"/>
    <x v="112"/>
    <x v="112"/>
    <m/>
    <x v="0"/>
  </r>
  <r>
    <n v="3194"/>
    <x v="20"/>
    <n v="10"/>
    <s v="Plymouth"/>
    <s v="Expense"/>
    <s v="Line Item"/>
    <s v="N/A"/>
    <x v="113"/>
    <x v="113"/>
    <m/>
    <x v="0"/>
  </r>
  <r>
    <n v="3195"/>
    <x v="20"/>
    <n v="10"/>
    <s v="Plymouth"/>
    <s v="Expense"/>
    <s v="Line Item"/>
    <s v="N/A"/>
    <x v="114"/>
    <x v="114"/>
    <m/>
    <x v="516"/>
  </r>
  <r>
    <n v="3196"/>
    <x v="20"/>
    <n v="10"/>
    <s v="Plymouth"/>
    <s v="Expense"/>
    <s v="Line Item"/>
    <s v="N/A"/>
    <x v="115"/>
    <x v="115"/>
    <m/>
    <x v="517"/>
  </r>
  <r>
    <n v="3197"/>
    <x v="20"/>
    <n v="10"/>
    <s v="Plymouth"/>
    <s v="Expense"/>
    <s v="Line Item"/>
    <s v="N/A"/>
    <x v="116"/>
    <x v="116"/>
    <m/>
    <x v="0"/>
  </r>
  <r>
    <n v="3198"/>
    <x v="20"/>
    <n v="10"/>
    <s v="Plymouth"/>
    <s v="Expense"/>
    <s v="Line Item"/>
    <s v="N/A"/>
    <x v="117"/>
    <x v="117"/>
    <m/>
    <x v="0"/>
  </r>
  <r>
    <n v="3199"/>
    <x v="20"/>
    <n v="10"/>
    <s v="Plymouth"/>
    <s v="Expense"/>
    <s v="Line Item"/>
    <s v="N/A"/>
    <x v="118"/>
    <x v="118"/>
    <m/>
    <x v="0"/>
  </r>
  <r>
    <n v="3200"/>
    <x v="20"/>
    <n v="10"/>
    <s v="Plymouth"/>
    <s v="Expense"/>
    <s v="Line Item"/>
    <s v="N/A"/>
    <x v="119"/>
    <x v="119"/>
    <m/>
    <x v="0"/>
  </r>
  <r>
    <n v="3201"/>
    <x v="20"/>
    <n v="10"/>
    <s v="Plymouth"/>
    <s v="Expense"/>
    <s v="Line Item"/>
    <s v="N/A"/>
    <x v="120"/>
    <x v="120"/>
    <m/>
    <x v="0"/>
  </r>
  <r>
    <n v="3202"/>
    <x v="20"/>
    <n v="10"/>
    <s v="Plymouth"/>
    <s v="Expense"/>
    <s v="Line Item"/>
    <s v="N/A"/>
    <x v="121"/>
    <x v="121"/>
    <m/>
    <x v="87"/>
  </r>
  <r>
    <n v="3203"/>
    <x v="20"/>
    <n v="10"/>
    <s v="Plymouth"/>
    <s v="Expense"/>
    <s v="Line Item"/>
    <s v="N/A"/>
    <x v="122"/>
    <x v="122"/>
    <m/>
    <x v="0"/>
  </r>
  <r>
    <n v="3204"/>
    <x v="20"/>
    <n v="10"/>
    <s v="Plymouth"/>
    <s v="Expense"/>
    <s v="Line Item"/>
    <s v="N/A"/>
    <x v="123"/>
    <x v="123"/>
    <m/>
    <x v="0"/>
  </r>
  <r>
    <n v="3205"/>
    <x v="20"/>
    <n v="10"/>
    <s v="Plymouth"/>
    <s v="Expense"/>
    <s v="Line Item"/>
    <s v="N/A"/>
    <x v="124"/>
    <x v="124"/>
    <m/>
    <x v="518"/>
  </r>
  <r>
    <n v="3206"/>
    <x v="20"/>
    <n v="10"/>
    <s v="Plymouth"/>
    <s v="Expense"/>
    <s v="Line Item"/>
    <s v="N/A"/>
    <x v="125"/>
    <x v="125"/>
    <m/>
    <x v="0"/>
  </r>
  <r>
    <n v="3207"/>
    <x v="20"/>
    <n v="10"/>
    <s v="Plymouth"/>
    <s v="Expense"/>
    <s v="Line Item"/>
    <s v="N/A"/>
    <x v="126"/>
    <x v="126"/>
    <m/>
    <x v="0"/>
  </r>
  <r>
    <n v="3208"/>
    <x v="20"/>
    <n v="10"/>
    <s v="Plymouth"/>
    <s v="Expense"/>
    <s v="Total"/>
    <s v="N/A"/>
    <x v="127"/>
    <x v="127"/>
    <m/>
    <x v="519"/>
  </r>
  <r>
    <n v="3209"/>
    <x v="20"/>
    <n v="10"/>
    <s v="Plymouth"/>
    <s v="Expense"/>
    <s v="Line Item"/>
    <s v="N/A"/>
    <x v="128"/>
    <x v="128"/>
    <m/>
    <x v="0"/>
  </r>
  <r>
    <n v="3210"/>
    <x v="20"/>
    <n v="10"/>
    <s v="Plymouth"/>
    <s v="Expense"/>
    <s v="Line Item"/>
    <s v="N/A"/>
    <x v="129"/>
    <x v="129"/>
    <m/>
    <x v="0"/>
  </r>
  <r>
    <n v="3211"/>
    <x v="20"/>
    <n v="10"/>
    <s v="Plymouth"/>
    <s v="Expense"/>
    <s v="Line Item"/>
    <s v="N/A"/>
    <x v="130"/>
    <x v="130"/>
    <m/>
    <x v="0"/>
  </r>
  <r>
    <n v="3212"/>
    <x v="20"/>
    <n v="10"/>
    <s v="Plymouth"/>
    <s v="Expense"/>
    <s v="Line Item"/>
    <s v="N/A"/>
    <x v="131"/>
    <x v="131"/>
    <m/>
    <x v="520"/>
  </r>
  <r>
    <n v="3213"/>
    <x v="20"/>
    <n v="10"/>
    <s v="Plymouth"/>
    <s v="Expense"/>
    <s v="Line Item"/>
    <s v="N/A"/>
    <x v="132"/>
    <x v="132"/>
    <m/>
    <x v="521"/>
  </r>
  <r>
    <n v="3214"/>
    <x v="20"/>
    <n v="10"/>
    <s v="Plymouth"/>
    <s v="Expense"/>
    <s v="Line Item"/>
    <s v="N/A"/>
    <x v="133"/>
    <x v="133"/>
    <m/>
    <x v="0"/>
  </r>
  <r>
    <n v="3215"/>
    <x v="20"/>
    <n v="10"/>
    <s v="Plymouth"/>
    <s v="Expense"/>
    <s v="Total"/>
    <s v="N/A"/>
    <x v="134"/>
    <x v="134"/>
    <m/>
    <x v="522"/>
  </r>
  <r>
    <n v="3216"/>
    <x v="20"/>
    <n v="10"/>
    <s v="Plymouth"/>
    <s v="Expense"/>
    <s v="Line Item"/>
    <s v="N/A"/>
    <x v="135"/>
    <x v="135"/>
    <m/>
    <x v="523"/>
  </r>
  <r>
    <n v="3217"/>
    <x v="20"/>
    <n v="10"/>
    <s v="Plymouth"/>
    <s v="Expense"/>
    <s v="Total"/>
    <s v="N/A"/>
    <x v="136"/>
    <x v="136"/>
    <m/>
    <x v="524"/>
  </r>
  <r>
    <n v="3218"/>
    <x v="20"/>
    <n v="10"/>
    <s v="Plymouth"/>
    <s v="Expense"/>
    <s v="Line Item"/>
    <s v="N/A"/>
    <x v="137"/>
    <x v="137"/>
    <m/>
    <x v="0"/>
  </r>
  <r>
    <n v="3219"/>
    <x v="20"/>
    <n v="10"/>
    <s v="Plymouth"/>
    <s v="Expense"/>
    <s v="Line Item"/>
    <s v="N/A"/>
    <x v="138"/>
    <x v="138"/>
    <m/>
    <x v="0"/>
  </r>
  <r>
    <n v="3220"/>
    <x v="20"/>
    <n v="10"/>
    <s v="Plymouth"/>
    <s v="Expense"/>
    <s v="Total"/>
    <s v="N/A"/>
    <x v="139"/>
    <x v="139"/>
    <m/>
    <x v="524"/>
  </r>
  <r>
    <n v="3221"/>
    <x v="20"/>
    <n v="10"/>
    <s v="Plymouth"/>
    <s v="Expense"/>
    <s v="Total"/>
    <s v="N/A"/>
    <x v="140"/>
    <x v="140"/>
    <m/>
    <x v="505"/>
  </r>
  <r>
    <n v="3222"/>
    <x v="20"/>
    <n v="10"/>
    <s v="Plymouth"/>
    <s v="Expense"/>
    <s v="Line Item"/>
    <s v="N/A"/>
    <x v="141"/>
    <x v="141"/>
    <m/>
    <x v="525"/>
  </r>
  <r>
    <n v="3223"/>
    <x v="20"/>
    <n v="10"/>
    <s v="Plymouth"/>
    <s v="Non-Reimbursable"/>
    <s v="Line Item"/>
    <s v="N/A"/>
    <x v="142"/>
    <x v="142"/>
    <m/>
    <x v="0"/>
  </r>
  <r>
    <n v="3224"/>
    <x v="20"/>
    <n v="10"/>
    <s v="Plymouth"/>
    <s v="Non-Reimbursable"/>
    <s v="Line Item"/>
    <s v="N/A"/>
    <x v="143"/>
    <x v="143"/>
    <m/>
    <x v="0"/>
  </r>
  <r>
    <n v="3225"/>
    <x v="20"/>
    <n v="10"/>
    <s v="Plymouth"/>
    <s v="Non-Reimbursable"/>
    <s v="Line Item"/>
    <s v="N/A"/>
    <x v="144"/>
    <x v="144"/>
    <m/>
    <x v="0"/>
  </r>
  <r>
    <n v="3226"/>
    <x v="20"/>
    <n v="10"/>
    <s v="Plymouth"/>
    <s v="Non-Reimbursable"/>
    <s v="Line Item"/>
    <s v="N/A"/>
    <x v="145"/>
    <x v="145"/>
    <m/>
    <x v="0"/>
  </r>
  <r>
    <n v="3227"/>
    <x v="20"/>
    <n v="10"/>
    <s v="Plymouth"/>
    <s v="Non-Reimbursable"/>
    <s v="Line Item"/>
    <s v="N/A"/>
    <x v="146"/>
    <x v="146"/>
    <m/>
    <x v="0"/>
  </r>
  <r>
    <n v="3228"/>
    <x v="20"/>
    <n v="10"/>
    <s v="Plymouth"/>
    <s v="Non-Reimbursable"/>
    <s v="Line Item"/>
    <s v="N/A"/>
    <x v="147"/>
    <x v="147"/>
    <m/>
    <x v="0"/>
  </r>
  <r>
    <n v="3229"/>
    <x v="20"/>
    <n v="10"/>
    <s v="Plymouth"/>
    <s v="Non-Reimbursable"/>
    <s v="Line Item"/>
    <s v="N/A"/>
    <x v="148"/>
    <x v="148"/>
    <m/>
    <x v="0"/>
  </r>
  <r>
    <n v="3230"/>
    <x v="20"/>
    <n v="10"/>
    <s v="Plymouth"/>
    <s v="Non-Reimbursable"/>
    <s v="Total"/>
    <s v="N/A"/>
    <x v="149"/>
    <x v="149"/>
    <m/>
    <x v="0"/>
  </r>
  <r>
    <n v="3231"/>
    <x v="20"/>
    <n v="10"/>
    <s v="Plymouth"/>
    <s v="Non-Reimbursable"/>
    <s v="Total"/>
    <s v="N/A"/>
    <x v="150"/>
    <x v="150"/>
    <m/>
    <x v="0"/>
  </r>
  <r>
    <n v="3232"/>
    <x v="20"/>
    <n v="10"/>
    <s v="Plymouth"/>
    <s v="Non-Reimbursable"/>
    <s v="Line Item"/>
    <s v="N/A"/>
    <x v="151"/>
    <x v="151"/>
    <m/>
    <x v="0"/>
  </r>
  <r>
    <n v="3233"/>
    <x v="20"/>
    <n v="10"/>
    <s v="Plymouth"/>
    <s v="Non-Reimbursable"/>
    <s v="Line Item"/>
    <s v="N/A"/>
    <x v="152"/>
    <x v="152"/>
    <m/>
    <x v="0"/>
  </r>
  <r>
    <n v="3234"/>
    <x v="20"/>
    <n v="10"/>
    <s v="Plymouth"/>
    <s v="Non-Reimbursable"/>
    <s v="Line Item"/>
    <s v="N/A"/>
    <x v="153"/>
    <x v="153"/>
    <m/>
    <x v="0"/>
  </r>
  <r>
    <n v="3235"/>
    <x v="21"/>
    <n v="95"/>
    <s v="Cambridge"/>
    <s v="Revenue"/>
    <s v="Line Item"/>
    <s v="N/A"/>
    <x v="0"/>
    <x v="0"/>
    <m/>
    <x v="1"/>
  </r>
  <r>
    <n v="3236"/>
    <x v="21"/>
    <n v="95"/>
    <s v="Cambridge"/>
    <s v="Revenue"/>
    <s v="Line Item"/>
    <s v="N/A"/>
    <x v="1"/>
    <x v="1"/>
    <m/>
    <x v="1"/>
  </r>
  <r>
    <n v="3237"/>
    <x v="21"/>
    <n v="95"/>
    <s v="Cambridge"/>
    <s v="Revenue"/>
    <s v="Line Item"/>
    <s v="N/A"/>
    <x v="2"/>
    <x v="2"/>
    <m/>
    <x v="1"/>
  </r>
  <r>
    <n v="3238"/>
    <x v="21"/>
    <n v="95"/>
    <s v="Cambridge"/>
    <s v="Revenue"/>
    <s v="Total"/>
    <s v="N/A"/>
    <x v="3"/>
    <x v="3"/>
    <m/>
    <x v="1"/>
  </r>
  <r>
    <n v="3239"/>
    <x v="21"/>
    <n v="95"/>
    <s v="Cambridge"/>
    <s v="Revenue"/>
    <s v="Line Item"/>
    <s v="N/A"/>
    <x v="4"/>
    <x v="4"/>
    <m/>
    <x v="1"/>
  </r>
  <r>
    <n v="3240"/>
    <x v="21"/>
    <n v="95"/>
    <s v="Cambridge"/>
    <s v="Revenue"/>
    <s v="Line Item"/>
    <s v="N/A"/>
    <x v="5"/>
    <x v="5"/>
    <m/>
    <x v="1"/>
  </r>
  <r>
    <n v="3241"/>
    <x v="21"/>
    <n v="95"/>
    <s v="Cambridge"/>
    <s v="Revenue"/>
    <s v="Total"/>
    <s v="N/A"/>
    <x v="6"/>
    <x v="6"/>
    <m/>
    <x v="1"/>
  </r>
  <r>
    <n v="3242"/>
    <x v="21"/>
    <n v="95"/>
    <s v="Cambridge"/>
    <s v="Revenue"/>
    <s v="Line Item"/>
    <s v="N/A"/>
    <x v="7"/>
    <x v="7"/>
    <m/>
    <x v="1"/>
  </r>
  <r>
    <n v="3243"/>
    <x v="21"/>
    <n v="95"/>
    <s v="Cambridge"/>
    <s v="Revenue"/>
    <s v="Line Item"/>
    <s v="N/A"/>
    <x v="8"/>
    <x v="8"/>
    <m/>
    <x v="1"/>
  </r>
  <r>
    <n v="3244"/>
    <x v="21"/>
    <n v="95"/>
    <s v="Cambridge"/>
    <s v="Revenue"/>
    <s v="Line Item"/>
    <s v="N/A"/>
    <x v="9"/>
    <x v="9"/>
    <m/>
    <x v="1"/>
  </r>
  <r>
    <n v="3245"/>
    <x v="21"/>
    <n v="95"/>
    <s v="Cambridge"/>
    <s v="Revenue"/>
    <s v="Line Item"/>
    <s v="N/A"/>
    <x v="10"/>
    <x v="10"/>
    <m/>
    <x v="526"/>
  </r>
  <r>
    <n v="3246"/>
    <x v="21"/>
    <n v="95"/>
    <s v="Cambridge"/>
    <s v="Revenue"/>
    <s v="Line Item"/>
    <s v="N/A"/>
    <x v="11"/>
    <x v="11"/>
    <m/>
    <x v="1"/>
  </r>
  <r>
    <n v="3247"/>
    <x v="21"/>
    <n v="95"/>
    <s v="Cambridge"/>
    <s v="Revenue"/>
    <s v="Line Item"/>
    <s v="N/A"/>
    <x v="12"/>
    <x v="12"/>
    <m/>
    <x v="1"/>
  </r>
  <r>
    <n v="3248"/>
    <x v="21"/>
    <n v="95"/>
    <s v="Cambridge"/>
    <s v="Revenue"/>
    <s v="Line Item"/>
    <s v="N/A"/>
    <x v="13"/>
    <x v="13"/>
    <m/>
    <x v="1"/>
  </r>
  <r>
    <n v="3249"/>
    <x v="21"/>
    <n v="95"/>
    <s v="Cambridge"/>
    <s v="Revenue"/>
    <s v="Line Item"/>
    <s v="N/A"/>
    <x v="14"/>
    <x v="14"/>
    <m/>
    <x v="1"/>
  </r>
  <r>
    <n v="3250"/>
    <x v="21"/>
    <n v="95"/>
    <s v="Cambridge"/>
    <s v="Revenue"/>
    <s v="Line Item"/>
    <s v="N/A"/>
    <x v="15"/>
    <x v="15"/>
    <m/>
    <x v="1"/>
  </r>
  <r>
    <n v="3251"/>
    <x v="21"/>
    <n v="95"/>
    <s v="Cambridge"/>
    <s v="Revenue"/>
    <s v="Line Item"/>
    <s v="N/A"/>
    <x v="16"/>
    <x v="16"/>
    <m/>
    <x v="1"/>
  </r>
  <r>
    <n v="3252"/>
    <x v="21"/>
    <n v="95"/>
    <s v="Cambridge"/>
    <s v="Revenue"/>
    <s v="Line Item"/>
    <s v="N/A"/>
    <x v="17"/>
    <x v="17"/>
    <m/>
    <x v="1"/>
  </r>
  <r>
    <n v="3253"/>
    <x v="21"/>
    <n v="95"/>
    <s v="Cambridge"/>
    <s v="Revenue"/>
    <s v="Line Item"/>
    <s v="N/A"/>
    <x v="18"/>
    <x v="18"/>
    <m/>
    <x v="1"/>
  </r>
  <r>
    <n v="3254"/>
    <x v="21"/>
    <n v="95"/>
    <s v="Cambridge"/>
    <s v="Revenue"/>
    <s v="Line Item"/>
    <s v="N/A"/>
    <x v="19"/>
    <x v="19"/>
    <m/>
    <x v="1"/>
  </r>
  <r>
    <n v="3255"/>
    <x v="21"/>
    <n v="95"/>
    <s v="Cambridge"/>
    <s v="Revenue"/>
    <s v="Line Item"/>
    <s v="N/A"/>
    <x v="20"/>
    <x v="20"/>
    <m/>
    <x v="1"/>
  </r>
  <r>
    <n v="3256"/>
    <x v="21"/>
    <n v="95"/>
    <s v="Cambridge"/>
    <s v="Revenue"/>
    <s v="Line Item"/>
    <s v="N/A"/>
    <x v="21"/>
    <x v="21"/>
    <m/>
    <x v="1"/>
  </r>
  <r>
    <n v="3257"/>
    <x v="21"/>
    <n v="95"/>
    <s v="Cambridge"/>
    <s v="Revenue"/>
    <s v="Line Item"/>
    <s v="N/A"/>
    <x v="22"/>
    <x v="22"/>
    <m/>
    <x v="1"/>
  </r>
  <r>
    <n v="3258"/>
    <x v="21"/>
    <n v="95"/>
    <s v="Cambridge"/>
    <s v="Revenue"/>
    <s v="Line Item"/>
    <s v="N/A"/>
    <x v="23"/>
    <x v="23"/>
    <m/>
    <x v="1"/>
  </r>
  <r>
    <n v="3259"/>
    <x v="21"/>
    <n v="95"/>
    <s v="Cambridge"/>
    <s v="Revenue"/>
    <s v="Line Item"/>
    <s v="N/A"/>
    <x v="24"/>
    <x v="24"/>
    <m/>
    <x v="1"/>
  </r>
  <r>
    <n v="3260"/>
    <x v="21"/>
    <n v="95"/>
    <s v="Cambridge"/>
    <s v="Revenue"/>
    <s v="Line Item"/>
    <s v="N/A"/>
    <x v="25"/>
    <x v="25"/>
    <m/>
    <x v="1"/>
  </r>
  <r>
    <n v="3261"/>
    <x v="21"/>
    <n v="95"/>
    <s v="Cambridge"/>
    <s v="Revenue"/>
    <s v="Line Item"/>
    <s v="N/A"/>
    <x v="26"/>
    <x v="26"/>
    <m/>
    <x v="1"/>
  </r>
  <r>
    <n v="3262"/>
    <x v="21"/>
    <n v="95"/>
    <s v="Cambridge"/>
    <s v="Revenue"/>
    <s v="Line Item"/>
    <s v="N/A"/>
    <x v="27"/>
    <x v="27"/>
    <m/>
    <x v="1"/>
  </r>
  <r>
    <n v="3263"/>
    <x v="21"/>
    <n v="95"/>
    <s v="Cambridge"/>
    <s v="Revenue"/>
    <s v="Line Item"/>
    <s v="N/A"/>
    <x v="28"/>
    <x v="28"/>
    <m/>
    <x v="527"/>
  </r>
  <r>
    <n v="3264"/>
    <x v="21"/>
    <n v="95"/>
    <s v="Cambridge"/>
    <s v="Revenue"/>
    <s v="Line Item"/>
    <s v="N/A"/>
    <x v="29"/>
    <x v="29"/>
    <m/>
    <x v="1"/>
  </r>
  <r>
    <n v="3265"/>
    <x v="21"/>
    <n v="95"/>
    <s v="Cambridge"/>
    <s v="Revenue"/>
    <s v="Line Item"/>
    <s v="N/A"/>
    <x v="30"/>
    <x v="30"/>
    <m/>
    <x v="1"/>
  </r>
  <r>
    <n v="3266"/>
    <x v="21"/>
    <n v="95"/>
    <s v="Cambridge"/>
    <s v="Revenue"/>
    <s v="Line Item"/>
    <s v="N/A"/>
    <x v="31"/>
    <x v="31"/>
    <m/>
    <x v="1"/>
  </r>
  <r>
    <n v="3267"/>
    <x v="21"/>
    <n v="95"/>
    <s v="Cambridge"/>
    <s v="Revenue"/>
    <s v="Line Item"/>
    <s v="N/A"/>
    <x v="32"/>
    <x v="32"/>
    <m/>
    <x v="1"/>
  </r>
  <r>
    <n v="3268"/>
    <x v="21"/>
    <n v="95"/>
    <s v="Cambridge"/>
    <s v="Revenue"/>
    <s v="Line Item"/>
    <s v="N/A"/>
    <x v="33"/>
    <x v="33"/>
    <m/>
    <x v="1"/>
  </r>
  <r>
    <n v="3269"/>
    <x v="21"/>
    <n v="95"/>
    <s v="Cambridge"/>
    <s v="Revenue"/>
    <s v="Line Item"/>
    <s v="N/A"/>
    <x v="34"/>
    <x v="34"/>
    <m/>
    <x v="1"/>
  </r>
  <r>
    <n v="3270"/>
    <x v="21"/>
    <n v="95"/>
    <s v="Cambridge"/>
    <s v="Revenue"/>
    <s v="Line Item"/>
    <s v="N/A"/>
    <x v="35"/>
    <x v="35"/>
    <m/>
    <x v="1"/>
  </r>
  <r>
    <n v="3271"/>
    <x v="21"/>
    <n v="95"/>
    <s v="Cambridge"/>
    <s v="Revenue"/>
    <s v="Line Item"/>
    <s v="N/A"/>
    <x v="36"/>
    <x v="36"/>
    <m/>
    <x v="1"/>
  </r>
  <r>
    <n v="3272"/>
    <x v="21"/>
    <n v="95"/>
    <s v="Cambridge"/>
    <s v="Revenue"/>
    <s v="Line Item"/>
    <s v="N/A"/>
    <x v="37"/>
    <x v="37"/>
    <m/>
    <x v="1"/>
  </r>
  <r>
    <n v="3273"/>
    <x v="21"/>
    <n v="95"/>
    <s v="Cambridge"/>
    <s v="Revenue"/>
    <s v="Line Item"/>
    <s v="N/A"/>
    <x v="38"/>
    <x v="38"/>
    <m/>
    <x v="1"/>
  </r>
  <r>
    <n v="3274"/>
    <x v="21"/>
    <n v="95"/>
    <s v="Cambridge"/>
    <s v="Revenue"/>
    <s v="Line Item"/>
    <s v="N/A"/>
    <x v="39"/>
    <x v="39"/>
    <m/>
    <x v="1"/>
  </r>
  <r>
    <n v="3275"/>
    <x v="21"/>
    <n v="95"/>
    <s v="Cambridge"/>
    <s v="Revenue"/>
    <s v="Line Item"/>
    <s v="N/A"/>
    <x v="40"/>
    <x v="40"/>
    <m/>
    <x v="1"/>
  </r>
  <r>
    <n v="3276"/>
    <x v="21"/>
    <n v="95"/>
    <s v="Cambridge"/>
    <s v="Revenue"/>
    <s v="Line Item"/>
    <s v="N/A"/>
    <x v="41"/>
    <x v="41"/>
    <m/>
    <x v="1"/>
  </r>
  <r>
    <n v="3277"/>
    <x v="21"/>
    <n v="95"/>
    <s v="Cambridge"/>
    <s v="Revenue"/>
    <s v="Total"/>
    <s v="N/A"/>
    <x v="42"/>
    <x v="42"/>
    <m/>
    <x v="528"/>
  </r>
  <r>
    <n v="3278"/>
    <x v="21"/>
    <n v="95"/>
    <s v="Cambridge"/>
    <s v="Revenue"/>
    <s v="Line Item"/>
    <s v="N/A"/>
    <x v="43"/>
    <x v="43"/>
    <m/>
    <x v="1"/>
  </r>
  <r>
    <n v="3279"/>
    <x v="21"/>
    <n v="95"/>
    <s v="Cambridge"/>
    <s v="Revenue"/>
    <s v="Line Item"/>
    <s v="N/A"/>
    <x v="44"/>
    <x v="44"/>
    <m/>
    <x v="1"/>
  </r>
  <r>
    <n v="3280"/>
    <x v="21"/>
    <n v="95"/>
    <s v="Cambridge"/>
    <s v="Revenue"/>
    <s v="Line Item"/>
    <s v="N/A"/>
    <x v="45"/>
    <x v="45"/>
    <m/>
    <x v="1"/>
  </r>
  <r>
    <n v="3281"/>
    <x v="21"/>
    <n v="95"/>
    <s v="Cambridge"/>
    <s v="Revenue"/>
    <s v="Line Item"/>
    <s v="N/A"/>
    <x v="46"/>
    <x v="46"/>
    <m/>
    <x v="1"/>
  </r>
  <r>
    <n v="3282"/>
    <x v="21"/>
    <n v="95"/>
    <s v="Cambridge"/>
    <s v="Revenue"/>
    <s v="Line Item"/>
    <s v="N/A"/>
    <x v="47"/>
    <x v="47"/>
    <m/>
    <x v="1"/>
  </r>
  <r>
    <n v="3283"/>
    <x v="21"/>
    <n v="95"/>
    <s v="Cambridge"/>
    <s v="Revenue"/>
    <s v="Line Item"/>
    <s v="N/A"/>
    <x v="48"/>
    <x v="48"/>
    <m/>
    <x v="0"/>
  </r>
  <r>
    <n v="3284"/>
    <x v="21"/>
    <n v="95"/>
    <s v="Cambridge"/>
    <s v="Revenue"/>
    <s v="Line Item"/>
    <s v="N/A"/>
    <x v="49"/>
    <x v="49"/>
    <m/>
    <x v="0"/>
  </r>
  <r>
    <n v="3285"/>
    <x v="21"/>
    <n v="95"/>
    <s v="Cambridge"/>
    <s v="Revenue"/>
    <s v="Line Item"/>
    <s v="N/A"/>
    <x v="50"/>
    <x v="50"/>
    <m/>
    <x v="0"/>
  </r>
  <r>
    <n v="3286"/>
    <x v="21"/>
    <n v="95"/>
    <s v="Cambridge"/>
    <s v="Revenue"/>
    <s v="Line Item"/>
    <s v="N/A"/>
    <x v="51"/>
    <x v="51"/>
    <m/>
    <x v="0"/>
  </r>
  <r>
    <n v="3287"/>
    <x v="21"/>
    <n v="95"/>
    <s v="Cambridge"/>
    <s v="Revenue"/>
    <s v="Total"/>
    <s v="N/A"/>
    <x v="52"/>
    <x v="52"/>
    <m/>
    <x v="528"/>
  </r>
  <r>
    <n v="3288"/>
    <x v="21"/>
    <n v="95"/>
    <s v="Cambridge"/>
    <s v="Salary Expense"/>
    <s v="Line Item"/>
    <s v="Management"/>
    <x v="53"/>
    <x v="53"/>
    <n v="1"/>
    <x v="529"/>
  </r>
  <r>
    <n v="3289"/>
    <x v="21"/>
    <n v="95"/>
    <s v="Cambridge"/>
    <s v="Salary Expense"/>
    <s v="Line Item"/>
    <s v="Management"/>
    <x v="54"/>
    <x v="54"/>
    <n v="0.03"/>
    <x v="530"/>
  </r>
  <r>
    <n v="3290"/>
    <x v="21"/>
    <n v="95"/>
    <s v="Cambridge"/>
    <s v="Salary Expense"/>
    <s v="Line Item"/>
    <s v="Management"/>
    <x v="55"/>
    <x v="55"/>
    <n v="0"/>
    <x v="1"/>
  </r>
  <r>
    <n v="3291"/>
    <x v="21"/>
    <n v="95"/>
    <s v="Cambridge"/>
    <s v="Salary Expense"/>
    <s v="Line Item"/>
    <s v="Direct Care"/>
    <x v="56"/>
    <x v="56"/>
    <n v="0"/>
    <x v="1"/>
  </r>
  <r>
    <n v="3292"/>
    <x v="21"/>
    <n v="95"/>
    <s v="Cambridge"/>
    <s v="Salary Expense"/>
    <s v="Line Item"/>
    <s v="Direct Care"/>
    <x v="57"/>
    <x v="57"/>
    <n v="0"/>
    <x v="1"/>
  </r>
  <r>
    <n v="3293"/>
    <x v="21"/>
    <n v="95"/>
    <s v="Cambridge"/>
    <s v="Salary Expense"/>
    <s v="Line Item"/>
    <s v="Direct Care"/>
    <x v="58"/>
    <x v="58"/>
    <n v="0"/>
    <x v="1"/>
  </r>
  <r>
    <n v="3294"/>
    <x v="21"/>
    <n v="95"/>
    <s v="Cambridge"/>
    <s v="Salary Expense"/>
    <s v="Line Item"/>
    <s v="Direct Care"/>
    <x v="59"/>
    <x v="59"/>
    <n v="0"/>
    <x v="1"/>
  </r>
  <r>
    <n v="3295"/>
    <x v="21"/>
    <n v="95"/>
    <s v="Cambridge"/>
    <s v="Salary Expense"/>
    <s v="Line Item"/>
    <s v="Direct Care"/>
    <x v="60"/>
    <x v="60"/>
    <n v="0"/>
    <x v="1"/>
  </r>
  <r>
    <n v="3296"/>
    <x v="21"/>
    <n v="95"/>
    <s v="Cambridge"/>
    <s v="Salary Expense"/>
    <s v="Line Item"/>
    <s v="Direct Care"/>
    <x v="61"/>
    <x v="61"/>
    <n v="0"/>
    <x v="1"/>
  </r>
  <r>
    <n v="3297"/>
    <x v="21"/>
    <n v="95"/>
    <s v="Cambridge"/>
    <s v="Salary Expense"/>
    <s v="Line Item"/>
    <s v="Direct Care"/>
    <x v="62"/>
    <x v="62"/>
    <n v="0"/>
    <x v="1"/>
  </r>
  <r>
    <n v="3298"/>
    <x v="21"/>
    <n v="95"/>
    <s v="Cambridge"/>
    <s v="Salary Expense"/>
    <s v="Line Item"/>
    <s v="Direct Care"/>
    <x v="63"/>
    <x v="63"/>
    <n v="0"/>
    <x v="1"/>
  </r>
  <r>
    <n v="3299"/>
    <x v="21"/>
    <n v="95"/>
    <s v="Cambridge"/>
    <s v="Salary Expense"/>
    <s v="Line Item"/>
    <s v="Direct Care"/>
    <x v="64"/>
    <x v="64"/>
    <n v="0"/>
    <x v="1"/>
  </r>
  <r>
    <n v="3300"/>
    <x v="21"/>
    <n v="95"/>
    <s v="Cambridge"/>
    <s v="Salary Expense"/>
    <s v="Line Item"/>
    <s v="Direct Care"/>
    <x v="65"/>
    <x v="65"/>
    <n v="0"/>
    <x v="1"/>
  </r>
  <r>
    <n v="3301"/>
    <x v="21"/>
    <n v="95"/>
    <s v="Cambridge"/>
    <s v="Salary Expense"/>
    <s v="Line Item"/>
    <s v="Direct Care"/>
    <x v="66"/>
    <x v="66"/>
    <n v="0"/>
    <x v="1"/>
  </r>
  <r>
    <n v="3302"/>
    <x v="21"/>
    <n v="95"/>
    <s v="Cambridge"/>
    <s v="Salary Expense"/>
    <s v="Line Item"/>
    <s v="Direct Care"/>
    <x v="67"/>
    <x v="67"/>
    <n v="0"/>
    <x v="1"/>
  </r>
  <r>
    <n v="3303"/>
    <x v="21"/>
    <n v="95"/>
    <s v="Cambridge"/>
    <s v="Salary Expense"/>
    <s v="Line Item"/>
    <s v="Direct Care"/>
    <x v="68"/>
    <x v="68"/>
    <n v="0"/>
    <x v="1"/>
  </r>
  <r>
    <n v="3304"/>
    <x v="21"/>
    <n v="95"/>
    <s v="Cambridge"/>
    <s v="Salary Expense"/>
    <s v="Line Item"/>
    <s v="Direct Care"/>
    <x v="69"/>
    <x v="69"/>
    <n v="0"/>
    <x v="1"/>
  </r>
  <r>
    <n v="3305"/>
    <x v="21"/>
    <n v="95"/>
    <s v="Cambridge"/>
    <s v="Salary Expense"/>
    <s v="Line Item"/>
    <s v="Direct Care"/>
    <x v="70"/>
    <x v="70"/>
    <n v="0"/>
    <x v="1"/>
  </r>
  <r>
    <n v="3306"/>
    <x v="21"/>
    <n v="95"/>
    <s v="Cambridge"/>
    <s v="Salary Expense"/>
    <s v="Line Item"/>
    <s v="Direct Care"/>
    <x v="71"/>
    <x v="71"/>
    <n v="0"/>
    <x v="1"/>
  </r>
  <r>
    <n v="3307"/>
    <x v="21"/>
    <n v="95"/>
    <s v="Cambridge"/>
    <s v="Salary Expense"/>
    <s v="Line Item"/>
    <s v="Direct Care"/>
    <x v="72"/>
    <x v="72"/>
    <n v="0"/>
    <x v="1"/>
  </r>
  <r>
    <n v="3308"/>
    <x v="21"/>
    <n v="95"/>
    <s v="Cambridge"/>
    <s v="Salary Expense"/>
    <s v="Line Item"/>
    <s v="Direct Care"/>
    <x v="73"/>
    <x v="73"/>
    <n v="0"/>
    <x v="1"/>
  </r>
  <r>
    <n v="3309"/>
    <x v="21"/>
    <n v="95"/>
    <s v="Cambridge"/>
    <s v="Salary Expense"/>
    <s v="Line Item"/>
    <s v="Direct Care"/>
    <x v="74"/>
    <x v="74"/>
    <n v="0"/>
    <x v="1"/>
  </r>
  <r>
    <n v="3310"/>
    <x v="21"/>
    <n v="95"/>
    <s v="Cambridge"/>
    <s v="Salary Expense"/>
    <s v="Line Item"/>
    <s v="Direct Care"/>
    <x v="75"/>
    <x v="75"/>
    <n v="0"/>
    <x v="1"/>
  </r>
  <r>
    <n v="3311"/>
    <x v="21"/>
    <n v="95"/>
    <s v="Cambridge"/>
    <s v="Salary Expense"/>
    <s v="Line Item"/>
    <s v="Direct Care"/>
    <x v="76"/>
    <x v="76"/>
    <n v="0"/>
    <x v="1"/>
  </r>
  <r>
    <n v="3312"/>
    <x v="21"/>
    <n v="95"/>
    <s v="Cambridge"/>
    <s v="Salary Expense"/>
    <s v="Line Item"/>
    <s v="Direct Care"/>
    <x v="77"/>
    <x v="77"/>
    <n v="0"/>
    <x v="1"/>
  </r>
  <r>
    <n v="3313"/>
    <x v="21"/>
    <n v="95"/>
    <s v="Cambridge"/>
    <s v="Salary Expense"/>
    <s v="Line Item"/>
    <s v="Direct Care"/>
    <x v="78"/>
    <x v="78"/>
    <n v="0"/>
    <x v="1"/>
  </r>
  <r>
    <n v="3314"/>
    <x v="21"/>
    <n v="95"/>
    <s v="Cambridge"/>
    <s v="Salary Expense"/>
    <s v="Line Item"/>
    <s v="Direct Care"/>
    <x v="79"/>
    <x v="79"/>
    <n v="0"/>
    <x v="1"/>
  </r>
  <r>
    <n v="3315"/>
    <x v="21"/>
    <n v="95"/>
    <s v="Cambridge"/>
    <s v="Salary Expense"/>
    <s v="Line Item"/>
    <s v="Direct Care"/>
    <x v="80"/>
    <x v="80"/>
    <n v="0"/>
    <x v="1"/>
  </r>
  <r>
    <n v="3316"/>
    <x v="21"/>
    <n v="95"/>
    <s v="Cambridge"/>
    <s v="Salary Expense"/>
    <s v="Line Item"/>
    <s v="Direct Care"/>
    <x v="81"/>
    <x v="81"/>
    <n v="0.49"/>
    <x v="531"/>
  </r>
  <r>
    <n v="3317"/>
    <x v="21"/>
    <n v="95"/>
    <s v="Cambridge"/>
    <s v="Salary Expense"/>
    <s v="Line Item"/>
    <s v="Direct Care"/>
    <x v="82"/>
    <x v="82"/>
    <n v="1.38"/>
    <x v="532"/>
  </r>
  <r>
    <n v="3318"/>
    <x v="21"/>
    <n v="95"/>
    <s v="Cambridge"/>
    <s v="Salary Expense"/>
    <s v="Line Item"/>
    <s v="Direct Care"/>
    <x v="83"/>
    <x v="83"/>
    <n v="0"/>
    <x v="1"/>
  </r>
  <r>
    <n v="3319"/>
    <x v="21"/>
    <n v="95"/>
    <s v="Cambridge"/>
    <s v="Salary Expense"/>
    <s v="Line Item"/>
    <s v="Direct Care"/>
    <x v="84"/>
    <x v="84"/>
    <n v="0.22"/>
    <x v="533"/>
  </r>
  <r>
    <n v="3320"/>
    <x v="21"/>
    <n v="95"/>
    <s v="Cambridge"/>
    <s v="Salary Expense"/>
    <s v="Line Item"/>
    <s v="Direct Care"/>
    <x v="85"/>
    <x v="85"/>
    <n v="0.73"/>
    <x v="534"/>
  </r>
  <r>
    <n v="3321"/>
    <x v="21"/>
    <n v="95"/>
    <s v="Cambridge"/>
    <s v="Salary Expense"/>
    <s v="Line Item"/>
    <s v="Direct Care"/>
    <x v="86"/>
    <x v="86"/>
    <n v="0"/>
    <x v="1"/>
  </r>
  <r>
    <n v="3322"/>
    <x v="21"/>
    <n v="95"/>
    <s v="Cambridge"/>
    <s v="Salary Expense"/>
    <s v="Line Item"/>
    <s v="Clerical/Support"/>
    <x v="87"/>
    <x v="87"/>
    <n v="0.56999999999999995"/>
    <x v="535"/>
  </r>
  <r>
    <n v="3323"/>
    <x v="21"/>
    <n v="95"/>
    <s v="Cambridge"/>
    <s v="Salary Expense"/>
    <s v="Line Item"/>
    <s v="Clerical/Support"/>
    <x v="88"/>
    <x v="88"/>
    <n v="0.18"/>
    <x v="536"/>
  </r>
  <r>
    <n v="3324"/>
    <x v="21"/>
    <n v="95"/>
    <s v="Cambridge"/>
    <s v="Salary Expense"/>
    <s v="Line Item"/>
    <s v="Clerical/Support"/>
    <x v="89"/>
    <x v="89"/>
    <n v="0"/>
    <x v="1"/>
  </r>
  <r>
    <n v="3325"/>
    <x v="21"/>
    <n v="95"/>
    <s v="Cambridge"/>
    <s v="Salary Expense"/>
    <s v="Line Item"/>
    <s v="N/A"/>
    <x v="90"/>
    <x v="90"/>
    <s v="XXXXXX"/>
    <x v="1"/>
  </r>
  <r>
    <n v="3326"/>
    <x v="21"/>
    <n v="95"/>
    <s v="Cambridge"/>
    <s v="Salary Expense"/>
    <s v="Total"/>
    <s v="N/A"/>
    <x v="91"/>
    <x v="91"/>
    <n v="4.5999999999999996"/>
    <x v="537"/>
  </r>
  <r>
    <n v="3327"/>
    <x v="21"/>
    <n v="95"/>
    <s v="Cambridge"/>
    <s v="Expense"/>
    <s v="Total"/>
    <s v="N/A"/>
    <x v="92"/>
    <x v="92"/>
    <n v="4.5999999999999996"/>
    <x v="538"/>
  </r>
  <r>
    <n v="3328"/>
    <x v="21"/>
    <n v="95"/>
    <s v="Cambridge"/>
    <s v="Expense"/>
    <s v="Line Item"/>
    <s v="N/A"/>
    <x v="93"/>
    <x v="93"/>
    <m/>
    <x v="1"/>
  </r>
  <r>
    <n v="3329"/>
    <x v="21"/>
    <n v="95"/>
    <s v="Cambridge"/>
    <s v="Expense"/>
    <s v="Line Item"/>
    <s v="N/A"/>
    <x v="94"/>
    <x v="94"/>
    <m/>
    <x v="1"/>
  </r>
  <r>
    <n v="3330"/>
    <x v="21"/>
    <n v="95"/>
    <s v="Cambridge"/>
    <s v="Expense"/>
    <s v="Line Item"/>
    <s v="N/A"/>
    <x v="95"/>
    <x v="95"/>
    <m/>
    <x v="1"/>
  </r>
  <r>
    <n v="3331"/>
    <x v="21"/>
    <n v="95"/>
    <s v="Cambridge"/>
    <s v="Expense"/>
    <s v="Line Item"/>
    <s v="N/A"/>
    <x v="96"/>
    <x v="96"/>
    <m/>
    <x v="1"/>
  </r>
  <r>
    <n v="3332"/>
    <x v="21"/>
    <n v="95"/>
    <s v="Cambridge"/>
    <s v="Expense"/>
    <s v="Total"/>
    <s v="N/A"/>
    <x v="97"/>
    <x v="97"/>
    <n v="0"/>
    <x v="1"/>
  </r>
  <r>
    <n v="3333"/>
    <x v="21"/>
    <n v="95"/>
    <s v="Cambridge"/>
    <s v="Expense"/>
    <s v="Line Item"/>
    <s v="N/A"/>
    <x v="98"/>
    <x v="98"/>
    <m/>
    <x v="1"/>
  </r>
  <r>
    <n v="3334"/>
    <x v="21"/>
    <n v="95"/>
    <s v="Cambridge"/>
    <s v="Expense"/>
    <s v="Total"/>
    <s v="N/A"/>
    <x v="99"/>
    <x v="99"/>
    <n v="4.5999999999999996"/>
    <x v="538"/>
  </r>
  <r>
    <n v="3335"/>
    <x v="21"/>
    <n v="95"/>
    <s v="Cambridge"/>
    <s v="Expense"/>
    <s v="Line Item"/>
    <s v="N/A"/>
    <x v="100"/>
    <x v="100"/>
    <m/>
    <x v="539"/>
  </r>
  <r>
    <n v="3336"/>
    <x v="21"/>
    <n v="95"/>
    <s v="Cambridge"/>
    <s v="Expense"/>
    <s v="Line Item"/>
    <s v="N/A"/>
    <x v="101"/>
    <x v="101"/>
    <m/>
    <x v="386"/>
  </r>
  <r>
    <n v="3337"/>
    <x v="21"/>
    <n v="95"/>
    <s v="Cambridge"/>
    <s v="Expense"/>
    <s v="Line Item"/>
    <s v="N/A"/>
    <x v="102"/>
    <x v="102"/>
    <m/>
    <x v="540"/>
  </r>
  <r>
    <n v="3338"/>
    <x v="21"/>
    <n v="95"/>
    <s v="Cambridge"/>
    <s v="Expense"/>
    <s v="Total"/>
    <s v="N/A"/>
    <x v="103"/>
    <x v="103"/>
    <m/>
    <x v="541"/>
  </r>
  <r>
    <n v="3339"/>
    <x v="21"/>
    <n v="95"/>
    <s v="Cambridge"/>
    <s v="Expense"/>
    <s v="Line Item"/>
    <s v="N/A"/>
    <x v="104"/>
    <x v="104"/>
    <m/>
    <x v="542"/>
  </r>
  <r>
    <n v="3340"/>
    <x v="21"/>
    <n v="95"/>
    <s v="Cambridge"/>
    <s v="Expense"/>
    <s v="Line Item"/>
    <s v="N/A"/>
    <x v="105"/>
    <x v="105"/>
    <m/>
    <x v="543"/>
  </r>
  <r>
    <n v="3341"/>
    <x v="21"/>
    <n v="95"/>
    <s v="Cambridge"/>
    <s v="Expense"/>
    <s v="Line Item"/>
    <s v="N/A"/>
    <x v="106"/>
    <x v="106"/>
    <m/>
    <x v="544"/>
  </r>
  <r>
    <n v="3342"/>
    <x v="21"/>
    <n v="95"/>
    <s v="Cambridge"/>
    <s v="Expense"/>
    <s v="Line Item"/>
    <s v="N/A"/>
    <x v="107"/>
    <x v="107"/>
    <m/>
    <x v="545"/>
  </r>
  <r>
    <n v="3343"/>
    <x v="21"/>
    <n v="95"/>
    <s v="Cambridge"/>
    <s v="Expense"/>
    <s v="Total"/>
    <s v="N/A"/>
    <x v="108"/>
    <x v="108"/>
    <m/>
    <x v="546"/>
  </r>
  <r>
    <n v="3344"/>
    <x v="21"/>
    <n v="95"/>
    <s v="Cambridge"/>
    <s v="Expense"/>
    <s v="Line Item"/>
    <s v="N/A"/>
    <x v="109"/>
    <x v="109"/>
    <m/>
    <x v="1"/>
  </r>
  <r>
    <n v="3345"/>
    <x v="21"/>
    <n v="95"/>
    <s v="Cambridge"/>
    <s v="Expense"/>
    <s v="Line Item"/>
    <s v="N/A"/>
    <x v="110"/>
    <x v="110"/>
    <m/>
    <x v="1"/>
  </r>
  <r>
    <n v="3346"/>
    <x v="21"/>
    <n v="95"/>
    <s v="Cambridge"/>
    <s v="Expense"/>
    <s v="Line Item"/>
    <s v="N/A"/>
    <x v="111"/>
    <x v="111"/>
    <m/>
    <x v="1"/>
  </r>
  <r>
    <n v="3347"/>
    <x v="21"/>
    <n v="95"/>
    <s v="Cambridge"/>
    <s v="Expense"/>
    <s v="Line Item"/>
    <s v="N/A"/>
    <x v="112"/>
    <x v="112"/>
    <m/>
    <x v="1"/>
  </r>
  <r>
    <n v="3348"/>
    <x v="21"/>
    <n v="95"/>
    <s v="Cambridge"/>
    <s v="Expense"/>
    <s v="Line Item"/>
    <s v="N/A"/>
    <x v="113"/>
    <x v="113"/>
    <m/>
    <x v="547"/>
  </r>
  <r>
    <n v="3349"/>
    <x v="21"/>
    <n v="95"/>
    <s v="Cambridge"/>
    <s v="Expense"/>
    <s v="Line Item"/>
    <s v="N/A"/>
    <x v="114"/>
    <x v="114"/>
    <m/>
    <x v="548"/>
  </r>
  <r>
    <n v="3350"/>
    <x v="21"/>
    <n v="95"/>
    <s v="Cambridge"/>
    <s v="Expense"/>
    <s v="Line Item"/>
    <s v="N/A"/>
    <x v="115"/>
    <x v="115"/>
    <m/>
    <x v="549"/>
  </r>
  <r>
    <n v="3351"/>
    <x v="21"/>
    <n v="95"/>
    <s v="Cambridge"/>
    <s v="Expense"/>
    <s v="Line Item"/>
    <s v="N/A"/>
    <x v="116"/>
    <x v="116"/>
    <m/>
    <x v="1"/>
  </r>
  <r>
    <n v="3352"/>
    <x v="21"/>
    <n v="95"/>
    <s v="Cambridge"/>
    <s v="Expense"/>
    <s v="Line Item"/>
    <s v="N/A"/>
    <x v="117"/>
    <x v="117"/>
    <m/>
    <x v="1"/>
  </r>
  <r>
    <n v="3353"/>
    <x v="21"/>
    <n v="95"/>
    <s v="Cambridge"/>
    <s v="Expense"/>
    <s v="Line Item"/>
    <s v="N/A"/>
    <x v="118"/>
    <x v="118"/>
    <m/>
    <x v="1"/>
  </r>
  <r>
    <n v="3354"/>
    <x v="21"/>
    <n v="95"/>
    <s v="Cambridge"/>
    <s v="Expense"/>
    <s v="Line Item"/>
    <s v="N/A"/>
    <x v="119"/>
    <x v="119"/>
    <m/>
    <x v="1"/>
  </r>
  <r>
    <n v="3355"/>
    <x v="21"/>
    <n v="95"/>
    <s v="Cambridge"/>
    <s v="Expense"/>
    <s v="Line Item"/>
    <s v="N/A"/>
    <x v="120"/>
    <x v="120"/>
    <m/>
    <x v="550"/>
  </r>
  <r>
    <n v="3356"/>
    <x v="21"/>
    <n v="95"/>
    <s v="Cambridge"/>
    <s v="Expense"/>
    <s v="Line Item"/>
    <s v="N/A"/>
    <x v="121"/>
    <x v="121"/>
    <m/>
    <x v="551"/>
  </r>
  <r>
    <n v="3357"/>
    <x v="21"/>
    <n v="95"/>
    <s v="Cambridge"/>
    <s v="Expense"/>
    <s v="Line Item"/>
    <s v="N/A"/>
    <x v="122"/>
    <x v="122"/>
    <m/>
    <x v="1"/>
  </r>
  <r>
    <n v="3358"/>
    <x v="21"/>
    <n v="95"/>
    <s v="Cambridge"/>
    <s v="Expense"/>
    <s v="Line Item"/>
    <s v="N/A"/>
    <x v="123"/>
    <x v="123"/>
    <m/>
    <x v="1"/>
  </r>
  <r>
    <n v="3359"/>
    <x v="21"/>
    <n v="95"/>
    <s v="Cambridge"/>
    <s v="Expense"/>
    <s v="Line Item"/>
    <s v="N/A"/>
    <x v="124"/>
    <x v="124"/>
    <m/>
    <x v="552"/>
  </r>
  <r>
    <n v="3360"/>
    <x v="21"/>
    <n v="95"/>
    <s v="Cambridge"/>
    <s v="Expense"/>
    <s v="Line Item"/>
    <s v="N/A"/>
    <x v="125"/>
    <x v="125"/>
    <m/>
    <x v="1"/>
  </r>
  <r>
    <n v="3361"/>
    <x v="21"/>
    <n v="95"/>
    <s v="Cambridge"/>
    <s v="Expense"/>
    <s v="Line Item"/>
    <s v="N/A"/>
    <x v="126"/>
    <x v="126"/>
    <m/>
    <x v="1"/>
  </r>
  <r>
    <n v="3362"/>
    <x v="21"/>
    <n v="95"/>
    <s v="Cambridge"/>
    <s v="Expense"/>
    <s v="Total"/>
    <s v="N/A"/>
    <x v="127"/>
    <x v="127"/>
    <m/>
    <x v="553"/>
  </r>
  <r>
    <n v="3363"/>
    <x v="21"/>
    <n v="95"/>
    <s v="Cambridge"/>
    <s v="Expense"/>
    <s v="Line Item"/>
    <s v="N/A"/>
    <x v="128"/>
    <x v="128"/>
    <m/>
    <x v="1"/>
  </r>
  <r>
    <n v="3364"/>
    <x v="21"/>
    <n v="95"/>
    <s v="Cambridge"/>
    <s v="Expense"/>
    <s v="Line Item"/>
    <s v="N/A"/>
    <x v="129"/>
    <x v="129"/>
    <m/>
    <x v="1"/>
  </r>
  <r>
    <n v="3365"/>
    <x v="21"/>
    <n v="95"/>
    <s v="Cambridge"/>
    <s v="Expense"/>
    <s v="Line Item"/>
    <s v="N/A"/>
    <x v="130"/>
    <x v="130"/>
    <m/>
    <x v="1"/>
  </r>
  <r>
    <n v="3366"/>
    <x v="21"/>
    <n v="95"/>
    <s v="Cambridge"/>
    <s v="Expense"/>
    <s v="Line Item"/>
    <s v="N/A"/>
    <x v="131"/>
    <x v="131"/>
    <m/>
    <x v="554"/>
  </r>
  <r>
    <n v="3367"/>
    <x v="21"/>
    <n v="95"/>
    <s v="Cambridge"/>
    <s v="Expense"/>
    <s v="Line Item"/>
    <s v="N/A"/>
    <x v="132"/>
    <x v="132"/>
    <m/>
    <x v="1"/>
  </r>
  <r>
    <n v="3368"/>
    <x v="21"/>
    <n v="95"/>
    <s v="Cambridge"/>
    <s v="Expense"/>
    <s v="Line Item"/>
    <s v="N/A"/>
    <x v="133"/>
    <x v="133"/>
    <m/>
    <x v="1"/>
  </r>
  <r>
    <n v="3369"/>
    <x v="21"/>
    <n v="95"/>
    <s v="Cambridge"/>
    <s v="Expense"/>
    <s v="Total"/>
    <s v="N/A"/>
    <x v="134"/>
    <x v="134"/>
    <m/>
    <x v="554"/>
  </r>
  <r>
    <n v="3370"/>
    <x v="21"/>
    <n v="95"/>
    <s v="Cambridge"/>
    <s v="Expense"/>
    <s v="Line Item"/>
    <s v="N/A"/>
    <x v="135"/>
    <x v="135"/>
    <m/>
    <x v="555"/>
  </r>
  <r>
    <n v="3371"/>
    <x v="21"/>
    <n v="95"/>
    <s v="Cambridge"/>
    <s v="Expense"/>
    <s v="Total"/>
    <s v="N/A"/>
    <x v="136"/>
    <x v="136"/>
    <m/>
    <x v="556"/>
  </r>
  <r>
    <n v="3372"/>
    <x v="21"/>
    <n v="95"/>
    <s v="Cambridge"/>
    <s v="Expense"/>
    <s v="Line Item"/>
    <s v="N/A"/>
    <x v="137"/>
    <x v="137"/>
    <m/>
    <x v="1"/>
  </r>
  <r>
    <n v="3373"/>
    <x v="21"/>
    <n v="95"/>
    <s v="Cambridge"/>
    <s v="Expense"/>
    <s v="Line Item"/>
    <s v="N/A"/>
    <x v="138"/>
    <x v="138"/>
    <m/>
    <x v="557"/>
  </r>
  <r>
    <n v="3374"/>
    <x v="21"/>
    <n v="95"/>
    <s v="Cambridge"/>
    <s v="Expense"/>
    <s v="Total"/>
    <s v="N/A"/>
    <x v="139"/>
    <x v="139"/>
    <m/>
    <x v="558"/>
  </r>
  <r>
    <n v="3375"/>
    <x v="21"/>
    <n v="95"/>
    <s v="Cambridge"/>
    <s v="Expense"/>
    <s v="Total"/>
    <s v="N/A"/>
    <x v="140"/>
    <x v="140"/>
    <m/>
    <x v="528"/>
  </r>
  <r>
    <n v="3376"/>
    <x v="21"/>
    <n v="95"/>
    <s v="Cambridge"/>
    <s v="Expense"/>
    <s v="Line Item"/>
    <s v="N/A"/>
    <x v="141"/>
    <x v="141"/>
    <m/>
    <x v="559"/>
  </r>
  <r>
    <n v="3377"/>
    <x v="21"/>
    <n v="95"/>
    <s v="Cambridge"/>
    <s v="Non-Reimbursable"/>
    <s v="Line Item"/>
    <s v="N/A"/>
    <x v="142"/>
    <x v="142"/>
    <m/>
    <x v="1"/>
  </r>
  <r>
    <n v="3378"/>
    <x v="21"/>
    <n v="95"/>
    <s v="Cambridge"/>
    <s v="Non-Reimbursable"/>
    <s v="Line Item"/>
    <s v="N/A"/>
    <x v="143"/>
    <x v="143"/>
    <m/>
    <x v="1"/>
  </r>
  <r>
    <n v="3379"/>
    <x v="21"/>
    <n v="95"/>
    <s v="Cambridge"/>
    <s v="Non-Reimbursable"/>
    <s v="Line Item"/>
    <s v="N/A"/>
    <x v="144"/>
    <x v="144"/>
    <m/>
    <x v="1"/>
  </r>
  <r>
    <n v="3380"/>
    <x v="21"/>
    <n v="95"/>
    <s v="Cambridge"/>
    <s v="Non-Reimbursable"/>
    <s v="Line Item"/>
    <s v="N/A"/>
    <x v="145"/>
    <x v="145"/>
    <m/>
    <x v="1"/>
  </r>
  <r>
    <n v="3381"/>
    <x v="21"/>
    <n v="95"/>
    <s v="Cambridge"/>
    <s v="Non-Reimbursable"/>
    <s v="Line Item"/>
    <s v="N/A"/>
    <x v="146"/>
    <x v="146"/>
    <m/>
    <x v="1"/>
  </r>
  <r>
    <n v="3382"/>
    <x v="21"/>
    <n v="95"/>
    <s v="Cambridge"/>
    <s v="Non-Reimbursable"/>
    <s v="Line Item"/>
    <s v="N/A"/>
    <x v="147"/>
    <x v="147"/>
    <m/>
    <x v="1"/>
  </r>
  <r>
    <n v="3383"/>
    <x v="21"/>
    <n v="95"/>
    <s v="Cambridge"/>
    <s v="Non-Reimbursable"/>
    <s v="Line Item"/>
    <s v="N/A"/>
    <x v="148"/>
    <x v="148"/>
    <m/>
    <x v="1"/>
  </r>
  <r>
    <n v="3384"/>
    <x v="21"/>
    <n v="95"/>
    <s v="Cambridge"/>
    <s v="Non-Reimbursable"/>
    <s v="Total"/>
    <s v="N/A"/>
    <x v="149"/>
    <x v="149"/>
    <m/>
    <x v="1"/>
  </r>
  <r>
    <n v="3385"/>
    <x v="21"/>
    <n v="95"/>
    <s v="Cambridge"/>
    <s v="Non-Reimbursable"/>
    <s v="Total"/>
    <s v="N/A"/>
    <x v="150"/>
    <x v="150"/>
    <m/>
    <x v="557"/>
  </r>
  <r>
    <n v="3386"/>
    <x v="21"/>
    <n v="95"/>
    <s v="Cambridge"/>
    <s v="Non-Reimbursable"/>
    <s v="Line Item"/>
    <s v="N/A"/>
    <x v="151"/>
    <x v="151"/>
    <m/>
    <x v="1"/>
  </r>
  <r>
    <n v="3387"/>
    <x v="21"/>
    <n v="95"/>
    <s v="Cambridge"/>
    <s v="Non-Reimbursable"/>
    <s v="Line Item"/>
    <s v="N/A"/>
    <x v="152"/>
    <x v="152"/>
    <m/>
    <x v="0"/>
  </r>
  <r>
    <n v="3388"/>
    <x v="21"/>
    <n v="95"/>
    <s v="Cambridge"/>
    <s v="Non-Reimbursable"/>
    <s v="Line Item"/>
    <s v="N/A"/>
    <x v="153"/>
    <x v="153"/>
    <m/>
    <x v="557"/>
  </r>
  <r>
    <n v="3389"/>
    <x v="22"/>
    <n v="17"/>
    <s v="Pittsfield"/>
    <s v="Revenue"/>
    <s v="Line Item"/>
    <s v="N/A"/>
    <x v="0"/>
    <x v="0"/>
    <m/>
    <x v="0"/>
  </r>
  <r>
    <n v="3390"/>
    <x v="22"/>
    <n v="17"/>
    <s v="Pittsfield"/>
    <s v="Revenue"/>
    <s v="Line Item"/>
    <s v="N/A"/>
    <x v="1"/>
    <x v="1"/>
    <m/>
    <x v="0"/>
  </r>
  <r>
    <n v="3391"/>
    <x v="22"/>
    <n v="17"/>
    <s v="Pittsfield"/>
    <s v="Revenue"/>
    <s v="Line Item"/>
    <s v="N/A"/>
    <x v="2"/>
    <x v="2"/>
    <m/>
    <x v="0"/>
  </r>
  <r>
    <n v="3392"/>
    <x v="22"/>
    <n v="17"/>
    <s v="Pittsfield"/>
    <s v="Revenue"/>
    <s v="Total"/>
    <s v="N/A"/>
    <x v="3"/>
    <x v="3"/>
    <m/>
    <x v="0"/>
  </r>
  <r>
    <n v="3393"/>
    <x v="22"/>
    <n v="17"/>
    <s v="Pittsfield"/>
    <s v="Revenue"/>
    <s v="Line Item"/>
    <s v="N/A"/>
    <x v="4"/>
    <x v="4"/>
    <m/>
    <x v="0"/>
  </r>
  <r>
    <n v="3394"/>
    <x v="22"/>
    <n v="17"/>
    <s v="Pittsfield"/>
    <s v="Revenue"/>
    <s v="Line Item"/>
    <s v="N/A"/>
    <x v="5"/>
    <x v="5"/>
    <m/>
    <x v="0"/>
  </r>
  <r>
    <n v="3395"/>
    <x v="22"/>
    <n v="17"/>
    <s v="Pittsfield"/>
    <s v="Revenue"/>
    <s v="Total"/>
    <s v="N/A"/>
    <x v="6"/>
    <x v="6"/>
    <m/>
    <x v="0"/>
  </r>
  <r>
    <n v="3396"/>
    <x v="22"/>
    <n v="17"/>
    <s v="Pittsfield"/>
    <s v="Revenue"/>
    <s v="Line Item"/>
    <s v="N/A"/>
    <x v="7"/>
    <x v="7"/>
    <m/>
    <x v="0"/>
  </r>
  <r>
    <n v="3397"/>
    <x v="22"/>
    <n v="17"/>
    <s v="Pittsfield"/>
    <s v="Revenue"/>
    <s v="Line Item"/>
    <s v="N/A"/>
    <x v="8"/>
    <x v="8"/>
    <m/>
    <x v="0"/>
  </r>
  <r>
    <n v="3398"/>
    <x v="22"/>
    <n v="17"/>
    <s v="Pittsfield"/>
    <s v="Revenue"/>
    <s v="Line Item"/>
    <s v="N/A"/>
    <x v="9"/>
    <x v="9"/>
    <m/>
    <x v="0"/>
  </r>
  <r>
    <n v="3399"/>
    <x v="22"/>
    <n v="17"/>
    <s v="Pittsfield"/>
    <s v="Revenue"/>
    <s v="Line Item"/>
    <s v="N/A"/>
    <x v="10"/>
    <x v="10"/>
    <m/>
    <x v="560"/>
  </r>
  <r>
    <n v="3400"/>
    <x v="22"/>
    <n v="17"/>
    <s v="Pittsfield"/>
    <s v="Revenue"/>
    <s v="Line Item"/>
    <s v="N/A"/>
    <x v="11"/>
    <x v="11"/>
    <m/>
    <x v="0"/>
  </r>
  <r>
    <n v="3401"/>
    <x v="22"/>
    <n v="17"/>
    <s v="Pittsfield"/>
    <s v="Revenue"/>
    <s v="Line Item"/>
    <s v="N/A"/>
    <x v="12"/>
    <x v="12"/>
    <m/>
    <x v="0"/>
  </r>
  <r>
    <n v="3402"/>
    <x v="22"/>
    <n v="17"/>
    <s v="Pittsfield"/>
    <s v="Revenue"/>
    <s v="Line Item"/>
    <s v="N/A"/>
    <x v="13"/>
    <x v="13"/>
    <m/>
    <x v="0"/>
  </r>
  <r>
    <n v="3403"/>
    <x v="22"/>
    <n v="17"/>
    <s v="Pittsfield"/>
    <s v="Revenue"/>
    <s v="Line Item"/>
    <s v="N/A"/>
    <x v="14"/>
    <x v="14"/>
    <m/>
    <x v="0"/>
  </r>
  <r>
    <n v="3404"/>
    <x v="22"/>
    <n v="17"/>
    <s v="Pittsfield"/>
    <s v="Revenue"/>
    <s v="Line Item"/>
    <s v="N/A"/>
    <x v="15"/>
    <x v="15"/>
    <m/>
    <x v="0"/>
  </r>
  <r>
    <n v="3405"/>
    <x v="22"/>
    <n v="17"/>
    <s v="Pittsfield"/>
    <s v="Revenue"/>
    <s v="Line Item"/>
    <s v="N/A"/>
    <x v="16"/>
    <x v="16"/>
    <m/>
    <x v="0"/>
  </r>
  <r>
    <n v="3406"/>
    <x v="22"/>
    <n v="17"/>
    <s v="Pittsfield"/>
    <s v="Revenue"/>
    <s v="Line Item"/>
    <s v="N/A"/>
    <x v="17"/>
    <x v="17"/>
    <m/>
    <x v="0"/>
  </r>
  <r>
    <n v="3407"/>
    <x v="22"/>
    <n v="17"/>
    <s v="Pittsfield"/>
    <s v="Revenue"/>
    <s v="Line Item"/>
    <s v="N/A"/>
    <x v="18"/>
    <x v="18"/>
    <m/>
    <x v="0"/>
  </r>
  <r>
    <n v="3408"/>
    <x v="22"/>
    <n v="17"/>
    <s v="Pittsfield"/>
    <s v="Revenue"/>
    <s v="Line Item"/>
    <s v="N/A"/>
    <x v="19"/>
    <x v="19"/>
    <m/>
    <x v="0"/>
  </r>
  <r>
    <n v="3409"/>
    <x v="22"/>
    <n v="17"/>
    <s v="Pittsfield"/>
    <s v="Revenue"/>
    <s v="Line Item"/>
    <s v="N/A"/>
    <x v="20"/>
    <x v="20"/>
    <m/>
    <x v="0"/>
  </r>
  <r>
    <n v="3410"/>
    <x v="22"/>
    <n v="17"/>
    <s v="Pittsfield"/>
    <s v="Revenue"/>
    <s v="Line Item"/>
    <s v="N/A"/>
    <x v="21"/>
    <x v="21"/>
    <m/>
    <x v="0"/>
  </r>
  <r>
    <n v="3411"/>
    <x v="22"/>
    <n v="17"/>
    <s v="Pittsfield"/>
    <s v="Revenue"/>
    <s v="Line Item"/>
    <s v="N/A"/>
    <x v="22"/>
    <x v="22"/>
    <m/>
    <x v="0"/>
  </r>
  <r>
    <n v="3412"/>
    <x v="22"/>
    <n v="17"/>
    <s v="Pittsfield"/>
    <s v="Revenue"/>
    <s v="Line Item"/>
    <s v="N/A"/>
    <x v="23"/>
    <x v="23"/>
    <m/>
    <x v="0"/>
  </r>
  <r>
    <n v="3413"/>
    <x v="22"/>
    <n v="17"/>
    <s v="Pittsfield"/>
    <s v="Revenue"/>
    <s v="Line Item"/>
    <s v="N/A"/>
    <x v="24"/>
    <x v="24"/>
    <m/>
    <x v="0"/>
  </r>
  <r>
    <n v="3414"/>
    <x v="22"/>
    <n v="17"/>
    <s v="Pittsfield"/>
    <s v="Revenue"/>
    <s v="Line Item"/>
    <s v="N/A"/>
    <x v="25"/>
    <x v="25"/>
    <m/>
    <x v="0"/>
  </r>
  <r>
    <n v="3415"/>
    <x v="22"/>
    <n v="17"/>
    <s v="Pittsfield"/>
    <s v="Revenue"/>
    <s v="Line Item"/>
    <s v="N/A"/>
    <x v="26"/>
    <x v="26"/>
    <m/>
    <x v="0"/>
  </r>
  <r>
    <n v="3416"/>
    <x v="22"/>
    <n v="17"/>
    <s v="Pittsfield"/>
    <s v="Revenue"/>
    <s v="Line Item"/>
    <s v="N/A"/>
    <x v="27"/>
    <x v="27"/>
    <m/>
    <x v="0"/>
  </r>
  <r>
    <n v="3417"/>
    <x v="22"/>
    <n v="17"/>
    <s v="Pittsfield"/>
    <s v="Revenue"/>
    <s v="Line Item"/>
    <s v="N/A"/>
    <x v="28"/>
    <x v="28"/>
    <m/>
    <x v="561"/>
  </r>
  <r>
    <n v="3418"/>
    <x v="22"/>
    <n v="17"/>
    <s v="Pittsfield"/>
    <s v="Revenue"/>
    <s v="Line Item"/>
    <s v="N/A"/>
    <x v="29"/>
    <x v="29"/>
    <m/>
    <x v="0"/>
  </r>
  <r>
    <n v="3419"/>
    <x v="22"/>
    <n v="17"/>
    <s v="Pittsfield"/>
    <s v="Revenue"/>
    <s v="Line Item"/>
    <s v="N/A"/>
    <x v="30"/>
    <x v="30"/>
    <m/>
    <x v="0"/>
  </r>
  <r>
    <n v="3420"/>
    <x v="22"/>
    <n v="17"/>
    <s v="Pittsfield"/>
    <s v="Revenue"/>
    <s v="Line Item"/>
    <s v="N/A"/>
    <x v="31"/>
    <x v="31"/>
    <m/>
    <x v="0"/>
  </r>
  <r>
    <n v="3421"/>
    <x v="22"/>
    <n v="17"/>
    <s v="Pittsfield"/>
    <s v="Revenue"/>
    <s v="Line Item"/>
    <s v="N/A"/>
    <x v="32"/>
    <x v="32"/>
    <m/>
    <x v="0"/>
  </r>
  <r>
    <n v="3422"/>
    <x v="22"/>
    <n v="17"/>
    <s v="Pittsfield"/>
    <s v="Revenue"/>
    <s v="Line Item"/>
    <s v="N/A"/>
    <x v="33"/>
    <x v="33"/>
    <m/>
    <x v="0"/>
  </r>
  <r>
    <n v="3423"/>
    <x v="22"/>
    <n v="17"/>
    <s v="Pittsfield"/>
    <s v="Revenue"/>
    <s v="Line Item"/>
    <s v="N/A"/>
    <x v="34"/>
    <x v="34"/>
    <m/>
    <x v="0"/>
  </r>
  <r>
    <n v="3424"/>
    <x v="22"/>
    <n v="17"/>
    <s v="Pittsfield"/>
    <s v="Revenue"/>
    <s v="Line Item"/>
    <s v="N/A"/>
    <x v="35"/>
    <x v="35"/>
    <m/>
    <x v="0"/>
  </r>
  <r>
    <n v="3425"/>
    <x v="22"/>
    <n v="17"/>
    <s v="Pittsfield"/>
    <s v="Revenue"/>
    <s v="Line Item"/>
    <s v="N/A"/>
    <x v="36"/>
    <x v="36"/>
    <m/>
    <x v="0"/>
  </r>
  <r>
    <n v="3426"/>
    <x v="22"/>
    <n v="17"/>
    <s v="Pittsfield"/>
    <s v="Revenue"/>
    <s v="Line Item"/>
    <s v="N/A"/>
    <x v="37"/>
    <x v="37"/>
    <m/>
    <x v="0"/>
  </r>
  <r>
    <n v="3427"/>
    <x v="22"/>
    <n v="17"/>
    <s v="Pittsfield"/>
    <s v="Revenue"/>
    <s v="Line Item"/>
    <s v="N/A"/>
    <x v="38"/>
    <x v="38"/>
    <m/>
    <x v="0"/>
  </r>
  <r>
    <n v="3428"/>
    <x v="22"/>
    <n v="17"/>
    <s v="Pittsfield"/>
    <s v="Revenue"/>
    <s v="Line Item"/>
    <s v="N/A"/>
    <x v="39"/>
    <x v="39"/>
    <m/>
    <x v="0"/>
  </r>
  <r>
    <n v="3429"/>
    <x v="22"/>
    <n v="17"/>
    <s v="Pittsfield"/>
    <s v="Revenue"/>
    <s v="Line Item"/>
    <s v="N/A"/>
    <x v="40"/>
    <x v="40"/>
    <m/>
    <x v="0"/>
  </r>
  <r>
    <n v="3430"/>
    <x v="22"/>
    <n v="17"/>
    <s v="Pittsfield"/>
    <s v="Revenue"/>
    <s v="Line Item"/>
    <s v="N/A"/>
    <x v="41"/>
    <x v="41"/>
    <m/>
    <x v="0"/>
  </r>
  <r>
    <n v="3431"/>
    <x v="22"/>
    <n v="17"/>
    <s v="Pittsfield"/>
    <s v="Revenue"/>
    <s v="Total"/>
    <s v="N/A"/>
    <x v="42"/>
    <x v="42"/>
    <m/>
    <x v="562"/>
  </r>
  <r>
    <n v="3432"/>
    <x v="22"/>
    <n v="17"/>
    <s v="Pittsfield"/>
    <s v="Revenue"/>
    <s v="Line Item"/>
    <s v="N/A"/>
    <x v="43"/>
    <x v="43"/>
    <m/>
    <x v="0"/>
  </r>
  <r>
    <n v="3433"/>
    <x v="22"/>
    <n v="17"/>
    <s v="Pittsfield"/>
    <s v="Revenue"/>
    <s v="Line Item"/>
    <s v="N/A"/>
    <x v="44"/>
    <x v="44"/>
    <m/>
    <x v="0"/>
  </r>
  <r>
    <n v="3434"/>
    <x v="22"/>
    <n v="17"/>
    <s v="Pittsfield"/>
    <s v="Revenue"/>
    <s v="Line Item"/>
    <s v="N/A"/>
    <x v="45"/>
    <x v="45"/>
    <m/>
    <x v="0"/>
  </r>
  <r>
    <n v="3435"/>
    <x v="22"/>
    <n v="17"/>
    <s v="Pittsfield"/>
    <s v="Revenue"/>
    <s v="Line Item"/>
    <s v="N/A"/>
    <x v="46"/>
    <x v="46"/>
    <m/>
    <x v="0"/>
  </r>
  <r>
    <n v="3436"/>
    <x v="22"/>
    <n v="17"/>
    <s v="Pittsfield"/>
    <s v="Revenue"/>
    <s v="Line Item"/>
    <s v="N/A"/>
    <x v="47"/>
    <x v="47"/>
    <m/>
    <x v="0"/>
  </r>
  <r>
    <n v="3437"/>
    <x v="22"/>
    <n v="17"/>
    <s v="Pittsfield"/>
    <s v="Revenue"/>
    <s v="Line Item"/>
    <s v="N/A"/>
    <x v="48"/>
    <x v="48"/>
    <m/>
    <x v="0"/>
  </r>
  <r>
    <n v="3438"/>
    <x v="22"/>
    <n v="17"/>
    <s v="Pittsfield"/>
    <s v="Revenue"/>
    <s v="Line Item"/>
    <s v="N/A"/>
    <x v="49"/>
    <x v="49"/>
    <m/>
    <x v="0"/>
  </r>
  <r>
    <n v="3439"/>
    <x v="22"/>
    <n v="17"/>
    <s v="Pittsfield"/>
    <s v="Revenue"/>
    <s v="Line Item"/>
    <s v="N/A"/>
    <x v="50"/>
    <x v="50"/>
    <m/>
    <x v="0"/>
  </r>
  <r>
    <n v="3440"/>
    <x v="22"/>
    <n v="17"/>
    <s v="Pittsfield"/>
    <s v="Revenue"/>
    <s v="Line Item"/>
    <s v="N/A"/>
    <x v="51"/>
    <x v="51"/>
    <m/>
    <x v="0"/>
  </r>
  <r>
    <n v="3441"/>
    <x v="22"/>
    <n v="17"/>
    <s v="Pittsfield"/>
    <s v="Revenue"/>
    <s v="Total"/>
    <s v="N/A"/>
    <x v="52"/>
    <x v="52"/>
    <m/>
    <x v="562"/>
  </r>
  <r>
    <n v="3442"/>
    <x v="22"/>
    <n v="17"/>
    <s v="Pittsfield"/>
    <s v="Salary Expense"/>
    <s v="Line Item"/>
    <s v="Management"/>
    <x v="53"/>
    <x v="53"/>
    <n v="1.1499999999999999"/>
    <x v="563"/>
  </r>
  <r>
    <n v="3443"/>
    <x v="22"/>
    <n v="17"/>
    <s v="Pittsfield"/>
    <s v="Salary Expense"/>
    <s v="Line Item"/>
    <s v="Management"/>
    <x v="54"/>
    <x v="54"/>
    <n v="0.06"/>
    <x v="564"/>
  </r>
  <r>
    <n v="3444"/>
    <x v="22"/>
    <n v="17"/>
    <s v="Pittsfield"/>
    <s v="Salary Expense"/>
    <s v="Line Item"/>
    <s v="Management"/>
    <x v="55"/>
    <x v="55"/>
    <m/>
    <x v="0"/>
  </r>
  <r>
    <n v="3445"/>
    <x v="22"/>
    <n v="17"/>
    <s v="Pittsfield"/>
    <s v="Salary Expense"/>
    <s v="Line Item"/>
    <s v="Direct Care"/>
    <x v="56"/>
    <x v="56"/>
    <m/>
    <x v="0"/>
  </r>
  <r>
    <n v="3446"/>
    <x v="22"/>
    <n v="17"/>
    <s v="Pittsfield"/>
    <s v="Salary Expense"/>
    <s v="Line Item"/>
    <s v="Direct Care"/>
    <x v="57"/>
    <x v="57"/>
    <m/>
    <x v="0"/>
  </r>
  <r>
    <n v="3447"/>
    <x v="22"/>
    <n v="17"/>
    <s v="Pittsfield"/>
    <s v="Salary Expense"/>
    <s v="Line Item"/>
    <s v="Direct Care"/>
    <x v="58"/>
    <x v="58"/>
    <m/>
    <x v="0"/>
  </r>
  <r>
    <n v="3448"/>
    <x v="22"/>
    <n v="17"/>
    <s v="Pittsfield"/>
    <s v="Salary Expense"/>
    <s v="Line Item"/>
    <s v="Direct Care"/>
    <x v="59"/>
    <x v="59"/>
    <m/>
    <x v="0"/>
  </r>
  <r>
    <n v="3449"/>
    <x v="22"/>
    <n v="17"/>
    <s v="Pittsfield"/>
    <s v="Salary Expense"/>
    <s v="Line Item"/>
    <s v="Direct Care"/>
    <x v="60"/>
    <x v="60"/>
    <m/>
    <x v="0"/>
  </r>
  <r>
    <n v="3450"/>
    <x v="22"/>
    <n v="17"/>
    <s v="Pittsfield"/>
    <s v="Salary Expense"/>
    <s v="Line Item"/>
    <s v="Direct Care"/>
    <x v="61"/>
    <x v="61"/>
    <m/>
    <x v="0"/>
  </r>
  <r>
    <n v="3451"/>
    <x v="22"/>
    <n v="17"/>
    <s v="Pittsfield"/>
    <s v="Salary Expense"/>
    <s v="Line Item"/>
    <s v="Direct Care"/>
    <x v="62"/>
    <x v="62"/>
    <m/>
    <x v="0"/>
  </r>
  <r>
    <n v="3452"/>
    <x v="22"/>
    <n v="17"/>
    <s v="Pittsfield"/>
    <s v="Salary Expense"/>
    <s v="Line Item"/>
    <s v="Direct Care"/>
    <x v="63"/>
    <x v="63"/>
    <m/>
    <x v="0"/>
  </r>
  <r>
    <n v="3453"/>
    <x v="22"/>
    <n v="17"/>
    <s v="Pittsfield"/>
    <s v="Salary Expense"/>
    <s v="Line Item"/>
    <s v="Direct Care"/>
    <x v="64"/>
    <x v="64"/>
    <m/>
    <x v="0"/>
  </r>
  <r>
    <n v="3454"/>
    <x v="22"/>
    <n v="17"/>
    <s v="Pittsfield"/>
    <s v="Salary Expense"/>
    <s v="Line Item"/>
    <s v="Direct Care"/>
    <x v="65"/>
    <x v="65"/>
    <m/>
    <x v="0"/>
  </r>
  <r>
    <n v="3455"/>
    <x v="22"/>
    <n v="17"/>
    <s v="Pittsfield"/>
    <s v="Salary Expense"/>
    <s v="Line Item"/>
    <s v="Direct Care"/>
    <x v="66"/>
    <x v="66"/>
    <m/>
    <x v="0"/>
  </r>
  <r>
    <n v="3456"/>
    <x v="22"/>
    <n v="17"/>
    <s v="Pittsfield"/>
    <s v="Salary Expense"/>
    <s v="Line Item"/>
    <s v="Direct Care"/>
    <x v="67"/>
    <x v="67"/>
    <m/>
    <x v="0"/>
  </r>
  <r>
    <n v="3457"/>
    <x v="22"/>
    <n v="17"/>
    <s v="Pittsfield"/>
    <s v="Salary Expense"/>
    <s v="Line Item"/>
    <s v="Direct Care"/>
    <x v="68"/>
    <x v="68"/>
    <m/>
    <x v="0"/>
  </r>
  <r>
    <n v="3458"/>
    <x v="22"/>
    <n v="17"/>
    <s v="Pittsfield"/>
    <s v="Salary Expense"/>
    <s v="Line Item"/>
    <s v="Direct Care"/>
    <x v="69"/>
    <x v="69"/>
    <m/>
    <x v="0"/>
  </r>
  <r>
    <n v="3459"/>
    <x v="22"/>
    <n v="17"/>
    <s v="Pittsfield"/>
    <s v="Salary Expense"/>
    <s v="Line Item"/>
    <s v="Direct Care"/>
    <x v="70"/>
    <x v="70"/>
    <m/>
    <x v="0"/>
  </r>
  <r>
    <n v="3460"/>
    <x v="22"/>
    <n v="17"/>
    <s v="Pittsfield"/>
    <s v="Salary Expense"/>
    <s v="Line Item"/>
    <s v="Direct Care"/>
    <x v="71"/>
    <x v="71"/>
    <m/>
    <x v="0"/>
  </r>
  <r>
    <n v="3461"/>
    <x v="22"/>
    <n v="17"/>
    <s v="Pittsfield"/>
    <s v="Salary Expense"/>
    <s v="Line Item"/>
    <s v="Direct Care"/>
    <x v="72"/>
    <x v="72"/>
    <m/>
    <x v="0"/>
  </r>
  <r>
    <n v="3462"/>
    <x v="22"/>
    <n v="17"/>
    <s v="Pittsfield"/>
    <s v="Salary Expense"/>
    <s v="Line Item"/>
    <s v="Direct Care"/>
    <x v="73"/>
    <x v="73"/>
    <m/>
    <x v="0"/>
  </r>
  <r>
    <n v="3463"/>
    <x v="22"/>
    <n v="17"/>
    <s v="Pittsfield"/>
    <s v="Salary Expense"/>
    <s v="Line Item"/>
    <s v="Direct Care"/>
    <x v="74"/>
    <x v="74"/>
    <m/>
    <x v="0"/>
  </r>
  <r>
    <n v="3464"/>
    <x v="22"/>
    <n v="17"/>
    <s v="Pittsfield"/>
    <s v="Salary Expense"/>
    <s v="Line Item"/>
    <s v="Direct Care"/>
    <x v="75"/>
    <x v="75"/>
    <m/>
    <x v="0"/>
  </r>
  <r>
    <n v="3465"/>
    <x v="22"/>
    <n v="17"/>
    <s v="Pittsfield"/>
    <s v="Salary Expense"/>
    <s v="Line Item"/>
    <s v="Direct Care"/>
    <x v="76"/>
    <x v="76"/>
    <m/>
    <x v="0"/>
  </r>
  <r>
    <n v="3466"/>
    <x v="22"/>
    <n v="17"/>
    <s v="Pittsfield"/>
    <s v="Salary Expense"/>
    <s v="Line Item"/>
    <s v="Direct Care"/>
    <x v="77"/>
    <x v="77"/>
    <m/>
    <x v="0"/>
  </r>
  <r>
    <n v="3467"/>
    <x v="22"/>
    <n v="17"/>
    <s v="Pittsfield"/>
    <s v="Salary Expense"/>
    <s v="Line Item"/>
    <s v="Direct Care"/>
    <x v="78"/>
    <x v="78"/>
    <m/>
    <x v="0"/>
  </r>
  <r>
    <n v="3468"/>
    <x v="22"/>
    <n v="17"/>
    <s v="Pittsfield"/>
    <s v="Salary Expense"/>
    <s v="Line Item"/>
    <s v="Direct Care"/>
    <x v="79"/>
    <x v="79"/>
    <m/>
    <x v="0"/>
  </r>
  <r>
    <n v="3469"/>
    <x v="22"/>
    <n v="17"/>
    <s v="Pittsfield"/>
    <s v="Salary Expense"/>
    <s v="Line Item"/>
    <s v="Direct Care"/>
    <x v="80"/>
    <x v="80"/>
    <m/>
    <x v="0"/>
  </r>
  <r>
    <n v="3470"/>
    <x v="22"/>
    <n v="17"/>
    <s v="Pittsfield"/>
    <s v="Salary Expense"/>
    <s v="Line Item"/>
    <s v="Direct Care"/>
    <x v="81"/>
    <x v="81"/>
    <n v="0.74"/>
    <x v="565"/>
  </r>
  <r>
    <n v="3471"/>
    <x v="22"/>
    <n v="17"/>
    <s v="Pittsfield"/>
    <s v="Salary Expense"/>
    <s v="Line Item"/>
    <s v="Direct Care"/>
    <x v="82"/>
    <x v="82"/>
    <n v="2"/>
    <x v="566"/>
  </r>
  <r>
    <n v="3472"/>
    <x v="22"/>
    <n v="17"/>
    <s v="Pittsfield"/>
    <s v="Salary Expense"/>
    <s v="Line Item"/>
    <s v="Direct Care"/>
    <x v="83"/>
    <x v="83"/>
    <m/>
    <x v="0"/>
  </r>
  <r>
    <n v="3473"/>
    <x v="22"/>
    <n v="17"/>
    <s v="Pittsfield"/>
    <s v="Salary Expense"/>
    <s v="Line Item"/>
    <s v="Direct Care"/>
    <x v="84"/>
    <x v="84"/>
    <m/>
    <x v="0"/>
  </r>
  <r>
    <n v="3474"/>
    <x v="22"/>
    <n v="17"/>
    <s v="Pittsfield"/>
    <s v="Salary Expense"/>
    <s v="Line Item"/>
    <s v="Direct Care"/>
    <x v="85"/>
    <x v="85"/>
    <m/>
    <x v="0"/>
  </r>
  <r>
    <n v="3475"/>
    <x v="22"/>
    <n v="17"/>
    <s v="Pittsfield"/>
    <s v="Salary Expense"/>
    <s v="Line Item"/>
    <s v="Direct Care"/>
    <x v="86"/>
    <x v="86"/>
    <m/>
    <x v="0"/>
  </r>
  <r>
    <n v="3476"/>
    <x v="22"/>
    <n v="17"/>
    <s v="Pittsfield"/>
    <s v="Salary Expense"/>
    <s v="Line Item"/>
    <s v="Clerical/Support"/>
    <x v="87"/>
    <x v="87"/>
    <n v="0.6"/>
    <x v="567"/>
  </r>
  <r>
    <n v="3477"/>
    <x v="22"/>
    <n v="17"/>
    <s v="Pittsfield"/>
    <s v="Salary Expense"/>
    <s v="Line Item"/>
    <s v="Clerical/Support"/>
    <x v="88"/>
    <x v="88"/>
    <n v="0"/>
    <x v="568"/>
  </r>
  <r>
    <n v="3478"/>
    <x v="22"/>
    <n v="17"/>
    <s v="Pittsfield"/>
    <s v="Salary Expense"/>
    <s v="Line Item"/>
    <s v="Clerical/Support"/>
    <x v="89"/>
    <x v="89"/>
    <m/>
    <x v="0"/>
  </r>
  <r>
    <n v="3479"/>
    <x v="22"/>
    <n v="17"/>
    <s v="Pittsfield"/>
    <s v="Salary Expense"/>
    <s v="Line Item"/>
    <s v="N/A"/>
    <x v="90"/>
    <x v="90"/>
    <m/>
    <x v="0"/>
  </r>
  <r>
    <n v="3480"/>
    <x v="22"/>
    <n v="17"/>
    <s v="Pittsfield"/>
    <s v="Salary Expense"/>
    <s v="Total"/>
    <s v="N/A"/>
    <x v="91"/>
    <x v="91"/>
    <n v="4.55"/>
    <x v="569"/>
  </r>
  <r>
    <n v="3481"/>
    <x v="22"/>
    <n v="17"/>
    <s v="Pittsfield"/>
    <s v="Expense"/>
    <s v="Total"/>
    <s v="N/A"/>
    <x v="92"/>
    <x v="92"/>
    <n v="4.55"/>
    <x v="569"/>
  </r>
  <r>
    <n v="3482"/>
    <x v="22"/>
    <n v="17"/>
    <s v="Pittsfield"/>
    <s v="Expense"/>
    <s v="Line Item"/>
    <s v="N/A"/>
    <x v="93"/>
    <x v="93"/>
    <m/>
    <x v="0"/>
  </r>
  <r>
    <n v="3483"/>
    <x v="22"/>
    <n v="17"/>
    <s v="Pittsfield"/>
    <s v="Expense"/>
    <s v="Line Item"/>
    <s v="N/A"/>
    <x v="94"/>
    <x v="94"/>
    <m/>
    <x v="0"/>
  </r>
  <r>
    <n v="3484"/>
    <x v="22"/>
    <n v="17"/>
    <s v="Pittsfield"/>
    <s v="Expense"/>
    <s v="Line Item"/>
    <s v="N/A"/>
    <x v="95"/>
    <x v="95"/>
    <m/>
    <x v="0"/>
  </r>
  <r>
    <n v="3485"/>
    <x v="22"/>
    <n v="17"/>
    <s v="Pittsfield"/>
    <s v="Expense"/>
    <s v="Line Item"/>
    <s v="N/A"/>
    <x v="96"/>
    <x v="96"/>
    <m/>
    <x v="0"/>
  </r>
  <r>
    <n v="3486"/>
    <x v="22"/>
    <n v="17"/>
    <s v="Pittsfield"/>
    <s v="Expense"/>
    <s v="Total"/>
    <s v="N/A"/>
    <x v="97"/>
    <x v="97"/>
    <n v="0"/>
    <x v="1"/>
  </r>
  <r>
    <n v="3487"/>
    <x v="22"/>
    <n v="17"/>
    <s v="Pittsfield"/>
    <s v="Expense"/>
    <s v="Line Item"/>
    <s v="N/A"/>
    <x v="98"/>
    <x v="98"/>
    <m/>
    <x v="0"/>
  </r>
  <r>
    <n v="3488"/>
    <x v="22"/>
    <n v="17"/>
    <s v="Pittsfield"/>
    <s v="Expense"/>
    <s v="Total"/>
    <s v="N/A"/>
    <x v="99"/>
    <x v="99"/>
    <n v="4.55"/>
    <x v="569"/>
  </r>
  <r>
    <n v="3489"/>
    <x v="22"/>
    <n v="17"/>
    <s v="Pittsfield"/>
    <s v="Expense"/>
    <s v="Line Item"/>
    <s v="N/A"/>
    <x v="100"/>
    <x v="100"/>
    <m/>
    <x v="570"/>
  </r>
  <r>
    <n v="3490"/>
    <x v="22"/>
    <n v="17"/>
    <s v="Pittsfield"/>
    <s v="Expense"/>
    <s v="Line Item"/>
    <s v="N/A"/>
    <x v="101"/>
    <x v="101"/>
    <m/>
    <x v="571"/>
  </r>
  <r>
    <n v="3491"/>
    <x v="22"/>
    <n v="17"/>
    <s v="Pittsfield"/>
    <s v="Expense"/>
    <s v="Line Item"/>
    <s v="N/A"/>
    <x v="102"/>
    <x v="102"/>
    <m/>
    <x v="572"/>
  </r>
  <r>
    <n v="3492"/>
    <x v="22"/>
    <n v="17"/>
    <s v="Pittsfield"/>
    <s v="Expense"/>
    <s v="Total"/>
    <s v="N/A"/>
    <x v="103"/>
    <x v="103"/>
    <m/>
    <x v="573"/>
  </r>
  <r>
    <n v="3493"/>
    <x v="22"/>
    <n v="17"/>
    <s v="Pittsfield"/>
    <s v="Expense"/>
    <s v="Line Item"/>
    <s v="N/A"/>
    <x v="104"/>
    <x v="104"/>
    <m/>
    <x v="0"/>
  </r>
  <r>
    <n v="3494"/>
    <x v="22"/>
    <n v="17"/>
    <s v="Pittsfield"/>
    <s v="Expense"/>
    <s v="Line Item"/>
    <s v="N/A"/>
    <x v="105"/>
    <x v="105"/>
    <m/>
    <x v="0"/>
  </r>
  <r>
    <n v="3495"/>
    <x v="22"/>
    <n v="17"/>
    <s v="Pittsfield"/>
    <s v="Expense"/>
    <s v="Line Item"/>
    <s v="N/A"/>
    <x v="106"/>
    <x v="106"/>
    <m/>
    <x v="0"/>
  </r>
  <r>
    <n v="3496"/>
    <x v="22"/>
    <n v="17"/>
    <s v="Pittsfield"/>
    <s v="Expense"/>
    <s v="Line Item"/>
    <s v="N/A"/>
    <x v="107"/>
    <x v="107"/>
    <m/>
    <x v="574"/>
  </r>
  <r>
    <n v="3497"/>
    <x v="22"/>
    <n v="17"/>
    <s v="Pittsfield"/>
    <s v="Expense"/>
    <s v="Total"/>
    <s v="N/A"/>
    <x v="108"/>
    <x v="108"/>
    <m/>
    <x v="574"/>
  </r>
  <r>
    <n v="3498"/>
    <x v="22"/>
    <n v="17"/>
    <s v="Pittsfield"/>
    <s v="Expense"/>
    <s v="Line Item"/>
    <s v="N/A"/>
    <x v="109"/>
    <x v="109"/>
    <m/>
    <x v="0"/>
  </r>
  <r>
    <n v="3499"/>
    <x v="22"/>
    <n v="17"/>
    <s v="Pittsfield"/>
    <s v="Expense"/>
    <s v="Line Item"/>
    <s v="N/A"/>
    <x v="110"/>
    <x v="110"/>
    <m/>
    <x v="0"/>
  </r>
  <r>
    <n v="3500"/>
    <x v="22"/>
    <n v="17"/>
    <s v="Pittsfield"/>
    <s v="Expense"/>
    <s v="Line Item"/>
    <s v="N/A"/>
    <x v="111"/>
    <x v="111"/>
    <m/>
    <x v="0"/>
  </r>
  <r>
    <n v="3501"/>
    <x v="22"/>
    <n v="17"/>
    <s v="Pittsfield"/>
    <s v="Expense"/>
    <s v="Line Item"/>
    <s v="N/A"/>
    <x v="112"/>
    <x v="112"/>
    <m/>
    <x v="0"/>
  </r>
  <r>
    <n v="3502"/>
    <x v="22"/>
    <n v="17"/>
    <s v="Pittsfield"/>
    <s v="Expense"/>
    <s v="Line Item"/>
    <s v="N/A"/>
    <x v="113"/>
    <x v="113"/>
    <m/>
    <x v="575"/>
  </r>
  <r>
    <n v="3503"/>
    <x v="22"/>
    <n v="17"/>
    <s v="Pittsfield"/>
    <s v="Expense"/>
    <s v="Line Item"/>
    <s v="N/A"/>
    <x v="114"/>
    <x v="114"/>
    <m/>
    <x v="576"/>
  </r>
  <r>
    <n v="3504"/>
    <x v="22"/>
    <n v="17"/>
    <s v="Pittsfield"/>
    <s v="Expense"/>
    <s v="Line Item"/>
    <s v="N/A"/>
    <x v="115"/>
    <x v="115"/>
    <m/>
    <x v="0"/>
  </r>
  <r>
    <n v="3505"/>
    <x v="22"/>
    <n v="17"/>
    <s v="Pittsfield"/>
    <s v="Expense"/>
    <s v="Line Item"/>
    <s v="N/A"/>
    <x v="116"/>
    <x v="116"/>
    <m/>
    <x v="0"/>
  </r>
  <r>
    <n v="3506"/>
    <x v="22"/>
    <n v="17"/>
    <s v="Pittsfield"/>
    <s v="Expense"/>
    <s v="Line Item"/>
    <s v="N/A"/>
    <x v="117"/>
    <x v="117"/>
    <m/>
    <x v="0"/>
  </r>
  <r>
    <n v="3507"/>
    <x v="22"/>
    <n v="17"/>
    <s v="Pittsfield"/>
    <s v="Expense"/>
    <s v="Line Item"/>
    <s v="N/A"/>
    <x v="118"/>
    <x v="118"/>
    <m/>
    <x v="0"/>
  </r>
  <r>
    <n v="3508"/>
    <x v="22"/>
    <n v="17"/>
    <s v="Pittsfield"/>
    <s v="Expense"/>
    <s v="Line Item"/>
    <s v="N/A"/>
    <x v="119"/>
    <x v="119"/>
    <m/>
    <x v="0"/>
  </r>
  <r>
    <n v="3509"/>
    <x v="22"/>
    <n v="17"/>
    <s v="Pittsfield"/>
    <s v="Expense"/>
    <s v="Line Item"/>
    <s v="N/A"/>
    <x v="120"/>
    <x v="120"/>
    <m/>
    <x v="0"/>
  </r>
  <r>
    <n v="3510"/>
    <x v="22"/>
    <n v="17"/>
    <s v="Pittsfield"/>
    <s v="Expense"/>
    <s v="Line Item"/>
    <s v="N/A"/>
    <x v="121"/>
    <x v="121"/>
    <m/>
    <x v="0"/>
  </r>
  <r>
    <n v="3511"/>
    <x v="22"/>
    <n v="17"/>
    <s v="Pittsfield"/>
    <s v="Expense"/>
    <s v="Line Item"/>
    <s v="N/A"/>
    <x v="122"/>
    <x v="122"/>
    <m/>
    <x v="0"/>
  </r>
  <r>
    <n v="3512"/>
    <x v="22"/>
    <n v="17"/>
    <s v="Pittsfield"/>
    <s v="Expense"/>
    <s v="Line Item"/>
    <s v="N/A"/>
    <x v="123"/>
    <x v="123"/>
    <m/>
    <x v="0"/>
  </r>
  <r>
    <n v="3513"/>
    <x v="22"/>
    <n v="17"/>
    <s v="Pittsfield"/>
    <s v="Expense"/>
    <s v="Line Item"/>
    <s v="N/A"/>
    <x v="124"/>
    <x v="124"/>
    <m/>
    <x v="577"/>
  </r>
  <r>
    <n v="3514"/>
    <x v="22"/>
    <n v="17"/>
    <s v="Pittsfield"/>
    <s v="Expense"/>
    <s v="Line Item"/>
    <s v="N/A"/>
    <x v="125"/>
    <x v="125"/>
    <m/>
    <x v="0"/>
  </r>
  <r>
    <n v="3515"/>
    <x v="22"/>
    <n v="17"/>
    <s v="Pittsfield"/>
    <s v="Expense"/>
    <s v="Line Item"/>
    <s v="N/A"/>
    <x v="126"/>
    <x v="126"/>
    <m/>
    <x v="0"/>
  </r>
  <r>
    <n v="3516"/>
    <x v="22"/>
    <n v="17"/>
    <s v="Pittsfield"/>
    <s v="Expense"/>
    <s v="Total"/>
    <s v="N/A"/>
    <x v="127"/>
    <x v="127"/>
    <m/>
    <x v="578"/>
  </r>
  <r>
    <n v="3517"/>
    <x v="22"/>
    <n v="17"/>
    <s v="Pittsfield"/>
    <s v="Expense"/>
    <s v="Line Item"/>
    <s v="N/A"/>
    <x v="128"/>
    <x v="128"/>
    <m/>
    <x v="579"/>
  </r>
  <r>
    <n v="3518"/>
    <x v="22"/>
    <n v="17"/>
    <s v="Pittsfield"/>
    <s v="Expense"/>
    <s v="Line Item"/>
    <s v="N/A"/>
    <x v="129"/>
    <x v="129"/>
    <m/>
    <x v="580"/>
  </r>
  <r>
    <n v="3519"/>
    <x v="22"/>
    <n v="17"/>
    <s v="Pittsfield"/>
    <s v="Expense"/>
    <s v="Line Item"/>
    <s v="N/A"/>
    <x v="130"/>
    <x v="130"/>
    <m/>
    <x v="0"/>
  </r>
  <r>
    <n v="3520"/>
    <x v="22"/>
    <n v="17"/>
    <s v="Pittsfield"/>
    <s v="Expense"/>
    <s v="Line Item"/>
    <s v="N/A"/>
    <x v="131"/>
    <x v="131"/>
    <m/>
    <x v="0"/>
  </r>
  <r>
    <n v="3521"/>
    <x v="22"/>
    <n v="17"/>
    <s v="Pittsfield"/>
    <s v="Expense"/>
    <s v="Line Item"/>
    <s v="N/A"/>
    <x v="132"/>
    <x v="132"/>
    <m/>
    <x v="0"/>
  </r>
  <r>
    <n v="3522"/>
    <x v="22"/>
    <n v="17"/>
    <s v="Pittsfield"/>
    <s v="Expense"/>
    <s v="Line Item"/>
    <s v="N/A"/>
    <x v="133"/>
    <x v="133"/>
    <m/>
    <x v="0"/>
  </r>
  <r>
    <n v="3523"/>
    <x v="22"/>
    <n v="17"/>
    <s v="Pittsfield"/>
    <s v="Expense"/>
    <s v="Total"/>
    <s v="N/A"/>
    <x v="134"/>
    <x v="134"/>
    <m/>
    <x v="581"/>
  </r>
  <r>
    <n v="3524"/>
    <x v="22"/>
    <n v="17"/>
    <s v="Pittsfield"/>
    <s v="Expense"/>
    <s v="Line Item"/>
    <s v="N/A"/>
    <x v="135"/>
    <x v="135"/>
    <m/>
    <x v="582"/>
  </r>
  <r>
    <n v="3525"/>
    <x v="22"/>
    <n v="17"/>
    <s v="Pittsfield"/>
    <s v="Expense"/>
    <s v="Total"/>
    <s v="N/A"/>
    <x v="136"/>
    <x v="136"/>
    <m/>
    <x v="583"/>
  </r>
  <r>
    <n v="3526"/>
    <x v="22"/>
    <n v="17"/>
    <s v="Pittsfield"/>
    <s v="Expense"/>
    <s v="Line Item"/>
    <s v="N/A"/>
    <x v="137"/>
    <x v="137"/>
    <m/>
    <x v="0"/>
  </r>
  <r>
    <n v="3527"/>
    <x v="22"/>
    <n v="17"/>
    <s v="Pittsfield"/>
    <s v="Expense"/>
    <s v="Line Item"/>
    <s v="N/A"/>
    <x v="138"/>
    <x v="138"/>
    <m/>
    <x v="0"/>
  </r>
  <r>
    <n v="3528"/>
    <x v="22"/>
    <n v="17"/>
    <s v="Pittsfield"/>
    <s v="Expense"/>
    <s v="Total"/>
    <s v="N/A"/>
    <x v="139"/>
    <x v="139"/>
    <m/>
    <x v="583"/>
  </r>
  <r>
    <n v="3529"/>
    <x v="22"/>
    <n v="17"/>
    <s v="Pittsfield"/>
    <s v="Expense"/>
    <s v="Total"/>
    <s v="N/A"/>
    <x v="140"/>
    <x v="140"/>
    <m/>
    <x v="562"/>
  </r>
  <r>
    <n v="3530"/>
    <x v="22"/>
    <n v="17"/>
    <s v="Pittsfield"/>
    <s v="Expense"/>
    <s v="Line Item"/>
    <s v="N/A"/>
    <x v="141"/>
    <x v="141"/>
    <m/>
    <x v="584"/>
  </r>
  <r>
    <n v="3531"/>
    <x v="22"/>
    <n v="17"/>
    <s v="Pittsfield"/>
    <s v="Non-Reimbursable"/>
    <s v="Line Item"/>
    <s v="N/A"/>
    <x v="142"/>
    <x v="142"/>
    <m/>
    <x v="0"/>
  </r>
  <r>
    <n v="3532"/>
    <x v="22"/>
    <n v="17"/>
    <s v="Pittsfield"/>
    <s v="Non-Reimbursable"/>
    <s v="Line Item"/>
    <s v="N/A"/>
    <x v="143"/>
    <x v="143"/>
    <m/>
    <x v="0"/>
  </r>
  <r>
    <n v="3533"/>
    <x v="22"/>
    <n v="17"/>
    <s v="Pittsfield"/>
    <s v="Non-Reimbursable"/>
    <s v="Line Item"/>
    <s v="N/A"/>
    <x v="144"/>
    <x v="144"/>
    <m/>
    <x v="0"/>
  </r>
  <r>
    <n v="3534"/>
    <x v="22"/>
    <n v="17"/>
    <s v="Pittsfield"/>
    <s v="Non-Reimbursable"/>
    <s v="Line Item"/>
    <s v="N/A"/>
    <x v="145"/>
    <x v="145"/>
    <m/>
    <x v="0"/>
  </r>
  <r>
    <n v="3535"/>
    <x v="22"/>
    <n v="17"/>
    <s v="Pittsfield"/>
    <s v="Non-Reimbursable"/>
    <s v="Line Item"/>
    <s v="N/A"/>
    <x v="146"/>
    <x v="146"/>
    <m/>
    <x v="0"/>
  </r>
  <r>
    <n v="3536"/>
    <x v="22"/>
    <n v="17"/>
    <s v="Pittsfield"/>
    <s v="Non-Reimbursable"/>
    <s v="Line Item"/>
    <s v="N/A"/>
    <x v="147"/>
    <x v="147"/>
    <m/>
    <x v="0"/>
  </r>
  <r>
    <n v="3537"/>
    <x v="22"/>
    <n v="17"/>
    <s v="Pittsfield"/>
    <s v="Non-Reimbursable"/>
    <s v="Line Item"/>
    <s v="N/A"/>
    <x v="148"/>
    <x v="148"/>
    <m/>
    <x v="0"/>
  </r>
  <r>
    <n v="3538"/>
    <x v="22"/>
    <n v="17"/>
    <s v="Pittsfield"/>
    <s v="Non-Reimbursable"/>
    <s v="Total"/>
    <s v="N/A"/>
    <x v="149"/>
    <x v="149"/>
    <m/>
    <x v="0"/>
  </r>
  <r>
    <n v="3539"/>
    <x v="22"/>
    <n v="17"/>
    <s v="Pittsfield"/>
    <s v="Non-Reimbursable"/>
    <s v="Total"/>
    <s v="N/A"/>
    <x v="150"/>
    <x v="150"/>
    <m/>
    <x v="0"/>
  </r>
  <r>
    <n v="3540"/>
    <x v="22"/>
    <n v="17"/>
    <s v="Pittsfield"/>
    <s v="Non-Reimbursable"/>
    <s v="Line Item"/>
    <s v="N/A"/>
    <x v="151"/>
    <x v="151"/>
    <m/>
    <x v="0"/>
  </r>
  <r>
    <n v="3541"/>
    <x v="22"/>
    <n v="17"/>
    <s v="Pittsfield"/>
    <s v="Non-Reimbursable"/>
    <s v="Line Item"/>
    <s v="N/A"/>
    <x v="152"/>
    <x v="152"/>
    <m/>
    <x v="0"/>
  </r>
  <r>
    <n v="3542"/>
    <x v="22"/>
    <n v="17"/>
    <s v="Pittsfield"/>
    <s v="Non-Reimbursable"/>
    <s v="Line Item"/>
    <s v="N/A"/>
    <x v="153"/>
    <x v="153"/>
    <m/>
    <x v="0"/>
  </r>
  <r>
    <n v="3543"/>
    <x v="23"/>
    <n v="20"/>
    <s v="Greenfield"/>
    <s v="Revenue"/>
    <s v="Line Item"/>
    <s v="N/A"/>
    <x v="0"/>
    <x v="0"/>
    <m/>
    <x v="0"/>
  </r>
  <r>
    <n v="3544"/>
    <x v="23"/>
    <n v="20"/>
    <s v="Greenfield"/>
    <s v="Revenue"/>
    <s v="Line Item"/>
    <s v="N/A"/>
    <x v="1"/>
    <x v="1"/>
    <m/>
    <x v="0"/>
  </r>
  <r>
    <n v="3545"/>
    <x v="23"/>
    <n v="20"/>
    <s v="Greenfield"/>
    <s v="Revenue"/>
    <s v="Line Item"/>
    <s v="N/A"/>
    <x v="2"/>
    <x v="2"/>
    <m/>
    <x v="0"/>
  </r>
  <r>
    <n v="3546"/>
    <x v="23"/>
    <n v="20"/>
    <s v="Greenfield"/>
    <s v="Revenue"/>
    <s v="Total"/>
    <s v="N/A"/>
    <x v="3"/>
    <x v="3"/>
    <m/>
    <x v="1"/>
  </r>
  <r>
    <n v="3547"/>
    <x v="23"/>
    <n v="20"/>
    <s v="Greenfield"/>
    <s v="Revenue"/>
    <s v="Line Item"/>
    <s v="N/A"/>
    <x v="4"/>
    <x v="4"/>
    <m/>
    <x v="0"/>
  </r>
  <r>
    <n v="3548"/>
    <x v="23"/>
    <n v="20"/>
    <s v="Greenfield"/>
    <s v="Revenue"/>
    <s v="Line Item"/>
    <s v="N/A"/>
    <x v="5"/>
    <x v="5"/>
    <m/>
    <x v="0"/>
  </r>
  <r>
    <n v="3549"/>
    <x v="23"/>
    <n v="20"/>
    <s v="Greenfield"/>
    <s v="Revenue"/>
    <s v="Total"/>
    <s v="N/A"/>
    <x v="6"/>
    <x v="6"/>
    <m/>
    <x v="1"/>
  </r>
  <r>
    <n v="3550"/>
    <x v="23"/>
    <n v="20"/>
    <s v="Greenfield"/>
    <s v="Revenue"/>
    <s v="Line Item"/>
    <s v="N/A"/>
    <x v="7"/>
    <x v="7"/>
    <m/>
    <x v="0"/>
  </r>
  <r>
    <n v="3551"/>
    <x v="23"/>
    <n v="20"/>
    <s v="Greenfield"/>
    <s v="Revenue"/>
    <s v="Line Item"/>
    <s v="N/A"/>
    <x v="8"/>
    <x v="8"/>
    <m/>
    <x v="0"/>
  </r>
  <r>
    <n v="3552"/>
    <x v="23"/>
    <n v="20"/>
    <s v="Greenfield"/>
    <s v="Revenue"/>
    <s v="Line Item"/>
    <s v="N/A"/>
    <x v="9"/>
    <x v="9"/>
    <m/>
    <x v="0"/>
  </r>
  <r>
    <n v="3553"/>
    <x v="23"/>
    <n v="20"/>
    <s v="Greenfield"/>
    <s v="Revenue"/>
    <s v="Line Item"/>
    <s v="N/A"/>
    <x v="10"/>
    <x v="10"/>
    <m/>
    <x v="585"/>
  </r>
  <r>
    <n v="3554"/>
    <x v="23"/>
    <n v="20"/>
    <s v="Greenfield"/>
    <s v="Revenue"/>
    <s v="Line Item"/>
    <s v="N/A"/>
    <x v="11"/>
    <x v="11"/>
    <m/>
    <x v="0"/>
  </r>
  <r>
    <n v="3555"/>
    <x v="23"/>
    <n v="20"/>
    <s v="Greenfield"/>
    <s v="Revenue"/>
    <s v="Line Item"/>
    <s v="N/A"/>
    <x v="12"/>
    <x v="12"/>
    <m/>
    <x v="0"/>
  </r>
  <r>
    <n v="3556"/>
    <x v="23"/>
    <n v="20"/>
    <s v="Greenfield"/>
    <s v="Revenue"/>
    <s v="Line Item"/>
    <s v="N/A"/>
    <x v="13"/>
    <x v="13"/>
    <m/>
    <x v="0"/>
  </r>
  <r>
    <n v="3557"/>
    <x v="23"/>
    <n v="20"/>
    <s v="Greenfield"/>
    <s v="Revenue"/>
    <s v="Line Item"/>
    <s v="N/A"/>
    <x v="14"/>
    <x v="14"/>
    <m/>
    <x v="0"/>
  </r>
  <r>
    <n v="3558"/>
    <x v="23"/>
    <n v="20"/>
    <s v="Greenfield"/>
    <s v="Revenue"/>
    <s v="Line Item"/>
    <s v="N/A"/>
    <x v="15"/>
    <x v="15"/>
    <m/>
    <x v="0"/>
  </r>
  <r>
    <n v="3559"/>
    <x v="23"/>
    <n v="20"/>
    <s v="Greenfield"/>
    <s v="Revenue"/>
    <s v="Line Item"/>
    <s v="N/A"/>
    <x v="16"/>
    <x v="16"/>
    <m/>
    <x v="0"/>
  </r>
  <r>
    <n v="3560"/>
    <x v="23"/>
    <n v="20"/>
    <s v="Greenfield"/>
    <s v="Revenue"/>
    <s v="Line Item"/>
    <s v="N/A"/>
    <x v="17"/>
    <x v="17"/>
    <m/>
    <x v="0"/>
  </r>
  <r>
    <n v="3561"/>
    <x v="23"/>
    <n v="20"/>
    <s v="Greenfield"/>
    <s v="Revenue"/>
    <s v="Line Item"/>
    <s v="N/A"/>
    <x v="18"/>
    <x v="18"/>
    <m/>
    <x v="0"/>
  </r>
  <r>
    <n v="3562"/>
    <x v="23"/>
    <n v="20"/>
    <s v="Greenfield"/>
    <s v="Revenue"/>
    <s v="Line Item"/>
    <s v="N/A"/>
    <x v="19"/>
    <x v="19"/>
    <m/>
    <x v="0"/>
  </r>
  <r>
    <n v="3563"/>
    <x v="23"/>
    <n v="20"/>
    <s v="Greenfield"/>
    <s v="Revenue"/>
    <s v="Line Item"/>
    <s v="N/A"/>
    <x v="20"/>
    <x v="20"/>
    <m/>
    <x v="0"/>
  </r>
  <r>
    <n v="3564"/>
    <x v="23"/>
    <n v="20"/>
    <s v="Greenfield"/>
    <s v="Revenue"/>
    <s v="Line Item"/>
    <s v="N/A"/>
    <x v="21"/>
    <x v="21"/>
    <m/>
    <x v="0"/>
  </r>
  <r>
    <n v="3565"/>
    <x v="23"/>
    <n v="20"/>
    <s v="Greenfield"/>
    <s v="Revenue"/>
    <s v="Line Item"/>
    <s v="N/A"/>
    <x v="22"/>
    <x v="22"/>
    <m/>
    <x v="0"/>
  </r>
  <r>
    <n v="3566"/>
    <x v="23"/>
    <n v="20"/>
    <s v="Greenfield"/>
    <s v="Revenue"/>
    <s v="Line Item"/>
    <s v="N/A"/>
    <x v="23"/>
    <x v="23"/>
    <m/>
    <x v="0"/>
  </r>
  <r>
    <n v="3567"/>
    <x v="23"/>
    <n v="20"/>
    <s v="Greenfield"/>
    <s v="Revenue"/>
    <s v="Line Item"/>
    <s v="N/A"/>
    <x v="24"/>
    <x v="24"/>
    <m/>
    <x v="0"/>
  </r>
  <r>
    <n v="3568"/>
    <x v="23"/>
    <n v="20"/>
    <s v="Greenfield"/>
    <s v="Revenue"/>
    <s v="Line Item"/>
    <s v="N/A"/>
    <x v="25"/>
    <x v="25"/>
    <m/>
    <x v="0"/>
  </r>
  <r>
    <n v="3569"/>
    <x v="23"/>
    <n v="20"/>
    <s v="Greenfield"/>
    <s v="Revenue"/>
    <s v="Line Item"/>
    <s v="N/A"/>
    <x v="26"/>
    <x v="26"/>
    <m/>
    <x v="0"/>
  </r>
  <r>
    <n v="3570"/>
    <x v="23"/>
    <n v="20"/>
    <s v="Greenfield"/>
    <s v="Revenue"/>
    <s v="Line Item"/>
    <s v="N/A"/>
    <x v="27"/>
    <x v="27"/>
    <m/>
    <x v="0"/>
  </r>
  <r>
    <n v="3571"/>
    <x v="23"/>
    <n v="20"/>
    <s v="Greenfield"/>
    <s v="Revenue"/>
    <s v="Line Item"/>
    <s v="N/A"/>
    <x v="28"/>
    <x v="28"/>
    <m/>
    <x v="586"/>
  </r>
  <r>
    <n v="3572"/>
    <x v="23"/>
    <n v="20"/>
    <s v="Greenfield"/>
    <s v="Revenue"/>
    <s v="Line Item"/>
    <s v="N/A"/>
    <x v="29"/>
    <x v="29"/>
    <m/>
    <x v="0"/>
  </r>
  <r>
    <n v="3573"/>
    <x v="23"/>
    <n v="20"/>
    <s v="Greenfield"/>
    <s v="Revenue"/>
    <s v="Line Item"/>
    <s v="N/A"/>
    <x v="30"/>
    <x v="30"/>
    <m/>
    <x v="0"/>
  </r>
  <r>
    <n v="3574"/>
    <x v="23"/>
    <n v="20"/>
    <s v="Greenfield"/>
    <s v="Revenue"/>
    <s v="Line Item"/>
    <s v="N/A"/>
    <x v="31"/>
    <x v="31"/>
    <m/>
    <x v="0"/>
  </r>
  <r>
    <n v="3575"/>
    <x v="23"/>
    <n v="20"/>
    <s v="Greenfield"/>
    <s v="Revenue"/>
    <s v="Line Item"/>
    <s v="N/A"/>
    <x v="32"/>
    <x v="32"/>
    <m/>
    <x v="0"/>
  </r>
  <r>
    <n v="3576"/>
    <x v="23"/>
    <n v="20"/>
    <s v="Greenfield"/>
    <s v="Revenue"/>
    <s v="Line Item"/>
    <s v="N/A"/>
    <x v="33"/>
    <x v="33"/>
    <m/>
    <x v="0"/>
  </r>
  <r>
    <n v="3577"/>
    <x v="23"/>
    <n v="20"/>
    <s v="Greenfield"/>
    <s v="Revenue"/>
    <s v="Line Item"/>
    <s v="N/A"/>
    <x v="34"/>
    <x v="34"/>
    <m/>
    <x v="0"/>
  </r>
  <r>
    <n v="3578"/>
    <x v="23"/>
    <n v="20"/>
    <s v="Greenfield"/>
    <s v="Revenue"/>
    <s v="Line Item"/>
    <s v="N/A"/>
    <x v="35"/>
    <x v="35"/>
    <m/>
    <x v="0"/>
  </r>
  <r>
    <n v="3579"/>
    <x v="23"/>
    <n v="20"/>
    <s v="Greenfield"/>
    <s v="Revenue"/>
    <s v="Line Item"/>
    <s v="N/A"/>
    <x v="36"/>
    <x v="36"/>
    <m/>
    <x v="0"/>
  </r>
  <r>
    <n v="3580"/>
    <x v="23"/>
    <n v="20"/>
    <s v="Greenfield"/>
    <s v="Revenue"/>
    <s v="Line Item"/>
    <s v="N/A"/>
    <x v="37"/>
    <x v="37"/>
    <m/>
    <x v="0"/>
  </r>
  <r>
    <n v="3581"/>
    <x v="23"/>
    <n v="20"/>
    <s v="Greenfield"/>
    <s v="Revenue"/>
    <s v="Line Item"/>
    <s v="N/A"/>
    <x v="38"/>
    <x v="38"/>
    <m/>
    <x v="0"/>
  </r>
  <r>
    <n v="3582"/>
    <x v="23"/>
    <n v="20"/>
    <s v="Greenfield"/>
    <s v="Revenue"/>
    <s v="Line Item"/>
    <s v="N/A"/>
    <x v="39"/>
    <x v="39"/>
    <m/>
    <x v="0"/>
  </r>
  <r>
    <n v="3583"/>
    <x v="23"/>
    <n v="20"/>
    <s v="Greenfield"/>
    <s v="Revenue"/>
    <s v="Line Item"/>
    <s v="N/A"/>
    <x v="40"/>
    <x v="40"/>
    <m/>
    <x v="0"/>
  </r>
  <r>
    <n v="3584"/>
    <x v="23"/>
    <n v="20"/>
    <s v="Greenfield"/>
    <s v="Revenue"/>
    <s v="Line Item"/>
    <s v="N/A"/>
    <x v="41"/>
    <x v="41"/>
    <m/>
    <x v="0"/>
  </r>
  <r>
    <n v="3585"/>
    <x v="23"/>
    <n v="20"/>
    <s v="Greenfield"/>
    <s v="Revenue"/>
    <s v="Total"/>
    <s v="N/A"/>
    <x v="42"/>
    <x v="42"/>
    <m/>
    <x v="587"/>
  </r>
  <r>
    <n v="3586"/>
    <x v="23"/>
    <n v="20"/>
    <s v="Greenfield"/>
    <s v="Revenue"/>
    <s v="Line Item"/>
    <s v="N/A"/>
    <x v="43"/>
    <x v="43"/>
    <m/>
    <x v="0"/>
  </r>
  <r>
    <n v="3587"/>
    <x v="23"/>
    <n v="20"/>
    <s v="Greenfield"/>
    <s v="Revenue"/>
    <s v="Line Item"/>
    <s v="N/A"/>
    <x v="44"/>
    <x v="44"/>
    <m/>
    <x v="0"/>
  </r>
  <r>
    <n v="3588"/>
    <x v="23"/>
    <n v="20"/>
    <s v="Greenfield"/>
    <s v="Revenue"/>
    <s v="Line Item"/>
    <s v="N/A"/>
    <x v="45"/>
    <x v="45"/>
    <m/>
    <x v="0"/>
  </r>
  <r>
    <n v="3589"/>
    <x v="23"/>
    <n v="20"/>
    <s v="Greenfield"/>
    <s v="Revenue"/>
    <s v="Line Item"/>
    <s v="N/A"/>
    <x v="46"/>
    <x v="46"/>
    <m/>
    <x v="0"/>
  </r>
  <r>
    <n v="3590"/>
    <x v="23"/>
    <n v="20"/>
    <s v="Greenfield"/>
    <s v="Revenue"/>
    <s v="Line Item"/>
    <s v="N/A"/>
    <x v="47"/>
    <x v="47"/>
    <m/>
    <x v="0"/>
  </r>
  <r>
    <n v="3591"/>
    <x v="23"/>
    <n v="20"/>
    <s v="Greenfield"/>
    <s v="Revenue"/>
    <s v="Line Item"/>
    <s v="N/A"/>
    <x v="48"/>
    <x v="48"/>
    <m/>
    <x v="0"/>
  </r>
  <r>
    <n v="3592"/>
    <x v="23"/>
    <n v="20"/>
    <s v="Greenfield"/>
    <s v="Revenue"/>
    <s v="Line Item"/>
    <s v="N/A"/>
    <x v="49"/>
    <x v="49"/>
    <m/>
    <x v="0"/>
  </r>
  <r>
    <n v="3593"/>
    <x v="23"/>
    <n v="20"/>
    <s v="Greenfield"/>
    <s v="Revenue"/>
    <s v="Line Item"/>
    <s v="N/A"/>
    <x v="50"/>
    <x v="50"/>
    <m/>
    <x v="0"/>
  </r>
  <r>
    <n v="3594"/>
    <x v="23"/>
    <n v="20"/>
    <s v="Greenfield"/>
    <s v="Revenue"/>
    <s v="Line Item"/>
    <s v="N/A"/>
    <x v="51"/>
    <x v="51"/>
    <m/>
    <x v="0"/>
  </r>
  <r>
    <n v="3595"/>
    <x v="23"/>
    <n v="20"/>
    <s v="Greenfield"/>
    <s v="Revenue"/>
    <s v="Total"/>
    <s v="N/A"/>
    <x v="52"/>
    <x v="52"/>
    <m/>
    <x v="587"/>
  </r>
  <r>
    <n v="3596"/>
    <x v="23"/>
    <n v="20"/>
    <s v="Greenfield"/>
    <s v="Salary Expense"/>
    <s v="Line Item"/>
    <s v="Management"/>
    <x v="53"/>
    <x v="53"/>
    <n v="1"/>
    <x v="588"/>
  </r>
  <r>
    <n v="3597"/>
    <x v="23"/>
    <n v="20"/>
    <s v="Greenfield"/>
    <s v="Salary Expense"/>
    <s v="Line Item"/>
    <s v="Management"/>
    <x v="54"/>
    <x v="54"/>
    <n v="0.06"/>
    <x v="589"/>
  </r>
  <r>
    <n v="3598"/>
    <x v="23"/>
    <n v="20"/>
    <s v="Greenfield"/>
    <s v="Salary Expense"/>
    <s v="Line Item"/>
    <s v="Management"/>
    <x v="55"/>
    <x v="55"/>
    <m/>
    <x v="0"/>
  </r>
  <r>
    <n v="3599"/>
    <x v="23"/>
    <n v="20"/>
    <s v="Greenfield"/>
    <s v="Salary Expense"/>
    <s v="Line Item"/>
    <s v="Direct Care"/>
    <x v="56"/>
    <x v="56"/>
    <m/>
    <x v="0"/>
  </r>
  <r>
    <n v="3600"/>
    <x v="23"/>
    <n v="20"/>
    <s v="Greenfield"/>
    <s v="Salary Expense"/>
    <s v="Line Item"/>
    <s v="Direct Care"/>
    <x v="57"/>
    <x v="57"/>
    <m/>
    <x v="0"/>
  </r>
  <r>
    <n v="3601"/>
    <x v="23"/>
    <n v="20"/>
    <s v="Greenfield"/>
    <s v="Salary Expense"/>
    <s v="Line Item"/>
    <s v="Direct Care"/>
    <x v="58"/>
    <x v="58"/>
    <m/>
    <x v="0"/>
  </r>
  <r>
    <n v="3602"/>
    <x v="23"/>
    <n v="20"/>
    <s v="Greenfield"/>
    <s v="Salary Expense"/>
    <s v="Line Item"/>
    <s v="Direct Care"/>
    <x v="59"/>
    <x v="59"/>
    <m/>
    <x v="0"/>
  </r>
  <r>
    <n v="3603"/>
    <x v="23"/>
    <n v="20"/>
    <s v="Greenfield"/>
    <s v="Salary Expense"/>
    <s v="Line Item"/>
    <s v="Direct Care"/>
    <x v="60"/>
    <x v="60"/>
    <m/>
    <x v="0"/>
  </r>
  <r>
    <n v="3604"/>
    <x v="23"/>
    <n v="20"/>
    <s v="Greenfield"/>
    <s v="Salary Expense"/>
    <s v="Line Item"/>
    <s v="Direct Care"/>
    <x v="61"/>
    <x v="61"/>
    <m/>
    <x v="0"/>
  </r>
  <r>
    <n v="3605"/>
    <x v="23"/>
    <n v="20"/>
    <s v="Greenfield"/>
    <s v="Salary Expense"/>
    <s v="Line Item"/>
    <s v="Direct Care"/>
    <x v="62"/>
    <x v="62"/>
    <m/>
    <x v="0"/>
  </r>
  <r>
    <n v="3606"/>
    <x v="23"/>
    <n v="20"/>
    <s v="Greenfield"/>
    <s v="Salary Expense"/>
    <s v="Line Item"/>
    <s v="Direct Care"/>
    <x v="63"/>
    <x v="63"/>
    <m/>
    <x v="0"/>
  </r>
  <r>
    <n v="3607"/>
    <x v="23"/>
    <n v="20"/>
    <s v="Greenfield"/>
    <s v="Salary Expense"/>
    <s v="Line Item"/>
    <s v="Direct Care"/>
    <x v="64"/>
    <x v="64"/>
    <m/>
    <x v="0"/>
  </r>
  <r>
    <n v="3608"/>
    <x v="23"/>
    <n v="20"/>
    <s v="Greenfield"/>
    <s v="Salary Expense"/>
    <s v="Line Item"/>
    <s v="Direct Care"/>
    <x v="65"/>
    <x v="65"/>
    <m/>
    <x v="0"/>
  </r>
  <r>
    <n v="3609"/>
    <x v="23"/>
    <n v="20"/>
    <s v="Greenfield"/>
    <s v="Salary Expense"/>
    <s v="Line Item"/>
    <s v="Direct Care"/>
    <x v="66"/>
    <x v="66"/>
    <m/>
    <x v="0"/>
  </r>
  <r>
    <n v="3610"/>
    <x v="23"/>
    <n v="20"/>
    <s v="Greenfield"/>
    <s v="Salary Expense"/>
    <s v="Line Item"/>
    <s v="Direct Care"/>
    <x v="67"/>
    <x v="67"/>
    <m/>
    <x v="0"/>
  </r>
  <r>
    <n v="3611"/>
    <x v="23"/>
    <n v="20"/>
    <s v="Greenfield"/>
    <s v="Salary Expense"/>
    <s v="Line Item"/>
    <s v="Direct Care"/>
    <x v="68"/>
    <x v="68"/>
    <m/>
    <x v="0"/>
  </r>
  <r>
    <n v="3612"/>
    <x v="23"/>
    <n v="20"/>
    <s v="Greenfield"/>
    <s v="Salary Expense"/>
    <s v="Line Item"/>
    <s v="Direct Care"/>
    <x v="69"/>
    <x v="69"/>
    <m/>
    <x v="0"/>
  </r>
  <r>
    <n v="3613"/>
    <x v="23"/>
    <n v="20"/>
    <s v="Greenfield"/>
    <s v="Salary Expense"/>
    <s v="Line Item"/>
    <s v="Direct Care"/>
    <x v="70"/>
    <x v="70"/>
    <m/>
    <x v="0"/>
  </r>
  <r>
    <n v="3614"/>
    <x v="23"/>
    <n v="20"/>
    <s v="Greenfield"/>
    <s v="Salary Expense"/>
    <s v="Line Item"/>
    <s v="Direct Care"/>
    <x v="71"/>
    <x v="71"/>
    <m/>
    <x v="0"/>
  </r>
  <r>
    <n v="3615"/>
    <x v="23"/>
    <n v="20"/>
    <s v="Greenfield"/>
    <s v="Salary Expense"/>
    <s v="Line Item"/>
    <s v="Direct Care"/>
    <x v="72"/>
    <x v="72"/>
    <m/>
    <x v="0"/>
  </r>
  <r>
    <n v="3616"/>
    <x v="23"/>
    <n v="20"/>
    <s v="Greenfield"/>
    <s v="Salary Expense"/>
    <s v="Line Item"/>
    <s v="Direct Care"/>
    <x v="73"/>
    <x v="73"/>
    <m/>
    <x v="0"/>
  </r>
  <r>
    <n v="3617"/>
    <x v="23"/>
    <n v="20"/>
    <s v="Greenfield"/>
    <s v="Salary Expense"/>
    <s v="Line Item"/>
    <s v="Direct Care"/>
    <x v="74"/>
    <x v="74"/>
    <m/>
    <x v="0"/>
  </r>
  <r>
    <n v="3618"/>
    <x v="23"/>
    <n v="20"/>
    <s v="Greenfield"/>
    <s v="Salary Expense"/>
    <s v="Line Item"/>
    <s v="Direct Care"/>
    <x v="75"/>
    <x v="75"/>
    <m/>
    <x v="0"/>
  </r>
  <r>
    <n v="3619"/>
    <x v="23"/>
    <n v="20"/>
    <s v="Greenfield"/>
    <s v="Salary Expense"/>
    <s v="Line Item"/>
    <s v="Direct Care"/>
    <x v="76"/>
    <x v="76"/>
    <m/>
    <x v="0"/>
  </r>
  <r>
    <n v="3620"/>
    <x v="23"/>
    <n v="20"/>
    <s v="Greenfield"/>
    <s v="Salary Expense"/>
    <s v="Line Item"/>
    <s v="Direct Care"/>
    <x v="77"/>
    <x v="77"/>
    <m/>
    <x v="0"/>
  </r>
  <r>
    <n v="3621"/>
    <x v="23"/>
    <n v="20"/>
    <s v="Greenfield"/>
    <s v="Salary Expense"/>
    <s v="Line Item"/>
    <s v="Direct Care"/>
    <x v="78"/>
    <x v="78"/>
    <m/>
    <x v="0"/>
  </r>
  <r>
    <n v="3622"/>
    <x v="23"/>
    <n v="20"/>
    <s v="Greenfield"/>
    <s v="Salary Expense"/>
    <s v="Line Item"/>
    <s v="Direct Care"/>
    <x v="79"/>
    <x v="79"/>
    <m/>
    <x v="0"/>
  </r>
  <r>
    <n v="3623"/>
    <x v="23"/>
    <n v="20"/>
    <s v="Greenfield"/>
    <s v="Salary Expense"/>
    <s v="Line Item"/>
    <s v="Direct Care"/>
    <x v="80"/>
    <x v="80"/>
    <m/>
    <x v="0"/>
  </r>
  <r>
    <n v="3624"/>
    <x v="23"/>
    <n v="20"/>
    <s v="Greenfield"/>
    <s v="Salary Expense"/>
    <s v="Line Item"/>
    <s v="Direct Care"/>
    <x v="81"/>
    <x v="81"/>
    <m/>
    <x v="0"/>
  </r>
  <r>
    <n v="3625"/>
    <x v="23"/>
    <n v="20"/>
    <s v="Greenfield"/>
    <s v="Salary Expense"/>
    <s v="Line Item"/>
    <s v="Direct Care"/>
    <x v="82"/>
    <x v="82"/>
    <n v="3.54"/>
    <x v="590"/>
  </r>
  <r>
    <n v="3626"/>
    <x v="23"/>
    <n v="20"/>
    <s v="Greenfield"/>
    <s v="Salary Expense"/>
    <s v="Line Item"/>
    <s v="Direct Care"/>
    <x v="83"/>
    <x v="83"/>
    <m/>
    <x v="0"/>
  </r>
  <r>
    <n v="3627"/>
    <x v="23"/>
    <n v="20"/>
    <s v="Greenfield"/>
    <s v="Salary Expense"/>
    <s v="Line Item"/>
    <s v="Direct Care"/>
    <x v="84"/>
    <x v="84"/>
    <m/>
    <x v="0"/>
  </r>
  <r>
    <n v="3628"/>
    <x v="23"/>
    <n v="20"/>
    <s v="Greenfield"/>
    <s v="Salary Expense"/>
    <s v="Line Item"/>
    <s v="Direct Care"/>
    <x v="85"/>
    <x v="85"/>
    <m/>
    <x v="0"/>
  </r>
  <r>
    <n v="3629"/>
    <x v="23"/>
    <n v="20"/>
    <s v="Greenfield"/>
    <s v="Salary Expense"/>
    <s v="Line Item"/>
    <s v="Direct Care"/>
    <x v="86"/>
    <x v="86"/>
    <m/>
    <x v="0"/>
  </r>
  <r>
    <n v="3630"/>
    <x v="23"/>
    <n v="20"/>
    <s v="Greenfield"/>
    <s v="Salary Expense"/>
    <s v="Line Item"/>
    <s v="Clerical/Support"/>
    <x v="87"/>
    <x v="87"/>
    <n v="0.51"/>
    <x v="591"/>
  </r>
  <r>
    <n v="3631"/>
    <x v="23"/>
    <n v="20"/>
    <s v="Greenfield"/>
    <s v="Salary Expense"/>
    <s v="Line Item"/>
    <s v="Clerical/Support"/>
    <x v="88"/>
    <x v="88"/>
    <m/>
    <x v="0"/>
  </r>
  <r>
    <n v="3632"/>
    <x v="23"/>
    <n v="20"/>
    <s v="Greenfield"/>
    <s v="Salary Expense"/>
    <s v="Line Item"/>
    <s v="Clerical/Support"/>
    <x v="89"/>
    <x v="89"/>
    <m/>
    <x v="0"/>
  </r>
  <r>
    <n v="3633"/>
    <x v="23"/>
    <n v="20"/>
    <s v="Greenfield"/>
    <s v="Salary Expense"/>
    <s v="Line Item"/>
    <s v="N/A"/>
    <x v="90"/>
    <x v="90"/>
    <s v="XXXXXX"/>
    <x v="0"/>
  </r>
  <r>
    <n v="3634"/>
    <x v="23"/>
    <n v="20"/>
    <s v="Greenfield"/>
    <s v="Salary Expense"/>
    <s v="Total"/>
    <s v="N/A"/>
    <x v="91"/>
    <x v="91"/>
    <n v="5.1099999999999994"/>
    <x v="592"/>
  </r>
  <r>
    <n v="3635"/>
    <x v="23"/>
    <n v="20"/>
    <s v="Greenfield"/>
    <s v="Expense"/>
    <s v="Total"/>
    <s v="N/A"/>
    <x v="92"/>
    <x v="92"/>
    <n v="5.1099999999999994"/>
    <x v="592"/>
  </r>
  <r>
    <n v="3636"/>
    <x v="23"/>
    <n v="20"/>
    <s v="Greenfield"/>
    <s v="Expense"/>
    <s v="Line Item"/>
    <s v="N/A"/>
    <x v="93"/>
    <x v="93"/>
    <m/>
    <x v="0"/>
  </r>
  <r>
    <n v="3637"/>
    <x v="23"/>
    <n v="20"/>
    <s v="Greenfield"/>
    <s v="Expense"/>
    <s v="Line Item"/>
    <s v="N/A"/>
    <x v="94"/>
    <x v="94"/>
    <m/>
    <x v="0"/>
  </r>
  <r>
    <n v="3638"/>
    <x v="23"/>
    <n v="20"/>
    <s v="Greenfield"/>
    <s v="Expense"/>
    <s v="Line Item"/>
    <s v="N/A"/>
    <x v="95"/>
    <x v="95"/>
    <m/>
    <x v="0"/>
  </r>
  <r>
    <n v="3639"/>
    <x v="23"/>
    <n v="20"/>
    <s v="Greenfield"/>
    <s v="Expense"/>
    <s v="Line Item"/>
    <s v="N/A"/>
    <x v="96"/>
    <x v="96"/>
    <m/>
    <x v="0"/>
  </r>
  <r>
    <n v="3640"/>
    <x v="23"/>
    <n v="20"/>
    <s v="Greenfield"/>
    <s v="Expense"/>
    <s v="Total"/>
    <s v="N/A"/>
    <x v="97"/>
    <x v="97"/>
    <n v="0"/>
    <x v="1"/>
  </r>
  <r>
    <n v="3641"/>
    <x v="23"/>
    <n v="20"/>
    <s v="Greenfield"/>
    <s v="Expense"/>
    <s v="Line Item"/>
    <s v="N/A"/>
    <x v="98"/>
    <x v="98"/>
    <m/>
    <x v="0"/>
  </r>
  <r>
    <n v="3642"/>
    <x v="23"/>
    <n v="20"/>
    <s v="Greenfield"/>
    <s v="Expense"/>
    <s v="Total"/>
    <s v="N/A"/>
    <x v="99"/>
    <x v="99"/>
    <n v="5.1099999999999994"/>
    <x v="592"/>
  </r>
  <r>
    <n v="3643"/>
    <x v="23"/>
    <n v="20"/>
    <s v="Greenfield"/>
    <s v="Expense"/>
    <s v="Line Item"/>
    <s v="N/A"/>
    <x v="100"/>
    <x v="100"/>
    <m/>
    <x v="157"/>
  </r>
  <r>
    <n v="3644"/>
    <x v="23"/>
    <n v="20"/>
    <s v="Greenfield"/>
    <s v="Expense"/>
    <s v="Line Item"/>
    <s v="N/A"/>
    <x v="101"/>
    <x v="101"/>
    <m/>
    <x v="593"/>
  </r>
  <r>
    <n v="3645"/>
    <x v="23"/>
    <n v="20"/>
    <s v="Greenfield"/>
    <s v="Expense"/>
    <s v="Line Item"/>
    <s v="N/A"/>
    <x v="102"/>
    <x v="102"/>
    <m/>
    <x v="594"/>
  </r>
  <r>
    <n v="3646"/>
    <x v="23"/>
    <n v="20"/>
    <s v="Greenfield"/>
    <s v="Expense"/>
    <s v="Total"/>
    <s v="N/A"/>
    <x v="103"/>
    <x v="103"/>
    <m/>
    <x v="595"/>
  </r>
  <r>
    <n v="3647"/>
    <x v="23"/>
    <n v="20"/>
    <s v="Greenfield"/>
    <s v="Expense"/>
    <s v="Line Item"/>
    <s v="N/A"/>
    <x v="104"/>
    <x v="104"/>
    <m/>
    <x v="0"/>
  </r>
  <r>
    <n v="3648"/>
    <x v="23"/>
    <n v="20"/>
    <s v="Greenfield"/>
    <s v="Expense"/>
    <s v="Line Item"/>
    <s v="N/A"/>
    <x v="105"/>
    <x v="105"/>
    <m/>
    <x v="0"/>
  </r>
  <r>
    <n v="3649"/>
    <x v="23"/>
    <n v="20"/>
    <s v="Greenfield"/>
    <s v="Expense"/>
    <s v="Line Item"/>
    <s v="N/A"/>
    <x v="106"/>
    <x v="106"/>
    <m/>
    <x v="0"/>
  </r>
  <r>
    <n v="3650"/>
    <x v="23"/>
    <n v="20"/>
    <s v="Greenfield"/>
    <s v="Expense"/>
    <s v="Line Item"/>
    <s v="N/A"/>
    <x v="107"/>
    <x v="107"/>
    <m/>
    <x v="596"/>
  </r>
  <r>
    <n v="3651"/>
    <x v="23"/>
    <n v="20"/>
    <s v="Greenfield"/>
    <s v="Expense"/>
    <s v="Total"/>
    <s v="N/A"/>
    <x v="108"/>
    <x v="108"/>
    <m/>
    <x v="596"/>
  </r>
  <r>
    <n v="3652"/>
    <x v="23"/>
    <n v="20"/>
    <s v="Greenfield"/>
    <s v="Expense"/>
    <s v="Line Item"/>
    <s v="N/A"/>
    <x v="109"/>
    <x v="109"/>
    <m/>
    <x v="0"/>
  </r>
  <r>
    <n v="3653"/>
    <x v="23"/>
    <n v="20"/>
    <s v="Greenfield"/>
    <s v="Expense"/>
    <s v="Line Item"/>
    <s v="N/A"/>
    <x v="110"/>
    <x v="110"/>
    <m/>
    <x v="0"/>
  </r>
  <r>
    <n v="3654"/>
    <x v="23"/>
    <n v="20"/>
    <s v="Greenfield"/>
    <s v="Expense"/>
    <s v="Line Item"/>
    <s v="N/A"/>
    <x v="111"/>
    <x v="111"/>
    <m/>
    <x v="0"/>
  </r>
  <r>
    <n v="3655"/>
    <x v="23"/>
    <n v="20"/>
    <s v="Greenfield"/>
    <s v="Expense"/>
    <s v="Line Item"/>
    <s v="N/A"/>
    <x v="112"/>
    <x v="112"/>
    <m/>
    <x v="0"/>
  </r>
  <r>
    <n v="3656"/>
    <x v="23"/>
    <n v="20"/>
    <s v="Greenfield"/>
    <s v="Expense"/>
    <s v="Line Item"/>
    <s v="N/A"/>
    <x v="113"/>
    <x v="113"/>
    <m/>
    <x v="44"/>
  </r>
  <r>
    <n v="3657"/>
    <x v="23"/>
    <n v="20"/>
    <s v="Greenfield"/>
    <s v="Expense"/>
    <s v="Line Item"/>
    <s v="N/A"/>
    <x v="114"/>
    <x v="114"/>
    <m/>
    <x v="597"/>
  </r>
  <r>
    <n v="3658"/>
    <x v="23"/>
    <n v="20"/>
    <s v="Greenfield"/>
    <s v="Expense"/>
    <s v="Line Item"/>
    <s v="N/A"/>
    <x v="115"/>
    <x v="115"/>
    <m/>
    <x v="598"/>
  </r>
  <r>
    <n v="3659"/>
    <x v="23"/>
    <n v="20"/>
    <s v="Greenfield"/>
    <s v="Expense"/>
    <s v="Line Item"/>
    <s v="N/A"/>
    <x v="116"/>
    <x v="116"/>
    <m/>
    <x v="0"/>
  </r>
  <r>
    <n v="3660"/>
    <x v="23"/>
    <n v="20"/>
    <s v="Greenfield"/>
    <s v="Expense"/>
    <s v="Line Item"/>
    <s v="N/A"/>
    <x v="117"/>
    <x v="117"/>
    <m/>
    <x v="0"/>
  </r>
  <r>
    <n v="3661"/>
    <x v="23"/>
    <n v="20"/>
    <s v="Greenfield"/>
    <s v="Expense"/>
    <s v="Line Item"/>
    <s v="N/A"/>
    <x v="118"/>
    <x v="118"/>
    <m/>
    <x v="0"/>
  </r>
  <r>
    <n v="3662"/>
    <x v="23"/>
    <n v="20"/>
    <s v="Greenfield"/>
    <s v="Expense"/>
    <s v="Line Item"/>
    <s v="N/A"/>
    <x v="119"/>
    <x v="119"/>
    <m/>
    <x v="0"/>
  </r>
  <r>
    <n v="3663"/>
    <x v="23"/>
    <n v="20"/>
    <s v="Greenfield"/>
    <s v="Expense"/>
    <s v="Line Item"/>
    <s v="N/A"/>
    <x v="120"/>
    <x v="120"/>
    <m/>
    <x v="0"/>
  </r>
  <r>
    <n v="3664"/>
    <x v="23"/>
    <n v="20"/>
    <s v="Greenfield"/>
    <s v="Expense"/>
    <s v="Line Item"/>
    <s v="N/A"/>
    <x v="121"/>
    <x v="121"/>
    <m/>
    <x v="0"/>
  </r>
  <r>
    <n v="3665"/>
    <x v="23"/>
    <n v="20"/>
    <s v="Greenfield"/>
    <s v="Expense"/>
    <s v="Line Item"/>
    <s v="N/A"/>
    <x v="122"/>
    <x v="122"/>
    <m/>
    <x v="0"/>
  </r>
  <r>
    <n v="3666"/>
    <x v="23"/>
    <n v="20"/>
    <s v="Greenfield"/>
    <s v="Expense"/>
    <s v="Line Item"/>
    <s v="N/A"/>
    <x v="123"/>
    <x v="123"/>
    <m/>
    <x v="0"/>
  </r>
  <r>
    <n v="3667"/>
    <x v="23"/>
    <n v="20"/>
    <s v="Greenfield"/>
    <s v="Expense"/>
    <s v="Line Item"/>
    <s v="N/A"/>
    <x v="124"/>
    <x v="124"/>
    <m/>
    <x v="599"/>
  </r>
  <r>
    <n v="3668"/>
    <x v="23"/>
    <n v="20"/>
    <s v="Greenfield"/>
    <s v="Expense"/>
    <s v="Line Item"/>
    <s v="N/A"/>
    <x v="125"/>
    <x v="125"/>
    <m/>
    <x v="0"/>
  </r>
  <r>
    <n v="3669"/>
    <x v="23"/>
    <n v="20"/>
    <s v="Greenfield"/>
    <s v="Expense"/>
    <s v="Line Item"/>
    <s v="N/A"/>
    <x v="126"/>
    <x v="126"/>
    <m/>
    <x v="0"/>
  </r>
  <r>
    <n v="3670"/>
    <x v="23"/>
    <n v="20"/>
    <s v="Greenfield"/>
    <s v="Expense"/>
    <s v="Total"/>
    <s v="N/A"/>
    <x v="127"/>
    <x v="127"/>
    <m/>
    <x v="600"/>
  </r>
  <r>
    <n v="3671"/>
    <x v="23"/>
    <n v="20"/>
    <s v="Greenfield"/>
    <s v="Expense"/>
    <s v="Line Item"/>
    <s v="N/A"/>
    <x v="128"/>
    <x v="128"/>
    <m/>
    <x v="601"/>
  </r>
  <r>
    <n v="3672"/>
    <x v="23"/>
    <n v="20"/>
    <s v="Greenfield"/>
    <s v="Expense"/>
    <s v="Line Item"/>
    <s v="N/A"/>
    <x v="129"/>
    <x v="129"/>
    <m/>
    <x v="0"/>
  </r>
  <r>
    <n v="3673"/>
    <x v="23"/>
    <n v="20"/>
    <s v="Greenfield"/>
    <s v="Expense"/>
    <s v="Line Item"/>
    <s v="N/A"/>
    <x v="130"/>
    <x v="130"/>
    <m/>
    <x v="0"/>
  </r>
  <r>
    <n v="3674"/>
    <x v="23"/>
    <n v="20"/>
    <s v="Greenfield"/>
    <s v="Expense"/>
    <s v="Line Item"/>
    <s v="N/A"/>
    <x v="131"/>
    <x v="131"/>
    <m/>
    <x v="0"/>
  </r>
  <r>
    <n v="3675"/>
    <x v="23"/>
    <n v="20"/>
    <s v="Greenfield"/>
    <s v="Expense"/>
    <s v="Line Item"/>
    <s v="N/A"/>
    <x v="132"/>
    <x v="132"/>
    <m/>
    <x v="0"/>
  </r>
  <r>
    <n v="3676"/>
    <x v="23"/>
    <n v="20"/>
    <s v="Greenfield"/>
    <s v="Expense"/>
    <s v="Line Item"/>
    <s v="N/A"/>
    <x v="133"/>
    <x v="133"/>
    <m/>
    <x v="0"/>
  </r>
  <r>
    <n v="3677"/>
    <x v="23"/>
    <n v="20"/>
    <s v="Greenfield"/>
    <s v="Expense"/>
    <s v="Total"/>
    <s v="N/A"/>
    <x v="134"/>
    <x v="134"/>
    <m/>
    <x v="601"/>
  </r>
  <r>
    <n v="3678"/>
    <x v="23"/>
    <n v="20"/>
    <s v="Greenfield"/>
    <s v="Expense"/>
    <s v="Line Item"/>
    <s v="N/A"/>
    <x v="135"/>
    <x v="135"/>
    <m/>
    <x v="602"/>
  </r>
  <r>
    <n v="3679"/>
    <x v="23"/>
    <n v="20"/>
    <s v="Greenfield"/>
    <s v="Expense"/>
    <s v="Total"/>
    <s v="N/A"/>
    <x v="136"/>
    <x v="136"/>
    <m/>
    <x v="603"/>
  </r>
  <r>
    <n v="3680"/>
    <x v="23"/>
    <n v="20"/>
    <s v="Greenfield"/>
    <s v="Expense"/>
    <s v="Line Item"/>
    <s v="N/A"/>
    <x v="137"/>
    <x v="137"/>
    <m/>
    <x v="0"/>
  </r>
  <r>
    <n v="3681"/>
    <x v="23"/>
    <n v="20"/>
    <s v="Greenfield"/>
    <s v="Expense"/>
    <s v="Line Item"/>
    <s v="N/A"/>
    <x v="138"/>
    <x v="138"/>
    <m/>
    <x v="0"/>
  </r>
  <r>
    <n v="3682"/>
    <x v="23"/>
    <n v="20"/>
    <s v="Greenfield"/>
    <s v="Expense"/>
    <s v="Total"/>
    <s v="N/A"/>
    <x v="139"/>
    <x v="139"/>
    <m/>
    <x v="603"/>
  </r>
  <r>
    <n v="3683"/>
    <x v="23"/>
    <n v="20"/>
    <s v="Greenfield"/>
    <s v="Expense"/>
    <s v="Total"/>
    <s v="N/A"/>
    <x v="140"/>
    <x v="140"/>
    <m/>
    <x v="587"/>
  </r>
  <r>
    <n v="3684"/>
    <x v="23"/>
    <n v="20"/>
    <s v="Greenfield"/>
    <s v="Expense"/>
    <s v="Line Item"/>
    <s v="N/A"/>
    <x v="141"/>
    <x v="141"/>
    <m/>
    <x v="604"/>
  </r>
  <r>
    <n v="3685"/>
    <x v="23"/>
    <n v="20"/>
    <s v="Greenfield"/>
    <s v="Non-Reimbursable"/>
    <s v="Line Item"/>
    <s v="N/A"/>
    <x v="142"/>
    <x v="142"/>
    <m/>
    <x v="0"/>
  </r>
  <r>
    <n v="3686"/>
    <x v="23"/>
    <n v="20"/>
    <s v="Greenfield"/>
    <s v="Non-Reimbursable"/>
    <s v="Line Item"/>
    <s v="N/A"/>
    <x v="143"/>
    <x v="143"/>
    <m/>
    <x v="0"/>
  </r>
  <r>
    <n v="3687"/>
    <x v="23"/>
    <n v="20"/>
    <s v="Greenfield"/>
    <s v="Non-Reimbursable"/>
    <s v="Line Item"/>
    <s v="N/A"/>
    <x v="144"/>
    <x v="144"/>
    <m/>
    <x v="0"/>
  </r>
  <r>
    <n v="3688"/>
    <x v="23"/>
    <n v="20"/>
    <s v="Greenfield"/>
    <s v="Non-Reimbursable"/>
    <s v="Line Item"/>
    <s v="N/A"/>
    <x v="145"/>
    <x v="145"/>
    <m/>
    <x v="0"/>
  </r>
  <r>
    <n v="3689"/>
    <x v="23"/>
    <n v="20"/>
    <s v="Greenfield"/>
    <s v="Non-Reimbursable"/>
    <s v="Line Item"/>
    <s v="N/A"/>
    <x v="146"/>
    <x v="146"/>
    <m/>
    <x v="0"/>
  </r>
  <r>
    <n v="3690"/>
    <x v="23"/>
    <n v="20"/>
    <s v="Greenfield"/>
    <s v="Non-Reimbursable"/>
    <s v="Line Item"/>
    <s v="N/A"/>
    <x v="147"/>
    <x v="147"/>
    <m/>
    <x v="0"/>
  </r>
  <r>
    <n v="3691"/>
    <x v="23"/>
    <n v="20"/>
    <s v="Greenfield"/>
    <s v="Non-Reimbursable"/>
    <s v="Line Item"/>
    <s v="N/A"/>
    <x v="148"/>
    <x v="148"/>
    <m/>
    <x v="0"/>
  </r>
  <r>
    <n v="3692"/>
    <x v="23"/>
    <n v="20"/>
    <s v="Greenfield"/>
    <s v="Non-Reimbursable"/>
    <s v="Total"/>
    <s v="N/A"/>
    <x v="149"/>
    <x v="149"/>
    <m/>
    <x v="0"/>
  </r>
  <r>
    <n v="3693"/>
    <x v="23"/>
    <n v="20"/>
    <s v="Greenfield"/>
    <s v="Non-Reimbursable"/>
    <s v="Total"/>
    <s v="N/A"/>
    <x v="150"/>
    <x v="150"/>
    <m/>
    <x v="0"/>
  </r>
  <r>
    <n v="3694"/>
    <x v="23"/>
    <n v="20"/>
    <s v="Greenfield"/>
    <s v="Non-Reimbursable"/>
    <s v="Line Item"/>
    <s v="N/A"/>
    <x v="151"/>
    <x v="151"/>
    <m/>
    <x v="0"/>
  </r>
  <r>
    <n v="3695"/>
    <x v="23"/>
    <n v="20"/>
    <s v="Greenfield"/>
    <s v="Non-Reimbursable"/>
    <s v="Line Item"/>
    <s v="N/A"/>
    <x v="152"/>
    <x v="152"/>
    <m/>
    <x v="0"/>
  </r>
  <r>
    <n v="3696"/>
    <x v="24"/>
    <n v="15"/>
    <s v="Fitchburg"/>
    <s v="Revenue"/>
    <s v="Line Item"/>
    <s v="N/A"/>
    <x v="0"/>
    <x v="0"/>
    <m/>
    <x v="0"/>
  </r>
  <r>
    <n v="3697"/>
    <x v="24"/>
    <n v="15"/>
    <s v="Fitchburg"/>
    <s v="Revenue"/>
    <s v="Line Item"/>
    <s v="N/A"/>
    <x v="1"/>
    <x v="1"/>
    <m/>
    <x v="0"/>
  </r>
  <r>
    <n v="3698"/>
    <x v="24"/>
    <n v="15"/>
    <s v="Fitchburg"/>
    <s v="Revenue"/>
    <s v="Line Item"/>
    <s v="N/A"/>
    <x v="2"/>
    <x v="2"/>
    <m/>
    <x v="0"/>
  </r>
  <r>
    <n v="3699"/>
    <x v="24"/>
    <n v="15"/>
    <s v="Fitchburg"/>
    <s v="Revenue"/>
    <s v="Total"/>
    <s v="N/A"/>
    <x v="3"/>
    <x v="3"/>
    <m/>
    <x v="1"/>
  </r>
  <r>
    <n v="3700"/>
    <x v="24"/>
    <n v="15"/>
    <s v="Fitchburg"/>
    <s v="Revenue"/>
    <s v="Line Item"/>
    <s v="N/A"/>
    <x v="4"/>
    <x v="4"/>
    <m/>
    <x v="0"/>
  </r>
  <r>
    <n v="3701"/>
    <x v="24"/>
    <n v="15"/>
    <s v="Fitchburg"/>
    <s v="Revenue"/>
    <s v="Line Item"/>
    <s v="N/A"/>
    <x v="5"/>
    <x v="5"/>
    <m/>
    <x v="0"/>
  </r>
  <r>
    <n v="3702"/>
    <x v="24"/>
    <n v="15"/>
    <s v="Fitchburg"/>
    <s v="Revenue"/>
    <s v="Total"/>
    <s v="N/A"/>
    <x v="6"/>
    <x v="6"/>
    <m/>
    <x v="1"/>
  </r>
  <r>
    <n v="3703"/>
    <x v="24"/>
    <n v="15"/>
    <s v="Fitchburg"/>
    <s v="Revenue"/>
    <s v="Line Item"/>
    <s v="N/A"/>
    <x v="7"/>
    <x v="7"/>
    <m/>
    <x v="0"/>
  </r>
  <r>
    <n v="3704"/>
    <x v="24"/>
    <n v="15"/>
    <s v="Fitchburg"/>
    <s v="Revenue"/>
    <s v="Line Item"/>
    <s v="N/A"/>
    <x v="8"/>
    <x v="8"/>
    <m/>
    <x v="0"/>
  </r>
  <r>
    <n v="3705"/>
    <x v="24"/>
    <n v="15"/>
    <s v="Fitchburg"/>
    <s v="Revenue"/>
    <s v="Line Item"/>
    <s v="N/A"/>
    <x v="9"/>
    <x v="9"/>
    <m/>
    <x v="0"/>
  </r>
  <r>
    <n v="3706"/>
    <x v="24"/>
    <n v="15"/>
    <s v="Fitchburg"/>
    <s v="Revenue"/>
    <s v="Line Item"/>
    <s v="N/A"/>
    <x v="10"/>
    <x v="10"/>
    <m/>
    <x v="605"/>
  </r>
  <r>
    <n v="3707"/>
    <x v="24"/>
    <n v="15"/>
    <s v="Fitchburg"/>
    <s v="Revenue"/>
    <s v="Line Item"/>
    <s v="N/A"/>
    <x v="11"/>
    <x v="11"/>
    <m/>
    <x v="0"/>
  </r>
  <r>
    <n v="3708"/>
    <x v="24"/>
    <n v="15"/>
    <s v="Fitchburg"/>
    <s v="Revenue"/>
    <s v="Line Item"/>
    <s v="N/A"/>
    <x v="12"/>
    <x v="12"/>
    <m/>
    <x v="0"/>
  </r>
  <r>
    <n v="3709"/>
    <x v="24"/>
    <n v="15"/>
    <s v="Fitchburg"/>
    <s v="Revenue"/>
    <s v="Line Item"/>
    <s v="N/A"/>
    <x v="13"/>
    <x v="13"/>
    <m/>
    <x v="0"/>
  </r>
  <r>
    <n v="3710"/>
    <x v="24"/>
    <n v="15"/>
    <s v="Fitchburg"/>
    <s v="Revenue"/>
    <s v="Line Item"/>
    <s v="N/A"/>
    <x v="14"/>
    <x v="14"/>
    <m/>
    <x v="0"/>
  </r>
  <r>
    <n v="3711"/>
    <x v="24"/>
    <n v="15"/>
    <s v="Fitchburg"/>
    <s v="Revenue"/>
    <s v="Line Item"/>
    <s v="N/A"/>
    <x v="15"/>
    <x v="15"/>
    <m/>
    <x v="0"/>
  </r>
  <r>
    <n v="3712"/>
    <x v="24"/>
    <n v="15"/>
    <s v="Fitchburg"/>
    <s v="Revenue"/>
    <s v="Line Item"/>
    <s v="N/A"/>
    <x v="16"/>
    <x v="16"/>
    <m/>
    <x v="0"/>
  </r>
  <r>
    <n v="3713"/>
    <x v="24"/>
    <n v="15"/>
    <s v="Fitchburg"/>
    <s v="Revenue"/>
    <s v="Line Item"/>
    <s v="N/A"/>
    <x v="17"/>
    <x v="17"/>
    <m/>
    <x v="0"/>
  </r>
  <r>
    <n v="3714"/>
    <x v="24"/>
    <n v="15"/>
    <s v="Fitchburg"/>
    <s v="Revenue"/>
    <s v="Line Item"/>
    <s v="N/A"/>
    <x v="18"/>
    <x v="18"/>
    <m/>
    <x v="0"/>
  </r>
  <r>
    <n v="3715"/>
    <x v="24"/>
    <n v="15"/>
    <s v="Fitchburg"/>
    <s v="Revenue"/>
    <s v="Line Item"/>
    <s v="N/A"/>
    <x v="19"/>
    <x v="19"/>
    <m/>
    <x v="0"/>
  </r>
  <r>
    <n v="3716"/>
    <x v="24"/>
    <n v="15"/>
    <s v="Fitchburg"/>
    <s v="Revenue"/>
    <s v="Line Item"/>
    <s v="N/A"/>
    <x v="20"/>
    <x v="20"/>
    <m/>
    <x v="0"/>
  </r>
  <r>
    <n v="3717"/>
    <x v="24"/>
    <n v="15"/>
    <s v="Fitchburg"/>
    <s v="Revenue"/>
    <s v="Line Item"/>
    <s v="N/A"/>
    <x v="21"/>
    <x v="21"/>
    <m/>
    <x v="0"/>
  </r>
  <r>
    <n v="3718"/>
    <x v="24"/>
    <n v="15"/>
    <s v="Fitchburg"/>
    <s v="Revenue"/>
    <s v="Line Item"/>
    <s v="N/A"/>
    <x v="22"/>
    <x v="22"/>
    <m/>
    <x v="0"/>
  </r>
  <r>
    <n v="3719"/>
    <x v="24"/>
    <n v="15"/>
    <s v="Fitchburg"/>
    <s v="Revenue"/>
    <s v="Line Item"/>
    <s v="N/A"/>
    <x v="23"/>
    <x v="23"/>
    <m/>
    <x v="0"/>
  </r>
  <r>
    <n v="3720"/>
    <x v="24"/>
    <n v="15"/>
    <s v="Fitchburg"/>
    <s v="Revenue"/>
    <s v="Line Item"/>
    <s v="N/A"/>
    <x v="24"/>
    <x v="24"/>
    <m/>
    <x v="0"/>
  </r>
  <r>
    <n v="3721"/>
    <x v="24"/>
    <n v="15"/>
    <s v="Fitchburg"/>
    <s v="Revenue"/>
    <s v="Line Item"/>
    <s v="N/A"/>
    <x v="25"/>
    <x v="25"/>
    <m/>
    <x v="0"/>
  </r>
  <r>
    <n v="3722"/>
    <x v="24"/>
    <n v="15"/>
    <s v="Fitchburg"/>
    <s v="Revenue"/>
    <s v="Line Item"/>
    <s v="N/A"/>
    <x v="26"/>
    <x v="26"/>
    <m/>
    <x v="0"/>
  </r>
  <r>
    <n v="3723"/>
    <x v="24"/>
    <n v="15"/>
    <s v="Fitchburg"/>
    <s v="Revenue"/>
    <s v="Line Item"/>
    <s v="N/A"/>
    <x v="27"/>
    <x v="27"/>
    <m/>
    <x v="0"/>
  </r>
  <r>
    <n v="3724"/>
    <x v="24"/>
    <n v="15"/>
    <s v="Fitchburg"/>
    <s v="Revenue"/>
    <s v="Line Item"/>
    <s v="N/A"/>
    <x v="28"/>
    <x v="28"/>
    <m/>
    <x v="606"/>
  </r>
  <r>
    <n v="3725"/>
    <x v="24"/>
    <n v="15"/>
    <s v="Fitchburg"/>
    <s v="Revenue"/>
    <s v="Line Item"/>
    <s v="N/A"/>
    <x v="29"/>
    <x v="29"/>
    <m/>
    <x v="0"/>
  </r>
  <r>
    <n v="3726"/>
    <x v="24"/>
    <n v="15"/>
    <s v="Fitchburg"/>
    <s v="Revenue"/>
    <s v="Line Item"/>
    <s v="N/A"/>
    <x v="30"/>
    <x v="30"/>
    <m/>
    <x v="0"/>
  </r>
  <r>
    <n v="3727"/>
    <x v="24"/>
    <n v="15"/>
    <s v="Fitchburg"/>
    <s v="Revenue"/>
    <s v="Line Item"/>
    <s v="N/A"/>
    <x v="31"/>
    <x v="31"/>
    <m/>
    <x v="0"/>
  </r>
  <r>
    <n v="3728"/>
    <x v="24"/>
    <n v="15"/>
    <s v="Fitchburg"/>
    <s v="Revenue"/>
    <s v="Line Item"/>
    <s v="N/A"/>
    <x v="32"/>
    <x v="32"/>
    <m/>
    <x v="0"/>
  </r>
  <r>
    <n v="3729"/>
    <x v="24"/>
    <n v="15"/>
    <s v="Fitchburg"/>
    <s v="Revenue"/>
    <s v="Line Item"/>
    <s v="N/A"/>
    <x v="33"/>
    <x v="33"/>
    <m/>
    <x v="0"/>
  </r>
  <r>
    <n v="3730"/>
    <x v="24"/>
    <n v="15"/>
    <s v="Fitchburg"/>
    <s v="Revenue"/>
    <s v="Line Item"/>
    <s v="N/A"/>
    <x v="34"/>
    <x v="34"/>
    <m/>
    <x v="0"/>
  </r>
  <r>
    <n v="3731"/>
    <x v="24"/>
    <n v="15"/>
    <s v="Fitchburg"/>
    <s v="Revenue"/>
    <s v="Line Item"/>
    <s v="N/A"/>
    <x v="35"/>
    <x v="35"/>
    <m/>
    <x v="0"/>
  </r>
  <r>
    <n v="3732"/>
    <x v="24"/>
    <n v="15"/>
    <s v="Fitchburg"/>
    <s v="Revenue"/>
    <s v="Line Item"/>
    <s v="N/A"/>
    <x v="36"/>
    <x v="36"/>
    <m/>
    <x v="0"/>
  </r>
  <r>
    <n v="3733"/>
    <x v="24"/>
    <n v="15"/>
    <s v="Fitchburg"/>
    <s v="Revenue"/>
    <s v="Line Item"/>
    <s v="N/A"/>
    <x v="37"/>
    <x v="37"/>
    <m/>
    <x v="0"/>
  </r>
  <r>
    <n v="3734"/>
    <x v="24"/>
    <n v="15"/>
    <s v="Fitchburg"/>
    <s v="Revenue"/>
    <s v="Line Item"/>
    <s v="N/A"/>
    <x v="38"/>
    <x v="38"/>
    <m/>
    <x v="0"/>
  </r>
  <r>
    <n v="3735"/>
    <x v="24"/>
    <n v="15"/>
    <s v="Fitchburg"/>
    <s v="Revenue"/>
    <s v="Line Item"/>
    <s v="N/A"/>
    <x v="39"/>
    <x v="39"/>
    <m/>
    <x v="0"/>
  </r>
  <r>
    <n v="3736"/>
    <x v="24"/>
    <n v="15"/>
    <s v="Fitchburg"/>
    <s v="Revenue"/>
    <s v="Line Item"/>
    <s v="N/A"/>
    <x v="40"/>
    <x v="40"/>
    <m/>
    <x v="0"/>
  </r>
  <r>
    <n v="3737"/>
    <x v="24"/>
    <n v="15"/>
    <s v="Fitchburg"/>
    <s v="Revenue"/>
    <s v="Line Item"/>
    <s v="N/A"/>
    <x v="41"/>
    <x v="41"/>
    <m/>
    <x v="0"/>
  </r>
  <r>
    <n v="3738"/>
    <x v="24"/>
    <n v="15"/>
    <s v="Fitchburg"/>
    <s v="Revenue"/>
    <s v="Total"/>
    <s v="N/A"/>
    <x v="42"/>
    <x v="42"/>
    <m/>
    <x v="607"/>
  </r>
  <r>
    <n v="3739"/>
    <x v="24"/>
    <n v="15"/>
    <s v="Fitchburg"/>
    <s v="Revenue"/>
    <s v="Line Item"/>
    <s v="N/A"/>
    <x v="43"/>
    <x v="43"/>
    <m/>
    <x v="0"/>
  </r>
  <r>
    <n v="3740"/>
    <x v="24"/>
    <n v="15"/>
    <s v="Fitchburg"/>
    <s v="Revenue"/>
    <s v="Line Item"/>
    <s v="N/A"/>
    <x v="44"/>
    <x v="44"/>
    <m/>
    <x v="0"/>
  </r>
  <r>
    <n v="3741"/>
    <x v="24"/>
    <n v="15"/>
    <s v="Fitchburg"/>
    <s v="Revenue"/>
    <s v="Line Item"/>
    <s v="N/A"/>
    <x v="45"/>
    <x v="45"/>
    <m/>
    <x v="0"/>
  </r>
  <r>
    <n v="3742"/>
    <x v="24"/>
    <n v="15"/>
    <s v="Fitchburg"/>
    <s v="Revenue"/>
    <s v="Line Item"/>
    <s v="N/A"/>
    <x v="46"/>
    <x v="46"/>
    <m/>
    <x v="0"/>
  </r>
  <r>
    <n v="3743"/>
    <x v="24"/>
    <n v="15"/>
    <s v="Fitchburg"/>
    <s v="Revenue"/>
    <s v="Line Item"/>
    <s v="N/A"/>
    <x v="47"/>
    <x v="47"/>
    <m/>
    <x v="0"/>
  </r>
  <r>
    <n v="3744"/>
    <x v="24"/>
    <n v="15"/>
    <s v="Fitchburg"/>
    <s v="Revenue"/>
    <s v="Line Item"/>
    <s v="N/A"/>
    <x v="48"/>
    <x v="48"/>
    <m/>
    <x v="0"/>
  </r>
  <r>
    <n v="3745"/>
    <x v="24"/>
    <n v="15"/>
    <s v="Fitchburg"/>
    <s v="Revenue"/>
    <s v="Line Item"/>
    <s v="N/A"/>
    <x v="49"/>
    <x v="49"/>
    <m/>
    <x v="0"/>
  </r>
  <r>
    <n v="3746"/>
    <x v="24"/>
    <n v="15"/>
    <s v="Fitchburg"/>
    <s v="Revenue"/>
    <s v="Line Item"/>
    <s v="N/A"/>
    <x v="50"/>
    <x v="50"/>
    <m/>
    <x v="0"/>
  </r>
  <r>
    <n v="3747"/>
    <x v="24"/>
    <n v="15"/>
    <s v="Fitchburg"/>
    <s v="Revenue"/>
    <s v="Line Item"/>
    <s v="N/A"/>
    <x v="51"/>
    <x v="51"/>
    <m/>
    <x v="0"/>
  </r>
  <r>
    <n v="3748"/>
    <x v="24"/>
    <n v="15"/>
    <s v="Fitchburg"/>
    <s v="Revenue"/>
    <s v="Total"/>
    <s v="N/A"/>
    <x v="52"/>
    <x v="52"/>
    <m/>
    <x v="607"/>
  </r>
  <r>
    <n v="3749"/>
    <x v="24"/>
    <n v="15"/>
    <s v="Fitchburg"/>
    <s v="Salary Expense"/>
    <s v="Line Item"/>
    <s v="Management"/>
    <x v="53"/>
    <x v="53"/>
    <n v="1"/>
    <x v="608"/>
  </r>
  <r>
    <n v="3750"/>
    <x v="24"/>
    <n v="15"/>
    <s v="Fitchburg"/>
    <s v="Salary Expense"/>
    <s v="Line Item"/>
    <s v="Management"/>
    <x v="54"/>
    <x v="54"/>
    <m/>
    <x v="0"/>
  </r>
  <r>
    <n v="3751"/>
    <x v="24"/>
    <n v="15"/>
    <s v="Fitchburg"/>
    <s v="Salary Expense"/>
    <s v="Line Item"/>
    <s v="Management"/>
    <x v="55"/>
    <x v="55"/>
    <m/>
    <x v="0"/>
  </r>
  <r>
    <n v="3752"/>
    <x v="24"/>
    <n v="15"/>
    <s v="Fitchburg"/>
    <s v="Salary Expense"/>
    <s v="Line Item"/>
    <s v="Direct Care"/>
    <x v="56"/>
    <x v="56"/>
    <m/>
    <x v="0"/>
  </r>
  <r>
    <n v="3753"/>
    <x v="24"/>
    <n v="15"/>
    <s v="Fitchburg"/>
    <s v="Salary Expense"/>
    <s v="Line Item"/>
    <s v="Direct Care"/>
    <x v="57"/>
    <x v="57"/>
    <m/>
    <x v="0"/>
  </r>
  <r>
    <n v="3754"/>
    <x v="24"/>
    <n v="15"/>
    <s v="Fitchburg"/>
    <s v="Salary Expense"/>
    <s v="Line Item"/>
    <s v="Direct Care"/>
    <x v="58"/>
    <x v="58"/>
    <m/>
    <x v="0"/>
  </r>
  <r>
    <n v="3755"/>
    <x v="24"/>
    <n v="15"/>
    <s v="Fitchburg"/>
    <s v="Salary Expense"/>
    <s v="Line Item"/>
    <s v="Direct Care"/>
    <x v="59"/>
    <x v="59"/>
    <m/>
    <x v="0"/>
  </r>
  <r>
    <n v="3756"/>
    <x v="24"/>
    <n v="15"/>
    <s v="Fitchburg"/>
    <s v="Salary Expense"/>
    <s v="Line Item"/>
    <s v="Direct Care"/>
    <x v="60"/>
    <x v="60"/>
    <m/>
    <x v="0"/>
  </r>
  <r>
    <n v="3757"/>
    <x v="24"/>
    <n v="15"/>
    <s v="Fitchburg"/>
    <s v="Salary Expense"/>
    <s v="Line Item"/>
    <s v="Direct Care"/>
    <x v="61"/>
    <x v="61"/>
    <m/>
    <x v="0"/>
  </r>
  <r>
    <n v="3758"/>
    <x v="24"/>
    <n v="15"/>
    <s v="Fitchburg"/>
    <s v="Salary Expense"/>
    <s v="Line Item"/>
    <s v="Direct Care"/>
    <x v="62"/>
    <x v="62"/>
    <m/>
    <x v="0"/>
  </r>
  <r>
    <n v="3759"/>
    <x v="24"/>
    <n v="15"/>
    <s v="Fitchburg"/>
    <s v="Salary Expense"/>
    <s v="Line Item"/>
    <s v="Direct Care"/>
    <x v="63"/>
    <x v="63"/>
    <m/>
    <x v="0"/>
  </r>
  <r>
    <n v="3760"/>
    <x v="24"/>
    <n v="15"/>
    <s v="Fitchburg"/>
    <s v="Salary Expense"/>
    <s v="Line Item"/>
    <s v="Direct Care"/>
    <x v="64"/>
    <x v="64"/>
    <m/>
    <x v="0"/>
  </r>
  <r>
    <n v="3761"/>
    <x v="24"/>
    <n v="15"/>
    <s v="Fitchburg"/>
    <s v="Salary Expense"/>
    <s v="Line Item"/>
    <s v="Direct Care"/>
    <x v="65"/>
    <x v="65"/>
    <m/>
    <x v="0"/>
  </r>
  <r>
    <n v="3762"/>
    <x v="24"/>
    <n v="15"/>
    <s v="Fitchburg"/>
    <s v="Salary Expense"/>
    <s v="Line Item"/>
    <s v="Direct Care"/>
    <x v="66"/>
    <x v="66"/>
    <m/>
    <x v="0"/>
  </r>
  <r>
    <n v="3763"/>
    <x v="24"/>
    <n v="15"/>
    <s v="Fitchburg"/>
    <s v="Salary Expense"/>
    <s v="Line Item"/>
    <s v="Direct Care"/>
    <x v="67"/>
    <x v="67"/>
    <m/>
    <x v="0"/>
  </r>
  <r>
    <n v="3764"/>
    <x v="24"/>
    <n v="15"/>
    <s v="Fitchburg"/>
    <s v="Salary Expense"/>
    <s v="Line Item"/>
    <s v="Direct Care"/>
    <x v="68"/>
    <x v="68"/>
    <m/>
    <x v="0"/>
  </r>
  <r>
    <n v="3765"/>
    <x v="24"/>
    <n v="15"/>
    <s v="Fitchburg"/>
    <s v="Salary Expense"/>
    <s v="Line Item"/>
    <s v="Direct Care"/>
    <x v="69"/>
    <x v="69"/>
    <m/>
    <x v="0"/>
  </r>
  <r>
    <n v="3766"/>
    <x v="24"/>
    <n v="15"/>
    <s v="Fitchburg"/>
    <s v="Salary Expense"/>
    <s v="Line Item"/>
    <s v="Direct Care"/>
    <x v="70"/>
    <x v="70"/>
    <m/>
    <x v="0"/>
  </r>
  <r>
    <n v="3767"/>
    <x v="24"/>
    <n v="15"/>
    <s v="Fitchburg"/>
    <s v="Salary Expense"/>
    <s v="Line Item"/>
    <s v="Direct Care"/>
    <x v="71"/>
    <x v="71"/>
    <m/>
    <x v="0"/>
  </r>
  <r>
    <n v="3768"/>
    <x v="24"/>
    <n v="15"/>
    <s v="Fitchburg"/>
    <s v="Salary Expense"/>
    <s v="Line Item"/>
    <s v="Direct Care"/>
    <x v="72"/>
    <x v="72"/>
    <m/>
    <x v="0"/>
  </r>
  <r>
    <n v="3769"/>
    <x v="24"/>
    <n v="15"/>
    <s v="Fitchburg"/>
    <s v="Salary Expense"/>
    <s v="Line Item"/>
    <s v="Direct Care"/>
    <x v="73"/>
    <x v="73"/>
    <m/>
    <x v="0"/>
  </r>
  <r>
    <n v="3770"/>
    <x v="24"/>
    <n v="15"/>
    <s v="Fitchburg"/>
    <s v="Salary Expense"/>
    <s v="Line Item"/>
    <s v="Direct Care"/>
    <x v="74"/>
    <x v="74"/>
    <m/>
    <x v="0"/>
  </r>
  <r>
    <n v="3771"/>
    <x v="24"/>
    <n v="15"/>
    <s v="Fitchburg"/>
    <s v="Salary Expense"/>
    <s v="Line Item"/>
    <s v="Direct Care"/>
    <x v="75"/>
    <x v="75"/>
    <m/>
    <x v="0"/>
  </r>
  <r>
    <n v="3772"/>
    <x v="24"/>
    <n v="15"/>
    <s v="Fitchburg"/>
    <s v="Salary Expense"/>
    <s v="Line Item"/>
    <s v="Direct Care"/>
    <x v="76"/>
    <x v="76"/>
    <m/>
    <x v="0"/>
  </r>
  <r>
    <n v="3773"/>
    <x v="24"/>
    <n v="15"/>
    <s v="Fitchburg"/>
    <s v="Salary Expense"/>
    <s v="Line Item"/>
    <s v="Direct Care"/>
    <x v="77"/>
    <x v="77"/>
    <m/>
    <x v="0"/>
  </r>
  <r>
    <n v="3774"/>
    <x v="24"/>
    <n v="15"/>
    <s v="Fitchburg"/>
    <s v="Salary Expense"/>
    <s v="Line Item"/>
    <s v="Direct Care"/>
    <x v="78"/>
    <x v="78"/>
    <m/>
    <x v="0"/>
  </r>
  <r>
    <n v="3775"/>
    <x v="24"/>
    <n v="15"/>
    <s v="Fitchburg"/>
    <s v="Salary Expense"/>
    <s v="Line Item"/>
    <s v="Direct Care"/>
    <x v="79"/>
    <x v="79"/>
    <m/>
    <x v="0"/>
  </r>
  <r>
    <n v="3776"/>
    <x v="24"/>
    <n v="15"/>
    <s v="Fitchburg"/>
    <s v="Salary Expense"/>
    <s v="Line Item"/>
    <s v="Direct Care"/>
    <x v="80"/>
    <x v="80"/>
    <m/>
    <x v="0"/>
  </r>
  <r>
    <n v="3777"/>
    <x v="24"/>
    <n v="15"/>
    <s v="Fitchburg"/>
    <s v="Salary Expense"/>
    <s v="Line Item"/>
    <s v="Direct Care"/>
    <x v="81"/>
    <x v="81"/>
    <m/>
    <x v="0"/>
  </r>
  <r>
    <n v="3778"/>
    <x v="24"/>
    <n v="15"/>
    <s v="Fitchburg"/>
    <s v="Salary Expense"/>
    <s v="Line Item"/>
    <s v="Direct Care"/>
    <x v="82"/>
    <x v="82"/>
    <m/>
    <x v="0"/>
  </r>
  <r>
    <n v="3779"/>
    <x v="24"/>
    <n v="15"/>
    <s v="Fitchburg"/>
    <s v="Salary Expense"/>
    <s v="Line Item"/>
    <s v="Direct Care"/>
    <x v="83"/>
    <x v="83"/>
    <m/>
    <x v="0"/>
  </r>
  <r>
    <n v="3780"/>
    <x v="24"/>
    <n v="15"/>
    <s v="Fitchburg"/>
    <s v="Salary Expense"/>
    <s v="Line Item"/>
    <s v="Direct Care"/>
    <x v="84"/>
    <x v="84"/>
    <n v="1"/>
    <x v="609"/>
  </r>
  <r>
    <n v="3781"/>
    <x v="24"/>
    <n v="15"/>
    <s v="Fitchburg"/>
    <s v="Salary Expense"/>
    <s v="Line Item"/>
    <s v="Direct Care"/>
    <x v="85"/>
    <x v="85"/>
    <n v="2.5"/>
    <x v="610"/>
  </r>
  <r>
    <n v="3782"/>
    <x v="24"/>
    <n v="15"/>
    <s v="Fitchburg"/>
    <s v="Salary Expense"/>
    <s v="Line Item"/>
    <s v="Direct Care"/>
    <x v="86"/>
    <x v="86"/>
    <m/>
    <x v="0"/>
  </r>
  <r>
    <n v="3783"/>
    <x v="24"/>
    <n v="15"/>
    <s v="Fitchburg"/>
    <s v="Salary Expense"/>
    <s v="Line Item"/>
    <s v="Clerical/Support"/>
    <x v="87"/>
    <x v="87"/>
    <n v="0.5"/>
    <x v="611"/>
  </r>
  <r>
    <n v="3784"/>
    <x v="24"/>
    <n v="15"/>
    <s v="Fitchburg"/>
    <s v="Salary Expense"/>
    <s v="Line Item"/>
    <s v="Clerical/Support"/>
    <x v="88"/>
    <x v="88"/>
    <m/>
    <x v="0"/>
  </r>
  <r>
    <n v="3785"/>
    <x v="24"/>
    <n v="15"/>
    <s v="Fitchburg"/>
    <s v="Salary Expense"/>
    <s v="Line Item"/>
    <s v="Clerical/Support"/>
    <x v="89"/>
    <x v="89"/>
    <m/>
    <x v="0"/>
  </r>
  <r>
    <n v="3786"/>
    <x v="24"/>
    <n v="15"/>
    <s v="Fitchburg"/>
    <s v="Salary Expense"/>
    <s v="Line Item"/>
    <s v="N/A"/>
    <x v="90"/>
    <x v="90"/>
    <m/>
    <x v="0"/>
  </r>
  <r>
    <n v="3787"/>
    <x v="24"/>
    <n v="15"/>
    <s v="Fitchburg"/>
    <s v="Salary Expense"/>
    <s v="Total"/>
    <s v="N/A"/>
    <x v="91"/>
    <x v="91"/>
    <n v="5"/>
    <x v="612"/>
  </r>
  <r>
    <n v="3788"/>
    <x v="24"/>
    <n v="15"/>
    <s v="Fitchburg"/>
    <s v="Expense"/>
    <s v="Total"/>
    <s v="N/A"/>
    <x v="92"/>
    <x v="92"/>
    <n v="5"/>
    <x v="612"/>
  </r>
  <r>
    <n v="3789"/>
    <x v="24"/>
    <n v="15"/>
    <s v="Fitchburg"/>
    <s v="Expense"/>
    <s v="Line Item"/>
    <s v="N/A"/>
    <x v="93"/>
    <x v="93"/>
    <m/>
    <x v="0"/>
  </r>
  <r>
    <n v="3790"/>
    <x v="24"/>
    <n v="15"/>
    <s v="Fitchburg"/>
    <s v="Expense"/>
    <s v="Line Item"/>
    <s v="N/A"/>
    <x v="94"/>
    <x v="94"/>
    <m/>
    <x v="0"/>
  </r>
  <r>
    <n v="3791"/>
    <x v="24"/>
    <n v="15"/>
    <s v="Fitchburg"/>
    <s v="Expense"/>
    <s v="Line Item"/>
    <s v="N/A"/>
    <x v="95"/>
    <x v="95"/>
    <n v="0.04"/>
    <x v="613"/>
  </r>
  <r>
    <n v="3792"/>
    <x v="24"/>
    <n v="15"/>
    <s v="Fitchburg"/>
    <s v="Expense"/>
    <s v="Line Item"/>
    <s v="N/A"/>
    <x v="96"/>
    <x v="96"/>
    <m/>
    <x v="0"/>
  </r>
  <r>
    <n v="3793"/>
    <x v="24"/>
    <n v="15"/>
    <s v="Fitchburg"/>
    <s v="Expense"/>
    <s v="Total"/>
    <s v="N/A"/>
    <x v="97"/>
    <x v="97"/>
    <n v="0.04"/>
    <x v="613"/>
  </r>
  <r>
    <n v="3794"/>
    <x v="24"/>
    <n v="15"/>
    <s v="Fitchburg"/>
    <s v="Expense"/>
    <s v="Line Item"/>
    <s v="N/A"/>
    <x v="98"/>
    <x v="98"/>
    <m/>
    <x v="0"/>
  </r>
  <r>
    <n v="3795"/>
    <x v="24"/>
    <n v="15"/>
    <s v="Fitchburg"/>
    <s v="Expense"/>
    <s v="Total"/>
    <s v="N/A"/>
    <x v="99"/>
    <x v="99"/>
    <n v="5.04"/>
    <x v="614"/>
  </r>
  <r>
    <n v="3796"/>
    <x v="24"/>
    <n v="15"/>
    <s v="Fitchburg"/>
    <s v="Expense"/>
    <s v="Line Item"/>
    <s v="N/A"/>
    <x v="100"/>
    <x v="100"/>
    <m/>
    <x v="615"/>
  </r>
  <r>
    <n v="3797"/>
    <x v="24"/>
    <n v="15"/>
    <s v="Fitchburg"/>
    <s v="Expense"/>
    <s v="Line Item"/>
    <s v="N/A"/>
    <x v="101"/>
    <x v="101"/>
    <m/>
    <x v="616"/>
  </r>
  <r>
    <n v="3798"/>
    <x v="24"/>
    <n v="15"/>
    <s v="Fitchburg"/>
    <s v="Expense"/>
    <s v="Line Item"/>
    <s v="N/A"/>
    <x v="102"/>
    <x v="102"/>
    <m/>
    <x v="0"/>
  </r>
  <r>
    <n v="3799"/>
    <x v="24"/>
    <n v="15"/>
    <s v="Fitchburg"/>
    <s v="Expense"/>
    <s v="Total"/>
    <s v="N/A"/>
    <x v="103"/>
    <x v="103"/>
    <m/>
    <x v="617"/>
  </r>
  <r>
    <n v="3800"/>
    <x v="24"/>
    <n v="15"/>
    <s v="Fitchburg"/>
    <s v="Expense"/>
    <s v="Line Item"/>
    <s v="N/A"/>
    <x v="104"/>
    <x v="104"/>
    <m/>
    <x v="0"/>
  </r>
  <r>
    <n v="3801"/>
    <x v="24"/>
    <n v="15"/>
    <s v="Fitchburg"/>
    <s v="Expense"/>
    <s v="Line Item"/>
    <s v="N/A"/>
    <x v="105"/>
    <x v="105"/>
    <m/>
    <x v="0"/>
  </r>
  <r>
    <n v="3802"/>
    <x v="24"/>
    <n v="15"/>
    <s v="Fitchburg"/>
    <s v="Expense"/>
    <s v="Line Item"/>
    <s v="N/A"/>
    <x v="106"/>
    <x v="106"/>
    <m/>
    <x v="0"/>
  </r>
  <r>
    <n v="3803"/>
    <x v="24"/>
    <n v="15"/>
    <s v="Fitchburg"/>
    <s v="Expense"/>
    <s v="Line Item"/>
    <s v="N/A"/>
    <x v="107"/>
    <x v="107"/>
    <m/>
    <x v="0"/>
  </r>
  <r>
    <n v="3804"/>
    <x v="24"/>
    <n v="15"/>
    <s v="Fitchburg"/>
    <s v="Expense"/>
    <s v="Total"/>
    <s v="N/A"/>
    <x v="108"/>
    <x v="108"/>
    <m/>
    <x v="1"/>
  </r>
  <r>
    <n v="3805"/>
    <x v="24"/>
    <n v="15"/>
    <s v="Fitchburg"/>
    <s v="Expense"/>
    <s v="Line Item"/>
    <s v="N/A"/>
    <x v="109"/>
    <x v="109"/>
    <m/>
    <x v="0"/>
  </r>
  <r>
    <n v="3806"/>
    <x v="24"/>
    <n v="15"/>
    <s v="Fitchburg"/>
    <s v="Expense"/>
    <s v="Line Item"/>
    <s v="N/A"/>
    <x v="110"/>
    <x v="110"/>
    <m/>
    <x v="0"/>
  </r>
  <r>
    <n v="3807"/>
    <x v="24"/>
    <n v="15"/>
    <s v="Fitchburg"/>
    <s v="Expense"/>
    <s v="Line Item"/>
    <s v="N/A"/>
    <x v="111"/>
    <x v="111"/>
    <m/>
    <x v="0"/>
  </r>
  <r>
    <n v="3808"/>
    <x v="24"/>
    <n v="15"/>
    <s v="Fitchburg"/>
    <s v="Expense"/>
    <s v="Line Item"/>
    <s v="N/A"/>
    <x v="112"/>
    <x v="112"/>
    <m/>
    <x v="0"/>
  </r>
  <r>
    <n v="3809"/>
    <x v="24"/>
    <n v="15"/>
    <s v="Fitchburg"/>
    <s v="Expense"/>
    <s v="Line Item"/>
    <s v="N/A"/>
    <x v="113"/>
    <x v="113"/>
    <m/>
    <x v="618"/>
  </r>
  <r>
    <n v="3810"/>
    <x v="24"/>
    <n v="15"/>
    <s v="Fitchburg"/>
    <s v="Expense"/>
    <s v="Line Item"/>
    <s v="N/A"/>
    <x v="114"/>
    <x v="114"/>
    <m/>
    <x v="619"/>
  </r>
  <r>
    <n v="3811"/>
    <x v="24"/>
    <n v="15"/>
    <s v="Fitchburg"/>
    <s v="Expense"/>
    <s v="Line Item"/>
    <s v="N/A"/>
    <x v="115"/>
    <x v="115"/>
    <m/>
    <x v="620"/>
  </r>
  <r>
    <n v="3812"/>
    <x v="24"/>
    <n v="15"/>
    <s v="Fitchburg"/>
    <s v="Expense"/>
    <s v="Line Item"/>
    <s v="N/A"/>
    <x v="116"/>
    <x v="116"/>
    <m/>
    <x v="0"/>
  </r>
  <r>
    <n v="3813"/>
    <x v="24"/>
    <n v="15"/>
    <s v="Fitchburg"/>
    <s v="Expense"/>
    <s v="Line Item"/>
    <s v="N/A"/>
    <x v="117"/>
    <x v="117"/>
    <m/>
    <x v="0"/>
  </r>
  <r>
    <n v="3814"/>
    <x v="24"/>
    <n v="15"/>
    <s v="Fitchburg"/>
    <s v="Expense"/>
    <s v="Line Item"/>
    <s v="N/A"/>
    <x v="118"/>
    <x v="118"/>
    <m/>
    <x v="0"/>
  </r>
  <r>
    <n v="3815"/>
    <x v="24"/>
    <n v="15"/>
    <s v="Fitchburg"/>
    <s v="Expense"/>
    <s v="Line Item"/>
    <s v="N/A"/>
    <x v="119"/>
    <x v="119"/>
    <m/>
    <x v="0"/>
  </r>
  <r>
    <n v="3816"/>
    <x v="24"/>
    <n v="15"/>
    <s v="Fitchburg"/>
    <s v="Expense"/>
    <s v="Line Item"/>
    <s v="N/A"/>
    <x v="120"/>
    <x v="120"/>
    <m/>
    <x v="621"/>
  </r>
  <r>
    <n v="3817"/>
    <x v="24"/>
    <n v="15"/>
    <s v="Fitchburg"/>
    <s v="Expense"/>
    <s v="Line Item"/>
    <s v="N/A"/>
    <x v="121"/>
    <x v="121"/>
    <m/>
    <x v="0"/>
  </r>
  <r>
    <n v="3818"/>
    <x v="24"/>
    <n v="15"/>
    <s v="Fitchburg"/>
    <s v="Expense"/>
    <s v="Line Item"/>
    <s v="N/A"/>
    <x v="122"/>
    <x v="122"/>
    <m/>
    <x v="0"/>
  </r>
  <r>
    <n v="3819"/>
    <x v="24"/>
    <n v="15"/>
    <s v="Fitchburg"/>
    <s v="Expense"/>
    <s v="Line Item"/>
    <s v="N/A"/>
    <x v="123"/>
    <x v="123"/>
    <m/>
    <x v="0"/>
  </r>
  <r>
    <n v="3820"/>
    <x v="24"/>
    <n v="15"/>
    <s v="Fitchburg"/>
    <s v="Expense"/>
    <s v="Line Item"/>
    <s v="N/A"/>
    <x v="124"/>
    <x v="124"/>
    <m/>
    <x v="622"/>
  </r>
  <r>
    <n v="3821"/>
    <x v="24"/>
    <n v="15"/>
    <s v="Fitchburg"/>
    <s v="Expense"/>
    <s v="Line Item"/>
    <s v="N/A"/>
    <x v="125"/>
    <x v="125"/>
    <m/>
    <x v="0"/>
  </r>
  <r>
    <n v="3822"/>
    <x v="24"/>
    <n v="15"/>
    <s v="Fitchburg"/>
    <s v="Expense"/>
    <s v="Line Item"/>
    <s v="N/A"/>
    <x v="126"/>
    <x v="126"/>
    <m/>
    <x v="0"/>
  </r>
  <r>
    <n v="3823"/>
    <x v="24"/>
    <n v="15"/>
    <s v="Fitchburg"/>
    <s v="Expense"/>
    <s v="Total"/>
    <s v="N/A"/>
    <x v="127"/>
    <x v="127"/>
    <m/>
    <x v="623"/>
  </r>
  <r>
    <n v="3824"/>
    <x v="24"/>
    <n v="15"/>
    <s v="Fitchburg"/>
    <s v="Expense"/>
    <s v="Line Item"/>
    <s v="N/A"/>
    <x v="128"/>
    <x v="128"/>
    <m/>
    <x v="0"/>
  </r>
  <r>
    <n v="3825"/>
    <x v="24"/>
    <n v="15"/>
    <s v="Fitchburg"/>
    <s v="Expense"/>
    <s v="Line Item"/>
    <s v="N/A"/>
    <x v="129"/>
    <x v="129"/>
    <m/>
    <x v="0"/>
  </r>
  <r>
    <n v="3826"/>
    <x v="24"/>
    <n v="15"/>
    <s v="Fitchburg"/>
    <s v="Expense"/>
    <s v="Line Item"/>
    <s v="N/A"/>
    <x v="130"/>
    <x v="130"/>
    <m/>
    <x v="0"/>
  </r>
  <r>
    <n v="3827"/>
    <x v="24"/>
    <n v="15"/>
    <s v="Fitchburg"/>
    <s v="Expense"/>
    <s v="Line Item"/>
    <s v="N/A"/>
    <x v="131"/>
    <x v="131"/>
    <m/>
    <x v="624"/>
  </r>
  <r>
    <n v="3828"/>
    <x v="24"/>
    <n v="15"/>
    <s v="Fitchburg"/>
    <s v="Expense"/>
    <s v="Line Item"/>
    <s v="N/A"/>
    <x v="132"/>
    <x v="132"/>
    <m/>
    <x v="0"/>
  </r>
  <r>
    <n v="3829"/>
    <x v="24"/>
    <n v="15"/>
    <s v="Fitchburg"/>
    <s v="Expense"/>
    <s v="Line Item"/>
    <s v="N/A"/>
    <x v="133"/>
    <x v="133"/>
    <m/>
    <x v="0"/>
  </r>
  <r>
    <n v="3830"/>
    <x v="24"/>
    <n v="15"/>
    <s v="Fitchburg"/>
    <s v="Expense"/>
    <s v="Total"/>
    <s v="N/A"/>
    <x v="134"/>
    <x v="134"/>
    <m/>
    <x v="624"/>
  </r>
  <r>
    <n v="3831"/>
    <x v="24"/>
    <n v="15"/>
    <s v="Fitchburg"/>
    <s v="Expense"/>
    <s v="Line Item"/>
    <s v="N/A"/>
    <x v="135"/>
    <x v="135"/>
    <m/>
    <x v="625"/>
  </r>
  <r>
    <n v="3832"/>
    <x v="24"/>
    <n v="15"/>
    <s v="Fitchburg"/>
    <s v="Expense"/>
    <s v="Total"/>
    <s v="N/A"/>
    <x v="136"/>
    <x v="136"/>
    <m/>
    <x v="626"/>
  </r>
  <r>
    <n v="3833"/>
    <x v="24"/>
    <n v="15"/>
    <s v="Fitchburg"/>
    <s v="Expense"/>
    <s v="Line Item"/>
    <s v="N/A"/>
    <x v="137"/>
    <x v="137"/>
    <m/>
    <x v="0"/>
  </r>
  <r>
    <n v="3834"/>
    <x v="24"/>
    <n v="15"/>
    <s v="Fitchburg"/>
    <s v="Expense"/>
    <s v="Line Item"/>
    <s v="N/A"/>
    <x v="138"/>
    <x v="138"/>
    <m/>
    <x v="0"/>
  </r>
  <r>
    <n v="3835"/>
    <x v="24"/>
    <n v="15"/>
    <s v="Fitchburg"/>
    <s v="Expense"/>
    <s v="Total"/>
    <s v="N/A"/>
    <x v="139"/>
    <x v="139"/>
    <m/>
    <x v="626"/>
  </r>
  <r>
    <n v="3836"/>
    <x v="24"/>
    <n v="15"/>
    <s v="Fitchburg"/>
    <s v="Expense"/>
    <s v="Total"/>
    <s v="N/A"/>
    <x v="140"/>
    <x v="140"/>
    <m/>
    <x v="607"/>
  </r>
  <r>
    <n v="3837"/>
    <x v="24"/>
    <n v="15"/>
    <s v="Fitchburg"/>
    <s v="Expense"/>
    <s v="Line Item"/>
    <s v="N/A"/>
    <x v="141"/>
    <x v="141"/>
    <m/>
    <x v="627"/>
  </r>
  <r>
    <n v="3838"/>
    <x v="24"/>
    <n v="15"/>
    <s v="Fitchburg"/>
    <s v="Non-Reimbursable"/>
    <s v="Line Item"/>
    <s v="N/A"/>
    <x v="142"/>
    <x v="142"/>
    <m/>
    <x v="0"/>
  </r>
  <r>
    <n v="3839"/>
    <x v="24"/>
    <n v="15"/>
    <s v="Fitchburg"/>
    <s v="Non-Reimbursable"/>
    <s v="Line Item"/>
    <s v="N/A"/>
    <x v="143"/>
    <x v="143"/>
    <m/>
    <x v="0"/>
  </r>
  <r>
    <n v="3840"/>
    <x v="24"/>
    <n v="15"/>
    <s v="Fitchburg"/>
    <s v="Non-Reimbursable"/>
    <s v="Line Item"/>
    <s v="N/A"/>
    <x v="144"/>
    <x v="144"/>
    <m/>
    <x v="0"/>
  </r>
  <r>
    <n v="3841"/>
    <x v="24"/>
    <n v="15"/>
    <s v="Fitchburg"/>
    <s v="Non-Reimbursable"/>
    <s v="Line Item"/>
    <s v="N/A"/>
    <x v="145"/>
    <x v="145"/>
    <m/>
    <x v="0"/>
  </r>
  <r>
    <n v="3842"/>
    <x v="24"/>
    <n v="15"/>
    <s v="Fitchburg"/>
    <s v="Non-Reimbursable"/>
    <s v="Line Item"/>
    <s v="N/A"/>
    <x v="146"/>
    <x v="146"/>
    <m/>
    <x v="0"/>
  </r>
  <r>
    <n v="3843"/>
    <x v="24"/>
    <n v="15"/>
    <s v="Fitchburg"/>
    <s v="Non-Reimbursable"/>
    <s v="Line Item"/>
    <s v="N/A"/>
    <x v="147"/>
    <x v="147"/>
    <m/>
    <x v="0"/>
  </r>
  <r>
    <n v="3844"/>
    <x v="24"/>
    <n v="15"/>
    <s v="Fitchburg"/>
    <s v="Non-Reimbursable"/>
    <s v="Line Item"/>
    <s v="N/A"/>
    <x v="148"/>
    <x v="148"/>
    <m/>
    <x v="0"/>
  </r>
  <r>
    <n v="3845"/>
    <x v="24"/>
    <n v="15"/>
    <s v="Fitchburg"/>
    <s v="Non-Reimbursable"/>
    <s v="Total"/>
    <s v="N/A"/>
    <x v="149"/>
    <x v="149"/>
    <m/>
    <x v="0"/>
  </r>
  <r>
    <n v="3846"/>
    <x v="24"/>
    <n v="15"/>
    <s v="Fitchburg"/>
    <s v="Non-Reimbursable"/>
    <s v="Total"/>
    <s v="N/A"/>
    <x v="150"/>
    <x v="150"/>
    <m/>
    <x v="0"/>
  </r>
  <r>
    <n v="3847"/>
    <x v="24"/>
    <n v="15"/>
    <s v="Fitchburg"/>
    <s v="Non-Reimbursable"/>
    <s v="Line Item"/>
    <s v="N/A"/>
    <x v="151"/>
    <x v="151"/>
    <m/>
    <x v="0"/>
  </r>
  <r>
    <n v="3848"/>
    <x v="24"/>
    <n v="15"/>
    <s v="Fitchburg"/>
    <s v="Non-Reimbursable"/>
    <s v="Line Item"/>
    <s v="N/A"/>
    <x v="152"/>
    <x v="152"/>
    <m/>
    <x v="0"/>
  </r>
  <r>
    <n v="3849"/>
    <x v="24"/>
    <n v="15"/>
    <s v="Fitchburg"/>
    <s v="Non-Reimbursable"/>
    <s v="Line Item"/>
    <s v="N/A"/>
    <x v="153"/>
    <x v="153"/>
    <m/>
    <x v="0"/>
  </r>
  <r>
    <n v="3850"/>
    <x v="25"/>
    <n v="73"/>
    <s v="Lowell"/>
    <s v="Revenue"/>
    <s v="Line Item"/>
    <s v="N/A"/>
    <x v="0"/>
    <x v="0"/>
    <m/>
    <x v="0"/>
  </r>
  <r>
    <n v="3851"/>
    <x v="25"/>
    <n v="73"/>
    <s v="Lowell"/>
    <s v="Revenue"/>
    <s v="Line Item"/>
    <s v="N/A"/>
    <x v="1"/>
    <x v="1"/>
    <m/>
    <x v="0"/>
  </r>
  <r>
    <n v="3852"/>
    <x v="25"/>
    <n v="73"/>
    <s v="Lowell"/>
    <s v="Revenue"/>
    <s v="Line Item"/>
    <s v="N/A"/>
    <x v="2"/>
    <x v="2"/>
    <m/>
    <x v="0"/>
  </r>
  <r>
    <n v="3853"/>
    <x v="25"/>
    <n v="73"/>
    <s v="Lowell"/>
    <s v="Revenue"/>
    <s v="Total"/>
    <s v="N/A"/>
    <x v="3"/>
    <x v="3"/>
    <m/>
    <x v="1"/>
  </r>
  <r>
    <n v="3854"/>
    <x v="25"/>
    <n v="73"/>
    <s v="Lowell"/>
    <s v="Revenue"/>
    <s v="Line Item"/>
    <s v="N/A"/>
    <x v="4"/>
    <x v="4"/>
    <m/>
    <x v="0"/>
  </r>
  <r>
    <n v="3855"/>
    <x v="25"/>
    <n v="73"/>
    <s v="Lowell"/>
    <s v="Revenue"/>
    <s v="Line Item"/>
    <s v="N/A"/>
    <x v="5"/>
    <x v="5"/>
    <m/>
    <x v="0"/>
  </r>
  <r>
    <n v="3856"/>
    <x v="25"/>
    <n v="73"/>
    <s v="Lowell"/>
    <s v="Revenue"/>
    <s v="Total"/>
    <s v="N/A"/>
    <x v="6"/>
    <x v="6"/>
    <m/>
    <x v="1"/>
  </r>
  <r>
    <n v="3857"/>
    <x v="25"/>
    <n v="73"/>
    <s v="Lowell"/>
    <s v="Revenue"/>
    <s v="Line Item"/>
    <s v="N/A"/>
    <x v="7"/>
    <x v="7"/>
    <m/>
    <x v="0"/>
  </r>
  <r>
    <n v="3858"/>
    <x v="25"/>
    <n v="73"/>
    <s v="Lowell"/>
    <s v="Revenue"/>
    <s v="Line Item"/>
    <s v="N/A"/>
    <x v="8"/>
    <x v="8"/>
    <m/>
    <x v="0"/>
  </r>
  <r>
    <n v="3859"/>
    <x v="25"/>
    <n v="73"/>
    <s v="Lowell"/>
    <s v="Revenue"/>
    <s v="Line Item"/>
    <s v="N/A"/>
    <x v="9"/>
    <x v="9"/>
    <m/>
    <x v="0"/>
  </r>
  <r>
    <n v="3860"/>
    <x v="25"/>
    <n v="73"/>
    <s v="Lowell"/>
    <s v="Revenue"/>
    <s v="Line Item"/>
    <s v="N/A"/>
    <x v="10"/>
    <x v="10"/>
    <m/>
    <x v="628"/>
  </r>
  <r>
    <n v="3861"/>
    <x v="25"/>
    <n v="73"/>
    <s v="Lowell"/>
    <s v="Revenue"/>
    <s v="Line Item"/>
    <s v="N/A"/>
    <x v="11"/>
    <x v="11"/>
    <m/>
    <x v="0"/>
  </r>
  <r>
    <n v="3862"/>
    <x v="25"/>
    <n v="73"/>
    <s v="Lowell"/>
    <s v="Revenue"/>
    <s v="Line Item"/>
    <s v="N/A"/>
    <x v="12"/>
    <x v="12"/>
    <m/>
    <x v="0"/>
  </r>
  <r>
    <n v="3863"/>
    <x v="25"/>
    <n v="73"/>
    <s v="Lowell"/>
    <s v="Revenue"/>
    <s v="Line Item"/>
    <s v="N/A"/>
    <x v="13"/>
    <x v="13"/>
    <m/>
    <x v="0"/>
  </r>
  <r>
    <n v="3864"/>
    <x v="25"/>
    <n v="73"/>
    <s v="Lowell"/>
    <s v="Revenue"/>
    <s v="Line Item"/>
    <s v="N/A"/>
    <x v="14"/>
    <x v="14"/>
    <m/>
    <x v="0"/>
  </r>
  <r>
    <n v="3865"/>
    <x v="25"/>
    <n v="73"/>
    <s v="Lowell"/>
    <s v="Revenue"/>
    <s v="Line Item"/>
    <s v="N/A"/>
    <x v="15"/>
    <x v="15"/>
    <m/>
    <x v="0"/>
  </r>
  <r>
    <n v="3866"/>
    <x v="25"/>
    <n v="73"/>
    <s v="Lowell"/>
    <s v="Revenue"/>
    <s v="Line Item"/>
    <s v="N/A"/>
    <x v="16"/>
    <x v="16"/>
    <m/>
    <x v="0"/>
  </r>
  <r>
    <n v="3867"/>
    <x v="25"/>
    <n v="73"/>
    <s v="Lowell"/>
    <s v="Revenue"/>
    <s v="Line Item"/>
    <s v="N/A"/>
    <x v="17"/>
    <x v="17"/>
    <m/>
    <x v="0"/>
  </r>
  <r>
    <n v="3868"/>
    <x v="25"/>
    <n v="73"/>
    <s v="Lowell"/>
    <s v="Revenue"/>
    <s v="Line Item"/>
    <s v="N/A"/>
    <x v="18"/>
    <x v="18"/>
    <m/>
    <x v="0"/>
  </r>
  <r>
    <n v="3869"/>
    <x v="25"/>
    <n v="73"/>
    <s v="Lowell"/>
    <s v="Revenue"/>
    <s v="Line Item"/>
    <s v="N/A"/>
    <x v="19"/>
    <x v="19"/>
    <m/>
    <x v="0"/>
  </r>
  <r>
    <n v="3870"/>
    <x v="25"/>
    <n v="73"/>
    <s v="Lowell"/>
    <s v="Revenue"/>
    <s v="Line Item"/>
    <s v="N/A"/>
    <x v="20"/>
    <x v="20"/>
    <m/>
    <x v="0"/>
  </r>
  <r>
    <n v="3871"/>
    <x v="25"/>
    <n v="73"/>
    <s v="Lowell"/>
    <s v="Revenue"/>
    <s v="Line Item"/>
    <s v="N/A"/>
    <x v="21"/>
    <x v="21"/>
    <m/>
    <x v="0"/>
  </r>
  <r>
    <n v="3872"/>
    <x v="25"/>
    <n v="73"/>
    <s v="Lowell"/>
    <s v="Revenue"/>
    <s v="Line Item"/>
    <s v="N/A"/>
    <x v="22"/>
    <x v="22"/>
    <m/>
    <x v="0"/>
  </r>
  <r>
    <n v="3873"/>
    <x v="25"/>
    <n v="73"/>
    <s v="Lowell"/>
    <s v="Revenue"/>
    <s v="Line Item"/>
    <s v="N/A"/>
    <x v="23"/>
    <x v="23"/>
    <m/>
    <x v="0"/>
  </r>
  <r>
    <n v="3874"/>
    <x v="25"/>
    <n v="73"/>
    <s v="Lowell"/>
    <s v="Revenue"/>
    <s v="Line Item"/>
    <s v="N/A"/>
    <x v="24"/>
    <x v="24"/>
    <m/>
    <x v="0"/>
  </r>
  <r>
    <n v="3875"/>
    <x v="25"/>
    <n v="73"/>
    <s v="Lowell"/>
    <s v="Revenue"/>
    <s v="Line Item"/>
    <s v="N/A"/>
    <x v="25"/>
    <x v="25"/>
    <m/>
    <x v="0"/>
  </r>
  <r>
    <n v="3876"/>
    <x v="25"/>
    <n v="73"/>
    <s v="Lowell"/>
    <s v="Revenue"/>
    <s v="Line Item"/>
    <s v="N/A"/>
    <x v="26"/>
    <x v="26"/>
    <m/>
    <x v="0"/>
  </r>
  <r>
    <n v="3877"/>
    <x v="25"/>
    <n v="73"/>
    <s v="Lowell"/>
    <s v="Revenue"/>
    <s v="Line Item"/>
    <s v="N/A"/>
    <x v="27"/>
    <x v="27"/>
    <m/>
    <x v="0"/>
  </r>
  <r>
    <n v="3878"/>
    <x v="25"/>
    <n v="73"/>
    <s v="Lowell"/>
    <s v="Revenue"/>
    <s v="Line Item"/>
    <s v="N/A"/>
    <x v="28"/>
    <x v="28"/>
    <m/>
    <x v="387"/>
  </r>
  <r>
    <n v="3879"/>
    <x v="25"/>
    <n v="73"/>
    <s v="Lowell"/>
    <s v="Revenue"/>
    <s v="Line Item"/>
    <s v="N/A"/>
    <x v="29"/>
    <x v="29"/>
    <m/>
    <x v="0"/>
  </r>
  <r>
    <n v="3880"/>
    <x v="25"/>
    <n v="73"/>
    <s v="Lowell"/>
    <s v="Revenue"/>
    <s v="Line Item"/>
    <s v="N/A"/>
    <x v="30"/>
    <x v="30"/>
    <m/>
    <x v="0"/>
  </r>
  <r>
    <n v="3881"/>
    <x v="25"/>
    <n v="73"/>
    <s v="Lowell"/>
    <s v="Revenue"/>
    <s v="Line Item"/>
    <s v="N/A"/>
    <x v="31"/>
    <x v="31"/>
    <m/>
    <x v="0"/>
  </r>
  <r>
    <n v="3882"/>
    <x v="25"/>
    <n v="73"/>
    <s v="Lowell"/>
    <s v="Revenue"/>
    <s v="Line Item"/>
    <s v="N/A"/>
    <x v="32"/>
    <x v="32"/>
    <m/>
    <x v="0"/>
  </r>
  <r>
    <n v="3883"/>
    <x v="25"/>
    <n v="73"/>
    <s v="Lowell"/>
    <s v="Revenue"/>
    <s v="Line Item"/>
    <s v="N/A"/>
    <x v="33"/>
    <x v="33"/>
    <m/>
    <x v="0"/>
  </r>
  <r>
    <n v="3884"/>
    <x v="25"/>
    <n v="73"/>
    <s v="Lowell"/>
    <s v="Revenue"/>
    <s v="Line Item"/>
    <s v="N/A"/>
    <x v="34"/>
    <x v="34"/>
    <m/>
    <x v="0"/>
  </r>
  <r>
    <n v="3885"/>
    <x v="25"/>
    <n v="73"/>
    <s v="Lowell"/>
    <s v="Revenue"/>
    <s v="Line Item"/>
    <s v="N/A"/>
    <x v="35"/>
    <x v="35"/>
    <m/>
    <x v="0"/>
  </r>
  <r>
    <n v="3886"/>
    <x v="25"/>
    <n v="73"/>
    <s v="Lowell"/>
    <s v="Revenue"/>
    <s v="Line Item"/>
    <s v="N/A"/>
    <x v="36"/>
    <x v="36"/>
    <m/>
    <x v="0"/>
  </r>
  <r>
    <n v="3887"/>
    <x v="25"/>
    <n v="73"/>
    <s v="Lowell"/>
    <s v="Revenue"/>
    <s v="Line Item"/>
    <s v="N/A"/>
    <x v="37"/>
    <x v="37"/>
    <m/>
    <x v="0"/>
  </r>
  <r>
    <n v="3888"/>
    <x v="25"/>
    <n v="73"/>
    <s v="Lowell"/>
    <s v="Revenue"/>
    <s v="Line Item"/>
    <s v="N/A"/>
    <x v="38"/>
    <x v="38"/>
    <m/>
    <x v="0"/>
  </r>
  <r>
    <n v="3889"/>
    <x v="25"/>
    <n v="73"/>
    <s v="Lowell"/>
    <s v="Revenue"/>
    <s v="Line Item"/>
    <s v="N/A"/>
    <x v="39"/>
    <x v="39"/>
    <m/>
    <x v="0"/>
  </r>
  <r>
    <n v="3890"/>
    <x v="25"/>
    <n v="73"/>
    <s v="Lowell"/>
    <s v="Revenue"/>
    <s v="Line Item"/>
    <s v="N/A"/>
    <x v="40"/>
    <x v="40"/>
    <m/>
    <x v="0"/>
  </r>
  <r>
    <n v="3891"/>
    <x v="25"/>
    <n v="73"/>
    <s v="Lowell"/>
    <s v="Revenue"/>
    <s v="Line Item"/>
    <s v="N/A"/>
    <x v="41"/>
    <x v="41"/>
    <m/>
    <x v="0"/>
  </r>
  <r>
    <n v="3892"/>
    <x v="25"/>
    <n v="73"/>
    <s v="Lowell"/>
    <s v="Revenue"/>
    <s v="Total"/>
    <s v="N/A"/>
    <x v="42"/>
    <x v="42"/>
    <m/>
    <x v="629"/>
  </r>
  <r>
    <n v="3893"/>
    <x v="25"/>
    <n v="73"/>
    <s v="Lowell"/>
    <s v="Revenue"/>
    <s v="Line Item"/>
    <s v="N/A"/>
    <x v="43"/>
    <x v="43"/>
    <m/>
    <x v="0"/>
  </r>
  <r>
    <n v="3894"/>
    <x v="25"/>
    <n v="73"/>
    <s v="Lowell"/>
    <s v="Revenue"/>
    <s v="Line Item"/>
    <s v="N/A"/>
    <x v="44"/>
    <x v="44"/>
    <m/>
    <x v="0"/>
  </r>
  <r>
    <n v="3895"/>
    <x v="25"/>
    <n v="73"/>
    <s v="Lowell"/>
    <s v="Revenue"/>
    <s v="Line Item"/>
    <s v="N/A"/>
    <x v="45"/>
    <x v="45"/>
    <m/>
    <x v="0"/>
  </r>
  <r>
    <n v="3896"/>
    <x v="25"/>
    <n v="73"/>
    <s v="Lowell"/>
    <s v="Revenue"/>
    <s v="Line Item"/>
    <s v="N/A"/>
    <x v="46"/>
    <x v="46"/>
    <m/>
    <x v="0"/>
  </r>
  <r>
    <n v="3897"/>
    <x v="25"/>
    <n v="73"/>
    <s v="Lowell"/>
    <s v="Revenue"/>
    <s v="Line Item"/>
    <s v="N/A"/>
    <x v="47"/>
    <x v="47"/>
    <m/>
    <x v="0"/>
  </r>
  <r>
    <n v="3898"/>
    <x v="25"/>
    <n v="73"/>
    <s v="Lowell"/>
    <s v="Revenue"/>
    <s v="Line Item"/>
    <s v="N/A"/>
    <x v="48"/>
    <x v="48"/>
    <m/>
    <x v="0"/>
  </r>
  <r>
    <n v="3899"/>
    <x v="25"/>
    <n v="73"/>
    <s v="Lowell"/>
    <s v="Revenue"/>
    <s v="Line Item"/>
    <s v="N/A"/>
    <x v="49"/>
    <x v="49"/>
    <m/>
    <x v="0"/>
  </r>
  <r>
    <n v="3900"/>
    <x v="25"/>
    <n v="73"/>
    <s v="Lowell"/>
    <s v="Revenue"/>
    <s v="Line Item"/>
    <s v="N/A"/>
    <x v="50"/>
    <x v="50"/>
    <m/>
    <x v="0"/>
  </r>
  <r>
    <n v="3901"/>
    <x v="25"/>
    <n v="73"/>
    <s v="Lowell"/>
    <s v="Revenue"/>
    <s v="Line Item"/>
    <s v="N/A"/>
    <x v="51"/>
    <x v="51"/>
    <m/>
    <x v="0"/>
  </r>
  <r>
    <n v="3902"/>
    <x v="25"/>
    <n v="73"/>
    <s v="Lowell"/>
    <s v="Revenue"/>
    <s v="Total"/>
    <s v="N/A"/>
    <x v="52"/>
    <x v="52"/>
    <m/>
    <x v="629"/>
  </r>
  <r>
    <n v="3903"/>
    <x v="25"/>
    <n v="73"/>
    <s v="Lowell"/>
    <s v="Salary Expense"/>
    <s v="Line Item"/>
    <s v="Management"/>
    <x v="53"/>
    <x v="53"/>
    <n v="1"/>
    <x v="630"/>
  </r>
  <r>
    <n v="3904"/>
    <x v="25"/>
    <n v="73"/>
    <s v="Lowell"/>
    <s v="Salary Expense"/>
    <s v="Line Item"/>
    <s v="Management"/>
    <x v="54"/>
    <x v="54"/>
    <m/>
    <x v="0"/>
  </r>
  <r>
    <n v="3905"/>
    <x v="25"/>
    <n v="73"/>
    <s v="Lowell"/>
    <s v="Salary Expense"/>
    <s v="Line Item"/>
    <s v="Management"/>
    <x v="55"/>
    <x v="55"/>
    <n v="2.6"/>
    <x v="631"/>
  </r>
  <r>
    <n v="3906"/>
    <x v="25"/>
    <n v="73"/>
    <s v="Lowell"/>
    <s v="Salary Expense"/>
    <s v="Line Item"/>
    <s v="Direct Care"/>
    <x v="56"/>
    <x v="56"/>
    <m/>
    <x v="0"/>
  </r>
  <r>
    <n v="3907"/>
    <x v="25"/>
    <n v="73"/>
    <s v="Lowell"/>
    <s v="Salary Expense"/>
    <s v="Line Item"/>
    <s v="Direct Care"/>
    <x v="57"/>
    <x v="57"/>
    <m/>
    <x v="0"/>
  </r>
  <r>
    <n v="3908"/>
    <x v="25"/>
    <n v="73"/>
    <s v="Lowell"/>
    <s v="Salary Expense"/>
    <s v="Line Item"/>
    <s v="Direct Care"/>
    <x v="58"/>
    <x v="58"/>
    <m/>
    <x v="0"/>
  </r>
  <r>
    <n v="3909"/>
    <x v="25"/>
    <n v="73"/>
    <s v="Lowell"/>
    <s v="Salary Expense"/>
    <s v="Line Item"/>
    <s v="Direct Care"/>
    <x v="59"/>
    <x v="59"/>
    <m/>
    <x v="0"/>
  </r>
  <r>
    <n v="3910"/>
    <x v="25"/>
    <n v="73"/>
    <s v="Lowell"/>
    <s v="Salary Expense"/>
    <s v="Line Item"/>
    <s v="Direct Care"/>
    <x v="60"/>
    <x v="60"/>
    <m/>
    <x v="0"/>
  </r>
  <r>
    <n v="3911"/>
    <x v="25"/>
    <n v="73"/>
    <s v="Lowell"/>
    <s v="Salary Expense"/>
    <s v="Line Item"/>
    <s v="Direct Care"/>
    <x v="61"/>
    <x v="61"/>
    <m/>
    <x v="0"/>
  </r>
  <r>
    <n v="3912"/>
    <x v="25"/>
    <n v="73"/>
    <s v="Lowell"/>
    <s v="Salary Expense"/>
    <s v="Line Item"/>
    <s v="Direct Care"/>
    <x v="62"/>
    <x v="62"/>
    <m/>
    <x v="0"/>
  </r>
  <r>
    <n v="3913"/>
    <x v="25"/>
    <n v="73"/>
    <s v="Lowell"/>
    <s v="Salary Expense"/>
    <s v="Line Item"/>
    <s v="Direct Care"/>
    <x v="63"/>
    <x v="63"/>
    <m/>
    <x v="0"/>
  </r>
  <r>
    <n v="3914"/>
    <x v="25"/>
    <n v="73"/>
    <s v="Lowell"/>
    <s v="Salary Expense"/>
    <s v="Line Item"/>
    <s v="Direct Care"/>
    <x v="64"/>
    <x v="64"/>
    <m/>
    <x v="0"/>
  </r>
  <r>
    <n v="3915"/>
    <x v="25"/>
    <n v="73"/>
    <s v="Lowell"/>
    <s v="Salary Expense"/>
    <s v="Line Item"/>
    <s v="Direct Care"/>
    <x v="65"/>
    <x v="65"/>
    <m/>
    <x v="0"/>
  </r>
  <r>
    <n v="3916"/>
    <x v="25"/>
    <n v="73"/>
    <s v="Lowell"/>
    <s v="Salary Expense"/>
    <s v="Line Item"/>
    <s v="Direct Care"/>
    <x v="66"/>
    <x v="66"/>
    <m/>
    <x v="0"/>
  </r>
  <r>
    <n v="3917"/>
    <x v="25"/>
    <n v="73"/>
    <s v="Lowell"/>
    <s v="Salary Expense"/>
    <s v="Line Item"/>
    <s v="Direct Care"/>
    <x v="67"/>
    <x v="67"/>
    <m/>
    <x v="0"/>
  </r>
  <r>
    <n v="3918"/>
    <x v="25"/>
    <n v="73"/>
    <s v="Lowell"/>
    <s v="Salary Expense"/>
    <s v="Line Item"/>
    <s v="Direct Care"/>
    <x v="68"/>
    <x v="68"/>
    <n v="1"/>
    <x v="632"/>
  </r>
  <r>
    <n v="3919"/>
    <x v="25"/>
    <n v="73"/>
    <s v="Lowell"/>
    <s v="Salary Expense"/>
    <s v="Line Item"/>
    <s v="Direct Care"/>
    <x v="69"/>
    <x v="69"/>
    <m/>
    <x v="0"/>
  </r>
  <r>
    <n v="3920"/>
    <x v="25"/>
    <n v="73"/>
    <s v="Lowell"/>
    <s v="Salary Expense"/>
    <s v="Line Item"/>
    <s v="Direct Care"/>
    <x v="70"/>
    <x v="70"/>
    <m/>
    <x v="0"/>
  </r>
  <r>
    <n v="3921"/>
    <x v="25"/>
    <n v="73"/>
    <s v="Lowell"/>
    <s v="Salary Expense"/>
    <s v="Line Item"/>
    <s v="Direct Care"/>
    <x v="71"/>
    <x v="71"/>
    <m/>
    <x v="0"/>
  </r>
  <r>
    <n v="3922"/>
    <x v="25"/>
    <n v="73"/>
    <s v="Lowell"/>
    <s v="Salary Expense"/>
    <s v="Line Item"/>
    <s v="Direct Care"/>
    <x v="72"/>
    <x v="72"/>
    <m/>
    <x v="0"/>
  </r>
  <r>
    <n v="3923"/>
    <x v="25"/>
    <n v="73"/>
    <s v="Lowell"/>
    <s v="Salary Expense"/>
    <s v="Line Item"/>
    <s v="Direct Care"/>
    <x v="73"/>
    <x v="73"/>
    <m/>
    <x v="0"/>
  </r>
  <r>
    <n v="3924"/>
    <x v="25"/>
    <n v="73"/>
    <s v="Lowell"/>
    <s v="Salary Expense"/>
    <s v="Line Item"/>
    <s v="Direct Care"/>
    <x v="74"/>
    <x v="74"/>
    <m/>
    <x v="0"/>
  </r>
  <r>
    <n v="3925"/>
    <x v="25"/>
    <n v="73"/>
    <s v="Lowell"/>
    <s v="Salary Expense"/>
    <s v="Line Item"/>
    <s v="Direct Care"/>
    <x v="75"/>
    <x v="75"/>
    <m/>
    <x v="0"/>
  </r>
  <r>
    <n v="3926"/>
    <x v="25"/>
    <n v="73"/>
    <s v="Lowell"/>
    <s v="Salary Expense"/>
    <s v="Line Item"/>
    <s v="Direct Care"/>
    <x v="76"/>
    <x v="76"/>
    <m/>
    <x v="0"/>
  </r>
  <r>
    <n v="3927"/>
    <x v="25"/>
    <n v="73"/>
    <s v="Lowell"/>
    <s v="Salary Expense"/>
    <s v="Line Item"/>
    <s v="Direct Care"/>
    <x v="77"/>
    <x v="77"/>
    <m/>
    <x v="0"/>
  </r>
  <r>
    <n v="3928"/>
    <x v="25"/>
    <n v="73"/>
    <s v="Lowell"/>
    <s v="Salary Expense"/>
    <s v="Line Item"/>
    <s v="Direct Care"/>
    <x v="78"/>
    <x v="78"/>
    <m/>
    <x v="0"/>
  </r>
  <r>
    <n v="3929"/>
    <x v="25"/>
    <n v="73"/>
    <s v="Lowell"/>
    <s v="Salary Expense"/>
    <s v="Line Item"/>
    <s v="Direct Care"/>
    <x v="79"/>
    <x v="79"/>
    <m/>
    <x v="0"/>
  </r>
  <r>
    <n v="3930"/>
    <x v="25"/>
    <n v="73"/>
    <s v="Lowell"/>
    <s v="Salary Expense"/>
    <s v="Line Item"/>
    <s v="Direct Care"/>
    <x v="80"/>
    <x v="80"/>
    <m/>
    <x v="0"/>
  </r>
  <r>
    <n v="3931"/>
    <x v="25"/>
    <n v="73"/>
    <s v="Lowell"/>
    <s v="Salary Expense"/>
    <s v="Line Item"/>
    <s v="Direct Care"/>
    <x v="81"/>
    <x v="81"/>
    <m/>
    <x v="0"/>
  </r>
  <r>
    <n v="3932"/>
    <x v="25"/>
    <n v="73"/>
    <s v="Lowell"/>
    <s v="Salary Expense"/>
    <s v="Line Item"/>
    <s v="Direct Care"/>
    <x v="82"/>
    <x v="82"/>
    <m/>
    <x v="0"/>
  </r>
  <r>
    <n v="3933"/>
    <x v="25"/>
    <n v="73"/>
    <s v="Lowell"/>
    <s v="Salary Expense"/>
    <s v="Line Item"/>
    <s v="Direct Care"/>
    <x v="83"/>
    <x v="83"/>
    <m/>
    <x v="0"/>
  </r>
  <r>
    <n v="3934"/>
    <x v="25"/>
    <n v="73"/>
    <s v="Lowell"/>
    <s v="Salary Expense"/>
    <s v="Line Item"/>
    <s v="Direct Care"/>
    <x v="84"/>
    <x v="84"/>
    <m/>
    <x v="0"/>
  </r>
  <r>
    <n v="3935"/>
    <x v="25"/>
    <n v="73"/>
    <s v="Lowell"/>
    <s v="Salary Expense"/>
    <s v="Line Item"/>
    <s v="Direct Care"/>
    <x v="85"/>
    <x v="85"/>
    <m/>
    <x v="0"/>
  </r>
  <r>
    <n v="3936"/>
    <x v="25"/>
    <n v="73"/>
    <s v="Lowell"/>
    <s v="Salary Expense"/>
    <s v="Line Item"/>
    <s v="Direct Care"/>
    <x v="86"/>
    <x v="86"/>
    <m/>
    <x v="0"/>
  </r>
  <r>
    <n v="3937"/>
    <x v="25"/>
    <n v="73"/>
    <s v="Lowell"/>
    <s v="Salary Expense"/>
    <s v="Line Item"/>
    <s v="Clerical/Support"/>
    <x v="87"/>
    <x v="87"/>
    <n v="0.5"/>
    <x v="633"/>
  </r>
  <r>
    <n v="3938"/>
    <x v="25"/>
    <n v="73"/>
    <s v="Lowell"/>
    <s v="Salary Expense"/>
    <s v="Line Item"/>
    <s v="Clerical/Support"/>
    <x v="88"/>
    <x v="88"/>
    <m/>
    <x v="0"/>
  </r>
  <r>
    <n v="3939"/>
    <x v="25"/>
    <n v="73"/>
    <s v="Lowell"/>
    <s v="Salary Expense"/>
    <s v="Line Item"/>
    <s v="Clerical/Support"/>
    <x v="89"/>
    <x v="89"/>
    <m/>
    <x v="0"/>
  </r>
  <r>
    <n v="3940"/>
    <x v="25"/>
    <n v="73"/>
    <s v="Lowell"/>
    <s v="Salary Expense"/>
    <s v="Line Item"/>
    <s v="N/A"/>
    <x v="90"/>
    <x v="90"/>
    <s v="XXXXXX"/>
    <x v="0"/>
  </r>
  <r>
    <n v="3941"/>
    <x v="25"/>
    <n v="73"/>
    <s v="Lowell"/>
    <s v="Salary Expense"/>
    <s v="Total"/>
    <s v="N/A"/>
    <x v="91"/>
    <x v="91"/>
    <n v="5.0999999999999996"/>
    <x v="634"/>
  </r>
  <r>
    <n v="3942"/>
    <x v="25"/>
    <n v="73"/>
    <s v="Lowell"/>
    <s v="Expense"/>
    <s v="Total"/>
    <s v="N/A"/>
    <x v="92"/>
    <x v="92"/>
    <n v="5.0999999999999996"/>
    <x v="634"/>
  </r>
  <r>
    <n v="3943"/>
    <x v="25"/>
    <n v="73"/>
    <s v="Lowell"/>
    <s v="Expense"/>
    <s v="Line Item"/>
    <s v="N/A"/>
    <x v="93"/>
    <x v="93"/>
    <m/>
    <x v="0"/>
  </r>
  <r>
    <n v="3944"/>
    <x v="25"/>
    <n v="73"/>
    <s v="Lowell"/>
    <s v="Expense"/>
    <s v="Line Item"/>
    <s v="N/A"/>
    <x v="94"/>
    <x v="94"/>
    <m/>
    <x v="0"/>
  </r>
  <r>
    <n v="3945"/>
    <x v="25"/>
    <n v="73"/>
    <s v="Lowell"/>
    <s v="Expense"/>
    <s v="Line Item"/>
    <s v="N/A"/>
    <x v="95"/>
    <x v="95"/>
    <m/>
    <x v="0"/>
  </r>
  <r>
    <n v="3946"/>
    <x v="25"/>
    <n v="73"/>
    <s v="Lowell"/>
    <s v="Expense"/>
    <s v="Line Item"/>
    <s v="N/A"/>
    <x v="96"/>
    <x v="96"/>
    <m/>
    <x v="0"/>
  </r>
  <r>
    <n v="3947"/>
    <x v="25"/>
    <n v="73"/>
    <s v="Lowell"/>
    <s v="Expense"/>
    <s v="Total"/>
    <s v="N/A"/>
    <x v="97"/>
    <x v="97"/>
    <n v="0"/>
    <x v="1"/>
  </r>
  <r>
    <n v="3948"/>
    <x v="25"/>
    <n v="73"/>
    <s v="Lowell"/>
    <s v="Expense"/>
    <s v="Line Item"/>
    <s v="N/A"/>
    <x v="98"/>
    <x v="98"/>
    <m/>
    <x v="0"/>
  </r>
  <r>
    <n v="3949"/>
    <x v="25"/>
    <n v="73"/>
    <s v="Lowell"/>
    <s v="Expense"/>
    <s v="Total"/>
    <s v="N/A"/>
    <x v="99"/>
    <x v="99"/>
    <n v="5.0999999999999996"/>
    <x v="634"/>
  </r>
  <r>
    <n v="3950"/>
    <x v="25"/>
    <n v="73"/>
    <s v="Lowell"/>
    <s v="Expense"/>
    <s v="Line Item"/>
    <s v="N/A"/>
    <x v="100"/>
    <x v="100"/>
    <m/>
    <x v="635"/>
  </r>
  <r>
    <n v="3951"/>
    <x v="25"/>
    <n v="73"/>
    <s v="Lowell"/>
    <s v="Expense"/>
    <s v="Line Item"/>
    <s v="N/A"/>
    <x v="101"/>
    <x v="101"/>
    <m/>
    <x v="636"/>
  </r>
  <r>
    <n v="3952"/>
    <x v="25"/>
    <n v="73"/>
    <s v="Lowell"/>
    <s v="Expense"/>
    <s v="Line Item"/>
    <s v="N/A"/>
    <x v="102"/>
    <x v="102"/>
    <m/>
    <x v="637"/>
  </r>
  <r>
    <n v="3953"/>
    <x v="25"/>
    <n v="73"/>
    <s v="Lowell"/>
    <s v="Expense"/>
    <s v="Total"/>
    <s v="N/A"/>
    <x v="103"/>
    <x v="103"/>
    <m/>
    <x v="638"/>
  </r>
  <r>
    <n v="3954"/>
    <x v="25"/>
    <n v="73"/>
    <s v="Lowell"/>
    <s v="Expense"/>
    <s v="Line Item"/>
    <s v="N/A"/>
    <x v="104"/>
    <x v="104"/>
    <m/>
    <x v="0"/>
  </r>
  <r>
    <n v="3955"/>
    <x v="25"/>
    <n v="73"/>
    <s v="Lowell"/>
    <s v="Expense"/>
    <s v="Line Item"/>
    <s v="N/A"/>
    <x v="105"/>
    <x v="105"/>
    <m/>
    <x v="0"/>
  </r>
  <r>
    <n v="3956"/>
    <x v="25"/>
    <n v="73"/>
    <s v="Lowell"/>
    <s v="Expense"/>
    <s v="Line Item"/>
    <s v="N/A"/>
    <x v="106"/>
    <x v="106"/>
    <m/>
    <x v="0"/>
  </r>
  <r>
    <n v="3957"/>
    <x v="25"/>
    <n v="73"/>
    <s v="Lowell"/>
    <s v="Expense"/>
    <s v="Line Item"/>
    <s v="N/A"/>
    <x v="107"/>
    <x v="107"/>
    <m/>
    <x v="0"/>
  </r>
  <r>
    <n v="3958"/>
    <x v="25"/>
    <n v="73"/>
    <s v="Lowell"/>
    <s v="Expense"/>
    <s v="Total"/>
    <s v="N/A"/>
    <x v="108"/>
    <x v="108"/>
    <m/>
    <x v="1"/>
  </r>
  <r>
    <n v="3959"/>
    <x v="25"/>
    <n v="73"/>
    <s v="Lowell"/>
    <s v="Expense"/>
    <s v="Line Item"/>
    <s v="N/A"/>
    <x v="109"/>
    <x v="109"/>
    <m/>
    <x v="0"/>
  </r>
  <r>
    <n v="3960"/>
    <x v="25"/>
    <n v="73"/>
    <s v="Lowell"/>
    <s v="Expense"/>
    <s v="Line Item"/>
    <s v="N/A"/>
    <x v="110"/>
    <x v="110"/>
    <m/>
    <x v="0"/>
  </r>
  <r>
    <n v="3961"/>
    <x v="25"/>
    <n v="73"/>
    <s v="Lowell"/>
    <s v="Expense"/>
    <s v="Line Item"/>
    <s v="N/A"/>
    <x v="111"/>
    <x v="111"/>
    <m/>
    <x v="0"/>
  </r>
  <r>
    <n v="3962"/>
    <x v="25"/>
    <n v="73"/>
    <s v="Lowell"/>
    <s v="Expense"/>
    <s v="Line Item"/>
    <s v="N/A"/>
    <x v="112"/>
    <x v="112"/>
    <m/>
    <x v="639"/>
  </r>
  <r>
    <n v="3963"/>
    <x v="25"/>
    <n v="73"/>
    <s v="Lowell"/>
    <s v="Expense"/>
    <s v="Line Item"/>
    <s v="N/A"/>
    <x v="113"/>
    <x v="113"/>
    <m/>
    <x v="640"/>
  </r>
  <r>
    <n v="3964"/>
    <x v="25"/>
    <n v="73"/>
    <s v="Lowell"/>
    <s v="Expense"/>
    <s v="Line Item"/>
    <s v="N/A"/>
    <x v="114"/>
    <x v="114"/>
    <m/>
    <x v="641"/>
  </r>
  <r>
    <n v="3965"/>
    <x v="25"/>
    <n v="73"/>
    <s v="Lowell"/>
    <s v="Expense"/>
    <s v="Line Item"/>
    <s v="N/A"/>
    <x v="115"/>
    <x v="115"/>
    <m/>
    <x v="0"/>
  </r>
  <r>
    <n v="3966"/>
    <x v="25"/>
    <n v="73"/>
    <s v="Lowell"/>
    <s v="Expense"/>
    <s v="Line Item"/>
    <s v="N/A"/>
    <x v="116"/>
    <x v="116"/>
    <m/>
    <x v="0"/>
  </r>
  <r>
    <n v="3967"/>
    <x v="25"/>
    <n v="73"/>
    <s v="Lowell"/>
    <s v="Expense"/>
    <s v="Line Item"/>
    <s v="N/A"/>
    <x v="117"/>
    <x v="117"/>
    <m/>
    <x v="0"/>
  </r>
  <r>
    <n v="3968"/>
    <x v="25"/>
    <n v="73"/>
    <s v="Lowell"/>
    <s v="Expense"/>
    <s v="Line Item"/>
    <s v="N/A"/>
    <x v="118"/>
    <x v="118"/>
    <m/>
    <x v="0"/>
  </r>
  <r>
    <n v="3969"/>
    <x v="25"/>
    <n v="73"/>
    <s v="Lowell"/>
    <s v="Expense"/>
    <s v="Line Item"/>
    <s v="N/A"/>
    <x v="119"/>
    <x v="119"/>
    <m/>
    <x v="0"/>
  </r>
  <r>
    <n v="3970"/>
    <x v="25"/>
    <n v="73"/>
    <s v="Lowell"/>
    <s v="Expense"/>
    <s v="Line Item"/>
    <s v="N/A"/>
    <x v="120"/>
    <x v="120"/>
    <m/>
    <x v="0"/>
  </r>
  <r>
    <n v="3971"/>
    <x v="25"/>
    <n v="73"/>
    <s v="Lowell"/>
    <s v="Expense"/>
    <s v="Line Item"/>
    <s v="N/A"/>
    <x v="121"/>
    <x v="121"/>
    <m/>
    <x v="0"/>
  </r>
  <r>
    <n v="3972"/>
    <x v="25"/>
    <n v="73"/>
    <s v="Lowell"/>
    <s v="Expense"/>
    <s v="Line Item"/>
    <s v="N/A"/>
    <x v="122"/>
    <x v="122"/>
    <m/>
    <x v="0"/>
  </r>
  <r>
    <n v="3973"/>
    <x v="25"/>
    <n v="73"/>
    <s v="Lowell"/>
    <s v="Expense"/>
    <s v="Line Item"/>
    <s v="N/A"/>
    <x v="123"/>
    <x v="123"/>
    <m/>
    <x v="0"/>
  </r>
  <r>
    <n v="3974"/>
    <x v="25"/>
    <n v="73"/>
    <s v="Lowell"/>
    <s v="Expense"/>
    <s v="Line Item"/>
    <s v="N/A"/>
    <x v="124"/>
    <x v="124"/>
    <m/>
    <x v="642"/>
  </r>
  <r>
    <n v="3975"/>
    <x v="25"/>
    <n v="73"/>
    <s v="Lowell"/>
    <s v="Expense"/>
    <s v="Line Item"/>
    <s v="N/A"/>
    <x v="125"/>
    <x v="125"/>
    <m/>
    <x v="0"/>
  </r>
  <r>
    <n v="3976"/>
    <x v="25"/>
    <n v="73"/>
    <s v="Lowell"/>
    <s v="Expense"/>
    <s v="Line Item"/>
    <s v="N/A"/>
    <x v="126"/>
    <x v="126"/>
    <m/>
    <x v="0"/>
  </r>
  <r>
    <n v="3977"/>
    <x v="25"/>
    <n v="73"/>
    <s v="Lowell"/>
    <s v="Expense"/>
    <s v="Total"/>
    <s v="N/A"/>
    <x v="127"/>
    <x v="127"/>
    <m/>
    <x v="643"/>
  </r>
  <r>
    <n v="3978"/>
    <x v="25"/>
    <n v="73"/>
    <s v="Lowell"/>
    <s v="Expense"/>
    <s v="Line Item"/>
    <s v="N/A"/>
    <x v="128"/>
    <x v="128"/>
    <m/>
    <x v="644"/>
  </r>
  <r>
    <n v="3979"/>
    <x v="25"/>
    <n v="73"/>
    <s v="Lowell"/>
    <s v="Expense"/>
    <s v="Line Item"/>
    <s v="N/A"/>
    <x v="129"/>
    <x v="129"/>
    <m/>
    <x v="645"/>
  </r>
  <r>
    <n v="3980"/>
    <x v="25"/>
    <n v="73"/>
    <s v="Lowell"/>
    <s v="Expense"/>
    <s v="Line Item"/>
    <s v="N/A"/>
    <x v="130"/>
    <x v="130"/>
    <m/>
    <x v="0"/>
  </r>
  <r>
    <n v="3981"/>
    <x v="25"/>
    <n v="73"/>
    <s v="Lowell"/>
    <s v="Expense"/>
    <s v="Line Item"/>
    <s v="N/A"/>
    <x v="131"/>
    <x v="131"/>
    <m/>
    <x v="646"/>
  </r>
  <r>
    <n v="3982"/>
    <x v="25"/>
    <n v="73"/>
    <s v="Lowell"/>
    <s v="Expense"/>
    <s v="Line Item"/>
    <s v="N/A"/>
    <x v="132"/>
    <x v="132"/>
    <m/>
    <x v="0"/>
  </r>
  <r>
    <n v="3983"/>
    <x v="25"/>
    <n v="73"/>
    <s v="Lowell"/>
    <s v="Expense"/>
    <s v="Line Item"/>
    <s v="N/A"/>
    <x v="133"/>
    <x v="133"/>
    <m/>
    <x v="0"/>
  </r>
  <r>
    <n v="3984"/>
    <x v="25"/>
    <n v="73"/>
    <s v="Lowell"/>
    <s v="Expense"/>
    <s v="Total"/>
    <s v="N/A"/>
    <x v="134"/>
    <x v="134"/>
    <m/>
    <x v="647"/>
  </r>
  <r>
    <n v="3985"/>
    <x v="25"/>
    <n v="73"/>
    <s v="Lowell"/>
    <s v="Expense"/>
    <s v="Line Item"/>
    <s v="N/A"/>
    <x v="135"/>
    <x v="135"/>
    <m/>
    <x v="648"/>
  </r>
  <r>
    <n v="3986"/>
    <x v="25"/>
    <n v="73"/>
    <s v="Lowell"/>
    <s v="Expense"/>
    <s v="Total"/>
    <s v="N/A"/>
    <x v="136"/>
    <x v="136"/>
    <m/>
    <x v="649"/>
  </r>
  <r>
    <n v="3987"/>
    <x v="25"/>
    <n v="73"/>
    <s v="Lowell"/>
    <s v="Expense"/>
    <s v="Line Item"/>
    <s v="N/A"/>
    <x v="137"/>
    <x v="137"/>
    <m/>
    <x v="0"/>
  </r>
  <r>
    <n v="3988"/>
    <x v="25"/>
    <n v="73"/>
    <s v="Lowell"/>
    <s v="Expense"/>
    <s v="Line Item"/>
    <s v="N/A"/>
    <x v="138"/>
    <x v="138"/>
    <m/>
    <x v="0"/>
  </r>
  <r>
    <n v="3989"/>
    <x v="25"/>
    <n v="73"/>
    <s v="Lowell"/>
    <s v="Expense"/>
    <s v="Total"/>
    <s v="N/A"/>
    <x v="139"/>
    <x v="139"/>
    <m/>
    <x v="649"/>
  </r>
  <r>
    <n v="3990"/>
    <x v="25"/>
    <n v="73"/>
    <s v="Lowell"/>
    <s v="Expense"/>
    <s v="Total"/>
    <s v="N/A"/>
    <x v="140"/>
    <x v="140"/>
    <m/>
    <x v="629"/>
  </r>
  <r>
    <n v="3991"/>
    <x v="25"/>
    <n v="73"/>
    <s v="Lowell"/>
    <s v="Expense"/>
    <s v="Line Item"/>
    <s v="N/A"/>
    <x v="141"/>
    <x v="141"/>
    <m/>
    <x v="650"/>
  </r>
  <r>
    <n v="3992"/>
    <x v="25"/>
    <n v="73"/>
    <s v="Lowell"/>
    <s v="Non-Reimbursable"/>
    <s v="Line Item"/>
    <s v="N/A"/>
    <x v="142"/>
    <x v="142"/>
    <m/>
    <x v="0"/>
  </r>
  <r>
    <n v="3993"/>
    <x v="25"/>
    <n v="73"/>
    <s v="Lowell"/>
    <s v="Non-Reimbursable"/>
    <s v="Line Item"/>
    <s v="N/A"/>
    <x v="143"/>
    <x v="143"/>
    <m/>
    <x v="0"/>
  </r>
  <r>
    <n v="3994"/>
    <x v="25"/>
    <n v="73"/>
    <s v="Lowell"/>
    <s v="Non-Reimbursable"/>
    <s v="Line Item"/>
    <s v="N/A"/>
    <x v="144"/>
    <x v="144"/>
    <m/>
    <x v="0"/>
  </r>
  <r>
    <n v="3995"/>
    <x v="25"/>
    <n v="73"/>
    <s v="Lowell"/>
    <s v="Non-Reimbursable"/>
    <s v="Line Item"/>
    <s v="N/A"/>
    <x v="145"/>
    <x v="145"/>
    <m/>
    <x v="0"/>
  </r>
  <r>
    <n v="3996"/>
    <x v="25"/>
    <n v="73"/>
    <s v="Lowell"/>
    <s v="Non-Reimbursable"/>
    <s v="Line Item"/>
    <s v="N/A"/>
    <x v="146"/>
    <x v="146"/>
    <m/>
    <x v="0"/>
  </r>
  <r>
    <n v="3997"/>
    <x v="25"/>
    <n v="73"/>
    <s v="Lowell"/>
    <s v="Non-Reimbursable"/>
    <s v="Line Item"/>
    <s v="N/A"/>
    <x v="147"/>
    <x v="147"/>
    <m/>
    <x v="0"/>
  </r>
  <r>
    <n v="3998"/>
    <x v="25"/>
    <n v="73"/>
    <s v="Lowell"/>
    <s v="Non-Reimbursable"/>
    <s v="Line Item"/>
    <s v="N/A"/>
    <x v="148"/>
    <x v="148"/>
    <m/>
    <x v="0"/>
  </r>
  <r>
    <n v="3999"/>
    <x v="25"/>
    <n v="73"/>
    <s v="Lowell"/>
    <s v="Non-Reimbursable"/>
    <s v="Total"/>
    <s v="N/A"/>
    <x v="149"/>
    <x v="149"/>
    <m/>
    <x v="0"/>
  </r>
  <r>
    <n v="4000"/>
    <x v="25"/>
    <n v="73"/>
    <s v="Lowell"/>
    <s v="Non-Reimbursable"/>
    <s v="Total"/>
    <s v="N/A"/>
    <x v="150"/>
    <x v="150"/>
    <m/>
    <x v="0"/>
  </r>
  <r>
    <n v="4001"/>
    <x v="25"/>
    <n v="73"/>
    <s v="Lowell"/>
    <s v="Non-Reimbursable"/>
    <s v="Line Item"/>
    <s v="N/A"/>
    <x v="151"/>
    <x v="151"/>
    <m/>
    <x v="0"/>
  </r>
  <r>
    <n v="4002"/>
    <x v="25"/>
    <n v="73"/>
    <s v="Lowell"/>
    <s v="Non-Reimbursable"/>
    <s v="Line Item"/>
    <s v="N/A"/>
    <x v="152"/>
    <x v="152"/>
    <m/>
    <x v="0"/>
  </r>
  <r>
    <n v="4003"/>
    <x v="25"/>
    <n v="73"/>
    <s v="Lowell"/>
    <s v="Non-Reimbursable"/>
    <s v="Line Item"/>
    <s v="N/A"/>
    <x v="153"/>
    <x v="153"/>
    <m/>
    <x v="0"/>
  </r>
  <r>
    <n v="4004"/>
    <x v="26"/>
    <n v="76"/>
    <s v="Lawrence"/>
    <s v="Revenue"/>
    <s v="Line Item"/>
    <s v="N/A"/>
    <x v="0"/>
    <x v="0"/>
    <m/>
    <x v="0"/>
  </r>
  <r>
    <n v="4005"/>
    <x v="26"/>
    <n v="76"/>
    <s v="Lawrence"/>
    <s v="Revenue"/>
    <s v="Line Item"/>
    <s v="N/A"/>
    <x v="1"/>
    <x v="1"/>
    <m/>
    <x v="0"/>
  </r>
  <r>
    <n v="4006"/>
    <x v="26"/>
    <n v="76"/>
    <s v="Lawrence"/>
    <s v="Revenue"/>
    <s v="Line Item"/>
    <s v="N/A"/>
    <x v="2"/>
    <x v="2"/>
    <m/>
    <x v="0"/>
  </r>
  <r>
    <n v="4007"/>
    <x v="26"/>
    <n v="76"/>
    <s v="Lawrence"/>
    <s v="Revenue"/>
    <s v="Total"/>
    <s v="N/A"/>
    <x v="3"/>
    <x v="3"/>
    <m/>
    <x v="1"/>
  </r>
  <r>
    <n v="4008"/>
    <x v="26"/>
    <n v="76"/>
    <s v="Lawrence"/>
    <s v="Revenue"/>
    <s v="Line Item"/>
    <s v="N/A"/>
    <x v="4"/>
    <x v="4"/>
    <m/>
    <x v="0"/>
  </r>
  <r>
    <n v="4009"/>
    <x v="26"/>
    <n v="76"/>
    <s v="Lawrence"/>
    <s v="Revenue"/>
    <s v="Line Item"/>
    <s v="N/A"/>
    <x v="5"/>
    <x v="5"/>
    <m/>
    <x v="0"/>
  </r>
  <r>
    <n v="4010"/>
    <x v="26"/>
    <n v="76"/>
    <s v="Lawrence"/>
    <s v="Revenue"/>
    <s v="Total"/>
    <s v="N/A"/>
    <x v="6"/>
    <x v="6"/>
    <m/>
    <x v="1"/>
  </r>
  <r>
    <n v="4011"/>
    <x v="26"/>
    <n v="76"/>
    <s v="Lawrence"/>
    <s v="Revenue"/>
    <s v="Line Item"/>
    <s v="N/A"/>
    <x v="7"/>
    <x v="7"/>
    <m/>
    <x v="0"/>
  </r>
  <r>
    <n v="4012"/>
    <x v="26"/>
    <n v="76"/>
    <s v="Lawrence"/>
    <s v="Revenue"/>
    <s v="Line Item"/>
    <s v="N/A"/>
    <x v="8"/>
    <x v="8"/>
    <m/>
    <x v="0"/>
  </r>
  <r>
    <n v="4013"/>
    <x v="26"/>
    <n v="76"/>
    <s v="Lawrence"/>
    <s v="Revenue"/>
    <s v="Line Item"/>
    <s v="N/A"/>
    <x v="9"/>
    <x v="9"/>
    <m/>
    <x v="0"/>
  </r>
  <r>
    <n v="4014"/>
    <x v="26"/>
    <n v="76"/>
    <s v="Lawrence"/>
    <s v="Revenue"/>
    <s v="Line Item"/>
    <s v="N/A"/>
    <x v="10"/>
    <x v="10"/>
    <m/>
    <x v="651"/>
  </r>
  <r>
    <n v="4015"/>
    <x v="26"/>
    <n v="76"/>
    <s v="Lawrence"/>
    <s v="Revenue"/>
    <s v="Line Item"/>
    <s v="N/A"/>
    <x v="11"/>
    <x v="11"/>
    <m/>
    <x v="0"/>
  </r>
  <r>
    <n v="4016"/>
    <x v="26"/>
    <n v="76"/>
    <s v="Lawrence"/>
    <s v="Revenue"/>
    <s v="Line Item"/>
    <s v="N/A"/>
    <x v="12"/>
    <x v="12"/>
    <m/>
    <x v="0"/>
  </r>
  <r>
    <n v="4017"/>
    <x v="26"/>
    <n v="76"/>
    <s v="Lawrence"/>
    <s v="Revenue"/>
    <s v="Line Item"/>
    <s v="N/A"/>
    <x v="13"/>
    <x v="13"/>
    <m/>
    <x v="0"/>
  </r>
  <r>
    <n v="4018"/>
    <x v="26"/>
    <n v="76"/>
    <s v="Lawrence"/>
    <s v="Revenue"/>
    <s v="Line Item"/>
    <s v="N/A"/>
    <x v="14"/>
    <x v="14"/>
    <m/>
    <x v="0"/>
  </r>
  <r>
    <n v="4019"/>
    <x v="26"/>
    <n v="76"/>
    <s v="Lawrence"/>
    <s v="Revenue"/>
    <s v="Line Item"/>
    <s v="N/A"/>
    <x v="15"/>
    <x v="15"/>
    <m/>
    <x v="0"/>
  </r>
  <r>
    <n v="4020"/>
    <x v="26"/>
    <n v="76"/>
    <s v="Lawrence"/>
    <s v="Revenue"/>
    <s v="Line Item"/>
    <s v="N/A"/>
    <x v="16"/>
    <x v="16"/>
    <m/>
    <x v="0"/>
  </r>
  <r>
    <n v="4021"/>
    <x v="26"/>
    <n v="76"/>
    <s v="Lawrence"/>
    <s v="Revenue"/>
    <s v="Line Item"/>
    <s v="N/A"/>
    <x v="17"/>
    <x v="17"/>
    <m/>
    <x v="0"/>
  </r>
  <r>
    <n v="4022"/>
    <x v="26"/>
    <n v="76"/>
    <s v="Lawrence"/>
    <s v="Revenue"/>
    <s v="Line Item"/>
    <s v="N/A"/>
    <x v="18"/>
    <x v="18"/>
    <m/>
    <x v="0"/>
  </r>
  <r>
    <n v="4023"/>
    <x v="26"/>
    <n v="76"/>
    <s v="Lawrence"/>
    <s v="Revenue"/>
    <s v="Line Item"/>
    <s v="N/A"/>
    <x v="19"/>
    <x v="19"/>
    <m/>
    <x v="0"/>
  </r>
  <r>
    <n v="4024"/>
    <x v="26"/>
    <n v="76"/>
    <s v="Lawrence"/>
    <s v="Revenue"/>
    <s v="Line Item"/>
    <s v="N/A"/>
    <x v="20"/>
    <x v="20"/>
    <m/>
    <x v="0"/>
  </r>
  <r>
    <n v="4025"/>
    <x v="26"/>
    <n v="76"/>
    <s v="Lawrence"/>
    <s v="Revenue"/>
    <s v="Line Item"/>
    <s v="N/A"/>
    <x v="21"/>
    <x v="21"/>
    <m/>
    <x v="0"/>
  </r>
  <r>
    <n v="4026"/>
    <x v="26"/>
    <n v="76"/>
    <s v="Lawrence"/>
    <s v="Revenue"/>
    <s v="Line Item"/>
    <s v="N/A"/>
    <x v="22"/>
    <x v="22"/>
    <m/>
    <x v="0"/>
  </r>
  <r>
    <n v="4027"/>
    <x v="26"/>
    <n v="76"/>
    <s v="Lawrence"/>
    <s v="Revenue"/>
    <s v="Line Item"/>
    <s v="N/A"/>
    <x v="23"/>
    <x v="23"/>
    <m/>
    <x v="0"/>
  </r>
  <r>
    <n v="4028"/>
    <x v="26"/>
    <n v="76"/>
    <s v="Lawrence"/>
    <s v="Revenue"/>
    <s v="Line Item"/>
    <s v="N/A"/>
    <x v="24"/>
    <x v="24"/>
    <m/>
    <x v="0"/>
  </r>
  <r>
    <n v="4029"/>
    <x v="26"/>
    <n v="76"/>
    <s v="Lawrence"/>
    <s v="Revenue"/>
    <s v="Line Item"/>
    <s v="N/A"/>
    <x v="25"/>
    <x v="25"/>
    <m/>
    <x v="0"/>
  </r>
  <r>
    <n v="4030"/>
    <x v="26"/>
    <n v="76"/>
    <s v="Lawrence"/>
    <s v="Revenue"/>
    <s v="Line Item"/>
    <s v="N/A"/>
    <x v="26"/>
    <x v="26"/>
    <m/>
    <x v="0"/>
  </r>
  <r>
    <n v="4031"/>
    <x v="26"/>
    <n v="76"/>
    <s v="Lawrence"/>
    <s v="Revenue"/>
    <s v="Line Item"/>
    <s v="N/A"/>
    <x v="27"/>
    <x v="27"/>
    <m/>
    <x v="0"/>
  </r>
  <r>
    <n v="4032"/>
    <x v="26"/>
    <n v="76"/>
    <s v="Lawrence"/>
    <s v="Revenue"/>
    <s v="Line Item"/>
    <s v="N/A"/>
    <x v="28"/>
    <x v="28"/>
    <m/>
    <x v="652"/>
  </r>
  <r>
    <n v="4033"/>
    <x v="26"/>
    <n v="76"/>
    <s v="Lawrence"/>
    <s v="Revenue"/>
    <s v="Line Item"/>
    <s v="N/A"/>
    <x v="29"/>
    <x v="29"/>
    <m/>
    <x v="0"/>
  </r>
  <r>
    <n v="4034"/>
    <x v="26"/>
    <n v="76"/>
    <s v="Lawrence"/>
    <s v="Revenue"/>
    <s v="Line Item"/>
    <s v="N/A"/>
    <x v="30"/>
    <x v="30"/>
    <m/>
    <x v="0"/>
  </r>
  <r>
    <n v="4035"/>
    <x v="26"/>
    <n v="76"/>
    <s v="Lawrence"/>
    <s v="Revenue"/>
    <s v="Line Item"/>
    <s v="N/A"/>
    <x v="31"/>
    <x v="31"/>
    <m/>
    <x v="0"/>
  </r>
  <r>
    <n v="4036"/>
    <x v="26"/>
    <n v="76"/>
    <s v="Lawrence"/>
    <s v="Revenue"/>
    <s v="Line Item"/>
    <s v="N/A"/>
    <x v="32"/>
    <x v="32"/>
    <m/>
    <x v="0"/>
  </r>
  <r>
    <n v="4037"/>
    <x v="26"/>
    <n v="76"/>
    <s v="Lawrence"/>
    <s v="Revenue"/>
    <s v="Line Item"/>
    <s v="N/A"/>
    <x v="33"/>
    <x v="33"/>
    <m/>
    <x v="0"/>
  </r>
  <r>
    <n v="4038"/>
    <x v="26"/>
    <n v="76"/>
    <s v="Lawrence"/>
    <s v="Revenue"/>
    <s v="Line Item"/>
    <s v="N/A"/>
    <x v="34"/>
    <x v="34"/>
    <m/>
    <x v="0"/>
  </r>
  <r>
    <n v="4039"/>
    <x v="26"/>
    <n v="76"/>
    <s v="Lawrence"/>
    <s v="Revenue"/>
    <s v="Line Item"/>
    <s v="N/A"/>
    <x v="35"/>
    <x v="35"/>
    <m/>
    <x v="0"/>
  </r>
  <r>
    <n v="4040"/>
    <x v="26"/>
    <n v="76"/>
    <s v="Lawrence"/>
    <s v="Revenue"/>
    <s v="Line Item"/>
    <s v="N/A"/>
    <x v="36"/>
    <x v="36"/>
    <m/>
    <x v="0"/>
  </r>
  <r>
    <n v="4041"/>
    <x v="26"/>
    <n v="76"/>
    <s v="Lawrence"/>
    <s v="Revenue"/>
    <s v="Line Item"/>
    <s v="N/A"/>
    <x v="37"/>
    <x v="37"/>
    <m/>
    <x v="0"/>
  </r>
  <r>
    <n v="4042"/>
    <x v="26"/>
    <n v="76"/>
    <s v="Lawrence"/>
    <s v="Revenue"/>
    <s v="Line Item"/>
    <s v="N/A"/>
    <x v="38"/>
    <x v="38"/>
    <m/>
    <x v="0"/>
  </r>
  <r>
    <n v="4043"/>
    <x v="26"/>
    <n v="76"/>
    <s v="Lawrence"/>
    <s v="Revenue"/>
    <s v="Line Item"/>
    <s v="N/A"/>
    <x v="39"/>
    <x v="39"/>
    <m/>
    <x v="0"/>
  </r>
  <r>
    <n v="4044"/>
    <x v="26"/>
    <n v="76"/>
    <s v="Lawrence"/>
    <s v="Revenue"/>
    <s v="Line Item"/>
    <s v="N/A"/>
    <x v="40"/>
    <x v="40"/>
    <m/>
    <x v="0"/>
  </r>
  <r>
    <n v="4045"/>
    <x v="26"/>
    <n v="76"/>
    <s v="Lawrence"/>
    <s v="Revenue"/>
    <s v="Line Item"/>
    <s v="N/A"/>
    <x v="41"/>
    <x v="41"/>
    <m/>
    <x v="0"/>
  </r>
  <r>
    <n v="4046"/>
    <x v="26"/>
    <n v="76"/>
    <s v="Lawrence"/>
    <s v="Revenue"/>
    <s v="Total"/>
    <s v="N/A"/>
    <x v="42"/>
    <x v="42"/>
    <m/>
    <x v="653"/>
  </r>
  <r>
    <n v="4047"/>
    <x v="26"/>
    <n v="76"/>
    <s v="Lawrence"/>
    <s v="Revenue"/>
    <s v="Line Item"/>
    <s v="N/A"/>
    <x v="43"/>
    <x v="43"/>
    <m/>
    <x v="0"/>
  </r>
  <r>
    <n v="4048"/>
    <x v="26"/>
    <n v="76"/>
    <s v="Lawrence"/>
    <s v="Revenue"/>
    <s v="Line Item"/>
    <s v="N/A"/>
    <x v="44"/>
    <x v="44"/>
    <m/>
    <x v="0"/>
  </r>
  <r>
    <n v="4049"/>
    <x v="26"/>
    <n v="76"/>
    <s v="Lawrence"/>
    <s v="Revenue"/>
    <s v="Line Item"/>
    <s v="N/A"/>
    <x v="45"/>
    <x v="45"/>
    <m/>
    <x v="0"/>
  </r>
  <r>
    <n v="4050"/>
    <x v="26"/>
    <n v="76"/>
    <s v="Lawrence"/>
    <s v="Revenue"/>
    <s v="Line Item"/>
    <s v="N/A"/>
    <x v="46"/>
    <x v="46"/>
    <m/>
    <x v="0"/>
  </r>
  <r>
    <n v="4051"/>
    <x v="26"/>
    <n v="76"/>
    <s v="Lawrence"/>
    <s v="Revenue"/>
    <s v="Line Item"/>
    <s v="N/A"/>
    <x v="47"/>
    <x v="47"/>
    <m/>
    <x v="0"/>
  </r>
  <r>
    <n v="4052"/>
    <x v="26"/>
    <n v="76"/>
    <s v="Lawrence"/>
    <s v="Revenue"/>
    <s v="Line Item"/>
    <s v="N/A"/>
    <x v="48"/>
    <x v="48"/>
    <m/>
    <x v="0"/>
  </r>
  <r>
    <n v="4053"/>
    <x v="26"/>
    <n v="76"/>
    <s v="Lawrence"/>
    <s v="Revenue"/>
    <s v="Line Item"/>
    <s v="N/A"/>
    <x v="49"/>
    <x v="49"/>
    <m/>
    <x v="0"/>
  </r>
  <r>
    <n v="4054"/>
    <x v="26"/>
    <n v="76"/>
    <s v="Lawrence"/>
    <s v="Revenue"/>
    <s v="Line Item"/>
    <s v="N/A"/>
    <x v="50"/>
    <x v="50"/>
    <m/>
    <x v="0"/>
  </r>
  <r>
    <n v="4055"/>
    <x v="26"/>
    <n v="76"/>
    <s v="Lawrence"/>
    <s v="Revenue"/>
    <s v="Line Item"/>
    <s v="N/A"/>
    <x v="51"/>
    <x v="51"/>
    <m/>
    <x v="0"/>
  </r>
  <r>
    <n v="4056"/>
    <x v="26"/>
    <n v="76"/>
    <s v="Lawrence"/>
    <s v="Revenue"/>
    <s v="Total"/>
    <s v="N/A"/>
    <x v="52"/>
    <x v="52"/>
    <m/>
    <x v="653"/>
  </r>
  <r>
    <n v="4057"/>
    <x v="26"/>
    <n v="76"/>
    <s v="Lawrence"/>
    <s v="Salary Expense"/>
    <s v="Line Item"/>
    <s v="Management"/>
    <x v="53"/>
    <x v="53"/>
    <n v="1"/>
    <x v="654"/>
  </r>
  <r>
    <n v="4058"/>
    <x v="26"/>
    <n v="76"/>
    <s v="Lawrence"/>
    <s v="Salary Expense"/>
    <s v="Line Item"/>
    <s v="Management"/>
    <x v="54"/>
    <x v="54"/>
    <m/>
    <x v="0"/>
  </r>
  <r>
    <n v="4059"/>
    <x v="26"/>
    <n v="76"/>
    <s v="Lawrence"/>
    <s v="Salary Expense"/>
    <s v="Line Item"/>
    <s v="Management"/>
    <x v="55"/>
    <x v="55"/>
    <n v="2"/>
    <x v="655"/>
  </r>
  <r>
    <n v="4060"/>
    <x v="26"/>
    <n v="76"/>
    <s v="Lawrence"/>
    <s v="Salary Expense"/>
    <s v="Line Item"/>
    <s v="Direct Care"/>
    <x v="56"/>
    <x v="56"/>
    <m/>
    <x v="0"/>
  </r>
  <r>
    <n v="4061"/>
    <x v="26"/>
    <n v="76"/>
    <s v="Lawrence"/>
    <s v="Salary Expense"/>
    <s v="Line Item"/>
    <s v="Direct Care"/>
    <x v="57"/>
    <x v="57"/>
    <m/>
    <x v="0"/>
  </r>
  <r>
    <n v="4062"/>
    <x v="26"/>
    <n v="76"/>
    <s v="Lawrence"/>
    <s v="Salary Expense"/>
    <s v="Line Item"/>
    <s v="Direct Care"/>
    <x v="58"/>
    <x v="58"/>
    <m/>
    <x v="0"/>
  </r>
  <r>
    <n v="4063"/>
    <x v="26"/>
    <n v="76"/>
    <s v="Lawrence"/>
    <s v="Salary Expense"/>
    <s v="Line Item"/>
    <s v="Direct Care"/>
    <x v="59"/>
    <x v="59"/>
    <m/>
    <x v="0"/>
  </r>
  <r>
    <n v="4064"/>
    <x v="26"/>
    <n v="76"/>
    <s v="Lawrence"/>
    <s v="Salary Expense"/>
    <s v="Line Item"/>
    <s v="Direct Care"/>
    <x v="60"/>
    <x v="60"/>
    <m/>
    <x v="0"/>
  </r>
  <r>
    <n v="4065"/>
    <x v="26"/>
    <n v="76"/>
    <s v="Lawrence"/>
    <s v="Salary Expense"/>
    <s v="Line Item"/>
    <s v="Direct Care"/>
    <x v="61"/>
    <x v="61"/>
    <m/>
    <x v="0"/>
  </r>
  <r>
    <n v="4066"/>
    <x v="26"/>
    <n v="76"/>
    <s v="Lawrence"/>
    <s v="Salary Expense"/>
    <s v="Line Item"/>
    <s v="Direct Care"/>
    <x v="62"/>
    <x v="62"/>
    <m/>
    <x v="0"/>
  </r>
  <r>
    <n v="4067"/>
    <x v="26"/>
    <n v="76"/>
    <s v="Lawrence"/>
    <s v="Salary Expense"/>
    <s v="Line Item"/>
    <s v="Direct Care"/>
    <x v="63"/>
    <x v="63"/>
    <m/>
    <x v="0"/>
  </r>
  <r>
    <n v="4068"/>
    <x v="26"/>
    <n v="76"/>
    <s v="Lawrence"/>
    <s v="Salary Expense"/>
    <s v="Line Item"/>
    <s v="Direct Care"/>
    <x v="64"/>
    <x v="64"/>
    <m/>
    <x v="0"/>
  </r>
  <r>
    <n v="4069"/>
    <x v="26"/>
    <n v="76"/>
    <s v="Lawrence"/>
    <s v="Salary Expense"/>
    <s v="Line Item"/>
    <s v="Direct Care"/>
    <x v="65"/>
    <x v="65"/>
    <m/>
    <x v="0"/>
  </r>
  <r>
    <n v="4070"/>
    <x v="26"/>
    <n v="76"/>
    <s v="Lawrence"/>
    <s v="Salary Expense"/>
    <s v="Line Item"/>
    <s v="Direct Care"/>
    <x v="66"/>
    <x v="66"/>
    <m/>
    <x v="0"/>
  </r>
  <r>
    <n v="4071"/>
    <x v="26"/>
    <n v="76"/>
    <s v="Lawrence"/>
    <s v="Salary Expense"/>
    <s v="Line Item"/>
    <s v="Direct Care"/>
    <x v="67"/>
    <x v="67"/>
    <m/>
    <x v="0"/>
  </r>
  <r>
    <n v="4072"/>
    <x v="26"/>
    <n v="76"/>
    <s v="Lawrence"/>
    <s v="Salary Expense"/>
    <s v="Line Item"/>
    <s v="Direct Care"/>
    <x v="68"/>
    <x v="68"/>
    <m/>
    <x v="0"/>
  </r>
  <r>
    <n v="4073"/>
    <x v="26"/>
    <n v="76"/>
    <s v="Lawrence"/>
    <s v="Salary Expense"/>
    <s v="Line Item"/>
    <s v="Direct Care"/>
    <x v="69"/>
    <x v="69"/>
    <m/>
    <x v="0"/>
  </r>
  <r>
    <n v="4074"/>
    <x v="26"/>
    <n v="76"/>
    <s v="Lawrence"/>
    <s v="Salary Expense"/>
    <s v="Line Item"/>
    <s v="Direct Care"/>
    <x v="70"/>
    <x v="70"/>
    <m/>
    <x v="0"/>
  </r>
  <r>
    <n v="4075"/>
    <x v="26"/>
    <n v="76"/>
    <s v="Lawrence"/>
    <s v="Salary Expense"/>
    <s v="Line Item"/>
    <s v="Direct Care"/>
    <x v="71"/>
    <x v="71"/>
    <m/>
    <x v="0"/>
  </r>
  <r>
    <n v="4076"/>
    <x v="26"/>
    <n v="76"/>
    <s v="Lawrence"/>
    <s v="Salary Expense"/>
    <s v="Line Item"/>
    <s v="Direct Care"/>
    <x v="72"/>
    <x v="72"/>
    <m/>
    <x v="0"/>
  </r>
  <r>
    <n v="4077"/>
    <x v="26"/>
    <n v="76"/>
    <s v="Lawrence"/>
    <s v="Salary Expense"/>
    <s v="Line Item"/>
    <s v="Direct Care"/>
    <x v="73"/>
    <x v="73"/>
    <m/>
    <x v="0"/>
  </r>
  <r>
    <n v="4078"/>
    <x v="26"/>
    <n v="76"/>
    <s v="Lawrence"/>
    <s v="Salary Expense"/>
    <s v="Line Item"/>
    <s v="Direct Care"/>
    <x v="74"/>
    <x v="74"/>
    <m/>
    <x v="0"/>
  </r>
  <r>
    <n v="4079"/>
    <x v="26"/>
    <n v="76"/>
    <s v="Lawrence"/>
    <s v="Salary Expense"/>
    <s v="Line Item"/>
    <s v="Direct Care"/>
    <x v="75"/>
    <x v="75"/>
    <m/>
    <x v="0"/>
  </r>
  <r>
    <n v="4080"/>
    <x v="26"/>
    <n v="76"/>
    <s v="Lawrence"/>
    <s v="Salary Expense"/>
    <s v="Line Item"/>
    <s v="Direct Care"/>
    <x v="76"/>
    <x v="76"/>
    <m/>
    <x v="0"/>
  </r>
  <r>
    <n v="4081"/>
    <x v="26"/>
    <n v="76"/>
    <s v="Lawrence"/>
    <s v="Salary Expense"/>
    <s v="Line Item"/>
    <s v="Direct Care"/>
    <x v="77"/>
    <x v="77"/>
    <m/>
    <x v="0"/>
  </r>
  <r>
    <n v="4082"/>
    <x v="26"/>
    <n v="76"/>
    <s v="Lawrence"/>
    <s v="Salary Expense"/>
    <s v="Line Item"/>
    <s v="Direct Care"/>
    <x v="78"/>
    <x v="78"/>
    <m/>
    <x v="0"/>
  </r>
  <r>
    <n v="4083"/>
    <x v="26"/>
    <n v="76"/>
    <s v="Lawrence"/>
    <s v="Salary Expense"/>
    <s v="Line Item"/>
    <s v="Direct Care"/>
    <x v="79"/>
    <x v="79"/>
    <m/>
    <x v="0"/>
  </r>
  <r>
    <n v="4084"/>
    <x v="26"/>
    <n v="76"/>
    <s v="Lawrence"/>
    <s v="Salary Expense"/>
    <s v="Line Item"/>
    <s v="Direct Care"/>
    <x v="80"/>
    <x v="80"/>
    <m/>
    <x v="0"/>
  </r>
  <r>
    <n v="4085"/>
    <x v="26"/>
    <n v="76"/>
    <s v="Lawrence"/>
    <s v="Salary Expense"/>
    <s v="Line Item"/>
    <s v="Direct Care"/>
    <x v="81"/>
    <x v="81"/>
    <m/>
    <x v="0"/>
  </r>
  <r>
    <n v="4086"/>
    <x v="26"/>
    <n v="76"/>
    <s v="Lawrence"/>
    <s v="Salary Expense"/>
    <s v="Line Item"/>
    <s v="Direct Care"/>
    <x v="82"/>
    <x v="82"/>
    <m/>
    <x v="0"/>
  </r>
  <r>
    <n v="4087"/>
    <x v="26"/>
    <n v="76"/>
    <s v="Lawrence"/>
    <s v="Salary Expense"/>
    <s v="Line Item"/>
    <s v="Direct Care"/>
    <x v="83"/>
    <x v="83"/>
    <m/>
    <x v="0"/>
  </r>
  <r>
    <n v="4088"/>
    <x v="26"/>
    <n v="76"/>
    <s v="Lawrence"/>
    <s v="Salary Expense"/>
    <s v="Line Item"/>
    <s v="Direct Care"/>
    <x v="84"/>
    <x v="84"/>
    <m/>
    <x v="0"/>
  </r>
  <r>
    <n v="4089"/>
    <x v="26"/>
    <n v="76"/>
    <s v="Lawrence"/>
    <s v="Salary Expense"/>
    <s v="Line Item"/>
    <s v="Direct Care"/>
    <x v="85"/>
    <x v="85"/>
    <m/>
    <x v="0"/>
  </r>
  <r>
    <n v="4090"/>
    <x v="26"/>
    <n v="76"/>
    <s v="Lawrence"/>
    <s v="Salary Expense"/>
    <s v="Line Item"/>
    <s v="Direct Care"/>
    <x v="86"/>
    <x v="86"/>
    <m/>
    <x v="0"/>
  </r>
  <r>
    <n v="4091"/>
    <x v="26"/>
    <n v="76"/>
    <s v="Lawrence"/>
    <s v="Salary Expense"/>
    <s v="Line Item"/>
    <s v="Clerical/Support"/>
    <x v="87"/>
    <x v="87"/>
    <n v="1.5"/>
    <x v="656"/>
  </r>
  <r>
    <n v="4092"/>
    <x v="26"/>
    <n v="76"/>
    <s v="Lawrence"/>
    <s v="Salary Expense"/>
    <s v="Line Item"/>
    <s v="Clerical/Support"/>
    <x v="88"/>
    <x v="88"/>
    <m/>
    <x v="0"/>
  </r>
  <r>
    <n v="4093"/>
    <x v="26"/>
    <n v="76"/>
    <s v="Lawrence"/>
    <s v="Salary Expense"/>
    <s v="Line Item"/>
    <s v="Clerical/Support"/>
    <x v="89"/>
    <x v="89"/>
    <m/>
    <x v="0"/>
  </r>
  <r>
    <n v="4094"/>
    <x v="26"/>
    <n v="76"/>
    <s v="Lawrence"/>
    <s v="Salary Expense"/>
    <s v="Line Item"/>
    <s v="N/A"/>
    <x v="90"/>
    <x v="90"/>
    <m/>
    <x v="0"/>
  </r>
  <r>
    <n v="4095"/>
    <x v="26"/>
    <n v="76"/>
    <s v="Lawrence"/>
    <s v="Salary Expense"/>
    <s v="Total"/>
    <s v="N/A"/>
    <x v="91"/>
    <x v="91"/>
    <n v="4.5"/>
    <x v="657"/>
  </r>
  <r>
    <n v="4096"/>
    <x v="26"/>
    <n v="76"/>
    <s v="Lawrence"/>
    <s v="Expense"/>
    <s v="Total"/>
    <s v="N/A"/>
    <x v="92"/>
    <x v="92"/>
    <n v="4.5"/>
    <x v="657"/>
  </r>
  <r>
    <n v="4097"/>
    <x v="26"/>
    <n v="76"/>
    <s v="Lawrence"/>
    <s v="Expense"/>
    <s v="Line Item"/>
    <s v="N/A"/>
    <x v="93"/>
    <x v="93"/>
    <m/>
    <x v="0"/>
  </r>
  <r>
    <n v="4098"/>
    <x v="26"/>
    <n v="76"/>
    <s v="Lawrence"/>
    <s v="Expense"/>
    <s v="Line Item"/>
    <s v="N/A"/>
    <x v="94"/>
    <x v="94"/>
    <m/>
    <x v="0"/>
  </r>
  <r>
    <n v="4099"/>
    <x v="26"/>
    <n v="76"/>
    <s v="Lawrence"/>
    <s v="Expense"/>
    <s v="Line Item"/>
    <s v="N/A"/>
    <x v="95"/>
    <x v="95"/>
    <m/>
    <x v="0"/>
  </r>
  <r>
    <n v="4100"/>
    <x v="26"/>
    <n v="76"/>
    <s v="Lawrence"/>
    <s v="Expense"/>
    <s v="Line Item"/>
    <s v="N/A"/>
    <x v="96"/>
    <x v="96"/>
    <m/>
    <x v="0"/>
  </r>
  <r>
    <n v="4101"/>
    <x v="26"/>
    <n v="76"/>
    <s v="Lawrence"/>
    <s v="Expense"/>
    <s v="Total"/>
    <s v="N/A"/>
    <x v="97"/>
    <x v="97"/>
    <n v="0"/>
    <x v="1"/>
  </r>
  <r>
    <n v="4102"/>
    <x v="26"/>
    <n v="76"/>
    <s v="Lawrence"/>
    <s v="Expense"/>
    <s v="Line Item"/>
    <s v="N/A"/>
    <x v="98"/>
    <x v="98"/>
    <m/>
    <x v="0"/>
  </r>
  <r>
    <n v="4103"/>
    <x v="26"/>
    <n v="76"/>
    <s v="Lawrence"/>
    <s v="Expense"/>
    <s v="Total"/>
    <s v="N/A"/>
    <x v="99"/>
    <x v="99"/>
    <n v="4.5"/>
    <x v="657"/>
  </r>
  <r>
    <n v="4104"/>
    <x v="26"/>
    <n v="76"/>
    <s v="Lawrence"/>
    <s v="Expense"/>
    <s v="Line Item"/>
    <s v="N/A"/>
    <x v="100"/>
    <x v="100"/>
    <m/>
    <x v="658"/>
  </r>
  <r>
    <n v="4105"/>
    <x v="26"/>
    <n v="76"/>
    <s v="Lawrence"/>
    <s v="Expense"/>
    <s v="Line Item"/>
    <s v="N/A"/>
    <x v="101"/>
    <x v="101"/>
    <m/>
    <x v="659"/>
  </r>
  <r>
    <n v="4106"/>
    <x v="26"/>
    <n v="76"/>
    <s v="Lawrence"/>
    <s v="Expense"/>
    <s v="Line Item"/>
    <s v="N/A"/>
    <x v="102"/>
    <x v="102"/>
    <m/>
    <x v="660"/>
  </r>
  <r>
    <n v="4107"/>
    <x v="26"/>
    <n v="76"/>
    <s v="Lawrence"/>
    <s v="Expense"/>
    <s v="Total"/>
    <s v="N/A"/>
    <x v="103"/>
    <x v="103"/>
    <m/>
    <x v="661"/>
  </r>
  <r>
    <n v="4108"/>
    <x v="26"/>
    <n v="76"/>
    <s v="Lawrence"/>
    <s v="Expense"/>
    <s v="Line Item"/>
    <s v="N/A"/>
    <x v="104"/>
    <x v="104"/>
    <m/>
    <x v="0"/>
  </r>
  <r>
    <n v="4109"/>
    <x v="26"/>
    <n v="76"/>
    <s v="Lawrence"/>
    <s v="Expense"/>
    <s v="Line Item"/>
    <s v="N/A"/>
    <x v="105"/>
    <x v="105"/>
    <m/>
    <x v="0"/>
  </r>
  <r>
    <n v="4110"/>
    <x v="26"/>
    <n v="76"/>
    <s v="Lawrence"/>
    <s v="Expense"/>
    <s v="Line Item"/>
    <s v="N/A"/>
    <x v="106"/>
    <x v="106"/>
    <m/>
    <x v="0"/>
  </r>
  <r>
    <n v="4111"/>
    <x v="26"/>
    <n v="76"/>
    <s v="Lawrence"/>
    <s v="Expense"/>
    <s v="Line Item"/>
    <s v="N/A"/>
    <x v="107"/>
    <x v="107"/>
    <m/>
    <x v="0"/>
  </r>
  <r>
    <n v="4112"/>
    <x v="26"/>
    <n v="76"/>
    <s v="Lawrence"/>
    <s v="Expense"/>
    <s v="Total"/>
    <s v="N/A"/>
    <x v="108"/>
    <x v="108"/>
    <m/>
    <x v="1"/>
  </r>
  <r>
    <n v="4113"/>
    <x v="26"/>
    <n v="76"/>
    <s v="Lawrence"/>
    <s v="Expense"/>
    <s v="Line Item"/>
    <s v="N/A"/>
    <x v="109"/>
    <x v="109"/>
    <m/>
    <x v="0"/>
  </r>
  <r>
    <n v="4114"/>
    <x v="26"/>
    <n v="76"/>
    <s v="Lawrence"/>
    <s v="Expense"/>
    <s v="Line Item"/>
    <s v="N/A"/>
    <x v="110"/>
    <x v="110"/>
    <m/>
    <x v="0"/>
  </r>
  <r>
    <n v="4115"/>
    <x v="26"/>
    <n v="76"/>
    <s v="Lawrence"/>
    <s v="Expense"/>
    <s v="Line Item"/>
    <s v="N/A"/>
    <x v="111"/>
    <x v="111"/>
    <m/>
    <x v="0"/>
  </r>
  <r>
    <n v="4116"/>
    <x v="26"/>
    <n v="76"/>
    <s v="Lawrence"/>
    <s v="Expense"/>
    <s v="Line Item"/>
    <s v="N/A"/>
    <x v="112"/>
    <x v="112"/>
    <m/>
    <x v="662"/>
  </r>
  <r>
    <n v="4117"/>
    <x v="26"/>
    <n v="76"/>
    <s v="Lawrence"/>
    <s v="Expense"/>
    <s v="Line Item"/>
    <s v="N/A"/>
    <x v="113"/>
    <x v="113"/>
    <m/>
    <x v="0"/>
  </r>
  <r>
    <n v="4118"/>
    <x v="26"/>
    <n v="76"/>
    <s v="Lawrence"/>
    <s v="Expense"/>
    <s v="Line Item"/>
    <s v="N/A"/>
    <x v="114"/>
    <x v="114"/>
    <m/>
    <x v="663"/>
  </r>
  <r>
    <n v="4119"/>
    <x v="26"/>
    <n v="76"/>
    <s v="Lawrence"/>
    <s v="Expense"/>
    <s v="Line Item"/>
    <s v="N/A"/>
    <x v="115"/>
    <x v="115"/>
    <m/>
    <x v="0"/>
  </r>
  <r>
    <n v="4120"/>
    <x v="26"/>
    <n v="76"/>
    <s v="Lawrence"/>
    <s v="Expense"/>
    <s v="Line Item"/>
    <s v="N/A"/>
    <x v="116"/>
    <x v="116"/>
    <m/>
    <x v="0"/>
  </r>
  <r>
    <n v="4121"/>
    <x v="26"/>
    <n v="76"/>
    <s v="Lawrence"/>
    <s v="Expense"/>
    <s v="Line Item"/>
    <s v="N/A"/>
    <x v="117"/>
    <x v="117"/>
    <m/>
    <x v="0"/>
  </r>
  <r>
    <n v="4122"/>
    <x v="26"/>
    <n v="76"/>
    <s v="Lawrence"/>
    <s v="Expense"/>
    <s v="Line Item"/>
    <s v="N/A"/>
    <x v="118"/>
    <x v="118"/>
    <m/>
    <x v="0"/>
  </r>
  <r>
    <n v="4123"/>
    <x v="26"/>
    <n v="76"/>
    <s v="Lawrence"/>
    <s v="Expense"/>
    <s v="Line Item"/>
    <s v="N/A"/>
    <x v="119"/>
    <x v="119"/>
    <m/>
    <x v="0"/>
  </r>
  <r>
    <n v="4124"/>
    <x v="26"/>
    <n v="76"/>
    <s v="Lawrence"/>
    <s v="Expense"/>
    <s v="Line Item"/>
    <s v="N/A"/>
    <x v="120"/>
    <x v="120"/>
    <m/>
    <x v="0"/>
  </r>
  <r>
    <n v="4125"/>
    <x v="26"/>
    <n v="76"/>
    <s v="Lawrence"/>
    <s v="Expense"/>
    <s v="Line Item"/>
    <s v="N/A"/>
    <x v="121"/>
    <x v="121"/>
    <m/>
    <x v="0"/>
  </r>
  <r>
    <n v="4126"/>
    <x v="26"/>
    <n v="76"/>
    <s v="Lawrence"/>
    <s v="Expense"/>
    <s v="Line Item"/>
    <s v="N/A"/>
    <x v="122"/>
    <x v="122"/>
    <m/>
    <x v="0"/>
  </r>
  <r>
    <n v="4127"/>
    <x v="26"/>
    <n v="76"/>
    <s v="Lawrence"/>
    <s v="Expense"/>
    <s v="Line Item"/>
    <s v="N/A"/>
    <x v="123"/>
    <x v="123"/>
    <m/>
    <x v="0"/>
  </r>
  <r>
    <n v="4128"/>
    <x v="26"/>
    <n v="76"/>
    <s v="Lawrence"/>
    <s v="Expense"/>
    <s v="Line Item"/>
    <s v="N/A"/>
    <x v="124"/>
    <x v="124"/>
    <m/>
    <x v="664"/>
  </r>
  <r>
    <n v="4129"/>
    <x v="26"/>
    <n v="76"/>
    <s v="Lawrence"/>
    <s v="Expense"/>
    <s v="Line Item"/>
    <s v="N/A"/>
    <x v="125"/>
    <x v="125"/>
    <m/>
    <x v="0"/>
  </r>
  <r>
    <n v="4130"/>
    <x v="26"/>
    <n v="76"/>
    <s v="Lawrence"/>
    <s v="Expense"/>
    <s v="Line Item"/>
    <s v="N/A"/>
    <x v="126"/>
    <x v="126"/>
    <m/>
    <x v="0"/>
  </r>
  <r>
    <n v="4131"/>
    <x v="26"/>
    <n v="76"/>
    <s v="Lawrence"/>
    <s v="Expense"/>
    <s v="Total"/>
    <s v="N/A"/>
    <x v="127"/>
    <x v="127"/>
    <m/>
    <x v="665"/>
  </r>
  <r>
    <n v="4132"/>
    <x v="26"/>
    <n v="76"/>
    <s v="Lawrence"/>
    <s v="Expense"/>
    <s v="Line Item"/>
    <s v="N/A"/>
    <x v="128"/>
    <x v="128"/>
    <m/>
    <x v="0"/>
  </r>
  <r>
    <n v="4133"/>
    <x v="26"/>
    <n v="76"/>
    <s v="Lawrence"/>
    <s v="Expense"/>
    <s v="Line Item"/>
    <s v="N/A"/>
    <x v="129"/>
    <x v="129"/>
    <m/>
    <x v="0"/>
  </r>
  <r>
    <n v="4134"/>
    <x v="26"/>
    <n v="76"/>
    <s v="Lawrence"/>
    <s v="Expense"/>
    <s v="Line Item"/>
    <s v="N/A"/>
    <x v="130"/>
    <x v="130"/>
    <m/>
    <x v="0"/>
  </r>
  <r>
    <n v="4135"/>
    <x v="26"/>
    <n v="76"/>
    <s v="Lawrence"/>
    <s v="Expense"/>
    <s v="Line Item"/>
    <s v="N/A"/>
    <x v="131"/>
    <x v="131"/>
    <m/>
    <x v="666"/>
  </r>
  <r>
    <n v="4136"/>
    <x v="26"/>
    <n v="76"/>
    <s v="Lawrence"/>
    <s v="Expense"/>
    <s v="Line Item"/>
    <s v="N/A"/>
    <x v="132"/>
    <x v="132"/>
    <m/>
    <x v="0"/>
  </r>
  <r>
    <n v="4137"/>
    <x v="26"/>
    <n v="76"/>
    <s v="Lawrence"/>
    <s v="Expense"/>
    <s v="Line Item"/>
    <s v="N/A"/>
    <x v="133"/>
    <x v="133"/>
    <m/>
    <x v="0"/>
  </r>
  <r>
    <n v="4138"/>
    <x v="26"/>
    <n v="76"/>
    <s v="Lawrence"/>
    <s v="Expense"/>
    <s v="Total"/>
    <s v="N/A"/>
    <x v="134"/>
    <x v="134"/>
    <m/>
    <x v="666"/>
  </r>
  <r>
    <n v="4139"/>
    <x v="26"/>
    <n v="76"/>
    <s v="Lawrence"/>
    <s v="Expense"/>
    <s v="Line Item"/>
    <s v="N/A"/>
    <x v="135"/>
    <x v="135"/>
    <m/>
    <x v="667"/>
  </r>
  <r>
    <n v="4140"/>
    <x v="26"/>
    <n v="76"/>
    <s v="Lawrence"/>
    <s v="Expense"/>
    <s v="Total"/>
    <s v="N/A"/>
    <x v="136"/>
    <x v="136"/>
    <m/>
    <x v="668"/>
  </r>
  <r>
    <n v="4141"/>
    <x v="26"/>
    <n v="76"/>
    <s v="Lawrence"/>
    <s v="Expense"/>
    <s v="Line Item"/>
    <s v="N/A"/>
    <x v="137"/>
    <x v="137"/>
    <m/>
    <x v="0"/>
  </r>
  <r>
    <n v="4142"/>
    <x v="26"/>
    <n v="76"/>
    <s v="Lawrence"/>
    <s v="Expense"/>
    <s v="Line Item"/>
    <s v="N/A"/>
    <x v="138"/>
    <x v="138"/>
    <m/>
    <x v="0"/>
  </r>
  <r>
    <n v="4143"/>
    <x v="26"/>
    <n v="76"/>
    <s v="Lawrence"/>
    <s v="Expense"/>
    <s v="Total"/>
    <s v="N/A"/>
    <x v="139"/>
    <x v="139"/>
    <m/>
    <x v="668"/>
  </r>
  <r>
    <n v="4144"/>
    <x v="26"/>
    <n v="76"/>
    <s v="Lawrence"/>
    <s v="Expense"/>
    <s v="Total"/>
    <s v="N/A"/>
    <x v="140"/>
    <x v="140"/>
    <m/>
    <x v="653"/>
  </r>
  <r>
    <n v="4145"/>
    <x v="26"/>
    <n v="76"/>
    <s v="Lawrence"/>
    <s v="Expense"/>
    <s v="Line Item"/>
    <s v="N/A"/>
    <x v="141"/>
    <x v="141"/>
    <m/>
    <x v="669"/>
  </r>
  <r>
    <n v="4146"/>
    <x v="26"/>
    <n v="76"/>
    <s v="Lawrence"/>
    <s v="Non-Reimbursable"/>
    <s v="Line Item"/>
    <s v="N/A"/>
    <x v="142"/>
    <x v="142"/>
    <m/>
    <x v="0"/>
  </r>
  <r>
    <n v="4147"/>
    <x v="26"/>
    <n v="76"/>
    <s v="Lawrence"/>
    <s v="Non-Reimbursable"/>
    <s v="Line Item"/>
    <s v="N/A"/>
    <x v="143"/>
    <x v="143"/>
    <m/>
    <x v="0"/>
  </r>
  <r>
    <n v="4148"/>
    <x v="26"/>
    <n v="76"/>
    <s v="Lawrence"/>
    <s v="Non-Reimbursable"/>
    <s v="Line Item"/>
    <s v="N/A"/>
    <x v="144"/>
    <x v="144"/>
    <m/>
    <x v="0"/>
  </r>
  <r>
    <n v="4149"/>
    <x v="26"/>
    <n v="76"/>
    <s v="Lawrence"/>
    <s v="Non-Reimbursable"/>
    <s v="Line Item"/>
    <s v="N/A"/>
    <x v="145"/>
    <x v="145"/>
    <m/>
    <x v="0"/>
  </r>
  <r>
    <n v="4150"/>
    <x v="26"/>
    <n v="76"/>
    <s v="Lawrence"/>
    <s v="Non-Reimbursable"/>
    <s v="Line Item"/>
    <s v="N/A"/>
    <x v="146"/>
    <x v="146"/>
    <m/>
    <x v="0"/>
  </r>
  <r>
    <n v="4151"/>
    <x v="26"/>
    <n v="76"/>
    <s v="Lawrence"/>
    <s v="Non-Reimbursable"/>
    <s v="Line Item"/>
    <s v="N/A"/>
    <x v="147"/>
    <x v="147"/>
    <m/>
    <x v="0"/>
  </r>
  <r>
    <n v="4152"/>
    <x v="26"/>
    <n v="76"/>
    <s v="Lawrence"/>
    <s v="Non-Reimbursable"/>
    <s v="Line Item"/>
    <s v="N/A"/>
    <x v="148"/>
    <x v="148"/>
    <m/>
    <x v="0"/>
  </r>
  <r>
    <n v="4153"/>
    <x v="26"/>
    <n v="76"/>
    <s v="Lawrence"/>
    <s v="Non-Reimbursable"/>
    <s v="Total"/>
    <s v="N/A"/>
    <x v="149"/>
    <x v="149"/>
    <m/>
    <x v="0"/>
  </r>
  <r>
    <n v="4154"/>
    <x v="26"/>
    <n v="76"/>
    <s v="Lawrence"/>
    <s v="Non-Reimbursable"/>
    <s v="Total"/>
    <s v="N/A"/>
    <x v="150"/>
    <x v="150"/>
    <m/>
    <x v="0"/>
  </r>
  <r>
    <n v="4155"/>
    <x v="26"/>
    <n v="76"/>
    <s v="Lawrence"/>
    <s v="Non-Reimbursable"/>
    <s v="Line Item"/>
    <s v="N/A"/>
    <x v="151"/>
    <x v="151"/>
    <m/>
    <x v="0"/>
  </r>
  <r>
    <n v="4156"/>
    <x v="26"/>
    <n v="76"/>
    <s v="Lawrence"/>
    <s v="Non-Reimbursable"/>
    <s v="Line Item"/>
    <s v="N/A"/>
    <x v="152"/>
    <x v="152"/>
    <m/>
    <x v="0"/>
  </r>
  <r>
    <n v="4157"/>
    <x v="26"/>
    <n v="76"/>
    <s v="Lawrence"/>
    <s v="Non-Reimbursable"/>
    <s v="Line Item"/>
    <s v="N/A"/>
    <x v="153"/>
    <x v="153"/>
    <m/>
    <x v="0"/>
  </r>
  <r>
    <n v="4158"/>
    <x v="27"/>
    <n v="86"/>
    <s v="Ipswich"/>
    <s v="Revenue"/>
    <s v="Line Item"/>
    <s v="N/A"/>
    <x v="0"/>
    <x v="0"/>
    <m/>
    <x v="0"/>
  </r>
  <r>
    <n v="4159"/>
    <x v="27"/>
    <n v="86"/>
    <s v="Ipswich"/>
    <s v="Revenue"/>
    <s v="Line Item"/>
    <s v="N/A"/>
    <x v="1"/>
    <x v="1"/>
    <m/>
    <x v="0"/>
  </r>
  <r>
    <n v="4160"/>
    <x v="27"/>
    <n v="86"/>
    <s v="Ipswich"/>
    <s v="Revenue"/>
    <s v="Line Item"/>
    <s v="N/A"/>
    <x v="2"/>
    <x v="2"/>
    <m/>
    <x v="0"/>
  </r>
  <r>
    <n v="4161"/>
    <x v="27"/>
    <n v="86"/>
    <s v="Ipswich"/>
    <s v="Revenue"/>
    <s v="Total"/>
    <s v="N/A"/>
    <x v="3"/>
    <x v="3"/>
    <m/>
    <x v="1"/>
  </r>
  <r>
    <n v="4162"/>
    <x v="27"/>
    <n v="86"/>
    <s v="Ipswich"/>
    <s v="Revenue"/>
    <s v="Line Item"/>
    <s v="N/A"/>
    <x v="4"/>
    <x v="4"/>
    <m/>
    <x v="0"/>
  </r>
  <r>
    <n v="4163"/>
    <x v="27"/>
    <n v="86"/>
    <s v="Ipswich"/>
    <s v="Revenue"/>
    <s v="Line Item"/>
    <s v="N/A"/>
    <x v="5"/>
    <x v="5"/>
    <m/>
    <x v="0"/>
  </r>
  <r>
    <n v="4164"/>
    <x v="27"/>
    <n v="86"/>
    <s v="Ipswich"/>
    <s v="Revenue"/>
    <s v="Total"/>
    <s v="N/A"/>
    <x v="6"/>
    <x v="6"/>
    <m/>
    <x v="1"/>
  </r>
  <r>
    <n v="4165"/>
    <x v="27"/>
    <n v="86"/>
    <s v="Ipswich"/>
    <s v="Revenue"/>
    <s v="Line Item"/>
    <s v="N/A"/>
    <x v="7"/>
    <x v="7"/>
    <m/>
    <x v="0"/>
  </r>
  <r>
    <n v="4166"/>
    <x v="27"/>
    <n v="86"/>
    <s v="Ipswich"/>
    <s v="Revenue"/>
    <s v="Line Item"/>
    <s v="N/A"/>
    <x v="8"/>
    <x v="8"/>
    <m/>
    <x v="0"/>
  </r>
  <r>
    <n v="4167"/>
    <x v="27"/>
    <n v="86"/>
    <s v="Ipswich"/>
    <s v="Revenue"/>
    <s v="Line Item"/>
    <s v="N/A"/>
    <x v="9"/>
    <x v="9"/>
    <m/>
    <x v="0"/>
  </r>
  <r>
    <n v="4168"/>
    <x v="27"/>
    <n v="86"/>
    <s v="Ipswich"/>
    <s v="Revenue"/>
    <s v="Line Item"/>
    <s v="N/A"/>
    <x v="10"/>
    <x v="10"/>
    <m/>
    <x v="670"/>
  </r>
  <r>
    <n v="4169"/>
    <x v="27"/>
    <n v="86"/>
    <s v="Ipswich"/>
    <s v="Revenue"/>
    <s v="Line Item"/>
    <s v="N/A"/>
    <x v="11"/>
    <x v="11"/>
    <m/>
    <x v="0"/>
  </r>
  <r>
    <n v="4170"/>
    <x v="27"/>
    <n v="86"/>
    <s v="Ipswich"/>
    <s v="Revenue"/>
    <s v="Line Item"/>
    <s v="N/A"/>
    <x v="12"/>
    <x v="12"/>
    <m/>
    <x v="0"/>
  </r>
  <r>
    <n v="4171"/>
    <x v="27"/>
    <n v="86"/>
    <s v="Ipswich"/>
    <s v="Revenue"/>
    <s v="Line Item"/>
    <s v="N/A"/>
    <x v="13"/>
    <x v="13"/>
    <m/>
    <x v="0"/>
  </r>
  <r>
    <n v="4172"/>
    <x v="27"/>
    <n v="86"/>
    <s v="Ipswich"/>
    <s v="Revenue"/>
    <s v="Line Item"/>
    <s v="N/A"/>
    <x v="14"/>
    <x v="14"/>
    <m/>
    <x v="0"/>
  </r>
  <r>
    <n v="4173"/>
    <x v="27"/>
    <n v="86"/>
    <s v="Ipswich"/>
    <s v="Revenue"/>
    <s v="Line Item"/>
    <s v="N/A"/>
    <x v="15"/>
    <x v="15"/>
    <m/>
    <x v="0"/>
  </r>
  <r>
    <n v="4174"/>
    <x v="27"/>
    <n v="86"/>
    <s v="Ipswich"/>
    <s v="Revenue"/>
    <s v="Line Item"/>
    <s v="N/A"/>
    <x v="16"/>
    <x v="16"/>
    <m/>
    <x v="0"/>
  </r>
  <r>
    <n v="4175"/>
    <x v="27"/>
    <n v="86"/>
    <s v="Ipswich"/>
    <s v="Revenue"/>
    <s v="Line Item"/>
    <s v="N/A"/>
    <x v="17"/>
    <x v="17"/>
    <m/>
    <x v="0"/>
  </r>
  <r>
    <n v="4176"/>
    <x v="27"/>
    <n v="86"/>
    <s v="Ipswich"/>
    <s v="Revenue"/>
    <s v="Line Item"/>
    <s v="N/A"/>
    <x v="18"/>
    <x v="18"/>
    <m/>
    <x v="0"/>
  </r>
  <r>
    <n v="4177"/>
    <x v="27"/>
    <n v="86"/>
    <s v="Ipswich"/>
    <s v="Revenue"/>
    <s v="Line Item"/>
    <s v="N/A"/>
    <x v="19"/>
    <x v="19"/>
    <m/>
    <x v="0"/>
  </r>
  <r>
    <n v="4178"/>
    <x v="27"/>
    <n v="86"/>
    <s v="Ipswich"/>
    <s v="Revenue"/>
    <s v="Line Item"/>
    <s v="N/A"/>
    <x v="20"/>
    <x v="20"/>
    <m/>
    <x v="0"/>
  </r>
  <r>
    <n v="4179"/>
    <x v="27"/>
    <n v="86"/>
    <s v="Ipswich"/>
    <s v="Revenue"/>
    <s v="Line Item"/>
    <s v="N/A"/>
    <x v="21"/>
    <x v="21"/>
    <m/>
    <x v="0"/>
  </r>
  <r>
    <n v="4180"/>
    <x v="27"/>
    <n v="86"/>
    <s v="Ipswich"/>
    <s v="Revenue"/>
    <s v="Line Item"/>
    <s v="N/A"/>
    <x v="22"/>
    <x v="22"/>
    <m/>
    <x v="0"/>
  </r>
  <r>
    <n v="4181"/>
    <x v="27"/>
    <n v="86"/>
    <s v="Ipswich"/>
    <s v="Revenue"/>
    <s v="Line Item"/>
    <s v="N/A"/>
    <x v="23"/>
    <x v="23"/>
    <m/>
    <x v="0"/>
  </r>
  <r>
    <n v="4182"/>
    <x v="27"/>
    <n v="86"/>
    <s v="Ipswich"/>
    <s v="Revenue"/>
    <s v="Line Item"/>
    <s v="N/A"/>
    <x v="24"/>
    <x v="24"/>
    <m/>
    <x v="0"/>
  </r>
  <r>
    <n v="4183"/>
    <x v="27"/>
    <n v="86"/>
    <s v="Ipswich"/>
    <s v="Revenue"/>
    <s v="Line Item"/>
    <s v="N/A"/>
    <x v="25"/>
    <x v="25"/>
    <m/>
    <x v="0"/>
  </r>
  <r>
    <n v="4184"/>
    <x v="27"/>
    <n v="86"/>
    <s v="Ipswich"/>
    <s v="Revenue"/>
    <s v="Line Item"/>
    <s v="N/A"/>
    <x v="26"/>
    <x v="26"/>
    <m/>
    <x v="0"/>
  </r>
  <r>
    <n v="4185"/>
    <x v="27"/>
    <n v="86"/>
    <s v="Ipswich"/>
    <s v="Revenue"/>
    <s v="Line Item"/>
    <s v="N/A"/>
    <x v="27"/>
    <x v="27"/>
    <m/>
    <x v="0"/>
  </r>
  <r>
    <n v="4186"/>
    <x v="27"/>
    <n v="86"/>
    <s v="Ipswich"/>
    <s v="Revenue"/>
    <s v="Line Item"/>
    <s v="N/A"/>
    <x v="28"/>
    <x v="28"/>
    <m/>
    <x v="0"/>
  </r>
  <r>
    <n v="4187"/>
    <x v="27"/>
    <n v="86"/>
    <s v="Ipswich"/>
    <s v="Revenue"/>
    <s v="Line Item"/>
    <s v="N/A"/>
    <x v="29"/>
    <x v="29"/>
    <m/>
    <x v="0"/>
  </r>
  <r>
    <n v="4188"/>
    <x v="27"/>
    <n v="86"/>
    <s v="Ipswich"/>
    <s v="Revenue"/>
    <s v="Line Item"/>
    <s v="N/A"/>
    <x v="30"/>
    <x v="30"/>
    <m/>
    <x v="0"/>
  </r>
  <r>
    <n v="4189"/>
    <x v="27"/>
    <n v="86"/>
    <s v="Ipswich"/>
    <s v="Revenue"/>
    <s v="Line Item"/>
    <s v="N/A"/>
    <x v="31"/>
    <x v="31"/>
    <m/>
    <x v="0"/>
  </r>
  <r>
    <n v="4190"/>
    <x v="27"/>
    <n v="86"/>
    <s v="Ipswich"/>
    <s v="Revenue"/>
    <s v="Line Item"/>
    <s v="N/A"/>
    <x v="32"/>
    <x v="32"/>
    <m/>
    <x v="0"/>
  </r>
  <r>
    <n v="4191"/>
    <x v="27"/>
    <n v="86"/>
    <s v="Ipswich"/>
    <s v="Revenue"/>
    <s v="Line Item"/>
    <s v="N/A"/>
    <x v="33"/>
    <x v="33"/>
    <m/>
    <x v="0"/>
  </r>
  <r>
    <n v="4192"/>
    <x v="27"/>
    <n v="86"/>
    <s v="Ipswich"/>
    <s v="Revenue"/>
    <s v="Line Item"/>
    <s v="N/A"/>
    <x v="34"/>
    <x v="34"/>
    <m/>
    <x v="0"/>
  </r>
  <r>
    <n v="4193"/>
    <x v="27"/>
    <n v="86"/>
    <s v="Ipswich"/>
    <s v="Revenue"/>
    <s v="Line Item"/>
    <s v="N/A"/>
    <x v="35"/>
    <x v="35"/>
    <m/>
    <x v="0"/>
  </r>
  <r>
    <n v="4194"/>
    <x v="27"/>
    <n v="86"/>
    <s v="Ipswich"/>
    <s v="Revenue"/>
    <s v="Line Item"/>
    <s v="N/A"/>
    <x v="36"/>
    <x v="36"/>
    <m/>
    <x v="0"/>
  </r>
  <r>
    <n v="4195"/>
    <x v="27"/>
    <n v="86"/>
    <s v="Ipswich"/>
    <s v="Revenue"/>
    <s v="Line Item"/>
    <s v="N/A"/>
    <x v="37"/>
    <x v="37"/>
    <m/>
    <x v="0"/>
  </r>
  <r>
    <n v="4196"/>
    <x v="27"/>
    <n v="86"/>
    <s v="Ipswich"/>
    <s v="Revenue"/>
    <s v="Line Item"/>
    <s v="N/A"/>
    <x v="38"/>
    <x v="38"/>
    <m/>
    <x v="0"/>
  </r>
  <r>
    <n v="4197"/>
    <x v="27"/>
    <n v="86"/>
    <s v="Ipswich"/>
    <s v="Revenue"/>
    <s v="Line Item"/>
    <s v="N/A"/>
    <x v="39"/>
    <x v="39"/>
    <m/>
    <x v="0"/>
  </r>
  <r>
    <n v="4198"/>
    <x v="27"/>
    <n v="86"/>
    <s v="Ipswich"/>
    <s v="Revenue"/>
    <s v="Line Item"/>
    <s v="N/A"/>
    <x v="40"/>
    <x v="40"/>
    <m/>
    <x v="0"/>
  </r>
  <r>
    <n v="4199"/>
    <x v="27"/>
    <n v="86"/>
    <s v="Ipswich"/>
    <s v="Revenue"/>
    <s v="Line Item"/>
    <s v="N/A"/>
    <x v="41"/>
    <x v="41"/>
    <m/>
    <x v="0"/>
  </r>
  <r>
    <n v="4200"/>
    <x v="27"/>
    <n v="86"/>
    <s v="Ipswich"/>
    <s v="Revenue"/>
    <s v="Total"/>
    <s v="N/A"/>
    <x v="42"/>
    <x v="42"/>
    <m/>
    <x v="670"/>
  </r>
  <r>
    <n v="4201"/>
    <x v="27"/>
    <n v="86"/>
    <s v="Ipswich"/>
    <s v="Revenue"/>
    <s v="Line Item"/>
    <s v="N/A"/>
    <x v="43"/>
    <x v="43"/>
    <m/>
    <x v="0"/>
  </r>
  <r>
    <n v="4202"/>
    <x v="27"/>
    <n v="86"/>
    <s v="Ipswich"/>
    <s v="Revenue"/>
    <s v="Line Item"/>
    <s v="N/A"/>
    <x v="44"/>
    <x v="44"/>
    <m/>
    <x v="0"/>
  </r>
  <r>
    <n v="4203"/>
    <x v="27"/>
    <n v="86"/>
    <s v="Ipswich"/>
    <s v="Revenue"/>
    <s v="Line Item"/>
    <s v="N/A"/>
    <x v="45"/>
    <x v="45"/>
    <m/>
    <x v="0"/>
  </r>
  <r>
    <n v="4204"/>
    <x v="27"/>
    <n v="86"/>
    <s v="Ipswich"/>
    <s v="Revenue"/>
    <s v="Line Item"/>
    <s v="N/A"/>
    <x v="46"/>
    <x v="46"/>
    <m/>
    <x v="0"/>
  </r>
  <r>
    <n v="4205"/>
    <x v="27"/>
    <n v="86"/>
    <s v="Ipswich"/>
    <s v="Revenue"/>
    <s v="Line Item"/>
    <s v="N/A"/>
    <x v="47"/>
    <x v="47"/>
    <m/>
    <x v="0"/>
  </r>
  <r>
    <n v="4206"/>
    <x v="27"/>
    <n v="86"/>
    <s v="Ipswich"/>
    <s v="Revenue"/>
    <s v="Line Item"/>
    <s v="N/A"/>
    <x v="48"/>
    <x v="48"/>
    <m/>
    <x v="0"/>
  </r>
  <r>
    <n v="4207"/>
    <x v="27"/>
    <n v="86"/>
    <s v="Ipswich"/>
    <s v="Revenue"/>
    <s v="Line Item"/>
    <s v="N/A"/>
    <x v="49"/>
    <x v="49"/>
    <m/>
    <x v="0"/>
  </r>
  <r>
    <n v="4208"/>
    <x v="27"/>
    <n v="86"/>
    <s v="Ipswich"/>
    <s v="Revenue"/>
    <s v="Line Item"/>
    <s v="N/A"/>
    <x v="50"/>
    <x v="50"/>
    <m/>
    <x v="0"/>
  </r>
  <r>
    <n v="4209"/>
    <x v="27"/>
    <n v="86"/>
    <s v="Ipswich"/>
    <s v="Revenue"/>
    <s v="Line Item"/>
    <s v="N/A"/>
    <x v="51"/>
    <x v="51"/>
    <m/>
    <x v="0"/>
  </r>
  <r>
    <n v="4210"/>
    <x v="27"/>
    <n v="86"/>
    <s v="Ipswich"/>
    <s v="Revenue"/>
    <s v="Total"/>
    <s v="N/A"/>
    <x v="52"/>
    <x v="52"/>
    <m/>
    <x v="670"/>
  </r>
  <r>
    <n v="4211"/>
    <x v="27"/>
    <n v="86"/>
    <s v="Ipswich"/>
    <s v="Salary Expense"/>
    <s v="Line Item"/>
    <s v="Management"/>
    <x v="53"/>
    <x v="53"/>
    <n v="0.5"/>
    <x v="671"/>
  </r>
  <r>
    <n v="4212"/>
    <x v="27"/>
    <n v="86"/>
    <s v="Ipswich"/>
    <s v="Salary Expense"/>
    <s v="Line Item"/>
    <s v="Management"/>
    <x v="54"/>
    <x v="54"/>
    <n v="0"/>
    <x v="1"/>
  </r>
  <r>
    <n v="4213"/>
    <x v="27"/>
    <n v="86"/>
    <s v="Ipswich"/>
    <s v="Salary Expense"/>
    <s v="Line Item"/>
    <s v="Management"/>
    <x v="55"/>
    <x v="55"/>
    <n v="0"/>
    <x v="1"/>
  </r>
  <r>
    <n v="4214"/>
    <x v="27"/>
    <n v="86"/>
    <s v="Ipswich"/>
    <s v="Salary Expense"/>
    <s v="Line Item"/>
    <s v="Direct Care"/>
    <x v="56"/>
    <x v="56"/>
    <n v="0"/>
    <x v="1"/>
  </r>
  <r>
    <n v="4215"/>
    <x v="27"/>
    <n v="86"/>
    <s v="Ipswich"/>
    <s v="Salary Expense"/>
    <s v="Line Item"/>
    <s v="Direct Care"/>
    <x v="57"/>
    <x v="57"/>
    <n v="0"/>
    <x v="1"/>
  </r>
  <r>
    <n v="4216"/>
    <x v="27"/>
    <n v="86"/>
    <s v="Ipswich"/>
    <s v="Salary Expense"/>
    <s v="Line Item"/>
    <s v="Direct Care"/>
    <x v="58"/>
    <x v="58"/>
    <n v="0"/>
    <x v="1"/>
  </r>
  <r>
    <n v="4217"/>
    <x v="27"/>
    <n v="86"/>
    <s v="Ipswich"/>
    <s v="Salary Expense"/>
    <s v="Line Item"/>
    <s v="Direct Care"/>
    <x v="59"/>
    <x v="59"/>
    <n v="0"/>
    <x v="1"/>
  </r>
  <r>
    <n v="4218"/>
    <x v="27"/>
    <n v="86"/>
    <s v="Ipswich"/>
    <s v="Salary Expense"/>
    <s v="Line Item"/>
    <s v="Direct Care"/>
    <x v="60"/>
    <x v="60"/>
    <n v="0"/>
    <x v="1"/>
  </r>
  <r>
    <n v="4219"/>
    <x v="27"/>
    <n v="86"/>
    <s v="Ipswich"/>
    <s v="Salary Expense"/>
    <s v="Line Item"/>
    <s v="Direct Care"/>
    <x v="61"/>
    <x v="61"/>
    <n v="0"/>
    <x v="1"/>
  </r>
  <r>
    <n v="4220"/>
    <x v="27"/>
    <n v="86"/>
    <s v="Ipswich"/>
    <s v="Salary Expense"/>
    <s v="Line Item"/>
    <s v="Direct Care"/>
    <x v="62"/>
    <x v="62"/>
    <n v="0"/>
    <x v="1"/>
  </r>
  <r>
    <n v="4221"/>
    <x v="27"/>
    <n v="86"/>
    <s v="Ipswich"/>
    <s v="Salary Expense"/>
    <s v="Line Item"/>
    <s v="Direct Care"/>
    <x v="63"/>
    <x v="63"/>
    <n v="0"/>
    <x v="1"/>
  </r>
  <r>
    <n v="4222"/>
    <x v="27"/>
    <n v="86"/>
    <s v="Ipswich"/>
    <s v="Salary Expense"/>
    <s v="Line Item"/>
    <s v="Direct Care"/>
    <x v="64"/>
    <x v="64"/>
    <n v="0"/>
    <x v="1"/>
  </r>
  <r>
    <n v="4223"/>
    <x v="27"/>
    <n v="86"/>
    <s v="Ipswich"/>
    <s v="Salary Expense"/>
    <s v="Line Item"/>
    <s v="Direct Care"/>
    <x v="65"/>
    <x v="65"/>
    <n v="0"/>
    <x v="1"/>
  </r>
  <r>
    <n v="4224"/>
    <x v="27"/>
    <n v="86"/>
    <s v="Ipswich"/>
    <s v="Salary Expense"/>
    <s v="Line Item"/>
    <s v="Direct Care"/>
    <x v="66"/>
    <x v="66"/>
    <n v="0"/>
    <x v="1"/>
  </r>
  <r>
    <n v="4225"/>
    <x v="27"/>
    <n v="86"/>
    <s v="Ipswich"/>
    <s v="Salary Expense"/>
    <s v="Line Item"/>
    <s v="Direct Care"/>
    <x v="67"/>
    <x v="67"/>
    <n v="0"/>
    <x v="1"/>
  </r>
  <r>
    <n v="4226"/>
    <x v="27"/>
    <n v="86"/>
    <s v="Ipswich"/>
    <s v="Salary Expense"/>
    <s v="Line Item"/>
    <s v="Direct Care"/>
    <x v="68"/>
    <x v="68"/>
    <n v="1"/>
    <x v="672"/>
  </r>
  <r>
    <n v="4227"/>
    <x v="27"/>
    <n v="86"/>
    <s v="Ipswich"/>
    <s v="Salary Expense"/>
    <s v="Line Item"/>
    <s v="Direct Care"/>
    <x v="69"/>
    <x v="69"/>
    <n v="0"/>
    <x v="1"/>
  </r>
  <r>
    <n v="4228"/>
    <x v="27"/>
    <n v="86"/>
    <s v="Ipswich"/>
    <s v="Salary Expense"/>
    <s v="Line Item"/>
    <s v="Direct Care"/>
    <x v="70"/>
    <x v="70"/>
    <n v="0"/>
    <x v="1"/>
  </r>
  <r>
    <n v="4229"/>
    <x v="27"/>
    <n v="86"/>
    <s v="Ipswich"/>
    <s v="Salary Expense"/>
    <s v="Line Item"/>
    <s v="Direct Care"/>
    <x v="71"/>
    <x v="71"/>
    <n v="0"/>
    <x v="1"/>
  </r>
  <r>
    <n v="4230"/>
    <x v="27"/>
    <n v="86"/>
    <s v="Ipswich"/>
    <s v="Salary Expense"/>
    <s v="Line Item"/>
    <s v="Direct Care"/>
    <x v="72"/>
    <x v="72"/>
    <n v="0"/>
    <x v="1"/>
  </r>
  <r>
    <n v="4231"/>
    <x v="27"/>
    <n v="86"/>
    <s v="Ipswich"/>
    <s v="Salary Expense"/>
    <s v="Line Item"/>
    <s v="Direct Care"/>
    <x v="73"/>
    <x v="73"/>
    <n v="0"/>
    <x v="1"/>
  </r>
  <r>
    <n v="4232"/>
    <x v="27"/>
    <n v="86"/>
    <s v="Ipswich"/>
    <s v="Salary Expense"/>
    <s v="Line Item"/>
    <s v="Direct Care"/>
    <x v="74"/>
    <x v="74"/>
    <n v="0"/>
    <x v="1"/>
  </r>
  <r>
    <n v="4233"/>
    <x v="27"/>
    <n v="86"/>
    <s v="Ipswich"/>
    <s v="Salary Expense"/>
    <s v="Line Item"/>
    <s v="Direct Care"/>
    <x v="75"/>
    <x v="75"/>
    <n v="0"/>
    <x v="1"/>
  </r>
  <r>
    <n v="4234"/>
    <x v="27"/>
    <n v="86"/>
    <s v="Ipswich"/>
    <s v="Salary Expense"/>
    <s v="Line Item"/>
    <s v="Direct Care"/>
    <x v="76"/>
    <x v="76"/>
    <n v="0"/>
    <x v="1"/>
  </r>
  <r>
    <n v="4235"/>
    <x v="27"/>
    <n v="86"/>
    <s v="Ipswich"/>
    <s v="Salary Expense"/>
    <s v="Line Item"/>
    <s v="Direct Care"/>
    <x v="77"/>
    <x v="77"/>
    <n v="0"/>
    <x v="1"/>
  </r>
  <r>
    <n v="4236"/>
    <x v="27"/>
    <n v="86"/>
    <s v="Ipswich"/>
    <s v="Salary Expense"/>
    <s v="Line Item"/>
    <s v="Direct Care"/>
    <x v="78"/>
    <x v="78"/>
    <n v="0"/>
    <x v="1"/>
  </r>
  <r>
    <n v="4237"/>
    <x v="27"/>
    <n v="86"/>
    <s v="Ipswich"/>
    <s v="Salary Expense"/>
    <s v="Line Item"/>
    <s v="Direct Care"/>
    <x v="79"/>
    <x v="79"/>
    <n v="0"/>
    <x v="1"/>
  </r>
  <r>
    <n v="4238"/>
    <x v="27"/>
    <n v="86"/>
    <s v="Ipswich"/>
    <s v="Salary Expense"/>
    <s v="Line Item"/>
    <s v="Direct Care"/>
    <x v="80"/>
    <x v="80"/>
    <n v="0"/>
    <x v="1"/>
  </r>
  <r>
    <n v="4239"/>
    <x v="27"/>
    <n v="86"/>
    <s v="Ipswich"/>
    <s v="Salary Expense"/>
    <s v="Line Item"/>
    <s v="Direct Care"/>
    <x v="81"/>
    <x v="81"/>
    <n v="2"/>
    <x v="673"/>
  </r>
  <r>
    <n v="4240"/>
    <x v="27"/>
    <n v="86"/>
    <s v="Ipswich"/>
    <s v="Salary Expense"/>
    <s v="Line Item"/>
    <s v="Direct Care"/>
    <x v="82"/>
    <x v="82"/>
    <n v="0.5"/>
    <x v="674"/>
  </r>
  <r>
    <n v="4241"/>
    <x v="27"/>
    <n v="86"/>
    <s v="Ipswich"/>
    <s v="Salary Expense"/>
    <s v="Line Item"/>
    <s v="Direct Care"/>
    <x v="83"/>
    <x v="83"/>
    <n v="0"/>
    <x v="1"/>
  </r>
  <r>
    <n v="4242"/>
    <x v="27"/>
    <n v="86"/>
    <s v="Ipswich"/>
    <s v="Salary Expense"/>
    <s v="Line Item"/>
    <s v="Direct Care"/>
    <x v="84"/>
    <x v="84"/>
    <n v="0"/>
    <x v="1"/>
  </r>
  <r>
    <n v="4243"/>
    <x v="27"/>
    <n v="86"/>
    <s v="Ipswich"/>
    <s v="Salary Expense"/>
    <s v="Line Item"/>
    <s v="Direct Care"/>
    <x v="85"/>
    <x v="85"/>
    <n v="0"/>
    <x v="1"/>
  </r>
  <r>
    <n v="4244"/>
    <x v="27"/>
    <n v="86"/>
    <s v="Ipswich"/>
    <s v="Salary Expense"/>
    <s v="Line Item"/>
    <s v="Direct Care"/>
    <x v="86"/>
    <x v="86"/>
    <n v="0"/>
    <x v="1"/>
  </r>
  <r>
    <n v="4245"/>
    <x v="27"/>
    <n v="86"/>
    <s v="Ipswich"/>
    <s v="Salary Expense"/>
    <s v="Line Item"/>
    <s v="Clerical/Support"/>
    <x v="87"/>
    <x v="87"/>
    <n v="0.5"/>
    <x v="675"/>
  </r>
  <r>
    <n v="4246"/>
    <x v="27"/>
    <n v="86"/>
    <s v="Ipswich"/>
    <s v="Salary Expense"/>
    <s v="Line Item"/>
    <s v="Clerical/Support"/>
    <x v="88"/>
    <x v="88"/>
    <n v="0"/>
    <x v="1"/>
  </r>
  <r>
    <n v="4247"/>
    <x v="27"/>
    <n v="86"/>
    <s v="Ipswich"/>
    <s v="Salary Expense"/>
    <s v="Line Item"/>
    <s v="Clerical/Support"/>
    <x v="89"/>
    <x v="89"/>
    <n v="0"/>
    <x v="1"/>
  </r>
  <r>
    <n v="4248"/>
    <x v="27"/>
    <n v="86"/>
    <s v="Ipswich"/>
    <s v="Salary Expense"/>
    <s v="Line Item"/>
    <s v="N/A"/>
    <x v="90"/>
    <x v="90"/>
    <s v="XXXXXX"/>
    <x v="1"/>
  </r>
  <r>
    <n v="4249"/>
    <x v="27"/>
    <n v="86"/>
    <s v="Ipswich"/>
    <s v="Salary Expense"/>
    <s v="Total"/>
    <s v="N/A"/>
    <x v="91"/>
    <x v="91"/>
    <n v="4.5"/>
    <x v="676"/>
  </r>
  <r>
    <n v="4250"/>
    <x v="27"/>
    <n v="86"/>
    <s v="Ipswich"/>
    <s v="Expense"/>
    <s v="Total"/>
    <s v="N/A"/>
    <x v="92"/>
    <x v="92"/>
    <n v="4.5"/>
    <x v="676"/>
  </r>
  <r>
    <n v="4251"/>
    <x v="27"/>
    <n v="86"/>
    <s v="Ipswich"/>
    <s v="Expense"/>
    <s v="Line Item"/>
    <s v="N/A"/>
    <x v="93"/>
    <x v="93"/>
    <m/>
    <x v="0"/>
  </r>
  <r>
    <n v="4252"/>
    <x v="27"/>
    <n v="86"/>
    <s v="Ipswich"/>
    <s v="Expense"/>
    <s v="Line Item"/>
    <s v="N/A"/>
    <x v="94"/>
    <x v="94"/>
    <m/>
    <x v="0"/>
  </r>
  <r>
    <n v="4253"/>
    <x v="27"/>
    <n v="86"/>
    <s v="Ipswich"/>
    <s v="Expense"/>
    <s v="Line Item"/>
    <s v="N/A"/>
    <x v="95"/>
    <x v="95"/>
    <m/>
    <x v="0"/>
  </r>
  <r>
    <n v="4254"/>
    <x v="27"/>
    <n v="86"/>
    <s v="Ipswich"/>
    <s v="Expense"/>
    <s v="Line Item"/>
    <s v="N/A"/>
    <x v="96"/>
    <x v="96"/>
    <m/>
    <x v="0"/>
  </r>
  <r>
    <n v="4255"/>
    <x v="27"/>
    <n v="86"/>
    <s v="Ipswich"/>
    <s v="Expense"/>
    <s v="Total"/>
    <s v="N/A"/>
    <x v="97"/>
    <x v="97"/>
    <n v="0"/>
    <x v="1"/>
  </r>
  <r>
    <n v="4256"/>
    <x v="27"/>
    <n v="86"/>
    <s v="Ipswich"/>
    <s v="Expense"/>
    <s v="Line Item"/>
    <s v="N/A"/>
    <x v="98"/>
    <x v="98"/>
    <m/>
    <x v="0"/>
  </r>
  <r>
    <n v="4257"/>
    <x v="27"/>
    <n v="86"/>
    <s v="Ipswich"/>
    <s v="Expense"/>
    <s v="Total"/>
    <s v="N/A"/>
    <x v="99"/>
    <x v="99"/>
    <n v="4.5"/>
    <x v="676"/>
  </r>
  <r>
    <n v="4258"/>
    <x v="27"/>
    <n v="86"/>
    <s v="Ipswich"/>
    <s v="Expense"/>
    <s v="Line Item"/>
    <s v="N/A"/>
    <x v="100"/>
    <x v="100"/>
    <m/>
    <x v="677"/>
  </r>
  <r>
    <n v="4259"/>
    <x v="27"/>
    <n v="86"/>
    <s v="Ipswich"/>
    <s v="Expense"/>
    <s v="Line Item"/>
    <s v="N/A"/>
    <x v="101"/>
    <x v="101"/>
    <m/>
    <x v="678"/>
  </r>
  <r>
    <n v="4260"/>
    <x v="27"/>
    <n v="86"/>
    <s v="Ipswich"/>
    <s v="Expense"/>
    <s v="Line Item"/>
    <s v="N/A"/>
    <x v="102"/>
    <x v="102"/>
    <m/>
    <x v="679"/>
  </r>
  <r>
    <n v="4261"/>
    <x v="27"/>
    <n v="86"/>
    <s v="Ipswich"/>
    <s v="Expense"/>
    <s v="Total"/>
    <s v="N/A"/>
    <x v="103"/>
    <x v="103"/>
    <m/>
    <x v="680"/>
  </r>
  <r>
    <n v="4262"/>
    <x v="27"/>
    <n v="86"/>
    <s v="Ipswich"/>
    <s v="Expense"/>
    <s v="Line Item"/>
    <s v="N/A"/>
    <x v="104"/>
    <x v="104"/>
    <m/>
    <x v="0"/>
  </r>
  <r>
    <n v="4263"/>
    <x v="27"/>
    <n v="86"/>
    <s v="Ipswich"/>
    <s v="Expense"/>
    <s v="Line Item"/>
    <s v="N/A"/>
    <x v="105"/>
    <x v="105"/>
    <m/>
    <x v="0"/>
  </r>
  <r>
    <n v="4264"/>
    <x v="27"/>
    <n v="86"/>
    <s v="Ipswich"/>
    <s v="Expense"/>
    <s v="Line Item"/>
    <s v="N/A"/>
    <x v="106"/>
    <x v="106"/>
    <m/>
    <x v="0"/>
  </r>
  <r>
    <n v="4265"/>
    <x v="27"/>
    <n v="86"/>
    <s v="Ipswich"/>
    <s v="Expense"/>
    <s v="Line Item"/>
    <s v="N/A"/>
    <x v="107"/>
    <x v="107"/>
    <m/>
    <x v="0"/>
  </r>
  <r>
    <n v="4266"/>
    <x v="27"/>
    <n v="86"/>
    <s v="Ipswich"/>
    <s v="Expense"/>
    <s v="Total"/>
    <s v="N/A"/>
    <x v="108"/>
    <x v="108"/>
    <m/>
    <x v="1"/>
  </r>
  <r>
    <n v="4267"/>
    <x v="27"/>
    <n v="86"/>
    <s v="Ipswich"/>
    <s v="Expense"/>
    <s v="Line Item"/>
    <s v="N/A"/>
    <x v="109"/>
    <x v="109"/>
    <m/>
    <x v="0"/>
  </r>
  <r>
    <n v="4268"/>
    <x v="27"/>
    <n v="86"/>
    <s v="Ipswich"/>
    <s v="Expense"/>
    <s v="Line Item"/>
    <s v="N/A"/>
    <x v="110"/>
    <x v="110"/>
    <m/>
    <x v="0"/>
  </r>
  <r>
    <n v="4269"/>
    <x v="27"/>
    <n v="86"/>
    <s v="Ipswich"/>
    <s v="Expense"/>
    <s v="Line Item"/>
    <s v="N/A"/>
    <x v="111"/>
    <x v="111"/>
    <m/>
    <x v="0"/>
  </r>
  <r>
    <n v="4270"/>
    <x v="27"/>
    <n v="86"/>
    <s v="Ipswich"/>
    <s v="Expense"/>
    <s v="Line Item"/>
    <s v="N/A"/>
    <x v="112"/>
    <x v="112"/>
    <m/>
    <x v="0"/>
  </r>
  <r>
    <n v="4271"/>
    <x v="27"/>
    <n v="86"/>
    <s v="Ipswich"/>
    <s v="Expense"/>
    <s v="Line Item"/>
    <s v="N/A"/>
    <x v="113"/>
    <x v="113"/>
    <m/>
    <x v="681"/>
  </r>
  <r>
    <n v="4272"/>
    <x v="27"/>
    <n v="86"/>
    <s v="Ipswich"/>
    <s v="Expense"/>
    <s v="Line Item"/>
    <s v="N/A"/>
    <x v="114"/>
    <x v="114"/>
    <m/>
    <x v="682"/>
  </r>
  <r>
    <n v="4273"/>
    <x v="27"/>
    <n v="86"/>
    <s v="Ipswich"/>
    <s v="Expense"/>
    <s v="Line Item"/>
    <s v="N/A"/>
    <x v="115"/>
    <x v="115"/>
    <m/>
    <x v="683"/>
  </r>
  <r>
    <n v="4274"/>
    <x v="27"/>
    <n v="86"/>
    <s v="Ipswich"/>
    <s v="Expense"/>
    <s v="Line Item"/>
    <s v="N/A"/>
    <x v="116"/>
    <x v="116"/>
    <m/>
    <x v="0"/>
  </r>
  <r>
    <n v="4275"/>
    <x v="27"/>
    <n v="86"/>
    <s v="Ipswich"/>
    <s v="Expense"/>
    <s v="Line Item"/>
    <s v="N/A"/>
    <x v="117"/>
    <x v="117"/>
    <m/>
    <x v="0"/>
  </r>
  <r>
    <n v="4276"/>
    <x v="27"/>
    <n v="86"/>
    <s v="Ipswich"/>
    <s v="Expense"/>
    <s v="Line Item"/>
    <s v="N/A"/>
    <x v="118"/>
    <x v="118"/>
    <m/>
    <x v="0"/>
  </r>
  <r>
    <n v="4277"/>
    <x v="27"/>
    <n v="86"/>
    <s v="Ipswich"/>
    <s v="Expense"/>
    <s v="Line Item"/>
    <s v="N/A"/>
    <x v="119"/>
    <x v="119"/>
    <m/>
    <x v="0"/>
  </r>
  <r>
    <n v="4278"/>
    <x v="27"/>
    <n v="86"/>
    <s v="Ipswich"/>
    <s v="Expense"/>
    <s v="Line Item"/>
    <s v="N/A"/>
    <x v="120"/>
    <x v="120"/>
    <m/>
    <x v="0"/>
  </r>
  <r>
    <n v="4279"/>
    <x v="27"/>
    <n v="86"/>
    <s v="Ipswich"/>
    <s v="Expense"/>
    <s v="Line Item"/>
    <s v="N/A"/>
    <x v="121"/>
    <x v="121"/>
    <m/>
    <x v="0"/>
  </r>
  <r>
    <n v="4280"/>
    <x v="27"/>
    <n v="86"/>
    <s v="Ipswich"/>
    <s v="Expense"/>
    <s v="Line Item"/>
    <s v="N/A"/>
    <x v="122"/>
    <x v="122"/>
    <m/>
    <x v="0"/>
  </r>
  <r>
    <n v="4281"/>
    <x v="27"/>
    <n v="86"/>
    <s v="Ipswich"/>
    <s v="Expense"/>
    <s v="Line Item"/>
    <s v="N/A"/>
    <x v="123"/>
    <x v="123"/>
    <m/>
    <x v="0"/>
  </r>
  <r>
    <n v="4282"/>
    <x v="27"/>
    <n v="86"/>
    <s v="Ipswich"/>
    <s v="Expense"/>
    <s v="Line Item"/>
    <s v="N/A"/>
    <x v="124"/>
    <x v="124"/>
    <m/>
    <x v="684"/>
  </r>
  <r>
    <n v="4283"/>
    <x v="27"/>
    <n v="86"/>
    <s v="Ipswich"/>
    <s v="Expense"/>
    <s v="Line Item"/>
    <s v="N/A"/>
    <x v="125"/>
    <x v="125"/>
    <m/>
    <x v="0"/>
  </r>
  <r>
    <n v="4284"/>
    <x v="27"/>
    <n v="86"/>
    <s v="Ipswich"/>
    <s v="Expense"/>
    <s v="Line Item"/>
    <s v="N/A"/>
    <x v="126"/>
    <x v="126"/>
    <m/>
    <x v="0"/>
  </r>
  <r>
    <n v="4285"/>
    <x v="27"/>
    <n v="86"/>
    <s v="Ipswich"/>
    <s v="Expense"/>
    <s v="Total"/>
    <s v="N/A"/>
    <x v="127"/>
    <x v="127"/>
    <m/>
    <x v="685"/>
  </r>
  <r>
    <n v="4286"/>
    <x v="27"/>
    <n v="86"/>
    <s v="Ipswich"/>
    <s v="Expense"/>
    <s v="Line Item"/>
    <s v="N/A"/>
    <x v="128"/>
    <x v="128"/>
    <m/>
    <x v="0"/>
  </r>
  <r>
    <n v="4287"/>
    <x v="27"/>
    <n v="86"/>
    <s v="Ipswich"/>
    <s v="Expense"/>
    <s v="Line Item"/>
    <s v="N/A"/>
    <x v="129"/>
    <x v="129"/>
    <m/>
    <x v="0"/>
  </r>
  <r>
    <n v="4288"/>
    <x v="27"/>
    <n v="86"/>
    <s v="Ipswich"/>
    <s v="Expense"/>
    <s v="Line Item"/>
    <s v="N/A"/>
    <x v="130"/>
    <x v="130"/>
    <m/>
    <x v="0"/>
  </r>
  <r>
    <n v="4289"/>
    <x v="27"/>
    <n v="86"/>
    <s v="Ipswich"/>
    <s v="Expense"/>
    <s v="Line Item"/>
    <s v="N/A"/>
    <x v="131"/>
    <x v="131"/>
    <m/>
    <x v="686"/>
  </r>
  <r>
    <n v="4290"/>
    <x v="27"/>
    <n v="86"/>
    <s v="Ipswich"/>
    <s v="Expense"/>
    <s v="Line Item"/>
    <s v="N/A"/>
    <x v="132"/>
    <x v="132"/>
    <m/>
    <x v="0"/>
  </r>
  <r>
    <n v="4291"/>
    <x v="27"/>
    <n v="86"/>
    <s v="Ipswich"/>
    <s v="Expense"/>
    <s v="Line Item"/>
    <s v="N/A"/>
    <x v="133"/>
    <x v="133"/>
    <m/>
    <x v="0"/>
  </r>
  <r>
    <n v="4292"/>
    <x v="27"/>
    <n v="86"/>
    <s v="Ipswich"/>
    <s v="Expense"/>
    <s v="Total"/>
    <s v="N/A"/>
    <x v="134"/>
    <x v="134"/>
    <m/>
    <x v="686"/>
  </r>
  <r>
    <n v="4293"/>
    <x v="27"/>
    <n v="86"/>
    <s v="Ipswich"/>
    <s v="Expense"/>
    <s v="Line Item"/>
    <s v="N/A"/>
    <x v="135"/>
    <x v="135"/>
    <m/>
    <x v="687"/>
  </r>
  <r>
    <n v="4294"/>
    <x v="27"/>
    <n v="86"/>
    <s v="Ipswich"/>
    <s v="Expense"/>
    <s v="Total"/>
    <s v="N/A"/>
    <x v="136"/>
    <x v="136"/>
    <m/>
    <x v="688"/>
  </r>
  <r>
    <n v="4295"/>
    <x v="27"/>
    <n v="86"/>
    <s v="Ipswich"/>
    <s v="Expense"/>
    <s v="Line Item"/>
    <s v="N/A"/>
    <x v="137"/>
    <x v="137"/>
    <m/>
    <x v="0"/>
  </r>
  <r>
    <n v="4296"/>
    <x v="27"/>
    <n v="86"/>
    <s v="Ipswich"/>
    <s v="Expense"/>
    <s v="Line Item"/>
    <s v="N/A"/>
    <x v="138"/>
    <x v="138"/>
    <m/>
    <x v="0"/>
  </r>
  <r>
    <n v="4297"/>
    <x v="27"/>
    <n v="86"/>
    <s v="Ipswich"/>
    <s v="Expense"/>
    <s v="Total"/>
    <s v="N/A"/>
    <x v="139"/>
    <x v="139"/>
    <m/>
    <x v="688"/>
  </r>
  <r>
    <n v="4298"/>
    <x v="27"/>
    <n v="86"/>
    <s v="Ipswich"/>
    <s v="Expense"/>
    <s v="Total"/>
    <s v="N/A"/>
    <x v="140"/>
    <x v="140"/>
    <m/>
    <x v="670"/>
  </r>
  <r>
    <n v="4299"/>
    <x v="27"/>
    <n v="86"/>
    <s v="Ipswich"/>
    <s v="Expense"/>
    <s v="Line Item"/>
    <s v="N/A"/>
    <x v="141"/>
    <x v="141"/>
    <m/>
    <x v="689"/>
  </r>
  <r>
    <n v="4300"/>
    <x v="27"/>
    <n v="86"/>
    <s v="Ipswich"/>
    <s v="Non-Reimbursable"/>
    <s v="Line Item"/>
    <s v="N/A"/>
    <x v="142"/>
    <x v="142"/>
    <m/>
    <x v="0"/>
  </r>
  <r>
    <n v="4301"/>
    <x v="27"/>
    <n v="86"/>
    <s v="Ipswich"/>
    <s v="Non-Reimbursable"/>
    <s v="Line Item"/>
    <s v="N/A"/>
    <x v="143"/>
    <x v="143"/>
    <m/>
    <x v="0"/>
  </r>
  <r>
    <n v="4302"/>
    <x v="27"/>
    <n v="86"/>
    <s v="Ipswich"/>
    <s v="Non-Reimbursable"/>
    <s v="Line Item"/>
    <s v="N/A"/>
    <x v="144"/>
    <x v="144"/>
    <m/>
    <x v="0"/>
  </r>
  <r>
    <n v="4303"/>
    <x v="27"/>
    <n v="86"/>
    <s v="Ipswich"/>
    <s v="Non-Reimbursable"/>
    <s v="Line Item"/>
    <s v="N/A"/>
    <x v="145"/>
    <x v="145"/>
    <m/>
    <x v="0"/>
  </r>
  <r>
    <n v="4304"/>
    <x v="27"/>
    <n v="86"/>
    <s v="Ipswich"/>
    <s v="Non-Reimbursable"/>
    <s v="Line Item"/>
    <s v="N/A"/>
    <x v="146"/>
    <x v="146"/>
    <m/>
    <x v="0"/>
  </r>
  <r>
    <n v="4305"/>
    <x v="27"/>
    <n v="86"/>
    <s v="Ipswich"/>
    <s v="Non-Reimbursable"/>
    <s v="Line Item"/>
    <s v="N/A"/>
    <x v="147"/>
    <x v="147"/>
    <m/>
    <x v="0"/>
  </r>
  <r>
    <n v="4306"/>
    <x v="27"/>
    <n v="86"/>
    <s v="Ipswich"/>
    <s v="Non-Reimbursable"/>
    <s v="Line Item"/>
    <s v="N/A"/>
    <x v="148"/>
    <x v="148"/>
    <m/>
    <x v="0"/>
  </r>
  <r>
    <n v="4307"/>
    <x v="27"/>
    <n v="86"/>
    <s v="Ipswich"/>
    <s v="Non-Reimbursable"/>
    <s v="Total"/>
    <s v="N/A"/>
    <x v="149"/>
    <x v="149"/>
    <m/>
    <x v="0"/>
  </r>
  <r>
    <n v="4308"/>
    <x v="27"/>
    <n v="86"/>
    <s v="Ipswich"/>
    <s v="Non-Reimbursable"/>
    <s v="Total"/>
    <s v="N/A"/>
    <x v="150"/>
    <x v="150"/>
    <m/>
    <x v="0"/>
  </r>
  <r>
    <n v="4309"/>
    <x v="27"/>
    <n v="86"/>
    <s v="Ipswich"/>
    <s v="Non-Reimbursable"/>
    <s v="Line Item"/>
    <s v="N/A"/>
    <x v="151"/>
    <x v="151"/>
    <m/>
    <x v="0"/>
  </r>
  <r>
    <n v="4310"/>
    <x v="27"/>
    <n v="86"/>
    <s v="Ipswich"/>
    <s v="Non-Reimbursable"/>
    <s v="Line Item"/>
    <s v="N/A"/>
    <x v="152"/>
    <x v="152"/>
    <m/>
    <x v="0"/>
  </r>
  <r>
    <n v="4311"/>
    <x v="27"/>
    <n v="86"/>
    <s v="Ipswich"/>
    <s v="Non-Reimbursable"/>
    <s v="Line Item"/>
    <s v="N/A"/>
    <x v="153"/>
    <x v="153"/>
    <m/>
    <x v="0"/>
  </r>
  <r>
    <n v="4312"/>
    <x v="28"/>
    <n v="88"/>
    <s v="Beverly"/>
    <s v="Revenue"/>
    <s v="Line Item"/>
    <s v="N/A"/>
    <x v="0"/>
    <x v="0"/>
    <m/>
    <x v="0"/>
  </r>
  <r>
    <n v="4313"/>
    <x v="28"/>
    <n v="88"/>
    <s v="Beverly"/>
    <s v="Revenue"/>
    <s v="Line Item"/>
    <s v="N/A"/>
    <x v="1"/>
    <x v="1"/>
    <m/>
    <x v="0"/>
  </r>
  <r>
    <n v="4314"/>
    <x v="28"/>
    <n v="88"/>
    <s v="Beverly"/>
    <s v="Revenue"/>
    <s v="Line Item"/>
    <s v="N/A"/>
    <x v="2"/>
    <x v="2"/>
    <m/>
    <x v="0"/>
  </r>
  <r>
    <n v="4315"/>
    <x v="28"/>
    <n v="88"/>
    <s v="Beverly"/>
    <s v="Revenue"/>
    <s v="Total"/>
    <s v="N/A"/>
    <x v="3"/>
    <x v="3"/>
    <m/>
    <x v="1"/>
  </r>
  <r>
    <n v="4316"/>
    <x v="28"/>
    <n v="88"/>
    <s v="Beverly"/>
    <s v="Revenue"/>
    <s v="Line Item"/>
    <s v="N/A"/>
    <x v="4"/>
    <x v="4"/>
    <m/>
    <x v="0"/>
  </r>
  <r>
    <n v="4317"/>
    <x v="28"/>
    <n v="88"/>
    <s v="Beverly"/>
    <s v="Revenue"/>
    <s v="Line Item"/>
    <s v="N/A"/>
    <x v="5"/>
    <x v="5"/>
    <m/>
    <x v="0"/>
  </r>
  <r>
    <n v="4318"/>
    <x v="28"/>
    <n v="88"/>
    <s v="Beverly"/>
    <s v="Revenue"/>
    <s v="Total"/>
    <s v="N/A"/>
    <x v="6"/>
    <x v="6"/>
    <m/>
    <x v="1"/>
  </r>
  <r>
    <n v="4319"/>
    <x v="28"/>
    <n v="88"/>
    <s v="Beverly"/>
    <s v="Revenue"/>
    <s v="Line Item"/>
    <s v="N/A"/>
    <x v="7"/>
    <x v="7"/>
    <m/>
    <x v="0"/>
  </r>
  <r>
    <n v="4320"/>
    <x v="28"/>
    <n v="88"/>
    <s v="Beverly"/>
    <s v="Revenue"/>
    <s v="Line Item"/>
    <s v="N/A"/>
    <x v="8"/>
    <x v="8"/>
    <m/>
    <x v="0"/>
  </r>
  <r>
    <n v="4321"/>
    <x v="28"/>
    <n v="88"/>
    <s v="Beverly"/>
    <s v="Revenue"/>
    <s v="Line Item"/>
    <s v="N/A"/>
    <x v="9"/>
    <x v="9"/>
    <m/>
    <x v="0"/>
  </r>
  <r>
    <n v="4322"/>
    <x v="28"/>
    <n v="88"/>
    <s v="Beverly"/>
    <s v="Revenue"/>
    <s v="Line Item"/>
    <s v="N/A"/>
    <x v="10"/>
    <x v="10"/>
    <m/>
    <x v="690"/>
  </r>
  <r>
    <n v="4323"/>
    <x v="28"/>
    <n v="88"/>
    <s v="Beverly"/>
    <s v="Revenue"/>
    <s v="Line Item"/>
    <s v="N/A"/>
    <x v="11"/>
    <x v="11"/>
    <m/>
    <x v="0"/>
  </r>
  <r>
    <n v="4324"/>
    <x v="28"/>
    <n v="88"/>
    <s v="Beverly"/>
    <s v="Revenue"/>
    <s v="Line Item"/>
    <s v="N/A"/>
    <x v="12"/>
    <x v="12"/>
    <m/>
    <x v="0"/>
  </r>
  <r>
    <n v="4325"/>
    <x v="28"/>
    <n v="88"/>
    <s v="Beverly"/>
    <s v="Revenue"/>
    <s v="Line Item"/>
    <s v="N/A"/>
    <x v="13"/>
    <x v="13"/>
    <m/>
    <x v="0"/>
  </r>
  <r>
    <n v="4326"/>
    <x v="28"/>
    <n v="88"/>
    <s v="Beverly"/>
    <s v="Revenue"/>
    <s v="Line Item"/>
    <s v="N/A"/>
    <x v="14"/>
    <x v="14"/>
    <m/>
    <x v="0"/>
  </r>
  <r>
    <n v="4327"/>
    <x v="28"/>
    <n v="88"/>
    <s v="Beverly"/>
    <s v="Revenue"/>
    <s v="Line Item"/>
    <s v="N/A"/>
    <x v="15"/>
    <x v="15"/>
    <m/>
    <x v="0"/>
  </r>
  <r>
    <n v="4328"/>
    <x v="28"/>
    <n v="88"/>
    <s v="Beverly"/>
    <s v="Revenue"/>
    <s v="Line Item"/>
    <s v="N/A"/>
    <x v="16"/>
    <x v="16"/>
    <m/>
    <x v="0"/>
  </r>
  <r>
    <n v="4329"/>
    <x v="28"/>
    <n v="88"/>
    <s v="Beverly"/>
    <s v="Revenue"/>
    <s v="Line Item"/>
    <s v="N/A"/>
    <x v="17"/>
    <x v="17"/>
    <m/>
    <x v="0"/>
  </r>
  <r>
    <n v="4330"/>
    <x v="28"/>
    <n v="88"/>
    <s v="Beverly"/>
    <s v="Revenue"/>
    <s v="Line Item"/>
    <s v="N/A"/>
    <x v="18"/>
    <x v="18"/>
    <m/>
    <x v="0"/>
  </r>
  <r>
    <n v="4331"/>
    <x v="28"/>
    <n v="88"/>
    <s v="Beverly"/>
    <s v="Revenue"/>
    <s v="Line Item"/>
    <s v="N/A"/>
    <x v="19"/>
    <x v="19"/>
    <m/>
    <x v="0"/>
  </r>
  <r>
    <n v="4332"/>
    <x v="28"/>
    <n v="88"/>
    <s v="Beverly"/>
    <s v="Revenue"/>
    <s v="Line Item"/>
    <s v="N/A"/>
    <x v="20"/>
    <x v="20"/>
    <m/>
    <x v="0"/>
  </r>
  <r>
    <n v="4333"/>
    <x v="28"/>
    <n v="88"/>
    <s v="Beverly"/>
    <s v="Revenue"/>
    <s v="Line Item"/>
    <s v="N/A"/>
    <x v="21"/>
    <x v="21"/>
    <m/>
    <x v="0"/>
  </r>
  <r>
    <n v="4334"/>
    <x v="28"/>
    <n v="88"/>
    <s v="Beverly"/>
    <s v="Revenue"/>
    <s v="Line Item"/>
    <s v="N/A"/>
    <x v="22"/>
    <x v="22"/>
    <m/>
    <x v="0"/>
  </r>
  <r>
    <n v="4335"/>
    <x v="28"/>
    <n v="88"/>
    <s v="Beverly"/>
    <s v="Revenue"/>
    <s v="Line Item"/>
    <s v="N/A"/>
    <x v="23"/>
    <x v="23"/>
    <m/>
    <x v="0"/>
  </r>
  <r>
    <n v="4336"/>
    <x v="28"/>
    <n v="88"/>
    <s v="Beverly"/>
    <s v="Revenue"/>
    <s v="Line Item"/>
    <s v="N/A"/>
    <x v="24"/>
    <x v="24"/>
    <m/>
    <x v="0"/>
  </r>
  <r>
    <n v="4337"/>
    <x v="28"/>
    <n v="88"/>
    <s v="Beverly"/>
    <s v="Revenue"/>
    <s v="Line Item"/>
    <s v="N/A"/>
    <x v="25"/>
    <x v="25"/>
    <m/>
    <x v="0"/>
  </r>
  <r>
    <n v="4338"/>
    <x v="28"/>
    <n v="88"/>
    <s v="Beverly"/>
    <s v="Revenue"/>
    <s v="Line Item"/>
    <s v="N/A"/>
    <x v="26"/>
    <x v="26"/>
    <m/>
    <x v="0"/>
  </r>
  <r>
    <n v="4339"/>
    <x v="28"/>
    <n v="88"/>
    <s v="Beverly"/>
    <s v="Revenue"/>
    <s v="Line Item"/>
    <s v="N/A"/>
    <x v="27"/>
    <x v="27"/>
    <m/>
    <x v="0"/>
  </r>
  <r>
    <n v="4340"/>
    <x v="28"/>
    <n v="88"/>
    <s v="Beverly"/>
    <s v="Revenue"/>
    <s v="Line Item"/>
    <s v="N/A"/>
    <x v="28"/>
    <x v="28"/>
    <m/>
    <x v="0"/>
  </r>
  <r>
    <n v="4341"/>
    <x v="28"/>
    <n v="88"/>
    <s v="Beverly"/>
    <s v="Revenue"/>
    <s v="Line Item"/>
    <s v="N/A"/>
    <x v="29"/>
    <x v="29"/>
    <m/>
    <x v="0"/>
  </r>
  <r>
    <n v="4342"/>
    <x v="28"/>
    <n v="88"/>
    <s v="Beverly"/>
    <s v="Revenue"/>
    <s v="Line Item"/>
    <s v="N/A"/>
    <x v="30"/>
    <x v="30"/>
    <m/>
    <x v="0"/>
  </r>
  <r>
    <n v="4343"/>
    <x v="28"/>
    <n v="88"/>
    <s v="Beverly"/>
    <s v="Revenue"/>
    <s v="Line Item"/>
    <s v="N/A"/>
    <x v="31"/>
    <x v="31"/>
    <m/>
    <x v="0"/>
  </r>
  <r>
    <n v="4344"/>
    <x v="28"/>
    <n v="88"/>
    <s v="Beverly"/>
    <s v="Revenue"/>
    <s v="Line Item"/>
    <s v="N/A"/>
    <x v="32"/>
    <x v="32"/>
    <m/>
    <x v="0"/>
  </r>
  <r>
    <n v="4345"/>
    <x v="28"/>
    <n v="88"/>
    <s v="Beverly"/>
    <s v="Revenue"/>
    <s v="Line Item"/>
    <s v="N/A"/>
    <x v="33"/>
    <x v="33"/>
    <m/>
    <x v="0"/>
  </r>
  <r>
    <n v="4346"/>
    <x v="28"/>
    <n v="88"/>
    <s v="Beverly"/>
    <s v="Revenue"/>
    <s v="Line Item"/>
    <s v="N/A"/>
    <x v="34"/>
    <x v="34"/>
    <m/>
    <x v="0"/>
  </r>
  <r>
    <n v="4347"/>
    <x v="28"/>
    <n v="88"/>
    <s v="Beverly"/>
    <s v="Revenue"/>
    <s v="Line Item"/>
    <s v="N/A"/>
    <x v="35"/>
    <x v="35"/>
    <m/>
    <x v="0"/>
  </r>
  <r>
    <n v="4348"/>
    <x v="28"/>
    <n v="88"/>
    <s v="Beverly"/>
    <s v="Revenue"/>
    <s v="Line Item"/>
    <s v="N/A"/>
    <x v="36"/>
    <x v="36"/>
    <m/>
    <x v="0"/>
  </r>
  <r>
    <n v="4349"/>
    <x v="28"/>
    <n v="88"/>
    <s v="Beverly"/>
    <s v="Revenue"/>
    <s v="Line Item"/>
    <s v="N/A"/>
    <x v="37"/>
    <x v="37"/>
    <m/>
    <x v="0"/>
  </r>
  <r>
    <n v="4350"/>
    <x v="28"/>
    <n v="88"/>
    <s v="Beverly"/>
    <s v="Revenue"/>
    <s v="Line Item"/>
    <s v="N/A"/>
    <x v="38"/>
    <x v="38"/>
    <m/>
    <x v="0"/>
  </r>
  <r>
    <n v="4351"/>
    <x v="28"/>
    <n v="88"/>
    <s v="Beverly"/>
    <s v="Revenue"/>
    <s v="Line Item"/>
    <s v="N/A"/>
    <x v="39"/>
    <x v="39"/>
    <m/>
    <x v="0"/>
  </r>
  <r>
    <n v="4352"/>
    <x v="28"/>
    <n v="88"/>
    <s v="Beverly"/>
    <s v="Revenue"/>
    <s v="Line Item"/>
    <s v="N/A"/>
    <x v="40"/>
    <x v="40"/>
    <m/>
    <x v="0"/>
  </r>
  <r>
    <n v="4353"/>
    <x v="28"/>
    <n v="88"/>
    <s v="Beverly"/>
    <s v="Revenue"/>
    <s v="Line Item"/>
    <s v="N/A"/>
    <x v="41"/>
    <x v="41"/>
    <m/>
    <x v="0"/>
  </r>
  <r>
    <n v="4354"/>
    <x v="28"/>
    <n v="88"/>
    <s v="Beverly"/>
    <s v="Revenue"/>
    <s v="Total"/>
    <s v="N/A"/>
    <x v="42"/>
    <x v="42"/>
    <m/>
    <x v="690"/>
  </r>
  <r>
    <n v="4355"/>
    <x v="28"/>
    <n v="88"/>
    <s v="Beverly"/>
    <s v="Revenue"/>
    <s v="Line Item"/>
    <s v="N/A"/>
    <x v="43"/>
    <x v="43"/>
    <m/>
    <x v="0"/>
  </r>
  <r>
    <n v="4356"/>
    <x v="28"/>
    <n v="88"/>
    <s v="Beverly"/>
    <s v="Revenue"/>
    <s v="Line Item"/>
    <s v="N/A"/>
    <x v="44"/>
    <x v="44"/>
    <m/>
    <x v="0"/>
  </r>
  <r>
    <n v="4357"/>
    <x v="28"/>
    <n v="88"/>
    <s v="Beverly"/>
    <s v="Revenue"/>
    <s v="Line Item"/>
    <s v="N/A"/>
    <x v="45"/>
    <x v="45"/>
    <m/>
    <x v="0"/>
  </r>
  <r>
    <n v="4358"/>
    <x v="28"/>
    <n v="88"/>
    <s v="Beverly"/>
    <s v="Revenue"/>
    <s v="Line Item"/>
    <s v="N/A"/>
    <x v="46"/>
    <x v="46"/>
    <m/>
    <x v="0"/>
  </r>
  <r>
    <n v="4359"/>
    <x v="28"/>
    <n v="88"/>
    <s v="Beverly"/>
    <s v="Revenue"/>
    <s v="Line Item"/>
    <s v="N/A"/>
    <x v="47"/>
    <x v="47"/>
    <m/>
    <x v="0"/>
  </r>
  <r>
    <n v="4360"/>
    <x v="28"/>
    <n v="88"/>
    <s v="Beverly"/>
    <s v="Revenue"/>
    <s v="Line Item"/>
    <s v="N/A"/>
    <x v="48"/>
    <x v="48"/>
    <m/>
    <x v="0"/>
  </r>
  <r>
    <n v="4361"/>
    <x v="28"/>
    <n v="88"/>
    <s v="Beverly"/>
    <s v="Revenue"/>
    <s v="Line Item"/>
    <s v="N/A"/>
    <x v="49"/>
    <x v="49"/>
    <m/>
    <x v="0"/>
  </r>
  <r>
    <n v="4362"/>
    <x v="28"/>
    <n v="88"/>
    <s v="Beverly"/>
    <s v="Revenue"/>
    <s v="Line Item"/>
    <s v="N/A"/>
    <x v="50"/>
    <x v="50"/>
    <m/>
    <x v="0"/>
  </r>
  <r>
    <n v="4363"/>
    <x v="28"/>
    <n v="88"/>
    <s v="Beverly"/>
    <s v="Revenue"/>
    <s v="Line Item"/>
    <s v="N/A"/>
    <x v="51"/>
    <x v="51"/>
    <m/>
    <x v="0"/>
  </r>
  <r>
    <n v="4364"/>
    <x v="28"/>
    <n v="88"/>
    <s v="Beverly"/>
    <s v="Revenue"/>
    <s v="Total"/>
    <s v="N/A"/>
    <x v="52"/>
    <x v="52"/>
    <m/>
    <x v="690"/>
  </r>
  <r>
    <n v="4365"/>
    <x v="28"/>
    <n v="88"/>
    <s v="Beverly"/>
    <s v="Salary Expense"/>
    <s v="Line Item"/>
    <s v="Management"/>
    <x v="53"/>
    <x v="53"/>
    <n v="0.5"/>
    <x v="691"/>
  </r>
  <r>
    <n v="4366"/>
    <x v="28"/>
    <n v="88"/>
    <s v="Beverly"/>
    <s v="Salary Expense"/>
    <s v="Line Item"/>
    <s v="Management"/>
    <x v="54"/>
    <x v="54"/>
    <n v="0"/>
    <x v="1"/>
  </r>
  <r>
    <n v="4367"/>
    <x v="28"/>
    <n v="88"/>
    <s v="Beverly"/>
    <s v="Salary Expense"/>
    <s v="Line Item"/>
    <s v="Management"/>
    <x v="55"/>
    <x v="55"/>
    <n v="0"/>
    <x v="1"/>
  </r>
  <r>
    <n v="4368"/>
    <x v="28"/>
    <n v="88"/>
    <s v="Beverly"/>
    <s v="Salary Expense"/>
    <s v="Line Item"/>
    <s v="Direct Care"/>
    <x v="56"/>
    <x v="56"/>
    <n v="0"/>
    <x v="1"/>
  </r>
  <r>
    <n v="4369"/>
    <x v="28"/>
    <n v="88"/>
    <s v="Beverly"/>
    <s v="Salary Expense"/>
    <s v="Line Item"/>
    <s v="Direct Care"/>
    <x v="57"/>
    <x v="57"/>
    <n v="0"/>
    <x v="1"/>
  </r>
  <r>
    <n v="4370"/>
    <x v="28"/>
    <n v="88"/>
    <s v="Beverly"/>
    <s v="Salary Expense"/>
    <s v="Line Item"/>
    <s v="Direct Care"/>
    <x v="58"/>
    <x v="58"/>
    <n v="0"/>
    <x v="1"/>
  </r>
  <r>
    <n v="4371"/>
    <x v="28"/>
    <n v="88"/>
    <s v="Beverly"/>
    <s v="Salary Expense"/>
    <s v="Line Item"/>
    <s v="Direct Care"/>
    <x v="59"/>
    <x v="59"/>
    <n v="0"/>
    <x v="1"/>
  </r>
  <r>
    <n v="4372"/>
    <x v="28"/>
    <n v="88"/>
    <s v="Beverly"/>
    <s v="Salary Expense"/>
    <s v="Line Item"/>
    <s v="Direct Care"/>
    <x v="60"/>
    <x v="60"/>
    <n v="0"/>
    <x v="1"/>
  </r>
  <r>
    <n v="4373"/>
    <x v="28"/>
    <n v="88"/>
    <s v="Beverly"/>
    <s v="Salary Expense"/>
    <s v="Line Item"/>
    <s v="Direct Care"/>
    <x v="61"/>
    <x v="61"/>
    <n v="0"/>
    <x v="1"/>
  </r>
  <r>
    <n v="4374"/>
    <x v="28"/>
    <n v="88"/>
    <s v="Beverly"/>
    <s v="Salary Expense"/>
    <s v="Line Item"/>
    <s v="Direct Care"/>
    <x v="62"/>
    <x v="62"/>
    <n v="0"/>
    <x v="1"/>
  </r>
  <r>
    <n v="4375"/>
    <x v="28"/>
    <n v="88"/>
    <s v="Beverly"/>
    <s v="Salary Expense"/>
    <s v="Line Item"/>
    <s v="Direct Care"/>
    <x v="63"/>
    <x v="63"/>
    <n v="0"/>
    <x v="1"/>
  </r>
  <r>
    <n v="4376"/>
    <x v="28"/>
    <n v="88"/>
    <s v="Beverly"/>
    <s v="Salary Expense"/>
    <s v="Line Item"/>
    <s v="Direct Care"/>
    <x v="64"/>
    <x v="64"/>
    <n v="0"/>
    <x v="1"/>
  </r>
  <r>
    <n v="4377"/>
    <x v="28"/>
    <n v="88"/>
    <s v="Beverly"/>
    <s v="Salary Expense"/>
    <s v="Line Item"/>
    <s v="Direct Care"/>
    <x v="65"/>
    <x v="65"/>
    <n v="0"/>
    <x v="1"/>
  </r>
  <r>
    <n v="4378"/>
    <x v="28"/>
    <n v="88"/>
    <s v="Beverly"/>
    <s v="Salary Expense"/>
    <s v="Line Item"/>
    <s v="Direct Care"/>
    <x v="66"/>
    <x v="66"/>
    <n v="0"/>
    <x v="1"/>
  </r>
  <r>
    <n v="4379"/>
    <x v="28"/>
    <n v="88"/>
    <s v="Beverly"/>
    <s v="Salary Expense"/>
    <s v="Line Item"/>
    <s v="Direct Care"/>
    <x v="67"/>
    <x v="67"/>
    <n v="0"/>
    <x v="1"/>
  </r>
  <r>
    <n v="4380"/>
    <x v="28"/>
    <n v="88"/>
    <s v="Beverly"/>
    <s v="Salary Expense"/>
    <s v="Line Item"/>
    <s v="Direct Care"/>
    <x v="68"/>
    <x v="68"/>
    <n v="1"/>
    <x v="692"/>
  </r>
  <r>
    <n v="4381"/>
    <x v="28"/>
    <n v="88"/>
    <s v="Beverly"/>
    <s v="Salary Expense"/>
    <s v="Line Item"/>
    <s v="Direct Care"/>
    <x v="69"/>
    <x v="69"/>
    <n v="0"/>
    <x v="1"/>
  </r>
  <r>
    <n v="4382"/>
    <x v="28"/>
    <n v="88"/>
    <s v="Beverly"/>
    <s v="Salary Expense"/>
    <s v="Line Item"/>
    <s v="Direct Care"/>
    <x v="70"/>
    <x v="70"/>
    <n v="0"/>
    <x v="1"/>
  </r>
  <r>
    <n v="4383"/>
    <x v="28"/>
    <n v="88"/>
    <s v="Beverly"/>
    <s v="Salary Expense"/>
    <s v="Line Item"/>
    <s v="Direct Care"/>
    <x v="71"/>
    <x v="71"/>
    <n v="0"/>
    <x v="1"/>
  </r>
  <r>
    <n v="4384"/>
    <x v="28"/>
    <n v="88"/>
    <s v="Beverly"/>
    <s v="Salary Expense"/>
    <s v="Line Item"/>
    <s v="Direct Care"/>
    <x v="72"/>
    <x v="72"/>
    <n v="0"/>
    <x v="1"/>
  </r>
  <r>
    <n v="4385"/>
    <x v="28"/>
    <n v="88"/>
    <s v="Beverly"/>
    <s v="Salary Expense"/>
    <s v="Line Item"/>
    <s v="Direct Care"/>
    <x v="73"/>
    <x v="73"/>
    <n v="0"/>
    <x v="1"/>
  </r>
  <r>
    <n v="4386"/>
    <x v="28"/>
    <n v="88"/>
    <s v="Beverly"/>
    <s v="Salary Expense"/>
    <s v="Line Item"/>
    <s v="Direct Care"/>
    <x v="74"/>
    <x v="74"/>
    <n v="0"/>
    <x v="1"/>
  </r>
  <r>
    <n v="4387"/>
    <x v="28"/>
    <n v="88"/>
    <s v="Beverly"/>
    <s v="Salary Expense"/>
    <s v="Line Item"/>
    <s v="Direct Care"/>
    <x v="75"/>
    <x v="75"/>
    <n v="0"/>
    <x v="1"/>
  </r>
  <r>
    <n v="4388"/>
    <x v="28"/>
    <n v="88"/>
    <s v="Beverly"/>
    <s v="Salary Expense"/>
    <s v="Line Item"/>
    <s v="Direct Care"/>
    <x v="76"/>
    <x v="76"/>
    <n v="0"/>
    <x v="1"/>
  </r>
  <r>
    <n v="4389"/>
    <x v="28"/>
    <n v="88"/>
    <s v="Beverly"/>
    <s v="Salary Expense"/>
    <s v="Line Item"/>
    <s v="Direct Care"/>
    <x v="77"/>
    <x v="77"/>
    <n v="0"/>
    <x v="1"/>
  </r>
  <r>
    <n v="4390"/>
    <x v="28"/>
    <n v="88"/>
    <s v="Beverly"/>
    <s v="Salary Expense"/>
    <s v="Line Item"/>
    <s v="Direct Care"/>
    <x v="78"/>
    <x v="78"/>
    <n v="0"/>
    <x v="1"/>
  </r>
  <r>
    <n v="4391"/>
    <x v="28"/>
    <n v="88"/>
    <s v="Beverly"/>
    <s v="Salary Expense"/>
    <s v="Line Item"/>
    <s v="Direct Care"/>
    <x v="79"/>
    <x v="79"/>
    <n v="0"/>
    <x v="1"/>
  </r>
  <r>
    <n v="4392"/>
    <x v="28"/>
    <n v="88"/>
    <s v="Beverly"/>
    <s v="Salary Expense"/>
    <s v="Line Item"/>
    <s v="Direct Care"/>
    <x v="80"/>
    <x v="80"/>
    <n v="0"/>
    <x v="1"/>
  </r>
  <r>
    <n v="4393"/>
    <x v="28"/>
    <n v="88"/>
    <s v="Beverly"/>
    <s v="Salary Expense"/>
    <s v="Line Item"/>
    <s v="Direct Care"/>
    <x v="81"/>
    <x v="81"/>
    <n v="0"/>
    <x v="1"/>
  </r>
  <r>
    <n v="4394"/>
    <x v="28"/>
    <n v="88"/>
    <s v="Beverly"/>
    <s v="Salary Expense"/>
    <s v="Line Item"/>
    <s v="Direct Care"/>
    <x v="82"/>
    <x v="82"/>
    <n v="2.5"/>
    <x v="693"/>
  </r>
  <r>
    <n v="4395"/>
    <x v="28"/>
    <n v="88"/>
    <s v="Beverly"/>
    <s v="Salary Expense"/>
    <s v="Line Item"/>
    <s v="Direct Care"/>
    <x v="83"/>
    <x v="83"/>
    <n v="0"/>
    <x v="1"/>
  </r>
  <r>
    <n v="4396"/>
    <x v="28"/>
    <n v="88"/>
    <s v="Beverly"/>
    <s v="Salary Expense"/>
    <s v="Line Item"/>
    <s v="Direct Care"/>
    <x v="84"/>
    <x v="84"/>
    <n v="0"/>
    <x v="1"/>
  </r>
  <r>
    <n v="4397"/>
    <x v="28"/>
    <n v="88"/>
    <s v="Beverly"/>
    <s v="Salary Expense"/>
    <s v="Line Item"/>
    <s v="Direct Care"/>
    <x v="85"/>
    <x v="85"/>
    <n v="0"/>
    <x v="1"/>
  </r>
  <r>
    <n v="4398"/>
    <x v="28"/>
    <n v="88"/>
    <s v="Beverly"/>
    <s v="Salary Expense"/>
    <s v="Line Item"/>
    <s v="Direct Care"/>
    <x v="86"/>
    <x v="86"/>
    <n v="0"/>
    <x v="1"/>
  </r>
  <r>
    <n v="4399"/>
    <x v="28"/>
    <n v="88"/>
    <s v="Beverly"/>
    <s v="Salary Expense"/>
    <s v="Line Item"/>
    <s v="Clerical/Support"/>
    <x v="87"/>
    <x v="87"/>
    <n v="0.5"/>
    <x v="694"/>
  </r>
  <r>
    <n v="4400"/>
    <x v="28"/>
    <n v="88"/>
    <s v="Beverly"/>
    <s v="Salary Expense"/>
    <s v="Line Item"/>
    <s v="Clerical/Support"/>
    <x v="88"/>
    <x v="88"/>
    <n v="0"/>
    <x v="0"/>
  </r>
  <r>
    <n v="4401"/>
    <x v="28"/>
    <n v="88"/>
    <s v="Beverly"/>
    <s v="Salary Expense"/>
    <s v="Line Item"/>
    <s v="Clerical/Support"/>
    <x v="89"/>
    <x v="89"/>
    <n v="0"/>
    <x v="0"/>
  </r>
  <r>
    <n v="4402"/>
    <x v="28"/>
    <n v="88"/>
    <s v="Beverly"/>
    <s v="Salary Expense"/>
    <s v="Line Item"/>
    <s v="N/A"/>
    <x v="90"/>
    <x v="90"/>
    <s v="XXXXXX"/>
    <x v="0"/>
  </r>
  <r>
    <n v="4403"/>
    <x v="28"/>
    <n v="88"/>
    <s v="Beverly"/>
    <s v="Salary Expense"/>
    <s v="Total"/>
    <s v="N/A"/>
    <x v="91"/>
    <x v="91"/>
    <n v="4.5"/>
    <x v="695"/>
  </r>
  <r>
    <n v="4404"/>
    <x v="28"/>
    <n v="88"/>
    <s v="Beverly"/>
    <s v="Expense"/>
    <s v="Total"/>
    <s v="N/A"/>
    <x v="92"/>
    <x v="92"/>
    <n v="4.5"/>
    <x v="695"/>
  </r>
  <r>
    <n v="4405"/>
    <x v="28"/>
    <n v="88"/>
    <s v="Beverly"/>
    <s v="Expense"/>
    <s v="Line Item"/>
    <s v="N/A"/>
    <x v="93"/>
    <x v="93"/>
    <m/>
    <x v="0"/>
  </r>
  <r>
    <n v="4406"/>
    <x v="28"/>
    <n v="88"/>
    <s v="Beverly"/>
    <s v="Expense"/>
    <s v="Line Item"/>
    <s v="N/A"/>
    <x v="94"/>
    <x v="94"/>
    <m/>
    <x v="0"/>
  </r>
  <r>
    <n v="4407"/>
    <x v="28"/>
    <n v="88"/>
    <s v="Beverly"/>
    <s v="Expense"/>
    <s v="Line Item"/>
    <s v="N/A"/>
    <x v="95"/>
    <x v="95"/>
    <m/>
    <x v="0"/>
  </r>
  <r>
    <n v="4408"/>
    <x v="28"/>
    <n v="88"/>
    <s v="Beverly"/>
    <s v="Expense"/>
    <s v="Line Item"/>
    <s v="N/A"/>
    <x v="96"/>
    <x v="96"/>
    <m/>
    <x v="0"/>
  </r>
  <r>
    <n v="4409"/>
    <x v="28"/>
    <n v="88"/>
    <s v="Beverly"/>
    <s v="Expense"/>
    <s v="Total"/>
    <s v="N/A"/>
    <x v="97"/>
    <x v="97"/>
    <n v="0"/>
    <x v="1"/>
  </r>
  <r>
    <n v="4410"/>
    <x v="28"/>
    <n v="88"/>
    <s v="Beverly"/>
    <s v="Expense"/>
    <s v="Line Item"/>
    <s v="N/A"/>
    <x v="98"/>
    <x v="98"/>
    <m/>
    <x v="0"/>
  </r>
  <r>
    <n v="4411"/>
    <x v="28"/>
    <n v="88"/>
    <s v="Beverly"/>
    <s v="Expense"/>
    <s v="Total"/>
    <s v="N/A"/>
    <x v="99"/>
    <x v="99"/>
    <n v="4.5"/>
    <x v="695"/>
  </r>
  <r>
    <n v="4412"/>
    <x v="28"/>
    <n v="88"/>
    <s v="Beverly"/>
    <s v="Expense"/>
    <s v="Line Item"/>
    <s v="N/A"/>
    <x v="100"/>
    <x v="100"/>
    <m/>
    <x v="696"/>
  </r>
  <r>
    <n v="4413"/>
    <x v="28"/>
    <n v="88"/>
    <s v="Beverly"/>
    <s v="Expense"/>
    <s v="Line Item"/>
    <s v="N/A"/>
    <x v="101"/>
    <x v="101"/>
    <m/>
    <x v="697"/>
  </r>
  <r>
    <n v="4414"/>
    <x v="28"/>
    <n v="88"/>
    <s v="Beverly"/>
    <s v="Expense"/>
    <s v="Line Item"/>
    <s v="N/A"/>
    <x v="102"/>
    <x v="102"/>
    <m/>
    <x v="698"/>
  </r>
  <r>
    <n v="4415"/>
    <x v="28"/>
    <n v="88"/>
    <s v="Beverly"/>
    <s v="Expense"/>
    <s v="Total"/>
    <s v="N/A"/>
    <x v="103"/>
    <x v="103"/>
    <m/>
    <x v="699"/>
  </r>
  <r>
    <n v="4416"/>
    <x v="28"/>
    <n v="88"/>
    <s v="Beverly"/>
    <s v="Expense"/>
    <s v="Line Item"/>
    <s v="N/A"/>
    <x v="104"/>
    <x v="104"/>
    <m/>
    <x v="0"/>
  </r>
  <r>
    <n v="4417"/>
    <x v="28"/>
    <n v="88"/>
    <s v="Beverly"/>
    <s v="Expense"/>
    <s v="Line Item"/>
    <s v="N/A"/>
    <x v="105"/>
    <x v="105"/>
    <m/>
    <x v="0"/>
  </r>
  <r>
    <n v="4418"/>
    <x v="28"/>
    <n v="88"/>
    <s v="Beverly"/>
    <s v="Expense"/>
    <s v="Line Item"/>
    <s v="N/A"/>
    <x v="106"/>
    <x v="106"/>
    <m/>
    <x v="0"/>
  </r>
  <r>
    <n v="4419"/>
    <x v="28"/>
    <n v="88"/>
    <s v="Beverly"/>
    <s v="Expense"/>
    <s v="Line Item"/>
    <s v="N/A"/>
    <x v="107"/>
    <x v="107"/>
    <m/>
    <x v="0"/>
  </r>
  <r>
    <n v="4420"/>
    <x v="28"/>
    <n v="88"/>
    <s v="Beverly"/>
    <s v="Expense"/>
    <s v="Total"/>
    <s v="N/A"/>
    <x v="108"/>
    <x v="108"/>
    <m/>
    <x v="1"/>
  </r>
  <r>
    <n v="4421"/>
    <x v="28"/>
    <n v="88"/>
    <s v="Beverly"/>
    <s v="Expense"/>
    <s v="Line Item"/>
    <s v="N/A"/>
    <x v="109"/>
    <x v="109"/>
    <m/>
    <x v="0"/>
  </r>
  <r>
    <n v="4422"/>
    <x v="28"/>
    <n v="88"/>
    <s v="Beverly"/>
    <s v="Expense"/>
    <s v="Line Item"/>
    <s v="N/A"/>
    <x v="110"/>
    <x v="110"/>
    <m/>
    <x v="0"/>
  </r>
  <r>
    <n v="4423"/>
    <x v="28"/>
    <n v="88"/>
    <s v="Beverly"/>
    <s v="Expense"/>
    <s v="Line Item"/>
    <s v="N/A"/>
    <x v="111"/>
    <x v="111"/>
    <m/>
    <x v="0"/>
  </r>
  <r>
    <n v="4424"/>
    <x v="28"/>
    <n v="88"/>
    <s v="Beverly"/>
    <s v="Expense"/>
    <s v="Line Item"/>
    <s v="N/A"/>
    <x v="112"/>
    <x v="112"/>
    <m/>
    <x v="0"/>
  </r>
  <r>
    <n v="4425"/>
    <x v="28"/>
    <n v="88"/>
    <s v="Beverly"/>
    <s v="Expense"/>
    <s v="Line Item"/>
    <s v="N/A"/>
    <x v="113"/>
    <x v="113"/>
    <m/>
    <x v="700"/>
  </r>
  <r>
    <n v="4426"/>
    <x v="28"/>
    <n v="88"/>
    <s v="Beverly"/>
    <s v="Expense"/>
    <s v="Line Item"/>
    <s v="N/A"/>
    <x v="114"/>
    <x v="114"/>
    <m/>
    <x v="701"/>
  </r>
  <r>
    <n v="4427"/>
    <x v="28"/>
    <n v="88"/>
    <s v="Beverly"/>
    <s v="Expense"/>
    <s v="Line Item"/>
    <s v="N/A"/>
    <x v="115"/>
    <x v="115"/>
    <m/>
    <x v="683"/>
  </r>
  <r>
    <n v="4428"/>
    <x v="28"/>
    <n v="88"/>
    <s v="Beverly"/>
    <s v="Expense"/>
    <s v="Line Item"/>
    <s v="N/A"/>
    <x v="116"/>
    <x v="116"/>
    <m/>
    <x v="0"/>
  </r>
  <r>
    <n v="4429"/>
    <x v="28"/>
    <n v="88"/>
    <s v="Beverly"/>
    <s v="Expense"/>
    <s v="Line Item"/>
    <s v="N/A"/>
    <x v="117"/>
    <x v="117"/>
    <m/>
    <x v="0"/>
  </r>
  <r>
    <n v="4430"/>
    <x v="28"/>
    <n v="88"/>
    <s v="Beverly"/>
    <s v="Expense"/>
    <s v="Line Item"/>
    <s v="N/A"/>
    <x v="118"/>
    <x v="118"/>
    <m/>
    <x v="0"/>
  </r>
  <r>
    <n v="4431"/>
    <x v="28"/>
    <n v="88"/>
    <s v="Beverly"/>
    <s v="Expense"/>
    <s v="Line Item"/>
    <s v="N/A"/>
    <x v="119"/>
    <x v="119"/>
    <m/>
    <x v="0"/>
  </r>
  <r>
    <n v="4432"/>
    <x v="28"/>
    <n v="88"/>
    <s v="Beverly"/>
    <s v="Expense"/>
    <s v="Line Item"/>
    <s v="N/A"/>
    <x v="120"/>
    <x v="120"/>
    <m/>
    <x v="0"/>
  </r>
  <r>
    <n v="4433"/>
    <x v="28"/>
    <n v="88"/>
    <s v="Beverly"/>
    <s v="Expense"/>
    <s v="Line Item"/>
    <s v="N/A"/>
    <x v="121"/>
    <x v="121"/>
    <m/>
    <x v="0"/>
  </r>
  <r>
    <n v="4434"/>
    <x v="28"/>
    <n v="88"/>
    <s v="Beverly"/>
    <s v="Expense"/>
    <s v="Line Item"/>
    <s v="N/A"/>
    <x v="122"/>
    <x v="122"/>
    <m/>
    <x v="0"/>
  </r>
  <r>
    <n v="4435"/>
    <x v="28"/>
    <n v="88"/>
    <s v="Beverly"/>
    <s v="Expense"/>
    <s v="Line Item"/>
    <s v="N/A"/>
    <x v="123"/>
    <x v="123"/>
    <m/>
    <x v="0"/>
  </r>
  <r>
    <n v="4436"/>
    <x v="28"/>
    <n v="88"/>
    <s v="Beverly"/>
    <s v="Expense"/>
    <s v="Line Item"/>
    <s v="N/A"/>
    <x v="124"/>
    <x v="124"/>
    <m/>
    <x v="702"/>
  </r>
  <r>
    <n v="4437"/>
    <x v="28"/>
    <n v="88"/>
    <s v="Beverly"/>
    <s v="Expense"/>
    <s v="Line Item"/>
    <s v="N/A"/>
    <x v="125"/>
    <x v="125"/>
    <m/>
    <x v="0"/>
  </r>
  <r>
    <n v="4438"/>
    <x v="28"/>
    <n v="88"/>
    <s v="Beverly"/>
    <s v="Expense"/>
    <s v="Line Item"/>
    <s v="N/A"/>
    <x v="126"/>
    <x v="126"/>
    <m/>
    <x v="0"/>
  </r>
  <r>
    <n v="4439"/>
    <x v="28"/>
    <n v="88"/>
    <s v="Beverly"/>
    <s v="Expense"/>
    <s v="Total"/>
    <s v="N/A"/>
    <x v="127"/>
    <x v="127"/>
    <m/>
    <x v="703"/>
  </r>
  <r>
    <n v="4440"/>
    <x v="28"/>
    <n v="88"/>
    <s v="Beverly"/>
    <s v="Expense"/>
    <s v="Line Item"/>
    <s v="N/A"/>
    <x v="128"/>
    <x v="128"/>
    <m/>
    <x v="0"/>
  </r>
  <r>
    <n v="4441"/>
    <x v="28"/>
    <n v="88"/>
    <s v="Beverly"/>
    <s v="Expense"/>
    <s v="Line Item"/>
    <s v="N/A"/>
    <x v="129"/>
    <x v="129"/>
    <m/>
    <x v="0"/>
  </r>
  <r>
    <n v="4442"/>
    <x v="28"/>
    <n v="88"/>
    <s v="Beverly"/>
    <s v="Expense"/>
    <s v="Line Item"/>
    <s v="N/A"/>
    <x v="130"/>
    <x v="130"/>
    <m/>
    <x v="0"/>
  </r>
  <r>
    <n v="4443"/>
    <x v="28"/>
    <n v="88"/>
    <s v="Beverly"/>
    <s v="Expense"/>
    <s v="Line Item"/>
    <s v="N/A"/>
    <x v="131"/>
    <x v="131"/>
    <m/>
    <x v="704"/>
  </r>
  <r>
    <n v="4444"/>
    <x v="28"/>
    <n v="88"/>
    <s v="Beverly"/>
    <s v="Expense"/>
    <s v="Line Item"/>
    <s v="N/A"/>
    <x v="132"/>
    <x v="132"/>
    <m/>
    <x v="0"/>
  </r>
  <r>
    <n v="4445"/>
    <x v="28"/>
    <n v="88"/>
    <s v="Beverly"/>
    <s v="Expense"/>
    <s v="Line Item"/>
    <s v="N/A"/>
    <x v="133"/>
    <x v="133"/>
    <m/>
    <x v="0"/>
  </r>
  <r>
    <n v="4446"/>
    <x v="28"/>
    <n v="88"/>
    <s v="Beverly"/>
    <s v="Expense"/>
    <s v="Total"/>
    <s v="N/A"/>
    <x v="134"/>
    <x v="134"/>
    <m/>
    <x v="704"/>
  </r>
  <r>
    <n v="4447"/>
    <x v="28"/>
    <n v="88"/>
    <s v="Beverly"/>
    <s v="Expense"/>
    <s v="Line Item"/>
    <s v="N/A"/>
    <x v="135"/>
    <x v="135"/>
    <m/>
    <x v="705"/>
  </r>
  <r>
    <n v="4448"/>
    <x v="28"/>
    <n v="88"/>
    <s v="Beverly"/>
    <s v="Expense"/>
    <s v="Total"/>
    <s v="N/A"/>
    <x v="136"/>
    <x v="136"/>
    <m/>
    <x v="706"/>
  </r>
  <r>
    <n v="4449"/>
    <x v="28"/>
    <n v="88"/>
    <s v="Beverly"/>
    <s v="Expense"/>
    <s v="Line Item"/>
    <s v="N/A"/>
    <x v="137"/>
    <x v="137"/>
    <m/>
    <x v="0"/>
  </r>
  <r>
    <n v="4450"/>
    <x v="28"/>
    <n v="88"/>
    <s v="Beverly"/>
    <s v="Expense"/>
    <s v="Line Item"/>
    <s v="N/A"/>
    <x v="138"/>
    <x v="138"/>
    <m/>
    <x v="0"/>
  </r>
  <r>
    <n v="4451"/>
    <x v="28"/>
    <n v="88"/>
    <s v="Beverly"/>
    <s v="Expense"/>
    <s v="Total"/>
    <s v="N/A"/>
    <x v="139"/>
    <x v="139"/>
    <m/>
    <x v="706"/>
  </r>
  <r>
    <n v="4452"/>
    <x v="28"/>
    <n v="88"/>
    <s v="Beverly"/>
    <s v="Expense"/>
    <s v="Total"/>
    <s v="N/A"/>
    <x v="140"/>
    <x v="140"/>
    <m/>
    <x v="690"/>
  </r>
  <r>
    <n v="4453"/>
    <x v="28"/>
    <n v="88"/>
    <s v="Beverly"/>
    <s v="Expense"/>
    <s v="Line Item"/>
    <s v="N/A"/>
    <x v="141"/>
    <x v="141"/>
    <m/>
    <x v="707"/>
  </r>
  <r>
    <n v="4454"/>
    <x v="28"/>
    <n v="88"/>
    <s v="Beverly"/>
    <s v="Non-Reimbursable"/>
    <s v="Line Item"/>
    <s v="N/A"/>
    <x v="142"/>
    <x v="142"/>
    <m/>
    <x v="0"/>
  </r>
  <r>
    <n v="4455"/>
    <x v="28"/>
    <n v="88"/>
    <s v="Beverly"/>
    <s v="Non-Reimbursable"/>
    <s v="Line Item"/>
    <s v="N/A"/>
    <x v="143"/>
    <x v="143"/>
    <m/>
    <x v="0"/>
  </r>
  <r>
    <n v="4456"/>
    <x v="28"/>
    <n v="88"/>
    <s v="Beverly"/>
    <s v="Non-Reimbursable"/>
    <s v="Line Item"/>
    <s v="N/A"/>
    <x v="144"/>
    <x v="144"/>
    <m/>
    <x v="0"/>
  </r>
  <r>
    <n v="4457"/>
    <x v="28"/>
    <n v="88"/>
    <s v="Beverly"/>
    <s v="Non-Reimbursable"/>
    <s v="Line Item"/>
    <s v="N/A"/>
    <x v="145"/>
    <x v="145"/>
    <m/>
    <x v="0"/>
  </r>
  <r>
    <n v="4458"/>
    <x v="28"/>
    <n v="88"/>
    <s v="Beverly"/>
    <s v="Non-Reimbursable"/>
    <s v="Line Item"/>
    <s v="N/A"/>
    <x v="146"/>
    <x v="146"/>
    <m/>
    <x v="0"/>
  </r>
  <r>
    <n v="4459"/>
    <x v="28"/>
    <n v="88"/>
    <s v="Beverly"/>
    <s v="Non-Reimbursable"/>
    <s v="Line Item"/>
    <s v="N/A"/>
    <x v="147"/>
    <x v="147"/>
    <m/>
    <x v="0"/>
  </r>
  <r>
    <n v="4460"/>
    <x v="28"/>
    <n v="88"/>
    <s v="Beverly"/>
    <s v="Non-Reimbursable"/>
    <s v="Line Item"/>
    <s v="N/A"/>
    <x v="148"/>
    <x v="148"/>
    <m/>
    <x v="0"/>
  </r>
  <r>
    <n v="4461"/>
    <x v="28"/>
    <n v="88"/>
    <s v="Beverly"/>
    <s v="Non-Reimbursable"/>
    <s v="Total"/>
    <s v="N/A"/>
    <x v="149"/>
    <x v="149"/>
    <m/>
    <x v="0"/>
  </r>
  <r>
    <n v="4462"/>
    <x v="28"/>
    <n v="88"/>
    <s v="Beverly"/>
    <s v="Non-Reimbursable"/>
    <s v="Total"/>
    <s v="N/A"/>
    <x v="150"/>
    <x v="150"/>
    <m/>
    <x v="0"/>
  </r>
  <r>
    <n v="4463"/>
    <x v="28"/>
    <n v="88"/>
    <s v="Beverly"/>
    <s v="Non-Reimbursable"/>
    <s v="Line Item"/>
    <s v="N/A"/>
    <x v="151"/>
    <x v="151"/>
    <m/>
    <x v="0"/>
  </r>
  <r>
    <n v="4464"/>
    <x v="28"/>
    <n v="88"/>
    <s v="Beverly"/>
    <s v="Non-Reimbursable"/>
    <s v="Line Item"/>
    <s v="N/A"/>
    <x v="152"/>
    <x v="152"/>
    <m/>
    <x v="0"/>
  </r>
  <r>
    <n v="4465"/>
    <x v="28"/>
    <n v="88"/>
    <s v="Beverly"/>
    <s v="Non-Reimbursable"/>
    <s v="Line Item"/>
    <s v="N/A"/>
    <x v="153"/>
    <x v="153"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4465">
  <r>
    <n v="1"/>
    <s v="JRI, Tauton"/>
    <n v="61"/>
    <s v="Tauton"/>
    <s v="Revenue"/>
    <s v="Line Item"/>
    <x v="0"/>
    <s v="1R"/>
    <x v="0"/>
    <x v="0"/>
    <x v="0"/>
  </r>
  <r>
    <n v="2"/>
    <s v="JRI, Tauton"/>
    <n v="61"/>
    <s v="Tauton"/>
    <s v="Revenue"/>
    <s v="Line Item"/>
    <x v="0"/>
    <s v="2R"/>
    <x v="1"/>
    <x v="0"/>
    <x v="0"/>
  </r>
  <r>
    <n v="3"/>
    <s v="JRI, Tauton"/>
    <n v="61"/>
    <s v="Tauton"/>
    <s v="Revenue"/>
    <s v="Line Item"/>
    <x v="0"/>
    <s v="3R"/>
    <x v="2"/>
    <x v="0"/>
    <x v="0"/>
  </r>
  <r>
    <n v="4"/>
    <s v="JRI, Tauton"/>
    <n v="61"/>
    <s v="Tauton"/>
    <s v="Revenue"/>
    <s v="Total"/>
    <x v="0"/>
    <s v="4R"/>
    <x v="3"/>
    <x v="0"/>
    <x v="1"/>
  </r>
  <r>
    <n v="5"/>
    <s v="JRI, Tauton"/>
    <n v="61"/>
    <s v="Tauton"/>
    <s v="Revenue"/>
    <s v="Line Item"/>
    <x v="0"/>
    <s v="5R"/>
    <x v="4"/>
    <x v="0"/>
    <x v="0"/>
  </r>
  <r>
    <n v="6"/>
    <s v="JRI, Tauton"/>
    <n v="61"/>
    <s v="Tauton"/>
    <s v="Revenue"/>
    <s v="Line Item"/>
    <x v="0"/>
    <s v="6R"/>
    <x v="5"/>
    <x v="0"/>
    <x v="0"/>
  </r>
  <r>
    <n v="7"/>
    <s v="JRI, Tauton"/>
    <n v="61"/>
    <s v="Tauton"/>
    <s v="Revenue"/>
    <s v="Total"/>
    <x v="0"/>
    <s v="7R"/>
    <x v="6"/>
    <x v="0"/>
    <x v="1"/>
  </r>
  <r>
    <n v="8"/>
    <s v="JRI, Tauton"/>
    <n v="61"/>
    <s v="Tauton"/>
    <s v="Revenue"/>
    <s v="Line Item"/>
    <x v="0"/>
    <s v="8R"/>
    <x v="7"/>
    <x v="0"/>
    <x v="0"/>
  </r>
  <r>
    <n v="9"/>
    <s v="JRI, Tauton"/>
    <n v="61"/>
    <s v="Tauton"/>
    <s v="Revenue"/>
    <s v="Line Item"/>
    <x v="0"/>
    <s v="9R"/>
    <x v="8"/>
    <x v="0"/>
    <x v="0"/>
  </r>
  <r>
    <n v="10"/>
    <s v="JRI, Tauton"/>
    <n v="61"/>
    <s v="Tauton"/>
    <s v="Revenue"/>
    <s v="Line Item"/>
    <x v="0"/>
    <s v="10R"/>
    <x v="9"/>
    <x v="0"/>
    <x v="0"/>
  </r>
  <r>
    <n v="11"/>
    <s v="JRI, Tauton"/>
    <n v="61"/>
    <s v="Tauton"/>
    <s v="Revenue"/>
    <s v="Line Item"/>
    <x v="0"/>
    <s v="11R"/>
    <x v="10"/>
    <x v="0"/>
    <x v="2"/>
  </r>
  <r>
    <n v="12"/>
    <s v="JRI, Tauton"/>
    <n v="61"/>
    <s v="Tauton"/>
    <s v="Revenue"/>
    <s v="Line Item"/>
    <x v="0"/>
    <s v="12R"/>
    <x v="11"/>
    <x v="0"/>
    <x v="0"/>
  </r>
  <r>
    <n v="13"/>
    <s v="JRI, Tauton"/>
    <n v="61"/>
    <s v="Tauton"/>
    <s v="Revenue"/>
    <s v="Line Item"/>
    <x v="0"/>
    <s v="13R"/>
    <x v="12"/>
    <x v="0"/>
    <x v="0"/>
  </r>
  <r>
    <n v="14"/>
    <s v="JRI, Tauton"/>
    <n v="61"/>
    <s v="Tauton"/>
    <s v="Revenue"/>
    <s v="Line Item"/>
    <x v="0"/>
    <s v="14R"/>
    <x v="13"/>
    <x v="0"/>
    <x v="0"/>
  </r>
  <r>
    <n v="15"/>
    <s v="JRI, Tauton"/>
    <n v="61"/>
    <s v="Tauton"/>
    <s v="Revenue"/>
    <s v="Line Item"/>
    <x v="0"/>
    <s v="15R"/>
    <x v="14"/>
    <x v="0"/>
    <x v="0"/>
  </r>
  <r>
    <n v="16"/>
    <s v="JRI, Tauton"/>
    <n v="61"/>
    <s v="Tauton"/>
    <s v="Revenue"/>
    <s v="Line Item"/>
    <x v="0"/>
    <s v="16R"/>
    <x v="15"/>
    <x v="0"/>
    <x v="0"/>
  </r>
  <r>
    <n v="17"/>
    <s v="JRI, Tauton"/>
    <n v="61"/>
    <s v="Tauton"/>
    <s v="Revenue"/>
    <s v="Line Item"/>
    <x v="0"/>
    <s v="17R"/>
    <x v="16"/>
    <x v="0"/>
    <x v="0"/>
  </r>
  <r>
    <n v="18"/>
    <s v="JRI, Tauton"/>
    <n v="61"/>
    <s v="Tauton"/>
    <s v="Revenue"/>
    <s v="Line Item"/>
    <x v="0"/>
    <s v="18R"/>
    <x v="17"/>
    <x v="0"/>
    <x v="0"/>
  </r>
  <r>
    <n v="19"/>
    <s v="JRI, Tauton"/>
    <n v="61"/>
    <s v="Tauton"/>
    <s v="Revenue"/>
    <s v="Line Item"/>
    <x v="0"/>
    <s v="19R"/>
    <x v="18"/>
    <x v="0"/>
    <x v="0"/>
  </r>
  <r>
    <n v="20"/>
    <s v="JRI, Tauton"/>
    <n v="61"/>
    <s v="Tauton"/>
    <s v="Revenue"/>
    <s v="Line Item"/>
    <x v="0"/>
    <s v="20R"/>
    <x v="19"/>
    <x v="0"/>
    <x v="0"/>
  </r>
  <r>
    <n v="21"/>
    <s v="JRI, Tauton"/>
    <n v="61"/>
    <s v="Tauton"/>
    <s v="Revenue"/>
    <s v="Line Item"/>
    <x v="0"/>
    <s v="21R"/>
    <x v="20"/>
    <x v="0"/>
    <x v="0"/>
  </r>
  <r>
    <n v="22"/>
    <s v="JRI, Tauton"/>
    <n v="61"/>
    <s v="Tauton"/>
    <s v="Revenue"/>
    <s v="Line Item"/>
    <x v="0"/>
    <s v="22R"/>
    <x v="21"/>
    <x v="0"/>
    <x v="0"/>
  </r>
  <r>
    <n v="23"/>
    <s v="JRI, Tauton"/>
    <n v="61"/>
    <s v="Tauton"/>
    <s v="Revenue"/>
    <s v="Line Item"/>
    <x v="0"/>
    <s v="23R"/>
    <x v="22"/>
    <x v="0"/>
    <x v="0"/>
  </r>
  <r>
    <n v="24"/>
    <s v="JRI, Tauton"/>
    <n v="61"/>
    <s v="Tauton"/>
    <s v="Revenue"/>
    <s v="Line Item"/>
    <x v="0"/>
    <s v="24R"/>
    <x v="23"/>
    <x v="0"/>
    <x v="0"/>
  </r>
  <r>
    <n v="25"/>
    <s v="JRI, Tauton"/>
    <n v="61"/>
    <s v="Tauton"/>
    <s v="Revenue"/>
    <s v="Line Item"/>
    <x v="0"/>
    <s v="25R"/>
    <x v="24"/>
    <x v="0"/>
    <x v="0"/>
  </r>
  <r>
    <n v="26"/>
    <s v="JRI, Tauton"/>
    <n v="61"/>
    <s v="Tauton"/>
    <s v="Revenue"/>
    <s v="Line Item"/>
    <x v="0"/>
    <s v="26R"/>
    <x v="25"/>
    <x v="0"/>
    <x v="0"/>
  </r>
  <r>
    <n v="27"/>
    <s v="JRI, Tauton"/>
    <n v="61"/>
    <s v="Tauton"/>
    <s v="Revenue"/>
    <s v="Line Item"/>
    <x v="0"/>
    <s v="27R"/>
    <x v="26"/>
    <x v="0"/>
    <x v="0"/>
  </r>
  <r>
    <n v="28"/>
    <s v="JRI, Tauton"/>
    <n v="61"/>
    <s v="Tauton"/>
    <s v="Revenue"/>
    <s v="Line Item"/>
    <x v="0"/>
    <s v="28R"/>
    <x v="27"/>
    <x v="0"/>
    <x v="0"/>
  </r>
  <r>
    <n v="29"/>
    <s v="JRI, Tauton"/>
    <n v="61"/>
    <s v="Tauton"/>
    <s v="Revenue"/>
    <s v="Line Item"/>
    <x v="0"/>
    <s v="29R"/>
    <x v="28"/>
    <x v="0"/>
    <x v="3"/>
  </r>
  <r>
    <n v="30"/>
    <s v="JRI, Tauton"/>
    <n v="61"/>
    <s v="Tauton"/>
    <s v="Revenue"/>
    <s v="Line Item"/>
    <x v="0"/>
    <s v="30R"/>
    <x v="29"/>
    <x v="0"/>
    <x v="0"/>
  </r>
  <r>
    <n v="31"/>
    <s v="JRI, Tauton"/>
    <n v="61"/>
    <s v="Tauton"/>
    <s v="Revenue"/>
    <s v="Line Item"/>
    <x v="0"/>
    <s v="31R"/>
    <x v="30"/>
    <x v="0"/>
    <x v="0"/>
  </r>
  <r>
    <n v="32"/>
    <s v="JRI, Tauton"/>
    <n v="61"/>
    <s v="Tauton"/>
    <s v="Revenue"/>
    <s v="Line Item"/>
    <x v="0"/>
    <s v="32R"/>
    <x v="31"/>
    <x v="0"/>
    <x v="0"/>
  </r>
  <r>
    <n v="33"/>
    <s v="JRI, Tauton"/>
    <n v="61"/>
    <s v="Tauton"/>
    <s v="Revenue"/>
    <s v="Line Item"/>
    <x v="0"/>
    <s v="33R"/>
    <x v="32"/>
    <x v="0"/>
    <x v="0"/>
  </r>
  <r>
    <n v="34"/>
    <s v="JRI, Tauton"/>
    <n v="61"/>
    <s v="Tauton"/>
    <s v="Revenue"/>
    <s v="Line Item"/>
    <x v="0"/>
    <s v="34R"/>
    <x v="33"/>
    <x v="0"/>
    <x v="0"/>
  </r>
  <r>
    <n v="35"/>
    <s v="JRI, Tauton"/>
    <n v="61"/>
    <s v="Tauton"/>
    <s v="Revenue"/>
    <s v="Line Item"/>
    <x v="0"/>
    <s v="35R"/>
    <x v="34"/>
    <x v="0"/>
    <x v="0"/>
  </r>
  <r>
    <n v="36"/>
    <s v="JRI, Tauton"/>
    <n v="61"/>
    <s v="Tauton"/>
    <s v="Revenue"/>
    <s v="Line Item"/>
    <x v="0"/>
    <s v="36R"/>
    <x v="35"/>
    <x v="0"/>
    <x v="0"/>
  </r>
  <r>
    <n v="37"/>
    <s v="JRI, Tauton"/>
    <n v="61"/>
    <s v="Tauton"/>
    <s v="Revenue"/>
    <s v="Line Item"/>
    <x v="0"/>
    <s v="37R"/>
    <x v="36"/>
    <x v="0"/>
    <x v="0"/>
  </r>
  <r>
    <n v="38"/>
    <s v="JRI, Tauton"/>
    <n v="61"/>
    <s v="Tauton"/>
    <s v="Revenue"/>
    <s v="Line Item"/>
    <x v="0"/>
    <s v="38R"/>
    <x v="37"/>
    <x v="0"/>
    <x v="0"/>
  </r>
  <r>
    <n v="39"/>
    <s v="JRI, Tauton"/>
    <n v="61"/>
    <s v="Tauton"/>
    <s v="Revenue"/>
    <s v="Line Item"/>
    <x v="0"/>
    <s v="39R"/>
    <x v="38"/>
    <x v="0"/>
    <x v="0"/>
  </r>
  <r>
    <n v="40"/>
    <s v="JRI, Tauton"/>
    <n v="61"/>
    <s v="Tauton"/>
    <s v="Revenue"/>
    <s v="Line Item"/>
    <x v="0"/>
    <s v="40R"/>
    <x v="39"/>
    <x v="0"/>
    <x v="0"/>
  </r>
  <r>
    <n v="41"/>
    <s v="JRI, Tauton"/>
    <n v="61"/>
    <s v="Tauton"/>
    <s v="Revenue"/>
    <s v="Line Item"/>
    <x v="0"/>
    <s v="41R"/>
    <x v="40"/>
    <x v="0"/>
    <x v="0"/>
  </r>
  <r>
    <n v="42"/>
    <s v="JRI, Tauton"/>
    <n v="61"/>
    <s v="Tauton"/>
    <s v="Revenue"/>
    <s v="Line Item"/>
    <x v="0"/>
    <s v="42R"/>
    <x v="41"/>
    <x v="0"/>
    <x v="0"/>
  </r>
  <r>
    <n v="43"/>
    <s v="JRI, Tauton"/>
    <n v="61"/>
    <s v="Tauton"/>
    <s v="Revenue"/>
    <s v="Total"/>
    <x v="0"/>
    <s v="43R"/>
    <x v="42"/>
    <x v="0"/>
    <x v="4"/>
  </r>
  <r>
    <n v="44"/>
    <s v="JRI, Tauton"/>
    <n v="61"/>
    <s v="Tauton"/>
    <s v="Revenue"/>
    <s v="Line Item"/>
    <x v="0"/>
    <s v="44R"/>
    <x v="43"/>
    <x v="0"/>
    <x v="0"/>
  </r>
  <r>
    <n v="45"/>
    <s v="JRI, Tauton"/>
    <n v="61"/>
    <s v="Tauton"/>
    <s v="Revenue"/>
    <s v="Line Item"/>
    <x v="0"/>
    <s v="45R"/>
    <x v="44"/>
    <x v="0"/>
    <x v="0"/>
  </r>
  <r>
    <n v="46"/>
    <s v="JRI, Tauton"/>
    <n v="61"/>
    <s v="Tauton"/>
    <s v="Revenue"/>
    <s v="Line Item"/>
    <x v="0"/>
    <s v="46R"/>
    <x v="45"/>
    <x v="0"/>
    <x v="0"/>
  </r>
  <r>
    <n v="47"/>
    <s v="JRI, Tauton"/>
    <n v="61"/>
    <s v="Tauton"/>
    <s v="Revenue"/>
    <s v="Line Item"/>
    <x v="0"/>
    <s v="47R"/>
    <x v="46"/>
    <x v="0"/>
    <x v="0"/>
  </r>
  <r>
    <n v="48"/>
    <s v="JRI, Tauton"/>
    <n v="61"/>
    <s v="Tauton"/>
    <s v="Revenue"/>
    <s v="Line Item"/>
    <x v="0"/>
    <s v="48R"/>
    <x v="47"/>
    <x v="0"/>
    <x v="0"/>
  </r>
  <r>
    <n v="49"/>
    <s v="JRI, Tauton"/>
    <n v="61"/>
    <s v="Tauton"/>
    <s v="Revenue"/>
    <s v="Line Item"/>
    <x v="0"/>
    <s v="49R"/>
    <x v="48"/>
    <x v="0"/>
    <x v="0"/>
  </r>
  <r>
    <n v="50"/>
    <s v="JRI, Tauton"/>
    <n v="61"/>
    <s v="Tauton"/>
    <s v="Revenue"/>
    <s v="Line Item"/>
    <x v="0"/>
    <s v="50R"/>
    <x v="49"/>
    <x v="0"/>
    <x v="0"/>
  </r>
  <r>
    <n v="51"/>
    <s v="JRI, Tauton"/>
    <n v="61"/>
    <s v="Tauton"/>
    <s v="Revenue"/>
    <s v="Line Item"/>
    <x v="0"/>
    <s v="51R"/>
    <x v="50"/>
    <x v="0"/>
    <x v="0"/>
  </r>
  <r>
    <n v="52"/>
    <s v="JRI, Tauton"/>
    <n v="61"/>
    <s v="Tauton"/>
    <s v="Revenue"/>
    <s v="Line Item"/>
    <x v="0"/>
    <s v="52R"/>
    <x v="51"/>
    <x v="0"/>
    <x v="0"/>
  </r>
  <r>
    <n v="53"/>
    <s v="JRI, Tauton"/>
    <n v="61"/>
    <s v="Tauton"/>
    <s v="Revenue"/>
    <s v="Total"/>
    <x v="0"/>
    <s v="53R"/>
    <x v="52"/>
    <x v="0"/>
    <x v="4"/>
  </r>
  <r>
    <n v="54"/>
    <s v="JRI, Tauton"/>
    <n v="61"/>
    <s v="Tauton"/>
    <s v="Salary Expense"/>
    <s v="Line Item"/>
    <x v="1"/>
    <s v="1S"/>
    <x v="53"/>
    <x v="1"/>
    <x v="5"/>
  </r>
  <r>
    <n v="55"/>
    <s v="JRI, Tauton"/>
    <n v="61"/>
    <s v="Tauton"/>
    <s v="Salary Expense"/>
    <s v="Line Item"/>
    <x v="1"/>
    <s v="2S"/>
    <x v="54"/>
    <x v="0"/>
    <x v="0"/>
  </r>
  <r>
    <n v="56"/>
    <s v="JRI, Tauton"/>
    <n v="61"/>
    <s v="Tauton"/>
    <s v="Salary Expense"/>
    <s v="Line Item"/>
    <x v="1"/>
    <s v="3S"/>
    <x v="55"/>
    <x v="0"/>
    <x v="0"/>
  </r>
  <r>
    <n v="57"/>
    <s v="JRI, Tauton"/>
    <n v="61"/>
    <s v="Tauton"/>
    <s v="Salary Expense"/>
    <s v="Line Item"/>
    <x v="2"/>
    <s v="4S"/>
    <x v="56"/>
    <x v="0"/>
    <x v="0"/>
  </r>
  <r>
    <n v="58"/>
    <s v="JRI, Tauton"/>
    <n v="61"/>
    <s v="Tauton"/>
    <s v="Salary Expense"/>
    <s v="Line Item"/>
    <x v="2"/>
    <s v="5S"/>
    <x v="57"/>
    <x v="0"/>
    <x v="0"/>
  </r>
  <r>
    <n v="59"/>
    <s v="JRI, Tauton"/>
    <n v="61"/>
    <s v="Tauton"/>
    <s v="Salary Expense"/>
    <s v="Line Item"/>
    <x v="2"/>
    <s v="6S"/>
    <x v="58"/>
    <x v="0"/>
    <x v="0"/>
  </r>
  <r>
    <n v="60"/>
    <s v="JRI, Tauton"/>
    <n v="61"/>
    <s v="Tauton"/>
    <s v="Salary Expense"/>
    <s v="Line Item"/>
    <x v="2"/>
    <s v="7S"/>
    <x v="59"/>
    <x v="0"/>
    <x v="0"/>
  </r>
  <r>
    <n v="61"/>
    <s v="JRI, Tauton"/>
    <n v="61"/>
    <s v="Tauton"/>
    <s v="Salary Expense"/>
    <s v="Line Item"/>
    <x v="2"/>
    <s v="8S"/>
    <x v="60"/>
    <x v="0"/>
    <x v="0"/>
  </r>
  <r>
    <n v="62"/>
    <s v="JRI, Tauton"/>
    <n v="61"/>
    <s v="Tauton"/>
    <s v="Salary Expense"/>
    <s v="Line Item"/>
    <x v="2"/>
    <s v="9S"/>
    <x v="61"/>
    <x v="0"/>
    <x v="0"/>
  </r>
  <r>
    <n v="63"/>
    <s v="JRI, Tauton"/>
    <n v="61"/>
    <s v="Tauton"/>
    <s v="Salary Expense"/>
    <s v="Line Item"/>
    <x v="2"/>
    <s v="10S"/>
    <x v="62"/>
    <x v="0"/>
    <x v="0"/>
  </r>
  <r>
    <n v="64"/>
    <s v="JRI, Tauton"/>
    <n v="61"/>
    <s v="Tauton"/>
    <s v="Salary Expense"/>
    <s v="Line Item"/>
    <x v="2"/>
    <s v="11S"/>
    <x v="63"/>
    <x v="0"/>
    <x v="0"/>
  </r>
  <r>
    <n v="65"/>
    <s v="JRI, Tauton"/>
    <n v="61"/>
    <s v="Tauton"/>
    <s v="Salary Expense"/>
    <s v="Line Item"/>
    <x v="2"/>
    <s v="12S"/>
    <x v="64"/>
    <x v="0"/>
    <x v="0"/>
  </r>
  <r>
    <n v="66"/>
    <s v="JRI, Tauton"/>
    <n v="61"/>
    <s v="Tauton"/>
    <s v="Salary Expense"/>
    <s v="Line Item"/>
    <x v="2"/>
    <s v="13S"/>
    <x v="65"/>
    <x v="0"/>
    <x v="0"/>
  </r>
  <r>
    <n v="67"/>
    <s v="JRI, Tauton"/>
    <n v="61"/>
    <s v="Tauton"/>
    <s v="Salary Expense"/>
    <s v="Line Item"/>
    <x v="2"/>
    <s v="14S"/>
    <x v="66"/>
    <x v="0"/>
    <x v="0"/>
  </r>
  <r>
    <n v="68"/>
    <s v="JRI, Tauton"/>
    <n v="61"/>
    <s v="Tauton"/>
    <s v="Salary Expense"/>
    <s v="Line Item"/>
    <x v="2"/>
    <s v="15S"/>
    <x v="67"/>
    <x v="0"/>
    <x v="0"/>
  </r>
  <r>
    <n v="69"/>
    <s v="JRI, Tauton"/>
    <n v="61"/>
    <s v="Tauton"/>
    <s v="Salary Expense"/>
    <s v="Line Item"/>
    <x v="2"/>
    <s v="16S"/>
    <x v="68"/>
    <x v="0"/>
    <x v="0"/>
  </r>
  <r>
    <n v="70"/>
    <s v="JRI, Tauton"/>
    <n v="61"/>
    <s v="Tauton"/>
    <s v="Salary Expense"/>
    <s v="Line Item"/>
    <x v="2"/>
    <s v="17S"/>
    <x v="69"/>
    <x v="0"/>
    <x v="0"/>
  </r>
  <r>
    <n v="71"/>
    <s v="JRI, Tauton"/>
    <n v="61"/>
    <s v="Tauton"/>
    <s v="Salary Expense"/>
    <s v="Line Item"/>
    <x v="2"/>
    <s v="18S"/>
    <x v="70"/>
    <x v="0"/>
    <x v="0"/>
  </r>
  <r>
    <n v="72"/>
    <s v="JRI, Tauton"/>
    <n v="61"/>
    <s v="Tauton"/>
    <s v="Salary Expense"/>
    <s v="Line Item"/>
    <x v="2"/>
    <s v="19S"/>
    <x v="71"/>
    <x v="0"/>
    <x v="0"/>
  </r>
  <r>
    <n v="73"/>
    <s v="JRI, Tauton"/>
    <n v="61"/>
    <s v="Tauton"/>
    <s v="Salary Expense"/>
    <s v="Line Item"/>
    <x v="2"/>
    <s v="20S"/>
    <x v="72"/>
    <x v="0"/>
    <x v="0"/>
  </r>
  <r>
    <n v="74"/>
    <s v="JRI, Tauton"/>
    <n v="61"/>
    <s v="Tauton"/>
    <s v="Salary Expense"/>
    <s v="Line Item"/>
    <x v="2"/>
    <s v="21S"/>
    <x v="73"/>
    <x v="0"/>
    <x v="0"/>
  </r>
  <r>
    <n v="75"/>
    <s v="JRI, Tauton"/>
    <n v="61"/>
    <s v="Tauton"/>
    <s v="Salary Expense"/>
    <s v="Line Item"/>
    <x v="2"/>
    <s v="22S"/>
    <x v="74"/>
    <x v="0"/>
    <x v="0"/>
  </r>
  <r>
    <n v="76"/>
    <s v="JRI, Tauton"/>
    <n v="61"/>
    <s v="Tauton"/>
    <s v="Salary Expense"/>
    <s v="Line Item"/>
    <x v="2"/>
    <s v="23S"/>
    <x v="75"/>
    <x v="0"/>
    <x v="0"/>
  </r>
  <r>
    <n v="77"/>
    <s v="JRI, Tauton"/>
    <n v="61"/>
    <s v="Tauton"/>
    <s v="Salary Expense"/>
    <s v="Line Item"/>
    <x v="2"/>
    <s v="24S"/>
    <x v="76"/>
    <x v="0"/>
    <x v="0"/>
  </r>
  <r>
    <n v="78"/>
    <s v="JRI, Tauton"/>
    <n v="61"/>
    <s v="Tauton"/>
    <s v="Salary Expense"/>
    <s v="Line Item"/>
    <x v="2"/>
    <s v="25S"/>
    <x v="77"/>
    <x v="0"/>
    <x v="0"/>
  </r>
  <r>
    <n v="79"/>
    <s v="JRI, Tauton"/>
    <n v="61"/>
    <s v="Tauton"/>
    <s v="Salary Expense"/>
    <s v="Line Item"/>
    <x v="2"/>
    <s v="26S"/>
    <x v="78"/>
    <x v="0"/>
    <x v="0"/>
  </r>
  <r>
    <n v="80"/>
    <s v="JRI, Tauton"/>
    <n v="61"/>
    <s v="Tauton"/>
    <s v="Salary Expense"/>
    <s v="Line Item"/>
    <x v="2"/>
    <s v="27S"/>
    <x v="79"/>
    <x v="0"/>
    <x v="0"/>
  </r>
  <r>
    <n v="81"/>
    <s v="JRI, Tauton"/>
    <n v="61"/>
    <s v="Tauton"/>
    <s v="Salary Expense"/>
    <s v="Line Item"/>
    <x v="2"/>
    <s v="28S"/>
    <x v="80"/>
    <x v="0"/>
    <x v="0"/>
  </r>
  <r>
    <n v="82"/>
    <s v="JRI, Tauton"/>
    <n v="61"/>
    <s v="Tauton"/>
    <s v="Salary Expense"/>
    <s v="Line Item"/>
    <x v="2"/>
    <s v="29S"/>
    <x v="81"/>
    <x v="2"/>
    <x v="6"/>
  </r>
  <r>
    <n v="83"/>
    <s v="JRI, Tauton"/>
    <n v="61"/>
    <s v="Tauton"/>
    <s v="Salary Expense"/>
    <s v="Line Item"/>
    <x v="2"/>
    <s v="30S"/>
    <x v="82"/>
    <x v="3"/>
    <x v="7"/>
  </r>
  <r>
    <n v="84"/>
    <s v="JRI, Tauton"/>
    <n v="61"/>
    <s v="Tauton"/>
    <s v="Salary Expense"/>
    <s v="Line Item"/>
    <x v="2"/>
    <s v="31S"/>
    <x v="83"/>
    <x v="0"/>
    <x v="0"/>
  </r>
  <r>
    <n v="85"/>
    <s v="JRI, Tauton"/>
    <n v="61"/>
    <s v="Tauton"/>
    <s v="Salary Expense"/>
    <s v="Line Item"/>
    <x v="2"/>
    <s v="32S"/>
    <x v="84"/>
    <x v="0"/>
    <x v="0"/>
  </r>
  <r>
    <n v="86"/>
    <s v="JRI, Tauton"/>
    <n v="61"/>
    <s v="Tauton"/>
    <s v="Salary Expense"/>
    <s v="Line Item"/>
    <x v="2"/>
    <s v="33S"/>
    <x v="85"/>
    <x v="0"/>
    <x v="0"/>
  </r>
  <r>
    <n v="87"/>
    <s v="JRI, Tauton"/>
    <n v="61"/>
    <s v="Tauton"/>
    <s v="Salary Expense"/>
    <s v="Line Item"/>
    <x v="2"/>
    <s v="34S"/>
    <x v="86"/>
    <x v="4"/>
    <x v="8"/>
  </r>
  <r>
    <n v="88"/>
    <s v="JRI, Tauton"/>
    <n v="61"/>
    <s v="Tauton"/>
    <s v="Salary Expense"/>
    <s v="Line Item"/>
    <x v="2"/>
    <s v="35S"/>
    <x v="87"/>
    <x v="4"/>
    <x v="9"/>
  </r>
  <r>
    <n v="89"/>
    <s v="JRI, Tauton"/>
    <n v="61"/>
    <s v="Tauton"/>
    <s v="Salary Expense"/>
    <s v="Line Item"/>
    <x v="2"/>
    <s v="36S"/>
    <x v="88"/>
    <x v="0"/>
    <x v="0"/>
  </r>
  <r>
    <n v="90"/>
    <s v="JRI, Tauton"/>
    <n v="61"/>
    <s v="Tauton"/>
    <s v="Salary Expense"/>
    <s v="Line Item"/>
    <x v="2"/>
    <s v="37S"/>
    <x v="89"/>
    <x v="0"/>
    <x v="0"/>
  </r>
  <r>
    <n v="91"/>
    <s v="JRI, Tauton"/>
    <n v="61"/>
    <s v="Tauton"/>
    <s v="Salary Expense"/>
    <s v="Line Item"/>
    <x v="0"/>
    <s v="38S"/>
    <x v="90"/>
    <x v="0"/>
    <x v="0"/>
  </r>
  <r>
    <n v="92"/>
    <s v="JRI, Tauton"/>
    <n v="61"/>
    <s v="Tauton"/>
    <s v="Salary Expense"/>
    <s v="Total"/>
    <x v="0"/>
    <s v="39S"/>
    <x v="91"/>
    <x v="5"/>
    <x v="10"/>
  </r>
  <r>
    <n v="93"/>
    <s v="JRI, Tauton"/>
    <n v="61"/>
    <s v="Tauton"/>
    <s v="Expense"/>
    <s v="Total"/>
    <x v="0"/>
    <s v="1E"/>
    <x v="92"/>
    <x v="5"/>
    <x v="10"/>
  </r>
  <r>
    <n v="94"/>
    <s v="JRI, Tauton"/>
    <n v="61"/>
    <s v="Tauton"/>
    <s v="Expense"/>
    <s v="Line Item"/>
    <x v="0"/>
    <s v="2E"/>
    <x v="93"/>
    <x v="0"/>
    <x v="0"/>
  </r>
  <r>
    <n v="95"/>
    <s v="JRI, Tauton"/>
    <n v="61"/>
    <s v="Tauton"/>
    <s v="Expense"/>
    <s v="Line Item"/>
    <x v="0"/>
    <s v="3E"/>
    <x v="94"/>
    <x v="0"/>
    <x v="0"/>
  </r>
  <r>
    <n v="96"/>
    <s v="JRI, Tauton"/>
    <n v="61"/>
    <s v="Tauton"/>
    <s v="Expense"/>
    <s v="Line Item"/>
    <x v="0"/>
    <s v="4E"/>
    <x v="95"/>
    <x v="0"/>
    <x v="0"/>
  </r>
  <r>
    <n v="97"/>
    <s v="JRI, Tauton"/>
    <n v="61"/>
    <s v="Tauton"/>
    <s v="Expense"/>
    <s v="Line Item"/>
    <x v="0"/>
    <s v="5E"/>
    <x v="96"/>
    <x v="0"/>
    <x v="0"/>
  </r>
  <r>
    <n v="98"/>
    <s v="JRI, Tauton"/>
    <n v="61"/>
    <s v="Tauton"/>
    <s v="Expense"/>
    <s v="Total"/>
    <x v="0"/>
    <s v="6E"/>
    <x v="97"/>
    <x v="6"/>
    <x v="1"/>
  </r>
  <r>
    <n v="99"/>
    <s v="JRI, Tauton"/>
    <n v="61"/>
    <s v="Tauton"/>
    <s v="Expense"/>
    <s v="Line Item"/>
    <x v="0"/>
    <s v="7E"/>
    <x v="98"/>
    <x v="0"/>
    <x v="0"/>
  </r>
  <r>
    <n v="100"/>
    <s v="JRI, Tauton"/>
    <n v="61"/>
    <s v="Tauton"/>
    <s v="Expense"/>
    <s v="Total"/>
    <x v="0"/>
    <s v="8E"/>
    <x v="99"/>
    <x v="5"/>
    <x v="10"/>
  </r>
  <r>
    <n v="101"/>
    <s v="JRI, Tauton"/>
    <n v="61"/>
    <s v="Tauton"/>
    <s v="Expense"/>
    <s v="Line Item"/>
    <x v="0"/>
    <s v="9E"/>
    <x v="100"/>
    <x v="0"/>
    <x v="11"/>
  </r>
  <r>
    <n v="102"/>
    <s v="JRI, Tauton"/>
    <n v="61"/>
    <s v="Tauton"/>
    <s v="Expense"/>
    <s v="Line Item"/>
    <x v="0"/>
    <s v="10E"/>
    <x v="101"/>
    <x v="0"/>
    <x v="12"/>
  </r>
  <r>
    <n v="103"/>
    <s v="JRI, Tauton"/>
    <n v="61"/>
    <s v="Tauton"/>
    <s v="Expense"/>
    <s v="Line Item"/>
    <x v="0"/>
    <s v="11E"/>
    <x v="102"/>
    <x v="0"/>
    <x v="0"/>
  </r>
  <r>
    <n v="104"/>
    <s v="JRI, Tauton"/>
    <n v="61"/>
    <s v="Tauton"/>
    <s v="Expense"/>
    <s v="Total"/>
    <x v="0"/>
    <s v="12E"/>
    <x v="103"/>
    <x v="0"/>
    <x v="13"/>
  </r>
  <r>
    <n v="105"/>
    <s v="JRI, Tauton"/>
    <n v="61"/>
    <s v="Tauton"/>
    <s v="Expense"/>
    <s v="Line Item"/>
    <x v="0"/>
    <s v="13E"/>
    <x v="104"/>
    <x v="0"/>
    <x v="14"/>
  </r>
  <r>
    <n v="106"/>
    <s v="JRI, Tauton"/>
    <n v="61"/>
    <s v="Tauton"/>
    <s v="Expense"/>
    <s v="Line Item"/>
    <x v="0"/>
    <s v="14E"/>
    <x v="105"/>
    <x v="0"/>
    <x v="0"/>
  </r>
  <r>
    <n v="107"/>
    <s v="JRI, Tauton"/>
    <n v="61"/>
    <s v="Tauton"/>
    <s v="Expense"/>
    <s v="Line Item"/>
    <x v="0"/>
    <s v="15E"/>
    <x v="106"/>
    <x v="0"/>
    <x v="0"/>
  </r>
  <r>
    <n v="108"/>
    <s v="JRI, Tauton"/>
    <n v="61"/>
    <s v="Tauton"/>
    <s v="Expense"/>
    <s v="Line Item"/>
    <x v="0"/>
    <s v="16E"/>
    <x v="107"/>
    <x v="0"/>
    <x v="0"/>
  </r>
  <r>
    <n v="109"/>
    <s v="JRI, Tauton"/>
    <n v="61"/>
    <s v="Tauton"/>
    <s v="Expense"/>
    <s v="Total"/>
    <x v="0"/>
    <s v="17E"/>
    <x v="108"/>
    <x v="0"/>
    <x v="14"/>
  </r>
  <r>
    <n v="110"/>
    <s v="JRI, Tauton"/>
    <n v="61"/>
    <s v="Tauton"/>
    <s v="Expense"/>
    <s v="Line Item"/>
    <x v="0"/>
    <s v="18E"/>
    <x v="109"/>
    <x v="0"/>
    <x v="0"/>
  </r>
  <r>
    <n v="111"/>
    <s v="JRI, Tauton"/>
    <n v="61"/>
    <s v="Tauton"/>
    <s v="Expense"/>
    <s v="Line Item"/>
    <x v="0"/>
    <s v="19E"/>
    <x v="110"/>
    <x v="0"/>
    <x v="0"/>
  </r>
  <r>
    <n v="112"/>
    <s v="JRI, Tauton"/>
    <n v="61"/>
    <s v="Tauton"/>
    <s v="Expense"/>
    <s v="Line Item"/>
    <x v="0"/>
    <s v="20E"/>
    <x v="111"/>
    <x v="0"/>
    <x v="0"/>
  </r>
  <r>
    <n v="113"/>
    <s v="JRI, Tauton"/>
    <n v="61"/>
    <s v="Tauton"/>
    <s v="Expense"/>
    <s v="Line Item"/>
    <x v="0"/>
    <s v="21E"/>
    <x v="112"/>
    <x v="0"/>
    <x v="0"/>
  </r>
  <r>
    <n v="114"/>
    <s v="JRI, Tauton"/>
    <n v="61"/>
    <s v="Tauton"/>
    <s v="Expense"/>
    <s v="Line Item"/>
    <x v="0"/>
    <s v="22E"/>
    <x v="113"/>
    <x v="0"/>
    <x v="15"/>
  </r>
  <r>
    <n v="115"/>
    <s v="JRI, Tauton"/>
    <n v="61"/>
    <s v="Tauton"/>
    <s v="Expense"/>
    <s v="Line Item"/>
    <x v="0"/>
    <s v="23E"/>
    <x v="114"/>
    <x v="0"/>
    <x v="16"/>
  </r>
  <r>
    <n v="116"/>
    <s v="JRI, Tauton"/>
    <n v="61"/>
    <s v="Tauton"/>
    <s v="Expense"/>
    <s v="Line Item"/>
    <x v="0"/>
    <s v="24E"/>
    <x v="115"/>
    <x v="0"/>
    <x v="0"/>
  </r>
  <r>
    <n v="117"/>
    <s v="JRI, Tauton"/>
    <n v="61"/>
    <s v="Tauton"/>
    <s v="Expense"/>
    <s v="Line Item"/>
    <x v="0"/>
    <s v="25E"/>
    <x v="116"/>
    <x v="0"/>
    <x v="0"/>
  </r>
  <r>
    <n v="118"/>
    <s v="JRI, Tauton"/>
    <n v="61"/>
    <s v="Tauton"/>
    <s v="Expense"/>
    <s v="Line Item"/>
    <x v="0"/>
    <s v="26E"/>
    <x v="117"/>
    <x v="0"/>
    <x v="0"/>
  </r>
  <r>
    <n v="119"/>
    <s v="JRI, Tauton"/>
    <n v="61"/>
    <s v="Tauton"/>
    <s v="Expense"/>
    <s v="Line Item"/>
    <x v="0"/>
    <s v="27E"/>
    <x v="118"/>
    <x v="0"/>
    <x v="0"/>
  </r>
  <r>
    <n v="120"/>
    <s v="JRI, Tauton"/>
    <n v="61"/>
    <s v="Tauton"/>
    <s v="Expense"/>
    <s v="Line Item"/>
    <x v="0"/>
    <s v="28E"/>
    <x v="119"/>
    <x v="0"/>
    <x v="0"/>
  </r>
  <r>
    <n v="121"/>
    <s v="JRI, Tauton"/>
    <n v="61"/>
    <s v="Tauton"/>
    <s v="Expense"/>
    <s v="Line Item"/>
    <x v="0"/>
    <s v="29E"/>
    <x v="120"/>
    <x v="0"/>
    <x v="0"/>
  </r>
  <r>
    <n v="122"/>
    <s v="JRI, Tauton"/>
    <n v="61"/>
    <s v="Tauton"/>
    <s v="Expense"/>
    <s v="Line Item"/>
    <x v="0"/>
    <s v="30E"/>
    <x v="121"/>
    <x v="0"/>
    <x v="0"/>
  </r>
  <r>
    <n v="123"/>
    <s v="JRI, Tauton"/>
    <n v="61"/>
    <s v="Tauton"/>
    <s v="Expense"/>
    <s v="Line Item"/>
    <x v="0"/>
    <s v="31E"/>
    <x v="122"/>
    <x v="0"/>
    <x v="0"/>
  </r>
  <r>
    <n v="124"/>
    <s v="JRI, Tauton"/>
    <n v="61"/>
    <s v="Tauton"/>
    <s v="Expense"/>
    <s v="Line Item"/>
    <x v="0"/>
    <s v="32E"/>
    <x v="123"/>
    <x v="0"/>
    <x v="0"/>
  </r>
  <r>
    <n v="125"/>
    <s v="JRI, Tauton"/>
    <n v="61"/>
    <s v="Tauton"/>
    <s v="Expense"/>
    <s v="Line Item"/>
    <x v="0"/>
    <s v="33E"/>
    <x v="124"/>
    <x v="0"/>
    <x v="17"/>
  </r>
  <r>
    <n v="126"/>
    <s v="JRI, Tauton"/>
    <n v="61"/>
    <s v="Tauton"/>
    <s v="Expense"/>
    <s v="Line Item"/>
    <x v="0"/>
    <s v="34E"/>
    <x v="125"/>
    <x v="0"/>
    <x v="0"/>
  </r>
  <r>
    <n v="127"/>
    <s v="JRI, Tauton"/>
    <n v="61"/>
    <s v="Tauton"/>
    <s v="Expense"/>
    <s v="Line Item"/>
    <x v="0"/>
    <s v="35E"/>
    <x v="126"/>
    <x v="0"/>
    <x v="0"/>
  </r>
  <r>
    <n v="128"/>
    <s v="JRI, Tauton"/>
    <n v="61"/>
    <s v="Tauton"/>
    <s v="Expense"/>
    <s v="Total"/>
    <x v="0"/>
    <s v="36E"/>
    <x v="127"/>
    <x v="0"/>
    <x v="18"/>
  </r>
  <r>
    <n v="129"/>
    <s v="JRI, Tauton"/>
    <n v="61"/>
    <s v="Tauton"/>
    <s v="Expense"/>
    <s v="Line Item"/>
    <x v="0"/>
    <s v="42E"/>
    <x v="128"/>
    <x v="0"/>
    <x v="0"/>
  </r>
  <r>
    <n v="130"/>
    <s v="JRI, Tauton"/>
    <n v="61"/>
    <s v="Tauton"/>
    <s v="Expense"/>
    <s v="Line Item"/>
    <x v="0"/>
    <s v="43E"/>
    <x v="129"/>
    <x v="0"/>
    <x v="0"/>
  </r>
  <r>
    <n v="131"/>
    <s v="JRI, Tauton"/>
    <n v="61"/>
    <s v="Tauton"/>
    <s v="Expense"/>
    <s v="Line Item"/>
    <x v="0"/>
    <s v="44E"/>
    <x v="130"/>
    <x v="0"/>
    <x v="19"/>
  </r>
  <r>
    <n v="132"/>
    <s v="JRI, Tauton"/>
    <n v="61"/>
    <s v="Tauton"/>
    <s v="Expense"/>
    <s v="Line Item"/>
    <x v="0"/>
    <s v="48E"/>
    <x v="131"/>
    <x v="0"/>
    <x v="20"/>
  </r>
  <r>
    <n v="133"/>
    <s v="JRI, Tauton"/>
    <n v="61"/>
    <s v="Tauton"/>
    <s v="Expense"/>
    <s v="Line Item"/>
    <x v="0"/>
    <s v="49E"/>
    <x v="132"/>
    <x v="0"/>
    <x v="0"/>
  </r>
  <r>
    <n v="134"/>
    <s v="JRI, Tauton"/>
    <n v="61"/>
    <s v="Tauton"/>
    <s v="Expense"/>
    <s v="Line Item"/>
    <x v="0"/>
    <s v="50E"/>
    <x v="133"/>
    <x v="0"/>
    <x v="0"/>
  </r>
  <r>
    <n v="135"/>
    <s v="JRI, Tauton"/>
    <n v="61"/>
    <s v="Tauton"/>
    <s v="Expense"/>
    <s v="Total"/>
    <x v="0"/>
    <s v="51E"/>
    <x v="134"/>
    <x v="0"/>
    <x v="21"/>
  </r>
  <r>
    <n v="136"/>
    <s v="JRI, Tauton"/>
    <n v="61"/>
    <s v="Tauton"/>
    <s v="Expense"/>
    <s v="Line Item"/>
    <x v="0"/>
    <s v="52E"/>
    <x v="135"/>
    <x v="0"/>
    <x v="22"/>
  </r>
  <r>
    <n v="137"/>
    <s v="JRI, Tauton"/>
    <n v="61"/>
    <s v="Tauton"/>
    <s v="Expense"/>
    <s v="Total"/>
    <x v="0"/>
    <s v="53E"/>
    <x v="136"/>
    <x v="0"/>
    <x v="23"/>
  </r>
  <r>
    <n v="138"/>
    <s v="JRI, Tauton"/>
    <n v="61"/>
    <s v="Tauton"/>
    <s v="Expense"/>
    <s v="Line Item"/>
    <x v="0"/>
    <s v="54E"/>
    <x v="137"/>
    <x v="0"/>
    <x v="0"/>
  </r>
  <r>
    <n v="139"/>
    <s v="JRI, Tauton"/>
    <n v="61"/>
    <s v="Tauton"/>
    <s v="Expense"/>
    <s v="Line Item"/>
    <x v="0"/>
    <s v="55E"/>
    <x v="138"/>
    <x v="0"/>
    <x v="0"/>
  </r>
  <r>
    <n v="140"/>
    <s v="JRI, Tauton"/>
    <n v="61"/>
    <s v="Tauton"/>
    <s v="Expense"/>
    <s v="Total"/>
    <x v="0"/>
    <s v="56E"/>
    <x v="139"/>
    <x v="0"/>
    <x v="23"/>
  </r>
  <r>
    <n v="141"/>
    <s v="JRI, Tauton"/>
    <n v="61"/>
    <s v="Tauton"/>
    <s v="Expense"/>
    <s v="Total"/>
    <x v="0"/>
    <s v="57E"/>
    <x v="140"/>
    <x v="0"/>
    <x v="4"/>
  </r>
  <r>
    <n v="142"/>
    <s v="JRI, Tauton"/>
    <n v="61"/>
    <s v="Tauton"/>
    <s v="Expense"/>
    <s v="Line Item"/>
    <x v="0"/>
    <s v="58E"/>
    <x v="141"/>
    <x v="0"/>
    <x v="24"/>
  </r>
  <r>
    <n v="143"/>
    <s v="JRI, Tauton"/>
    <n v="61"/>
    <s v="Tauton"/>
    <s v="Non-Reimbursable"/>
    <s v="Line Item"/>
    <x v="0"/>
    <s v="1N"/>
    <x v="142"/>
    <x v="0"/>
    <x v="0"/>
  </r>
  <r>
    <n v="144"/>
    <s v="JRI, Tauton"/>
    <n v="61"/>
    <s v="Tauton"/>
    <s v="Non-Reimbursable"/>
    <s v="Line Item"/>
    <x v="0"/>
    <s v="2N"/>
    <x v="143"/>
    <x v="0"/>
    <x v="0"/>
  </r>
  <r>
    <n v="145"/>
    <s v="JRI, Tauton"/>
    <n v="61"/>
    <s v="Tauton"/>
    <s v="Non-Reimbursable"/>
    <s v="Line Item"/>
    <x v="0"/>
    <s v="3N"/>
    <x v="144"/>
    <x v="0"/>
    <x v="0"/>
  </r>
  <r>
    <n v="146"/>
    <s v="JRI, Tauton"/>
    <n v="61"/>
    <s v="Tauton"/>
    <s v="Non-Reimbursable"/>
    <s v="Line Item"/>
    <x v="0"/>
    <s v="4N"/>
    <x v="145"/>
    <x v="0"/>
    <x v="0"/>
  </r>
  <r>
    <n v="147"/>
    <s v="JRI, Tauton"/>
    <n v="61"/>
    <s v="Tauton"/>
    <s v="Non-Reimbursable"/>
    <s v="Line Item"/>
    <x v="0"/>
    <s v="5N"/>
    <x v="146"/>
    <x v="0"/>
    <x v="0"/>
  </r>
  <r>
    <n v="148"/>
    <s v="JRI, Tauton"/>
    <n v="61"/>
    <s v="Tauton"/>
    <s v="Non-Reimbursable"/>
    <s v="Line Item"/>
    <x v="0"/>
    <s v="6N"/>
    <x v="147"/>
    <x v="0"/>
    <x v="0"/>
  </r>
  <r>
    <n v="149"/>
    <s v="JRI, Tauton"/>
    <n v="61"/>
    <s v="Tauton"/>
    <s v="Non-Reimbursable"/>
    <s v="Line Item"/>
    <x v="0"/>
    <s v="7N"/>
    <x v="148"/>
    <x v="0"/>
    <x v="0"/>
  </r>
  <r>
    <n v="150"/>
    <s v="JRI, Tauton"/>
    <n v="61"/>
    <s v="Tauton"/>
    <s v="Non-Reimbursable"/>
    <s v="Total"/>
    <x v="0"/>
    <s v="8N"/>
    <x v="149"/>
    <x v="0"/>
    <x v="0"/>
  </r>
  <r>
    <n v="151"/>
    <s v="JRI, Tauton"/>
    <n v="61"/>
    <s v="Tauton"/>
    <s v="Non-Reimbursable"/>
    <s v="Total"/>
    <x v="0"/>
    <s v="9N"/>
    <x v="150"/>
    <x v="0"/>
    <x v="0"/>
  </r>
  <r>
    <n v="152"/>
    <s v="JRI, Tauton"/>
    <n v="61"/>
    <s v="Tauton"/>
    <s v="Non-Reimbursable"/>
    <s v="Line Item"/>
    <x v="0"/>
    <s v="10N"/>
    <x v="151"/>
    <x v="0"/>
    <x v="0"/>
  </r>
  <r>
    <n v="153"/>
    <s v="JRI, Tauton"/>
    <n v="61"/>
    <s v="Tauton"/>
    <s v="Non-Reimbursable"/>
    <s v="Line Item"/>
    <x v="0"/>
    <s v="11N"/>
    <x v="152"/>
    <x v="0"/>
    <x v="0"/>
  </r>
  <r>
    <n v="154"/>
    <s v="JRI, Tauton"/>
    <n v="61"/>
    <s v="Tauton"/>
    <s v="Non-Reimbursable"/>
    <s v="Line Item"/>
    <x v="0"/>
    <s v="12N"/>
    <x v="153"/>
    <x v="0"/>
    <x v="0"/>
  </r>
  <r>
    <n v="155"/>
    <s v="JRI, Centervile"/>
    <n v="62"/>
    <s v="Centerville"/>
    <s v="Revenue"/>
    <s v="Line Item"/>
    <x v="0"/>
    <s v="1R"/>
    <x v="0"/>
    <x v="0"/>
    <x v="0"/>
  </r>
  <r>
    <n v="156"/>
    <s v="JRI, Centervile"/>
    <n v="62"/>
    <s v="Centerville"/>
    <s v="Revenue"/>
    <s v="Line Item"/>
    <x v="0"/>
    <s v="2R"/>
    <x v="1"/>
    <x v="0"/>
    <x v="0"/>
  </r>
  <r>
    <n v="157"/>
    <s v="JRI, Centervile"/>
    <n v="62"/>
    <s v="Centerville"/>
    <s v="Revenue"/>
    <s v="Line Item"/>
    <x v="0"/>
    <s v="3R"/>
    <x v="2"/>
    <x v="0"/>
    <x v="0"/>
  </r>
  <r>
    <n v="158"/>
    <s v="JRI, Centervile"/>
    <n v="62"/>
    <s v="Centerville"/>
    <s v="Revenue"/>
    <s v="Total"/>
    <x v="0"/>
    <s v="4R"/>
    <x v="3"/>
    <x v="0"/>
    <x v="1"/>
  </r>
  <r>
    <n v="159"/>
    <s v="JRI, Centervile"/>
    <n v="62"/>
    <s v="Centerville"/>
    <s v="Revenue"/>
    <s v="Line Item"/>
    <x v="0"/>
    <s v="5R"/>
    <x v="4"/>
    <x v="0"/>
    <x v="0"/>
  </r>
  <r>
    <n v="160"/>
    <s v="JRI, Centervile"/>
    <n v="62"/>
    <s v="Centerville"/>
    <s v="Revenue"/>
    <s v="Line Item"/>
    <x v="0"/>
    <s v="6R"/>
    <x v="5"/>
    <x v="0"/>
    <x v="0"/>
  </r>
  <r>
    <n v="161"/>
    <s v="JRI, Centervile"/>
    <n v="62"/>
    <s v="Centerville"/>
    <s v="Revenue"/>
    <s v="Total"/>
    <x v="0"/>
    <s v="7R"/>
    <x v="6"/>
    <x v="0"/>
    <x v="1"/>
  </r>
  <r>
    <n v="162"/>
    <s v="JRI, Centervile"/>
    <n v="62"/>
    <s v="Centerville"/>
    <s v="Revenue"/>
    <s v="Line Item"/>
    <x v="0"/>
    <s v="8R"/>
    <x v="7"/>
    <x v="0"/>
    <x v="0"/>
  </r>
  <r>
    <n v="163"/>
    <s v="JRI, Centervile"/>
    <n v="62"/>
    <s v="Centerville"/>
    <s v="Revenue"/>
    <s v="Line Item"/>
    <x v="0"/>
    <s v="9R"/>
    <x v="8"/>
    <x v="0"/>
    <x v="0"/>
  </r>
  <r>
    <n v="164"/>
    <s v="JRI, Centervile"/>
    <n v="62"/>
    <s v="Centerville"/>
    <s v="Revenue"/>
    <s v="Line Item"/>
    <x v="0"/>
    <s v="10R"/>
    <x v="9"/>
    <x v="0"/>
    <x v="0"/>
  </r>
  <r>
    <n v="165"/>
    <s v="JRI, Centervile"/>
    <n v="62"/>
    <s v="Centerville"/>
    <s v="Revenue"/>
    <s v="Line Item"/>
    <x v="0"/>
    <s v="11R"/>
    <x v="10"/>
    <x v="0"/>
    <x v="25"/>
  </r>
  <r>
    <n v="166"/>
    <s v="JRI, Centervile"/>
    <n v="62"/>
    <s v="Centerville"/>
    <s v="Revenue"/>
    <s v="Line Item"/>
    <x v="0"/>
    <s v="12R"/>
    <x v="11"/>
    <x v="0"/>
    <x v="0"/>
  </r>
  <r>
    <n v="167"/>
    <s v="JRI, Centervile"/>
    <n v="62"/>
    <s v="Centerville"/>
    <s v="Revenue"/>
    <s v="Line Item"/>
    <x v="0"/>
    <s v="13R"/>
    <x v="12"/>
    <x v="0"/>
    <x v="0"/>
  </r>
  <r>
    <n v="168"/>
    <s v="JRI, Centervile"/>
    <n v="62"/>
    <s v="Centerville"/>
    <s v="Revenue"/>
    <s v="Line Item"/>
    <x v="0"/>
    <s v="14R"/>
    <x v="13"/>
    <x v="0"/>
    <x v="0"/>
  </r>
  <r>
    <n v="169"/>
    <s v="JRI, Centervile"/>
    <n v="62"/>
    <s v="Centerville"/>
    <s v="Revenue"/>
    <s v="Line Item"/>
    <x v="0"/>
    <s v="15R"/>
    <x v="14"/>
    <x v="0"/>
    <x v="0"/>
  </r>
  <r>
    <n v="170"/>
    <s v="JRI, Centervile"/>
    <n v="62"/>
    <s v="Centerville"/>
    <s v="Revenue"/>
    <s v="Line Item"/>
    <x v="0"/>
    <s v="16R"/>
    <x v="15"/>
    <x v="0"/>
    <x v="0"/>
  </r>
  <r>
    <n v="171"/>
    <s v="JRI, Centervile"/>
    <n v="62"/>
    <s v="Centerville"/>
    <s v="Revenue"/>
    <s v="Line Item"/>
    <x v="0"/>
    <s v="17R"/>
    <x v="16"/>
    <x v="0"/>
    <x v="0"/>
  </r>
  <r>
    <n v="172"/>
    <s v="JRI, Centervile"/>
    <n v="62"/>
    <s v="Centerville"/>
    <s v="Revenue"/>
    <s v="Line Item"/>
    <x v="0"/>
    <s v="18R"/>
    <x v="17"/>
    <x v="0"/>
    <x v="0"/>
  </r>
  <r>
    <n v="173"/>
    <s v="JRI, Centervile"/>
    <n v="62"/>
    <s v="Centerville"/>
    <s v="Revenue"/>
    <s v="Line Item"/>
    <x v="0"/>
    <s v="19R"/>
    <x v="18"/>
    <x v="0"/>
    <x v="0"/>
  </r>
  <r>
    <n v="174"/>
    <s v="JRI, Centervile"/>
    <n v="62"/>
    <s v="Centerville"/>
    <s v="Revenue"/>
    <s v="Line Item"/>
    <x v="0"/>
    <s v="20R"/>
    <x v="19"/>
    <x v="0"/>
    <x v="0"/>
  </r>
  <r>
    <n v="175"/>
    <s v="JRI, Centervile"/>
    <n v="62"/>
    <s v="Centerville"/>
    <s v="Revenue"/>
    <s v="Line Item"/>
    <x v="0"/>
    <s v="21R"/>
    <x v="20"/>
    <x v="0"/>
    <x v="0"/>
  </r>
  <r>
    <n v="176"/>
    <s v="JRI, Centervile"/>
    <n v="62"/>
    <s v="Centerville"/>
    <s v="Revenue"/>
    <s v="Line Item"/>
    <x v="0"/>
    <s v="22R"/>
    <x v="21"/>
    <x v="0"/>
    <x v="0"/>
  </r>
  <r>
    <n v="177"/>
    <s v="JRI, Centervile"/>
    <n v="62"/>
    <s v="Centerville"/>
    <s v="Revenue"/>
    <s v="Line Item"/>
    <x v="0"/>
    <s v="23R"/>
    <x v="22"/>
    <x v="0"/>
    <x v="0"/>
  </r>
  <r>
    <n v="178"/>
    <s v="JRI, Centervile"/>
    <n v="62"/>
    <s v="Centerville"/>
    <s v="Revenue"/>
    <s v="Line Item"/>
    <x v="0"/>
    <s v="24R"/>
    <x v="23"/>
    <x v="0"/>
    <x v="0"/>
  </r>
  <r>
    <n v="179"/>
    <s v="JRI, Centervile"/>
    <n v="62"/>
    <s v="Centerville"/>
    <s v="Revenue"/>
    <s v="Line Item"/>
    <x v="0"/>
    <s v="25R"/>
    <x v="24"/>
    <x v="0"/>
    <x v="0"/>
  </r>
  <r>
    <n v="180"/>
    <s v="JRI, Centervile"/>
    <n v="62"/>
    <s v="Centerville"/>
    <s v="Revenue"/>
    <s v="Line Item"/>
    <x v="0"/>
    <s v="26R"/>
    <x v="25"/>
    <x v="0"/>
    <x v="0"/>
  </r>
  <r>
    <n v="181"/>
    <s v="JRI, Centervile"/>
    <n v="62"/>
    <s v="Centerville"/>
    <s v="Revenue"/>
    <s v="Line Item"/>
    <x v="0"/>
    <s v="27R"/>
    <x v="26"/>
    <x v="0"/>
    <x v="0"/>
  </r>
  <r>
    <n v="182"/>
    <s v="JRI, Centervile"/>
    <n v="62"/>
    <s v="Centerville"/>
    <s v="Revenue"/>
    <s v="Line Item"/>
    <x v="0"/>
    <s v="28R"/>
    <x v="27"/>
    <x v="0"/>
    <x v="0"/>
  </r>
  <r>
    <n v="183"/>
    <s v="JRI, Centervile"/>
    <n v="62"/>
    <s v="Centerville"/>
    <s v="Revenue"/>
    <s v="Line Item"/>
    <x v="0"/>
    <s v="29R"/>
    <x v="28"/>
    <x v="0"/>
    <x v="26"/>
  </r>
  <r>
    <n v="184"/>
    <s v="JRI, Centervile"/>
    <n v="62"/>
    <s v="Centerville"/>
    <s v="Revenue"/>
    <s v="Line Item"/>
    <x v="0"/>
    <s v="30R"/>
    <x v="29"/>
    <x v="0"/>
    <x v="0"/>
  </r>
  <r>
    <n v="185"/>
    <s v="JRI, Centervile"/>
    <n v="62"/>
    <s v="Centerville"/>
    <s v="Revenue"/>
    <s v="Line Item"/>
    <x v="0"/>
    <s v="31R"/>
    <x v="30"/>
    <x v="0"/>
    <x v="0"/>
  </r>
  <r>
    <n v="186"/>
    <s v="JRI, Centervile"/>
    <n v="62"/>
    <s v="Centerville"/>
    <s v="Revenue"/>
    <s v="Line Item"/>
    <x v="0"/>
    <s v="32R"/>
    <x v="31"/>
    <x v="0"/>
    <x v="0"/>
  </r>
  <r>
    <n v="187"/>
    <s v="JRI, Centervile"/>
    <n v="62"/>
    <s v="Centerville"/>
    <s v="Revenue"/>
    <s v="Line Item"/>
    <x v="0"/>
    <s v="33R"/>
    <x v="32"/>
    <x v="0"/>
    <x v="0"/>
  </r>
  <r>
    <n v="188"/>
    <s v="JRI, Centervile"/>
    <n v="62"/>
    <s v="Centerville"/>
    <s v="Revenue"/>
    <s v="Line Item"/>
    <x v="0"/>
    <s v="34R"/>
    <x v="33"/>
    <x v="0"/>
    <x v="0"/>
  </r>
  <r>
    <n v="189"/>
    <s v="JRI, Centervile"/>
    <n v="62"/>
    <s v="Centerville"/>
    <s v="Revenue"/>
    <s v="Line Item"/>
    <x v="0"/>
    <s v="35R"/>
    <x v="34"/>
    <x v="0"/>
    <x v="0"/>
  </r>
  <r>
    <n v="190"/>
    <s v="JRI, Centervile"/>
    <n v="62"/>
    <s v="Centerville"/>
    <s v="Revenue"/>
    <s v="Line Item"/>
    <x v="0"/>
    <s v="36R"/>
    <x v="35"/>
    <x v="0"/>
    <x v="0"/>
  </r>
  <r>
    <n v="191"/>
    <s v="JRI, Centervile"/>
    <n v="62"/>
    <s v="Centerville"/>
    <s v="Revenue"/>
    <s v="Line Item"/>
    <x v="0"/>
    <s v="37R"/>
    <x v="36"/>
    <x v="0"/>
    <x v="0"/>
  </r>
  <r>
    <n v="192"/>
    <s v="JRI, Centervile"/>
    <n v="62"/>
    <s v="Centerville"/>
    <s v="Revenue"/>
    <s v="Line Item"/>
    <x v="0"/>
    <s v="38R"/>
    <x v="37"/>
    <x v="0"/>
    <x v="0"/>
  </r>
  <r>
    <n v="193"/>
    <s v="JRI, Centervile"/>
    <n v="62"/>
    <s v="Centerville"/>
    <s v="Revenue"/>
    <s v="Line Item"/>
    <x v="0"/>
    <s v="39R"/>
    <x v="38"/>
    <x v="0"/>
    <x v="0"/>
  </r>
  <r>
    <n v="194"/>
    <s v="JRI, Centervile"/>
    <n v="62"/>
    <s v="Centerville"/>
    <s v="Revenue"/>
    <s v="Line Item"/>
    <x v="0"/>
    <s v="40R"/>
    <x v="39"/>
    <x v="0"/>
    <x v="0"/>
  </r>
  <r>
    <n v="195"/>
    <s v="JRI, Centervile"/>
    <n v="62"/>
    <s v="Centerville"/>
    <s v="Revenue"/>
    <s v="Line Item"/>
    <x v="0"/>
    <s v="41R"/>
    <x v="40"/>
    <x v="0"/>
    <x v="0"/>
  </r>
  <r>
    <n v="196"/>
    <s v="JRI, Centervile"/>
    <n v="62"/>
    <s v="Centerville"/>
    <s v="Revenue"/>
    <s v="Line Item"/>
    <x v="0"/>
    <s v="42R"/>
    <x v="41"/>
    <x v="0"/>
    <x v="0"/>
  </r>
  <r>
    <n v="197"/>
    <s v="JRI, Centervile"/>
    <n v="62"/>
    <s v="Centerville"/>
    <s v="Revenue"/>
    <s v="Total"/>
    <x v="0"/>
    <s v="43R"/>
    <x v="42"/>
    <x v="0"/>
    <x v="27"/>
  </r>
  <r>
    <n v="198"/>
    <s v="JRI, Centervile"/>
    <n v="62"/>
    <s v="Centerville"/>
    <s v="Revenue"/>
    <s v="Line Item"/>
    <x v="0"/>
    <s v="44R"/>
    <x v="43"/>
    <x v="0"/>
    <x v="0"/>
  </r>
  <r>
    <n v="199"/>
    <s v="JRI, Centervile"/>
    <n v="62"/>
    <s v="Centerville"/>
    <s v="Revenue"/>
    <s v="Line Item"/>
    <x v="0"/>
    <s v="45R"/>
    <x v="44"/>
    <x v="0"/>
    <x v="0"/>
  </r>
  <r>
    <n v="200"/>
    <s v="JRI, Centervile"/>
    <n v="62"/>
    <s v="Centerville"/>
    <s v="Revenue"/>
    <s v="Line Item"/>
    <x v="0"/>
    <s v="46R"/>
    <x v="45"/>
    <x v="0"/>
    <x v="0"/>
  </r>
  <r>
    <n v="201"/>
    <s v="JRI, Centervile"/>
    <n v="62"/>
    <s v="Centerville"/>
    <s v="Revenue"/>
    <s v="Line Item"/>
    <x v="0"/>
    <s v="47R"/>
    <x v="46"/>
    <x v="0"/>
    <x v="0"/>
  </r>
  <r>
    <n v="202"/>
    <s v="JRI, Centervile"/>
    <n v="62"/>
    <s v="Centerville"/>
    <s v="Revenue"/>
    <s v="Line Item"/>
    <x v="0"/>
    <s v="48R"/>
    <x v="47"/>
    <x v="0"/>
    <x v="0"/>
  </r>
  <r>
    <n v="203"/>
    <s v="JRI, Centervile"/>
    <n v="62"/>
    <s v="Centerville"/>
    <s v="Revenue"/>
    <s v="Line Item"/>
    <x v="0"/>
    <s v="49R"/>
    <x v="48"/>
    <x v="0"/>
    <x v="0"/>
  </r>
  <r>
    <n v="204"/>
    <s v="JRI, Centervile"/>
    <n v="62"/>
    <s v="Centerville"/>
    <s v="Revenue"/>
    <s v="Line Item"/>
    <x v="0"/>
    <s v="50R"/>
    <x v="49"/>
    <x v="0"/>
    <x v="0"/>
  </r>
  <r>
    <n v="205"/>
    <s v="JRI, Centervile"/>
    <n v="62"/>
    <s v="Centerville"/>
    <s v="Revenue"/>
    <s v="Line Item"/>
    <x v="0"/>
    <s v="51R"/>
    <x v="50"/>
    <x v="0"/>
    <x v="0"/>
  </r>
  <r>
    <n v="206"/>
    <s v="JRI, Centervile"/>
    <n v="62"/>
    <s v="Centerville"/>
    <s v="Revenue"/>
    <s v="Line Item"/>
    <x v="0"/>
    <s v="52R"/>
    <x v="51"/>
    <x v="0"/>
    <x v="0"/>
  </r>
  <r>
    <n v="207"/>
    <s v="JRI, Centervile"/>
    <n v="62"/>
    <s v="Centerville"/>
    <s v="Revenue"/>
    <s v="Total"/>
    <x v="0"/>
    <s v="53R"/>
    <x v="52"/>
    <x v="0"/>
    <x v="27"/>
  </r>
  <r>
    <n v="208"/>
    <s v="JRI, Centervile"/>
    <n v="62"/>
    <s v="Centerville"/>
    <s v="Salary Expense"/>
    <s v="Line Item"/>
    <x v="1"/>
    <s v="1S"/>
    <x v="53"/>
    <x v="7"/>
    <x v="28"/>
  </r>
  <r>
    <n v="209"/>
    <s v="JRI, Centervile"/>
    <n v="62"/>
    <s v="Centerville"/>
    <s v="Salary Expense"/>
    <s v="Line Item"/>
    <x v="1"/>
    <s v="2S"/>
    <x v="54"/>
    <x v="0"/>
    <x v="0"/>
  </r>
  <r>
    <n v="210"/>
    <s v="JRI, Centervile"/>
    <n v="62"/>
    <s v="Centerville"/>
    <s v="Salary Expense"/>
    <s v="Line Item"/>
    <x v="1"/>
    <s v="3S"/>
    <x v="55"/>
    <x v="0"/>
    <x v="0"/>
  </r>
  <r>
    <n v="211"/>
    <s v="JRI, Centervile"/>
    <n v="62"/>
    <s v="Centerville"/>
    <s v="Salary Expense"/>
    <s v="Line Item"/>
    <x v="2"/>
    <s v="4S"/>
    <x v="56"/>
    <x v="0"/>
    <x v="0"/>
  </r>
  <r>
    <n v="212"/>
    <s v="JRI, Centervile"/>
    <n v="62"/>
    <s v="Centerville"/>
    <s v="Salary Expense"/>
    <s v="Line Item"/>
    <x v="2"/>
    <s v="5S"/>
    <x v="57"/>
    <x v="0"/>
    <x v="0"/>
  </r>
  <r>
    <n v="213"/>
    <s v="JRI, Centervile"/>
    <n v="62"/>
    <s v="Centerville"/>
    <s v="Salary Expense"/>
    <s v="Line Item"/>
    <x v="2"/>
    <s v="6S"/>
    <x v="58"/>
    <x v="0"/>
    <x v="0"/>
  </r>
  <r>
    <n v="214"/>
    <s v="JRI, Centervile"/>
    <n v="62"/>
    <s v="Centerville"/>
    <s v="Salary Expense"/>
    <s v="Line Item"/>
    <x v="2"/>
    <s v="7S"/>
    <x v="59"/>
    <x v="0"/>
    <x v="0"/>
  </r>
  <r>
    <n v="215"/>
    <s v="JRI, Centervile"/>
    <n v="62"/>
    <s v="Centerville"/>
    <s v="Salary Expense"/>
    <s v="Line Item"/>
    <x v="2"/>
    <s v="8S"/>
    <x v="60"/>
    <x v="0"/>
    <x v="0"/>
  </r>
  <r>
    <n v="216"/>
    <s v="JRI, Centervile"/>
    <n v="62"/>
    <s v="Centerville"/>
    <s v="Salary Expense"/>
    <s v="Line Item"/>
    <x v="2"/>
    <s v="9S"/>
    <x v="61"/>
    <x v="0"/>
    <x v="0"/>
  </r>
  <r>
    <n v="217"/>
    <s v="JRI, Centervile"/>
    <n v="62"/>
    <s v="Centerville"/>
    <s v="Salary Expense"/>
    <s v="Line Item"/>
    <x v="2"/>
    <s v="10S"/>
    <x v="62"/>
    <x v="0"/>
    <x v="0"/>
  </r>
  <r>
    <n v="218"/>
    <s v="JRI, Centervile"/>
    <n v="62"/>
    <s v="Centerville"/>
    <s v="Salary Expense"/>
    <s v="Line Item"/>
    <x v="2"/>
    <s v="11S"/>
    <x v="63"/>
    <x v="0"/>
    <x v="0"/>
  </r>
  <r>
    <n v="219"/>
    <s v="JRI, Centervile"/>
    <n v="62"/>
    <s v="Centerville"/>
    <s v="Salary Expense"/>
    <s v="Line Item"/>
    <x v="2"/>
    <s v="12S"/>
    <x v="64"/>
    <x v="0"/>
    <x v="0"/>
  </r>
  <r>
    <n v="220"/>
    <s v="JRI, Centervile"/>
    <n v="62"/>
    <s v="Centerville"/>
    <s v="Salary Expense"/>
    <s v="Line Item"/>
    <x v="2"/>
    <s v="13S"/>
    <x v="65"/>
    <x v="0"/>
    <x v="0"/>
  </r>
  <r>
    <n v="221"/>
    <s v="JRI, Centervile"/>
    <n v="62"/>
    <s v="Centerville"/>
    <s v="Salary Expense"/>
    <s v="Line Item"/>
    <x v="2"/>
    <s v="14S"/>
    <x v="66"/>
    <x v="0"/>
    <x v="0"/>
  </r>
  <r>
    <n v="222"/>
    <s v="JRI, Centervile"/>
    <n v="62"/>
    <s v="Centerville"/>
    <s v="Salary Expense"/>
    <s v="Line Item"/>
    <x v="2"/>
    <s v="15S"/>
    <x v="67"/>
    <x v="0"/>
    <x v="0"/>
  </r>
  <r>
    <n v="223"/>
    <s v="JRI, Centervile"/>
    <n v="62"/>
    <s v="Centerville"/>
    <s v="Salary Expense"/>
    <s v="Line Item"/>
    <x v="2"/>
    <s v="16S"/>
    <x v="68"/>
    <x v="0"/>
    <x v="0"/>
  </r>
  <r>
    <n v="224"/>
    <s v="JRI, Centervile"/>
    <n v="62"/>
    <s v="Centerville"/>
    <s v="Salary Expense"/>
    <s v="Line Item"/>
    <x v="2"/>
    <s v="17S"/>
    <x v="69"/>
    <x v="0"/>
    <x v="0"/>
  </r>
  <r>
    <n v="225"/>
    <s v="JRI, Centervile"/>
    <n v="62"/>
    <s v="Centerville"/>
    <s v="Salary Expense"/>
    <s v="Line Item"/>
    <x v="2"/>
    <s v="18S"/>
    <x v="70"/>
    <x v="0"/>
    <x v="0"/>
  </r>
  <r>
    <n v="226"/>
    <s v="JRI, Centervile"/>
    <n v="62"/>
    <s v="Centerville"/>
    <s v="Salary Expense"/>
    <s v="Line Item"/>
    <x v="2"/>
    <s v="19S"/>
    <x v="71"/>
    <x v="0"/>
    <x v="0"/>
  </r>
  <r>
    <n v="227"/>
    <s v="JRI, Centervile"/>
    <n v="62"/>
    <s v="Centerville"/>
    <s v="Salary Expense"/>
    <s v="Line Item"/>
    <x v="2"/>
    <s v="20S"/>
    <x v="72"/>
    <x v="0"/>
    <x v="0"/>
  </r>
  <r>
    <n v="228"/>
    <s v="JRI, Centervile"/>
    <n v="62"/>
    <s v="Centerville"/>
    <s v="Salary Expense"/>
    <s v="Line Item"/>
    <x v="2"/>
    <s v="21S"/>
    <x v="73"/>
    <x v="0"/>
    <x v="0"/>
  </r>
  <r>
    <n v="229"/>
    <s v="JRI, Centervile"/>
    <n v="62"/>
    <s v="Centerville"/>
    <s v="Salary Expense"/>
    <s v="Line Item"/>
    <x v="2"/>
    <s v="22S"/>
    <x v="74"/>
    <x v="0"/>
    <x v="0"/>
  </r>
  <r>
    <n v="230"/>
    <s v="JRI, Centervile"/>
    <n v="62"/>
    <s v="Centerville"/>
    <s v="Salary Expense"/>
    <s v="Line Item"/>
    <x v="2"/>
    <s v="23S"/>
    <x v="75"/>
    <x v="0"/>
    <x v="0"/>
  </r>
  <r>
    <n v="231"/>
    <s v="JRI, Centervile"/>
    <n v="62"/>
    <s v="Centerville"/>
    <s v="Salary Expense"/>
    <s v="Line Item"/>
    <x v="2"/>
    <s v="24S"/>
    <x v="76"/>
    <x v="0"/>
    <x v="0"/>
  </r>
  <r>
    <n v="232"/>
    <s v="JRI, Centervile"/>
    <n v="62"/>
    <s v="Centerville"/>
    <s v="Salary Expense"/>
    <s v="Line Item"/>
    <x v="2"/>
    <s v="25S"/>
    <x v="77"/>
    <x v="0"/>
    <x v="0"/>
  </r>
  <r>
    <n v="233"/>
    <s v="JRI, Centervile"/>
    <n v="62"/>
    <s v="Centerville"/>
    <s v="Salary Expense"/>
    <s v="Line Item"/>
    <x v="2"/>
    <s v="26S"/>
    <x v="78"/>
    <x v="0"/>
    <x v="0"/>
  </r>
  <r>
    <n v="234"/>
    <s v="JRI, Centervile"/>
    <n v="62"/>
    <s v="Centerville"/>
    <s v="Salary Expense"/>
    <s v="Line Item"/>
    <x v="2"/>
    <s v="27S"/>
    <x v="79"/>
    <x v="0"/>
    <x v="0"/>
  </r>
  <r>
    <n v="235"/>
    <s v="JRI, Centervile"/>
    <n v="62"/>
    <s v="Centerville"/>
    <s v="Salary Expense"/>
    <s v="Line Item"/>
    <x v="2"/>
    <s v="28S"/>
    <x v="80"/>
    <x v="0"/>
    <x v="0"/>
  </r>
  <r>
    <n v="236"/>
    <s v="JRI, Centervile"/>
    <n v="62"/>
    <s v="Centerville"/>
    <s v="Salary Expense"/>
    <s v="Line Item"/>
    <x v="2"/>
    <s v="29S"/>
    <x v="81"/>
    <x v="0"/>
    <x v="0"/>
  </r>
  <r>
    <n v="237"/>
    <s v="JRI, Centervile"/>
    <n v="62"/>
    <s v="Centerville"/>
    <s v="Salary Expense"/>
    <s v="Line Item"/>
    <x v="2"/>
    <s v="30S"/>
    <x v="82"/>
    <x v="8"/>
    <x v="29"/>
  </r>
  <r>
    <n v="238"/>
    <s v="JRI, Centervile"/>
    <n v="62"/>
    <s v="Centerville"/>
    <s v="Salary Expense"/>
    <s v="Line Item"/>
    <x v="2"/>
    <s v="31S"/>
    <x v="83"/>
    <x v="0"/>
    <x v="0"/>
  </r>
  <r>
    <n v="239"/>
    <s v="JRI, Centervile"/>
    <n v="62"/>
    <s v="Centerville"/>
    <s v="Salary Expense"/>
    <s v="Line Item"/>
    <x v="2"/>
    <s v="32S"/>
    <x v="84"/>
    <x v="0"/>
    <x v="0"/>
  </r>
  <r>
    <n v="240"/>
    <s v="JRI, Centervile"/>
    <n v="62"/>
    <s v="Centerville"/>
    <s v="Salary Expense"/>
    <s v="Line Item"/>
    <x v="2"/>
    <s v="33S"/>
    <x v="85"/>
    <x v="0"/>
    <x v="0"/>
  </r>
  <r>
    <n v="241"/>
    <s v="JRI, Centervile"/>
    <n v="62"/>
    <s v="Centerville"/>
    <s v="Salary Expense"/>
    <s v="Line Item"/>
    <x v="2"/>
    <s v="34S"/>
    <x v="86"/>
    <x v="0"/>
    <x v="0"/>
  </r>
  <r>
    <n v="242"/>
    <s v="JRI, Centervile"/>
    <n v="62"/>
    <s v="Centerville"/>
    <s v="Salary Expense"/>
    <s v="Line Item"/>
    <x v="2"/>
    <s v="35S"/>
    <x v="87"/>
    <x v="9"/>
    <x v="30"/>
  </r>
  <r>
    <n v="243"/>
    <s v="JRI, Centervile"/>
    <n v="62"/>
    <s v="Centerville"/>
    <s v="Salary Expense"/>
    <s v="Line Item"/>
    <x v="2"/>
    <s v="36S"/>
    <x v="88"/>
    <x v="0"/>
    <x v="0"/>
  </r>
  <r>
    <n v="244"/>
    <s v="JRI, Centervile"/>
    <n v="62"/>
    <s v="Centerville"/>
    <s v="Salary Expense"/>
    <s v="Line Item"/>
    <x v="2"/>
    <s v="37S"/>
    <x v="89"/>
    <x v="0"/>
    <x v="0"/>
  </r>
  <r>
    <n v="245"/>
    <s v="JRI, Centervile"/>
    <n v="62"/>
    <s v="Centerville"/>
    <s v="Salary Expense"/>
    <s v="Line Item"/>
    <x v="0"/>
    <s v="38S"/>
    <x v="90"/>
    <x v="10"/>
    <x v="0"/>
  </r>
  <r>
    <n v="246"/>
    <s v="JRI, Centervile"/>
    <n v="62"/>
    <s v="Centerville"/>
    <s v="Salary Expense"/>
    <s v="Total"/>
    <x v="0"/>
    <s v="39S"/>
    <x v="91"/>
    <x v="11"/>
    <x v="31"/>
  </r>
  <r>
    <n v="247"/>
    <s v="JRI, Centervile"/>
    <n v="62"/>
    <s v="Centerville"/>
    <s v="Expense"/>
    <s v="Total"/>
    <x v="0"/>
    <s v="1E"/>
    <x v="92"/>
    <x v="11"/>
    <x v="31"/>
  </r>
  <r>
    <n v="248"/>
    <s v="JRI, Centervile"/>
    <n v="62"/>
    <s v="Centerville"/>
    <s v="Expense"/>
    <s v="Line Item"/>
    <x v="0"/>
    <s v="2E"/>
    <x v="93"/>
    <x v="0"/>
    <x v="0"/>
  </r>
  <r>
    <n v="249"/>
    <s v="JRI, Centervile"/>
    <n v="62"/>
    <s v="Centerville"/>
    <s v="Expense"/>
    <s v="Line Item"/>
    <x v="0"/>
    <s v="3E"/>
    <x v="94"/>
    <x v="0"/>
    <x v="0"/>
  </r>
  <r>
    <n v="250"/>
    <s v="JRI, Centervile"/>
    <n v="62"/>
    <s v="Centerville"/>
    <s v="Expense"/>
    <s v="Line Item"/>
    <x v="0"/>
    <s v="4E"/>
    <x v="95"/>
    <x v="0"/>
    <x v="0"/>
  </r>
  <r>
    <n v="251"/>
    <s v="JRI, Centervile"/>
    <n v="62"/>
    <s v="Centerville"/>
    <s v="Expense"/>
    <s v="Line Item"/>
    <x v="0"/>
    <s v="5E"/>
    <x v="96"/>
    <x v="0"/>
    <x v="0"/>
  </r>
  <r>
    <n v="252"/>
    <s v="JRI, Centervile"/>
    <n v="62"/>
    <s v="Centerville"/>
    <s v="Expense"/>
    <s v="Total"/>
    <x v="0"/>
    <s v="6E"/>
    <x v="97"/>
    <x v="6"/>
    <x v="1"/>
  </r>
  <r>
    <n v="253"/>
    <s v="JRI, Centervile"/>
    <n v="62"/>
    <s v="Centerville"/>
    <s v="Expense"/>
    <s v="Line Item"/>
    <x v="0"/>
    <s v="7E"/>
    <x v="98"/>
    <x v="0"/>
    <x v="0"/>
  </r>
  <r>
    <n v="254"/>
    <s v="JRI, Centervile"/>
    <n v="62"/>
    <s v="Centerville"/>
    <s v="Expense"/>
    <s v="Total"/>
    <x v="0"/>
    <s v="8E"/>
    <x v="99"/>
    <x v="11"/>
    <x v="31"/>
  </r>
  <r>
    <n v="255"/>
    <s v="JRI, Centervile"/>
    <n v="62"/>
    <s v="Centerville"/>
    <s v="Expense"/>
    <s v="Line Item"/>
    <x v="0"/>
    <s v="9E"/>
    <x v="100"/>
    <x v="0"/>
    <x v="32"/>
  </r>
  <r>
    <n v="256"/>
    <s v="JRI, Centervile"/>
    <n v="62"/>
    <s v="Centerville"/>
    <s v="Expense"/>
    <s v="Line Item"/>
    <x v="0"/>
    <s v="10E"/>
    <x v="101"/>
    <x v="0"/>
    <x v="33"/>
  </r>
  <r>
    <n v="257"/>
    <s v="JRI, Centervile"/>
    <n v="62"/>
    <s v="Centerville"/>
    <s v="Expense"/>
    <s v="Line Item"/>
    <x v="0"/>
    <s v="11E"/>
    <x v="102"/>
    <x v="0"/>
    <x v="0"/>
  </r>
  <r>
    <n v="258"/>
    <s v="JRI, Centervile"/>
    <n v="62"/>
    <s v="Centerville"/>
    <s v="Expense"/>
    <s v="Total"/>
    <x v="0"/>
    <s v="12E"/>
    <x v="103"/>
    <x v="0"/>
    <x v="34"/>
  </r>
  <r>
    <n v="259"/>
    <s v="JRI, Centervile"/>
    <n v="62"/>
    <s v="Centerville"/>
    <s v="Expense"/>
    <s v="Line Item"/>
    <x v="0"/>
    <s v="13E"/>
    <x v="104"/>
    <x v="0"/>
    <x v="35"/>
  </r>
  <r>
    <n v="260"/>
    <s v="JRI, Centervile"/>
    <n v="62"/>
    <s v="Centerville"/>
    <s v="Expense"/>
    <s v="Line Item"/>
    <x v="0"/>
    <s v="14E"/>
    <x v="105"/>
    <x v="0"/>
    <x v="0"/>
  </r>
  <r>
    <n v="261"/>
    <s v="JRI, Centervile"/>
    <n v="62"/>
    <s v="Centerville"/>
    <s v="Expense"/>
    <s v="Line Item"/>
    <x v="0"/>
    <s v="15E"/>
    <x v="106"/>
    <x v="0"/>
    <x v="36"/>
  </r>
  <r>
    <n v="262"/>
    <s v="JRI, Centervile"/>
    <n v="62"/>
    <s v="Centerville"/>
    <s v="Expense"/>
    <s v="Line Item"/>
    <x v="0"/>
    <s v="16E"/>
    <x v="107"/>
    <x v="0"/>
    <x v="0"/>
  </r>
  <r>
    <n v="263"/>
    <s v="JRI, Centervile"/>
    <n v="62"/>
    <s v="Centerville"/>
    <s v="Expense"/>
    <s v="Total"/>
    <x v="0"/>
    <s v="17E"/>
    <x v="108"/>
    <x v="0"/>
    <x v="37"/>
  </r>
  <r>
    <n v="264"/>
    <s v="JRI, Centervile"/>
    <n v="62"/>
    <s v="Centerville"/>
    <s v="Expense"/>
    <s v="Line Item"/>
    <x v="0"/>
    <s v="18E"/>
    <x v="109"/>
    <x v="0"/>
    <x v="0"/>
  </r>
  <r>
    <n v="265"/>
    <s v="JRI, Centervile"/>
    <n v="62"/>
    <s v="Centerville"/>
    <s v="Expense"/>
    <s v="Line Item"/>
    <x v="0"/>
    <s v="19E"/>
    <x v="110"/>
    <x v="0"/>
    <x v="0"/>
  </r>
  <r>
    <n v="266"/>
    <s v="JRI, Centervile"/>
    <n v="62"/>
    <s v="Centerville"/>
    <s v="Expense"/>
    <s v="Line Item"/>
    <x v="0"/>
    <s v="20E"/>
    <x v="111"/>
    <x v="0"/>
    <x v="0"/>
  </r>
  <r>
    <n v="267"/>
    <s v="JRI, Centervile"/>
    <n v="62"/>
    <s v="Centerville"/>
    <s v="Expense"/>
    <s v="Line Item"/>
    <x v="0"/>
    <s v="21E"/>
    <x v="112"/>
    <x v="0"/>
    <x v="0"/>
  </r>
  <r>
    <n v="268"/>
    <s v="JRI, Centervile"/>
    <n v="62"/>
    <s v="Centerville"/>
    <s v="Expense"/>
    <s v="Line Item"/>
    <x v="0"/>
    <s v="22E"/>
    <x v="113"/>
    <x v="0"/>
    <x v="38"/>
  </r>
  <r>
    <n v="269"/>
    <s v="JRI, Centervile"/>
    <n v="62"/>
    <s v="Centerville"/>
    <s v="Expense"/>
    <s v="Line Item"/>
    <x v="0"/>
    <s v="23E"/>
    <x v="114"/>
    <x v="0"/>
    <x v="39"/>
  </r>
  <r>
    <n v="270"/>
    <s v="JRI, Centervile"/>
    <n v="62"/>
    <s v="Centerville"/>
    <s v="Expense"/>
    <s v="Line Item"/>
    <x v="0"/>
    <s v="24E"/>
    <x v="115"/>
    <x v="0"/>
    <x v="40"/>
  </r>
  <r>
    <n v="271"/>
    <s v="JRI, Centervile"/>
    <n v="62"/>
    <s v="Centerville"/>
    <s v="Expense"/>
    <s v="Line Item"/>
    <x v="0"/>
    <s v="25E"/>
    <x v="116"/>
    <x v="0"/>
    <x v="0"/>
  </r>
  <r>
    <n v="272"/>
    <s v="JRI, Centervile"/>
    <n v="62"/>
    <s v="Centerville"/>
    <s v="Expense"/>
    <s v="Line Item"/>
    <x v="0"/>
    <s v="26E"/>
    <x v="117"/>
    <x v="0"/>
    <x v="41"/>
  </r>
  <r>
    <n v="273"/>
    <s v="JRI, Centervile"/>
    <n v="62"/>
    <s v="Centerville"/>
    <s v="Expense"/>
    <s v="Line Item"/>
    <x v="0"/>
    <s v="27E"/>
    <x v="118"/>
    <x v="0"/>
    <x v="0"/>
  </r>
  <r>
    <n v="274"/>
    <s v="JRI, Centervile"/>
    <n v="62"/>
    <s v="Centerville"/>
    <s v="Expense"/>
    <s v="Line Item"/>
    <x v="0"/>
    <s v="28E"/>
    <x v="119"/>
    <x v="0"/>
    <x v="0"/>
  </r>
  <r>
    <n v="275"/>
    <s v="JRI, Centervile"/>
    <n v="62"/>
    <s v="Centerville"/>
    <s v="Expense"/>
    <s v="Line Item"/>
    <x v="0"/>
    <s v="29E"/>
    <x v="120"/>
    <x v="0"/>
    <x v="0"/>
  </r>
  <r>
    <n v="276"/>
    <s v="JRI, Centervile"/>
    <n v="62"/>
    <s v="Centerville"/>
    <s v="Expense"/>
    <s v="Line Item"/>
    <x v="0"/>
    <s v="30E"/>
    <x v="121"/>
    <x v="0"/>
    <x v="0"/>
  </r>
  <r>
    <n v="277"/>
    <s v="JRI, Centervile"/>
    <n v="62"/>
    <s v="Centerville"/>
    <s v="Expense"/>
    <s v="Line Item"/>
    <x v="0"/>
    <s v="31E"/>
    <x v="122"/>
    <x v="0"/>
    <x v="0"/>
  </r>
  <r>
    <n v="278"/>
    <s v="JRI, Centervile"/>
    <n v="62"/>
    <s v="Centerville"/>
    <s v="Expense"/>
    <s v="Line Item"/>
    <x v="0"/>
    <s v="32E"/>
    <x v="123"/>
    <x v="0"/>
    <x v="0"/>
  </r>
  <r>
    <n v="279"/>
    <s v="JRI, Centervile"/>
    <n v="62"/>
    <s v="Centerville"/>
    <s v="Expense"/>
    <s v="Line Item"/>
    <x v="0"/>
    <s v="33E"/>
    <x v="124"/>
    <x v="0"/>
    <x v="42"/>
  </r>
  <r>
    <n v="280"/>
    <s v="JRI, Centervile"/>
    <n v="62"/>
    <s v="Centerville"/>
    <s v="Expense"/>
    <s v="Line Item"/>
    <x v="0"/>
    <s v="34E"/>
    <x v="125"/>
    <x v="0"/>
    <x v="0"/>
  </r>
  <r>
    <n v="281"/>
    <s v="JRI, Centervile"/>
    <n v="62"/>
    <s v="Centerville"/>
    <s v="Expense"/>
    <s v="Line Item"/>
    <x v="0"/>
    <s v="35E"/>
    <x v="126"/>
    <x v="0"/>
    <x v="0"/>
  </r>
  <r>
    <n v="282"/>
    <s v="JRI, Centervile"/>
    <n v="62"/>
    <s v="Centerville"/>
    <s v="Expense"/>
    <s v="Total"/>
    <x v="0"/>
    <s v="36E"/>
    <x v="127"/>
    <x v="0"/>
    <x v="43"/>
  </r>
  <r>
    <n v="283"/>
    <s v="JRI, Centervile"/>
    <n v="62"/>
    <s v="Centerville"/>
    <s v="Expense"/>
    <s v="Line Item"/>
    <x v="0"/>
    <s v="42E"/>
    <x v="128"/>
    <x v="0"/>
    <x v="0"/>
  </r>
  <r>
    <n v="284"/>
    <s v="JRI, Centervile"/>
    <n v="62"/>
    <s v="Centerville"/>
    <s v="Expense"/>
    <s v="Line Item"/>
    <x v="0"/>
    <s v="43E"/>
    <x v="129"/>
    <x v="0"/>
    <x v="0"/>
  </r>
  <r>
    <n v="285"/>
    <s v="JRI, Centervile"/>
    <n v="62"/>
    <s v="Centerville"/>
    <s v="Expense"/>
    <s v="Line Item"/>
    <x v="0"/>
    <s v="44E"/>
    <x v="130"/>
    <x v="0"/>
    <x v="44"/>
  </r>
  <r>
    <n v="286"/>
    <s v="JRI, Centervile"/>
    <n v="62"/>
    <s v="Centerville"/>
    <s v="Expense"/>
    <s v="Line Item"/>
    <x v="0"/>
    <s v="48E"/>
    <x v="131"/>
    <x v="0"/>
    <x v="45"/>
  </r>
  <r>
    <n v="287"/>
    <s v="JRI, Centervile"/>
    <n v="62"/>
    <s v="Centerville"/>
    <s v="Expense"/>
    <s v="Line Item"/>
    <x v="0"/>
    <s v="49E"/>
    <x v="132"/>
    <x v="0"/>
    <x v="0"/>
  </r>
  <r>
    <n v="288"/>
    <s v="JRI, Centervile"/>
    <n v="62"/>
    <s v="Centerville"/>
    <s v="Expense"/>
    <s v="Line Item"/>
    <x v="0"/>
    <s v="50E"/>
    <x v="133"/>
    <x v="0"/>
    <x v="0"/>
  </r>
  <r>
    <n v="289"/>
    <s v="JRI, Centervile"/>
    <n v="62"/>
    <s v="Centerville"/>
    <s v="Expense"/>
    <s v="Total"/>
    <x v="0"/>
    <s v="51E"/>
    <x v="134"/>
    <x v="0"/>
    <x v="46"/>
  </r>
  <r>
    <n v="290"/>
    <s v="JRI, Centervile"/>
    <n v="62"/>
    <s v="Centerville"/>
    <s v="Expense"/>
    <s v="Line Item"/>
    <x v="0"/>
    <s v="52E"/>
    <x v="135"/>
    <x v="0"/>
    <x v="47"/>
  </r>
  <r>
    <n v="291"/>
    <s v="JRI, Centervile"/>
    <n v="62"/>
    <s v="Centerville"/>
    <s v="Expense"/>
    <s v="Total"/>
    <x v="0"/>
    <s v="53E"/>
    <x v="136"/>
    <x v="0"/>
    <x v="48"/>
  </r>
  <r>
    <n v="292"/>
    <s v="JRI, Centervile"/>
    <n v="62"/>
    <s v="Centerville"/>
    <s v="Expense"/>
    <s v="Line Item"/>
    <x v="0"/>
    <s v="54E"/>
    <x v="137"/>
    <x v="0"/>
    <x v="0"/>
  </r>
  <r>
    <n v="293"/>
    <s v="JRI, Centervile"/>
    <n v="62"/>
    <s v="Centerville"/>
    <s v="Expense"/>
    <s v="Line Item"/>
    <x v="0"/>
    <s v="55E"/>
    <x v="138"/>
    <x v="0"/>
    <x v="0"/>
  </r>
  <r>
    <n v="294"/>
    <s v="JRI, Centervile"/>
    <n v="62"/>
    <s v="Centerville"/>
    <s v="Expense"/>
    <s v="Total"/>
    <x v="0"/>
    <s v="56E"/>
    <x v="139"/>
    <x v="0"/>
    <x v="48"/>
  </r>
  <r>
    <n v="295"/>
    <s v="JRI, Centervile"/>
    <n v="62"/>
    <s v="Centerville"/>
    <s v="Expense"/>
    <s v="Total"/>
    <x v="0"/>
    <s v="57E"/>
    <x v="140"/>
    <x v="0"/>
    <x v="27"/>
  </r>
  <r>
    <n v="296"/>
    <s v="JRI, Centervile"/>
    <n v="62"/>
    <s v="Centerville"/>
    <s v="Expense"/>
    <s v="Line Item"/>
    <x v="0"/>
    <s v="58E"/>
    <x v="141"/>
    <x v="0"/>
    <x v="49"/>
  </r>
  <r>
    <n v="297"/>
    <s v="JRI, Centervile"/>
    <n v="62"/>
    <s v="Centerville"/>
    <s v="Non-Reimbursable"/>
    <s v="Line Item"/>
    <x v="0"/>
    <s v="1N"/>
    <x v="142"/>
    <x v="0"/>
    <x v="0"/>
  </r>
  <r>
    <n v="298"/>
    <s v="JRI, Centervile"/>
    <n v="62"/>
    <s v="Centerville"/>
    <s v="Non-Reimbursable"/>
    <s v="Line Item"/>
    <x v="0"/>
    <s v="2N"/>
    <x v="143"/>
    <x v="0"/>
    <x v="0"/>
  </r>
  <r>
    <n v="299"/>
    <s v="JRI, Centervile"/>
    <n v="62"/>
    <s v="Centerville"/>
    <s v="Non-Reimbursable"/>
    <s v="Line Item"/>
    <x v="0"/>
    <s v="3N"/>
    <x v="144"/>
    <x v="0"/>
    <x v="0"/>
  </r>
  <r>
    <n v="300"/>
    <s v="JRI, Centervile"/>
    <n v="62"/>
    <s v="Centerville"/>
    <s v="Non-Reimbursable"/>
    <s v="Line Item"/>
    <x v="0"/>
    <s v="4N"/>
    <x v="145"/>
    <x v="0"/>
    <x v="0"/>
  </r>
  <r>
    <n v="301"/>
    <s v="JRI, Centervile"/>
    <n v="62"/>
    <s v="Centerville"/>
    <s v="Non-Reimbursable"/>
    <s v="Line Item"/>
    <x v="0"/>
    <s v="5N"/>
    <x v="146"/>
    <x v="0"/>
    <x v="0"/>
  </r>
  <r>
    <n v="302"/>
    <s v="JRI, Centervile"/>
    <n v="62"/>
    <s v="Centerville"/>
    <s v="Non-Reimbursable"/>
    <s v="Line Item"/>
    <x v="0"/>
    <s v="6N"/>
    <x v="147"/>
    <x v="0"/>
    <x v="0"/>
  </r>
  <r>
    <n v="303"/>
    <s v="JRI, Centervile"/>
    <n v="62"/>
    <s v="Centerville"/>
    <s v="Non-Reimbursable"/>
    <s v="Line Item"/>
    <x v="0"/>
    <s v="7N"/>
    <x v="148"/>
    <x v="0"/>
    <x v="0"/>
  </r>
  <r>
    <n v="304"/>
    <s v="JRI, Centervile"/>
    <n v="62"/>
    <s v="Centerville"/>
    <s v="Non-Reimbursable"/>
    <s v="Total"/>
    <x v="0"/>
    <s v="8N"/>
    <x v="149"/>
    <x v="0"/>
    <x v="0"/>
  </r>
  <r>
    <n v="305"/>
    <s v="JRI, Centervile"/>
    <n v="62"/>
    <s v="Centerville"/>
    <s v="Non-Reimbursable"/>
    <s v="Total"/>
    <x v="0"/>
    <s v="9N"/>
    <x v="150"/>
    <x v="0"/>
    <x v="0"/>
  </r>
  <r>
    <n v="306"/>
    <s v="JRI, Centervile"/>
    <n v="62"/>
    <s v="Centerville"/>
    <s v="Non-Reimbursable"/>
    <s v="Line Item"/>
    <x v="0"/>
    <s v="10N"/>
    <x v="151"/>
    <x v="0"/>
    <x v="0"/>
  </r>
  <r>
    <n v="307"/>
    <s v="JRI, Centervile"/>
    <n v="62"/>
    <s v="Centerville"/>
    <s v="Non-Reimbursable"/>
    <s v="Line Item"/>
    <x v="0"/>
    <s v="11N"/>
    <x v="152"/>
    <x v="0"/>
    <x v="0"/>
  </r>
  <r>
    <n v="308"/>
    <s v="JRI, Centervile"/>
    <n v="62"/>
    <s v="Centerville"/>
    <s v="Non-Reimbursable"/>
    <s v="Line Item"/>
    <x v="0"/>
    <s v="12N"/>
    <x v="153"/>
    <x v="0"/>
    <x v="0"/>
  </r>
  <r>
    <n v="309"/>
    <s v="JRI, Brockton"/>
    <n v="63"/>
    <s v="Brockton"/>
    <s v="Revenue"/>
    <s v="Line Item"/>
    <x v="0"/>
    <s v="1R"/>
    <x v="0"/>
    <x v="0"/>
    <x v="0"/>
  </r>
  <r>
    <n v="310"/>
    <s v="JRI, Brockton"/>
    <n v="63"/>
    <s v="Brockton"/>
    <s v="Revenue"/>
    <s v="Line Item"/>
    <x v="0"/>
    <s v="2R"/>
    <x v="1"/>
    <x v="0"/>
    <x v="0"/>
  </r>
  <r>
    <n v="311"/>
    <s v="JRI, Brockton"/>
    <n v="63"/>
    <s v="Brockton"/>
    <s v="Revenue"/>
    <s v="Line Item"/>
    <x v="0"/>
    <s v="3R"/>
    <x v="2"/>
    <x v="0"/>
    <x v="0"/>
  </r>
  <r>
    <n v="312"/>
    <s v="JRI, Brockton"/>
    <n v="63"/>
    <s v="Brockton"/>
    <s v="Revenue"/>
    <s v="Total"/>
    <x v="0"/>
    <s v="4R"/>
    <x v="3"/>
    <x v="0"/>
    <x v="1"/>
  </r>
  <r>
    <n v="313"/>
    <s v="JRI, Brockton"/>
    <n v="63"/>
    <s v="Brockton"/>
    <s v="Revenue"/>
    <s v="Line Item"/>
    <x v="0"/>
    <s v="5R"/>
    <x v="4"/>
    <x v="0"/>
    <x v="0"/>
  </r>
  <r>
    <n v="314"/>
    <s v="JRI, Brockton"/>
    <n v="63"/>
    <s v="Brockton"/>
    <s v="Revenue"/>
    <s v="Line Item"/>
    <x v="0"/>
    <s v="6R"/>
    <x v="5"/>
    <x v="0"/>
    <x v="0"/>
  </r>
  <r>
    <n v="315"/>
    <s v="JRI, Brockton"/>
    <n v="63"/>
    <s v="Brockton"/>
    <s v="Revenue"/>
    <s v="Total"/>
    <x v="0"/>
    <s v="7R"/>
    <x v="6"/>
    <x v="0"/>
    <x v="1"/>
  </r>
  <r>
    <n v="316"/>
    <s v="JRI, Brockton"/>
    <n v="63"/>
    <s v="Brockton"/>
    <s v="Revenue"/>
    <s v="Line Item"/>
    <x v="0"/>
    <s v="8R"/>
    <x v="7"/>
    <x v="0"/>
    <x v="0"/>
  </r>
  <r>
    <n v="317"/>
    <s v="JRI, Brockton"/>
    <n v="63"/>
    <s v="Brockton"/>
    <s v="Revenue"/>
    <s v="Line Item"/>
    <x v="0"/>
    <s v="9R"/>
    <x v="8"/>
    <x v="0"/>
    <x v="0"/>
  </r>
  <r>
    <n v="318"/>
    <s v="JRI, Brockton"/>
    <n v="63"/>
    <s v="Brockton"/>
    <s v="Revenue"/>
    <s v="Line Item"/>
    <x v="0"/>
    <s v="10R"/>
    <x v="9"/>
    <x v="0"/>
    <x v="0"/>
  </r>
  <r>
    <n v="319"/>
    <s v="JRI, Brockton"/>
    <n v="63"/>
    <s v="Brockton"/>
    <s v="Revenue"/>
    <s v="Line Item"/>
    <x v="0"/>
    <s v="11R"/>
    <x v="10"/>
    <x v="0"/>
    <x v="50"/>
  </r>
  <r>
    <n v="320"/>
    <s v="JRI, Brockton"/>
    <n v="63"/>
    <s v="Brockton"/>
    <s v="Revenue"/>
    <s v="Line Item"/>
    <x v="0"/>
    <s v="12R"/>
    <x v="11"/>
    <x v="0"/>
    <x v="0"/>
  </r>
  <r>
    <n v="321"/>
    <s v="JRI, Brockton"/>
    <n v="63"/>
    <s v="Brockton"/>
    <s v="Revenue"/>
    <s v="Line Item"/>
    <x v="0"/>
    <s v="13R"/>
    <x v="12"/>
    <x v="0"/>
    <x v="0"/>
  </r>
  <r>
    <n v="322"/>
    <s v="JRI, Brockton"/>
    <n v="63"/>
    <s v="Brockton"/>
    <s v="Revenue"/>
    <s v="Line Item"/>
    <x v="0"/>
    <s v="14R"/>
    <x v="13"/>
    <x v="0"/>
    <x v="0"/>
  </r>
  <r>
    <n v="323"/>
    <s v="JRI, Brockton"/>
    <n v="63"/>
    <s v="Brockton"/>
    <s v="Revenue"/>
    <s v="Line Item"/>
    <x v="0"/>
    <s v="15R"/>
    <x v="14"/>
    <x v="0"/>
    <x v="0"/>
  </r>
  <r>
    <n v="324"/>
    <s v="JRI, Brockton"/>
    <n v="63"/>
    <s v="Brockton"/>
    <s v="Revenue"/>
    <s v="Line Item"/>
    <x v="0"/>
    <s v="16R"/>
    <x v="15"/>
    <x v="0"/>
    <x v="0"/>
  </r>
  <r>
    <n v="325"/>
    <s v="JRI, Brockton"/>
    <n v="63"/>
    <s v="Brockton"/>
    <s v="Revenue"/>
    <s v="Line Item"/>
    <x v="0"/>
    <s v="17R"/>
    <x v="16"/>
    <x v="0"/>
    <x v="0"/>
  </r>
  <r>
    <n v="326"/>
    <s v="JRI, Brockton"/>
    <n v="63"/>
    <s v="Brockton"/>
    <s v="Revenue"/>
    <s v="Line Item"/>
    <x v="0"/>
    <s v="18R"/>
    <x v="17"/>
    <x v="0"/>
    <x v="0"/>
  </r>
  <r>
    <n v="327"/>
    <s v="JRI, Brockton"/>
    <n v="63"/>
    <s v="Brockton"/>
    <s v="Revenue"/>
    <s v="Line Item"/>
    <x v="0"/>
    <s v="19R"/>
    <x v="18"/>
    <x v="0"/>
    <x v="0"/>
  </r>
  <r>
    <n v="328"/>
    <s v="JRI, Brockton"/>
    <n v="63"/>
    <s v="Brockton"/>
    <s v="Revenue"/>
    <s v="Line Item"/>
    <x v="0"/>
    <s v="20R"/>
    <x v="19"/>
    <x v="0"/>
    <x v="0"/>
  </r>
  <r>
    <n v="329"/>
    <s v="JRI, Brockton"/>
    <n v="63"/>
    <s v="Brockton"/>
    <s v="Revenue"/>
    <s v="Line Item"/>
    <x v="0"/>
    <s v="21R"/>
    <x v="20"/>
    <x v="0"/>
    <x v="0"/>
  </r>
  <r>
    <n v="330"/>
    <s v="JRI, Brockton"/>
    <n v="63"/>
    <s v="Brockton"/>
    <s v="Revenue"/>
    <s v="Line Item"/>
    <x v="0"/>
    <s v="22R"/>
    <x v="21"/>
    <x v="0"/>
    <x v="0"/>
  </r>
  <r>
    <n v="331"/>
    <s v="JRI, Brockton"/>
    <n v="63"/>
    <s v="Brockton"/>
    <s v="Revenue"/>
    <s v="Line Item"/>
    <x v="0"/>
    <s v="23R"/>
    <x v="22"/>
    <x v="0"/>
    <x v="0"/>
  </r>
  <r>
    <n v="332"/>
    <s v="JRI, Brockton"/>
    <n v="63"/>
    <s v="Brockton"/>
    <s v="Revenue"/>
    <s v="Line Item"/>
    <x v="0"/>
    <s v="24R"/>
    <x v="23"/>
    <x v="0"/>
    <x v="0"/>
  </r>
  <r>
    <n v="333"/>
    <s v="JRI, Brockton"/>
    <n v="63"/>
    <s v="Brockton"/>
    <s v="Revenue"/>
    <s v="Line Item"/>
    <x v="0"/>
    <s v="25R"/>
    <x v="24"/>
    <x v="0"/>
    <x v="0"/>
  </r>
  <r>
    <n v="334"/>
    <s v="JRI, Brockton"/>
    <n v="63"/>
    <s v="Brockton"/>
    <s v="Revenue"/>
    <s v="Line Item"/>
    <x v="0"/>
    <s v="26R"/>
    <x v="25"/>
    <x v="0"/>
    <x v="0"/>
  </r>
  <r>
    <n v="335"/>
    <s v="JRI, Brockton"/>
    <n v="63"/>
    <s v="Brockton"/>
    <s v="Revenue"/>
    <s v="Line Item"/>
    <x v="0"/>
    <s v="27R"/>
    <x v="26"/>
    <x v="0"/>
    <x v="0"/>
  </r>
  <r>
    <n v="336"/>
    <s v="JRI, Brockton"/>
    <n v="63"/>
    <s v="Brockton"/>
    <s v="Revenue"/>
    <s v="Line Item"/>
    <x v="0"/>
    <s v="28R"/>
    <x v="27"/>
    <x v="0"/>
    <x v="0"/>
  </r>
  <r>
    <n v="337"/>
    <s v="JRI, Brockton"/>
    <n v="63"/>
    <s v="Brockton"/>
    <s v="Revenue"/>
    <s v="Line Item"/>
    <x v="0"/>
    <s v="29R"/>
    <x v="28"/>
    <x v="0"/>
    <x v="51"/>
  </r>
  <r>
    <n v="338"/>
    <s v="JRI, Brockton"/>
    <n v="63"/>
    <s v="Brockton"/>
    <s v="Revenue"/>
    <s v="Line Item"/>
    <x v="0"/>
    <s v="30R"/>
    <x v="29"/>
    <x v="0"/>
    <x v="0"/>
  </r>
  <r>
    <n v="339"/>
    <s v="JRI, Brockton"/>
    <n v="63"/>
    <s v="Brockton"/>
    <s v="Revenue"/>
    <s v="Line Item"/>
    <x v="0"/>
    <s v="31R"/>
    <x v="30"/>
    <x v="0"/>
    <x v="0"/>
  </r>
  <r>
    <n v="340"/>
    <s v="JRI, Brockton"/>
    <n v="63"/>
    <s v="Brockton"/>
    <s v="Revenue"/>
    <s v="Line Item"/>
    <x v="0"/>
    <s v="32R"/>
    <x v="31"/>
    <x v="0"/>
    <x v="0"/>
  </r>
  <r>
    <n v="341"/>
    <s v="JRI, Brockton"/>
    <n v="63"/>
    <s v="Brockton"/>
    <s v="Revenue"/>
    <s v="Line Item"/>
    <x v="0"/>
    <s v="33R"/>
    <x v="32"/>
    <x v="0"/>
    <x v="0"/>
  </r>
  <r>
    <n v="342"/>
    <s v="JRI, Brockton"/>
    <n v="63"/>
    <s v="Brockton"/>
    <s v="Revenue"/>
    <s v="Line Item"/>
    <x v="0"/>
    <s v="34R"/>
    <x v="33"/>
    <x v="0"/>
    <x v="0"/>
  </r>
  <r>
    <n v="343"/>
    <s v="JRI, Brockton"/>
    <n v="63"/>
    <s v="Brockton"/>
    <s v="Revenue"/>
    <s v="Line Item"/>
    <x v="0"/>
    <s v="35R"/>
    <x v="34"/>
    <x v="0"/>
    <x v="0"/>
  </r>
  <r>
    <n v="344"/>
    <s v="JRI, Brockton"/>
    <n v="63"/>
    <s v="Brockton"/>
    <s v="Revenue"/>
    <s v="Line Item"/>
    <x v="0"/>
    <s v="36R"/>
    <x v="35"/>
    <x v="0"/>
    <x v="0"/>
  </r>
  <r>
    <n v="345"/>
    <s v="JRI, Brockton"/>
    <n v="63"/>
    <s v="Brockton"/>
    <s v="Revenue"/>
    <s v="Line Item"/>
    <x v="0"/>
    <s v="37R"/>
    <x v="36"/>
    <x v="0"/>
    <x v="0"/>
  </r>
  <r>
    <n v="346"/>
    <s v="JRI, Brockton"/>
    <n v="63"/>
    <s v="Brockton"/>
    <s v="Revenue"/>
    <s v="Line Item"/>
    <x v="0"/>
    <s v="38R"/>
    <x v="37"/>
    <x v="0"/>
    <x v="0"/>
  </r>
  <r>
    <n v="347"/>
    <s v="JRI, Brockton"/>
    <n v="63"/>
    <s v="Brockton"/>
    <s v="Revenue"/>
    <s v="Line Item"/>
    <x v="0"/>
    <s v="39R"/>
    <x v="38"/>
    <x v="0"/>
    <x v="0"/>
  </r>
  <r>
    <n v="348"/>
    <s v="JRI, Brockton"/>
    <n v="63"/>
    <s v="Brockton"/>
    <s v="Revenue"/>
    <s v="Line Item"/>
    <x v="0"/>
    <s v="40R"/>
    <x v="39"/>
    <x v="0"/>
    <x v="0"/>
  </r>
  <r>
    <n v="349"/>
    <s v="JRI, Brockton"/>
    <n v="63"/>
    <s v="Brockton"/>
    <s v="Revenue"/>
    <s v="Line Item"/>
    <x v="0"/>
    <s v="41R"/>
    <x v="40"/>
    <x v="0"/>
    <x v="0"/>
  </r>
  <r>
    <n v="350"/>
    <s v="JRI, Brockton"/>
    <n v="63"/>
    <s v="Brockton"/>
    <s v="Revenue"/>
    <s v="Line Item"/>
    <x v="0"/>
    <s v="42R"/>
    <x v="41"/>
    <x v="0"/>
    <x v="0"/>
  </r>
  <r>
    <n v="351"/>
    <s v="JRI, Brockton"/>
    <n v="63"/>
    <s v="Brockton"/>
    <s v="Revenue"/>
    <s v="Total"/>
    <x v="0"/>
    <s v="43R"/>
    <x v="42"/>
    <x v="0"/>
    <x v="52"/>
  </r>
  <r>
    <n v="352"/>
    <s v="JRI, Brockton"/>
    <n v="63"/>
    <s v="Brockton"/>
    <s v="Revenue"/>
    <s v="Line Item"/>
    <x v="0"/>
    <s v="44R"/>
    <x v="43"/>
    <x v="0"/>
    <x v="0"/>
  </r>
  <r>
    <n v="353"/>
    <s v="JRI, Brockton"/>
    <n v="63"/>
    <s v="Brockton"/>
    <s v="Revenue"/>
    <s v="Line Item"/>
    <x v="0"/>
    <s v="45R"/>
    <x v="44"/>
    <x v="0"/>
    <x v="0"/>
  </r>
  <r>
    <n v="354"/>
    <s v="JRI, Brockton"/>
    <n v="63"/>
    <s v="Brockton"/>
    <s v="Revenue"/>
    <s v="Line Item"/>
    <x v="0"/>
    <s v="46R"/>
    <x v="45"/>
    <x v="0"/>
    <x v="0"/>
  </r>
  <r>
    <n v="355"/>
    <s v="JRI, Brockton"/>
    <n v="63"/>
    <s v="Brockton"/>
    <s v="Revenue"/>
    <s v="Line Item"/>
    <x v="0"/>
    <s v="47R"/>
    <x v="46"/>
    <x v="0"/>
    <x v="0"/>
  </r>
  <r>
    <n v="356"/>
    <s v="JRI, Brockton"/>
    <n v="63"/>
    <s v="Brockton"/>
    <s v="Revenue"/>
    <s v="Line Item"/>
    <x v="0"/>
    <s v="48R"/>
    <x v="47"/>
    <x v="0"/>
    <x v="0"/>
  </r>
  <r>
    <n v="357"/>
    <s v="JRI, Brockton"/>
    <n v="63"/>
    <s v="Brockton"/>
    <s v="Revenue"/>
    <s v="Line Item"/>
    <x v="0"/>
    <s v="49R"/>
    <x v="48"/>
    <x v="0"/>
    <x v="0"/>
  </r>
  <r>
    <n v="358"/>
    <s v="JRI, Brockton"/>
    <n v="63"/>
    <s v="Brockton"/>
    <s v="Revenue"/>
    <s v="Line Item"/>
    <x v="0"/>
    <s v="50R"/>
    <x v="49"/>
    <x v="0"/>
    <x v="0"/>
  </r>
  <r>
    <n v="359"/>
    <s v="JRI, Brockton"/>
    <n v="63"/>
    <s v="Brockton"/>
    <s v="Revenue"/>
    <s v="Line Item"/>
    <x v="0"/>
    <s v="51R"/>
    <x v="50"/>
    <x v="0"/>
    <x v="0"/>
  </r>
  <r>
    <n v="360"/>
    <s v="JRI, Brockton"/>
    <n v="63"/>
    <s v="Brockton"/>
    <s v="Revenue"/>
    <s v="Line Item"/>
    <x v="0"/>
    <s v="52R"/>
    <x v="51"/>
    <x v="0"/>
    <x v="0"/>
  </r>
  <r>
    <n v="361"/>
    <s v="JRI, Brockton"/>
    <n v="63"/>
    <s v="Brockton"/>
    <s v="Revenue"/>
    <s v="Total"/>
    <x v="0"/>
    <s v="53R"/>
    <x v="52"/>
    <x v="0"/>
    <x v="52"/>
  </r>
  <r>
    <n v="362"/>
    <s v="JRI, Brockton"/>
    <n v="63"/>
    <s v="Brockton"/>
    <s v="Salary Expense"/>
    <s v="Line Item"/>
    <x v="1"/>
    <s v="1S"/>
    <x v="53"/>
    <x v="12"/>
    <x v="53"/>
  </r>
  <r>
    <n v="363"/>
    <s v="JRI, Brockton"/>
    <n v="63"/>
    <s v="Brockton"/>
    <s v="Salary Expense"/>
    <s v="Line Item"/>
    <x v="1"/>
    <s v="2S"/>
    <x v="54"/>
    <x v="13"/>
    <x v="54"/>
  </r>
  <r>
    <n v="364"/>
    <s v="JRI, Brockton"/>
    <n v="63"/>
    <s v="Brockton"/>
    <s v="Salary Expense"/>
    <s v="Line Item"/>
    <x v="1"/>
    <s v="3S"/>
    <x v="55"/>
    <x v="0"/>
    <x v="0"/>
  </r>
  <r>
    <n v="365"/>
    <s v="JRI, Brockton"/>
    <n v="63"/>
    <s v="Brockton"/>
    <s v="Salary Expense"/>
    <s v="Line Item"/>
    <x v="2"/>
    <s v="4S"/>
    <x v="56"/>
    <x v="0"/>
    <x v="0"/>
  </r>
  <r>
    <n v="366"/>
    <s v="JRI, Brockton"/>
    <n v="63"/>
    <s v="Brockton"/>
    <s v="Salary Expense"/>
    <s v="Line Item"/>
    <x v="2"/>
    <s v="5S"/>
    <x v="57"/>
    <x v="0"/>
    <x v="0"/>
  </r>
  <r>
    <n v="367"/>
    <s v="JRI, Brockton"/>
    <n v="63"/>
    <s v="Brockton"/>
    <s v="Salary Expense"/>
    <s v="Line Item"/>
    <x v="2"/>
    <s v="6S"/>
    <x v="58"/>
    <x v="0"/>
    <x v="0"/>
  </r>
  <r>
    <n v="368"/>
    <s v="JRI, Brockton"/>
    <n v="63"/>
    <s v="Brockton"/>
    <s v="Salary Expense"/>
    <s v="Line Item"/>
    <x v="2"/>
    <s v="7S"/>
    <x v="59"/>
    <x v="0"/>
    <x v="0"/>
  </r>
  <r>
    <n v="369"/>
    <s v="JRI, Brockton"/>
    <n v="63"/>
    <s v="Brockton"/>
    <s v="Salary Expense"/>
    <s v="Line Item"/>
    <x v="2"/>
    <s v="8S"/>
    <x v="60"/>
    <x v="0"/>
    <x v="0"/>
  </r>
  <r>
    <n v="370"/>
    <s v="JRI, Brockton"/>
    <n v="63"/>
    <s v="Brockton"/>
    <s v="Salary Expense"/>
    <s v="Line Item"/>
    <x v="2"/>
    <s v="9S"/>
    <x v="61"/>
    <x v="0"/>
    <x v="0"/>
  </r>
  <r>
    <n v="371"/>
    <s v="JRI, Brockton"/>
    <n v="63"/>
    <s v="Brockton"/>
    <s v="Salary Expense"/>
    <s v="Line Item"/>
    <x v="2"/>
    <s v="10S"/>
    <x v="62"/>
    <x v="0"/>
    <x v="0"/>
  </r>
  <r>
    <n v="372"/>
    <s v="JRI, Brockton"/>
    <n v="63"/>
    <s v="Brockton"/>
    <s v="Salary Expense"/>
    <s v="Line Item"/>
    <x v="2"/>
    <s v="11S"/>
    <x v="63"/>
    <x v="0"/>
    <x v="0"/>
  </r>
  <r>
    <n v="373"/>
    <s v="JRI, Brockton"/>
    <n v="63"/>
    <s v="Brockton"/>
    <s v="Salary Expense"/>
    <s v="Line Item"/>
    <x v="2"/>
    <s v="12S"/>
    <x v="64"/>
    <x v="0"/>
    <x v="0"/>
  </r>
  <r>
    <n v="374"/>
    <s v="JRI, Brockton"/>
    <n v="63"/>
    <s v="Brockton"/>
    <s v="Salary Expense"/>
    <s v="Line Item"/>
    <x v="2"/>
    <s v="13S"/>
    <x v="65"/>
    <x v="0"/>
    <x v="0"/>
  </r>
  <r>
    <n v="375"/>
    <s v="JRI, Brockton"/>
    <n v="63"/>
    <s v="Brockton"/>
    <s v="Salary Expense"/>
    <s v="Line Item"/>
    <x v="2"/>
    <s v="14S"/>
    <x v="66"/>
    <x v="0"/>
    <x v="0"/>
  </r>
  <r>
    <n v="376"/>
    <s v="JRI, Brockton"/>
    <n v="63"/>
    <s v="Brockton"/>
    <s v="Salary Expense"/>
    <s v="Line Item"/>
    <x v="2"/>
    <s v="15S"/>
    <x v="67"/>
    <x v="0"/>
    <x v="0"/>
  </r>
  <r>
    <n v="377"/>
    <s v="JRI, Brockton"/>
    <n v="63"/>
    <s v="Brockton"/>
    <s v="Salary Expense"/>
    <s v="Line Item"/>
    <x v="2"/>
    <s v="16S"/>
    <x v="68"/>
    <x v="0"/>
    <x v="0"/>
  </r>
  <r>
    <n v="378"/>
    <s v="JRI, Brockton"/>
    <n v="63"/>
    <s v="Brockton"/>
    <s v="Salary Expense"/>
    <s v="Line Item"/>
    <x v="2"/>
    <s v="17S"/>
    <x v="69"/>
    <x v="0"/>
    <x v="0"/>
  </r>
  <r>
    <n v="379"/>
    <s v="JRI, Brockton"/>
    <n v="63"/>
    <s v="Brockton"/>
    <s v="Salary Expense"/>
    <s v="Line Item"/>
    <x v="2"/>
    <s v="18S"/>
    <x v="70"/>
    <x v="0"/>
    <x v="0"/>
  </r>
  <r>
    <n v="380"/>
    <s v="JRI, Brockton"/>
    <n v="63"/>
    <s v="Brockton"/>
    <s v="Salary Expense"/>
    <s v="Line Item"/>
    <x v="2"/>
    <s v="19S"/>
    <x v="71"/>
    <x v="0"/>
    <x v="0"/>
  </r>
  <r>
    <n v="381"/>
    <s v="JRI, Brockton"/>
    <n v="63"/>
    <s v="Brockton"/>
    <s v="Salary Expense"/>
    <s v="Line Item"/>
    <x v="2"/>
    <s v="20S"/>
    <x v="72"/>
    <x v="0"/>
    <x v="0"/>
  </r>
  <r>
    <n v="382"/>
    <s v="JRI, Brockton"/>
    <n v="63"/>
    <s v="Brockton"/>
    <s v="Salary Expense"/>
    <s v="Line Item"/>
    <x v="2"/>
    <s v="21S"/>
    <x v="73"/>
    <x v="0"/>
    <x v="0"/>
  </r>
  <r>
    <n v="383"/>
    <s v="JRI, Brockton"/>
    <n v="63"/>
    <s v="Brockton"/>
    <s v="Salary Expense"/>
    <s v="Line Item"/>
    <x v="2"/>
    <s v="22S"/>
    <x v="74"/>
    <x v="0"/>
    <x v="0"/>
  </r>
  <r>
    <n v="384"/>
    <s v="JRI, Brockton"/>
    <n v="63"/>
    <s v="Brockton"/>
    <s v="Salary Expense"/>
    <s v="Line Item"/>
    <x v="2"/>
    <s v="23S"/>
    <x v="75"/>
    <x v="0"/>
    <x v="0"/>
  </r>
  <r>
    <n v="385"/>
    <s v="JRI, Brockton"/>
    <n v="63"/>
    <s v="Brockton"/>
    <s v="Salary Expense"/>
    <s v="Line Item"/>
    <x v="2"/>
    <s v="24S"/>
    <x v="76"/>
    <x v="0"/>
    <x v="0"/>
  </r>
  <r>
    <n v="386"/>
    <s v="JRI, Brockton"/>
    <n v="63"/>
    <s v="Brockton"/>
    <s v="Salary Expense"/>
    <s v="Line Item"/>
    <x v="2"/>
    <s v="25S"/>
    <x v="77"/>
    <x v="0"/>
    <x v="0"/>
  </r>
  <r>
    <n v="387"/>
    <s v="JRI, Brockton"/>
    <n v="63"/>
    <s v="Brockton"/>
    <s v="Salary Expense"/>
    <s v="Line Item"/>
    <x v="2"/>
    <s v="26S"/>
    <x v="78"/>
    <x v="0"/>
    <x v="0"/>
  </r>
  <r>
    <n v="388"/>
    <s v="JRI, Brockton"/>
    <n v="63"/>
    <s v="Brockton"/>
    <s v="Salary Expense"/>
    <s v="Line Item"/>
    <x v="2"/>
    <s v="27S"/>
    <x v="79"/>
    <x v="0"/>
    <x v="0"/>
  </r>
  <r>
    <n v="389"/>
    <s v="JRI, Brockton"/>
    <n v="63"/>
    <s v="Brockton"/>
    <s v="Salary Expense"/>
    <s v="Line Item"/>
    <x v="2"/>
    <s v="28S"/>
    <x v="80"/>
    <x v="14"/>
    <x v="55"/>
  </r>
  <r>
    <n v="390"/>
    <s v="JRI, Brockton"/>
    <n v="63"/>
    <s v="Brockton"/>
    <s v="Salary Expense"/>
    <s v="Line Item"/>
    <x v="2"/>
    <s v="29S"/>
    <x v="81"/>
    <x v="15"/>
    <x v="56"/>
  </r>
  <r>
    <n v="391"/>
    <s v="JRI, Brockton"/>
    <n v="63"/>
    <s v="Brockton"/>
    <s v="Salary Expense"/>
    <s v="Line Item"/>
    <x v="2"/>
    <s v="30S"/>
    <x v="82"/>
    <x v="16"/>
    <x v="57"/>
  </r>
  <r>
    <n v="392"/>
    <s v="JRI, Brockton"/>
    <n v="63"/>
    <s v="Brockton"/>
    <s v="Salary Expense"/>
    <s v="Line Item"/>
    <x v="2"/>
    <s v="31S"/>
    <x v="83"/>
    <x v="0"/>
    <x v="0"/>
  </r>
  <r>
    <n v="393"/>
    <s v="JRI, Brockton"/>
    <n v="63"/>
    <s v="Brockton"/>
    <s v="Salary Expense"/>
    <s v="Line Item"/>
    <x v="2"/>
    <s v="32S"/>
    <x v="84"/>
    <x v="0"/>
    <x v="0"/>
  </r>
  <r>
    <n v="394"/>
    <s v="JRI, Brockton"/>
    <n v="63"/>
    <s v="Brockton"/>
    <s v="Salary Expense"/>
    <s v="Line Item"/>
    <x v="2"/>
    <s v="33S"/>
    <x v="85"/>
    <x v="0"/>
    <x v="0"/>
  </r>
  <r>
    <n v="395"/>
    <s v="JRI, Brockton"/>
    <n v="63"/>
    <s v="Brockton"/>
    <s v="Salary Expense"/>
    <s v="Line Item"/>
    <x v="2"/>
    <s v="34S"/>
    <x v="86"/>
    <x v="0"/>
    <x v="0"/>
  </r>
  <r>
    <n v="396"/>
    <s v="JRI, Brockton"/>
    <n v="63"/>
    <s v="Brockton"/>
    <s v="Salary Expense"/>
    <s v="Line Item"/>
    <x v="2"/>
    <s v="35S"/>
    <x v="87"/>
    <x v="17"/>
    <x v="58"/>
  </r>
  <r>
    <n v="397"/>
    <s v="JRI, Brockton"/>
    <n v="63"/>
    <s v="Brockton"/>
    <s v="Salary Expense"/>
    <s v="Line Item"/>
    <x v="2"/>
    <s v="36S"/>
    <x v="88"/>
    <x v="0"/>
    <x v="0"/>
  </r>
  <r>
    <n v="398"/>
    <s v="JRI, Brockton"/>
    <n v="63"/>
    <s v="Brockton"/>
    <s v="Salary Expense"/>
    <s v="Line Item"/>
    <x v="2"/>
    <s v="37S"/>
    <x v="89"/>
    <x v="0"/>
    <x v="0"/>
  </r>
  <r>
    <n v="399"/>
    <s v="JRI, Brockton"/>
    <n v="63"/>
    <s v="Brockton"/>
    <s v="Salary Expense"/>
    <s v="Line Item"/>
    <x v="0"/>
    <s v="38S"/>
    <x v="90"/>
    <x v="10"/>
    <x v="0"/>
  </r>
  <r>
    <n v="400"/>
    <s v="JRI, Brockton"/>
    <n v="63"/>
    <s v="Brockton"/>
    <s v="Salary Expense"/>
    <s v="Total"/>
    <x v="0"/>
    <s v="39S"/>
    <x v="91"/>
    <x v="18"/>
    <x v="59"/>
  </r>
  <r>
    <n v="401"/>
    <s v="JRI, Brockton"/>
    <n v="63"/>
    <s v="Brockton"/>
    <s v="Expense"/>
    <s v="Total"/>
    <x v="0"/>
    <s v="1E"/>
    <x v="92"/>
    <x v="18"/>
    <x v="59"/>
  </r>
  <r>
    <n v="402"/>
    <s v="JRI, Brockton"/>
    <n v="63"/>
    <s v="Brockton"/>
    <s v="Expense"/>
    <s v="Line Item"/>
    <x v="0"/>
    <s v="2E"/>
    <x v="93"/>
    <x v="0"/>
    <x v="0"/>
  </r>
  <r>
    <n v="403"/>
    <s v="JRI, Brockton"/>
    <n v="63"/>
    <s v="Brockton"/>
    <s v="Expense"/>
    <s v="Line Item"/>
    <x v="0"/>
    <s v="3E"/>
    <x v="94"/>
    <x v="0"/>
    <x v="0"/>
  </r>
  <r>
    <n v="404"/>
    <s v="JRI, Brockton"/>
    <n v="63"/>
    <s v="Brockton"/>
    <s v="Expense"/>
    <s v="Line Item"/>
    <x v="0"/>
    <s v="4E"/>
    <x v="95"/>
    <x v="0"/>
    <x v="0"/>
  </r>
  <r>
    <n v="405"/>
    <s v="JRI, Brockton"/>
    <n v="63"/>
    <s v="Brockton"/>
    <s v="Expense"/>
    <s v="Line Item"/>
    <x v="0"/>
    <s v="5E"/>
    <x v="96"/>
    <x v="0"/>
    <x v="0"/>
  </r>
  <r>
    <n v="406"/>
    <s v="JRI, Brockton"/>
    <n v="63"/>
    <s v="Brockton"/>
    <s v="Expense"/>
    <s v="Total"/>
    <x v="0"/>
    <s v="6E"/>
    <x v="97"/>
    <x v="6"/>
    <x v="1"/>
  </r>
  <r>
    <n v="407"/>
    <s v="JRI, Brockton"/>
    <n v="63"/>
    <s v="Brockton"/>
    <s v="Expense"/>
    <s v="Line Item"/>
    <x v="0"/>
    <s v="7E"/>
    <x v="98"/>
    <x v="0"/>
    <x v="0"/>
  </r>
  <r>
    <n v="408"/>
    <s v="JRI, Brockton"/>
    <n v="63"/>
    <s v="Brockton"/>
    <s v="Expense"/>
    <s v="Total"/>
    <x v="0"/>
    <s v="8E"/>
    <x v="99"/>
    <x v="18"/>
    <x v="59"/>
  </r>
  <r>
    <n v="409"/>
    <s v="JRI, Brockton"/>
    <n v="63"/>
    <s v="Brockton"/>
    <s v="Expense"/>
    <s v="Line Item"/>
    <x v="0"/>
    <s v="9E"/>
    <x v="100"/>
    <x v="0"/>
    <x v="60"/>
  </r>
  <r>
    <n v="410"/>
    <s v="JRI, Brockton"/>
    <n v="63"/>
    <s v="Brockton"/>
    <s v="Expense"/>
    <s v="Line Item"/>
    <x v="0"/>
    <s v="10E"/>
    <x v="101"/>
    <x v="0"/>
    <x v="61"/>
  </r>
  <r>
    <n v="411"/>
    <s v="JRI, Brockton"/>
    <n v="63"/>
    <s v="Brockton"/>
    <s v="Expense"/>
    <s v="Line Item"/>
    <x v="0"/>
    <s v="11E"/>
    <x v="102"/>
    <x v="0"/>
    <x v="0"/>
  </r>
  <r>
    <n v="412"/>
    <s v="JRI, Brockton"/>
    <n v="63"/>
    <s v="Brockton"/>
    <s v="Expense"/>
    <s v="Total"/>
    <x v="0"/>
    <s v="12E"/>
    <x v="103"/>
    <x v="0"/>
    <x v="62"/>
  </r>
  <r>
    <n v="413"/>
    <s v="JRI, Brockton"/>
    <n v="63"/>
    <s v="Brockton"/>
    <s v="Expense"/>
    <s v="Line Item"/>
    <x v="0"/>
    <s v="13E"/>
    <x v="104"/>
    <x v="0"/>
    <x v="63"/>
  </r>
  <r>
    <n v="414"/>
    <s v="JRI, Brockton"/>
    <n v="63"/>
    <s v="Brockton"/>
    <s v="Expense"/>
    <s v="Line Item"/>
    <x v="0"/>
    <s v="14E"/>
    <x v="105"/>
    <x v="0"/>
    <x v="1"/>
  </r>
  <r>
    <n v="415"/>
    <s v="JRI, Brockton"/>
    <n v="63"/>
    <s v="Brockton"/>
    <s v="Expense"/>
    <s v="Line Item"/>
    <x v="0"/>
    <s v="15E"/>
    <x v="106"/>
    <x v="0"/>
    <x v="64"/>
  </r>
  <r>
    <n v="416"/>
    <s v="JRI, Brockton"/>
    <n v="63"/>
    <s v="Brockton"/>
    <s v="Expense"/>
    <s v="Line Item"/>
    <x v="0"/>
    <s v="16E"/>
    <x v="107"/>
    <x v="0"/>
    <x v="1"/>
  </r>
  <r>
    <n v="417"/>
    <s v="JRI, Brockton"/>
    <n v="63"/>
    <s v="Brockton"/>
    <s v="Expense"/>
    <s v="Total"/>
    <x v="0"/>
    <s v="17E"/>
    <x v="108"/>
    <x v="0"/>
    <x v="65"/>
  </r>
  <r>
    <n v="418"/>
    <s v="JRI, Brockton"/>
    <n v="63"/>
    <s v="Brockton"/>
    <s v="Expense"/>
    <s v="Line Item"/>
    <x v="0"/>
    <s v="18E"/>
    <x v="109"/>
    <x v="0"/>
    <x v="1"/>
  </r>
  <r>
    <n v="419"/>
    <s v="JRI, Brockton"/>
    <n v="63"/>
    <s v="Brockton"/>
    <s v="Expense"/>
    <s v="Line Item"/>
    <x v="0"/>
    <s v="19E"/>
    <x v="110"/>
    <x v="0"/>
    <x v="1"/>
  </r>
  <r>
    <n v="420"/>
    <s v="JRI, Brockton"/>
    <n v="63"/>
    <s v="Brockton"/>
    <s v="Expense"/>
    <s v="Line Item"/>
    <x v="0"/>
    <s v="20E"/>
    <x v="111"/>
    <x v="0"/>
    <x v="1"/>
  </r>
  <r>
    <n v="421"/>
    <s v="JRI, Brockton"/>
    <n v="63"/>
    <s v="Brockton"/>
    <s v="Expense"/>
    <s v="Line Item"/>
    <x v="0"/>
    <s v="21E"/>
    <x v="112"/>
    <x v="0"/>
    <x v="1"/>
  </r>
  <r>
    <n v="422"/>
    <s v="JRI, Brockton"/>
    <n v="63"/>
    <s v="Brockton"/>
    <s v="Expense"/>
    <s v="Line Item"/>
    <x v="0"/>
    <s v="22E"/>
    <x v="113"/>
    <x v="0"/>
    <x v="66"/>
  </r>
  <r>
    <n v="423"/>
    <s v="JRI, Brockton"/>
    <n v="63"/>
    <s v="Brockton"/>
    <s v="Expense"/>
    <s v="Line Item"/>
    <x v="0"/>
    <s v="23E"/>
    <x v="114"/>
    <x v="0"/>
    <x v="67"/>
  </r>
  <r>
    <n v="424"/>
    <s v="JRI, Brockton"/>
    <n v="63"/>
    <s v="Brockton"/>
    <s v="Expense"/>
    <s v="Line Item"/>
    <x v="0"/>
    <s v="24E"/>
    <x v="115"/>
    <x v="0"/>
    <x v="68"/>
  </r>
  <r>
    <n v="425"/>
    <s v="JRI, Brockton"/>
    <n v="63"/>
    <s v="Brockton"/>
    <s v="Expense"/>
    <s v="Line Item"/>
    <x v="0"/>
    <s v="25E"/>
    <x v="116"/>
    <x v="0"/>
    <x v="1"/>
  </r>
  <r>
    <n v="426"/>
    <s v="JRI, Brockton"/>
    <n v="63"/>
    <s v="Brockton"/>
    <s v="Expense"/>
    <s v="Line Item"/>
    <x v="0"/>
    <s v="26E"/>
    <x v="117"/>
    <x v="0"/>
    <x v="69"/>
  </r>
  <r>
    <n v="427"/>
    <s v="JRI, Brockton"/>
    <n v="63"/>
    <s v="Brockton"/>
    <s v="Expense"/>
    <s v="Line Item"/>
    <x v="0"/>
    <s v="27E"/>
    <x v="118"/>
    <x v="0"/>
    <x v="1"/>
  </r>
  <r>
    <n v="428"/>
    <s v="JRI, Brockton"/>
    <n v="63"/>
    <s v="Brockton"/>
    <s v="Expense"/>
    <s v="Line Item"/>
    <x v="0"/>
    <s v="28E"/>
    <x v="119"/>
    <x v="0"/>
    <x v="1"/>
  </r>
  <r>
    <n v="429"/>
    <s v="JRI, Brockton"/>
    <n v="63"/>
    <s v="Brockton"/>
    <s v="Expense"/>
    <s v="Line Item"/>
    <x v="0"/>
    <s v="29E"/>
    <x v="120"/>
    <x v="0"/>
    <x v="1"/>
  </r>
  <r>
    <n v="430"/>
    <s v="JRI, Brockton"/>
    <n v="63"/>
    <s v="Brockton"/>
    <s v="Expense"/>
    <s v="Line Item"/>
    <x v="0"/>
    <s v="30E"/>
    <x v="121"/>
    <x v="0"/>
    <x v="1"/>
  </r>
  <r>
    <n v="431"/>
    <s v="JRI, Brockton"/>
    <n v="63"/>
    <s v="Brockton"/>
    <s v="Expense"/>
    <s v="Line Item"/>
    <x v="0"/>
    <s v="31E"/>
    <x v="122"/>
    <x v="0"/>
    <x v="1"/>
  </r>
  <r>
    <n v="432"/>
    <s v="JRI, Brockton"/>
    <n v="63"/>
    <s v="Brockton"/>
    <s v="Expense"/>
    <s v="Line Item"/>
    <x v="0"/>
    <s v="32E"/>
    <x v="123"/>
    <x v="0"/>
    <x v="1"/>
  </r>
  <r>
    <n v="433"/>
    <s v="JRI, Brockton"/>
    <n v="63"/>
    <s v="Brockton"/>
    <s v="Expense"/>
    <s v="Line Item"/>
    <x v="0"/>
    <s v="33E"/>
    <x v="124"/>
    <x v="0"/>
    <x v="70"/>
  </r>
  <r>
    <n v="434"/>
    <s v="JRI, Brockton"/>
    <n v="63"/>
    <s v="Brockton"/>
    <s v="Expense"/>
    <s v="Line Item"/>
    <x v="0"/>
    <s v="34E"/>
    <x v="125"/>
    <x v="0"/>
    <x v="1"/>
  </r>
  <r>
    <n v="435"/>
    <s v="JRI, Brockton"/>
    <n v="63"/>
    <s v="Brockton"/>
    <s v="Expense"/>
    <s v="Line Item"/>
    <x v="0"/>
    <s v="35E"/>
    <x v="126"/>
    <x v="0"/>
    <x v="1"/>
  </r>
  <r>
    <n v="436"/>
    <s v="JRI, Brockton"/>
    <n v="63"/>
    <s v="Brockton"/>
    <s v="Expense"/>
    <s v="Total"/>
    <x v="0"/>
    <s v="36E"/>
    <x v="127"/>
    <x v="0"/>
    <x v="71"/>
  </r>
  <r>
    <n v="437"/>
    <s v="JRI, Brockton"/>
    <n v="63"/>
    <s v="Brockton"/>
    <s v="Expense"/>
    <s v="Line Item"/>
    <x v="0"/>
    <s v="42E"/>
    <x v="128"/>
    <x v="0"/>
    <x v="0"/>
  </r>
  <r>
    <n v="438"/>
    <s v="JRI, Brockton"/>
    <n v="63"/>
    <s v="Brockton"/>
    <s v="Expense"/>
    <s v="Line Item"/>
    <x v="0"/>
    <s v="43E"/>
    <x v="129"/>
    <x v="0"/>
    <x v="0"/>
  </r>
  <r>
    <n v="439"/>
    <s v="JRI, Brockton"/>
    <n v="63"/>
    <s v="Brockton"/>
    <s v="Expense"/>
    <s v="Line Item"/>
    <x v="0"/>
    <s v="44E"/>
    <x v="130"/>
    <x v="0"/>
    <x v="0"/>
  </r>
  <r>
    <n v="440"/>
    <s v="JRI, Brockton"/>
    <n v="63"/>
    <s v="Brockton"/>
    <s v="Expense"/>
    <s v="Line Item"/>
    <x v="0"/>
    <s v="48E"/>
    <x v="131"/>
    <x v="0"/>
    <x v="72"/>
  </r>
  <r>
    <n v="441"/>
    <s v="JRI, Brockton"/>
    <n v="63"/>
    <s v="Brockton"/>
    <s v="Expense"/>
    <s v="Line Item"/>
    <x v="0"/>
    <s v="49E"/>
    <x v="132"/>
    <x v="0"/>
    <x v="0"/>
  </r>
  <r>
    <n v="442"/>
    <s v="JRI, Brockton"/>
    <n v="63"/>
    <s v="Brockton"/>
    <s v="Expense"/>
    <s v="Line Item"/>
    <x v="0"/>
    <s v="50E"/>
    <x v="133"/>
    <x v="0"/>
    <x v="0"/>
  </r>
  <r>
    <n v="443"/>
    <s v="JRI, Brockton"/>
    <n v="63"/>
    <s v="Brockton"/>
    <s v="Expense"/>
    <s v="Total"/>
    <x v="0"/>
    <s v="51E"/>
    <x v="134"/>
    <x v="0"/>
    <x v="72"/>
  </r>
  <r>
    <n v="444"/>
    <s v="JRI, Brockton"/>
    <n v="63"/>
    <s v="Brockton"/>
    <s v="Expense"/>
    <s v="Line Item"/>
    <x v="0"/>
    <s v="52E"/>
    <x v="135"/>
    <x v="0"/>
    <x v="73"/>
  </r>
  <r>
    <n v="445"/>
    <s v="JRI, Brockton"/>
    <n v="63"/>
    <s v="Brockton"/>
    <s v="Expense"/>
    <s v="Total"/>
    <x v="0"/>
    <s v="53E"/>
    <x v="136"/>
    <x v="0"/>
    <x v="74"/>
  </r>
  <r>
    <n v="446"/>
    <s v="JRI, Brockton"/>
    <n v="63"/>
    <s v="Brockton"/>
    <s v="Expense"/>
    <s v="Line Item"/>
    <x v="0"/>
    <s v="54E"/>
    <x v="137"/>
    <x v="0"/>
    <x v="0"/>
  </r>
  <r>
    <n v="447"/>
    <s v="JRI, Brockton"/>
    <n v="63"/>
    <s v="Brockton"/>
    <s v="Expense"/>
    <s v="Line Item"/>
    <x v="0"/>
    <s v="55E"/>
    <x v="138"/>
    <x v="0"/>
    <x v="0"/>
  </r>
  <r>
    <n v="448"/>
    <s v="JRI, Brockton"/>
    <n v="63"/>
    <s v="Brockton"/>
    <s v="Expense"/>
    <s v="Total"/>
    <x v="0"/>
    <s v="56E"/>
    <x v="139"/>
    <x v="0"/>
    <x v="74"/>
  </r>
  <r>
    <n v="449"/>
    <s v="JRI, Brockton"/>
    <n v="63"/>
    <s v="Brockton"/>
    <s v="Expense"/>
    <s v="Total"/>
    <x v="0"/>
    <s v="57E"/>
    <x v="140"/>
    <x v="0"/>
    <x v="52"/>
  </r>
  <r>
    <n v="450"/>
    <s v="JRI, Brockton"/>
    <n v="63"/>
    <s v="Brockton"/>
    <s v="Expense"/>
    <s v="Line Item"/>
    <x v="0"/>
    <s v="58E"/>
    <x v="141"/>
    <x v="0"/>
    <x v="75"/>
  </r>
  <r>
    <n v="451"/>
    <s v="JRI, Brockton"/>
    <n v="63"/>
    <s v="Brockton"/>
    <s v="Non-Reimbursable"/>
    <s v="Line Item"/>
    <x v="0"/>
    <s v="1N"/>
    <x v="142"/>
    <x v="0"/>
    <x v="0"/>
  </r>
  <r>
    <n v="452"/>
    <s v="JRI, Brockton"/>
    <n v="63"/>
    <s v="Brockton"/>
    <s v="Non-Reimbursable"/>
    <s v="Line Item"/>
    <x v="0"/>
    <s v="2N"/>
    <x v="143"/>
    <x v="0"/>
    <x v="0"/>
  </r>
  <r>
    <n v="453"/>
    <s v="JRI, Brockton"/>
    <n v="63"/>
    <s v="Brockton"/>
    <s v="Non-Reimbursable"/>
    <s v="Line Item"/>
    <x v="0"/>
    <s v="3N"/>
    <x v="144"/>
    <x v="0"/>
    <x v="0"/>
  </r>
  <r>
    <n v="454"/>
    <s v="JRI, Brockton"/>
    <n v="63"/>
    <s v="Brockton"/>
    <s v="Non-Reimbursable"/>
    <s v="Line Item"/>
    <x v="0"/>
    <s v="4N"/>
    <x v="145"/>
    <x v="0"/>
    <x v="0"/>
  </r>
  <r>
    <n v="455"/>
    <s v="JRI, Brockton"/>
    <n v="63"/>
    <s v="Brockton"/>
    <s v="Non-Reimbursable"/>
    <s v="Line Item"/>
    <x v="0"/>
    <s v="5N"/>
    <x v="146"/>
    <x v="0"/>
    <x v="0"/>
  </r>
  <r>
    <n v="456"/>
    <s v="JRI, Brockton"/>
    <n v="63"/>
    <s v="Brockton"/>
    <s v="Non-Reimbursable"/>
    <s v="Line Item"/>
    <x v="0"/>
    <s v="6N"/>
    <x v="147"/>
    <x v="0"/>
    <x v="0"/>
  </r>
  <r>
    <n v="457"/>
    <s v="JRI, Brockton"/>
    <n v="63"/>
    <s v="Brockton"/>
    <s v="Non-Reimbursable"/>
    <s v="Line Item"/>
    <x v="0"/>
    <s v="7N"/>
    <x v="148"/>
    <x v="0"/>
    <x v="0"/>
  </r>
  <r>
    <n v="458"/>
    <s v="JRI, Brockton"/>
    <n v="63"/>
    <s v="Brockton"/>
    <s v="Non-Reimbursable"/>
    <s v="Total"/>
    <x v="0"/>
    <s v="8N"/>
    <x v="149"/>
    <x v="0"/>
    <x v="0"/>
  </r>
  <r>
    <n v="459"/>
    <s v="JRI, Brockton"/>
    <n v="63"/>
    <s v="Brockton"/>
    <s v="Non-Reimbursable"/>
    <s v="Total"/>
    <x v="0"/>
    <s v="9N"/>
    <x v="150"/>
    <x v="0"/>
    <x v="0"/>
  </r>
  <r>
    <n v="460"/>
    <s v="JRI, Brockton"/>
    <n v="63"/>
    <s v="Brockton"/>
    <s v="Non-Reimbursable"/>
    <s v="Line Item"/>
    <x v="0"/>
    <s v="10N"/>
    <x v="151"/>
    <x v="0"/>
    <x v="0"/>
  </r>
  <r>
    <n v="461"/>
    <s v="JRI, Brockton"/>
    <n v="63"/>
    <s v="Brockton"/>
    <s v="Non-Reimbursable"/>
    <s v="Line Item"/>
    <x v="0"/>
    <s v="11N"/>
    <x v="152"/>
    <x v="0"/>
    <x v="0"/>
  </r>
  <r>
    <n v="462"/>
    <s v="JRI, Brockton"/>
    <n v="63"/>
    <s v="Brockton"/>
    <s v="Non-Reimbursable"/>
    <s v="Line Item"/>
    <x v="0"/>
    <s v="12N"/>
    <x v="153"/>
    <x v="0"/>
    <x v="0"/>
  </r>
  <r>
    <n v="463"/>
    <s v="Key, New Bedford"/>
    <n v="95"/>
    <s v="New Bedford"/>
    <s v="Revenue"/>
    <s v="Line Item"/>
    <x v="0"/>
    <s v="1R"/>
    <x v="0"/>
    <x v="0"/>
    <x v="0"/>
  </r>
  <r>
    <n v="464"/>
    <s v="Key, New Bedford"/>
    <n v="95"/>
    <s v="New Bedford"/>
    <s v="Revenue"/>
    <s v="Line Item"/>
    <x v="0"/>
    <s v="2R"/>
    <x v="1"/>
    <x v="0"/>
    <x v="0"/>
  </r>
  <r>
    <n v="465"/>
    <s v="Key, New Bedford"/>
    <n v="95"/>
    <s v="New Bedford"/>
    <s v="Revenue"/>
    <s v="Line Item"/>
    <x v="0"/>
    <s v="3R"/>
    <x v="2"/>
    <x v="0"/>
    <x v="0"/>
  </r>
  <r>
    <n v="466"/>
    <s v="Key, New Bedford"/>
    <n v="95"/>
    <s v="New Bedford"/>
    <s v="Revenue"/>
    <s v="Total"/>
    <x v="0"/>
    <s v="4R"/>
    <x v="3"/>
    <x v="0"/>
    <x v="1"/>
  </r>
  <r>
    <n v="467"/>
    <s v="Key, New Bedford"/>
    <n v="95"/>
    <s v="New Bedford"/>
    <s v="Revenue"/>
    <s v="Line Item"/>
    <x v="0"/>
    <s v="5R"/>
    <x v="4"/>
    <x v="0"/>
    <x v="0"/>
  </r>
  <r>
    <n v="468"/>
    <s v="Key, New Bedford"/>
    <n v="95"/>
    <s v="New Bedford"/>
    <s v="Revenue"/>
    <s v="Line Item"/>
    <x v="0"/>
    <s v="6R"/>
    <x v="5"/>
    <x v="0"/>
    <x v="0"/>
  </r>
  <r>
    <n v="469"/>
    <s v="Key, New Bedford"/>
    <n v="95"/>
    <s v="New Bedford"/>
    <s v="Revenue"/>
    <s v="Total"/>
    <x v="0"/>
    <s v="7R"/>
    <x v="6"/>
    <x v="0"/>
    <x v="1"/>
  </r>
  <r>
    <n v="470"/>
    <s v="Key, New Bedford"/>
    <n v="95"/>
    <s v="New Bedford"/>
    <s v="Revenue"/>
    <s v="Line Item"/>
    <x v="0"/>
    <s v="8R"/>
    <x v="7"/>
    <x v="0"/>
    <x v="0"/>
  </r>
  <r>
    <n v="471"/>
    <s v="Key, New Bedford"/>
    <n v="95"/>
    <s v="New Bedford"/>
    <s v="Revenue"/>
    <s v="Line Item"/>
    <x v="0"/>
    <s v="9R"/>
    <x v="8"/>
    <x v="0"/>
    <x v="0"/>
  </r>
  <r>
    <n v="472"/>
    <s v="Key, New Bedford"/>
    <n v="95"/>
    <s v="New Bedford"/>
    <s v="Revenue"/>
    <s v="Line Item"/>
    <x v="0"/>
    <s v="10R"/>
    <x v="9"/>
    <x v="0"/>
    <x v="0"/>
  </r>
  <r>
    <n v="473"/>
    <s v="Key, New Bedford"/>
    <n v="95"/>
    <s v="New Bedford"/>
    <s v="Revenue"/>
    <s v="Line Item"/>
    <x v="0"/>
    <s v="11R"/>
    <x v="10"/>
    <x v="0"/>
    <x v="76"/>
  </r>
  <r>
    <n v="474"/>
    <s v="Key, New Bedford"/>
    <n v="95"/>
    <s v="New Bedford"/>
    <s v="Revenue"/>
    <s v="Line Item"/>
    <x v="0"/>
    <s v="12R"/>
    <x v="11"/>
    <x v="0"/>
    <x v="0"/>
  </r>
  <r>
    <n v="475"/>
    <s v="Key, New Bedford"/>
    <n v="95"/>
    <s v="New Bedford"/>
    <s v="Revenue"/>
    <s v="Line Item"/>
    <x v="0"/>
    <s v="13R"/>
    <x v="12"/>
    <x v="0"/>
    <x v="0"/>
  </r>
  <r>
    <n v="476"/>
    <s v="Key, New Bedford"/>
    <n v="95"/>
    <s v="New Bedford"/>
    <s v="Revenue"/>
    <s v="Line Item"/>
    <x v="0"/>
    <s v="14R"/>
    <x v="13"/>
    <x v="0"/>
    <x v="0"/>
  </r>
  <r>
    <n v="477"/>
    <s v="Key, New Bedford"/>
    <n v="95"/>
    <s v="New Bedford"/>
    <s v="Revenue"/>
    <s v="Line Item"/>
    <x v="0"/>
    <s v="15R"/>
    <x v="14"/>
    <x v="0"/>
    <x v="0"/>
  </r>
  <r>
    <n v="478"/>
    <s v="Key, New Bedford"/>
    <n v="95"/>
    <s v="New Bedford"/>
    <s v="Revenue"/>
    <s v="Line Item"/>
    <x v="0"/>
    <s v="16R"/>
    <x v="15"/>
    <x v="0"/>
    <x v="0"/>
  </r>
  <r>
    <n v="479"/>
    <s v="Key, New Bedford"/>
    <n v="95"/>
    <s v="New Bedford"/>
    <s v="Revenue"/>
    <s v="Line Item"/>
    <x v="0"/>
    <s v="17R"/>
    <x v="16"/>
    <x v="0"/>
    <x v="0"/>
  </r>
  <r>
    <n v="480"/>
    <s v="Key, New Bedford"/>
    <n v="95"/>
    <s v="New Bedford"/>
    <s v="Revenue"/>
    <s v="Line Item"/>
    <x v="0"/>
    <s v="18R"/>
    <x v="17"/>
    <x v="0"/>
    <x v="0"/>
  </r>
  <r>
    <n v="481"/>
    <s v="Key, New Bedford"/>
    <n v="95"/>
    <s v="New Bedford"/>
    <s v="Revenue"/>
    <s v="Line Item"/>
    <x v="0"/>
    <s v="19R"/>
    <x v="18"/>
    <x v="0"/>
    <x v="0"/>
  </r>
  <r>
    <n v="482"/>
    <s v="Key, New Bedford"/>
    <n v="95"/>
    <s v="New Bedford"/>
    <s v="Revenue"/>
    <s v="Line Item"/>
    <x v="0"/>
    <s v="20R"/>
    <x v="19"/>
    <x v="0"/>
    <x v="0"/>
  </r>
  <r>
    <n v="483"/>
    <s v="Key, New Bedford"/>
    <n v="95"/>
    <s v="New Bedford"/>
    <s v="Revenue"/>
    <s v="Line Item"/>
    <x v="0"/>
    <s v="21R"/>
    <x v="20"/>
    <x v="0"/>
    <x v="0"/>
  </r>
  <r>
    <n v="484"/>
    <s v="Key, New Bedford"/>
    <n v="95"/>
    <s v="New Bedford"/>
    <s v="Revenue"/>
    <s v="Line Item"/>
    <x v="0"/>
    <s v="22R"/>
    <x v="21"/>
    <x v="0"/>
    <x v="0"/>
  </r>
  <r>
    <n v="485"/>
    <s v="Key, New Bedford"/>
    <n v="95"/>
    <s v="New Bedford"/>
    <s v="Revenue"/>
    <s v="Line Item"/>
    <x v="0"/>
    <s v="23R"/>
    <x v="22"/>
    <x v="0"/>
    <x v="0"/>
  </r>
  <r>
    <n v="486"/>
    <s v="Key, New Bedford"/>
    <n v="95"/>
    <s v="New Bedford"/>
    <s v="Revenue"/>
    <s v="Line Item"/>
    <x v="0"/>
    <s v="24R"/>
    <x v="23"/>
    <x v="0"/>
    <x v="0"/>
  </r>
  <r>
    <n v="487"/>
    <s v="Key, New Bedford"/>
    <n v="95"/>
    <s v="New Bedford"/>
    <s v="Revenue"/>
    <s v="Line Item"/>
    <x v="0"/>
    <s v="25R"/>
    <x v="24"/>
    <x v="0"/>
    <x v="0"/>
  </r>
  <r>
    <n v="488"/>
    <s v="Key, New Bedford"/>
    <n v="95"/>
    <s v="New Bedford"/>
    <s v="Revenue"/>
    <s v="Line Item"/>
    <x v="0"/>
    <s v="26R"/>
    <x v="25"/>
    <x v="0"/>
    <x v="0"/>
  </r>
  <r>
    <n v="489"/>
    <s v="Key, New Bedford"/>
    <n v="95"/>
    <s v="New Bedford"/>
    <s v="Revenue"/>
    <s v="Line Item"/>
    <x v="0"/>
    <s v="27R"/>
    <x v="26"/>
    <x v="0"/>
    <x v="0"/>
  </r>
  <r>
    <n v="490"/>
    <s v="Key, New Bedford"/>
    <n v="95"/>
    <s v="New Bedford"/>
    <s v="Revenue"/>
    <s v="Line Item"/>
    <x v="0"/>
    <s v="28R"/>
    <x v="27"/>
    <x v="0"/>
    <x v="0"/>
  </r>
  <r>
    <n v="491"/>
    <s v="Key, New Bedford"/>
    <n v="95"/>
    <s v="New Bedford"/>
    <s v="Revenue"/>
    <s v="Line Item"/>
    <x v="0"/>
    <s v="29R"/>
    <x v="28"/>
    <x v="0"/>
    <x v="0"/>
  </r>
  <r>
    <n v="492"/>
    <s v="Key, New Bedford"/>
    <n v="95"/>
    <s v="New Bedford"/>
    <s v="Revenue"/>
    <s v="Line Item"/>
    <x v="0"/>
    <s v="30R"/>
    <x v="29"/>
    <x v="0"/>
    <x v="0"/>
  </r>
  <r>
    <n v="493"/>
    <s v="Key, New Bedford"/>
    <n v="95"/>
    <s v="New Bedford"/>
    <s v="Revenue"/>
    <s v="Line Item"/>
    <x v="0"/>
    <s v="31R"/>
    <x v="30"/>
    <x v="0"/>
    <x v="0"/>
  </r>
  <r>
    <n v="494"/>
    <s v="Key, New Bedford"/>
    <n v="95"/>
    <s v="New Bedford"/>
    <s v="Revenue"/>
    <s v="Line Item"/>
    <x v="0"/>
    <s v="32R"/>
    <x v="31"/>
    <x v="0"/>
    <x v="0"/>
  </r>
  <r>
    <n v="495"/>
    <s v="Key, New Bedford"/>
    <n v="95"/>
    <s v="New Bedford"/>
    <s v="Revenue"/>
    <s v="Line Item"/>
    <x v="0"/>
    <s v="33R"/>
    <x v="32"/>
    <x v="0"/>
    <x v="0"/>
  </r>
  <r>
    <n v="496"/>
    <s v="Key, New Bedford"/>
    <n v="95"/>
    <s v="New Bedford"/>
    <s v="Revenue"/>
    <s v="Line Item"/>
    <x v="0"/>
    <s v="34R"/>
    <x v="33"/>
    <x v="0"/>
    <x v="0"/>
  </r>
  <r>
    <n v="497"/>
    <s v="Key, New Bedford"/>
    <n v="95"/>
    <s v="New Bedford"/>
    <s v="Revenue"/>
    <s v="Line Item"/>
    <x v="0"/>
    <s v="35R"/>
    <x v="34"/>
    <x v="0"/>
    <x v="0"/>
  </r>
  <r>
    <n v="498"/>
    <s v="Key, New Bedford"/>
    <n v="95"/>
    <s v="New Bedford"/>
    <s v="Revenue"/>
    <s v="Line Item"/>
    <x v="0"/>
    <s v="36R"/>
    <x v="35"/>
    <x v="0"/>
    <x v="0"/>
  </r>
  <r>
    <n v="499"/>
    <s v="Key, New Bedford"/>
    <n v="95"/>
    <s v="New Bedford"/>
    <s v="Revenue"/>
    <s v="Line Item"/>
    <x v="0"/>
    <s v="37R"/>
    <x v="36"/>
    <x v="0"/>
    <x v="0"/>
  </r>
  <r>
    <n v="500"/>
    <s v="Key, New Bedford"/>
    <n v="95"/>
    <s v="New Bedford"/>
    <s v="Revenue"/>
    <s v="Line Item"/>
    <x v="0"/>
    <s v="38R"/>
    <x v="37"/>
    <x v="0"/>
    <x v="0"/>
  </r>
  <r>
    <n v="501"/>
    <s v="Key, New Bedford"/>
    <n v="95"/>
    <s v="New Bedford"/>
    <s v="Revenue"/>
    <s v="Line Item"/>
    <x v="0"/>
    <s v="39R"/>
    <x v="38"/>
    <x v="0"/>
    <x v="0"/>
  </r>
  <r>
    <n v="502"/>
    <s v="Key, New Bedford"/>
    <n v="95"/>
    <s v="New Bedford"/>
    <s v="Revenue"/>
    <s v="Line Item"/>
    <x v="0"/>
    <s v="40R"/>
    <x v="39"/>
    <x v="0"/>
    <x v="0"/>
  </r>
  <r>
    <n v="503"/>
    <s v="Key, New Bedford"/>
    <n v="95"/>
    <s v="New Bedford"/>
    <s v="Revenue"/>
    <s v="Line Item"/>
    <x v="0"/>
    <s v="41R"/>
    <x v="40"/>
    <x v="0"/>
    <x v="0"/>
  </r>
  <r>
    <n v="504"/>
    <s v="Key, New Bedford"/>
    <n v="95"/>
    <s v="New Bedford"/>
    <s v="Revenue"/>
    <s v="Line Item"/>
    <x v="0"/>
    <s v="42R"/>
    <x v="41"/>
    <x v="0"/>
    <x v="0"/>
  </r>
  <r>
    <n v="505"/>
    <s v="Key, New Bedford"/>
    <n v="95"/>
    <s v="New Bedford"/>
    <s v="Revenue"/>
    <s v="Total"/>
    <x v="0"/>
    <s v="43R"/>
    <x v="42"/>
    <x v="0"/>
    <x v="76"/>
  </r>
  <r>
    <n v="506"/>
    <s v="Key, New Bedford"/>
    <n v="95"/>
    <s v="New Bedford"/>
    <s v="Revenue"/>
    <s v="Line Item"/>
    <x v="0"/>
    <s v="44R"/>
    <x v="43"/>
    <x v="0"/>
    <x v="0"/>
  </r>
  <r>
    <n v="507"/>
    <s v="Key, New Bedford"/>
    <n v="95"/>
    <s v="New Bedford"/>
    <s v="Revenue"/>
    <s v="Line Item"/>
    <x v="0"/>
    <s v="45R"/>
    <x v="44"/>
    <x v="0"/>
    <x v="0"/>
  </r>
  <r>
    <n v="508"/>
    <s v="Key, New Bedford"/>
    <n v="95"/>
    <s v="New Bedford"/>
    <s v="Revenue"/>
    <s v="Line Item"/>
    <x v="0"/>
    <s v="46R"/>
    <x v="45"/>
    <x v="0"/>
    <x v="0"/>
  </r>
  <r>
    <n v="509"/>
    <s v="Key, New Bedford"/>
    <n v="95"/>
    <s v="New Bedford"/>
    <s v="Revenue"/>
    <s v="Line Item"/>
    <x v="0"/>
    <s v="47R"/>
    <x v="46"/>
    <x v="0"/>
    <x v="0"/>
  </r>
  <r>
    <n v="510"/>
    <s v="Key, New Bedford"/>
    <n v="95"/>
    <s v="New Bedford"/>
    <s v="Revenue"/>
    <s v="Line Item"/>
    <x v="0"/>
    <s v="48R"/>
    <x v="47"/>
    <x v="0"/>
    <x v="0"/>
  </r>
  <r>
    <n v="511"/>
    <s v="Key, New Bedford"/>
    <n v="95"/>
    <s v="New Bedford"/>
    <s v="Revenue"/>
    <s v="Line Item"/>
    <x v="0"/>
    <s v="49R"/>
    <x v="48"/>
    <x v="0"/>
    <x v="77"/>
  </r>
  <r>
    <n v="512"/>
    <s v="Key, New Bedford"/>
    <n v="95"/>
    <s v="New Bedford"/>
    <s v="Revenue"/>
    <s v="Line Item"/>
    <x v="0"/>
    <s v="50R"/>
    <x v="49"/>
    <x v="0"/>
    <x v="0"/>
  </r>
  <r>
    <n v="513"/>
    <s v="Key, New Bedford"/>
    <n v="95"/>
    <s v="New Bedford"/>
    <s v="Revenue"/>
    <s v="Line Item"/>
    <x v="0"/>
    <s v="51R"/>
    <x v="50"/>
    <x v="0"/>
    <x v="0"/>
  </r>
  <r>
    <n v="514"/>
    <s v="Key, New Bedford"/>
    <n v="95"/>
    <s v="New Bedford"/>
    <s v="Revenue"/>
    <s v="Line Item"/>
    <x v="0"/>
    <s v="52R"/>
    <x v="51"/>
    <x v="0"/>
    <x v="0"/>
  </r>
  <r>
    <n v="515"/>
    <s v="Key, New Bedford"/>
    <n v="95"/>
    <s v="New Bedford"/>
    <s v="Revenue"/>
    <s v="Total"/>
    <x v="0"/>
    <s v="53R"/>
    <x v="52"/>
    <x v="0"/>
    <x v="78"/>
  </r>
  <r>
    <n v="516"/>
    <s v="Key, New Bedford"/>
    <n v="95"/>
    <s v="New Bedford"/>
    <s v="Salary Expense"/>
    <s v="Line Item"/>
    <x v="1"/>
    <s v="1S"/>
    <x v="53"/>
    <x v="0"/>
    <x v="0"/>
  </r>
  <r>
    <n v="517"/>
    <s v="Key, New Bedford"/>
    <n v="95"/>
    <s v="New Bedford"/>
    <s v="Salary Expense"/>
    <s v="Line Item"/>
    <x v="1"/>
    <s v="2S"/>
    <x v="54"/>
    <x v="0"/>
    <x v="0"/>
  </r>
  <r>
    <n v="518"/>
    <s v="Key, New Bedford"/>
    <n v="95"/>
    <s v="New Bedford"/>
    <s v="Salary Expense"/>
    <s v="Line Item"/>
    <x v="1"/>
    <s v="3S"/>
    <x v="55"/>
    <x v="0"/>
    <x v="0"/>
  </r>
  <r>
    <n v="519"/>
    <s v="Key, New Bedford"/>
    <n v="95"/>
    <s v="New Bedford"/>
    <s v="Salary Expense"/>
    <s v="Line Item"/>
    <x v="2"/>
    <s v="4S"/>
    <x v="56"/>
    <x v="0"/>
    <x v="0"/>
  </r>
  <r>
    <n v="520"/>
    <s v="Key, New Bedford"/>
    <n v="95"/>
    <s v="New Bedford"/>
    <s v="Salary Expense"/>
    <s v="Line Item"/>
    <x v="2"/>
    <s v="5S"/>
    <x v="57"/>
    <x v="0"/>
    <x v="0"/>
  </r>
  <r>
    <n v="521"/>
    <s v="Key, New Bedford"/>
    <n v="95"/>
    <s v="New Bedford"/>
    <s v="Salary Expense"/>
    <s v="Line Item"/>
    <x v="2"/>
    <s v="6S"/>
    <x v="58"/>
    <x v="0"/>
    <x v="0"/>
  </r>
  <r>
    <n v="522"/>
    <s v="Key, New Bedford"/>
    <n v="95"/>
    <s v="New Bedford"/>
    <s v="Salary Expense"/>
    <s v="Line Item"/>
    <x v="2"/>
    <s v="7S"/>
    <x v="59"/>
    <x v="0"/>
    <x v="0"/>
  </r>
  <r>
    <n v="523"/>
    <s v="Key, New Bedford"/>
    <n v="95"/>
    <s v="New Bedford"/>
    <s v="Salary Expense"/>
    <s v="Line Item"/>
    <x v="2"/>
    <s v="8S"/>
    <x v="60"/>
    <x v="0"/>
    <x v="0"/>
  </r>
  <r>
    <n v="524"/>
    <s v="Key, New Bedford"/>
    <n v="95"/>
    <s v="New Bedford"/>
    <s v="Salary Expense"/>
    <s v="Line Item"/>
    <x v="2"/>
    <s v="9S"/>
    <x v="61"/>
    <x v="0"/>
    <x v="0"/>
  </r>
  <r>
    <n v="525"/>
    <s v="Key, New Bedford"/>
    <n v="95"/>
    <s v="New Bedford"/>
    <s v="Salary Expense"/>
    <s v="Line Item"/>
    <x v="2"/>
    <s v="10S"/>
    <x v="62"/>
    <x v="0"/>
    <x v="0"/>
  </r>
  <r>
    <n v="526"/>
    <s v="Key, New Bedford"/>
    <n v="95"/>
    <s v="New Bedford"/>
    <s v="Salary Expense"/>
    <s v="Line Item"/>
    <x v="2"/>
    <s v="11S"/>
    <x v="63"/>
    <x v="0"/>
    <x v="0"/>
  </r>
  <r>
    <n v="527"/>
    <s v="Key, New Bedford"/>
    <n v="95"/>
    <s v="New Bedford"/>
    <s v="Salary Expense"/>
    <s v="Line Item"/>
    <x v="2"/>
    <s v="12S"/>
    <x v="64"/>
    <x v="0"/>
    <x v="0"/>
  </r>
  <r>
    <n v="528"/>
    <s v="Key, New Bedford"/>
    <n v="95"/>
    <s v="New Bedford"/>
    <s v="Salary Expense"/>
    <s v="Line Item"/>
    <x v="2"/>
    <s v="13S"/>
    <x v="65"/>
    <x v="0"/>
    <x v="0"/>
  </r>
  <r>
    <n v="529"/>
    <s v="Key, New Bedford"/>
    <n v="95"/>
    <s v="New Bedford"/>
    <s v="Salary Expense"/>
    <s v="Line Item"/>
    <x v="2"/>
    <s v="14S"/>
    <x v="66"/>
    <x v="0"/>
    <x v="0"/>
  </r>
  <r>
    <n v="530"/>
    <s v="Key, New Bedford"/>
    <n v="95"/>
    <s v="New Bedford"/>
    <s v="Salary Expense"/>
    <s v="Line Item"/>
    <x v="2"/>
    <s v="15S"/>
    <x v="67"/>
    <x v="0"/>
    <x v="0"/>
  </r>
  <r>
    <n v="531"/>
    <s v="Key, New Bedford"/>
    <n v="95"/>
    <s v="New Bedford"/>
    <s v="Salary Expense"/>
    <s v="Line Item"/>
    <x v="2"/>
    <s v="16S"/>
    <x v="68"/>
    <x v="0"/>
    <x v="0"/>
  </r>
  <r>
    <n v="532"/>
    <s v="Key, New Bedford"/>
    <n v="95"/>
    <s v="New Bedford"/>
    <s v="Salary Expense"/>
    <s v="Line Item"/>
    <x v="2"/>
    <s v="17S"/>
    <x v="69"/>
    <x v="0"/>
    <x v="0"/>
  </r>
  <r>
    <n v="533"/>
    <s v="Key, New Bedford"/>
    <n v="95"/>
    <s v="New Bedford"/>
    <s v="Salary Expense"/>
    <s v="Line Item"/>
    <x v="2"/>
    <s v="18S"/>
    <x v="70"/>
    <x v="0"/>
    <x v="0"/>
  </r>
  <r>
    <n v="534"/>
    <s v="Key, New Bedford"/>
    <n v="95"/>
    <s v="New Bedford"/>
    <s v="Salary Expense"/>
    <s v="Line Item"/>
    <x v="2"/>
    <s v="19S"/>
    <x v="71"/>
    <x v="0"/>
    <x v="0"/>
  </r>
  <r>
    <n v="535"/>
    <s v="Key, New Bedford"/>
    <n v="95"/>
    <s v="New Bedford"/>
    <s v="Salary Expense"/>
    <s v="Line Item"/>
    <x v="2"/>
    <s v="20S"/>
    <x v="72"/>
    <x v="0"/>
    <x v="0"/>
  </r>
  <r>
    <n v="536"/>
    <s v="Key, New Bedford"/>
    <n v="95"/>
    <s v="New Bedford"/>
    <s v="Salary Expense"/>
    <s v="Line Item"/>
    <x v="2"/>
    <s v="21S"/>
    <x v="73"/>
    <x v="0"/>
    <x v="0"/>
  </r>
  <r>
    <n v="537"/>
    <s v="Key, New Bedford"/>
    <n v="95"/>
    <s v="New Bedford"/>
    <s v="Salary Expense"/>
    <s v="Line Item"/>
    <x v="2"/>
    <s v="22S"/>
    <x v="74"/>
    <x v="0"/>
    <x v="0"/>
  </r>
  <r>
    <n v="538"/>
    <s v="Key, New Bedford"/>
    <n v="95"/>
    <s v="New Bedford"/>
    <s v="Salary Expense"/>
    <s v="Line Item"/>
    <x v="2"/>
    <s v="23S"/>
    <x v="75"/>
    <x v="0"/>
    <x v="0"/>
  </r>
  <r>
    <n v="539"/>
    <s v="Key, New Bedford"/>
    <n v="95"/>
    <s v="New Bedford"/>
    <s v="Salary Expense"/>
    <s v="Line Item"/>
    <x v="2"/>
    <s v="24S"/>
    <x v="76"/>
    <x v="0"/>
    <x v="0"/>
  </r>
  <r>
    <n v="540"/>
    <s v="Key, New Bedford"/>
    <n v="95"/>
    <s v="New Bedford"/>
    <s v="Salary Expense"/>
    <s v="Line Item"/>
    <x v="2"/>
    <s v="25S"/>
    <x v="77"/>
    <x v="0"/>
    <x v="0"/>
  </r>
  <r>
    <n v="541"/>
    <s v="Key, New Bedford"/>
    <n v="95"/>
    <s v="New Bedford"/>
    <s v="Salary Expense"/>
    <s v="Line Item"/>
    <x v="2"/>
    <s v="26S"/>
    <x v="78"/>
    <x v="0"/>
    <x v="0"/>
  </r>
  <r>
    <n v="542"/>
    <s v="Key, New Bedford"/>
    <n v="95"/>
    <s v="New Bedford"/>
    <s v="Salary Expense"/>
    <s v="Line Item"/>
    <x v="2"/>
    <s v="27S"/>
    <x v="79"/>
    <x v="0"/>
    <x v="0"/>
  </r>
  <r>
    <n v="543"/>
    <s v="Key, New Bedford"/>
    <n v="95"/>
    <s v="New Bedford"/>
    <s v="Salary Expense"/>
    <s v="Line Item"/>
    <x v="2"/>
    <s v="28S"/>
    <x v="80"/>
    <x v="0"/>
    <x v="0"/>
  </r>
  <r>
    <n v="544"/>
    <s v="Key, New Bedford"/>
    <n v="95"/>
    <s v="New Bedford"/>
    <s v="Salary Expense"/>
    <s v="Line Item"/>
    <x v="2"/>
    <s v="29S"/>
    <x v="81"/>
    <x v="19"/>
    <x v="79"/>
  </r>
  <r>
    <n v="545"/>
    <s v="Key, New Bedford"/>
    <n v="95"/>
    <s v="New Bedford"/>
    <s v="Salary Expense"/>
    <s v="Line Item"/>
    <x v="2"/>
    <s v="30S"/>
    <x v="82"/>
    <x v="20"/>
    <x v="80"/>
  </r>
  <r>
    <n v="546"/>
    <s v="Key, New Bedford"/>
    <n v="95"/>
    <s v="New Bedford"/>
    <s v="Salary Expense"/>
    <s v="Line Item"/>
    <x v="2"/>
    <s v="31S"/>
    <x v="83"/>
    <x v="0"/>
    <x v="0"/>
  </r>
  <r>
    <n v="547"/>
    <s v="Key, New Bedford"/>
    <n v="95"/>
    <s v="New Bedford"/>
    <s v="Salary Expense"/>
    <s v="Line Item"/>
    <x v="2"/>
    <s v="32S"/>
    <x v="84"/>
    <x v="0"/>
    <x v="0"/>
  </r>
  <r>
    <n v="548"/>
    <s v="Key, New Bedford"/>
    <n v="95"/>
    <s v="New Bedford"/>
    <s v="Salary Expense"/>
    <s v="Line Item"/>
    <x v="2"/>
    <s v="33S"/>
    <x v="85"/>
    <x v="0"/>
    <x v="0"/>
  </r>
  <r>
    <n v="549"/>
    <s v="Key, New Bedford"/>
    <n v="95"/>
    <s v="New Bedford"/>
    <s v="Salary Expense"/>
    <s v="Line Item"/>
    <x v="2"/>
    <s v="34S"/>
    <x v="86"/>
    <x v="0"/>
    <x v="0"/>
  </r>
  <r>
    <n v="550"/>
    <s v="Key, New Bedford"/>
    <n v="95"/>
    <s v="New Bedford"/>
    <s v="Salary Expense"/>
    <s v="Line Item"/>
    <x v="2"/>
    <s v="35S"/>
    <x v="87"/>
    <x v="21"/>
    <x v="81"/>
  </r>
  <r>
    <n v="551"/>
    <s v="Key, New Bedford"/>
    <n v="95"/>
    <s v="New Bedford"/>
    <s v="Salary Expense"/>
    <s v="Line Item"/>
    <x v="2"/>
    <s v="36S"/>
    <x v="88"/>
    <x v="0"/>
    <x v="0"/>
  </r>
  <r>
    <n v="552"/>
    <s v="Key, New Bedford"/>
    <n v="95"/>
    <s v="New Bedford"/>
    <s v="Salary Expense"/>
    <s v="Line Item"/>
    <x v="2"/>
    <s v="37S"/>
    <x v="89"/>
    <x v="0"/>
    <x v="0"/>
  </r>
  <r>
    <n v="553"/>
    <s v="Key, New Bedford"/>
    <n v="95"/>
    <s v="New Bedford"/>
    <s v="Salary Expense"/>
    <s v="Line Item"/>
    <x v="0"/>
    <s v="38S"/>
    <x v="90"/>
    <x v="10"/>
    <x v="0"/>
  </r>
  <r>
    <n v="554"/>
    <s v="Key, New Bedford"/>
    <n v="95"/>
    <s v="New Bedford"/>
    <s v="Salary Expense"/>
    <s v="Total"/>
    <x v="0"/>
    <s v="39S"/>
    <x v="91"/>
    <x v="22"/>
    <x v="82"/>
  </r>
  <r>
    <n v="555"/>
    <s v="Key, New Bedford"/>
    <n v="95"/>
    <s v="New Bedford"/>
    <s v="Expense"/>
    <s v="Total"/>
    <x v="0"/>
    <s v="1E"/>
    <x v="92"/>
    <x v="22"/>
    <x v="82"/>
  </r>
  <r>
    <n v="556"/>
    <s v="Key, New Bedford"/>
    <n v="95"/>
    <s v="New Bedford"/>
    <s v="Expense"/>
    <s v="Line Item"/>
    <x v="0"/>
    <s v="2E"/>
    <x v="93"/>
    <x v="0"/>
    <x v="0"/>
  </r>
  <r>
    <n v="557"/>
    <s v="Key, New Bedford"/>
    <n v="95"/>
    <s v="New Bedford"/>
    <s v="Expense"/>
    <s v="Line Item"/>
    <x v="0"/>
    <s v="3E"/>
    <x v="94"/>
    <x v="0"/>
    <x v="0"/>
  </r>
  <r>
    <n v="558"/>
    <s v="Key, New Bedford"/>
    <n v="95"/>
    <s v="New Bedford"/>
    <s v="Expense"/>
    <s v="Line Item"/>
    <x v="0"/>
    <s v="4E"/>
    <x v="95"/>
    <x v="0"/>
    <x v="0"/>
  </r>
  <r>
    <n v="559"/>
    <s v="Key, New Bedford"/>
    <n v="95"/>
    <s v="New Bedford"/>
    <s v="Expense"/>
    <s v="Line Item"/>
    <x v="0"/>
    <s v="5E"/>
    <x v="96"/>
    <x v="0"/>
    <x v="0"/>
  </r>
  <r>
    <n v="560"/>
    <s v="Key, New Bedford"/>
    <n v="95"/>
    <s v="New Bedford"/>
    <s v="Expense"/>
    <s v="Total"/>
    <x v="0"/>
    <s v="6E"/>
    <x v="97"/>
    <x v="6"/>
    <x v="1"/>
  </r>
  <r>
    <n v="561"/>
    <s v="Key, New Bedford"/>
    <n v="95"/>
    <s v="New Bedford"/>
    <s v="Expense"/>
    <s v="Line Item"/>
    <x v="0"/>
    <s v="7E"/>
    <x v="98"/>
    <x v="0"/>
    <x v="0"/>
  </r>
  <r>
    <n v="562"/>
    <s v="Key, New Bedford"/>
    <n v="95"/>
    <s v="New Bedford"/>
    <s v="Expense"/>
    <s v="Total"/>
    <x v="0"/>
    <s v="8E"/>
    <x v="99"/>
    <x v="22"/>
    <x v="82"/>
  </r>
  <r>
    <n v="563"/>
    <s v="Key, New Bedford"/>
    <n v="95"/>
    <s v="New Bedford"/>
    <s v="Expense"/>
    <s v="Line Item"/>
    <x v="0"/>
    <s v="9E"/>
    <x v="100"/>
    <x v="0"/>
    <x v="83"/>
  </r>
  <r>
    <n v="564"/>
    <s v="Key, New Bedford"/>
    <n v="95"/>
    <s v="New Bedford"/>
    <s v="Expense"/>
    <s v="Line Item"/>
    <x v="0"/>
    <s v="10E"/>
    <x v="101"/>
    <x v="0"/>
    <x v="84"/>
  </r>
  <r>
    <n v="565"/>
    <s v="Key, New Bedford"/>
    <n v="95"/>
    <s v="New Bedford"/>
    <s v="Expense"/>
    <s v="Line Item"/>
    <x v="0"/>
    <s v="11E"/>
    <x v="102"/>
    <x v="0"/>
    <x v="0"/>
  </r>
  <r>
    <n v="566"/>
    <s v="Key, New Bedford"/>
    <n v="95"/>
    <s v="New Bedford"/>
    <s v="Expense"/>
    <s v="Total"/>
    <x v="0"/>
    <s v="12E"/>
    <x v="103"/>
    <x v="0"/>
    <x v="85"/>
  </r>
  <r>
    <n v="567"/>
    <s v="Key, New Bedford"/>
    <n v="95"/>
    <s v="New Bedford"/>
    <s v="Expense"/>
    <s v="Line Item"/>
    <x v="0"/>
    <s v="13E"/>
    <x v="104"/>
    <x v="0"/>
    <x v="0"/>
  </r>
  <r>
    <n v="568"/>
    <s v="Key, New Bedford"/>
    <n v="95"/>
    <s v="New Bedford"/>
    <s v="Expense"/>
    <s v="Line Item"/>
    <x v="0"/>
    <s v="14E"/>
    <x v="105"/>
    <x v="0"/>
    <x v="0"/>
  </r>
  <r>
    <n v="569"/>
    <s v="Key, New Bedford"/>
    <n v="95"/>
    <s v="New Bedford"/>
    <s v="Expense"/>
    <s v="Line Item"/>
    <x v="0"/>
    <s v="15E"/>
    <x v="106"/>
    <x v="0"/>
    <x v="0"/>
  </r>
  <r>
    <n v="570"/>
    <s v="Key, New Bedford"/>
    <n v="95"/>
    <s v="New Bedford"/>
    <s v="Expense"/>
    <s v="Line Item"/>
    <x v="0"/>
    <s v="16E"/>
    <x v="107"/>
    <x v="0"/>
    <x v="86"/>
  </r>
  <r>
    <n v="571"/>
    <s v="Key, New Bedford"/>
    <n v="95"/>
    <s v="New Bedford"/>
    <s v="Expense"/>
    <s v="Total"/>
    <x v="0"/>
    <s v="17E"/>
    <x v="108"/>
    <x v="0"/>
    <x v="86"/>
  </r>
  <r>
    <n v="572"/>
    <s v="Key, New Bedford"/>
    <n v="95"/>
    <s v="New Bedford"/>
    <s v="Expense"/>
    <s v="Line Item"/>
    <x v="0"/>
    <s v="18E"/>
    <x v="109"/>
    <x v="0"/>
    <x v="0"/>
  </r>
  <r>
    <n v="573"/>
    <s v="Key, New Bedford"/>
    <n v="95"/>
    <s v="New Bedford"/>
    <s v="Expense"/>
    <s v="Line Item"/>
    <x v="0"/>
    <s v="19E"/>
    <x v="110"/>
    <x v="0"/>
    <x v="0"/>
  </r>
  <r>
    <n v="574"/>
    <s v="Key, New Bedford"/>
    <n v="95"/>
    <s v="New Bedford"/>
    <s v="Expense"/>
    <s v="Line Item"/>
    <x v="0"/>
    <s v="20E"/>
    <x v="111"/>
    <x v="0"/>
    <x v="87"/>
  </r>
  <r>
    <n v="575"/>
    <s v="Key, New Bedford"/>
    <n v="95"/>
    <s v="New Bedford"/>
    <s v="Expense"/>
    <s v="Line Item"/>
    <x v="0"/>
    <s v="21E"/>
    <x v="112"/>
    <x v="0"/>
    <x v="0"/>
  </r>
  <r>
    <n v="576"/>
    <s v="Key, New Bedford"/>
    <n v="95"/>
    <s v="New Bedford"/>
    <s v="Expense"/>
    <s v="Line Item"/>
    <x v="0"/>
    <s v="22E"/>
    <x v="113"/>
    <x v="0"/>
    <x v="88"/>
  </r>
  <r>
    <n v="577"/>
    <s v="Key, New Bedford"/>
    <n v="95"/>
    <s v="New Bedford"/>
    <s v="Expense"/>
    <s v="Line Item"/>
    <x v="0"/>
    <s v="23E"/>
    <x v="114"/>
    <x v="0"/>
    <x v="89"/>
  </r>
  <r>
    <n v="578"/>
    <s v="Key, New Bedford"/>
    <n v="95"/>
    <s v="New Bedford"/>
    <s v="Expense"/>
    <s v="Line Item"/>
    <x v="0"/>
    <s v="24E"/>
    <x v="115"/>
    <x v="0"/>
    <x v="0"/>
  </r>
  <r>
    <n v="579"/>
    <s v="Key, New Bedford"/>
    <n v="95"/>
    <s v="New Bedford"/>
    <s v="Expense"/>
    <s v="Line Item"/>
    <x v="0"/>
    <s v="25E"/>
    <x v="116"/>
    <x v="0"/>
    <x v="0"/>
  </r>
  <r>
    <n v="580"/>
    <s v="Key, New Bedford"/>
    <n v="95"/>
    <s v="New Bedford"/>
    <s v="Expense"/>
    <s v="Line Item"/>
    <x v="0"/>
    <s v="26E"/>
    <x v="117"/>
    <x v="0"/>
    <x v="90"/>
  </r>
  <r>
    <n v="581"/>
    <s v="Key, New Bedford"/>
    <n v="95"/>
    <s v="New Bedford"/>
    <s v="Expense"/>
    <s v="Line Item"/>
    <x v="0"/>
    <s v="27E"/>
    <x v="118"/>
    <x v="0"/>
    <x v="0"/>
  </r>
  <r>
    <n v="582"/>
    <s v="Key, New Bedford"/>
    <n v="95"/>
    <s v="New Bedford"/>
    <s v="Expense"/>
    <s v="Line Item"/>
    <x v="0"/>
    <s v="28E"/>
    <x v="119"/>
    <x v="0"/>
    <x v="0"/>
  </r>
  <r>
    <n v="583"/>
    <s v="Key, New Bedford"/>
    <n v="95"/>
    <s v="New Bedford"/>
    <s v="Expense"/>
    <s v="Line Item"/>
    <x v="0"/>
    <s v="29E"/>
    <x v="120"/>
    <x v="0"/>
    <x v="0"/>
  </r>
  <r>
    <n v="584"/>
    <s v="Key, New Bedford"/>
    <n v="95"/>
    <s v="New Bedford"/>
    <s v="Expense"/>
    <s v="Line Item"/>
    <x v="0"/>
    <s v="30E"/>
    <x v="121"/>
    <x v="0"/>
    <x v="0"/>
  </r>
  <r>
    <n v="585"/>
    <s v="Key, New Bedford"/>
    <n v="95"/>
    <s v="New Bedford"/>
    <s v="Expense"/>
    <s v="Line Item"/>
    <x v="0"/>
    <s v="31E"/>
    <x v="122"/>
    <x v="0"/>
    <x v="0"/>
  </r>
  <r>
    <n v="586"/>
    <s v="Key, New Bedford"/>
    <n v="95"/>
    <s v="New Bedford"/>
    <s v="Expense"/>
    <s v="Line Item"/>
    <x v="0"/>
    <s v="32E"/>
    <x v="123"/>
    <x v="0"/>
    <x v="0"/>
  </r>
  <r>
    <n v="587"/>
    <s v="Key, New Bedford"/>
    <n v="95"/>
    <s v="New Bedford"/>
    <s v="Expense"/>
    <s v="Line Item"/>
    <x v="0"/>
    <s v="33E"/>
    <x v="124"/>
    <x v="0"/>
    <x v="0"/>
  </r>
  <r>
    <n v="588"/>
    <s v="Key, New Bedford"/>
    <n v="95"/>
    <s v="New Bedford"/>
    <s v="Expense"/>
    <s v="Line Item"/>
    <x v="0"/>
    <s v="34E"/>
    <x v="125"/>
    <x v="0"/>
    <x v="0"/>
  </r>
  <r>
    <n v="589"/>
    <s v="Key, New Bedford"/>
    <n v="95"/>
    <s v="New Bedford"/>
    <s v="Expense"/>
    <s v="Line Item"/>
    <x v="0"/>
    <s v="35E"/>
    <x v="126"/>
    <x v="0"/>
    <x v="0"/>
  </r>
  <r>
    <n v="590"/>
    <s v="Key, New Bedford"/>
    <n v="95"/>
    <s v="New Bedford"/>
    <s v="Expense"/>
    <s v="Total"/>
    <x v="0"/>
    <s v="36E"/>
    <x v="127"/>
    <x v="0"/>
    <x v="91"/>
  </r>
  <r>
    <n v="591"/>
    <s v="Key, New Bedford"/>
    <n v="95"/>
    <s v="New Bedford"/>
    <s v="Expense"/>
    <s v="Line Item"/>
    <x v="0"/>
    <s v="42E"/>
    <x v="128"/>
    <x v="0"/>
    <x v="0"/>
  </r>
  <r>
    <n v="592"/>
    <s v="Key, New Bedford"/>
    <n v="95"/>
    <s v="New Bedford"/>
    <s v="Expense"/>
    <s v="Line Item"/>
    <x v="0"/>
    <s v="43E"/>
    <x v="129"/>
    <x v="0"/>
    <x v="0"/>
  </r>
  <r>
    <n v="593"/>
    <s v="Key, New Bedford"/>
    <n v="95"/>
    <s v="New Bedford"/>
    <s v="Expense"/>
    <s v="Line Item"/>
    <x v="0"/>
    <s v="44E"/>
    <x v="130"/>
    <x v="0"/>
    <x v="0"/>
  </r>
  <r>
    <n v="594"/>
    <s v="Key, New Bedford"/>
    <n v="95"/>
    <s v="New Bedford"/>
    <s v="Expense"/>
    <s v="Line Item"/>
    <x v="0"/>
    <s v="48E"/>
    <x v="131"/>
    <x v="0"/>
    <x v="92"/>
  </r>
  <r>
    <n v="595"/>
    <s v="Key, New Bedford"/>
    <n v="95"/>
    <s v="New Bedford"/>
    <s v="Expense"/>
    <s v="Line Item"/>
    <x v="0"/>
    <s v="49E"/>
    <x v="132"/>
    <x v="0"/>
    <x v="93"/>
  </r>
  <r>
    <n v="596"/>
    <s v="Key, New Bedford"/>
    <n v="95"/>
    <s v="New Bedford"/>
    <s v="Expense"/>
    <s v="Line Item"/>
    <x v="0"/>
    <s v="50E"/>
    <x v="133"/>
    <x v="0"/>
    <x v="0"/>
  </r>
  <r>
    <n v="597"/>
    <s v="Key, New Bedford"/>
    <n v="95"/>
    <s v="New Bedford"/>
    <s v="Expense"/>
    <s v="Total"/>
    <x v="0"/>
    <s v="51E"/>
    <x v="134"/>
    <x v="0"/>
    <x v="94"/>
  </r>
  <r>
    <n v="598"/>
    <s v="Key, New Bedford"/>
    <n v="95"/>
    <s v="New Bedford"/>
    <s v="Expense"/>
    <s v="Line Item"/>
    <x v="0"/>
    <s v="52E"/>
    <x v="135"/>
    <x v="0"/>
    <x v="95"/>
  </r>
  <r>
    <n v="599"/>
    <s v="Key, New Bedford"/>
    <n v="95"/>
    <s v="New Bedford"/>
    <s v="Expense"/>
    <s v="Total"/>
    <x v="0"/>
    <s v="53E"/>
    <x v="136"/>
    <x v="0"/>
    <x v="96"/>
  </r>
  <r>
    <n v="600"/>
    <s v="Key, New Bedford"/>
    <n v="95"/>
    <s v="New Bedford"/>
    <s v="Expense"/>
    <s v="Line Item"/>
    <x v="0"/>
    <s v="54E"/>
    <x v="137"/>
    <x v="0"/>
    <x v="0"/>
  </r>
  <r>
    <n v="601"/>
    <s v="Key, New Bedford"/>
    <n v="95"/>
    <s v="New Bedford"/>
    <s v="Expense"/>
    <s v="Line Item"/>
    <x v="0"/>
    <s v="55E"/>
    <x v="138"/>
    <x v="0"/>
    <x v="77"/>
  </r>
  <r>
    <n v="602"/>
    <s v="Key, New Bedford"/>
    <n v="95"/>
    <s v="New Bedford"/>
    <s v="Expense"/>
    <s v="Total"/>
    <x v="0"/>
    <s v="56E"/>
    <x v="139"/>
    <x v="0"/>
    <x v="97"/>
  </r>
  <r>
    <n v="603"/>
    <s v="Key, New Bedford"/>
    <n v="95"/>
    <s v="New Bedford"/>
    <s v="Expense"/>
    <s v="Total"/>
    <x v="0"/>
    <s v="57E"/>
    <x v="140"/>
    <x v="0"/>
    <x v="78"/>
  </r>
  <r>
    <n v="604"/>
    <s v="Key, New Bedford"/>
    <n v="95"/>
    <s v="New Bedford"/>
    <s v="Expense"/>
    <s v="Line Item"/>
    <x v="0"/>
    <s v="58E"/>
    <x v="141"/>
    <x v="0"/>
    <x v="98"/>
  </r>
  <r>
    <n v="605"/>
    <s v="Key, New Bedford"/>
    <n v="95"/>
    <s v="New Bedford"/>
    <s v="Non-Reimbursable"/>
    <s v="Line Item"/>
    <x v="0"/>
    <s v="1N"/>
    <x v="142"/>
    <x v="0"/>
    <x v="0"/>
  </r>
  <r>
    <n v="606"/>
    <s v="Key, New Bedford"/>
    <n v="95"/>
    <s v="New Bedford"/>
    <s v="Non-Reimbursable"/>
    <s v="Line Item"/>
    <x v="0"/>
    <s v="2N"/>
    <x v="143"/>
    <x v="0"/>
    <x v="0"/>
  </r>
  <r>
    <n v="607"/>
    <s v="Key, New Bedford"/>
    <n v="95"/>
    <s v="New Bedford"/>
    <s v="Non-Reimbursable"/>
    <s v="Line Item"/>
    <x v="0"/>
    <s v="3N"/>
    <x v="144"/>
    <x v="0"/>
    <x v="0"/>
  </r>
  <r>
    <n v="608"/>
    <s v="Key, New Bedford"/>
    <n v="95"/>
    <s v="New Bedford"/>
    <s v="Non-Reimbursable"/>
    <s v="Line Item"/>
    <x v="0"/>
    <s v="4N"/>
    <x v="145"/>
    <x v="0"/>
    <x v="0"/>
  </r>
  <r>
    <n v="609"/>
    <s v="Key, New Bedford"/>
    <n v="95"/>
    <s v="New Bedford"/>
    <s v="Non-Reimbursable"/>
    <s v="Line Item"/>
    <x v="0"/>
    <s v="5N"/>
    <x v="146"/>
    <x v="0"/>
    <x v="0"/>
  </r>
  <r>
    <n v="610"/>
    <s v="Key, New Bedford"/>
    <n v="95"/>
    <s v="New Bedford"/>
    <s v="Non-Reimbursable"/>
    <s v="Line Item"/>
    <x v="0"/>
    <s v="6N"/>
    <x v="147"/>
    <x v="0"/>
    <x v="0"/>
  </r>
  <r>
    <n v="611"/>
    <s v="Key, New Bedford"/>
    <n v="95"/>
    <s v="New Bedford"/>
    <s v="Non-Reimbursable"/>
    <s v="Line Item"/>
    <x v="0"/>
    <s v="7N"/>
    <x v="148"/>
    <x v="0"/>
    <x v="0"/>
  </r>
  <r>
    <n v="612"/>
    <s v="Key, New Bedford"/>
    <n v="95"/>
    <s v="New Bedford"/>
    <s v="Non-Reimbursable"/>
    <s v="Total"/>
    <x v="0"/>
    <s v="8N"/>
    <x v="149"/>
    <x v="0"/>
    <x v="1"/>
  </r>
  <r>
    <n v="613"/>
    <s v="Key, New Bedford"/>
    <n v="95"/>
    <s v="New Bedford"/>
    <s v="Non-Reimbursable"/>
    <s v="Total"/>
    <x v="0"/>
    <s v="9N"/>
    <x v="150"/>
    <x v="0"/>
    <x v="77"/>
  </r>
  <r>
    <n v="614"/>
    <s v="Key, New Bedford"/>
    <n v="95"/>
    <s v="New Bedford"/>
    <s v="Non-Reimbursable"/>
    <s v="Line Item"/>
    <x v="0"/>
    <s v="10N"/>
    <x v="151"/>
    <x v="0"/>
    <x v="77"/>
  </r>
  <r>
    <n v="615"/>
    <s v="Key, New Bedford"/>
    <n v="95"/>
    <s v="New Bedford"/>
    <s v="Non-Reimbursable"/>
    <s v="Line Item"/>
    <x v="0"/>
    <s v="11N"/>
    <x v="152"/>
    <x v="0"/>
    <x v="0"/>
  </r>
  <r>
    <n v="616"/>
    <s v="Key, New Bedford"/>
    <n v="95"/>
    <s v="New Bedford"/>
    <s v="Non-Reimbursable"/>
    <s v="Line Item"/>
    <x v="0"/>
    <s v="12N"/>
    <x v="153"/>
    <x v="0"/>
    <x v="1"/>
  </r>
  <r>
    <n v="617"/>
    <s v="Key, Fall River"/>
    <n v="96"/>
    <s v="Fall River"/>
    <s v="Revenue"/>
    <s v="Line Item"/>
    <x v="0"/>
    <s v="1R"/>
    <x v="0"/>
    <x v="0"/>
    <x v="0"/>
  </r>
  <r>
    <n v="618"/>
    <s v="Key, Fall River"/>
    <n v="96"/>
    <s v="Fall River"/>
    <s v="Revenue"/>
    <s v="Line Item"/>
    <x v="0"/>
    <s v="2R"/>
    <x v="1"/>
    <x v="0"/>
    <x v="0"/>
  </r>
  <r>
    <n v="619"/>
    <s v="Key, Fall River"/>
    <n v="96"/>
    <s v="Fall River"/>
    <s v="Revenue"/>
    <s v="Line Item"/>
    <x v="0"/>
    <s v="3R"/>
    <x v="2"/>
    <x v="0"/>
    <x v="0"/>
  </r>
  <r>
    <n v="620"/>
    <s v="Key, Fall River"/>
    <n v="96"/>
    <s v="Fall River"/>
    <s v="Revenue"/>
    <s v="Total"/>
    <x v="0"/>
    <s v="4R"/>
    <x v="3"/>
    <x v="0"/>
    <x v="1"/>
  </r>
  <r>
    <n v="621"/>
    <s v="Key, Fall River"/>
    <n v="96"/>
    <s v="Fall River"/>
    <s v="Revenue"/>
    <s v="Line Item"/>
    <x v="0"/>
    <s v="5R"/>
    <x v="4"/>
    <x v="0"/>
    <x v="0"/>
  </r>
  <r>
    <n v="622"/>
    <s v="Key, Fall River"/>
    <n v="96"/>
    <s v="Fall River"/>
    <s v="Revenue"/>
    <s v="Line Item"/>
    <x v="0"/>
    <s v="6R"/>
    <x v="5"/>
    <x v="0"/>
    <x v="0"/>
  </r>
  <r>
    <n v="623"/>
    <s v="Key, Fall River"/>
    <n v="96"/>
    <s v="Fall River"/>
    <s v="Revenue"/>
    <s v="Total"/>
    <x v="0"/>
    <s v="7R"/>
    <x v="6"/>
    <x v="0"/>
    <x v="1"/>
  </r>
  <r>
    <n v="624"/>
    <s v="Key, Fall River"/>
    <n v="96"/>
    <s v="Fall River"/>
    <s v="Revenue"/>
    <s v="Line Item"/>
    <x v="0"/>
    <s v="8R"/>
    <x v="7"/>
    <x v="0"/>
    <x v="0"/>
  </r>
  <r>
    <n v="625"/>
    <s v="Key, Fall River"/>
    <n v="96"/>
    <s v="Fall River"/>
    <s v="Revenue"/>
    <s v="Line Item"/>
    <x v="0"/>
    <s v="9R"/>
    <x v="8"/>
    <x v="0"/>
    <x v="0"/>
  </r>
  <r>
    <n v="626"/>
    <s v="Key, Fall River"/>
    <n v="96"/>
    <s v="Fall River"/>
    <s v="Revenue"/>
    <s v="Line Item"/>
    <x v="0"/>
    <s v="10R"/>
    <x v="9"/>
    <x v="0"/>
    <x v="0"/>
  </r>
  <r>
    <n v="627"/>
    <s v="Key, Fall River"/>
    <n v="96"/>
    <s v="Fall River"/>
    <s v="Revenue"/>
    <s v="Line Item"/>
    <x v="0"/>
    <s v="11R"/>
    <x v="10"/>
    <x v="0"/>
    <x v="99"/>
  </r>
  <r>
    <n v="628"/>
    <s v="Key, Fall River"/>
    <n v="96"/>
    <s v="Fall River"/>
    <s v="Revenue"/>
    <s v="Line Item"/>
    <x v="0"/>
    <s v="12R"/>
    <x v="11"/>
    <x v="0"/>
    <x v="0"/>
  </r>
  <r>
    <n v="629"/>
    <s v="Key, Fall River"/>
    <n v="96"/>
    <s v="Fall River"/>
    <s v="Revenue"/>
    <s v="Line Item"/>
    <x v="0"/>
    <s v="13R"/>
    <x v="12"/>
    <x v="0"/>
    <x v="0"/>
  </r>
  <r>
    <n v="630"/>
    <s v="Key, Fall River"/>
    <n v="96"/>
    <s v="Fall River"/>
    <s v="Revenue"/>
    <s v="Line Item"/>
    <x v="0"/>
    <s v="14R"/>
    <x v="13"/>
    <x v="0"/>
    <x v="0"/>
  </r>
  <r>
    <n v="631"/>
    <s v="Key, Fall River"/>
    <n v="96"/>
    <s v="Fall River"/>
    <s v="Revenue"/>
    <s v="Line Item"/>
    <x v="0"/>
    <s v="15R"/>
    <x v="14"/>
    <x v="0"/>
    <x v="0"/>
  </r>
  <r>
    <n v="632"/>
    <s v="Key, Fall River"/>
    <n v="96"/>
    <s v="Fall River"/>
    <s v="Revenue"/>
    <s v="Line Item"/>
    <x v="0"/>
    <s v="16R"/>
    <x v="15"/>
    <x v="0"/>
    <x v="0"/>
  </r>
  <r>
    <n v="633"/>
    <s v="Key, Fall River"/>
    <n v="96"/>
    <s v="Fall River"/>
    <s v="Revenue"/>
    <s v="Line Item"/>
    <x v="0"/>
    <s v="17R"/>
    <x v="16"/>
    <x v="0"/>
    <x v="0"/>
  </r>
  <r>
    <n v="634"/>
    <s v="Key, Fall River"/>
    <n v="96"/>
    <s v="Fall River"/>
    <s v="Revenue"/>
    <s v="Line Item"/>
    <x v="0"/>
    <s v="18R"/>
    <x v="17"/>
    <x v="0"/>
    <x v="0"/>
  </r>
  <r>
    <n v="635"/>
    <s v="Key, Fall River"/>
    <n v="96"/>
    <s v="Fall River"/>
    <s v="Revenue"/>
    <s v="Line Item"/>
    <x v="0"/>
    <s v="19R"/>
    <x v="18"/>
    <x v="0"/>
    <x v="0"/>
  </r>
  <r>
    <n v="636"/>
    <s v="Key, Fall River"/>
    <n v="96"/>
    <s v="Fall River"/>
    <s v="Revenue"/>
    <s v="Line Item"/>
    <x v="0"/>
    <s v="20R"/>
    <x v="19"/>
    <x v="0"/>
    <x v="0"/>
  </r>
  <r>
    <n v="637"/>
    <s v="Key, Fall River"/>
    <n v="96"/>
    <s v="Fall River"/>
    <s v="Revenue"/>
    <s v="Line Item"/>
    <x v="0"/>
    <s v="21R"/>
    <x v="20"/>
    <x v="0"/>
    <x v="0"/>
  </r>
  <r>
    <n v="638"/>
    <s v="Key, Fall River"/>
    <n v="96"/>
    <s v="Fall River"/>
    <s v="Revenue"/>
    <s v="Line Item"/>
    <x v="0"/>
    <s v="22R"/>
    <x v="21"/>
    <x v="0"/>
    <x v="0"/>
  </r>
  <r>
    <n v="639"/>
    <s v="Key, Fall River"/>
    <n v="96"/>
    <s v="Fall River"/>
    <s v="Revenue"/>
    <s v="Line Item"/>
    <x v="0"/>
    <s v="23R"/>
    <x v="22"/>
    <x v="0"/>
    <x v="0"/>
  </r>
  <r>
    <n v="640"/>
    <s v="Key, Fall River"/>
    <n v="96"/>
    <s v="Fall River"/>
    <s v="Revenue"/>
    <s v="Line Item"/>
    <x v="0"/>
    <s v="24R"/>
    <x v="23"/>
    <x v="0"/>
    <x v="0"/>
  </r>
  <r>
    <n v="641"/>
    <s v="Key, Fall River"/>
    <n v="96"/>
    <s v="Fall River"/>
    <s v="Revenue"/>
    <s v="Line Item"/>
    <x v="0"/>
    <s v="25R"/>
    <x v="24"/>
    <x v="0"/>
    <x v="0"/>
  </r>
  <r>
    <n v="642"/>
    <s v="Key, Fall River"/>
    <n v="96"/>
    <s v="Fall River"/>
    <s v="Revenue"/>
    <s v="Line Item"/>
    <x v="0"/>
    <s v="26R"/>
    <x v="25"/>
    <x v="0"/>
    <x v="0"/>
  </r>
  <r>
    <n v="643"/>
    <s v="Key, Fall River"/>
    <n v="96"/>
    <s v="Fall River"/>
    <s v="Revenue"/>
    <s v="Line Item"/>
    <x v="0"/>
    <s v="27R"/>
    <x v="26"/>
    <x v="0"/>
    <x v="0"/>
  </r>
  <r>
    <n v="644"/>
    <s v="Key, Fall River"/>
    <n v="96"/>
    <s v="Fall River"/>
    <s v="Revenue"/>
    <s v="Line Item"/>
    <x v="0"/>
    <s v="28R"/>
    <x v="27"/>
    <x v="0"/>
    <x v="0"/>
  </r>
  <r>
    <n v="645"/>
    <s v="Key, Fall River"/>
    <n v="96"/>
    <s v="Fall River"/>
    <s v="Revenue"/>
    <s v="Line Item"/>
    <x v="0"/>
    <s v="29R"/>
    <x v="28"/>
    <x v="0"/>
    <x v="0"/>
  </r>
  <r>
    <n v="646"/>
    <s v="Key, Fall River"/>
    <n v="96"/>
    <s v="Fall River"/>
    <s v="Revenue"/>
    <s v="Line Item"/>
    <x v="0"/>
    <s v="30R"/>
    <x v="29"/>
    <x v="0"/>
    <x v="0"/>
  </r>
  <r>
    <n v="647"/>
    <s v="Key, Fall River"/>
    <n v="96"/>
    <s v="Fall River"/>
    <s v="Revenue"/>
    <s v="Line Item"/>
    <x v="0"/>
    <s v="31R"/>
    <x v="30"/>
    <x v="0"/>
    <x v="0"/>
  </r>
  <r>
    <n v="648"/>
    <s v="Key, Fall River"/>
    <n v="96"/>
    <s v="Fall River"/>
    <s v="Revenue"/>
    <s v="Line Item"/>
    <x v="0"/>
    <s v="32R"/>
    <x v="31"/>
    <x v="0"/>
    <x v="0"/>
  </r>
  <r>
    <n v="649"/>
    <s v="Key, Fall River"/>
    <n v="96"/>
    <s v="Fall River"/>
    <s v="Revenue"/>
    <s v="Line Item"/>
    <x v="0"/>
    <s v="33R"/>
    <x v="32"/>
    <x v="0"/>
    <x v="0"/>
  </r>
  <r>
    <n v="650"/>
    <s v="Key, Fall River"/>
    <n v="96"/>
    <s v="Fall River"/>
    <s v="Revenue"/>
    <s v="Line Item"/>
    <x v="0"/>
    <s v="34R"/>
    <x v="33"/>
    <x v="0"/>
    <x v="0"/>
  </r>
  <r>
    <n v="651"/>
    <s v="Key, Fall River"/>
    <n v="96"/>
    <s v="Fall River"/>
    <s v="Revenue"/>
    <s v="Line Item"/>
    <x v="0"/>
    <s v="35R"/>
    <x v="34"/>
    <x v="0"/>
    <x v="0"/>
  </r>
  <r>
    <n v="652"/>
    <s v="Key, Fall River"/>
    <n v="96"/>
    <s v="Fall River"/>
    <s v="Revenue"/>
    <s v="Line Item"/>
    <x v="0"/>
    <s v="36R"/>
    <x v="35"/>
    <x v="0"/>
    <x v="0"/>
  </r>
  <r>
    <n v="653"/>
    <s v="Key, Fall River"/>
    <n v="96"/>
    <s v="Fall River"/>
    <s v="Revenue"/>
    <s v="Line Item"/>
    <x v="0"/>
    <s v="37R"/>
    <x v="36"/>
    <x v="0"/>
    <x v="0"/>
  </r>
  <r>
    <n v="654"/>
    <s v="Key, Fall River"/>
    <n v="96"/>
    <s v="Fall River"/>
    <s v="Revenue"/>
    <s v="Line Item"/>
    <x v="0"/>
    <s v="38R"/>
    <x v="37"/>
    <x v="0"/>
    <x v="0"/>
  </r>
  <r>
    <n v="655"/>
    <s v="Key, Fall River"/>
    <n v="96"/>
    <s v="Fall River"/>
    <s v="Revenue"/>
    <s v="Line Item"/>
    <x v="0"/>
    <s v="39R"/>
    <x v="38"/>
    <x v="0"/>
    <x v="0"/>
  </r>
  <r>
    <n v="656"/>
    <s v="Key, Fall River"/>
    <n v="96"/>
    <s v="Fall River"/>
    <s v="Revenue"/>
    <s v="Line Item"/>
    <x v="0"/>
    <s v="40R"/>
    <x v="39"/>
    <x v="0"/>
    <x v="0"/>
  </r>
  <r>
    <n v="657"/>
    <s v="Key, Fall River"/>
    <n v="96"/>
    <s v="Fall River"/>
    <s v="Revenue"/>
    <s v="Line Item"/>
    <x v="0"/>
    <s v="41R"/>
    <x v="40"/>
    <x v="0"/>
    <x v="0"/>
  </r>
  <r>
    <n v="658"/>
    <s v="Key, Fall River"/>
    <n v="96"/>
    <s v="Fall River"/>
    <s v="Revenue"/>
    <s v="Line Item"/>
    <x v="0"/>
    <s v="42R"/>
    <x v="41"/>
    <x v="0"/>
    <x v="0"/>
  </r>
  <r>
    <n v="659"/>
    <s v="Key, Fall River"/>
    <n v="96"/>
    <s v="Fall River"/>
    <s v="Revenue"/>
    <s v="Total"/>
    <x v="0"/>
    <s v="43R"/>
    <x v="42"/>
    <x v="0"/>
    <x v="99"/>
  </r>
  <r>
    <n v="660"/>
    <s v="Key, Fall River"/>
    <n v="96"/>
    <s v="Fall River"/>
    <s v="Revenue"/>
    <s v="Line Item"/>
    <x v="0"/>
    <s v="44R"/>
    <x v="43"/>
    <x v="0"/>
    <x v="0"/>
  </r>
  <r>
    <n v="661"/>
    <s v="Key, Fall River"/>
    <n v="96"/>
    <s v="Fall River"/>
    <s v="Revenue"/>
    <s v="Line Item"/>
    <x v="0"/>
    <s v="45R"/>
    <x v="44"/>
    <x v="0"/>
    <x v="0"/>
  </r>
  <r>
    <n v="662"/>
    <s v="Key, Fall River"/>
    <n v="96"/>
    <s v="Fall River"/>
    <s v="Revenue"/>
    <s v="Line Item"/>
    <x v="0"/>
    <s v="46R"/>
    <x v="45"/>
    <x v="0"/>
    <x v="0"/>
  </r>
  <r>
    <n v="663"/>
    <s v="Key, Fall River"/>
    <n v="96"/>
    <s v="Fall River"/>
    <s v="Revenue"/>
    <s v="Line Item"/>
    <x v="0"/>
    <s v="47R"/>
    <x v="46"/>
    <x v="0"/>
    <x v="0"/>
  </r>
  <r>
    <n v="664"/>
    <s v="Key, Fall River"/>
    <n v="96"/>
    <s v="Fall River"/>
    <s v="Revenue"/>
    <s v="Line Item"/>
    <x v="0"/>
    <s v="48R"/>
    <x v="47"/>
    <x v="0"/>
    <x v="0"/>
  </r>
  <r>
    <n v="665"/>
    <s v="Key, Fall River"/>
    <n v="96"/>
    <s v="Fall River"/>
    <s v="Revenue"/>
    <s v="Line Item"/>
    <x v="0"/>
    <s v="49R"/>
    <x v="48"/>
    <x v="0"/>
    <x v="100"/>
  </r>
  <r>
    <n v="666"/>
    <s v="Key, Fall River"/>
    <n v="96"/>
    <s v="Fall River"/>
    <s v="Revenue"/>
    <s v="Line Item"/>
    <x v="0"/>
    <s v="50R"/>
    <x v="49"/>
    <x v="0"/>
    <x v="0"/>
  </r>
  <r>
    <n v="667"/>
    <s v="Key, Fall River"/>
    <n v="96"/>
    <s v="Fall River"/>
    <s v="Revenue"/>
    <s v="Line Item"/>
    <x v="0"/>
    <s v="51R"/>
    <x v="50"/>
    <x v="0"/>
    <x v="0"/>
  </r>
  <r>
    <n v="668"/>
    <s v="Key, Fall River"/>
    <n v="96"/>
    <s v="Fall River"/>
    <s v="Revenue"/>
    <s v="Line Item"/>
    <x v="0"/>
    <s v="52R"/>
    <x v="51"/>
    <x v="0"/>
    <x v="0"/>
  </r>
  <r>
    <n v="669"/>
    <s v="Key, Fall River"/>
    <n v="96"/>
    <s v="Fall River"/>
    <s v="Revenue"/>
    <s v="Total"/>
    <x v="0"/>
    <s v="53R"/>
    <x v="52"/>
    <x v="0"/>
    <x v="101"/>
  </r>
  <r>
    <n v="670"/>
    <s v="Key, Fall River"/>
    <n v="96"/>
    <s v="Fall River"/>
    <s v="Salary Expense"/>
    <s v="Line Item"/>
    <x v="1"/>
    <s v="1S"/>
    <x v="53"/>
    <x v="0"/>
    <x v="0"/>
  </r>
  <r>
    <n v="671"/>
    <s v="Key, Fall River"/>
    <n v="96"/>
    <s v="Fall River"/>
    <s v="Salary Expense"/>
    <s v="Line Item"/>
    <x v="1"/>
    <s v="2S"/>
    <x v="54"/>
    <x v="0"/>
    <x v="0"/>
  </r>
  <r>
    <n v="672"/>
    <s v="Key, Fall River"/>
    <n v="96"/>
    <s v="Fall River"/>
    <s v="Salary Expense"/>
    <s v="Line Item"/>
    <x v="1"/>
    <s v="3S"/>
    <x v="55"/>
    <x v="0"/>
    <x v="0"/>
  </r>
  <r>
    <n v="673"/>
    <s v="Key, Fall River"/>
    <n v="96"/>
    <s v="Fall River"/>
    <s v="Salary Expense"/>
    <s v="Line Item"/>
    <x v="2"/>
    <s v="4S"/>
    <x v="56"/>
    <x v="0"/>
    <x v="0"/>
  </r>
  <r>
    <n v="674"/>
    <s v="Key, Fall River"/>
    <n v="96"/>
    <s v="Fall River"/>
    <s v="Salary Expense"/>
    <s v="Line Item"/>
    <x v="2"/>
    <s v="5S"/>
    <x v="57"/>
    <x v="0"/>
    <x v="0"/>
  </r>
  <r>
    <n v="675"/>
    <s v="Key, Fall River"/>
    <n v="96"/>
    <s v="Fall River"/>
    <s v="Salary Expense"/>
    <s v="Line Item"/>
    <x v="2"/>
    <s v="6S"/>
    <x v="58"/>
    <x v="0"/>
    <x v="0"/>
  </r>
  <r>
    <n v="676"/>
    <s v="Key, Fall River"/>
    <n v="96"/>
    <s v="Fall River"/>
    <s v="Salary Expense"/>
    <s v="Line Item"/>
    <x v="2"/>
    <s v="7S"/>
    <x v="59"/>
    <x v="0"/>
    <x v="0"/>
  </r>
  <r>
    <n v="677"/>
    <s v="Key, Fall River"/>
    <n v="96"/>
    <s v="Fall River"/>
    <s v="Salary Expense"/>
    <s v="Line Item"/>
    <x v="2"/>
    <s v="8S"/>
    <x v="60"/>
    <x v="0"/>
    <x v="0"/>
  </r>
  <r>
    <n v="678"/>
    <s v="Key, Fall River"/>
    <n v="96"/>
    <s v="Fall River"/>
    <s v="Salary Expense"/>
    <s v="Line Item"/>
    <x v="2"/>
    <s v="9S"/>
    <x v="61"/>
    <x v="0"/>
    <x v="0"/>
  </r>
  <r>
    <n v="679"/>
    <s v="Key, Fall River"/>
    <n v="96"/>
    <s v="Fall River"/>
    <s v="Salary Expense"/>
    <s v="Line Item"/>
    <x v="2"/>
    <s v="10S"/>
    <x v="62"/>
    <x v="0"/>
    <x v="0"/>
  </r>
  <r>
    <n v="680"/>
    <s v="Key, Fall River"/>
    <n v="96"/>
    <s v="Fall River"/>
    <s v="Salary Expense"/>
    <s v="Line Item"/>
    <x v="2"/>
    <s v="11S"/>
    <x v="63"/>
    <x v="0"/>
    <x v="0"/>
  </r>
  <r>
    <n v="681"/>
    <s v="Key, Fall River"/>
    <n v="96"/>
    <s v="Fall River"/>
    <s v="Salary Expense"/>
    <s v="Line Item"/>
    <x v="2"/>
    <s v="12S"/>
    <x v="64"/>
    <x v="0"/>
    <x v="0"/>
  </r>
  <r>
    <n v="682"/>
    <s v="Key, Fall River"/>
    <n v="96"/>
    <s v="Fall River"/>
    <s v="Salary Expense"/>
    <s v="Line Item"/>
    <x v="2"/>
    <s v="13S"/>
    <x v="65"/>
    <x v="0"/>
    <x v="0"/>
  </r>
  <r>
    <n v="683"/>
    <s v="Key, Fall River"/>
    <n v="96"/>
    <s v="Fall River"/>
    <s v="Salary Expense"/>
    <s v="Line Item"/>
    <x v="2"/>
    <s v="14S"/>
    <x v="66"/>
    <x v="0"/>
    <x v="0"/>
  </r>
  <r>
    <n v="684"/>
    <s v="Key, Fall River"/>
    <n v="96"/>
    <s v="Fall River"/>
    <s v="Salary Expense"/>
    <s v="Line Item"/>
    <x v="2"/>
    <s v="15S"/>
    <x v="67"/>
    <x v="0"/>
    <x v="0"/>
  </r>
  <r>
    <n v="685"/>
    <s v="Key, Fall River"/>
    <n v="96"/>
    <s v="Fall River"/>
    <s v="Salary Expense"/>
    <s v="Line Item"/>
    <x v="2"/>
    <s v="16S"/>
    <x v="68"/>
    <x v="0"/>
    <x v="0"/>
  </r>
  <r>
    <n v="686"/>
    <s v="Key, Fall River"/>
    <n v="96"/>
    <s v="Fall River"/>
    <s v="Salary Expense"/>
    <s v="Line Item"/>
    <x v="2"/>
    <s v="17S"/>
    <x v="69"/>
    <x v="0"/>
    <x v="0"/>
  </r>
  <r>
    <n v="687"/>
    <s v="Key, Fall River"/>
    <n v="96"/>
    <s v="Fall River"/>
    <s v="Salary Expense"/>
    <s v="Line Item"/>
    <x v="2"/>
    <s v="18S"/>
    <x v="70"/>
    <x v="0"/>
    <x v="0"/>
  </r>
  <r>
    <n v="688"/>
    <s v="Key, Fall River"/>
    <n v="96"/>
    <s v="Fall River"/>
    <s v="Salary Expense"/>
    <s v="Line Item"/>
    <x v="2"/>
    <s v="19S"/>
    <x v="71"/>
    <x v="0"/>
    <x v="0"/>
  </r>
  <r>
    <n v="689"/>
    <s v="Key, Fall River"/>
    <n v="96"/>
    <s v="Fall River"/>
    <s v="Salary Expense"/>
    <s v="Line Item"/>
    <x v="2"/>
    <s v="20S"/>
    <x v="72"/>
    <x v="0"/>
    <x v="0"/>
  </r>
  <r>
    <n v="690"/>
    <s v="Key, Fall River"/>
    <n v="96"/>
    <s v="Fall River"/>
    <s v="Salary Expense"/>
    <s v="Line Item"/>
    <x v="2"/>
    <s v="21S"/>
    <x v="73"/>
    <x v="0"/>
    <x v="0"/>
  </r>
  <r>
    <n v="691"/>
    <s v="Key, Fall River"/>
    <n v="96"/>
    <s v="Fall River"/>
    <s v="Salary Expense"/>
    <s v="Line Item"/>
    <x v="2"/>
    <s v="22S"/>
    <x v="74"/>
    <x v="0"/>
    <x v="0"/>
  </r>
  <r>
    <n v="692"/>
    <s v="Key, Fall River"/>
    <n v="96"/>
    <s v="Fall River"/>
    <s v="Salary Expense"/>
    <s v="Line Item"/>
    <x v="2"/>
    <s v="23S"/>
    <x v="75"/>
    <x v="0"/>
    <x v="0"/>
  </r>
  <r>
    <n v="693"/>
    <s v="Key, Fall River"/>
    <n v="96"/>
    <s v="Fall River"/>
    <s v="Salary Expense"/>
    <s v="Line Item"/>
    <x v="2"/>
    <s v="24S"/>
    <x v="76"/>
    <x v="0"/>
    <x v="0"/>
  </r>
  <r>
    <n v="694"/>
    <s v="Key, Fall River"/>
    <n v="96"/>
    <s v="Fall River"/>
    <s v="Salary Expense"/>
    <s v="Line Item"/>
    <x v="2"/>
    <s v="25S"/>
    <x v="77"/>
    <x v="0"/>
    <x v="0"/>
  </r>
  <r>
    <n v="695"/>
    <s v="Key, Fall River"/>
    <n v="96"/>
    <s v="Fall River"/>
    <s v="Salary Expense"/>
    <s v="Line Item"/>
    <x v="2"/>
    <s v="26S"/>
    <x v="78"/>
    <x v="0"/>
    <x v="0"/>
  </r>
  <r>
    <n v="696"/>
    <s v="Key, Fall River"/>
    <n v="96"/>
    <s v="Fall River"/>
    <s v="Salary Expense"/>
    <s v="Line Item"/>
    <x v="2"/>
    <s v="27S"/>
    <x v="79"/>
    <x v="0"/>
    <x v="0"/>
  </r>
  <r>
    <n v="697"/>
    <s v="Key, Fall River"/>
    <n v="96"/>
    <s v="Fall River"/>
    <s v="Salary Expense"/>
    <s v="Line Item"/>
    <x v="2"/>
    <s v="28S"/>
    <x v="80"/>
    <x v="0"/>
    <x v="0"/>
  </r>
  <r>
    <n v="698"/>
    <s v="Key, Fall River"/>
    <n v="96"/>
    <s v="Fall River"/>
    <s v="Salary Expense"/>
    <s v="Line Item"/>
    <x v="2"/>
    <s v="29S"/>
    <x v="81"/>
    <x v="19"/>
    <x v="102"/>
  </r>
  <r>
    <n v="699"/>
    <s v="Key, Fall River"/>
    <n v="96"/>
    <s v="Fall River"/>
    <s v="Salary Expense"/>
    <s v="Line Item"/>
    <x v="2"/>
    <s v="30S"/>
    <x v="82"/>
    <x v="23"/>
    <x v="103"/>
  </r>
  <r>
    <n v="700"/>
    <s v="Key, Fall River"/>
    <n v="96"/>
    <s v="Fall River"/>
    <s v="Salary Expense"/>
    <s v="Line Item"/>
    <x v="2"/>
    <s v="31S"/>
    <x v="83"/>
    <x v="0"/>
    <x v="0"/>
  </r>
  <r>
    <n v="701"/>
    <s v="Key, Fall River"/>
    <n v="96"/>
    <s v="Fall River"/>
    <s v="Salary Expense"/>
    <s v="Line Item"/>
    <x v="2"/>
    <s v="32S"/>
    <x v="84"/>
    <x v="0"/>
    <x v="0"/>
  </r>
  <r>
    <n v="702"/>
    <s v="Key, Fall River"/>
    <n v="96"/>
    <s v="Fall River"/>
    <s v="Salary Expense"/>
    <s v="Line Item"/>
    <x v="2"/>
    <s v="33S"/>
    <x v="85"/>
    <x v="0"/>
    <x v="0"/>
  </r>
  <r>
    <n v="703"/>
    <s v="Key, Fall River"/>
    <n v="96"/>
    <s v="Fall River"/>
    <s v="Salary Expense"/>
    <s v="Line Item"/>
    <x v="2"/>
    <s v="34S"/>
    <x v="86"/>
    <x v="0"/>
    <x v="0"/>
  </r>
  <r>
    <n v="704"/>
    <s v="Key, Fall River"/>
    <n v="96"/>
    <s v="Fall River"/>
    <s v="Salary Expense"/>
    <s v="Line Item"/>
    <x v="2"/>
    <s v="35S"/>
    <x v="87"/>
    <x v="24"/>
    <x v="104"/>
  </r>
  <r>
    <n v="705"/>
    <s v="Key, Fall River"/>
    <n v="96"/>
    <s v="Fall River"/>
    <s v="Salary Expense"/>
    <s v="Line Item"/>
    <x v="2"/>
    <s v="36S"/>
    <x v="88"/>
    <x v="0"/>
    <x v="0"/>
  </r>
  <r>
    <n v="706"/>
    <s v="Key, Fall River"/>
    <n v="96"/>
    <s v="Fall River"/>
    <s v="Salary Expense"/>
    <s v="Line Item"/>
    <x v="2"/>
    <s v="37S"/>
    <x v="89"/>
    <x v="0"/>
    <x v="0"/>
  </r>
  <r>
    <n v="707"/>
    <s v="Key, Fall River"/>
    <n v="96"/>
    <s v="Fall River"/>
    <s v="Salary Expense"/>
    <s v="Line Item"/>
    <x v="0"/>
    <s v="38S"/>
    <x v="90"/>
    <x v="10"/>
    <x v="0"/>
  </r>
  <r>
    <n v="708"/>
    <s v="Key, Fall River"/>
    <n v="96"/>
    <s v="Fall River"/>
    <s v="Salary Expense"/>
    <s v="Total"/>
    <x v="0"/>
    <s v="39S"/>
    <x v="91"/>
    <x v="25"/>
    <x v="105"/>
  </r>
  <r>
    <n v="709"/>
    <s v="Key, Fall River"/>
    <n v="96"/>
    <s v="Fall River"/>
    <s v="Expense"/>
    <s v="Total"/>
    <x v="0"/>
    <s v="1E"/>
    <x v="92"/>
    <x v="25"/>
    <x v="105"/>
  </r>
  <r>
    <n v="710"/>
    <s v="Key, Fall River"/>
    <n v="96"/>
    <s v="Fall River"/>
    <s v="Expense"/>
    <s v="Line Item"/>
    <x v="0"/>
    <s v="2E"/>
    <x v="93"/>
    <x v="0"/>
    <x v="0"/>
  </r>
  <r>
    <n v="711"/>
    <s v="Key, Fall River"/>
    <n v="96"/>
    <s v="Fall River"/>
    <s v="Expense"/>
    <s v="Line Item"/>
    <x v="0"/>
    <s v="3E"/>
    <x v="94"/>
    <x v="0"/>
    <x v="0"/>
  </r>
  <r>
    <n v="712"/>
    <s v="Key, Fall River"/>
    <n v="96"/>
    <s v="Fall River"/>
    <s v="Expense"/>
    <s v="Line Item"/>
    <x v="0"/>
    <s v="4E"/>
    <x v="95"/>
    <x v="0"/>
    <x v="0"/>
  </r>
  <r>
    <n v="713"/>
    <s v="Key, Fall River"/>
    <n v="96"/>
    <s v="Fall River"/>
    <s v="Expense"/>
    <s v="Line Item"/>
    <x v="0"/>
    <s v="5E"/>
    <x v="96"/>
    <x v="0"/>
    <x v="0"/>
  </r>
  <r>
    <n v="714"/>
    <s v="Key, Fall River"/>
    <n v="96"/>
    <s v="Fall River"/>
    <s v="Expense"/>
    <s v="Total"/>
    <x v="0"/>
    <s v="6E"/>
    <x v="97"/>
    <x v="6"/>
    <x v="1"/>
  </r>
  <r>
    <n v="715"/>
    <s v="Key, Fall River"/>
    <n v="96"/>
    <s v="Fall River"/>
    <s v="Expense"/>
    <s v="Line Item"/>
    <x v="0"/>
    <s v="7E"/>
    <x v="98"/>
    <x v="0"/>
    <x v="0"/>
  </r>
  <r>
    <n v="716"/>
    <s v="Key, Fall River"/>
    <n v="96"/>
    <s v="Fall River"/>
    <s v="Expense"/>
    <s v="Total"/>
    <x v="0"/>
    <s v="8E"/>
    <x v="99"/>
    <x v="25"/>
    <x v="105"/>
  </r>
  <r>
    <n v="717"/>
    <s v="Key, Fall River"/>
    <n v="96"/>
    <s v="Fall River"/>
    <s v="Expense"/>
    <s v="Line Item"/>
    <x v="0"/>
    <s v="9E"/>
    <x v="100"/>
    <x v="0"/>
    <x v="106"/>
  </r>
  <r>
    <n v="718"/>
    <s v="Key, Fall River"/>
    <n v="96"/>
    <s v="Fall River"/>
    <s v="Expense"/>
    <s v="Line Item"/>
    <x v="0"/>
    <s v="10E"/>
    <x v="101"/>
    <x v="0"/>
    <x v="107"/>
  </r>
  <r>
    <n v="719"/>
    <s v="Key, Fall River"/>
    <n v="96"/>
    <s v="Fall River"/>
    <s v="Expense"/>
    <s v="Line Item"/>
    <x v="0"/>
    <s v="11E"/>
    <x v="102"/>
    <x v="0"/>
    <x v="0"/>
  </r>
  <r>
    <n v="720"/>
    <s v="Key, Fall River"/>
    <n v="96"/>
    <s v="Fall River"/>
    <s v="Expense"/>
    <s v="Total"/>
    <x v="0"/>
    <s v="12E"/>
    <x v="103"/>
    <x v="0"/>
    <x v="108"/>
  </r>
  <r>
    <n v="721"/>
    <s v="Key, Fall River"/>
    <n v="96"/>
    <s v="Fall River"/>
    <s v="Expense"/>
    <s v="Line Item"/>
    <x v="0"/>
    <s v="13E"/>
    <x v="104"/>
    <x v="0"/>
    <x v="0"/>
  </r>
  <r>
    <n v="722"/>
    <s v="Key, Fall River"/>
    <n v="96"/>
    <s v="Fall River"/>
    <s v="Expense"/>
    <s v="Line Item"/>
    <x v="0"/>
    <s v="14E"/>
    <x v="105"/>
    <x v="0"/>
    <x v="0"/>
  </r>
  <r>
    <n v="723"/>
    <s v="Key, Fall River"/>
    <n v="96"/>
    <s v="Fall River"/>
    <s v="Expense"/>
    <s v="Line Item"/>
    <x v="0"/>
    <s v="15E"/>
    <x v="106"/>
    <x v="0"/>
    <x v="0"/>
  </r>
  <r>
    <n v="724"/>
    <s v="Key, Fall River"/>
    <n v="96"/>
    <s v="Fall River"/>
    <s v="Expense"/>
    <s v="Line Item"/>
    <x v="0"/>
    <s v="16E"/>
    <x v="107"/>
    <x v="0"/>
    <x v="109"/>
  </r>
  <r>
    <n v="725"/>
    <s v="Key, Fall River"/>
    <n v="96"/>
    <s v="Fall River"/>
    <s v="Expense"/>
    <s v="Total"/>
    <x v="0"/>
    <s v="17E"/>
    <x v="108"/>
    <x v="0"/>
    <x v="109"/>
  </r>
  <r>
    <n v="726"/>
    <s v="Key, Fall River"/>
    <n v="96"/>
    <s v="Fall River"/>
    <s v="Expense"/>
    <s v="Line Item"/>
    <x v="0"/>
    <s v="18E"/>
    <x v="109"/>
    <x v="0"/>
    <x v="0"/>
  </r>
  <r>
    <n v="727"/>
    <s v="Key, Fall River"/>
    <n v="96"/>
    <s v="Fall River"/>
    <s v="Expense"/>
    <s v="Line Item"/>
    <x v="0"/>
    <s v="19E"/>
    <x v="110"/>
    <x v="0"/>
    <x v="0"/>
  </r>
  <r>
    <n v="728"/>
    <s v="Key, Fall River"/>
    <n v="96"/>
    <s v="Fall River"/>
    <s v="Expense"/>
    <s v="Line Item"/>
    <x v="0"/>
    <s v="20E"/>
    <x v="111"/>
    <x v="0"/>
    <x v="110"/>
  </r>
  <r>
    <n v="729"/>
    <s v="Key, Fall River"/>
    <n v="96"/>
    <s v="Fall River"/>
    <s v="Expense"/>
    <s v="Line Item"/>
    <x v="0"/>
    <s v="21E"/>
    <x v="112"/>
    <x v="0"/>
    <x v="0"/>
  </r>
  <r>
    <n v="730"/>
    <s v="Key, Fall River"/>
    <n v="96"/>
    <s v="Fall River"/>
    <s v="Expense"/>
    <s v="Line Item"/>
    <x v="0"/>
    <s v="22E"/>
    <x v="113"/>
    <x v="0"/>
    <x v="0"/>
  </r>
  <r>
    <n v="731"/>
    <s v="Key, Fall River"/>
    <n v="96"/>
    <s v="Fall River"/>
    <s v="Expense"/>
    <s v="Line Item"/>
    <x v="0"/>
    <s v="23E"/>
    <x v="114"/>
    <x v="0"/>
    <x v="111"/>
  </r>
  <r>
    <n v="732"/>
    <s v="Key, Fall River"/>
    <n v="96"/>
    <s v="Fall River"/>
    <s v="Expense"/>
    <s v="Line Item"/>
    <x v="0"/>
    <s v="24E"/>
    <x v="115"/>
    <x v="0"/>
    <x v="0"/>
  </r>
  <r>
    <n v="733"/>
    <s v="Key, Fall River"/>
    <n v="96"/>
    <s v="Fall River"/>
    <s v="Expense"/>
    <s v="Line Item"/>
    <x v="0"/>
    <s v="25E"/>
    <x v="116"/>
    <x v="0"/>
    <x v="0"/>
  </r>
  <r>
    <n v="734"/>
    <s v="Key, Fall River"/>
    <n v="96"/>
    <s v="Fall River"/>
    <s v="Expense"/>
    <s v="Line Item"/>
    <x v="0"/>
    <s v="26E"/>
    <x v="117"/>
    <x v="0"/>
    <x v="112"/>
  </r>
  <r>
    <n v="735"/>
    <s v="Key, Fall River"/>
    <n v="96"/>
    <s v="Fall River"/>
    <s v="Expense"/>
    <s v="Line Item"/>
    <x v="0"/>
    <s v="27E"/>
    <x v="118"/>
    <x v="0"/>
    <x v="0"/>
  </r>
  <r>
    <n v="736"/>
    <s v="Key, Fall River"/>
    <n v="96"/>
    <s v="Fall River"/>
    <s v="Expense"/>
    <s v="Line Item"/>
    <x v="0"/>
    <s v="28E"/>
    <x v="119"/>
    <x v="0"/>
    <x v="0"/>
  </r>
  <r>
    <n v="737"/>
    <s v="Key, Fall River"/>
    <n v="96"/>
    <s v="Fall River"/>
    <s v="Expense"/>
    <s v="Line Item"/>
    <x v="0"/>
    <s v="29E"/>
    <x v="120"/>
    <x v="0"/>
    <x v="64"/>
  </r>
  <r>
    <n v="738"/>
    <s v="Key, Fall River"/>
    <n v="96"/>
    <s v="Fall River"/>
    <s v="Expense"/>
    <s v="Line Item"/>
    <x v="0"/>
    <s v="30E"/>
    <x v="121"/>
    <x v="0"/>
    <x v="0"/>
  </r>
  <r>
    <n v="739"/>
    <s v="Key, Fall River"/>
    <n v="96"/>
    <s v="Fall River"/>
    <s v="Expense"/>
    <s v="Line Item"/>
    <x v="0"/>
    <s v="31E"/>
    <x v="122"/>
    <x v="0"/>
    <x v="0"/>
  </r>
  <r>
    <n v="740"/>
    <s v="Key, Fall River"/>
    <n v="96"/>
    <s v="Fall River"/>
    <s v="Expense"/>
    <s v="Line Item"/>
    <x v="0"/>
    <s v="32E"/>
    <x v="123"/>
    <x v="0"/>
    <x v="0"/>
  </r>
  <r>
    <n v="741"/>
    <s v="Key, Fall River"/>
    <n v="96"/>
    <s v="Fall River"/>
    <s v="Expense"/>
    <s v="Line Item"/>
    <x v="0"/>
    <s v="33E"/>
    <x v="124"/>
    <x v="0"/>
    <x v="0"/>
  </r>
  <r>
    <n v="742"/>
    <s v="Key, Fall River"/>
    <n v="96"/>
    <s v="Fall River"/>
    <s v="Expense"/>
    <s v="Line Item"/>
    <x v="0"/>
    <s v="34E"/>
    <x v="125"/>
    <x v="0"/>
    <x v="0"/>
  </r>
  <r>
    <n v="743"/>
    <s v="Key, Fall River"/>
    <n v="96"/>
    <s v="Fall River"/>
    <s v="Expense"/>
    <s v="Line Item"/>
    <x v="0"/>
    <s v="35E"/>
    <x v="126"/>
    <x v="0"/>
    <x v="0"/>
  </r>
  <r>
    <n v="744"/>
    <s v="Key, Fall River"/>
    <n v="96"/>
    <s v="Fall River"/>
    <s v="Expense"/>
    <s v="Total"/>
    <x v="0"/>
    <s v="36E"/>
    <x v="127"/>
    <x v="0"/>
    <x v="113"/>
  </r>
  <r>
    <n v="745"/>
    <s v="Key, Fall River"/>
    <n v="96"/>
    <s v="Fall River"/>
    <s v="Expense"/>
    <s v="Line Item"/>
    <x v="0"/>
    <s v="42E"/>
    <x v="128"/>
    <x v="0"/>
    <x v="0"/>
  </r>
  <r>
    <n v="746"/>
    <s v="Key, Fall River"/>
    <n v="96"/>
    <s v="Fall River"/>
    <s v="Expense"/>
    <s v="Line Item"/>
    <x v="0"/>
    <s v="43E"/>
    <x v="129"/>
    <x v="0"/>
    <x v="0"/>
  </r>
  <r>
    <n v="747"/>
    <s v="Key, Fall River"/>
    <n v="96"/>
    <s v="Fall River"/>
    <s v="Expense"/>
    <s v="Line Item"/>
    <x v="0"/>
    <s v="44E"/>
    <x v="130"/>
    <x v="0"/>
    <x v="0"/>
  </r>
  <r>
    <n v="748"/>
    <s v="Key, Fall River"/>
    <n v="96"/>
    <s v="Fall River"/>
    <s v="Expense"/>
    <s v="Line Item"/>
    <x v="0"/>
    <s v="48E"/>
    <x v="131"/>
    <x v="0"/>
    <x v="114"/>
  </r>
  <r>
    <n v="749"/>
    <s v="Key, Fall River"/>
    <n v="96"/>
    <s v="Fall River"/>
    <s v="Expense"/>
    <s v="Line Item"/>
    <x v="0"/>
    <s v="49E"/>
    <x v="132"/>
    <x v="0"/>
    <x v="115"/>
  </r>
  <r>
    <n v="750"/>
    <s v="Key, Fall River"/>
    <n v="96"/>
    <s v="Fall River"/>
    <s v="Expense"/>
    <s v="Line Item"/>
    <x v="0"/>
    <s v="50E"/>
    <x v="133"/>
    <x v="0"/>
    <x v="0"/>
  </r>
  <r>
    <n v="751"/>
    <s v="Key, Fall River"/>
    <n v="96"/>
    <s v="Fall River"/>
    <s v="Expense"/>
    <s v="Total"/>
    <x v="0"/>
    <s v="51E"/>
    <x v="134"/>
    <x v="0"/>
    <x v="116"/>
  </r>
  <r>
    <n v="752"/>
    <s v="Key, Fall River"/>
    <n v="96"/>
    <s v="Fall River"/>
    <s v="Expense"/>
    <s v="Line Item"/>
    <x v="0"/>
    <s v="52E"/>
    <x v="135"/>
    <x v="0"/>
    <x v="117"/>
  </r>
  <r>
    <n v="753"/>
    <s v="Key, Fall River"/>
    <n v="96"/>
    <s v="Fall River"/>
    <s v="Expense"/>
    <s v="Total"/>
    <x v="0"/>
    <s v="53E"/>
    <x v="136"/>
    <x v="0"/>
    <x v="118"/>
  </r>
  <r>
    <n v="754"/>
    <s v="Key, Fall River"/>
    <n v="96"/>
    <s v="Fall River"/>
    <s v="Expense"/>
    <s v="Line Item"/>
    <x v="0"/>
    <s v="54E"/>
    <x v="137"/>
    <x v="0"/>
    <x v="0"/>
  </r>
  <r>
    <n v="755"/>
    <s v="Key, Fall River"/>
    <n v="96"/>
    <s v="Fall River"/>
    <s v="Expense"/>
    <s v="Line Item"/>
    <x v="0"/>
    <s v="55E"/>
    <x v="138"/>
    <x v="0"/>
    <x v="100"/>
  </r>
  <r>
    <n v="756"/>
    <s v="Key, Fall River"/>
    <n v="96"/>
    <s v="Fall River"/>
    <s v="Expense"/>
    <s v="Total"/>
    <x v="0"/>
    <s v="56E"/>
    <x v="139"/>
    <x v="0"/>
    <x v="119"/>
  </r>
  <r>
    <n v="757"/>
    <s v="Key, Fall River"/>
    <n v="96"/>
    <s v="Fall River"/>
    <s v="Expense"/>
    <s v="Total"/>
    <x v="0"/>
    <s v="57E"/>
    <x v="140"/>
    <x v="0"/>
    <x v="101"/>
  </r>
  <r>
    <n v="758"/>
    <s v="Key, Fall River"/>
    <n v="96"/>
    <s v="Fall River"/>
    <s v="Expense"/>
    <s v="Line Item"/>
    <x v="0"/>
    <s v="58E"/>
    <x v="141"/>
    <x v="0"/>
    <x v="120"/>
  </r>
  <r>
    <n v="759"/>
    <s v="Key, Fall River"/>
    <n v="96"/>
    <s v="Fall River"/>
    <s v="Non-Reimbursable"/>
    <s v="Line Item"/>
    <x v="0"/>
    <s v="1N"/>
    <x v="142"/>
    <x v="0"/>
    <x v="0"/>
  </r>
  <r>
    <n v="760"/>
    <s v="Key, Fall River"/>
    <n v="96"/>
    <s v="Fall River"/>
    <s v="Non-Reimbursable"/>
    <s v="Line Item"/>
    <x v="0"/>
    <s v="2N"/>
    <x v="143"/>
    <x v="0"/>
    <x v="0"/>
  </r>
  <r>
    <n v="761"/>
    <s v="Key, Fall River"/>
    <n v="96"/>
    <s v="Fall River"/>
    <s v="Non-Reimbursable"/>
    <s v="Line Item"/>
    <x v="0"/>
    <s v="3N"/>
    <x v="144"/>
    <x v="0"/>
    <x v="0"/>
  </r>
  <r>
    <n v="762"/>
    <s v="Key, Fall River"/>
    <n v="96"/>
    <s v="Fall River"/>
    <s v="Non-Reimbursable"/>
    <s v="Line Item"/>
    <x v="0"/>
    <s v="4N"/>
    <x v="145"/>
    <x v="0"/>
    <x v="0"/>
  </r>
  <r>
    <n v="763"/>
    <s v="Key, Fall River"/>
    <n v="96"/>
    <s v="Fall River"/>
    <s v="Non-Reimbursable"/>
    <s v="Line Item"/>
    <x v="0"/>
    <s v="5N"/>
    <x v="146"/>
    <x v="0"/>
    <x v="0"/>
  </r>
  <r>
    <n v="764"/>
    <s v="Key, Fall River"/>
    <n v="96"/>
    <s v="Fall River"/>
    <s v="Non-Reimbursable"/>
    <s v="Line Item"/>
    <x v="0"/>
    <s v="6N"/>
    <x v="147"/>
    <x v="0"/>
    <x v="0"/>
  </r>
  <r>
    <n v="765"/>
    <s v="Key, Fall River"/>
    <n v="96"/>
    <s v="Fall River"/>
    <s v="Non-Reimbursable"/>
    <s v="Line Item"/>
    <x v="0"/>
    <s v="7N"/>
    <x v="148"/>
    <x v="0"/>
    <x v="0"/>
  </r>
  <r>
    <n v="766"/>
    <s v="Key, Fall River"/>
    <n v="96"/>
    <s v="Fall River"/>
    <s v="Non-Reimbursable"/>
    <s v="Total"/>
    <x v="0"/>
    <s v="8N"/>
    <x v="149"/>
    <x v="0"/>
    <x v="1"/>
  </r>
  <r>
    <n v="767"/>
    <s v="Key, Fall River"/>
    <n v="96"/>
    <s v="Fall River"/>
    <s v="Non-Reimbursable"/>
    <s v="Total"/>
    <x v="0"/>
    <s v="9N"/>
    <x v="150"/>
    <x v="0"/>
    <x v="100"/>
  </r>
  <r>
    <n v="768"/>
    <s v="Key, Fall River"/>
    <n v="96"/>
    <s v="Fall River"/>
    <s v="Non-Reimbursable"/>
    <s v="Line Item"/>
    <x v="0"/>
    <s v="10N"/>
    <x v="151"/>
    <x v="0"/>
    <x v="100"/>
  </r>
  <r>
    <n v="769"/>
    <s v="Key, Fall River"/>
    <n v="96"/>
    <s v="Fall River"/>
    <s v="Non-Reimbursable"/>
    <s v="Line Item"/>
    <x v="0"/>
    <s v="11N"/>
    <x v="152"/>
    <x v="0"/>
    <x v="0"/>
  </r>
  <r>
    <n v="770"/>
    <s v="Key, Fall River"/>
    <n v="96"/>
    <s v="Fall River"/>
    <s v="Non-Reimbursable"/>
    <s v="Line Item"/>
    <x v="0"/>
    <s v="12N"/>
    <x v="153"/>
    <x v="0"/>
    <x v="1"/>
  </r>
  <r>
    <n v="771"/>
    <s v="Key, Springfield"/>
    <n v="97"/>
    <s v="Springfield"/>
    <s v="Revenue"/>
    <s v="Line Item"/>
    <x v="0"/>
    <s v="1R"/>
    <x v="0"/>
    <x v="0"/>
    <x v="0"/>
  </r>
  <r>
    <n v="772"/>
    <s v="Key, Springfield"/>
    <n v="97"/>
    <s v="Springfield"/>
    <s v="Revenue"/>
    <s v="Line Item"/>
    <x v="0"/>
    <s v="2R"/>
    <x v="1"/>
    <x v="0"/>
    <x v="0"/>
  </r>
  <r>
    <n v="773"/>
    <s v="Key, Springfield"/>
    <n v="97"/>
    <s v="Springfield"/>
    <s v="Revenue"/>
    <s v="Line Item"/>
    <x v="0"/>
    <s v="3R"/>
    <x v="2"/>
    <x v="0"/>
    <x v="0"/>
  </r>
  <r>
    <n v="774"/>
    <s v="Key, Springfield"/>
    <n v="97"/>
    <s v="Springfield"/>
    <s v="Revenue"/>
    <s v="Total"/>
    <x v="0"/>
    <s v="4R"/>
    <x v="3"/>
    <x v="0"/>
    <x v="1"/>
  </r>
  <r>
    <n v="775"/>
    <s v="Key, Springfield"/>
    <n v="97"/>
    <s v="Springfield"/>
    <s v="Revenue"/>
    <s v="Line Item"/>
    <x v="0"/>
    <s v="5R"/>
    <x v="4"/>
    <x v="0"/>
    <x v="0"/>
  </r>
  <r>
    <n v="776"/>
    <s v="Key, Springfield"/>
    <n v="97"/>
    <s v="Springfield"/>
    <s v="Revenue"/>
    <s v="Line Item"/>
    <x v="0"/>
    <s v="6R"/>
    <x v="5"/>
    <x v="0"/>
    <x v="0"/>
  </r>
  <r>
    <n v="777"/>
    <s v="Key, Springfield"/>
    <n v="97"/>
    <s v="Springfield"/>
    <s v="Revenue"/>
    <s v="Total"/>
    <x v="0"/>
    <s v="7R"/>
    <x v="6"/>
    <x v="0"/>
    <x v="1"/>
  </r>
  <r>
    <n v="778"/>
    <s v="Key, Springfield"/>
    <n v="97"/>
    <s v="Springfield"/>
    <s v="Revenue"/>
    <s v="Line Item"/>
    <x v="0"/>
    <s v="8R"/>
    <x v="7"/>
    <x v="0"/>
    <x v="0"/>
  </r>
  <r>
    <n v="779"/>
    <s v="Key, Springfield"/>
    <n v="97"/>
    <s v="Springfield"/>
    <s v="Revenue"/>
    <s v="Line Item"/>
    <x v="0"/>
    <s v="9R"/>
    <x v="8"/>
    <x v="0"/>
    <x v="0"/>
  </r>
  <r>
    <n v="780"/>
    <s v="Key, Springfield"/>
    <n v="97"/>
    <s v="Springfield"/>
    <s v="Revenue"/>
    <s v="Line Item"/>
    <x v="0"/>
    <s v="10R"/>
    <x v="9"/>
    <x v="0"/>
    <x v="0"/>
  </r>
  <r>
    <n v="781"/>
    <s v="Key, Springfield"/>
    <n v="97"/>
    <s v="Springfield"/>
    <s v="Revenue"/>
    <s v="Line Item"/>
    <x v="0"/>
    <s v="11R"/>
    <x v="10"/>
    <x v="0"/>
    <x v="121"/>
  </r>
  <r>
    <n v="782"/>
    <s v="Key, Springfield"/>
    <n v="97"/>
    <s v="Springfield"/>
    <s v="Revenue"/>
    <s v="Line Item"/>
    <x v="0"/>
    <s v="12R"/>
    <x v="11"/>
    <x v="0"/>
    <x v="0"/>
  </r>
  <r>
    <n v="783"/>
    <s v="Key, Springfield"/>
    <n v="97"/>
    <s v="Springfield"/>
    <s v="Revenue"/>
    <s v="Line Item"/>
    <x v="0"/>
    <s v="13R"/>
    <x v="12"/>
    <x v="0"/>
    <x v="0"/>
  </r>
  <r>
    <n v="784"/>
    <s v="Key, Springfield"/>
    <n v="97"/>
    <s v="Springfield"/>
    <s v="Revenue"/>
    <s v="Line Item"/>
    <x v="0"/>
    <s v="14R"/>
    <x v="13"/>
    <x v="0"/>
    <x v="0"/>
  </r>
  <r>
    <n v="785"/>
    <s v="Key, Springfield"/>
    <n v="97"/>
    <s v="Springfield"/>
    <s v="Revenue"/>
    <s v="Line Item"/>
    <x v="0"/>
    <s v="15R"/>
    <x v="14"/>
    <x v="0"/>
    <x v="0"/>
  </r>
  <r>
    <n v="786"/>
    <s v="Key, Springfield"/>
    <n v="97"/>
    <s v="Springfield"/>
    <s v="Revenue"/>
    <s v="Line Item"/>
    <x v="0"/>
    <s v="16R"/>
    <x v="15"/>
    <x v="0"/>
    <x v="0"/>
  </r>
  <r>
    <n v="787"/>
    <s v="Key, Springfield"/>
    <n v="97"/>
    <s v="Springfield"/>
    <s v="Revenue"/>
    <s v="Line Item"/>
    <x v="0"/>
    <s v="17R"/>
    <x v="16"/>
    <x v="0"/>
    <x v="0"/>
  </r>
  <r>
    <n v="788"/>
    <s v="Key, Springfield"/>
    <n v="97"/>
    <s v="Springfield"/>
    <s v="Revenue"/>
    <s v="Line Item"/>
    <x v="0"/>
    <s v="18R"/>
    <x v="17"/>
    <x v="0"/>
    <x v="0"/>
  </r>
  <r>
    <n v="789"/>
    <s v="Key, Springfield"/>
    <n v="97"/>
    <s v="Springfield"/>
    <s v="Revenue"/>
    <s v="Line Item"/>
    <x v="0"/>
    <s v="19R"/>
    <x v="18"/>
    <x v="0"/>
    <x v="0"/>
  </r>
  <r>
    <n v="790"/>
    <s v="Key, Springfield"/>
    <n v="97"/>
    <s v="Springfield"/>
    <s v="Revenue"/>
    <s v="Line Item"/>
    <x v="0"/>
    <s v="20R"/>
    <x v="19"/>
    <x v="0"/>
    <x v="0"/>
  </r>
  <r>
    <n v="791"/>
    <s v="Key, Springfield"/>
    <n v="97"/>
    <s v="Springfield"/>
    <s v="Revenue"/>
    <s v="Line Item"/>
    <x v="0"/>
    <s v="21R"/>
    <x v="20"/>
    <x v="0"/>
    <x v="0"/>
  </r>
  <r>
    <n v="792"/>
    <s v="Key, Springfield"/>
    <n v="97"/>
    <s v="Springfield"/>
    <s v="Revenue"/>
    <s v="Line Item"/>
    <x v="0"/>
    <s v="22R"/>
    <x v="21"/>
    <x v="0"/>
    <x v="0"/>
  </r>
  <r>
    <n v="793"/>
    <s v="Key, Springfield"/>
    <n v="97"/>
    <s v="Springfield"/>
    <s v="Revenue"/>
    <s v="Line Item"/>
    <x v="0"/>
    <s v="23R"/>
    <x v="22"/>
    <x v="0"/>
    <x v="0"/>
  </r>
  <r>
    <n v="794"/>
    <s v="Key, Springfield"/>
    <n v="97"/>
    <s v="Springfield"/>
    <s v="Revenue"/>
    <s v="Line Item"/>
    <x v="0"/>
    <s v="24R"/>
    <x v="23"/>
    <x v="0"/>
    <x v="0"/>
  </r>
  <r>
    <n v="795"/>
    <s v="Key, Springfield"/>
    <n v="97"/>
    <s v="Springfield"/>
    <s v="Revenue"/>
    <s v="Line Item"/>
    <x v="0"/>
    <s v="25R"/>
    <x v="24"/>
    <x v="0"/>
    <x v="0"/>
  </r>
  <r>
    <n v="796"/>
    <s v="Key, Springfield"/>
    <n v="97"/>
    <s v="Springfield"/>
    <s v="Revenue"/>
    <s v="Line Item"/>
    <x v="0"/>
    <s v="26R"/>
    <x v="25"/>
    <x v="0"/>
    <x v="0"/>
  </r>
  <r>
    <n v="797"/>
    <s v="Key, Springfield"/>
    <n v="97"/>
    <s v="Springfield"/>
    <s v="Revenue"/>
    <s v="Line Item"/>
    <x v="0"/>
    <s v="27R"/>
    <x v="26"/>
    <x v="0"/>
    <x v="0"/>
  </r>
  <r>
    <n v="798"/>
    <s v="Key, Springfield"/>
    <n v="97"/>
    <s v="Springfield"/>
    <s v="Revenue"/>
    <s v="Line Item"/>
    <x v="0"/>
    <s v="28R"/>
    <x v="27"/>
    <x v="0"/>
    <x v="0"/>
  </r>
  <r>
    <n v="799"/>
    <s v="Key, Springfield"/>
    <n v="97"/>
    <s v="Springfield"/>
    <s v="Revenue"/>
    <s v="Line Item"/>
    <x v="0"/>
    <s v="29R"/>
    <x v="28"/>
    <x v="0"/>
    <x v="122"/>
  </r>
  <r>
    <n v="800"/>
    <s v="Key, Springfield"/>
    <n v="97"/>
    <s v="Springfield"/>
    <s v="Revenue"/>
    <s v="Line Item"/>
    <x v="0"/>
    <s v="30R"/>
    <x v="29"/>
    <x v="0"/>
    <x v="0"/>
  </r>
  <r>
    <n v="801"/>
    <s v="Key, Springfield"/>
    <n v="97"/>
    <s v="Springfield"/>
    <s v="Revenue"/>
    <s v="Line Item"/>
    <x v="0"/>
    <s v="31R"/>
    <x v="30"/>
    <x v="0"/>
    <x v="0"/>
  </r>
  <r>
    <n v="802"/>
    <s v="Key, Springfield"/>
    <n v="97"/>
    <s v="Springfield"/>
    <s v="Revenue"/>
    <s v="Line Item"/>
    <x v="0"/>
    <s v="32R"/>
    <x v="31"/>
    <x v="0"/>
    <x v="0"/>
  </r>
  <r>
    <n v="803"/>
    <s v="Key, Springfield"/>
    <n v="97"/>
    <s v="Springfield"/>
    <s v="Revenue"/>
    <s v="Line Item"/>
    <x v="0"/>
    <s v="33R"/>
    <x v="32"/>
    <x v="0"/>
    <x v="0"/>
  </r>
  <r>
    <n v="804"/>
    <s v="Key, Springfield"/>
    <n v="97"/>
    <s v="Springfield"/>
    <s v="Revenue"/>
    <s v="Line Item"/>
    <x v="0"/>
    <s v="34R"/>
    <x v="33"/>
    <x v="0"/>
    <x v="0"/>
  </r>
  <r>
    <n v="805"/>
    <s v="Key, Springfield"/>
    <n v="97"/>
    <s v="Springfield"/>
    <s v="Revenue"/>
    <s v="Line Item"/>
    <x v="0"/>
    <s v="35R"/>
    <x v="34"/>
    <x v="0"/>
    <x v="0"/>
  </r>
  <r>
    <n v="806"/>
    <s v="Key, Springfield"/>
    <n v="97"/>
    <s v="Springfield"/>
    <s v="Revenue"/>
    <s v="Line Item"/>
    <x v="0"/>
    <s v="36R"/>
    <x v="35"/>
    <x v="0"/>
    <x v="0"/>
  </r>
  <r>
    <n v="807"/>
    <s v="Key, Springfield"/>
    <n v="97"/>
    <s v="Springfield"/>
    <s v="Revenue"/>
    <s v="Line Item"/>
    <x v="0"/>
    <s v="37R"/>
    <x v="36"/>
    <x v="0"/>
    <x v="0"/>
  </r>
  <r>
    <n v="808"/>
    <s v="Key, Springfield"/>
    <n v="97"/>
    <s v="Springfield"/>
    <s v="Revenue"/>
    <s v="Line Item"/>
    <x v="0"/>
    <s v="38R"/>
    <x v="37"/>
    <x v="0"/>
    <x v="0"/>
  </r>
  <r>
    <n v="809"/>
    <s v="Key, Springfield"/>
    <n v="97"/>
    <s v="Springfield"/>
    <s v="Revenue"/>
    <s v="Line Item"/>
    <x v="0"/>
    <s v="39R"/>
    <x v="38"/>
    <x v="0"/>
    <x v="0"/>
  </r>
  <r>
    <n v="810"/>
    <s v="Key, Springfield"/>
    <n v="97"/>
    <s v="Springfield"/>
    <s v="Revenue"/>
    <s v="Line Item"/>
    <x v="0"/>
    <s v="40R"/>
    <x v="39"/>
    <x v="0"/>
    <x v="0"/>
  </r>
  <r>
    <n v="811"/>
    <s v="Key, Springfield"/>
    <n v="97"/>
    <s v="Springfield"/>
    <s v="Revenue"/>
    <s v="Line Item"/>
    <x v="0"/>
    <s v="41R"/>
    <x v="40"/>
    <x v="0"/>
    <x v="0"/>
  </r>
  <r>
    <n v="812"/>
    <s v="Key, Springfield"/>
    <n v="97"/>
    <s v="Springfield"/>
    <s v="Revenue"/>
    <s v="Line Item"/>
    <x v="0"/>
    <s v="42R"/>
    <x v="41"/>
    <x v="0"/>
    <x v="0"/>
  </r>
  <r>
    <n v="813"/>
    <s v="Key, Springfield"/>
    <n v="97"/>
    <s v="Springfield"/>
    <s v="Revenue"/>
    <s v="Total"/>
    <x v="0"/>
    <s v="43R"/>
    <x v="42"/>
    <x v="0"/>
    <x v="123"/>
  </r>
  <r>
    <n v="814"/>
    <s v="Key, Springfield"/>
    <n v="97"/>
    <s v="Springfield"/>
    <s v="Revenue"/>
    <s v="Line Item"/>
    <x v="0"/>
    <s v="44R"/>
    <x v="43"/>
    <x v="0"/>
    <x v="0"/>
  </r>
  <r>
    <n v="815"/>
    <s v="Key, Springfield"/>
    <n v="97"/>
    <s v="Springfield"/>
    <s v="Revenue"/>
    <s v="Line Item"/>
    <x v="0"/>
    <s v="45R"/>
    <x v="44"/>
    <x v="0"/>
    <x v="0"/>
  </r>
  <r>
    <n v="816"/>
    <s v="Key, Springfield"/>
    <n v="97"/>
    <s v="Springfield"/>
    <s v="Revenue"/>
    <s v="Line Item"/>
    <x v="0"/>
    <s v="46R"/>
    <x v="45"/>
    <x v="0"/>
    <x v="0"/>
  </r>
  <r>
    <n v="817"/>
    <s v="Key, Springfield"/>
    <n v="97"/>
    <s v="Springfield"/>
    <s v="Revenue"/>
    <s v="Line Item"/>
    <x v="0"/>
    <s v="47R"/>
    <x v="46"/>
    <x v="0"/>
    <x v="0"/>
  </r>
  <r>
    <n v="818"/>
    <s v="Key, Springfield"/>
    <n v="97"/>
    <s v="Springfield"/>
    <s v="Revenue"/>
    <s v="Line Item"/>
    <x v="0"/>
    <s v="48R"/>
    <x v="47"/>
    <x v="0"/>
    <x v="0"/>
  </r>
  <r>
    <n v="819"/>
    <s v="Key, Springfield"/>
    <n v="97"/>
    <s v="Springfield"/>
    <s v="Revenue"/>
    <s v="Line Item"/>
    <x v="0"/>
    <s v="49R"/>
    <x v="48"/>
    <x v="0"/>
    <x v="124"/>
  </r>
  <r>
    <n v="820"/>
    <s v="Key, Springfield"/>
    <n v="97"/>
    <s v="Springfield"/>
    <s v="Revenue"/>
    <s v="Line Item"/>
    <x v="0"/>
    <s v="50R"/>
    <x v="49"/>
    <x v="0"/>
    <x v="0"/>
  </r>
  <r>
    <n v="821"/>
    <s v="Key, Springfield"/>
    <n v="97"/>
    <s v="Springfield"/>
    <s v="Revenue"/>
    <s v="Line Item"/>
    <x v="0"/>
    <s v="51R"/>
    <x v="50"/>
    <x v="0"/>
    <x v="0"/>
  </r>
  <r>
    <n v="822"/>
    <s v="Key, Springfield"/>
    <n v="97"/>
    <s v="Springfield"/>
    <s v="Revenue"/>
    <s v="Line Item"/>
    <x v="0"/>
    <s v="52R"/>
    <x v="51"/>
    <x v="0"/>
    <x v="0"/>
  </r>
  <r>
    <n v="823"/>
    <s v="Key, Springfield"/>
    <n v="97"/>
    <s v="Springfield"/>
    <s v="Revenue"/>
    <s v="Total"/>
    <x v="0"/>
    <s v="53R"/>
    <x v="52"/>
    <x v="0"/>
    <x v="125"/>
  </r>
  <r>
    <n v="824"/>
    <s v="Key, Springfield"/>
    <n v="97"/>
    <s v="Springfield"/>
    <s v="Salary Expense"/>
    <s v="Line Item"/>
    <x v="1"/>
    <s v="1S"/>
    <x v="53"/>
    <x v="0"/>
    <x v="0"/>
  </r>
  <r>
    <n v="825"/>
    <s v="Key, Springfield"/>
    <n v="97"/>
    <s v="Springfield"/>
    <s v="Salary Expense"/>
    <s v="Line Item"/>
    <x v="1"/>
    <s v="2S"/>
    <x v="54"/>
    <x v="0"/>
    <x v="0"/>
  </r>
  <r>
    <n v="826"/>
    <s v="Key, Springfield"/>
    <n v="97"/>
    <s v="Springfield"/>
    <s v="Salary Expense"/>
    <s v="Line Item"/>
    <x v="1"/>
    <s v="3S"/>
    <x v="55"/>
    <x v="0"/>
    <x v="0"/>
  </r>
  <r>
    <n v="827"/>
    <s v="Key, Springfield"/>
    <n v="97"/>
    <s v="Springfield"/>
    <s v="Salary Expense"/>
    <s v="Line Item"/>
    <x v="2"/>
    <s v="4S"/>
    <x v="56"/>
    <x v="0"/>
    <x v="0"/>
  </r>
  <r>
    <n v="828"/>
    <s v="Key, Springfield"/>
    <n v="97"/>
    <s v="Springfield"/>
    <s v="Salary Expense"/>
    <s v="Line Item"/>
    <x v="2"/>
    <s v="5S"/>
    <x v="57"/>
    <x v="0"/>
    <x v="0"/>
  </r>
  <r>
    <n v="829"/>
    <s v="Key, Springfield"/>
    <n v="97"/>
    <s v="Springfield"/>
    <s v="Salary Expense"/>
    <s v="Line Item"/>
    <x v="2"/>
    <s v="6S"/>
    <x v="58"/>
    <x v="0"/>
    <x v="0"/>
  </r>
  <r>
    <n v="830"/>
    <s v="Key, Springfield"/>
    <n v="97"/>
    <s v="Springfield"/>
    <s v="Salary Expense"/>
    <s v="Line Item"/>
    <x v="2"/>
    <s v="7S"/>
    <x v="59"/>
    <x v="0"/>
    <x v="0"/>
  </r>
  <r>
    <n v="831"/>
    <s v="Key, Springfield"/>
    <n v="97"/>
    <s v="Springfield"/>
    <s v="Salary Expense"/>
    <s v="Line Item"/>
    <x v="2"/>
    <s v="8S"/>
    <x v="60"/>
    <x v="0"/>
    <x v="0"/>
  </r>
  <r>
    <n v="832"/>
    <s v="Key, Springfield"/>
    <n v="97"/>
    <s v="Springfield"/>
    <s v="Salary Expense"/>
    <s v="Line Item"/>
    <x v="2"/>
    <s v="9S"/>
    <x v="61"/>
    <x v="0"/>
    <x v="0"/>
  </r>
  <r>
    <n v="833"/>
    <s v="Key, Springfield"/>
    <n v="97"/>
    <s v="Springfield"/>
    <s v="Salary Expense"/>
    <s v="Line Item"/>
    <x v="2"/>
    <s v="10S"/>
    <x v="62"/>
    <x v="0"/>
    <x v="0"/>
  </r>
  <r>
    <n v="834"/>
    <s v="Key, Springfield"/>
    <n v="97"/>
    <s v="Springfield"/>
    <s v="Salary Expense"/>
    <s v="Line Item"/>
    <x v="2"/>
    <s v="11S"/>
    <x v="63"/>
    <x v="0"/>
    <x v="0"/>
  </r>
  <r>
    <n v="835"/>
    <s v="Key, Springfield"/>
    <n v="97"/>
    <s v="Springfield"/>
    <s v="Salary Expense"/>
    <s v="Line Item"/>
    <x v="2"/>
    <s v="12S"/>
    <x v="64"/>
    <x v="0"/>
    <x v="0"/>
  </r>
  <r>
    <n v="836"/>
    <s v="Key, Springfield"/>
    <n v="97"/>
    <s v="Springfield"/>
    <s v="Salary Expense"/>
    <s v="Line Item"/>
    <x v="2"/>
    <s v="13S"/>
    <x v="65"/>
    <x v="0"/>
    <x v="0"/>
  </r>
  <r>
    <n v="837"/>
    <s v="Key, Springfield"/>
    <n v="97"/>
    <s v="Springfield"/>
    <s v="Salary Expense"/>
    <s v="Line Item"/>
    <x v="2"/>
    <s v="14S"/>
    <x v="66"/>
    <x v="0"/>
    <x v="0"/>
  </r>
  <r>
    <n v="838"/>
    <s v="Key, Springfield"/>
    <n v="97"/>
    <s v="Springfield"/>
    <s v="Salary Expense"/>
    <s v="Line Item"/>
    <x v="2"/>
    <s v="15S"/>
    <x v="67"/>
    <x v="0"/>
    <x v="0"/>
  </r>
  <r>
    <n v="839"/>
    <s v="Key, Springfield"/>
    <n v="97"/>
    <s v="Springfield"/>
    <s v="Salary Expense"/>
    <s v="Line Item"/>
    <x v="2"/>
    <s v="16S"/>
    <x v="68"/>
    <x v="0"/>
    <x v="0"/>
  </r>
  <r>
    <n v="840"/>
    <s v="Key, Springfield"/>
    <n v="97"/>
    <s v="Springfield"/>
    <s v="Salary Expense"/>
    <s v="Line Item"/>
    <x v="2"/>
    <s v="17S"/>
    <x v="69"/>
    <x v="0"/>
    <x v="0"/>
  </r>
  <r>
    <n v="841"/>
    <s v="Key, Springfield"/>
    <n v="97"/>
    <s v="Springfield"/>
    <s v="Salary Expense"/>
    <s v="Line Item"/>
    <x v="2"/>
    <s v="18S"/>
    <x v="70"/>
    <x v="0"/>
    <x v="0"/>
  </r>
  <r>
    <n v="842"/>
    <s v="Key, Springfield"/>
    <n v="97"/>
    <s v="Springfield"/>
    <s v="Salary Expense"/>
    <s v="Line Item"/>
    <x v="2"/>
    <s v="19S"/>
    <x v="71"/>
    <x v="0"/>
    <x v="0"/>
  </r>
  <r>
    <n v="843"/>
    <s v="Key, Springfield"/>
    <n v="97"/>
    <s v="Springfield"/>
    <s v="Salary Expense"/>
    <s v="Line Item"/>
    <x v="2"/>
    <s v="20S"/>
    <x v="72"/>
    <x v="0"/>
    <x v="0"/>
  </r>
  <r>
    <n v="844"/>
    <s v="Key, Springfield"/>
    <n v="97"/>
    <s v="Springfield"/>
    <s v="Salary Expense"/>
    <s v="Line Item"/>
    <x v="2"/>
    <s v="21S"/>
    <x v="73"/>
    <x v="0"/>
    <x v="0"/>
  </r>
  <r>
    <n v="845"/>
    <s v="Key, Springfield"/>
    <n v="97"/>
    <s v="Springfield"/>
    <s v="Salary Expense"/>
    <s v="Line Item"/>
    <x v="2"/>
    <s v="22S"/>
    <x v="74"/>
    <x v="0"/>
    <x v="0"/>
  </r>
  <r>
    <n v="846"/>
    <s v="Key, Springfield"/>
    <n v="97"/>
    <s v="Springfield"/>
    <s v="Salary Expense"/>
    <s v="Line Item"/>
    <x v="2"/>
    <s v="23S"/>
    <x v="75"/>
    <x v="0"/>
    <x v="0"/>
  </r>
  <r>
    <n v="847"/>
    <s v="Key, Springfield"/>
    <n v="97"/>
    <s v="Springfield"/>
    <s v="Salary Expense"/>
    <s v="Line Item"/>
    <x v="2"/>
    <s v="24S"/>
    <x v="76"/>
    <x v="0"/>
    <x v="0"/>
  </r>
  <r>
    <n v="848"/>
    <s v="Key, Springfield"/>
    <n v="97"/>
    <s v="Springfield"/>
    <s v="Salary Expense"/>
    <s v="Line Item"/>
    <x v="2"/>
    <s v="25S"/>
    <x v="77"/>
    <x v="0"/>
    <x v="0"/>
  </r>
  <r>
    <n v="849"/>
    <s v="Key, Springfield"/>
    <n v="97"/>
    <s v="Springfield"/>
    <s v="Salary Expense"/>
    <s v="Line Item"/>
    <x v="2"/>
    <s v="26S"/>
    <x v="78"/>
    <x v="0"/>
    <x v="0"/>
  </r>
  <r>
    <n v="850"/>
    <s v="Key, Springfield"/>
    <n v="97"/>
    <s v="Springfield"/>
    <s v="Salary Expense"/>
    <s v="Line Item"/>
    <x v="2"/>
    <s v="27S"/>
    <x v="79"/>
    <x v="0"/>
    <x v="0"/>
  </r>
  <r>
    <n v="851"/>
    <s v="Key, Springfield"/>
    <n v="97"/>
    <s v="Springfield"/>
    <s v="Salary Expense"/>
    <s v="Line Item"/>
    <x v="2"/>
    <s v="28S"/>
    <x v="80"/>
    <x v="0"/>
    <x v="0"/>
  </r>
  <r>
    <n v="852"/>
    <s v="Key, Springfield"/>
    <n v="97"/>
    <s v="Springfield"/>
    <s v="Salary Expense"/>
    <s v="Line Item"/>
    <x v="2"/>
    <s v="29S"/>
    <x v="81"/>
    <x v="19"/>
    <x v="126"/>
  </r>
  <r>
    <n v="853"/>
    <s v="Key, Springfield"/>
    <n v="97"/>
    <s v="Springfield"/>
    <s v="Salary Expense"/>
    <s v="Line Item"/>
    <x v="2"/>
    <s v="30S"/>
    <x v="82"/>
    <x v="26"/>
    <x v="127"/>
  </r>
  <r>
    <n v="854"/>
    <s v="Key, Springfield"/>
    <n v="97"/>
    <s v="Springfield"/>
    <s v="Salary Expense"/>
    <s v="Line Item"/>
    <x v="2"/>
    <s v="31S"/>
    <x v="83"/>
    <x v="0"/>
    <x v="0"/>
  </r>
  <r>
    <n v="855"/>
    <s v="Key, Springfield"/>
    <n v="97"/>
    <s v="Springfield"/>
    <s v="Salary Expense"/>
    <s v="Line Item"/>
    <x v="2"/>
    <s v="32S"/>
    <x v="84"/>
    <x v="0"/>
    <x v="0"/>
  </r>
  <r>
    <n v="856"/>
    <s v="Key, Springfield"/>
    <n v="97"/>
    <s v="Springfield"/>
    <s v="Salary Expense"/>
    <s v="Line Item"/>
    <x v="2"/>
    <s v="33S"/>
    <x v="85"/>
    <x v="0"/>
    <x v="0"/>
  </r>
  <r>
    <n v="857"/>
    <s v="Key, Springfield"/>
    <n v="97"/>
    <s v="Springfield"/>
    <s v="Salary Expense"/>
    <s v="Line Item"/>
    <x v="2"/>
    <s v="34S"/>
    <x v="86"/>
    <x v="0"/>
    <x v="0"/>
  </r>
  <r>
    <n v="858"/>
    <s v="Key, Springfield"/>
    <n v="97"/>
    <s v="Springfield"/>
    <s v="Salary Expense"/>
    <s v="Line Item"/>
    <x v="2"/>
    <s v="35S"/>
    <x v="87"/>
    <x v="21"/>
    <x v="128"/>
  </r>
  <r>
    <n v="859"/>
    <s v="Key, Springfield"/>
    <n v="97"/>
    <s v="Springfield"/>
    <s v="Salary Expense"/>
    <s v="Line Item"/>
    <x v="2"/>
    <s v="36S"/>
    <x v="88"/>
    <x v="0"/>
    <x v="0"/>
  </r>
  <r>
    <n v="860"/>
    <s v="Key, Springfield"/>
    <n v="97"/>
    <s v="Springfield"/>
    <s v="Salary Expense"/>
    <s v="Line Item"/>
    <x v="2"/>
    <s v="37S"/>
    <x v="89"/>
    <x v="0"/>
    <x v="0"/>
  </r>
  <r>
    <n v="861"/>
    <s v="Key, Springfield"/>
    <n v="97"/>
    <s v="Springfield"/>
    <s v="Salary Expense"/>
    <s v="Line Item"/>
    <x v="0"/>
    <s v="38S"/>
    <x v="90"/>
    <x v="10"/>
    <x v="0"/>
  </r>
  <r>
    <n v="862"/>
    <s v="Key, Springfield"/>
    <n v="97"/>
    <s v="Springfield"/>
    <s v="Salary Expense"/>
    <s v="Total"/>
    <x v="0"/>
    <s v="39S"/>
    <x v="91"/>
    <x v="27"/>
    <x v="129"/>
  </r>
  <r>
    <n v="863"/>
    <s v="Key, Springfield"/>
    <n v="97"/>
    <s v="Springfield"/>
    <s v="Expense"/>
    <s v="Total"/>
    <x v="0"/>
    <s v="1E"/>
    <x v="92"/>
    <x v="27"/>
    <x v="129"/>
  </r>
  <r>
    <n v="864"/>
    <s v="Key, Springfield"/>
    <n v="97"/>
    <s v="Springfield"/>
    <s v="Expense"/>
    <s v="Line Item"/>
    <x v="0"/>
    <s v="2E"/>
    <x v="93"/>
    <x v="0"/>
    <x v="0"/>
  </r>
  <r>
    <n v="865"/>
    <s v="Key, Springfield"/>
    <n v="97"/>
    <s v="Springfield"/>
    <s v="Expense"/>
    <s v="Line Item"/>
    <x v="0"/>
    <s v="3E"/>
    <x v="94"/>
    <x v="0"/>
    <x v="0"/>
  </r>
  <r>
    <n v="866"/>
    <s v="Key, Springfield"/>
    <n v="97"/>
    <s v="Springfield"/>
    <s v="Expense"/>
    <s v="Line Item"/>
    <x v="0"/>
    <s v="4E"/>
    <x v="95"/>
    <x v="0"/>
    <x v="0"/>
  </r>
  <r>
    <n v="867"/>
    <s v="Key, Springfield"/>
    <n v="97"/>
    <s v="Springfield"/>
    <s v="Expense"/>
    <s v="Line Item"/>
    <x v="0"/>
    <s v="5E"/>
    <x v="96"/>
    <x v="0"/>
    <x v="0"/>
  </r>
  <r>
    <n v="868"/>
    <s v="Key, Springfield"/>
    <n v="97"/>
    <s v="Springfield"/>
    <s v="Expense"/>
    <s v="Total"/>
    <x v="0"/>
    <s v="6E"/>
    <x v="97"/>
    <x v="6"/>
    <x v="1"/>
  </r>
  <r>
    <n v="869"/>
    <s v="Key, Springfield"/>
    <n v="97"/>
    <s v="Springfield"/>
    <s v="Expense"/>
    <s v="Line Item"/>
    <x v="0"/>
    <s v="7E"/>
    <x v="98"/>
    <x v="0"/>
    <x v="0"/>
  </r>
  <r>
    <n v="870"/>
    <s v="Key, Springfield"/>
    <n v="97"/>
    <s v="Springfield"/>
    <s v="Expense"/>
    <s v="Total"/>
    <x v="0"/>
    <s v="8E"/>
    <x v="99"/>
    <x v="27"/>
    <x v="129"/>
  </r>
  <r>
    <n v="871"/>
    <s v="Key, Springfield"/>
    <n v="97"/>
    <s v="Springfield"/>
    <s v="Expense"/>
    <s v="Line Item"/>
    <x v="0"/>
    <s v="9E"/>
    <x v="100"/>
    <x v="0"/>
    <x v="130"/>
  </r>
  <r>
    <n v="872"/>
    <s v="Key, Springfield"/>
    <n v="97"/>
    <s v="Springfield"/>
    <s v="Expense"/>
    <s v="Line Item"/>
    <x v="0"/>
    <s v="10E"/>
    <x v="101"/>
    <x v="0"/>
    <x v="131"/>
  </r>
  <r>
    <n v="873"/>
    <s v="Key, Springfield"/>
    <n v="97"/>
    <s v="Springfield"/>
    <s v="Expense"/>
    <s v="Line Item"/>
    <x v="0"/>
    <s v="11E"/>
    <x v="102"/>
    <x v="0"/>
    <x v="0"/>
  </r>
  <r>
    <n v="874"/>
    <s v="Key, Springfield"/>
    <n v="97"/>
    <s v="Springfield"/>
    <s v="Expense"/>
    <s v="Total"/>
    <x v="0"/>
    <s v="12E"/>
    <x v="103"/>
    <x v="0"/>
    <x v="132"/>
  </r>
  <r>
    <n v="875"/>
    <s v="Key, Springfield"/>
    <n v="97"/>
    <s v="Springfield"/>
    <s v="Expense"/>
    <s v="Line Item"/>
    <x v="0"/>
    <s v="13E"/>
    <x v="104"/>
    <x v="0"/>
    <x v="0"/>
  </r>
  <r>
    <n v="876"/>
    <s v="Key, Springfield"/>
    <n v="97"/>
    <s v="Springfield"/>
    <s v="Expense"/>
    <s v="Line Item"/>
    <x v="0"/>
    <s v="14E"/>
    <x v="105"/>
    <x v="0"/>
    <x v="133"/>
  </r>
  <r>
    <n v="877"/>
    <s v="Key, Springfield"/>
    <n v="97"/>
    <s v="Springfield"/>
    <s v="Expense"/>
    <s v="Line Item"/>
    <x v="0"/>
    <s v="15E"/>
    <x v="106"/>
    <x v="0"/>
    <x v="134"/>
  </r>
  <r>
    <n v="878"/>
    <s v="Key, Springfield"/>
    <n v="97"/>
    <s v="Springfield"/>
    <s v="Expense"/>
    <s v="Line Item"/>
    <x v="0"/>
    <s v="16E"/>
    <x v="107"/>
    <x v="0"/>
    <x v="0"/>
  </r>
  <r>
    <n v="879"/>
    <s v="Key, Springfield"/>
    <n v="97"/>
    <s v="Springfield"/>
    <s v="Expense"/>
    <s v="Total"/>
    <x v="0"/>
    <s v="17E"/>
    <x v="108"/>
    <x v="0"/>
    <x v="135"/>
  </r>
  <r>
    <n v="880"/>
    <s v="Key, Springfield"/>
    <n v="97"/>
    <s v="Springfield"/>
    <s v="Expense"/>
    <s v="Line Item"/>
    <x v="0"/>
    <s v="18E"/>
    <x v="109"/>
    <x v="0"/>
    <x v="0"/>
  </r>
  <r>
    <n v="881"/>
    <s v="Key, Springfield"/>
    <n v="97"/>
    <s v="Springfield"/>
    <s v="Expense"/>
    <s v="Line Item"/>
    <x v="0"/>
    <s v="19E"/>
    <x v="110"/>
    <x v="0"/>
    <x v="0"/>
  </r>
  <r>
    <n v="882"/>
    <s v="Key, Springfield"/>
    <n v="97"/>
    <s v="Springfield"/>
    <s v="Expense"/>
    <s v="Line Item"/>
    <x v="0"/>
    <s v="20E"/>
    <x v="111"/>
    <x v="0"/>
    <x v="136"/>
  </r>
  <r>
    <n v="883"/>
    <s v="Key, Springfield"/>
    <n v="97"/>
    <s v="Springfield"/>
    <s v="Expense"/>
    <s v="Line Item"/>
    <x v="0"/>
    <s v="21E"/>
    <x v="112"/>
    <x v="0"/>
    <x v="137"/>
  </r>
  <r>
    <n v="884"/>
    <s v="Key, Springfield"/>
    <n v="97"/>
    <s v="Springfield"/>
    <s v="Expense"/>
    <s v="Line Item"/>
    <x v="0"/>
    <s v="22E"/>
    <x v="113"/>
    <x v="0"/>
    <x v="138"/>
  </r>
  <r>
    <n v="885"/>
    <s v="Key, Springfield"/>
    <n v="97"/>
    <s v="Springfield"/>
    <s v="Expense"/>
    <s v="Line Item"/>
    <x v="0"/>
    <s v="23E"/>
    <x v="114"/>
    <x v="0"/>
    <x v="139"/>
  </r>
  <r>
    <n v="886"/>
    <s v="Key, Springfield"/>
    <n v="97"/>
    <s v="Springfield"/>
    <s v="Expense"/>
    <s v="Line Item"/>
    <x v="0"/>
    <s v="24E"/>
    <x v="115"/>
    <x v="0"/>
    <x v="0"/>
  </r>
  <r>
    <n v="887"/>
    <s v="Key, Springfield"/>
    <n v="97"/>
    <s v="Springfield"/>
    <s v="Expense"/>
    <s v="Line Item"/>
    <x v="0"/>
    <s v="25E"/>
    <x v="116"/>
    <x v="0"/>
    <x v="0"/>
  </r>
  <r>
    <n v="888"/>
    <s v="Key, Springfield"/>
    <n v="97"/>
    <s v="Springfield"/>
    <s v="Expense"/>
    <s v="Line Item"/>
    <x v="0"/>
    <s v="26E"/>
    <x v="117"/>
    <x v="0"/>
    <x v="140"/>
  </r>
  <r>
    <n v="889"/>
    <s v="Key, Springfield"/>
    <n v="97"/>
    <s v="Springfield"/>
    <s v="Expense"/>
    <s v="Line Item"/>
    <x v="0"/>
    <s v="27E"/>
    <x v="118"/>
    <x v="0"/>
    <x v="0"/>
  </r>
  <r>
    <n v="890"/>
    <s v="Key, Springfield"/>
    <n v="97"/>
    <s v="Springfield"/>
    <s v="Expense"/>
    <s v="Line Item"/>
    <x v="0"/>
    <s v="28E"/>
    <x v="119"/>
    <x v="0"/>
    <x v="0"/>
  </r>
  <r>
    <n v="891"/>
    <s v="Key, Springfield"/>
    <n v="97"/>
    <s v="Springfield"/>
    <s v="Expense"/>
    <s v="Line Item"/>
    <x v="0"/>
    <s v="29E"/>
    <x v="120"/>
    <x v="0"/>
    <x v="0"/>
  </r>
  <r>
    <n v="892"/>
    <s v="Key, Springfield"/>
    <n v="97"/>
    <s v="Springfield"/>
    <s v="Expense"/>
    <s v="Line Item"/>
    <x v="0"/>
    <s v="30E"/>
    <x v="121"/>
    <x v="0"/>
    <x v="0"/>
  </r>
  <r>
    <n v="893"/>
    <s v="Key, Springfield"/>
    <n v="97"/>
    <s v="Springfield"/>
    <s v="Expense"/>
    <s v="Line Item"/>
    <x v="0"/>
    <s v="31E"/>
    <x v="122"/>
    <x v="0"/>
    <x v="0"/>
  </r>
  <r>
    <n v="894"/>
    <s v="Key, Springfield"/>
    <n v="97"/>
    <s v="Springfield"/>
    <s v="Expense"/>
    <s v="Line Item"/>
    <x v="0"/>
    <s v="32E"/>
    <x v="123"/>
    <x v="0"/>
    <x v="0"/>
  </r>
  <r>
    <n v="895"/>
    <s v="Key, Springfield"/>
    <n v="97"/>
    <s v="Springfield"/>
    <s v="Expense"/>
    <s v="Line Item"/>
    <x v="0"/>
    <s v="33E"/>
    <x v="124"/>
    <x v="0"/>
    <x v="0"/>
  </r>
  <r>
    <n v="896"/>
    <s v="Key, Springfield"/>
    <n v="97"/>
    <s v="Springfield"/>
    <s v="Expense"/>
    <s v="Line Item"/>
    <x v="0"/>
    <s v="34E"/>
    <x v="125"/>
    <x v="0"/>
    <x v="0"/>
  </r>
  <r>
    <n v="897"/>
    <s v="Key, Springfield"/>
    <n v="97"/>
    <s v="Springfield"/>
    <s v="Expense"/>
    <s v="Line Item"/>
    <x v="0"/>
    <s v="35E"/>
    <x v="126"/>
    <x v="0"/>
    <x v="0"/>
  </r>
  <r>
    <n v="898"/>
    <s v="Key, Springfield"/>
    <n v="97"/>
    <s v="Springfield"/>
    <s v="Expense"/>
    <s v="Total"/>
    <x v="0"/>
    <s v="36E"/>
    <x v="127"/>
    <x v="0"/>
    <x v="141"/>
  </r>
  <r>
    <n v="899"/>
    <s v="Key, Springfield"/>
    <n v="97"/>
    <s v="Springfield"/>
    <s v="Expense"/>
    <s v="Line Item"/>
    <x v="0"/>
    <s v="42E"/>
    <x v="128"/>
    <x v="0"/>
    <x v="0"/>
  </r>
  <r>
    <n v="900"/>
    <s v="Key, Springfield"/>
    <n v="97"/>
    <s v="Springfield"/>
    <s v="Expense"/>
    <s v="Line Item"/>
    <x v="0"/>
    <s v="43E"/>
    <x v="129"/>
    <x v="0"/>
    <x v="0"/>
  </r>
  <r>
    <n v="901"/>
    <s v="Key, Springfield"/>
    <n v="97"/>
    <s v="Springfield"/>
    <s v="Expense"/>
    <s v="Line Item"/>
    <x v="0"/>
    <s v="44E"/>
    <x v="130"/>
    <x v="0"/>
    <x v="0"/>
  </r>
  <r>
    <n v="902"/>
    <s v="Key, Springfield"/>
    <n v="97"/>
    <s v="Springfield"/>
    <s v="Expense"/>
    <s v="Line Item"/>
    <x v="0"/>
    <s v="48E"/>
    <x v="131"/>
    <x v="0"/>
    <x v="142"/>
  </r>
  <r>
    <n v="903"/>
    <s v="Key, Springfield"/>
    <n v="97"/>
    <s v="Springfield"/>
    <s v="Expense"/>
    <s v="Line Item"/>
    <x v="0"/>
    <s v="49E"/>
    <x v="132"/>
    <x v="0"/>
    <x v="93"/>
  </r>
  <r>
    <n v="904"/>
    <s v="Key, Springfield"/>
    <n v="97"/>
    <s v="Springfield"/>
    <s v="Expense"/>
    <s v="Line Item"/>
    <x v="0"/>
    <s v="50E"/>
    <x v="133"/>
    <x v="0"/>
    <x v="0"/>
  </r>
  <r>
    <n v="905"/>
    <s v="Key, Springfield"/>
    <n v="97"/>
    <s v="Springfield"/>
    <s v="Expense"/>
    <s v="Total"/>
    <x v="0"/>
    <s v="51E"/>
    <x v="134"/>
    <x v="0"/>
    <x v="143"/>
  </r>
  <r>
    <n v="906"/>
    <s v="Key, Springfield"/>
    <n v="97"/>
    <s v="Springfield"/>
    <s v="Expense"/>
    <s v="Line Item"/>
    <x v="0"/>
    <s v="52E"/>
    <x v="135"/>
    <x v="0"/>
    <x v="144"/>
  </r>
  <r>
    <n v="907"/>
    <s v="Key, Springfield"/>
    <n v="97"/>
    <s v="Springfield"/>
    <s v="Expense"/>
    <s v="Total"/>
    <x v="0"/>
    <s v="53E"/>
    <x v="136"/>
    <x v="0"/>
    <x v="145"/>
  </r>
  <r>
    <n v="908"/>
    <s v="Key, Springfield"/>
    <n v="97"/>
    <s v="Springfield"/>
    <s v="Expense"/>
    <s v="Line Item"/>
    <x v="0"/>
    <s v="54E"/>
    <x v="137"/>
    <x v="0"/>
    <x v="0"/>
  </r>
  <r>
    <n v="909"/>
    <s v="Key, Springfield"/>
    <n v="97"/>
    <s v="Springfield"/>
    <s v="Expense"/>
    <s v="Line Item"/>
    <x v="0"/>
    <s v="55E"/>
    <x v="138"/>
    <x v="0"/>
    <x v="124"/>
  </r>
  <r>
    <n v="910"/>
    <s v="Key, Springfield"/>
    <n v="97"/>
    <s v="Springfield"/>
    <s v="Expense"/>
    <s v="Total"/>
    <x v="0"/>
    <s v="56E"/>
    <x v="139"/>
    <x v="0"/>
    <x v="146"/>
  </r>
  <r>
    <n v="911"/>
    <s v="Key, Springfield"/>
    <n v="97"/>
    <s v="Springfield"/>
    <s v="Expense"/>
    <s v="Total"/>
    <x v="0"/>
    <s v="57E"/>
    <x v="140"/>
    <x v="0"/>
    <x v="125"/>
  </r>
  <r>
    <n v="912"/>
    <s v="Key, Springfield"/>
    <n v="97"/>
    <s v="Springfield"/>
    <s v="Expense"/>
    <s v="Line Item"/>
    <x v="0"/>
    <s v="58E"/>
    <x v="141"/>
    <x v="0"/>
    <x v="147"/>
  </r>
  <r>
    <n v="913"/>
    <s v="Key, Springfield"/>
    <n v="97"/>
    <s v="Springfield"/>
    <s v="Non-Reimbursable"/>
    <s v="Line Item"/>
    <x v="0"/>
    <s v="1N"/>
    <x v="142"/>
    <x v="0"/>
    <x v="0"/>
  </r>
  <r>
    <n v="914"/>
    <s v="Key, Springfield"/>
    <n v="97"/>
    <s v="Springfield"/>
    <s v="Non-Reimbursable"/>
    <s v="Line Item"/>
    <x v="0"/>
    <s v="2N"/>
    <x v="143"/>
    <x v="0"/>
    <x v="0"/>
  </r>
  <r>
    <n v="915"/>
    <s v="Key, Springfield"/>
    <n v="97"/>
    <s v="Springfield"/>
    <s v="Non-Reimbursable"/>
    <s v="Line Item"/>
    <x v="0"/>
    <s v="3N"/>
    <x v="144"/>
    <x v="0"/>
    <x v="0"/>
  </r>
  <r>
    <n v="916"/>
    <s v="Key, Springfield"/>
    <n v="97"/>
    <s v="Springfield"/>
    <s v="Non-Reimbursable"/>
    <s v="Line Item"/>
    <x v="0"/>
    <s v="4N"/>
    <x v="145"/>
    <x v="0"/>
    <x v="0"/>
  </r>
  <r>
    <n v="917"/>
    <s v="Key, Springfield"/>
    <n v="97"/>
    <s v="Springfield"/>
    <s v="Non-Reimbursable"/>
    <s v="Line Item"/>
    <x v="0"/>
    <s v="5N"/>
    <x v="146"/>
    <x v="0"/>
    <x v="0"/>
  </r>
  <r>
    <n v="918"/>
    <s v="Key, Springfield"/>
    <n v="97"/>
    <s v="Springfield"/>
    <s v="Non-Reimbursable"/>
    <s v="Line Item"/>
    <x v="0"/>
    <s v="6N"/>
    <x v="147"/>
    <x v="0"/>
    <x v="0"/>
  </r>
  <r>
    <n v="919"/>
    <s v="Key, Springfield"/>
    <n v="97"/>
    <s v="Springfield"/>
    <s v="Non-Reimbursable"/>
    <s v="Line Item"/>
    <x v="0"/>
    <s v="7N"/>
    <x v="148"/>
    <x v="0"/>
    <x v="0"/>
  </r>
  <r>
    <n v="920"/>
    <s v="Key, Springfield"/>
    <n v="97"/>
    <s v="Springfield"/>
    <s v="Non-Reimbursable"/>
    <s v="Total"/>
    <x v="0"/>
    <s v="8N"/>
    <x v="149"/>
    <x v="0"/>
    <x v="1"/>
  </r>
  <r>
    <n v="921"/>
    <s v="Key, Springfield"/>
    <n v="97"/>
    <s v="Springfield"/>
    <s v="Non-Reimbursable"/>
    <s v="Total"/>
    <x v="0"/>
    <s v="9N"/>
    <x v="150"/>
    <x v="0"/>
    <x v="124"/>
  </r>
  <r>
    <n v="922"/>
    <s v="Key, Springfield"/>
    <n v="97"/>
    <s v="Springfield"/>
    <s v="Non-Reimbursable"/>
    <s v="Line Item"/>
    <x v="0"/>
    <s v="10N"/>
    <x v="151"/>
    <x v="0"/>
    <x v="124"/>
  </r>
  <r>
    <n v="923"/>
    <s v="Key, Springfield"/>
    <n v="97"/>
    <s v="Springfield"/>
    <s v="Non-Reimbursable"/>
    <s v="Line Item"/>
    <x v="0"/>
    <s v="11N"/>
    <x v="152"/>
    <x v="0"/>
    <x v="0"/>
  </r>
  <r>
    <n v="924"/>
    <s v="Key, Springfield"/>
    <n v="97"/>
    <s v="Springfield"/>
    <s v="Non-Reimbursable"/>
    <s v="Line Item"/>
    <x v="0"/>
    <s v="12N"/>
    <x v="153"/>
    <x v="0"/>
    <x v="1"/>
  </r>
  <r>
    <n v="925"/>
    <s v="Key, Van Wart"/>
    <n v="98"/>
    <s v="Springfield- Van Wart"/>
    <s v="Revenue"/>
    <s v="Line Item"/>
    <x v="0"/>
    <s v="1R"/>
    <x v="0"/>
    <x v="0"/>
    <x v="0"/>
  </r>
  <r>
    <n v="926"/>
    <s v="Key, Van Wart"/>
    <n v="98"/>
    <s v="Springfield- Van Wart"/>
    <s v="Revenue"/>
    <s v="Line Item"/>
    <x v="0"/>
    <s v="2R"/>
    <x v="1"/>
    <x v="0"/>
    <x v="0"/>
  </r>
  <r>
    <n v="927"/>
    <s v="Key, Van Wart"/>
    <n v="98"/>
    <s v="Springfield- Van Wart"/>
    <s v="Revenue"/>
    <s v="Line Item"/>
    <x v="0"/>
    <s v="3R"/>
    <x v="2"/>
    <x v="0"/>
    <x v="0"/>
  </r>
  <r>
    <n v="928"/>
    <s v="Key, Van Wart"/>
    <n v="98"/>
    <s v="Springfield- Van Wart"/>
    <s v="Revenue"/>
    <s v="Total"/>
    <x v="0"/>
    <s v="4R"/>
    <x v="3"/>
    <x v="0"/>
    <x v="1"/>
  </r>
  <r>
    <n v="929"/>
    <s v="Key, Van Wart"/>
    <n v="98"/>
    <s v="Springfield- Van Wart"/>
    <s v="Revenue"/>
    <s v="Line Item"/>
    <x v="0"/>
    <s v="5R"/>
    <x v="4"/>
    <x v="0"/>
    <x v="0"/>
  </r>
  <r>
    <n v="930"/>
    <s v="Key, Van Wart"/>
    <n v="98"/>
    <s v="Springfield- Van Wart"/>
    <s v="Revenue"/>
    <s v="Line Item"/>
    <x v="0"/>
    <s v="6R"/>
    <x v="5"/>
    <x v="0"/>
    <x v="0"/>
  </r>
  <r>
    <n v="931"/>
    <s v="Key, Van Wart"/>
    <n v="98"/>
    <s v="Springfield- Van Wart"/>
    <s v="Revenue"/>
    <s v="Total"/>
    <x v="0"/>
    <s v="7R"/>
    <x v="6"/>
    <x v="0"/>
    <x v="1"/>
  </r>
  <r>
    <n v="932"/>
    <s v="Key, Van Wart"/>
    <n v="98"/>
    <s v="Springfield- Van Wart"/>
    <s v="Revenue"/>
    <s v="Line Item"/>
    <x v="0"/>
    <s v="8R"/>
    <x v="7"/>
    <x v="0"/>
    <x v="0"/>
  </r>
  <r>
    <n v="933"/>
    <s v="Key, Van Wart"/>
    <n v="98"/>
    <s v="Springfield- Van Wart"/>
    <s v="Revenue"/>
    <s v="Line Item"/>
    <x v="0"/>
    <s v="9R"/>
    <x v="8"/>
    <x v="0"/>
    <x v="0"/>
  </r>
  <r>
    <n v="934"/>
    <s v="Key, Van Wart"/>
    <n v="98"/>
    <s v="Springfield- Van Wart"/>
    <s v="Revenue"/>
    <s v="Line Item"/>
    <x v="0"/>
    <s v="10R"/>
    <x v="9"/>
    <x v="0"/>
    <x v="0"/>
  </r>
  <r>
    <n v="935"/>
    <s v="Key, Van Wart"/>
    <n v="98"/>
    <s v="Springfield- Van Wart"/>
    <s v="Revenue"/>
    <s v="Line Item"/>
    <x v="0"/>
    <s v="11R"/>
    <x v="10"/>
    <x v="0"/>
    <x v="148"/>
  </r>
  <r>
    <n v="936"/>
    <s v="Key, Van Wart"/>
    <n v="98"/>
    <s v="Springfield- Van Wart"/>
    <s v="Revenue"/>
    <s v="Line Item"/>
    <x v="0"/>
    <s v="12R"/>
    <x v="11"/>
    <x v="0"/>
    <x v="0"/>
  </r>
  <r>
    <n v="937"/>
    <s v="Key, Van Wart"/>
    <n v="98"/>
    <s v="Springfield- Van Wart"/>
    <s v="Revenue"/>
    <s v="Line Item"/>
    <x v="0"/>
    <s v="13R"/>
    <x v="12"/>
    <x v="0"/>
    <x v="0"/>
  </r>
  <r>
    <n v="938"/>
    <s v="Key, Van Wart"/>
    <n v="98"/>
    <s v="Springfield- Van Wart"/>
    <s v="Revenue"/>
    <s v="Line Item"/>
    <x v="0"/>
    <s v="14R"/>
    <x v="13"/>
    <x v="0"/>
    <x v="0"/>
  </r>
  <r>
    <n v="939"/>
    <s v="Key, Van Wart"/>
    <n v="98"/>
    <s v="Springfield- Van Wart"/>
    <s v="Revenue"/>
    <s v="Line Item"/>
    <x v="0"/>
    <s v="15R"/>
    <x v="14"/>
    <x v="0"/>
    <x v="0"/>
  </r>
  <r>
    <n v="940"/>
    <s v="Key, Van Wart"/>
    <n v="98"/>
    <s v="Springfield- Van Wart"/>
    <s v="Revenue"/>
    <s v="Line Item"/>
    <x v="0"/>
    <s v="16R"/>
    <x v="15"/>
    <x v="0"/>
    <x v="0"/>
  </r>
  <r>
    <n v="941"/>
    <s v="Key, Van Wart"/>
    <n v="98"/>
    <s v="Springfield- Van Wart"/>
    <s v="Revenue"/>
    <s v="Line Item"/>
    <x v="0"/>
    <s v="17R"/>
    <x v="16"/>
    <x v="0"/>
    <x v="0"/>
  </r>
  <r>
    <n v="942"/>
    <s v="Key, Van Wart"/>
    <n v="98"/>
    <s v="Springfield- Van Wart"/>
    <s v="Revenue"/>
    <s v="Line Item"/>
    <x v="0"/>
    <s v="18R"/>
    <x v="17"/>
    <x v="0"/>
    <x v="0"/>
  </r>
  <r>
    <n v="943"/>
    <s v="Key, Van Wart"/>
    <n v="98"/>
    <s v="Springfield- Van Wart"/>
    <s v="Revenue"/>
    <s v="Line Item"/>
    <x v="0"/>
    <s v="19R"/>
    <x v="18"/>
    <x v="0"/>
    <x v="0"/>
  </r>
  <r>
    <n v="944"/>
    <s v="Key, Van Wart"/>
    <n v="98"/>
    <s v="Springfield- Van Wart"/>
    <s v="Revenue"/>
    <s v="Line Item"/>
    <x v="0"/>
    <s v="20R"/>
    <x v="19"/>
    <x v="0"/>
    <x v="0"/>
  </r>
  <r>
    <n v="945"/>
    <s v="Key, Van Wart"/>
    <n v="98"/>
    <s v="Springfield- Van Wart"/>
    <s v="Revenue"/>
    <s v="Line Item"/>
    <x v="0"/>
    <s v="21R"/>
    <x v="20"/>
    <x v="0"/>
    <x v="0"/>
  </r>
  <r>
    <n v="946"/>
    <s v="Key, Van Wart"/>
    <n v="98"/>
    <s v="Springfield- Van Wart"/>
    <s v="Revenue"/>
    <s v="Line Item"/>
    <x v="0"/>
    <s v="22R"/>
    <x v="21"/>
    <x v="0"/>
    <x v="0"/>
  </r>
  <r>
    <n v="947"/>
    <s v="Key, Van Wart"/>
    <n v="98"/>
    <s v="Springfield- Van Wart"/>
    <s v="Revenue"/>
    <s v="Line Item"/>
    <x v="0"/>
    <s v="23R"/>
    <x v="22"/>
    <x v="0"/>
    <x v="0"/>
  </r>
  <r>
    <n v="948"/>
    <s v="Key, Van Wart"/>
    <n v="98"/>
    <s v="Springfield- Van Wart"/>
    <s v="Revenue"/>
    <s v="Line Item"/>
    <x v="0"/>
    <s v="24R"/>
    <x v="23"/>
    <x v="0"/>
    <x v="0"/>
  </r>
  <r>
    <n v="949"/>
    <s v="Key, Van Wart"/>
    <n v="98"/>
    <s v="Springfield- Van Wart"/>
    <s v="Revenue"/>
    <s v="Line Item"/>
    <x v="0"/>
    <s v="25R"/>
    <x v="24"/>
    <x v="0"/>
    <x v="0"/>
  </r>
  <r>
    <n v="950"/>
    <s v="Key, Van Wart"/>
    <n v="98"/>
    <s v="Springfield- Van Wart"/>
    <s v="Revenue"/>
    <s v="Line Item"/>
    <x v="0"/>
    <s v="26R"/>
    <x v="25"/>
    <x v="0"/>
    <x v="0"/>
  </r>
  <r>
    <n v="951"/>
    <s v="Key, Van Wart"/>
    <n v="98"/>
    <s v="Springfield- Van Wart"/>
    <s v="Revenue"/>
    <s v="Line Item"/>
    <x v="0"/>
    <s v="27R"/>
    <x v="26"/>
    <x v="0"/>
    <x v="0"/>
  </r>
  <r>
    <n v="952"/>
    <s v="Key, Van Wart"/>
    <n v="98"/>
    <s v="Springfield- Van Wart"/>
    <s v="Revenue"/>
    <s v="Line Item"/>
    <x v="0"/>
    <s v="28R"/>
    <x v="27"/>
    <x v="0"/>
    <x v="0"/>
  </r>
  <r>
    <n v="953"/>
    <s v="Key, Van Wart"/>
    <n v="98"/>
    <s v="Springfield- Van Wart"/>
    <s v="Revenue"/>
    <s v="Line Item"/>
    <x v="0"/>
    <s v="29R"/>
    <x v="28"/>
    <x v="0"/>
    <x v="149"/>
  </r>
  <r>
    <n v="954"/>
    <s v="Key, Van Wart"/>
    <n v="98"/>
    <s v="Springfield- Van Wart"/>
    <s v="Revenue"/>
    <s v="Line Item"/>
    <x v="0"/>
    <s v="30R"/>
    <x v="29"/>
    <x v="0"/>
    <x v="0"/>
  </r>
  <r>
    <n v="955"/>
    <s v="Key, Van Wart"/>
    <n v="98"/>
    <s v="Springfield- Van Wart"/>
    <s v="Revenue"/>
    <s v="Line Item"/>
    <x v="0"/>
    <s v="31R"/>
    <x v="30"/>
    <x v="0"/>
    <x v="0"/>
  </r>
  <r>
    <n v="956"/>
    <s v="Key, Van Wart"/>
    <n v="98"/>
    <s v="Springfield- Van Wart"/>
    <s v="Revenue"/>
    <s v="Line Item"/>
    <x v="0"/>
    <s v="32R"/>
    <x v="31"/>
    <x v="0"/>
    <x v="0"/>
  </r>
  <r>
    <n v="957"/>
    <s v="Key, Van Wart"/>
    <n v="98"/>
    <s v="Springfield- Van Wart"/>
    <s v="Revenue"/>
    <s v="Line Item"/>
    <x v="0"/>
    <s v="33R"/>
    <x v="32"/>
    <x v="0"/>
    <x v="0"/>
  </r>
  <r>
    <n v="958"/>
    <s v="Key, Van Wart"/>
    <n v="98"/>
    <s v="Springfield- Van Wart"/>
    <s v="Revenue"/>
    <s v="Line Item"/>
    <x v="0"/>
    <s v="34R"/>
    <x v="33"/>
    <x v="0"/>
    <x v="0"/>
  </r>
  <r>
    <n v="959"/>
    <s v="Key, Van Wart"/>
    <n v="98"/>
    <s v="Springfield- Van Wart"/>
    <s v="Revenue"/>
    <s v="Line Item"/>
    <x v="0"/>
    <s v="35R"/>
    <x v="34"/>
    <x v="0"/>
    <x v="0"/>
  </r>
  <r>
    <n v="960"/>
    <s v="Key, Van Wart"/>
    <n v="98"/>
    <s v="Springfield- Van Wart"/>
    <s v="Revenue"/>
    <s v="Line Item"/>
    <x v="0"/>
    <s v="36R"/>
    <x v="35"/>
    <x v="0"/>
    <x v="0"/>
  </r>
  <r>
    <n v="961"/>
    <s v="Key, Van Wart"/>
    <n v="98"/>
    <s v="Springfield- Van Wart"/>
    <s v="Revenue"/>
    <s v="Line Item"/>
    <x v="0"/>
    <s v="37R"/>
    <x v="36"/>
    <x v="0"/>
    <x v="0"/>
  </r>
  <r>
    <n v="962"/>
    <s v="Key, Van Wart"/>
    <n v="98"/>
    <s v="Springfield- Van Wart"/>
    <s v="Revenue"/>
    <s v="Line Item"/>
    <x v="0"/>
    <s v="38R"/>
    <x v="37"/>
    <x v="0"/>
    <x v="0"/>
  </r>
  <r>
    <n v="963"/>
    <s v="Key, Van Wart"/>
    <n v="98"/>
    <s v="Springfield- Van Wart"/>
    <s v="Revenue"/>
    <s v="Line Item"/>
    <x v="0"/>
    <s v="39R"/>
    <x v="38"/>
    <x v="0"/>
    <x v="0"/>
  </r>
  <r>
    <n v="964"/>
    <s v="Key, Van Wart"/>
    <n v="98"/>
    <s v="Springfield- Van Wart"/>
    <s v="Revenue"/>
    <s v="Line Item"/>
    <x v="0"/>
    <s v="40R"/>
    <x v="39"/>
    <x v="0"/>
    <x v="0"/>
  </r>
  <r>
    <n v="965"/>
    <s v="Key, Van Wart"/>
    <n v="98"/>
    <s v="Springfield- Van Wart"/>
    <s v="Revenue"/>
    <s v="Line Item"/>
    <x v="0"/>
    <s v="41R"/>
    <x v="40"/>
    <x v="0"/>
    <x v="0"/>
  </r>
  <r>
    <n v="966"/>
    <s v="Key, Van Wart"/>
    <n v="98"/>
    <s v="Springfield- Van Wart"/>
    <s v="Revenue"/>
    <s v="Line Item"/>
    <x v="0"/>
    <s v="42R"/>
    <x v="41"/>
    <x v="0"/>
    <x v="0"/>
  </r>
  <r>
    <n v="967"/>
    <s v="Key, Van Wart"/>
    <n v="98"/>
    <s v="Springfield- Van Wart"/>
    <s v="Revenue"/>
    <s v="Total"/>
    <x v="0"/>
    <s v="43R"/>
    <x v="42"/>
    <x v="0"/>
    <x v="150"/>
  </r>
  <r>
    <n v="968"/>
    <s v="Key, Van Wart"/>
    <n v="98"/>
    <s v="Springfield- Van Wart"/>
    <s v="Revenue"/>
    <s v="Line Item"/>
    <x v="0"/>
    <s v="44R"/>
    <x v="43"/>
    <x v="0"/>
    <x v="0"/>
  </r>
  <r>
    <n v="969"/>
    <s v="Key, Van Wart"/>
    <n v="98"/>
    <s v="Springfield- Van Wart"/>
    <s v="Revenue"/>
    <s v="Line Item"/>
    <x v="0"/>
    <s v="45R"/>
    <x v="44"/>
    <x v="0"/>
    <x v="0"/>
  </r>
  <r>
    <n v="970"/>
    <s v="Key, Van Wart"/>
    <n v="98"/>
    <s v="Springfield- Van Wart"/>
    <s v="Revenue"/>
    <s v="Line Item"/>
    <x v="0"/>
    <s v="46R"/>
    <x v="45"/>
    <x v="0"/>
    <x v="0"/>
  </r>
  <r>
    <n v="971"/>
    <s v="Key, Van Wart"/>
    <n v="98"/>
    <s v="Springfield- Van Wart"/>
    <s v="Revenue"/>
    <s v="Line Item"/>
    <x v="0"/>
    <s v="47R"/>
    <x v="46"/>
    <x v="0"/>
    <x v="0"/>
  </r>
  <r>
    <n v="972"/>
    <s v="Key, Van Wart"/>
    <n v="98"/>
    <s v="Springfield- Van Wart"/>
    <s v="Revenue"/>
    <s v="Line Item"/>
    <x v="0"/>
    <s v="48R"/>
    <x v="47"/>
    <x v="0"/>
    <x v="0"/>
  </r>
  <r>
    <n v="973"/>
    <s v="Key, Van Wart"/>
    <n v="98"/>
    <s v="Springfield- Van Wart"/>
    <s v="Revenue"/>
    <s v="Line Item"/>
    <x v="0"/>
    <s v="49R"/>
    <x v="48"/>
    <x v="0"/>
    <x v="151"/>
  </r>
  <r>
    <n v="974"/>
    <s v="Key, Van Wart"/>
    <n v="98"/>
    <s v="Springfield- Van Wart"/>
    <s v="Revenue"/>
    <s v="Line Item"/>
    <x v="0"/>
    <s v="50R"/>
    <x v="49"/>
    <x v="0"/>
    <x v="0"/>
  </r>
  <r>
    <n v="975"/>
    <s v="Key, Van Wart"/>
    <n v="98"/>
    <s v="Springfield- Van Wart"/>
    <s v="Revenue"/>
    <s v="Line Item"/>
    <x v="0"/>
    <s v="51R"/>
    <x v="50"/>
    <x v="0"/>
    <x v="0"/>
  </r>
  <r>
    <n v="976"/>
    <s v="Key, Van Wart"/>
    <n v="98"/>
    <s v="Springfield- Van Wart"/>
    <s v="Revenue"/>
    <s v="Line Item"/>
    <x v="0"/>
    <s v="52R"/>
    <x v="51"/>
    <x v="0"/>
    <x v="0"/>
  </r>
  <r>
    <n v="977"/>
    <s v="Key, Van Wart"/>
    <n v="98"/>
    <s v="Springfield- Van Wart"/>
    <s v="Revenue"/>
    <s v="Total"/>
    <x v="0"/>
    <s v="53R"/>
    <x v="52"/>
    <x v="0"/>
    <x v="152"/>
  </r>
  <r>
    <n v="978"/>
    <s v="Key, Van Wart"/>
    <n v="98"/>
    <s v="Springfield- Van Wart"/>
    <s v="Salary Expense"/>
    <s v="Line Item"/>
    <x v="1"/>
    <s v="1S"/>
    <x v="53"/>
    <x v="0"/>
    <x v="0"/>
  </r>
  <r>
    <n v="979"/>
    <s v="Key, Van Wart"/>
    <n v="98"/>
    <s v="Springfield- Van Wart"/>
    <s v="Salary Expense"/>
    <s v="Line Item"/>
    <x v="1"/>
    <s v="2S"/>
    <x v="54"/>
    <x v="0"/>
    <x v="0"/>
  </r>
  <r>
    <n v="980"/>
    <s v="Key, Van Wart"/>
    <n v="98"/>
    <s v="Springfield- Van Wart"/>
    <s v="Salary Expense"/>
    <s v="Line Item"/>
    <x v="1"/>
    <s v="3S"/>
    <x v="55"/>
    <x v="0"/>
    <x v="0"/>
  </r>
  <r>
    <n v="981"/>
    <s v="Key, Van Wart"/>
    <n v="98"/>
    <s v="Springfield- Van Wart"/>
    <s v="Salary Expense"/>
    <s v="Line Item"/>
    <x v="2"/>
    <s v="4S"/>
    <x v="56"/>
    <x v="0"/>
    <x v="0"/>
  </r>
  <r>
    <n v="982"/>
    <s v="Key, Van Wart"/>
    <n v="98"/>
    <s v="Springfield- Van Wart"/>
    <s v="Salary Expense"/>
    <s v="Line Item"/>
    <x v="2"/>
    <s v="5S"/>
    <x v="57"/>
    <x v="0"/>
    <x v="0"/>
  </r>
  <r>
    <n v="983"/>
    <s v="Key, Van Wart"/>
    <n v="98"/>
    <s v="Springfield- Van Wart"/>
    <s v="Salary Expense"/>
    <s v="Line Item"/>
    <x v="2"/>
    <s v="6S"/>
    <x v="58"/>
    <x v="0"/>
    <x v="0"/>
  </r>
  <r>
    <n v="984"/>
    <s v="Key, Van Wart"/>
    <n v="98"/>
    <s v="Springfield- Van Wart"/>
    <s v="Salary Expense"/>
    <s v="Line Item"/>
    <x v="2"/>
    <s v="7S"/>
    <x v="59"/>
    <x v="0"/>
    <x v="0"/>
  </r>
  <r>
    <n v="985"/>
    <s v="Key, Van Wart"/>
    <n v="98"/>
    <s v="Springfield- Van Wart"/>
    <s v="Salary Expense"/>
    <s v="Line Item"/>
    <x v="2"/>
    <s v="8S"/>
    <x v="60"/>
    <x v="0"/>
    <x v="0"/>
  </r>
  <r>
    <n v="986"/>
    <s v="Key, Van Wart"/>
    <n v="98"/>
    <s v="Springfield- Van Wart"/>
    <s v="Salary Expense"/>
    <s v="Line Item"/>
    <x v="2"/>
    <s v="9S"/>
    <x v="61"/>
    <x v="0"/>
    <x v="0"/>
  </r>
  <r>
    <n v="987"/>
    <s v="Key, Van Wart"/>
    <n v="98"/>
    <s v="Springfield- Van Wart"/>
    <s v="Salary Expense"/>
    <s v="Line Item"/>
    <x v="2"/>
    <s v="10S"/>
    <x v="62"/>
    <x v="0"/>
    <x v="0"/>
  </r>
  <r>
    <n v="988"/>
    <s v="Key, Van Wart"/>
    <n v="98"/>
    <s v="Springfield- Van Wart"/>
    <s v="Salary Expense"/>
    <s v="Line Item"/>
    <x v="2"/>
    <s v="11S"/>
    <x v="63"/>
    <x v="0"/>
    <x v="0"/>
  </r>
  <r>
    <n v="989"/>
    <s v="Key, Van Wart"/>
    <n v="98"/>
    <s v="Springfield- Van Wart"/>
    <s v="Salary Expense"/>
    <s v="Line Item"/>
    <x v="2"/>
    <s v="12S"/>
    <x v="64"/>
    <x v="0"/>
    <x v="0"/>
  </r>
  <r>
    <n v="990"/>
    <s v="Key, Van Wart"/>
    <n v="98"/>
    <s v="Springfield- Van Wart"/>
    <s v="Salary Expense"/>
    <s v="Line Item"/>
    <x v="2"/>
    <s v="13S"/>
    <x v="65"/>
    <x v="0"/>
    <x v="0"/>
  </r>
  <r>
    <n v="991"/>
    <s v="Key, Van Wart"/>
    <n v="98"/>
    <s v="Springfield- Van Wart"/>
    <s v="Salary Expense"/>
    <s v="Line Item"/>
    <x v="2"/>
    <s v="14S"/>
    <x v="66"/>
    <x v="0"/>
    <x v="0"/>
  </r>
  <r>
    <n v="992"/>
    <s v="Key, Van Wart"/>
    <n v="98"/>
    <s v="Springfield- Van Wart"/>
    <s v="Salary Expense"/>
    <s v="Line Item"/>
    <x v="2"/>
    <s v="15S"/>
    <x v="67"/>
    <x v="0"/>
    <x v="0"/>
  </r>
  <r>
    <n v="993"/>
    <s v="Key, Van Wart"/>
    <n v="98"/>
    <s v="Springfield- Van Wart"/>
    <s v="Salary Expense"/>
    <s v="Line Item"/>
    <x v="2"/>
    <s v="16S"/>
    <x v="68"/>
    <x v="0"/>
    <x v="0"/>
  </r>
  <r>
    <n v="994"/>
    <s v="Key, Van Wart"/>
    <n v="98"/>
    <s v="Springfield- Van Wart"/>
    <s v="Salary Expense"/>
    <s v="Line Item"/>
    <x v="2"/>
    <s v="17S"/>
    <x v="69"/>
    <x v="0"/>
    <x v="0"/>
  </r>
  <r>
    <n v="995"/>
    <s v="Key, Van Wart"/>
    <n v="98"/>
    <s v="Springfield- Van Wart"/>
    <s v="Salary Expense"/>
    <s v="Line Item"/>
    <x v="2"/>
    <s v="18S"/>
    <x v="70"/>
    <x v="0"/>
    <x v="0"/>
  </r>
  <r>
    <n v="996"/>
    <s v="Key, Van Wart"/>
    <n v="98"/>
    <s v="Springfield- Van Wart"/>
    <s v="Salary Expense"/>
    <s v="Line Item"/>
    <x v="2"/>
    <s v="19S"/>
    <x v="71"/>
    <x v="0"/>
    <x v="0"/>
  </r>
  <r>
    <n v="997"/>
    <s v="Key, Van Wart"/>
    <n v="98"/>
    <s v="Springfield- Van Wart"/>
    <s v="Salary Expense"/>
    <s v="Line Item"/>
    <x v="2"/>
    <s v="20S"/>
    <x v="72"/>
    <x v="0"/>
    <x v="0"/>
  </r>
  <r>
    <n v="998"/>
    <s v="Key, Van Wart"/>
    <n v="98"/>
    <s v="Springfield- Van Wart"/>
    <s v="Salary Expense"/>
    <s v="Line Item"/>
    <x v="2"/>
    <s v="21S"/>
    <x v="73"/>
    <x v="0"/>
    <x v="0"/>
  </r>
  <r>
    <n v="999"/>
    <s v="Key, Van Wart"/>
    <n v="98"/>
    <s v="Springfield- Van Wart"/>
    <s v="Salary Expense"/>
    <s v="Line Item"/>
    <x v="2"/>
    <s v="22S"/>
    <x v="74"/>
    <x v="0"/>
    <x v="0"/>
  </r>
  <r>
    <n v="1000"/>
    <s v="Key, Van Wart"/>
    <n v="98"/>
    <s v="Springfield- Van Wart"/>
    <s v="Salary Expense"/>
    <s v="Line Item"/>
    <x v="2"/>
    <s v="23S"/>
    <x v="75"/>
    <x v="0"/>
    <x v="0"/>
  </r>
  <r>
    <n v="1001"/>
    <s v="Key, Van Wart"/>
    <n v="98"/>
    <s v="Springfield- Van Wart"/>
    <s v="Salary Expense"/>
    <s v="Line Item"/>
    <x v="2"/>
    <s v="24S"/>
    <x v="76"/>
    <x v="0"/>
    <x v="0"/>
  </r>
  <r>
    <n v="1002"/>
    <s v="Key, Van Wart"/>
    <n v="98"/>
    <s v="Springfield- Van Wart"/>
    <s v="Salary Expense"/>
    <s v="Line Item"/>
    <x v="2"/>
    <s v="25S"/>
    <x v="77"/>
    <x v="0"/>
    <x v="0"/>
  </r>
  <r>
    <n v="1003"/>
    <s v="Key, Van Wart"/>
    <n v="98"/>
    <s v="Springfield- Van Wart"/>
    <s v="Salary Expense"/>
    <s v="Line Item"/>
    <x v="2"/>
    <s v="26S"/>
    <x v="78"/>
    <x v="0"/>
    <x v="0"/>
  </r>
  <r>
    <n v="1004"/>
    <s v="Key, Van Wart"/>
    <n v="98"/>
    <s v="Springfield- Van Wart"/>
    <s v="Salary Expense"/>
    <s v="Line Item"/>
    <x v="2"/>
    <s v="27S"/>
    <x v="79"/>
    <x v="0"/>
    <x v="0"/>
  </r>
  <r>
    <n v="1005"/>
    <s v="Key, Van Wart"/>
    <n v="98"/>
    <s v="Springfield- Van Wart"/>
    <s v="Salary Expense"/>
    <s v="Line Item"/>
    <x v="2"/>
    <s v="28S"/>
    <x v="80"/>
    <x v="0"/>
    <x v="0"/>
  </r>
  <r>
    <n v="1006"/>
    <s v="Key, Van Wart"/>
    <n v="98"/>
    <s v="Springfield- Van Wart"/>
    <s v="Salary Expense"/>
    <s v="Line Item"/>
    <x v="2"/>
    <s v="29S"/>
    <x v="81"/>
    <x v="19"/>
    <x v="153"/>
  </r>
  <r>
    <n v="1007"/>
    <s v="Key, Van Wart"/>
    <n v="98"/>
    <s v="Springfield- Van Wart"/>
    <s v="Salary Expense"/>
    <s v="Line Item"/>
    <x v="2"/>
    <s v="30S"/>
    <x v="82"/>
    <x v="20"/>
    <x v="154"/>
  </r>
  <r>
    <n v="1008"/>
    <s v="Key, Van Wart"/>
    <n v="98"/>
    <s v="Springfield- Van Wart"/>
    <s v="Salary Expense"/>
    <s v="Line Item"/>
    <x v="2"/>
    <s v="31S"/>
    <x v="83"/>
    <x v="0"/>
    <x v="0"/>
  </r>
  <r>
    <n v="1009"/>
    <s v="Key, Van Wart"/>
    <n v="98"/>
    <s v="Springfield- Van Wart"/>
    <s v="Salary Expense"/>
    <s v="Line Item"/>
    <x v="2"/>
    <s v="32S"/>
    <x v="84"/>
    <x v="0"/>
    <x v="0"/>
  </r>
  <r>
    <n v="1010"/>
    <s v="Key, Van Wart"/>
    <n v="98"/>
    <s v="Springfield- Van Wart"/>
    <s v="Salary Expense"/>
    <s v="Line Item"/>
    <x v="2"/>
    <s v="33S"/>
    <x v="85"/>
    <x v="0"/>
    <x v="0"/>
  </r>
  <r>
    <n v="1011"/>
    <s v="Key, Van Wart"/>
    <n v="98"/>
    <s v="Springfield- Van Wart"/>
    <s v="Salary Expense"/>
    <s v="Line Item"/>
    <x v="2"/>
    <s v="34S"/>
    <x v="86"/>
    <x v="0"/>
    <x v="0"/>
  </r>
  <r>
    <n v="1012"/>
    <s v="Key, Van Wart"/>
    <n v="98"/>
    <s v="Springfield- Van Wart"/>
    <s v="Salary Expense"/>
    <s v="Line Item"/>
    <x v="2"/>
    <s v="35S"/>
    <x v="87"/>
    <x v="21"/>
    <x v="155"/>
  </r>
  <r>
    <n v="1013"/>
    <s v="Key, Van Wart"/>
    <n v="98"/>
    <s v="Springfield- Van Wart"/>
    <s v="Salary Expense"/>
    <s v="Line Item"/>
    <x v="2"/>
    <s v="36S"/>
    <x v="88"/>
    <x v="0"/>
    <x v="0"/>
  </r>
  <r>
    <n v="1014"/>
    <s v="Key, Van Wart"/>
    <n v="98"/>
    <s v="Springfield- Van Wart"/>
    <s v="Salary Expense"/>
    <s v="Line Item"/>
    <x v="2"/>
    <s v="37S"/>
    <x v="89"/>
    <x v="0"/>
    <x v="0"/>
  </r>
  <r>
    <n v="1015"/>
    <s v="Key, Van Wart"/>
    <n v="98"/>
    <s v="Springfield- Van Wart"/>
    <s v="Salary Expense"/>
    <s v="Line Item"/>
    <x v="0"/>
    <s v="38S"/>
    <x v="90"/>
    <x v="0"/>
    <x v="0"/>
  </r>
  <r>
    <n v="1016"/>
    <s v="Key, Van Wart"/>
    <n v="98"/>
    <s v="Springfield- Van Wart"/>
    <s v="Salary Expense"/>
    <s v="Total"/>
    <x v="0"/>
    <s v="39S"/>
    <x v="91"/>
    <x v="22"/>
    <x v="156"/>
  </r>
  <r>
    <n v="1017"/>
    <s v="Key, Van Wart"/>
    <n v="98"/>
    <s v="Springfield- Van Wart"/>
    <s v="Expense"/>
    <s v="Total"/>
    <x v="0"/>
    <s v="1E"/>
    <x v="92"/>
    <x v="22"/>
    <x v="156"/>
  </r>
  <r>
    <n v="1018"/>
    <s v="Key, Van Wart"/>
    <n v="98"/>
    <s v="Springfield- Van Wart"/>
    <s v="Expense"/>
    <s v="Line Item"/>
    <x v="0"/>
    <s v="2E"/>
    <x v="93"/>
    <x v="0"/>
    <x v="0"/>
  </r>
  <r>
    <n v="1019"/>
    <s v="Key, Van Wart"/>
    <n v="98"/>
    <s v="Springfield- Van Wart"/>
    <s v="Expense"/>
    <s v="Line Item"/>
    <x v="0"/>
    <s v="3E"/>
    <x v="94"/>
    <x v="0"/>
    <x v="0"/>
  </r>
  <r>
    <n v="1020"/>
    <s v="Key, Van Wart"/>
    <n v="98"/>
    <s v="Springfield- Van Wart"/>
    <s v="Expense"/>
    <s v="Line Item"/>
    <x v="0"/>
    <s v="4E"/>
    <x v="95"/>
    <x v="0"/>
    <x v="0"/>
  </r>
  <r>
    <n v="1021"/>
    <s v="Key, Van Wart"/>
    <n v="98"/>
    <s v="Springfield- Van Wart"/>
    <s v="Expense"/>
    <s v="Line Item"/>
    <x v="0"/>
    <s v="5E"/>
    <x v="96"/>
    <x v="0"/>
    <x v="0"/>
  </r>
  <r>
    <n v="1022"/>
    <s v="Key, Van Wart"/>
    <n v="98"/>
    <s v="Springfield- Van Wart"/>
    <s v="Expense"/>
    <s v="Total"/>
    <x v="0"/>
    <s v="6E"/>
    <x v="97"/>
    <x v="6"/>
    <x v="1"/>
  </r>
  <r>
    <n v="1023"/>
    <s v="Key, Van Wart"/>
    <n v="98"/>
    <s v="Springfield- Van Wart"/>
    <s v="Expense"/>
    <s v="Line Item"/>
    <x v="0"/>
    <s v="7E"/>
    <x v="98"/>
    <x v="0"/>
    <x v="0"/>
  </r>
  <r>
    <n v="1024"/>
    <s v="Key, Van Wart"/>
    <n v="98"/>
    <s v="Springfield- Van Wart"/>
    <s v="Expense"/>
    <s v="Total"/>
    <x v="0"/>
    <s v="8E"/>
    <x v="99"/>
    <x v="22"/>
    <x v="156"/>
  </r>
  <r>
    <n v="1025"/>
    <s v="Key, Van Wart"/>
    <n v="98"/>
    <s v="Springfield- Van Wart"/>
    <s v="Expense"/>
    <s v="Line Item"/>
    <x v="0"/>
    <s v="9E"/>
    <x v="100"/>
    <x v="0"/>
    <x v="157"/>
  </r>
  <r>
    <n v="1026"/>
    <s v="Key, Van Wart"/>
    <n v="98"/>
    <s v="Springfield- Van Wart"/>
    <s v="Expense"/>
    <s v="Line Item"/>
    <x v="0"/>
    <s v="10E"/>
    <x v="101"/>
    <x v="0"/>
    <x v="158"/>
  </r>
  <r>
    <n v="1027"/>
    <s v="Key, Van Wart"/>
    <n v="98"/>
    <s v="Springfield- Van Wart"/>
    <s v="Expense"/>
    <s v="Line Item"/>
    <x v="0"/>
    <s v="11E"/>
    <x v="102"/>
    <x v="0"/>
    <x v="0"/>
  </r>
  <r>
    <n v="1028"/>
    <s v="Key, Van Wart"/>
    <n v="98"/>
    <s v="Springfield- Van Wart"/>
    <s v="Expense"/>
    <s v="Total"/>
    <x v="0"/>
    <s v="12E"/>
    <x v="103"/>
    <x v="0"/>
    <x v="159"/>
  </r>
  <r>
    <n v="1029"/>
    <s v="Key, Van Wart"/>
    <n v="98"/>
    <s v="Springfield- Van Wart"/>
    <s v="Expense"/>
    <s v="Line Item"/>
    <x v="0"/>
    <s v="13E"/>
    <x v="104"/>
    <x v="0"/>
    <x v="0"/>
  </r>
  <r>
    <n v="1030"/>
    <s v="Key, Van Wart"/>
    <n v="98"/>
    <s v="Springfield- Van Wart"/>
    <s v="Expense"/>
    <s v="Line Item"/>
    <x v="0"/>
    <s v="14E"/>
    <x v="105"/>
    <x v="0"/>
    <x v="160"/>
  </r>
  <r>
    <n v="1031"/>
    <s v="Key, Van Wart"/>
    <n v="98"/>
    <s v="Springfield- Van Wart"/>
    <s v="Expense"/>
    <s v="Line Item"/>
    <x v="0"/>
    <s v="15E"/>
    <x v="106"/>
    <x v="0"/>
    <x v="0"/>
  </r>
  <r>
    <n v="1032"/>
    <s v="Key, Van Wart"/>
    <n v="98"/>
    <s v="Springfield- Van Wart"/>
    <s v="Expense"/>
    <s v="Line Item"/>
    <x v="0"/>
    <s v="16E"/>
    <x v="107"/>
    <x v="0"/>
    <x v="161"/>
  </r>
  <r>
    <n v="1033"/>
    <s v="Key, Van Wart"/>
    <n v="98"/>
    <s v="Springfield- Van Wart"/>
    <s v="Expense"/>
    <s v="Total"/>
    <x v="0"/>
    <s v="17E"/>
    <x v="108"/>
    <x v="0"/>
    <x v="162"/>
  </r>
  <r>
    <n v="1034"/>
    <s v="Key, Van Wart"/>
    <n v="98"/>
    <s v="Springfield- Van Wart"/>
    <s v="Expense"/>
    <s v="Line Item"/>
    <x v="0"/>
    <s v="18E"/>
    <x v="109"/>
    <x v="0"/>
    <x v="0"/>
  </r>
  <r>
    <n v="1035"/>
    <s v="Key, Van Wart"/>
    <n v="98"/>
    <s v="Springfield- Van Wart"/>
    <s v="Expense"/>
    <s v="Line Item"/>
    <x v="0"/>
    <s v="19E"/>
    <x v="110"/>
    <x v="0"/>
    <x v="0"/>
  </r>
  <r>
    <n v="1036"/>
    <s v="Key, Van Wart"/>
    <n v="98"/>
    <s v="Springfield- Van Wart"/>
    <s v="Expense"/>
    <s v="Line Item"/>
    <x v="0"/>
    <s v="20E"/>
    <x v="111"/>
    <x v="0"/>
    <x v="163"/>
  </r>
  <r>
    <n v="1037"/>
    <s v="Key, Van Wart"/>
    <n v="98"/>
    <s v="Springfield- Van Wart"/>
    <s v="Expense"/>
    <s v="Line Item"/>
    <x v="0"/>
    <s v="21E"/>
    <x v="112"/>
    <x v="0"/>
    <x v="164"/>
  </r>
  <r>
    <n v="1038"/>
    <s v="Key, Van Wart"/>
    <n v="98"/>
    <s v="Springfield- Van Wart"/>
    <s v="Expense"/>
    <s v="Line Item"/>
    <x v="0"/>
    <s v="22E"/>
    <x v="113"/>
    <x v="0"/>
    <x v="165"/>
  </r>
  <r>
    <n v="1039"/>
    <s v="Key, Van Wart"/>
    <n v="98"/>
    <s v="Springfield- Van Wart"/>
    <s v="Expense"/>
    <s v="Line Item"/>
    <x v="0"/>
    <s v="23E"/>
    <x v="114"/>
    <x v="0"/>
    <x v="166"/>
  </r>
  <r>
    <n v="1040"/>
    <s v="Key, Van Wart"/>
    <n v="98"/>
    <s v="Springfield- Van Wart"/>
    <s v="Expense"/>
    <s v="Line Item"/>
    <x v="0"/>
    <s v="24E"/>
    <x v="115"/>
    <x v="0"/>
    <x v="0"/>
  </r>
  <r>
    <n v="1041"/>
    <s v="Key, Van Wart"/>
    <n v="98"/>
    <s v="Springfield- Van Wart"/>
    <s v="Expense"/>
    <s v="Line Item"/>
    <x v="0"/>
    <s v="25E"/>
    <x v="116"/>
    <x v="0"/>
    <x v="0"/>
  </r>
  <r>
    <n v="1042"/>
    <s v="Key, Van Wart"/>
    <n v="98"/>
    <s v="Springfield- Van Wart"/>
    <s v="Expense"/>
    <s v="Line Item"/>
    <x v="0"/>
    <s v="26E"/>
    <x v="117"/>
    <x v="0"/>
    <x v="167"/>
  </r>
  <r>
    <n v="1043"/>
    <s v="Key, Van Wart"/>
    <n v="98"/>
    <s v="Springfield- Van Wart"/>
    <s v="Expense"/>
    <s v="Line Item"/>
    <x v="0"/>
    <s v="27E"/>
    <x v="118"/>
    <x v="0"/>
    <x v="0"/>
  </r>
  <r>
    <n v="1044"/>
    <s v="Key, Van Wart"/>
    <n v="98"/>
    <s v="Springfield- Van Wart"/>
    <s v="Expense"/>
    <s v="Line Item"/>
    <x v="0"/>
    <s v="28E"/>
    <x v="119"/>
    <x v="0"/>
    <x v="0"/>
  </r>
  <r>
    <n v="1045"/>
    <s v="Key, Van Wart"/>
    <n v="98"/>
    <s v="Springfield- Van Wart"/>
    <s v="Expense"/>
    <s v="Line Item"/>
    <x v="0"/>
    <s v="29E"/>
    <x v="120"/>
    <x v="0"/>
    <x v="0"/>
  </r>
  <r>
    <n v="1046"/>
    <s v="Key, Van Wart"/>
    <n v="98"/>
    <s v="Springfield- Van Wart"/>
    <s v="Expense"/>
    <s v="Line Item"/>
    <x v="0"/>
    <s v="30E"/>
    <x v="121"/>
    <x v="0"/>
    <x v="0"/>
  </r>
  <r>
    <n v="1047"/>
    <s v="Key, Van Wart"/>
    <n v="98"/>
    <s v="Springfield- Van Wart"/>
    <s v="Expense"/>
    <s v="Line Item"/>
    <x v="0"/>
    <s v="31E"/>
    <x v="122"/>
    <x v="0"/>
    <x v="0"/>
  </r>
  <r>
    <n v="1048"/>
    <s v="Key, Van Wart"/>
    <n v="98"/>
    <s v="Springfield- Van Wart"/>
    <s v="Expense"/>
    <s v="Line Item"/>
    <x v="0"/>
    <s v="32E"/>
    <x v="123"/>
    <x v="0"/>
    <x v="0"/>
  </r>
  <r>
    <n v="1049"/>
    <s v="Key, Van Wart"/>
    <n v="98"/>
    <s v="Springfield- Van Wart"/>
    <s v="Expense"/>
    <s v="Line Item"/>
    <x v="0"/>
    <s v="33E"/>
    <x v="124"/>
    <x v="0"/>
    <x v="0"/>
  </r>
  <r>
    <n v="1050"/>
    <s v="Key, Van Wart"/>
    <n v="98"/>
    <s v="Springfield- Van Wart"/>
    <s v="Expense"/>
    <s v="Line Item"/>
    <x v="0"/>
    <s v="34E"/>
    <x v="125"/>
    <x v="0"/>
    <x v="0"/>
  </r>
  <r>
    <n v="1051"/>
    <s v="Key, Van Wart"/>
    <n v="98"/>
    <s v="Springfield- Van Wart"/>
    <s v="Expense"/>
    <s v="Line Item"/>
    <x v="0"/>
    <s v="35E"/>
    <x v="126"/>
    <x v="0"/>
    <x v="0"/>
  </r>
  <r>
    <n v="1052"/>
    <s v="Key, Van Wart"/>
    <n v="98"/>
    <s v="Springfield- Van Wart"/>
    <s v="Expense"/>
    <s v="Total"/>
    <x v="0"/>
    <s v="36E"/>
    <x v="127"/>
    <x v="0"/>
    <x v="168"/>
  </r>
  <r>
    <n v="1053"/>
    <s v="Key, Van Wart"/>
    <n v="98"/>
    <s v="Springfield- Van Wart"/>
    <s v="Expense"/>
    <s v="Line Item"/>
    <x v="0"/>
    <s v="42E"/>
    <x v="128"/>
    <x v="0"/>
    <x v="0"/>
  </r>
  <r>
    <n v="1054"/>
    <s v="Key, Van Wart"/>
    <n v="98"/>
    <s v="Springfield- Van Wart"/>
    <s v="Expense"/>
    <s v="Line Item"/>
    <x v="0"/>
    <s v="43E"/>
    <x v="129"/>
    <x v="0"/>
    <x v="0"/>
  </r>
  <r>
    <n v="1055"/>
    <s v="Key, Van Wart"/>
    <n v="98"/>
    <s v="Springfield- Van Wart"/>
    <s v="Expense"/>
    <s v="Line Item"/>
    <x v="0"/>
    <s v="44E"/>
    <x v="130"/>
    <x v="0"/>
    <x v="0"/>
  </r>
  <r>
    <n v="1056"/>
    <s v="Key, Van Wart"/>
    <n v="98"/>
    <s v="Springfield- Van Wart"/>
    <s v="Expense"/>
    <s v="Line Item"/>
    <x v="0"/>
    <s v="48E"/>
    <x v="131"/>
    <x v="0"/>
    <x v="169"/>
  </r>
  <r>
    <n v="1057"/>
    <s v="Key, Van Wart"/>
    <n v="98"/>
    <s v="Springfield- Van Wart"/>
    <s v="Expense"/>
    <s v="Line Item"/>
    <x v="0"/>
    <s v="49E"/>
    <x v="132"/>
    <x v="0"/>
    <x v="170"/>
  </r>
  <r>
    <n v="1058"/>
    <s v="Key, Van Wart"/>
    <n v="98"/>
    <s v="Springfield- Van Wart"/>
    <s v="Expense"/>
    <s v="Line Item"/>
    <x v="0"/>
    <s v="50E"/>
    <x v="133"/>
    <x v="0"/>
    <x v="0"/>
  </r>
  <r>
    <n v="1059"/>
    <s v="Key, Van Wart"/>
    <n v="98"/>
    <s v="Springfield- Van Wart"/>
    <s v="Expense"/>
    <s v="Total"/>
    <x v="0"/>
    <s v="51E"/>
    <x v="134"/>
    <x v="0"/>
    <x v="171"/>
  </r>
  <r>
    <n v="1060"/>
    <s v="Key, Van Wart"/>
    <n v="98"/>
    <s v="Springfield- Van Wart"/>
    <s v="Expense"/>
    <s v="Line Item"/>
    <x v="0"/>
    <s v="52E"/>
    <x v="135"/>
    <x v="0"/>
    <x v="172"/>
  </r>
  <r>
    <n v="1061"/>
    <s v="Key, Van Wart"/>
    <n v="98"/>
    <s v="Springfield- Van Wart"/>
    <s v="Expense"/>
    <s v="Total"/>
    <x v="0"/>
    <s v="53E"/>
    <x v="136"/>
    <x v="0"/>
    <x v="173"/>
  </r>
  <r>
    <n v="1062"/>
    <s v="Key, Van Wart"/>
    <n v="98"/>
    <s v="Springfield- Van Wart"/>
    <s v="Expense"/>
    <s v="Line Item"/>
    <x v="0"/>
    <s v="54E"/>
    <x v="137"/>
    <x v="0"/>
    <x v="0"/>
  </r>
  <r>
    <n v="1063"/>
    <s v="Key, Van Wart"/>
    <n v="98"/>
    <s v="Springfield- Van Wart"/>
    <s v="Expense"/>
    <s v="Line Item"/>
    <x v="0"/>
    <s v="55E"/>
    <x v="138"/>
    <x v="0"/>
    <x v="151"/>
  </r>
  <r>
    <n v="1064"/>
    <s v="Key, Van Wart"/>
    <n v="98"/>
    <s v="Springfield- Van Wart"/>
    <s v="Expense"/>
    <s v="Total"/>
    <x v="0"/>
    <s v="56E"/>
    <x v="139"/>
    <x v="0"/>
    <x v="174"/>
  </r>
  <r>
    <n v="1065"/>
    <s v="Key, Van Wart"/>
    <n v="98"/>
    <s v="Springfield- Van Wart"/>
    <s v="Expense"/>
    <s v="Total"/>
    <x v="0"/>
    <s v="57E"/>
    <x v="140"/>
    <x v="0"/>
    <x v="152"/>
  </r>
  <r>
    <n v="1066"/>
    <s v="Key, Van Wart"/>
    <n v="98"/>
    <s v="Springfield- Van Wart"/>
    <s v="Expense"/>
    <s v="Line Item"/>
    <x v="0"/>
    <s v="58E"/>
    <x v="141"/>
    <x v="0"/>
    <x v="175"/>
  </r>
  <r>
    <n v="1067"/>
    <s v="Key, Van Wart"/>
    <n v="98"/>
    <s v="Springfield- Van Wart"/>
    <s v="Non-Reimbursable"/>
    <s v="Line Item"/>
    <x v="0"/>
    <s v="1N"/>
    <x v="142"/>
    <x v="0"/>
    <x v="0"/>
  </r>
  <r>
    <n v="1068"/>
    <s v="Key, Van Wart"/>
    <n v="98"/>
    <s v="Springfield- Van Wart"/>
    <s v="Non-Reimbursable"/>
    <s v="Line Item"/>
    <x v="0"/>
    <s v="2N"/>
    <x v="143"/>
    <x v="0"/>
    <x v="0"/>
  </r>
  <r>
    <n v="1069"/>
    <s v="Key, Van Wart"/>
    <n v="98"/>
    <s v="Springfield- Van Wart"/>
    <s v="Non-Reimbursable"/>
    <s v="Line Item"/>
    <x v="0"/>
    <s v="3N"/>
    <x v="144"/>
    <x v="0"/>
    <x v="0"/>
  </r>
  <r>
    <n v="1070"/>
    <s v="Key, Van Wart"/>
    <n v="98"/>
    <s v="Springfield- Van Wart"/>
    <s v="Non-Reimbursable"/>
    <s v="Line Item"/>
    <x v="0"/>
    <s v="4N"/>
    <x v="145"/>
    <x v="0"/>
    <x v="0"/>
  </r>
  <r>
    <n v="1071"/>
    <s v="Key, Van Wart"/>
    <n v="98"/>
    <s v="Springfield- Van Wart"/>
    <s v="Non-Reimbursable"/>
    <s v="Line Item"/>
    <x v="0"/>
    <s v="5N"/>
    <x v="146"/>
    <x v="0"/>
    <x v="0"/>
  </r>
  <r>
    <n v="1072"/>
    <s v="Key, Van Wart"/>
    <n v="98"/>
    <s v="Springfield- Van Wart"/>
    <s v="Non-Reimbursable"/>
    <s v="Line Item"/>
    <x v="0"/>
    <s v="6N"/>
    <x v="147"/>
    <x v="0"/>
    <x v="0"/>
  </r>
  <r>
    <n v="1073"/>
    <s v="Key, Van Wart"/>
    <n v="98"/>
    <s v="Springfield- Van Wart"/>
    <s v="Non-Reimbursable"/>
    <s v="Line Item"/>
    <x v="0"/>
    <s v="7N"/>
    <x v="148"/>
    <x v="0"/>
    <x v="0"/>
  </r>
  <r>
    <n v="1074"/>
    <s v="Key, Van Wart"/>
    <n v="98"/>
    <s v="Springfield- Van Wart"/>
    <s v="Non-Reimbursable"/>
    <s v="Total"/>
    <x v="0"/>
    <s v="8N"/>
    <x v="149"/>
    <x v="0"/>
    <x v="1"/>
  </r>
  <r>
    <n v="1075"/>
    <s v="Key, Van Wart"/>
    <n v="98"/>
    <s v="Springfield- Van Wart"/>
    <s v="Non-Reimbursable"/>
    <s v="Total"/>
    <x v="0"/>
    <s v="9N"/>
    <x v="150"/>
    <x v="0"/>
    <x v="151"/>
  </r>
  <r>
    <n v="1076"/>
    <s v="Key, Van Wart"/>
    <n v="98"/>
    <s v="Springfield- Van Wart"/>
    <s v="Non-Reimbursable"/>
    <s v="Line Item"/>
    <x v="0"/>
    <s v="10N"/>
    <x v="151"/>
    <x v="0"/>
    <x v="151"/>
  </r>
  <r>
    <n v="1077"/>
    <s v="Key, Van Wart"/>
    <n v="98"/>
    <s v="Springfield- Van Wart"/>
    <s v="Non-Reimbursable"/>
    <s v="Line Item"/>
    <x v="0"/>
    <s v="11N"/>
    <x v="152"/>
    <x v="0"/>
    <x v="0"/>
  </r>
  <r>
    <n v="1078"/>
    <s v="Key, Van Wart"/>
    <n v="98"/>
    <s v="Springfield- Van Wart"/>
    <s v="Non-Reimbursable"/>
    <s v="Line Item"/>
    <x v="0"/>
    <s v="12N"/>
    <x v="153"/>
    <x v="0"/>
    <x v="1"/>
  </r>
  <r>
    <n v="1079"/>
    <s v="Key, Holyoke"/>
    <n v="99"/>
    <s v="Springfield- Holyoke Family Network"/>
    <s v="Revenue"/>
    <s v="Line Item"/>
    <x v="0"/>
    <s v="1R"/>
    <x v="0"/>
    <x v="0"/>
    <x v="0"/>
  </r>
  <r>
    <n v="1080"/>
    <s v="Key, Holyoke"/>
    <n v="99"/>
    <s v="Springfield- Holyoke Family Network"/>
    <s v="Revenue"/>
    <s v="Line Item"/>
    <x v="0"/>
    <s v="2R"/>
    <x v="1"/>
    <x v="0"/>
    <x v="0"/>
  </r>
  <r>
    <n v="1081"/>
    <s v="Key, Holyoke"/>
    <n v="99"/>
    <s v="Springfield- Holyoke Family Network"/>
    <s v="Revenue"/>
    <s v="Line Item"/>
    <x v="0"/>
    <s v="3R"/>
    <x v="2"/>
    <x v="0"/>
    <x v="0"/>
  </r>
  <r>
    <n v="1082"/>
    <s v="Key, Holyoke"/>
    <n v="99"/>
    <s v="Springfield- Holyoke Family Network"/>
    <s v="Revenue"/>
    <s v="Total"/>
    <x v="0"/>
    <s v="4R"/>
    <x v="3"/>
    <x v="0"/>
    <x v="1"/>
  </r>
  <r>
    <n v="1083"/>
    <s v="Key, Holyoke"/>
    <n v="99"/>
    <s v="Springfield- Holyoke Family Network"/>
    <s v="Revenue"/>
    <s v="Line Item"/>
    <x v="0"/>
    <s v="5R"/>
    <x v="4"/>
    <x v="0"/>
    <x v="0"/>
  </r>
  <r>
    <n v="1084"/>
    <s v="Key, Holyoke"/>
    <n v="99"/>
    <s v="Springfield- Holyoke Family Network"/>
    <s v="Revenue"/>
    <s v="Line Item"/>
    <x v="0"/>
    <s v="6R"/>
    <x v="5"/>
    <x v="0"/>
    <x v="0"/>
  </r>
  <r>
    <n v="1085"/>
    <s v="Key, Holyoke"/>
    <n v="99"/>
    <s v="Springfield- Holyoke Family Network"/>
    <s v="Revenue"/>
    <s v="Total"/>
    <x v="0"/>
    <s v="7R"/>
    <x v="6"/>
    <x v="0"/>
    <x v="1"/>
  </r>
  <r>
    <n v="1086"/>
    <s v="Key, Holyoke"/>
    <n v="99"/>
    <s v="Springfield- Holyoke Family Network"/>
    <s v="Revenue"/>
    <s v="Line Item"/>
    <x v="0"/>
    <s v="8R"/>
    <x v="7"/>
    <x v="0"/>
    <x v="0"/>
  </r>
  <r>
    <n v="1087"/>
    <s v="Key, Holyoke"/>
    <n v="99"/>
    <s v="Springfield- Holyoke Family Network"/>
    <s v="Revenue"/>
    <s v="Line Item"/>
    <x v="0"/>
    <s v="9R"/>
    <x v="8"/>
    <x v="0"/>
    <x v="0"/>
  </r>
  <r>
    <n v="1088"/>
    <s v="Key, Holyoke"/>
    <n v="99"/>
    <s v="Springfield- Holyoke Family Network"/>
    <s v="Revenue"/>
    <s v="Line Item"/>
    <x v="0"/>
    <s v="10R"/>
    <x v="9"/>
    <x v="0"/>
    <x v="0"/>
  </r>
  <r>
    <n v="1089"/>
    <s v="Key, Holyoke"/>
    <n v="99"/>
    <s v="Springfield- Holyoke Family Network"/>
    <s v="Revenue"/>
    <s v="Line Item"/>
    <x v="0"/>
    <s v="11R"/>
    <x v="10"/>
    <x v="0"/>
    <x v="176"/>
  </r>
  <r>
    <n v="1090"/>
    <s v="Key, Holyoke"/>
    <n v="99"/>
    <s v="Springfield- Holyoke Family Network"/>
    <s v="Revenue"/>
    <s v="Line Item"/>
    <x v="0"/>
    <s v="12R"/>
    <x v="11"/>
    <x v="0"/>
    <x v="0"/>
  </r>
  <r>
    <n v="1091"/>
    <s v="Key, Holyoke"/>
    <n v="99"/>
    <s v="Springfield- Holyoke Family Network"/>
    <s v="Revenue"/>
    <s v="Line Item"/>
    <x v="0"/>
    <s v="13R"/>
    <x v="12"/>
    <x v="0"/>
    <x v="0"/>
  </r>
  <r>
    <n v="1092"/>
    <s v="Key, Holyoke"/>
    <n v="99"/>
    <s v="Springfield- Holyoke Family Network"/>
    <s v="Revenue"/>
    <s v="Line Item"/>
    <x v="0"/>
    <s v="14R"/>
    <x v="13"/>
    <x v="0"/>
    <x v="0"/>
  </r>
  <r>
    <n v="1093"/>
    <s v="Key, Holyoke"/>
    <n v="99"/>
    <s v="Springfield- Holyoke Family Network"/>
    <s v="Revenue"/>
    <s v="Line Item"/>
    <x v="0"/>
    <s v="15R"/>
    <x v="14"/>
    <x v="0"/>
    <x v="0"/>
  </r>
  <r>
    <n v="1094"/>
    <s v="Key, Holyoke"/>
    <n v="99"/>
    <s v="Springfield- Holyoke Family Network"/>
    <s v="Revenue"/>
    <s v="Line Item"/>
    <x v="0"/>
    <s v="16R"/>
    <x v="15"/>
    <x v="0"/>
    <x v="0"/>
  </r>
  <r>
    <n v="1095"/>
    <s v="Key, Holyoke"/>
    <n v="99"/>
    <s v="Springfield- Holyoke Family Network"/>
    <s v="Revenue"/>
    <s v="Line Item"/>
    <x v="0"/>
    <s v="17R"/>
    <x v="16"/>
    <x v="0"/>
    <x v="0"/>
  </r>
  <r>
    <n v="1096"/>
    <s v="Key, Holyoke"/>
    <n v="99"/>
    <s v="Springfield- Holyoke Family Network"/>
    <s v="Revenue"/>
    <s v="Line Item"/>
    <x v="0"/>
    <s v="18R"/>
    <x v="17"/>
    <x v="0"/>
    <x v="0"/>
  </r>
  <r>
    <n v="1097"/>
    <s v="Key, Holyoke"/>
    <n v="99"/>
    <s v="Springfield- Holyoke Family Network"/>
    <s v="Revenue"/>
    <s v="Line Item"/>
    <x v="0"/>
    <s v="19R"/>
    <x v="18"/>
    <x v="0"/>
    <x v="0"/>
  </r>
  <r>
    <n v="1098"/>
    <s v="Key, Holyoke"/>
    <n v="99"/>
    <s v="Springfield- Holyoke Family Network"/>
    <s v="Revenue"/>
    <s v="Line Item"/>
    <x v="0"/>
    <s v="20R"/>
    <x v="19"/>
    <x v="0"/>
    <x v="0"/>
  </r>
  <r>
    <n v="1099"/>
    <s v="Key, Holyoke"/>
    <n v="99"/>
    <s v="Springfield- Holyoke Family Network"/>
    <s v="Revenue"/>
    <s v="Line Item"/>
    <x v="0"/>
    <s v="21R"/>
    <x v="20"/>
    <x v="0"/>
    <x v="0"/>
  </r>
  <r>
    <n v="1100"/>
    <s v="Key, Holyoke"/>
    <n v="99"/>
    <s v="Springfield- Holyoke Family Network"/>
    <s v="Revenue"/>
    <s v="Line Item"/>
    <x v="0"/>
    <s v="22R"/>
    <x v="21"/>
    <x v="0"/>
    <x v="0"/>
  </r>
  <r>
    <n v="1101"/>
    <s v="Key, Holyoke"/>
    <n v="99"/>
    <s v="Springfield- Holyoke Family Network"/>
    <s v="Revenue"/>
    <s v="Line Item"/>
    <x v="0"/>
    <s v="23R"/>
    <x v="22"/>
    <x v="0"/>
    <x v="0"/>
  </r>
  <r>
    <n v="1102"/>
    <s v="Key, Holyoke"/>
    <n v="99"/>
    <s v="Springfield- Holyoke Family Network"/>
    <s v="Revenue"/>
    <s v="Line Item"/>
    <x v="0"/>
    <s v="24R"/>
    <x v="23"/>
    <x v="0"/>
    <x v="0"/>
  </r>
  <r>
    <n v="1103"/>
    <s v="Key, Holyoke"/>
    <n v="99"/>
    <s v="Springfield- Holyoke Family Network"/>
    <s v="Revenue"/>
    <s v="Line Item"/>
    <x v="0"/>
    <s v="25R"/>
    <x v="24"/>
    <x v="0"/>
    <x v="0"/>
  </r>
  <r>
    <n v="1104"/>
    <s v="Key, Holyoke"/>
    <n v="99"/>
    <s v="Springfield- Holyoke Family Network"/>
    <s v="Revenue"/>
    <s v="Line Item"/>
    <x v="0"/>
    <s v="26R"/>
    <x v="25"/>
    <x v="0"/>
    <x v="0"/>
  </r>
  <r>
    <n v="1105"/>
    <s v="Key, Holyoke"/>
    <n v="99"/>
    <s v="Springfield- Holyoke Family Network"/>
    <s v="Revenue"/>
    <s v="Line Item"/>
    <x v="0"/>
    <s v="27R"/>
    <x v="26"/>
    <x v="0"/>
    <x v="0"/>
  </r>
  <r>
    <n v="1106"/>
    <s v="Key, Holyoke"/>
    <n v="99"/>
    <s v="Springfield- Holyoke Family Network"/>
    <s v="Revenue"/>
    <s v="Line Item"/>
    <x v="0"/>
    <s v="28R"/>
    <x v="27"/>
    <x v="0"/>
    <x v="0"/>
  </r>
  <r>
    <n v="1107"/>
    <s v="Key, Holyoke"/>
    <n v="99"/>
    <s v="Springfield- Holyoke Family Network"/>
    <s v="Revenue"/>
    <s v="Line Item"/>
    <x v="0"/>
    <s v="29R"/>
    <x v="28"/>
    <x v="0"/>
    <x v="177"/>
  </r>
  <r>
    <n v="1108"/>
    <s v="Key, Holyoke"/>
    <n v="99"/>
    <s v="Springfield- Holyoke Family Network"/>
    <s v="Revenue"/>
    <s v="Line Item"/>
    <x v="0"/>
    <s v="30R"/>
    <x v="29"/>
    <x v="0"/>
    <x v="0"/>
  </r>
  <r>
    <n v="1109"/>
    <s v="Key, Holyoke"/>
    <n v="99"/>
    <s v="Springfield- Holyoke Family Network"/>
    <s v="Revenue"/>
    <s v="Line Item"/>
    <x v="0"/>
    <s v="31R"/>
    <x v="30"/>
    <x v="0"/>
    <x v="0"/>
  </r>
  <r>
    <n v="1110"/>
    <s v="Key, Holyoke"/>
    <n v="99"/>
    <s v="Springfield- Holyoke Family Network"/>
    <s v="Revenue"/>
    <s v="Line Item"/>
    <x v="0"/>
    <s v="32R"/>
    <x v="31"/>
    <x v="0"/>
    <x v="0"/>
  </r>
  <r>
    <n v="1111"/>
    <s v="Key, Holyoke"/>
    <n v="99"/>
    <s v="Springfield- Holyoke Family Network"/>
    <s v="Revenue"/>
    <s v="Line Item"/>
    <x v="0"/>
    <s v="33R"/>
    <x v="32"/>
    <x v="0"/>
    <x v="0"/>
  </r>
  <r>
    <n v="1112"/>
    <s v="Key, Holyoke"/>
    <n v="99"/>
    <s v="Springfield- Holyoke Family Network"/>
    <s v="Revenue"/>
    <s v="Line Item"/>
    <x v="0"/>
    <s v="34R"/>
    <x v="33"/>
    <x v="0"/>
    <x v="0"/>
  </r>
  <r>
    <n v="1113"/>
    <s v="Key, Holyoke"/>
    <n v="99"/>
    <s v="Springfield- Holyoke Family Network"/>
    <s v="Revenue"/>
    <s v="Line Item"/>
    <x v="0"/>
    <s v="35R"/>
    <x v="34"/>
    <x v="0"/>
    <x v="0"/>
  </r>
  <r>
    <n v="1114"/>
    <s v="Key, Holyoke"/>
    <n v="99"/>
    <s v="Springfield- Holyoke Family Network"/>
    <s v="Revenue"/>
    <s v="Line Item"/>
    <x v="0"/>
    <s v="36R"/>
    <x v="35"/>
    <x v="0"/>
    <x v="0"/>
  </r>
  <r>
    <n v="1115"/>
    <s v="Key, Holyoke"/>
    <n v="99"/>
    <s v="Springfield- Holyoke Family Network"/>
    <s v="Revenue"/>
    <s v="Line Item"/>
    <x v="0"/>
    <s v="37R"/>
    <x v="36"/>
    <x v="0"/>
    <x v="0"/>
  </r>
  <r>
    <n v="1116"/>
    <s v="Key, Holyoke"/>
    <n v="99"/>
    <s v="Springfield- Holyoke Family Network"/>
    <s v="Revenue"/>
    <s v="Line Item"/>
    <x v="0"/>
    <s v="38R"/>
    <x v="37"/>
    <x v="0"/>
    <x v="0"/>
  </r>
  <r>
    <n v="1117"/>
    <s v="Key, Holyoke"/>
    <n v="99"/>
    <s v="Springfield- Holyoke Family Network"/>
    <s v="Revenue"/>
    <s v="Line Item"/>
    <x v="0"/>
    <s v="39R"/>
    <x v="38"/>
    <x v="0"/>
    <x v="0"/>
  </r>
  <r>
    <n v="1118"/>
    <s v="Key, Holyoke"/>
    <n v="99"/>
    <s v="Springfield- Holyoke Family Network"/>
    <s v="Revenue"/>
    <s v="Line Item"/>
    <x v="0"/>
    <s v="40R"/>
    <x v="39"/>
    <x v="0"/>
    <x v="0"/>
  </r>
  <r>
    <n v="1119"/>
    <s v="Key, Holyoke"/>
    <n v="99"/>
    <s v="Springfield- Holyoke Family Network"/>
    <s v="Revenue"/>
    <s v="Line Item"/>
    <x v="0"/>
    <s v="41R"/>
    <x v="40"/>
    <x v="0"/>
    <x v="0"/>
  </r>
  <r>
    <n v="1120"/>
    <s v="Key, Holyoke"/>
    <n v="99"/>
    <s v="Springfield- Holyoke Family Network"/>
    <s v="Revenue"/>
    <s v="Line Item"/>
    <x v="0"/>
    <s v="42R"/>
    <x v="41"/>
    <x v="0"/>
    <x v="0"/>
  </r>
  <r>
    <n v="1121"/>
    <s v="Key, Holyoke"/>
    <n v="99"/>
    <s v="Springfield- Holyoke Family Network"/>
    <s v="Revenue"/>
    <s v="Total"/>
    <x v="0"/>
    <s v="43R"/>
    <x v="42"/>
    <x v="0"/>
    <x v="178"/>
  </r>
  <r>
    <n v="1122"/>
    <s v="Key, Holyoke"/>
    <n v="99"/>
    <s v="Springfield- Holyoke Family Network"/>
    <s v="Revenue"/>
    <s v="Line Item"/>
    <x v="0"/>
    <s v="44R"/>
    <x v="43"/>
    <x v="0"/>
    <x v="0"/>
  </r>
  <r>
    <n v="1123"/>
    <s v="Key, Holyoke"/>
    <n v="99"/>
    <s v="Springfield- Holyoke Family Network"/>
    <s v="Revenue"/>
    <s v="Line Item"/>
    <x v="0"/>
    <s v="45R"/>
    <x v="44"/>
    <x v="0"/>
    <x v="0"/>
  </r>
  <r>
    <n v="1124"/>
    <s v="Key, Holyoke"/>
    <n v="99"/>
    <s v="Springfield- Holyoke Family Network"/>
    <s v="Revenue"/>
    <s v="Line Item"/>
    <x v="0"/>
    <s v="46R"/>
    <x v="45"/>
    <x v="0"/>
    <x v="0"/>
  </r>
  <r>
    <n v="1125"/>
    <s v="Key, Holyoke"/>
    <n v="99"/>
    <s v="Springfield- Holyoke Family Network"/>
    <s v="Revenue"/>
    <s v="Line Item"/>
    <x v="0"/>
    <s v="47R"/>
    <x v="46"/>
    <x v="0"/>
    <x v="0"/>
  </r>
  <r>
    <n v="1126"/>
    <s v="Key, Holyoke"/>
    <n v="99"/>
    <s v="Springfield- Holyoke Family Network"/>
    <s v="Revenue"/>
    <s v="Line Item"/>
    <x v="0"/>
    <s v="48R"/>
    <x v="47"/>
    <x v="0"/>
    <x v="0"/>
  </r>
  <r>
    <n v="1127"/>
    <s v="Key, Holyoke"/>
    <n v="99"/>
    <s v="Springfield- Holyoke Family Network"/>
    <s v="Revenue"/>
    <s v="Line Item"/>
    <x v="0"/>
    <s v="49R"/>
    <x v="48"/>
    <x v="0"/>
    <x v="179"/>
  </r>
  <r>
    <n v="1128"/>
    <s v="Key, Holyoke"/>
    <n v="99"/>
    <s v="Springfield- Holyoke Family Network"/>
    <s v="Revenue"/>
    <s v="Line Item"/>
    <x v="0"/>
    <s v="50R"/>
    <x v="49"/>
    <x v="0"/>
    <x v="0"/>
  </r>
  <r>
    <n v="1129"/>
    <s v="Key, Holyoke"/>
    <n v="99"/>
    <s v="Springfield- Holyoke Family Network"/>
    <s v="Revenue"/>
    <s v="Line Item"/>
    <x v="0"/>
    <s v="51R"/>
    <x v="50"/>
    <x v="0"/>
    <x v="0"/>
  </r>
  <r>
    <n v="1130"/>
    <s v="Key, Holyoke"/>
    <n v="99"/>
    <s v="Springfield- Holyoke Family Network"/>
    <s v="Revenue"/>
    <s v="Line Item"/>
    <x v="0"/>
    <s v="52R"/>
    <x v="51"/>
    <x v="0"/>
    <x v="0"/>
  </r>
  <r>
    <n v="1131"/>
    <s v="Key, Holyoke"/>
    <n v="99"/>
    <s v="Springfield- Holyoke Family Network"/>
    <s v="Revenue"/>
    <s v="Total"/>
    <x v="0"/>
    <s v="53R"/>
    <x v="52"/>
    <x v="0"/>
    <x v="180"/>
  </r>
  <r>
    <n v="1132"/>
    <s v="Key, Holyoke"/>
    <n v="99"/>
    <s v="Springfield- Holyoke Family Network"/>
    <s v="Salary Expense"/>
    <s v="Line Item"/>
    <x v="1"/>
    <s v="1S"/>
    <x v="53"/>
    <x v="0"/>
    <x v="0"/>
  </r>
  <r>
    <n v="1133"/>
    <s v="Key, Holyoke"/>
    <n v="99"/>
    <s v="Springfield- Holyoke Family Network"/>
    <s v="Salary Expense"/>
    <s v="Line Item"/>
    <x v="1"/>
    <s v="2S"/>
    <x v="54"/>
    <x v="0"/>
    <x v="0"/>
  </r>
  <r>
    <n v="1134"/>
    <s v="Key, Holyoke"/>
    <n v="99"/>
    <s v="Springfield- Holyoke Family Network"/>
    <s v="Salary Expense"/>
    <s v="Line Item"/>
    <x v="1"/>
    <s v="3S"/>
    <x v="55"/>
    <x v="0"/>
    <x v="0"/>
  </r>
  <r>
    <n v="1135"/>
    <s v="Key, Holyoke"/>
    <n v="99"/>
    <s v="Springfield- Holyoke Family Network"/>
    <s v="Salary Expense"/>
    <s v="Line Item"/>
    <x v="2"/>
    <s v="4S"/>
    <x v="56"/>
    <x v="0"/>
    <x v="0"/>
  </r>
  <r>
    <n v="1136"/>
    <s v="Key, Holyoke"/>
    <n v="99"/>
    <s v="Springfield- Holyoke Family Network"/>
    <s v="Salary Expense"/>
    <s v="Line Item"/>
    <x v="2"/>
    <s v="5S"/>
    <x v="57"/>
    <x v="0"/>
    <x v="0"/>
  </r>
  <r>
    <n v="1137"/>
    <s v="Key, Holyoke"/>
    <n v="99"/>
    <s v="Springfield- Holyoke Family Network"/>
    <s v="Salary Expense"/>
    <s v="Line Item"/>
    <x v="2"/>
    <s v="6S"/>
    <x v="58"/>
    <x v="0"/>
    <x v="0"/>
  </r>
  <r>
    <n v="1138"/>
    <s v="Key, Holyoke"/>
    <n v="99"/>
    <s v="Springfield- Holyoke Family Network"/>
    <s v="Salary Expense"/>
    <s v="Line Item"/>
    <x v="2"/>
    <s v="7S"/>
    <x v="59"/>
    <x v="0"/>
    <x v="0"/>
  </r>
  <r>
    <n v="1139"/>
    <s v="Key, Holyoke"/>
    <n v="99"/>
    <s v="Springfield- Holyoke Family Network"/>
    <s v="Salary Expense"/>
    <s v="Line Item"/>
    <x v="2"/>
    <s v="8S"/>
    <x v="60"/>
    <x v="0"/>
    <x v="0"/>
  </r>
  <r>
    <n v="1140"/>
    <s v="Key, Holyoke"/>
    <n v="99"/>
    <s v="Springfield- Holyoke Family Network"/>
    <s v="Salary Expense"/>
    <s v="Line Item"/>
    <x v="2"/>
    <s v="9S"/>
    <x v="61"/>
    <x v="0"/>
    <x v="0"/>
  </r>
  <r>
    <n v="1141"/>
    <s v="Key, Holyoke"/>
    <n v="99"/>
    <s v="Springfield- Holyoke Family Network"/>
    <s v="Salary Expense"/>
    <s v="Line Item"/>
    <x v="2"/>
    <s v="10S"/>
    <x v="62"/>
    <x v="0"/>
    <x v="0"/>
  </r>
  <r>
    <n v="1142"/>
    <s v="Key, Holyoke"/>
    <n v="99"/>
    <s v="Springfield- Holyoke Family Network"/>
    <s v="Salary Expense"/>
    <s v="Line Item"/>
    <x v="2"/>
    <s v="11S"/>
    <x v="63"/>
    <x v="0"/>
    <x v="0"/>
  </r>
  <r>
    <n v="1143"/>
    <s v="Key, Holyoke"/>
    <n v="99"/>
    <s v="Springfield- Holyoke Family Network"/>
    <s v="Salary Expense"/>
    <s v="Line Item"/>
    <x v="2"/>
    <s v="12S"/>
    <x v="64"/>
    <x v="0"/>
    <x v="0"/>
  </r>
  <r>
    <n v="1144"/>
    <s v="Key, Holyoke"/>
    <n v="99"/>
    <s v="Springfield- Holyoke Family Network"/>
    <s v="Salary Expense"/>
    <s v="Line Item"/>
    <x v="2"/>
    <s v="13S"/>
    <x v="65"/>
    <x v="0"/>
    <x v="0"/>
  </r>
  <r>
    <n v="1145"/>
    <s v="Key, Holyoke"/>
    <n v="99"/>
    <s v="Springfield- Holyoke Family Network"/>
    <s v="Salary Expense"/>
    <s v="Line Item"/>
    <x v="2"/>
    <s v="14S"/>
    <x v="66"/>
    <x v="0"/>
    <x v="0"/>
  </r>
  <r>
    <n v="1146"/>
    <s v="Key, Holyoke"/>
    <n v="99"/>
    <s v="Springfield- Holyoke Family Network"/>
    <s v="Salary Expense"/>
    <s v="Line Item"/>
    <x v="2"/>
    <s v="15S"/>
    <x v="67"/>
    <x v="0"/>
    <x v="0"/>
  </r>
  <r>
    <n v="1147"/>
    <s v="Key, Holyoke"/>
    <n v="99"/>
    <s v="Springfield- Holyoke Family Network"/>
    <s v="Salary Expense"/>
    <s v="Line Item"/>
    <x v="2"/>
    <s v="16S"/>
    <x v="68"/>
    <x v="0"/>
    <x v="0"/>
  </r>
  <r>
    <n v="1148"/>
    <s v="Key, Holyoke"/>
    <n v="99"/>
    <s v="Springfield- Holyoke Family Network"/>
    <s v="Salary Expense"/>
    <s v="Line Item"/>
    <x v="2"/>
    <s v="17S"/>
    <x v="69"/>
    <x v="0"/>
    <x v="0"/>
  </r>
  <r>
    <n v="1149"/>
    <s v="Key, Holyoke"/>
    <n v="99"/>
    <s v="Springfield- Holyoke Family Network"/>
    <s v="Salary Expense"/>
    <s v="Line Item"/>
    <x v="2"/>
    <s v="18S"/>
    <x v="70"/>
    <x v="0"/>
    <x v="0"/>
  </r>
  <r>
    <n v="1150"/>
    <s v="Key, Holyoke"/>
    <n v="99"/>
    <s v="Springfield- Holyoke Family Network"/>
    <s v="Salary Expense"/>
    <s v="Line Item"/>
    <x v="2"/>
    <s v="19S"/>
    <x v="71"/>
    <x v="0"/>
    <x v="0"/>
  </r>
  <r>
    <n v="1151"/>
    <s v="Key, Holyoke"/>
    <n v="99"/>
    <s v="Springfield- Holyoke Family Network"/>
    <s v="Salary Expense"/>
    <s v="Line Item"/>
    <x v="2"/>
    <s v="20S"/>
    <x v="72"/>
    <x v="0"/>
    <x v="0"/>
  </r>
  <r>
    <n v="1152"/>
    <s v="Key, Holyoke"/>
    <n v="99"/>
    <s v="Springfield- Holyoke Family Network"/>
    <s v="Salary Expense"/>
    <s v="Line Item"/>
    <x v="2"/>
    <s v="21S"/>
    <x v="73"/>
    <x v="0"/>
    <x v="0"/>
  </r>
  <r>
    <n v="1153"/>
    <s v="Key, Holyoke"/>
    <n v="99"/>
    <s v="Springfield- Holyoke Family Network"/>
    <s v="Salary Expense"/>
    <s v="Line Item"/>
    <x v="2"/>
    <s v="22S"/>
    <x v="74"/>
    <x v="0"/>
    <x v="0"/>
  </r>
  <r>
    <n v="1154"/>
    <s v="Key, Holyoke"/>
    <n v="99"/>
    <s v="Springfield- Holyoke Family Network"/>
    <s v="Salary Expense"/>
    <s v="Line Item"/>
    <x v="2"/>
    <s v="23S"/>
    <x v="75"/>
    <x v="0"/>
    <x v="0"/>
  </r>
  <r>
    <n v="1155"/>
    <s v="Key, Holyoke"/>
    <n v="99"/>
    <s v="Springfield- Holyoke Family Network"/>
    <s v="Salary Expense"/>
    <s v="Line Item"/>
    <x v="2"/>
    <s v="24S"/>
    <x v="76"/>
    <x v="0"/>
    <x v="0"/>
  </r>
  <r>
    <n v="1156"/>
    <s v="Key, Holyoke"/>
    <n v="99"/>
    <s v="Springfield- Holyoke Family Network"/>
    <s v="Salary Expense"/>
    <s v="Line Item"/>
    <x v="2"/>
    <s v="25S"/>
    <x v="77"/>
    <x v="0"/>
    <x v="0"/>
  </r>
  <r>
    <n v="1157"/>
    <s v="Key, Holyoke"/>
    <n v="99"/>
    <s v="Springfield- Holyoke Family Network"/>
    <s v="Salary Expense"/>
    <s v="Line Item"/>
    <x v="2"/>
    <s v="26S"/>
    <x v="78"/>
    <x v="0"/>
    <x v="0"/>
  </r>
  <r>
    <n v="1158"/>
    <s v="Key, Holyoke"/>
    <n v="99"/>
    <s v="Springfield- Holyoke Family Network"/>
    <s v="Salary Expense"/>
    <s v="Line Item"/>
    <x v="2"/>
    <s v="27S"/>
    <x v="79"/>
    <x v="0"/>
    <x v="0"/>
  </r>
  <r>
    <n v="1159"/>
    <s v="Key, Holyoke"/>
    <n v="99"/>
    <s v="Springfield- Holyoke Family Network"/>
    <s v="Salary Expense"/>
    <s v="Line Item"/>
    <x v="2"/>
    <s v="28S"/>
    <x v="80"/>
    <x v="0"/>
    <x v="0"/>
  </r>
  <r>
    <n v="1160"/>
    <s v="Key, Holyoke"/>
    <n v="99"/>
    <s v="Springfield- Holyoke Family Network"/>
    <s v="Salary Expense"/>
    <s v="Line Item"/>
    <x v="2"/>
    <s v="29S"/>
    <x v="81"/>
    <x v="19"/>
    <x v="181"/>
  </r>
  <r>
    <n v="1161"/>
    <s v="Key, Holyoke"/>
    <n v="99"/>
    <s v="Springfield- Holyoke Family Network"/>
    <s v="Salary Expense"/>
    <s v="Line Item"/>
    <x v="2"/>
    <s v="30S"/>
    <x v="82"/>
    <x v="20"/>
    <x v="182"/>
  </r>
  <r>
    <n v="1162"/>
    <s v="Key, Holyoke"/>
    <n v="99"/>
    <s v="Springfield- Holyoke Family Network"/>
    <s v="Salary Expense"/>
    <s v="Line Item"/>
    <x v="2"/>
    <s v="31S"/>
    <x v="83"/>
    <x v="0"/>
    <x v="0"/>
  </r>
  <r>
    <n v="1163"/>
    <s v="Key, Holyoke"/>
    <n v="99"/>
    <s v="Springfield- Holyoke Family Network"/>
    <s v="Salary Expense"/>
    <s v="Line Item"/>
    <x v="2"/>
    <s v="32S"/>
    <x v="84"/>
    <x v="0"/>
    <x v="0"/>
  </r>
  <r>
    <n v="1164"/>
    <s v="Key, Holyoke"/>
    <n v="99"/>
    <s v="Springfield- Holyoke Family Network"/>
    <s v="Salary Expense"/>
    <s v="Line Item"/>
    <x v="2"/>
    <s v="33S"/>
    <x v="85"/>
    <x v="0"/>
    <x v="0"/>
  </r>
  <r>
    <n v="1165"/>
    <s v="Key, Holyoke"/>
    <n v="99"/>
    <s v="Springfield- Holyoke Family Network"/>
    <s v="Salary Expense"/>
    <s v="Line Item"/>
    <x v="2"/>
    <s v="34S"/>
    <x v="86"/>
    <x v="0"/>
    <x v="0"/>
  </r>
  <r>
    <n v="1166"/>
    <s v="Key, Holyoke"/>
    <n v="99"/>
    <s v="Springfield- Holyoke Family Network"/>
    <s v="Salary Expense"/>
    <s v="Line Item"/>
    <x v="2"/>
    <s v="35S"/>
    <x v="87"/>
    <x v="21"/>
    <x v="183"/>
  </r>
  <r>
    <n v="1167"/>
    <s v="Key, Holyoke"/>
    <n v="99"/>
    <s v="Springfield- Holyoke Family Network"/>
    <s v="Salary Expense"/>
    <s v="Line Item"/>
    <x v="2"/>
    <s v="36S"/>
    <x v="88"/>
    <x v="0"/>
    <x v="0"/>
  </r>
  <r>
    <n v="1168"/>
    <s v="Key, Holyoke"/>
    <n v="99"/>
    <s v="Springfield- Holyoke Family Network"/>
    <s v="Salary Expense"/>
    <s v="Line Item"/>
    <x v="2"/>
    <s v="37S"/>
    <x v="89"/>
    <x v="0"/>
    <x v="0"/>
  </r>
  <r>
    <n v="1169"/>
    <s v="Key, Holyoke"/>
    <n v="99"/>
    <s v="Springfield- Holyoke Family Network"/>
    <s v="Salary Expense"/>
    <s v="Line Item"/>
    <x v="0"/>
    <s v="38S"/>
    <x v="90"/>
    <x v="10"/>
    <x v="0"/>
  </r>
  <r>
    <n v="1170"/>
    <s v="Key, Holyoke"/>
    <n v="99"/>
    <s v="Springfield- Holyoke Family Network"/>
    <s v="Salary Expense"/>
    <s v="Total"/>
    <x v="0"/>
    <s v="39S"/>
    <x v="91"/>
    <x v="22"/>
    <x v="184"/>
  </r>
  <r>
    <n v="1171"/>
    <s v="Key, Holyoke"/>
    <n v="99"/>
    <s v="Springfield- Holyoke Family Network"/>
    <s v="Expense"/>
    <s v="Total"/>
    <x v="0"/>
    <s v="1E"/>
    <x v="92"/>
    <x v="22"/>
    <x v="184"/>
  </r>
  <r>
    <n v="1172"/>
    <s v="Key, Holyoke"/>
    <n v="99"/>
    <s v="Springfield- Holyoke Family Network"/>
    <s v="Expense"/>
    <s v="Line Item"/>
    <x v="0"/>
    <s v="2E"/>
    <x v="93"/>
    <x v="0"/>
    <x v="0"/>
  </r>
  <r>
    <n v="1173"/>
    <s v="Key, Holyoke"/>
    <n v="99"/>
    <s v="Springfield- Holyoke Family Network"/>
    <s v="Expense"/>
    <s v="Line Item"/>
    <x v="0"/>
    <s v="3E"/>
    <x v="94"/>
    <x v="0"/>
    <x v="0"/>
  </r>
  <r>
    <n v="1174"/>
    <s v="Key, Holyoke"/>
    <n v="99"/>
    <s v="Springfield- Holyoke Family Network"/>
    <s v="Expense"/>
    <s v="Line Item"/>
    <x v="0"/>
    <s v="4E"/>
    <x v="95"/>
    <x v="0"/>
    <x v="0"/>
  </r>
  <r>
    <n v="1175"/>
    <s v="Key, Holyoke"/>
    <n v="99"/>
    <s v="Springfield- Holyoke Family Network"/>
    <s v="Expense"/>
    <s v="Line Item"/>
    <x v="0"/>
    <s v="5E"/>
    <x v="96"/>
    <x v="0"/>
    <x v="0"/>
  </r>
  <r>
    <n v="1176"/>
    <s v="Key, Holyoke"/>
    <n v="99"/>
    <s v="Springfield- Holyoke Family Network"/>
    <s v="Expense"/>
    <s v="Total"/>
    <x v="0"/>
    <s v="6E"/>
    <x v="97"/>
    <x v="6"/>
    <x v="1"/>
  </r>
  <r>
    <n v="1177"/>
    <s v="Key, Holyoke"/>
    <n v="99"/>
    <s v="Springfield- Holyoke Family Network"/>
    <s v="Expense"/>
    <s v="Line Item"/>
    <x v="0"/>
    <s v="7E"/>
    <x v="98"/>
    <x v="0"/>
    <x v="0"/>
  </r>
  <r>
    <n v="1178"/>
    <s v="Key, Holyoke"/>
    <n v="99"/>
    <s v="Springfield- Holyoke Family Network"/>
    <s v="Expense"/>
    <s v="Total"/>
    <x v="0"/>
    <s v="8E"/>
    <x v="99"/>
    <x v="22"/>
    <x v="184"/>
  </r>
  <r>
    <n v="1179"/>
    <s v="Key, Holyoke"/>
    <n v="99"/>
    <s v="Springfield- Holyoke Family Network"/>
    <s v="Expense"/>
    <s v="Line Item"/>
    <x v="0"/>
    <s v="9E"/>
    <x v="100"/>
    <x v="0"/>
    <x v="185"/>
  </r>
  <r>
    <n v="1180"/>
    <s v="Key, Holyoke"/>
    <n v="99"/>
    <s v="Springfield- Holyoke Family Network"/>
    <s v="Expense"/>
    <s v="Line Item"/>
    <x v="0"/>
    <s v="10E"/>
    <x v="101"/>
    <x v="0"/>
    <x v="186"/>
  </r>
  <r>
    <n v="1181"/>
    <s v="Key, Holyoke"/>
    <n v="99"/>
    <s v="Springfield- Holyoke Family Network"/>
    <s v="Expense"/>
    <s v="Line Item"/>
    <x v="0"/>
    <s v="11E"/>
    <x v="102"/>
    <x v="0"/>
    <x v="0"/>
  </r>
  <r>
    <n v="1182"/>
    <s v="Key, Holyoke"/>
    <n v="99"/>
    <s v="Springfield- Holyoke Family Network"/>
    <s v="Expense"/>
    <s v="Total"/>
    <x v="0"/>
    <s v="12E"/>
    <x v="103"/>
    <x v="0"/>
    <x v="187"/>
  </r>
  <r>
    <n v="1183"/>
    <s v="Key, Holyoke"/>
    <n v="99"/>
    <s v="Springfield- Holyoke Family Network"/>
    <s v="Expense"/>
    <s v="Line Item"/>
    <x v="0"/>
    <s v="13E"/>
    <x v="104"/>
    <x v="0"/>
    <x v="0"/>
  </r>
  <r>
    <n v="1184"/>
    <s v="Key, Holyoke"/>
    <n v="99"/>
    <s v="Springfield- Holyoke Family Network"/>
    <s v="Expense"/>
    <s v="Line Item"/>
    <x v="0"/>
    <s v="14E"/>
    <x v="105"/>
    <x v="0"/>
    <x v="133"/>
  </r>
  <r>
    <n v="1185"/>
    <s v="Key, Holyoke"/>
    <n v="99"/>
    <s v="Springfield- Holyoke Family Network"/>
    <s v="Expense"/>
    <s v="Line Item"/>
    <x v="0"/>
    <s v="15E"/>
    <x v="106"/>
    <x v="0"/>
    <x v="0"/>
  </r>
  <r>
    <n v="1186"/>
    <s v="Key, Holyoke"/>
    <n v="99"/>
    <s v="Springfield- Holyoke Family Network"/>
    <s v="Expense"/>
    <s v="Line Item"/>
    <x v="0"/>
    <s v="16E"/>
    <x v="107"/>
    <x v="0"/>
    <x v="188"/>
  </r>
  <r>
    <n v="1187"/>
    <s v="Key, Holyoke"/>
    <n v="99"/>
    <s v="Springfield- Holyoke Family Network"/>
    <s v="Expense"/>
    <s v="Total"/>
    <x v="0"/>
    <s v="17E"/>
    <x v="108"/>
    <x v="0"/>
    <x v="189"/>
  </r>
  <r>
    <n v="1188"/>
    <s v="Key, Holyoke"/>
    <n v="99"/>
    <s v="Springfield- Holyoke Family Network"/>
    <s v="Expense"/>
    <s v="Line Item"/>
    <x v="0"/>
    <s v="18E"/>
    <x v="109"/>
    <x v="0"/>
    <x v="0"/>
  </r>
  <r>
    <n v="1189"/>
    <s v="Key, Holyoke"/>
    <n v="99"/>
    <s v="Springfield- Holyoke Family Network"/>
    <s v="Expense"/>
    <s v="Line Item"/>
    <x v="0"/>
    <s v="19E"/>
    <x v="110"/>
    <x v="0"/>
    <x v="0"/>
  </r>
  <r>
    <n v="1190"/>
    <s v="Key, Holyoke"/>
    <n v="99"/>
    <s v="Springfield- Holyoke Family Network"/>
    <s v="Expense"/>
    <s v="Line Item"/>
    <x v="0"/>
    <s v="20E"/>
    <x v="111"/>
    <x v="0"/>
    <x v="190"/>
  </r>
  <r>
    <n v="1191"/>
    <s v="Key, Holyoke"/>
    <n v="99"/>
    <s v="Springfield- Holyoke Family Network"/>
    <s v="Expense"/>
    <s v="Line Item"/>
    <x v="0"/>
    <s v="21E"/>
    <x v="112"/>
    <x v="0"/>
    <x v="191"/>
  </r>
  <r>
    <n v="1192"/>
    <s v="Key, Holyoke"/>
    <n v="99"/>
    <s v="Springfield- Holyoke Family Network"/>
    <s v="Expense"/>
    <s v="Line Item"/>
    <x v="0"/>
    <s v="22E"/>
    <x v="113"/>
    <x v="0"/>
    <x v="192"/>
  </r>
  <r>
    <n v="1193"/>
    <s v="Key, Holyoke"/>
    <n v="99"/>
    <s v="Springfield- Holyoke Family Network"/>
    <s v="Expense"/>
    <s v="Line Item"/>
    <x v="0"/>
    <s v="23E"/>
    <x v="114"/>
    <x v="0"/>
    <x v="193"/>
  </r>
  <r>
    <n v="1194"/>
    <s v="Key, Holyoke"/>
    <n v="99"/>
    <s v="Springfield- Holyoke Family Network"/>
    <s v="Expense"/>
    <s v="Line Item"/>
    <x v="0"/>
    <s v="24E"/>
    <x v="115"/>
    <x v="0"/>
    <x v="19"/>
  </r>
  <r>
    <n v="1195"/>
    <s v="Key, Holyoke"/>
    <n v="99"/>
    <s v="Springfield- Holyoke Family Network"/>
    <s v="Expense"/>
    <s v="Line Item"/>
    <x v="0"/>
    <s v="25E"/>
    <x v="116"/>
    <x v="0"/>
    <x v="0"/>
  </r>
  <r>
    <n v="1196"/>
    <s v="Key, Holyoke"/>
    <n v="99"/>
    <s v="Springfield- Holyoke Family Network"/>
    <s v="Expense"/>
    <s v="Line Item"/>
    <x v="0"/>
    <s v="26E"/>
    <x v="117"/>
    <x v="0"/>
    <x v="194"/>
  </r>
  <r>
    <n v="1197"/>
    <s v="Key, Holyoke"/>
    <n v="99"/>
    <s v="Springfield- Holyoke Family Network"/>
    <s v="Expense"/>
    <s v="Line Item"/>
    <x v="0"/>
    <s v="27E"/>
    <x v="118"/>
    <x v="0"/>
    <x v="0"/>
  </r>
  <r>
    <n v="1198"/>
    <s v="Key, Holyoke"/>
    <n v="99"/>
    <s v="Springfield- Holyoke Family Network"/>
    <s v="Expense"/>
    <s v="Line Item"/>
    <x v="0"/>
    <s v="28E"/>
    <x v="119"/>
    <x v="0"/>
    <x v="0"/>
  </r>
  <r>
    <n v="1199"/>
    <s v="Key, Holyoke"/>
    <n v="99"/>
    <s v="Springfield- Holyoke Family Network"/>
    <s v="Expense"/>
    <s v="Line Item"/>
    <x v="0"/>
    <s v="29E"/>
    <x v="120"/>
    <x v="0"/>
    <x v="0"/>
  </r>
  <r>
    <n v="1200"/>
    <s v="Key, Holyoke"/>
    <n v="99"/>
    <s v="Springfield- Holyoke Family Network"/>
    <s v="Expense"/>
    <s v="Line Item"/>
    <x v="0"/>
    <s v="30E"/>
    <x v="121"/>
    <x v="0"/>
    <x v="0"/>
  </r>
  <r>
    <n v="1201"/>
    <s v="Key, Holyoke"/>
    <n v="99"/>
    <s v="Springfield- Holyoke Family Network"/>
    <s v="Expense"/>
    <s v="Line Item"/>
    <x v="0"/>
    <s v="31E"/>
    <x v="122"/>
    <x v="0"/>
    <x v="0"/>
  </r>
  <r>
    <n v="1202"/>
    <s v="Key, Holyoke"/>
    <n v="99"/>
    <s v="Springfield- Holyoke Family Network"/>
    <s v="Expense"/>
    <s v="Line Item"/>
    <x v="0"/>
    <s v="32E"/>
    <x v="123"/>
    <x v="0"/>
    <x v="0"/>
  </r>
  <r>
    <n v="1203"/>
    <s v="Key, Holyoke"/>
    <n v="99"/>
    <s v="Springfield- Holyoke Family Network"/>
    <s v="Expense"/>
    <s v="Line Item"/>
    <x v="0"/>
    <s v="33E"/>
    <x v="124"/>
    <x v="0"/>
    <x v="0"/>
  </r>
  <r>
    <n v="1204"/>
    <s v="Key, Holyoke"/>
    <n v="99"/>
    <s v="Springfield- Holyoke Family Network"/>
    <s v="Expense"/>
    <s v="Line Item"/>
    <x v="0"/>
    <s v="34E"/>
    <x v="125"/>
    <x v="0"/>
    <x v="0"/>
  </r>
  <r>
    <n v="1205"/>
    <s v="Key, Holyoke"/>
    <n v="99"/>
    <s v="Springfield- Holyoke Family Network"/>
    <s v="Expense"/>
    <s v="Line Item"/>
    <x v="0"/>
    <s v="35E"/>
    <x v="126"/>
    <x v="0"/>
    <x v="0"/>
  </r>
  <r>
    <n v="1206"/>
    <s v="Key, Holyoke"/>
    <n v="99"/>
    <s v="Springfield- Holyoke Family Network"/>
    <s v="Expense"/>
    <s v="Total"/>
    <x v="0"/>
    <s v="36E"/>
    <x v="127"/>
    <x v="0"/>
    <x v="195"/>
  </r>
  <r>
    <n v="1207"/>
    <s v="Key, Holyoke"/>
    <n v="99"/>
    <s v="Springfield- Holyoke Family Network"/>
    <s v="Expense"/>
    <s v="Line Item"/>
    <x v="0"/>
    <s v="42E"/>
    <x v="128"/>
    <x v="0"/>
    <x v="0"/>
  </r>
  <r>
    <n v="1208"/>
    <s v="Key, Holyoke"/>
    <n v="99"/>
    <s v="Springfield- Holyoke Family Network"/>
    <s v="Expense"/>
    <s v="Line Item"/>
    <x v="0"/>
    <s v="43E"/>
    <x v="129"/>
    <x v="0"/>
    <x v="0"/>
  </r>
  <r>
    <n v="1209"/>
    <s v="Key, Holyoke"/>
    <n v="99"/>
    <s v="Springfield- Holyoke Family Network"/>
    <s v="Expense"/>
    <s v="Line Item"/>
    <x v="0"/>
    <s v="44E"/>
    <x v="130"/>
    <x v="0"/>
    <x v="0"/>
  </r>
  <r>
    <n v="1210"/>
    <s v="Key, Holyoke"/>
    <n v="99"/>
    <s v="Springfield- Holyoke Family Network"/>
    <s v="Expense"/>
    <s v="Line Item"/>
    <x v="0"/>
    <s v="48E"/>
    <x v="131"/>
    <x v="0"/>
    <x v="196"/>
  </r>
  <r>
    <n v="1211"/>
    <s v="Key, Holyoke"/>
    <n v="99"/>
    <s v="Springfield- Holyoke Family Network"/>
    <s v="Expense"/>
    <s v="Line Item"/>
    <x v="0"/>
    <s v="49E"/>
    <x v="132"/>
    <x v="0"/>
    <x v="197"/>
  </r>
  <r>
    <n v="1212"/>
    <s v="Key, Holyoke"/>
    <n v="99"/>
    <s v="Springfield- Holyoke Family Network"/>
    <s v="Expense"/>
    <s v="Line Item"/>
    <x v="0"/>
    <s v="50E"/>
    <x v="133"/>
    <x v="0"/>
    <x v="0"/>
  </r>
  <r>
    <n v="1213"/>
    <s v="Key, Holyoke"/>
    <n v="99"/>
    <s v="Springfield- Holyoke Family Network"/>
    <s v="Expense"/>
    <s v="Total"/>
    <x v="0"/>
    <s v="51E"/>
    <x v="134"/>
    <x v="0"/>
    <x v="198"/>
  </r>
  <r>
    <n v="1214"/>
    <s v="Key, Holyoke"/>
    <n v="99"/>
    <s v="Springfield- Holyoke Family Network"/>
    <s v="Expense"/>
    <s v="Line Item"/>
    <x v="0"/>
    <s v="52E"/>
    <x v="135"/>
    <x v="0"/>
    <x v="199"/>
  </r>
  <r>
    <n v="1215"/>
    <s v="Key, Holyoke"/>
    <n v="99"/>
    <s v="Springfield- Holyoke Family Network"/>
    <s v="Expense"/>
    <s v="Total"/>
    <x v="0"/>
    <s v="53E"/>
    <x v="136"/>
    <x v="0"/>
    <x v="200"/>
  </r>
  <r>
    <n v="1216"/>
    <s v="Key, Holyoke"/>
    <n v="99"/>
    <s v="Springfield- Holyoke Family Network"/>
    <s v="Expense"/>
    <s v="Line Item"/>
    <x v="0"/>
    <s v="54E"/>
    <x v="137"/>
    <x v="0"/>
    <x v="0"/>
  </r>
  <r>
    <n v="1217"/>
    <s v="Key, Holyoke"/>
    <n v="99"/>
    <s v="Springfield- Holyoke Family Network"/>
    <s v="Expense"/>
    <s v="Line Item"/>
    <x v="0"/>
    <s v="55E"/>
    <x v="138"/>
    <x v="0"/>
    <x v="179"/>
  </r>
  <r>
    <n v="1218"/>
    <s v="Key, Holyoke"/>
    <n v="99"/>
    <s v="Springfield- Holyoke Family Network"/>
    <s v="Expense"/>
    <s v="Total"/>
    <x v="0"/>
    <s v="56E"/>
    <x v="139"/>
    <x v="0"/>
    <x v="201"/>
  </r>
  <r>
    <n v="1219"/>
    <s v="Key, Holyoke"/>
    <n v="99"/>
    <s v="Springfield- Holyoke Family Network"/>
    <s v="Expense"/>
    <s v="Total"/>
    <x v="0"/>
    <s v="57E"/>
    <x v="140"/>
    <x v="0"/>
    <x v="180"/>
  </r>
  <r>
    <n v="1220"/>
    <s v="Key, Holyoke"/>
    <n v="99"/>
    <s v="Springfield- Holyoke Family Network"/>
    <s v="Expense"/>
    <s v="Line Item"/>
    <x v="0"/>
    <s v="58E"/>
    <x v="141"/>
    <x v="0"/>
    <x v="202"/>
  </r>
  <r>
    <n v="1221"/>
    <s v="Key, Holyoke"/>
    <n v="99"/>
    <s v="Springfield- Holyoke Family Network"/>
    <s v="Non-Reimbursable"/>
    <s v="Line Item"/>
    <x v="0"/>
    <s v="1N"/>
    <x v="142"/>
    <x v="0"/>
    <x v="0"/>
  </r>
  <r>
    <n v="1222"/>
    <s v="Key, Holyoke"/>
    <n v="99"/>
    <s v="Springfield- Holyoke Family Network"/>
    <s v="Non-Reimbursable"/>
    <s v="Line Item"/>
    <x v="0"/>
    <s v="2N"/>
    <x v="143"/>
    <x v="0"/>
    <x v="0"/>
  </r>
  <r>
    <n v="1223"/>
    <s v="Key, Holyoke"/>
    <n v="99"/>
    <s v="Springfield- Holyoke Family Network"/>
    <s v="Non-Reimbursable"/>
    <s v="Line Item"/>
    <x v="0"/>
    <s v="3N"/>
    <x v="144"/>
    <x v="0"/>
    <x v="0"/>
  </r>
  <r>
    <n v="1224"/>
    <s v="Key, Holyoke"/>
    <n v="99"/>
    <s v="Springfield- Holyoke Family Network"/>
    <s v="Non-Reimbursable"/>
    <s v="Line Item"/>
    <x v="0"/>
    <s v="4N"/>
    <x v="145"/>
    <x v="0"/>
    <x v="0"/>
  </r>
  <r>
    <n v="1225"/>
    <s v="Key, Holyoke"/>
    <n v="99"/>
    <s v="Springfield- Holyoke Family Network"/>
    <s v="Non-Reimbursable"/>
    <s v="Line Item"/>
    <x v="0"/>
    <s v="5N"/>
    <x v="146"/>
    <x v="0"/>
    <x v="0"/>
  </r>
  <r>
    <n v="1226"/>
    <s v="Key, Holyoke"/>
    <n v="99"/>
    <s v="Springfield- Holyoke Family Network"/>
    <s v="Non-Reimbursable"/>
    <s v="Line Item"/>
    <x v="0"/>
    <s v="6N"/>
    <x v="147"/>
    <x v="0"/>
    <x v="0"/>
  </r>
  <r>
    <n v="1227"/>
    <s v="Key, Holyoke"/>
    <n v="99"/>
    <s v="Springfield- Holyoke Family Network"/>
    <s v="Non-Reimbursable"/>
    <s v="Line Item"/>
    <x v="0"/>
    <s v="7N"/>
    <x v="148"/>
    <x v="0"/>
    <x v="0"/>
  </r>
  <r>
    <n v="1228"/>
    <s v="Key, Holyoke"/>
    <n v="99"/>
    <s v="Springfield- Holyoke Family Network"/>
    <s v="Non-Reimbursable"/>
    <s v="Total"/>
    <x v="0"/>
    <s v="8N"/>
    <x v="149"/>
    <x v="0"/>
    <x v="1"/>
  </r>
  <r>
    <n v="1229"/>
    <s v="Key, Holyoke"/>
    <n v="99"/>
    <s v="Springfield- Holyoke Family Network"/>
    <s v="Non-Reimbursable"/>
    <s v="Total"/>
    <x v="0"/>
    <s v="9N"/>
    <x v="150"/>
    <x v="0"/>
    <x v="179"/>
  </r>
  <r>
    <n v="1230"/>
    <s v="Key, Holyoke"/>
    <n v="99"/>
    <s v="Springfield- Holyoke Family Network"/>
    <s v="Non-Reimbursable"/>
    <s v="Line Item"/>
    <x v="0"/>
    <s v="10N"/>
    <x v="151"/>
    <x v="0"/>
    <x v="179"/>
  </r>
  <r>
    <n v="1231"/>
    <s v="Key, Holyoke"/>
    <n v="99"/>
    <s v="Springfield- Holyoke Family Network"/>
    <s v="Non-Reimbursable"/>
    <s v="Line Item"/>
    <x v="0"/>
    <s v="11N"/>
    <x v="152"/>
    <x v="0"/>
    <x v="0"/>
  </r>
  <r>
    <n v="1232"/>
    <s v="Key, Holyoke"/>
    <n v="99"/>
    <s v="Springfield- Holyoke Family Network"/>
    <s v="Non-Reimbursable"/>
    <s v="Line Item"/>
    <x v="0"/>
    <s v="12N"/>
    <x v="153"/>
    <x v="0"/>
    <x v="1"/>
  </r>
  <r>
    <n v="1233"/>
    <s v="Key, Lawrence"/>
    <n v="100"/>
    <s v="Lawrence"/>
    <s v="Revenue"/>
    <s v="Line Item"/>
    <x v="0"/>
    <s v="1R"/>
    <x v="0"/>
    <x v="0"/>
    <x v="0"/>
  </r>
  <r>
    <n v="1234"/>
    <s v="Key, Lawrence"/>
    <n v="100"/>
    <s v="Lawrence"/>
    <s v="Revenue"/>
    <s v="Line Item"/>
    <x v="0"/>
    <s v="2R"/>
    <x v="1"/>
    <x v="0"/>
    <x v="0"/>
  </r>
  <r>
    <n v="1235"/>
    <s v="Key, Lawrence"/>
    <n v="100"/>
    <s v="Lawrence"/>
    <s v="Revenue"/>
    <s v="Line Item"/>
    <x v="0"/>
    <s v="3R"/>
    <x v="2"/>
    <x v="0"/>
    <x v="0"/>
  </r>
  <r>
    <n v="1236"/>
    <s v="Key, Lawrence"/>
    <n v="100"/>
    <s v="Lawrence"/>
    <s v="Revenue"/>
    <s v="Total"/>
    <x v="0"/>
    <s v="4R"/>
    <x v="3"/>
    <x v="0"/>
    <x v="1"/>
  </r>
  <r>
    <n v="1237"/>
    <s v="Key, Lawrence"/>
    <n v="100"/>
    <s v="Lawrence"/>
    <s v="Revenue"/>
    <s v="Line Item"/>
    <x v="0"/>
    <s v="5R"/>
    <x v="4"/>
    <x v="0"/>
    <x v="0"/>
  </r>
  <r>
    <n v="1238"/>
    <s v="Key, Lawrence"/>
    <n v="100"/>
    <s v="Lawrence"/>
    <s v="Revenue"/>
    <s v="Line Item"/>
    <x v="0"/>
    <s v="6R"/>
    <x v="5"/>
    <x v="0"/>
    <x v="0"/>
  </r>
  <r>
    <n v="1239"/>
    <s v="Key, Lawrence"/>
    <n v="100"/>
    <s v="Lawrence"/>
    <s v="Revenue"/>
    <s v="Total"/>
    <x v="0"/>
    <s v="7R"/>
    <x v="6"/>
    <x v="0"/>
    <x v="1"/>
  </r>
  <r>
    <n v="1240"/>
    <s v="Key, Lawrence"/>
    <n v="100"/>
    <s v="Lawrence"/>
    <s v="Revenue"/>
    <s v="Line Item"/>
    <x v="0"/>
    <s v="8R"/>
    <x v="7"/>
    <x v="0"/>
    <x v="0"/>
  </r>
  <r>
    <n v="1241"/>
    <s v="Key, Lawrence"/>
    <n v="100"/>
    <s v="Lawrence"/>
    <s v="Revenue"/>
    <s v="Line Item"/>
    <x v="0"/>
    <s v="9R"/>
    <x v="8"/>
    <x v="0"/>
    <x v="0"/>
  </r>
  <r>
    <n v="1242"/>
    <s v="Key, Lawrence"/>
    <n v="100"/>
    <s v="Lawrence"/>
    <s v="Revenue"/>
    <s v="Line Item"/>
    <x v="0"/>
    <s v="10R"/>
    <x v="9"/>
    <x v="0"/>
    <x v="0"/>
  </r>
  <r>
    <n v="1243"/>
    <s v="Key, Lawrence"/>
    <n v="100"/>
    <s v="Lawrence"/>
    <s v="Revenue"/>
    <s v="Line Item"/>
    <x v="0"/>
    <s v="11R"/>
    <x v="10"/>
    <x v="0"/>
    <x v="203"/>
  </r>
  <r>
    <n v="1244"/>
    <s v="Key, Lawrence"/>
    <n v="100"/>
    <s v="Lawrence"/>
    <s v="Revenue"/>
    <s v="Line Item"/>
    <x v="0"/>
    <s v="12R"/>
    <x v="11"/>
    <x v="0"/>
    <x v="0"/>
  </r>
  <r>
    <n v="1245"/>
    <s v="Key, Lawrence"/>
    <n v="100"/>
    <s v="Lawrence"/>
    <s v="Revenue"/>
    <s v="Line Item"/>
    <x v="0"/>
    <s v="13R"/>
    <x v="12"/>
    <x v="0"/>
    <x v="0"/>
  </r>
  <r>
    <n v="1246"/>
    <s v="Key, Lawrence"/>
    <n v="100"/>
    <s v="Lawrence"/>
    <s v="Revenue"/>
    <s v="Line Item"/>
    <x v="0"/>
    <s v="14R"/>
    <x v="13"/>
    <x v="0"/>
    <x v="0"/>
  </r>
  <r>
    <n v="1247"/>
    <s v="Key, Lawrence"/>
    <n v="100"/>
    <s v="Lawrence"/>
    <s v="Revenue"/>
    <s v="Line Item"/>
    <x v="0"/>
    <s v="15R"/>
    <x v="14"/>
    <x v="0"/>
    <x v="0"/>
  </r>
  <r>
    <n v="1248"/>
    <s v="Key, Lawrence"/>
    <n v="100"/>
    <s v="Lawrence"/>
    <s v="Revenue"/>
    <s v="Line Item"/>
    <x v="0"/>
    <s v="16R"/>
    <x v="15"/>
    <x v="0"/>
    <x v="0"/>
  </r>
  <r>
    <n v="1249"/>
    <s v="Key, Lawrence"/>
    <n v="100"/>
    <s v="Lawrence"/>
    <s v="Revenue"/>
    <s v="Line Item"/>
    <x v="0"/>
    <s v="17R"/>
    <x v="16"/>
    <x v="0"/>
    <x v="0"/>
  </r>
  <r>
    <n v="1250"/>
    <s v="Key, Lawrence"/>
    <n v="100"/>
    <s v="Lawrence"/>
    <s v="Revenue"/>
    <s v="Line Item"/>
    <x v="0"/>
    <s v="18R"/>
    <x v="17"/>
    <x v="0"/>
    <x v="0"/>
  </r>
  <r>
    <n v="1251"/>
    <s v="Key, Lawrence"/>
    <n v="100"/>
    <s v="Lawrence"/>
    <s v="Revenue"/>
    <s v="Line Item"/>
    <x v="0"/>
    <s v="19R"/>
    <x v="18"/>
    <x v="0"/>
    <x v="0"/>
  </r>
  <r>
    <n v="1252"/>
    <s v="Key, Lawrence"/>
    <n v="100"/>
    <s v="Lawrence"/>
    <s v="Revenue"/>
    <s v="Line Item"/>
    <x v="0"/>
    <s v="20R"/>
    <x v="19"/>
    <x v="0"/>
    <x v="0"/>
  </r>
  <r>
    <n v="1253"/>
    <s v="Key, Lawrence"/>
    <n v="100"/>
    <s v="Lawrence"/>
    <s v="Revenue"/>
    <s v="Line Item"/>
    <x v="0"/>
    <s v="21R"/>
    <x v="20"/>
    <x v="0"/>
    <x v="0"/>
  </r>
  <r>
    <n v="1254"/>
    <s v="Key, Lawrence"/>
    <n v="100"/>
    <s v="Lawrence"/>
    <s v="Revenue"/>
    <s v="Line Item"/>
    <x v="0"/>
    <s v="22R"/>
    <x v="21"/>
    <x v="0"/>
    <x v="0"/>
  </r>
  <r>
    <n v="1255"/>
    <s v="Key, Lawrence"/>
    <n v="100"/>
    <s v="Lawrence"/>
    <s v="Revenue"/>
    <s v="Line Item"/>
    <x v="0"/>
    <s v="23R"/>
    <x v="22"/>
    <x v="0"/>
    <x v="0"/>
  </r>
  <r>
    <n v="1256"/>
    <s v="Key, Lawrence"/>
    <n v="100"/>
    <s v="Lawrence"/>
    <s v="Revenue"/>
    <s v="Line Item"/>
    <x v="0"/>
    <s v="24R"/>
    <x v="23"/>
    <x v="0"/>
    <x v="0"/>
  </r>
  <r>
    <n v="1257"/>
    <s v="Key, Lawrence"/>
    <n v="100"/>
    <s v="Lawrence"/>
    <s v="Revenue"/>
    <s v="Line Item"/>
    <x v="0"/>
    <s v="25R"/>
    <x v="24"/>
    <x v="0"/>
    <x v="0"/>
  </r>
  <r>
    <n v="1258"/>
    <s v="Key, Lawrence"/>
    <n v="100"/>
    <s v="Lawrence"/>
    <s v="Revenue"/>
    <s v="Line Item"/>
    <x v="0"/>
    <s v="26R"/>
    <x v="25"/>
    <x v="0"/>
    <x v="0"/>
  </r>
  <r>
    <n v="1259"/>
    <s v="Key, Lawrence"/>
    <n v="100"/>
    <s v="Lawrence"/>
    <s v="Revenue"/>
    <s v="Line Item"/>
    <x v="0"/>
    <s v="27R"/>
    <x v="26"/>
    <x v="0"/>
    <x v="0"/>
  </r>
  <r>
    <n v="1260"/>
    <s v="Key, Lawrence"/>
    <n v="100"/>
    <s v="Lawrence"/>
    <s v="Revenue"/>
    <s v="Line Item"/>
    <x v="0"/>
    <s v="28R"/>
    <x v="27"/>
    <x v="0"/>
    <x v="0"/>
  </r>
  <r>
    <n v="1261"/>
    <s v="Key, Lawrence"/>
    <n v="100"/>
    <s v="Lawrence"/>
    <s v="Revenue"/>
    <s v="Line Item"/>
    <x v="0"/>
    <s v="29R"/>
    <x v="28"/>
    <x v="0"/>
    <x v="0"/>
  </r>
  <r>
    <n v="1262"/>
    <s v="Key, Lawrence"/>
    <n v="100"/>
    <s v="Lawrence"/>
    <s v="Revenue"/>
    <s v="Line Item"/>
    <x v="0"/>
    <s v="30R"/>
    <x v="29"/>
    <x v="0"/>
    <x v="0"/>
  </r>
  <r>
    <n v="1263"/>
    <s v="Key, Lawrence"/>
    <n v="100"/>
    <s v="Lawrence"/>
    <s v="Revenue"/>
    <s v="Line Item"/>
    <x v="0"/>
    <s v="31R"/>
    <x v="30"/>
    <x v="0"/>
    <x v="0"/>
  </r>
  <r>
    <n v="1264"/>
    <s v="Key, Lawrence"/>
    <n v="100"/>
    <s v="Lawrence"/>
    <s v="Revenue"/>
    <s v="Line Item"/>
    <x v="0"/>
    <s v="32R"/>
    <x v="31"/>
    <x v="0"/>
    <x v="0"/>
  </r>
  <r>
    <n v="1265"/>
    <s v="Key, Lawrence"/>
    <n v="100"/>
    <s v="Lawrence"/>
    <s v="Revenue"/>
    <s v="Line Item"/>
    <x v="0"/>
    <s v="33R"/>
    <x v="32"/>
    <x v="0"/>
    <x v="0"/>
  </r>
  <r>
    <n v="1266"/>
    <s v="Key, Lawrence"/>
    <n v="100"/>
    <s v="Lawrence"/>
    <s v="Revenue"/>
    <s v="Line Item"/>
    <x v="0"/>
    <s v="34R"/>
    <x v="33"/>
    <x v="0"/>
    <x v="0"/>
  </r>
  <r>
    <n v="1267"/>
    <s v="Key, Lawrence"/>
    <n v="100"/>
    <s v="Lawrence"/>
    <s v="Revenue"/>
    <s v="Line Item"/>
    <x v="0"/>
    <s v="35R"/>
    <x v="34"/>
    <x v="0"/>
    <x v="0"/>
  </r>
  <r>
    <n v="1268"/>
    <s v="Key, Lawrence"/>
    <n v="100"/>
    <s v="Lawrence"/>
    <s v="Revenue"/>
    <s v="Line Item"/>
    <x v="0"/>
    <s v="36R"/>
    <x v="35"/>
    <x v="0"/>
    <x v="0"/>
  </r>
  <r>
    <n v="1269"/>
    <s v="Key, Lawrence"/>
    <n v="100"/>
    <s v="Lawrence"/>
    <s v="Revenue"/>
    <s v="Line Item"/>
    <x v="0"/>
    <s v="37R"/>
    <x v="36"/>
    <x v="0"/>
    <x v="0"/>
  </r>
  <r>
    <n v="1270"/>
    <s v="Key, Lawrence"/>
    <n v="100"/>
    <s v="Lawrence"/>
    <s v="Revenue"/>
    <s v="Line Item"/>
    <x v="0"/>
    <s v="38R"/>
    <x v="37"/>
    <x v="0"/>
    <x v="0"/>
  </r>
  <r>
    <n v="1271"/>
    <s v="Key, Lawrence"/>
    <n v="100"/>
    <s v="Lawrence"/>
    <s v="Revenue"/>
    <s v="Line Item"/>
    <x v="0"/>
    <s v="39R"/>
    <x v="38"/>
    <x v="0"/>
    <x v="0"/>
  </r>
  <r>
    <n v="1272"/>
    <s v="Key, Lawrence"/>
    <n v="100"/>
    <s v="Lawrence"/>
    <s v="Revenue"/>
    <s v="Line Item"/>
    <x v="0"/>
    <s v="40R"/>
    <x v="39"/>
    <x v="0"/>
    <x v="0"/>
  </r>
  <r>
    <n v="1273"/>
    <s v="Key, Lawrence"/>
    <n v="100"/>
    <s v="Lawrence"/>
    <s v="Revenue"/>
    <s v="Line Item"/>
    <x v="0"/>
    <s v="41R"/>
    <x v="40"/>
    <x v="0"/>
    <x v="0"/>
  </r>
  <r>
    <n v="1274"/>
    <s v="Key, Lawrence"/>
    <n v="100"/>
    <s v="Lawrence"/>
    <s v="Revenue"/>
    <s v="Line Item"/>
    <x v="0"/>
    <s v="42R"/>
    <x v="41"/>
    <x v="0"/>
    <x v="0"/>
  </r>
  <r>
    <n v="1275"/>
    <s v="Key, Lawrence"/>
    <n v="100"/>
    <s v="Lawrence"/>
    <s v="Revenue"/>
    <s v="Total"/>
    <x v="0"/>
    <s v="43R"/>
    <x v="42"/>
    <x v="0"/>
    <x v="203"/>
  </r>
  <r>
    <n v="1276"/>
    <s v="Key, Lawrence"/>
    <n v="100"/>
    <s v="Lawrence"/>
    <s v="Revenue"/>
    <s v="Line Item"/>
    <x v="0"/>
    <s v="44R"/>
    <x v="43"/>
    <x v="0"/>
    <x v="0"/>
  </r>
  <r>
    <n v="1277"/>
    <s v="Key, Lawrence"/>
    <n v="100"/>
    <s v="Lawrence"/>
    <s v="Revenue"/>
    <s v="Line Item"/>
    <x v="0"/>
    <s v="45R"/>
    <x v="44"/>
    <x v="0"/>
    <x v="0"/>
  </r>
  <r>
    <n v="1278"/>
    <s v="Key, Lawrence"/>
    <n v="100"/>
    <s v="Lawrence"/>
    <s v="Revenue"/>
    <s v="Line Item"/>
    <x v="0"/>
    <s v="46R"/>
    <x v="45"/>
    <x v="0"/>
    <x v="0"/>
  </r>
  <r>
    <n v="1279"/>
    <s v="Key, Lawrence"/>
    <n v="100"/>
    <s v="Lawrence"/>
    <s v="Revenue"/>
    <s v="Line Item"/>
    <x v="0"/>
    <s v="47R"/>
    <x v="46"/>
    <x v="0"/>
    <x v="0"/>
  </r>
  <r>
    <n v="1280"/>
    <s v="Key, Lawrence"/>
    <n v="100"/>
    <s v="Lawrence"/>
    <s v="Revenue"/>
    <s v="Line Item"/>
    <x v="0"/>
    <s v="48R"/>
    <x v="47"/>
    <x v="0"/>
    <x v="0"/>
  </r>
  <r>
    <n v="1281"/>
    <s v="Key, Lawrence"/>
    <n v="100"/>
    <s v="Lawrence"/>
    <s v="Revenue"/>
    <s v="Line Item"/>
    <x v="0"/>
    <s v="49R"/>
    <x v="48"/>
    <x v="0"/>
    <x v="204"/>
  </r>
  <r>
    <n v="1282"/>
    <s v="Key, Lawrence"/>
    <n v="100"/>
    <s v="Lawrence"/>
    <s v="Revenue"/>
    <s v="Line Item"/>
    <x v="0"/>
    <s v="50R"/>
    <x v="49"/>
    <x v="0"/>
    <x v="0"/>
  </r>
  <r>
    <n v="1283"/>
    <s v="Key, Lawrence"/>
    <n v="100"/>
    <s v="Lawrence"/>
    <s v="Revenue"/>
    <s v="Line Item"/>
    <x v="0"/>
    <s v="51R"/>
    <x v="50"/>
    <x v="0"/>
    <x v="0"/>
  </r>
  <r>
    <n v="1284"/>
    <s v="Key, Lawrence"/>
    <n v="100"/>
    <s v="Lawrence"/>
    <s v="Revenue"/>
    <s v="Line Item"/>
    <x v="0"/>
    <s v="52R"/>
    <x v="51"/>
    <x v="0"/>
    <x v="0"/>
  </r>
  <r>
    <n v="1285"/>
    <s v="Key, Lawrence"/>
    <n v="100"/>
    <s v="Lawrence"/>
    <s v="Revenue"/>
    <s v="Total"/>
    <x v="0"/>
    <s v="53R"/>
    <x v="52"/>
    <x v="0"/>
    <x v="205"/>
  </r>
  <r>
    <n v="1286"/>
    <s v="Key, Lawrence"/>
    <n v="100"/>
    <s v="Lawrence"/>
    <s v="Salary Expense"/>
    <s v="Line Item"/>
    <x v="1"/>
    <s v="1S"/>
    <x v="53"/>
    <x v="0"/>
    <x v="0"/>
  </r>
  <r>
    <n v="1287"/>
    <s v="Key, Lawrence"/>
    <n v="100"/>
    <s v="Lawrence"/>
    <s v="Salary Expense"/>
    <s v="Line Item"/>
    <x v="1"/>
    <s v="2S"/>
    <x v="54"/>
    <x v="0"/>
    <x v="0"/>
  </r>
  <r>
    <n v="1288"/>
    <s v="Key, Lawrence"/>
    <n v="100"/>
    <s v="Lawrence"/>
    <s v="Salary Expense"/>
    <s v="Line Item"/>
    <x v="1"/>
    <s v="3S"/>
    <x v="55"/>
    <x v="0"/>
    <x v="0"/>
  </r>
  <r>
    <n v="1289"/>
    <s v="Key, Lawrence"/>
    <n v="100"/>
    <s v="Lawrence"/>
    <s v="Salary Expense"/>
    <s v="Line Item"/>
    <x v="2"/>
    <s v="4S"/>
    <x v="56"/>
    <x v="0"/>
    <x v="0"/>
  </r>
  <r>
    <n v="1290"/>
    <s v="Key, Lawrence"/>
    <n v="100"/>
    <s v="Lawrence"/>
    <s v="Salary Expense"/>
    <s v="Line Item"/>
    <x v="2"/>
    <s v="5S"/>
    <x v="57"/>
    <x v="0"/>
    <x v="0"/>
  </r>
  <r>
    <n v="1291"/>
    <s v="Key, Lawrence"/>
    <n v="100"/>
    <s v="Lawrence"/>
    <s v="Salary Expense"/>
    <s v="Line Item"/>
    <x v="2"/>
    <s v="6S"/>
    <x v="58"/>
    <x v="0"/>
    <x v="0"/>
  </r>
  <r>
    <n v="1292"/>
    <s v="Key, Lawrence"/>
    <n v="100"/>
    <s v="Lawrence"/>
    <s v="Salary Expense"/>
    <s v="Line Item"/>
    <x v="2"/>
    <s v="7S"/>
    <x v="59"/>
    <x v="0"/>
    <x v="0"/>
  </r>
  <r>
    <n v="1293"/>
    <s v="Key, Lawrence"/>
    <n v="100"/>
    <s v="Lawrence"/>
    <s v="Salary Expense"/>
    <s v="Line Item"/>
    <x v="2"/>
    <s v="8S"/>
    <x v="60"/>
    <x v="0"/>
    <x v="0"/>
  </r>
  <r>
    <n v="1294"/>
    <s v="Key, Lawrence"/>
    <n v="100"/>
    <s v="Lawrence"/>
    <s v="Salary Expense"/>
    <s v="Line Item"/>
    <x v="2"/>
    <s v="9S"/>
    <x v="61"/>
    <x v="0"/>
    <x v="0"/>
  </r>
  <r>
    <n v="1295"/>
    <s v="Key, Lawrence"/>
    <n v="100"/>
    <s v="Lawrence"/>
    <s v="Salary Expense"/>
    <s v="Line Item"/>
    <x v="2"/>
    <s v="10S"/>
    <x v="62"/>
    <x v="0"/>
    <x v="0"/>
  </r>
  <r>
    <n v="1296"/>
    <s v="Key, Lawrence"/>
    <n v="100"/>
    <s v="Lawrence"/>
    <s v="Salary Expense"/>
    <s v="Line Item"/>
    <x v="2"/>
    <s v="11S"/>
    <x v="63"/>
    <x v="0"/>
    <x v="0"/>
  </r>
  <r>
    <n v="1297"/>
    <s v="Key, Lawrence"/>
    <n v="100"/>
    <s v="Lawrence"/>
    <s v="Salary Expense"/>
    <s v="Line Item"/>
    <x v="2"/>
    <s v="12S"/>
    <x v="64"/>
    <x v="0"/>
    <x v="0"/>
  </r>
  <r>
    <n v="1298"/>
    <s v="Key, Lawrence"/>
    <n v="100"/>
    <s v="Lawrence"/>
    <s v="Salary Expense"/>
    <s v="Line Item"/>
    <x v="2"/>
    <s v="13S"/>
    <x v="65"/>
    <x v="0"/>
    <x v="0"/>
  </r>
  <r>
    <n v="1299"/>
    <s v="Key, Lawrence"/>
    <n v="100"/>
    <s v="Lawrence"/>
    <s v="Salary Expense"/>
    <s v="Line Item"/>
    <x v="2"/>
    <s v="14S"/>
    <x v="66"/>
    <x v="0"/>
    <x v="0"/>
  </r>
  <r>
    <n v="1300"/>
    <s v="Key, Lawrence"/>
    <n v="100"/>
    <s v="Lawrence"/>
    <s v="Salary Expense"/>
    <s v="Line Item"/>
    <x v="2"/>
    <s v="15S"/>
    <x v="67"/>
    <x v="0"/>
    <x v="0"/>
  </r>
  <r>
    <n v="1301"/>
    <s v="Key, Lawrence"/>
    <n v="100"/>
    <s v="Lawrence"/>
    <s v="Salary Expense"/>
    <s v="Line Item"/>
    <x v="2"/>
    <s v="16S"/>
    <x v="68"/>
    <x v="0"/>
    <x v="0"/>
  </r>
  <r>
    <n v="1302"/>
    <s v="Key, Lawrence"/>
    <n v="100"/>
    <s v="Lawrence"/>
    <s v="Salary Expense"/>
    <s v="Line Item"/>
    <x v="2"/>
    <s v="17S"/>
    <x v="69"/>
    <x v="0"/>
    <x v="0"/>
  </r>
  <r>
    <n v="1303"/>
    <s v="Key, Lawrence"/>
    <n v="100"/>
    <s v="Lawrence"/>
    <s v="Salary Expense"/>
    <s v="Line Item"/>
    <x v="2"/>
    <s v="18S"/>
    <x v="70"/>
    <x v="0"/>
    <x v="0"/>
  </r>
  <r>
    <n v="1304"/>
    <s v="Key, Lawrence"/>
    <n v="100"/>
    <s v="Lawrence"/>
    <s v="Salary Expense"/>
    <s v="Line Item"/>
    <x v="2"/>
    <s v="19S"/>
    <x v="71"/>
    <x v="0"/>
    <x v="0"/>
  </r>
  <r>
    <n v="1305"/>
    <s v="Key, Lawrence"/>
    <n v="100"/>
    <s v="Lawrence"/>
    <s v="Salary Expense"/>
    <s v="Line Item"/>
    <x v="2"/>
    <s v="20S"/>
    <x v="72"/>
    <x v="0"/>
    <x v="0"/>
  </r>
  <r>
    <n v="1306"/>
    <s v="Key, Lawrence"/>
    <n v="100"/>
    <s v="Lawrence"/>
    <s v="Salary Expense"/>
    <s v="Line Item"/>
    <x v="2"/>
    <s v="21S"/>
    <x v="73"/>
    <x v="0"/>
    <x v="0"/>
  </r>
  <r>
    <n v="1307"/>
    <s v="Key, Lawrence"/>
    <n v="100"/>
    <s v="Lawrence"/>
    <s v="Salary Expense"/>
    <s v="Line Item"/>
    <x v="2"/>
    <s v="22S"/>
    <x v="74"/>
    <x v="0"/>
    <x v="0"/>
  </r>
  <r>
    <n v="1308"/>
    <s v="Key, Lawrence"/>
    <n v="100"/>
    <s v="Lawrence"/>
    <s v="Salary Expense"/>
    <s v="Line Item"/>
    <x v="2"/>
    <s v="23S"/>
    <x v="75"/>
    <x v="0"/>
    <x v="0"/>
  </r>
  <r>
    <n v="1309"/>
    <s v="Key, Lawrence"/>
    <n v="100"/>
    <s v="Lawrence"/>
    <s v="Salary Expense"/>
    <s v="Line Item"/>
    <x v="2"/>
    <s v="24S"/>
    <x v="76"/>
    <x v="0"/>
    <x v="0"/>
  </r>
  <r>
    <n v="1310"/>
    <s v="Key, Lawrence"/>
    <n v="100"/>
    <s v="Lawrence"/>
    <s v="Salary Expense"/>
    <s v="Line Item"/>
    <x v="2"/>
    <s v="25S"/>
    <x v="77"/>
    <x v="0"/>
    <x v="0"/>
  </r>
  <r>
    <n v="1311"/>
    <s v="Key, Lawrence"/>
    <n v="100"/>
    <s v="Lawrence"/>
    <s v="Salary Expense"/>
    <s v="Line Item"/>
    <x v="2"/>
    <s v="26S"/>
    <x v="78"/>
    <x v="0"/>
    <x v="0"/>
  </r>
  <r>
    <n v="1312"/>
    <s v="Key, Lawrence"/>
    <n v="100"/>
    <s v="Lawrence"/>
    <s v="Salary Expense"/>
    <s v="Line Item"/>
    <x v="2"/>
    <s v="27S"/>
    <x v="79"/>
    <x v="0"/>
    <x v="0"/>
  </r>
  <r>
    <n v="1313"/>
    <s v="Key, Lawrence"/>
    <n v="100"/>
    <s v="Lawrence"/>
    <s v="Salary Expense"/>
    <s v="Line Item"/>
    <x v="2"/>
    <s v="28S"/>
    <x v="80"/>
    <x v="0"/>
    <x v="0"/>
  </r>
  <r>
    <n v="1314"/>
    <s v="Key, Lawrence"/>
    <n v="100"/>
    <s v="Lawrence"/>
    <s v="Salary Expense"/>
    <s v="Line Item"/>
    <x v="2"/>
    <s v="29S"/>
    <x v="81"/>
    <x v="19"/>
    <x v="206"/>
  </r>
  <r>
    <n v="1315"/>
    <s v="Key, Lawrence"/>
    <n v="100"/>
    <s v="Lawrence"/>
    <s v="Salary Expense"/>
    <s v="Line Item"/>
    <x v="2"/>
    <s v="30S"/>
    <x v="82"/>
    <x v="28"/>
    <x v="207"/>
  </r>
  <r>
    <n v="1316"/>
    <s v="Key, Lawrence"/>
    <n v="100"/>
    <s v="Lawrence"/>
    <s v="Salary Expense"/>
    <s v="Line Item"/>
    <x v="2"/>
    <s v="31S"/>
    <x v="83"/>
    <x v="0"/>
    <x v="0"/>
  </r>
  <r>
    <n v="1317"/>
    <s v="Key, Lawrence"/>
    <n v="100"/>
    <s v="Lawrence"/>
    <s v="Salary Expense"/>
    <s v="Line Item"/>
    <x v="2"/>
    <s v="32S"/>
    <x v="84"/>
    <x v="0"/>
    <x v="0"/>
  </r>
  <r>
    <n v="1318"/>
    <s v="Key, Lawrence"/>
    <n v="100"/>
    <s v="Lawrence"/>
    <s v="Salary Expense"/>
    <s v="Line Item"/>
    <x v="2"/>
    <s v="33S"/>
    <x v="85"/>
    <x v="0"/>
    <x v="0"/>
  </r>
  <r>
    <n v="1319"/>
    <s v="Key, Lawrence"/>
    <n v="100"/>
    <s v="Lawrence"/>
    <s v="Salary Expense"/>
    <s v="Line Item"/>
    <x v="2"/>
    <s v="34S"/>
    <x v="86"/>
    <x v="0"/>
    <x v="0"/>
  </r>
  <r>
    <n v="1320"/>
    <s v="Key, Lawrence"/>
    <n v="100"/>
    <s v="Lawrence"/>
    <s v="Salary Expense"/>
    <s v="Line Item"/>
    <x v="2"/>
    <s v="35S"/>
    <x v="87"/>
    <x v="29"/>
    <x v="208"/>
  </r>
  <r>
    <n v="1321"/>
    <s v="Key, Lawrence"/>
    <n v="100"/>
    <s v="Lawrence"/>
    <s v="Salary Expense"/>
    <s v="Line Item"/>
    <x v="2"/>
    <s v="36S"/>
    <x v="88"/>
    <x v="0"/>
    <x v="0"/>
  </r>
  <r>
    <n v="1322"/>
    <s v="Key, Lawrence"/>
    <n v="100"/>
    <s v="Lawrence"/>
    <s v="Salary Expense"/>
    <s v="Line Item"/>
    <x v="2"/>
    <s v="37S"/>
    <x v="89"/>
    <x v="0"/>
    <x v="0"/>
  </r>
  <r>
    <n v="1323"/>
    <s v="Key, Lawrence"/>
    <n v="100"/>
    <s v="Lawrence"/>
    <s v="Salary Expense"/>
    <s v="Line Item"/>
    <x v="0"/>
    <s v="38S"/>
    <x v="90"/>
    <x v="10"/>
    <x v="0"/>
  </r>
  <r>
    <n v="1324"/>
    <s v="Key, Lawrence"/>
    <n v="100"/>
    <s v="Lawrence"/>
    <s v="Salary Expense"/>
    <s v="Total"/>
    <x v="0"/>
    <s v="39S"/>
    <x v="91"/>
    <x v="30"/>
    <x v="209"/>
  </r>
  <r>
    <n v="1325"/>
    <s v="Key, Lawrence"/>
    <n v="100"/>
    <s v="Lawrence"/>
    <s v="Expense"/>
    <s v="Total"/>
    <x v="0"/>
    <s v="1E"/>
    <x v="92"/>
    <x v="30"/>
    <x v="209"/>
  </r>
  <r>
    <n v="1326"/>
    <s v="Key, Lawrence"/>
    <n v="100"/>
    <s v="Lawrence"/>
    <s v="Expense"/>
    <s v="Line Item"/>
    <x v="0"/>
    <s v="2E"/>
    <x v="93"/>
    <x v="0"/>
    <x v="0"/>
  </r>
  <r>
    <n v="1327"/>
    <s v="Key, Lawrence"/>
    <n v="100"/>
    <s v="Lawrence"/>
    <s v="Expense"/>
    <s v="Line Item"/>
    <x v="0"/>
    <s v="3E"/>
    <x v="94"/>
    <x v="0"/>
    <x v="0"/>
  </r>
  <r>
    <n v="1328"/>
    <s v="Key, Lawrence"/>
    <n v="100"/>
    <s v="Lawrence"/>
    <s v="Expense"/>
    <s v="Line Item"/>
    <x v="0"/>
    <s v="4E"/>
    <x v="95"/>
    <x v="0"/>
    <x v="0"/>
  </r>
  <r>
    <n v="1329"/>
    <s v="Key, Lawrence"/>
    <n v="100"/>
    <s v="Lawrence"/>
    <s v="Expense"/>
    <s v="Line Item"/>
    <x v="0"/>
    <s v="5E"/>
    <x v="96"/>
    <x v="0"/>
    <x v="0"/>
  </r>
  <r>
    <n v="1330"/>
    <s v="Key, Lawrence"/>
    <n v="100"/>
    <s v="Lawrence"/>
    <s v="Expense"/>
    <s v="Total"/>
    <x v="0"/>
    <s v="6E"/>
    <x v="97"/>
    <x v="6"/>
    <x v="1"/>
  </r>
  <r>
    <n v="1331"/>
    <s v="Key, Lawrence"/>
    <n v="100"/>
    <s v="Lawrence"/>
    <s v="Expense"/>
    <s v="Line Item"/>
    <x v="0"/>
    <s v="7E"/>
    <x v="98"/>
    <x v="0"/>
    <x v="0"/>
  </r>
  <r>
    <n v="1332"/>
    <s v="Key, Lawrence"/>
    <n v="100"/>
    <s v="Lawrence"/>
    <s v="Expense"/>
    <s v="Total"/>
    <x v="0"/>
    <s v="8E"/>
    <x v="99"/>
    <x v="30"/>
    <x v="209"/>
  </r>
  <r>
    <n v="1333"/>
    <s v="Key, Lawrence"/>
    <n v="100"/>
    <s v="Lawrence"/>
    <s v="Expense"/>
    <s v="Line Item"/>
    <x v="0"/>
    <s v="9E"/>
    <x v="100"/>
    <x v="0"/>
    <x v="210"/>
  </r>
  <r>
    <n v="1334"/>
    <s v="Key, Lawrence"/>
    <n v="100"/>
    <s v="Lawrence"/>
    <s v="Expense"/>
    <s v="Line Item"/>
    <x v="0"/>
    <s v="10E"/>
    <x v="101"/>
    <x v="0"/>
    <x v="211"/>
  </r>
  <r>
    <n v="1335"/>
    <s v="Key, Lawrence"/>
    <n v="100"/>
    <s v="Lawrence"/>
    <s v="Expense"/>
    <s v="Line Item"/>
    <x v="0"/>
    <s v="11E"/>
    <x v="102"/>
    <x v="0"/>
    <x v="0"/>
  </r>
  <r>
    <n v="1336"/>
    <s v="Key, Lawrence"/>
    <n v="100"/>
    <s v="Lawrence"/>
    <s v="Expense"/>
    <s v="Total"/>
    <x v="0"/>
    <s v="12E"/>
    <x v="103"/>
    <x v="0"/>
    <x v="212"/>
  </r>
  <r>
    <n v="1337"/>
    <s v="Key, Lawrence"/>
    <n v="100"/>
    <s v="Lawrence"/>
    <s v="Expense"/>
    <s v="Line Item"/>
    <x v="0"/>
    <s v="13E"/>
    <x v="104"/>
    <x v="0"/>
    <x v="0"/>
  </r>
  <r>
    <n v="1338"/>
    <s v="Key, Lawrence"/>
    <n v="100"/>
    <s v="Lawrence"/>
    <s v="Expense"/>
    <s v="Line Item"/>
    <x v="0"/>
    <s v="14E"/>
    <x v="105"/>
    <x v="0"/>
    <x v="213"/>
  </r>
  <r>
    <n v="1339"/>
    <s v="Key, Lawrence"/>
    <n v="100"/>
    <s v="Lawrence"/>
    <s v="Expense"/>
    <s v="Line Item"/>
    <x v="0"/>
    <s v="15E"/>
    <x v="106"/>
    <x v="0"/>
    <x v="165"/>
  </r>
  <r>
    <n v="1340"/>
    <s v="Key, Lawrence"/>
    <n v="100"/>
    <s v="Lawrence"/>
    <s v="Expense"/>
    <s v="Line Item"/>
    <x v="0"/>
    <s v="16E"/>
    <x v="107"/>
    <x v="0"/>
    <x v="214"/>
  </r>
  <r>
    <n v="1341"/>
    <s v="Key, Lawrence"/>
    <n v="100"/>
    <s v="Lawrence"/>
    <s v="Expense"/>
    <s v="Total"/>
    <x v="0"/>
    <s v="17E"/>
    <x v="108"/>
    <x v="0"/>
    <x v="215"/>
  </r>
  <r>
    <n v="1342"/>
    <s v="Key, Lawrence"/>
    <n v="100"/>
    <s v="Lawrence"/>
    <s v="Expense"/>
    <s v="Line Item"/>
    <x v="0"/>
    <s v="18E"/>
    <x v="109"/>
    <x v="0"/>
    <x v="0"/>
  </r>
  <r>
    <n v="1343"/>
    <s v="Key, Lawrence"/>
    <n v="100"/>
    <s v="Lawrence"/>
    <s v="Expense"/>
    <s v="Line Item"/>
    <x v="0"/>
    <s v="19E"/>
    <x v="110"/>
    <x v="0"/>
    <x v="0"/>
  </r>
  <r>
    <n v="1344"/>
    <s v="Key, Lawrence"/>
    <n v="100"/>
    <s v="Lawrence"/>
    <s v="Expense"/>
    <s v="Line Item"/>
    <x v="0"/>
    <s v="20E"/>
    <x v="111"/>
    <x v="0"/>
    <x v="87"/>
  </r>
  <r>
    <n v="1345"/>
    <s v="Key, Lawrence"/>
    <n v="100"/>
    <s v="Lawrence"/>
    <s v="Expense"/>
    <s v="Line Item"/>
    <x v="0"/>
    <s v="21E"/>
    <x v="112"/>
    <x v="0"/>
    <x v="216"/>
  </r>
  <r>
    <n v="1346"/>
    <s v="Key, Lawrence"/>
    <n v="100"/>
    <s v="Lawrence"/>
    <s v="Expense"/>
    <s v="Line Item"/>
    <x v="0"/>
    <s v="22E"/>
    <x v="113"/>
    <x v="0"/>
    <x v="217"/>
  </r>
  <r>
    <n v="1347"/>
    <s v="Key, Lawrence"/>
    <n v="100"/>
    <s v="Lawrence"/>
    <s v="Expense"/>
    <s v="Line Item"/>
    <x v="0"/>
    <s v="23E"/>
    <x v="114"/>
    <x v="0"/>
    <x v="218"/>
  </r>
  <r>
    <n v="1348"/>
    <s v="Key, Lawrence"/>
    <n v="100"/>
    <s v="Lawrence"/>
    <s v="Expense"/>
    <s v="Line Item"/>
    <x v="0"/>
    <s v="24E"/>
    <x v="115"/>
    <x v="0"/>
    <x v="0"/>
  </r>
  <r>
    <n v="1349"/>
    <s v="Key, Lawrence"/>
    <n v="100"/>
    <s v="Lawrence"/>
    <s v="Expense"/>
    <s v="Line Item"/>
    <x v="0"/>
    <s v="25E"/>
    <x v="116"/>
    <x v="0"/>
    <x v="0"/>
  </r>
  <r>
    <n v="1350"/>
    <s v="Key, Lawrence"/>
    <n v="100"/>
    <s v="Lawrence"/>
    <s v="Expense"/>
    <s v="Line Item"/>
    <x v="0"/>
    <s v="26E"/>
    <x v="117"/>
    <x v="0"/>
    <x v="219"/>
  </r>
  <r>
    <n v="1351"/>
    <s v="Key, Lawrence"/>
    <n v="100"/>
    <s v="Lawrence"/>
    <s v="Expense"/>
    <s v="Line Item"/>
    <x v="0"/>
    <s v="27E"/>
    <x v="118"/>
    <x v="0"/>
    <x v="0"/>
  </r>
  <r>
    <n v="1352"/>
    <s v="Key, Lawrence"/>
    <n v="100"/>
    <s v="Lawrence"/>
    <s v="Expense"/>
    <s v="Line Item"/>
    <x v="0"/>
    <s v="28E"/>
    <x v="119"/>
    <x v="0"/>
    <x v="0"/>
  </r>
  <r>
    <n v="1353"/>
    <s v="Key, Lawrence"/>
    <n v="100"/>
    <s v="Lawrence"/>
    <s v="Expense"/>
    <s v="Line Item"/>
    <x v="0"/>
    <s v="29E"/>
    <x v="120"/>
    <x v="0"/>
    <x v="0"/>
  </r>
  <r>
    <n v="1354"/>
    <s v="Key, Lawrence"/>
    <n v="100"/>
    <s v="Lawrence"/>
    <s v="Expense"/>
    <s v="Line Item"/>
    <x v="0"/>
    <s v="30E"/>
    <x v="121"/>
    <x v="0"/>
    <x v="0"/>
  </r>
  <r>
    <n v="1355"/>
    <s v="Key, Lawrence"/>
    <n v="100"/>
    <s v="Lawrence"/>
    <s v="Expense"/>
    <s v="Line Item"/>
    <x v="0"/>
    <s v="31E"/>
    <x v="122"/>
    <x v="0"/>
    <x v="0"/>
  </r>
  <r>
    <n v="1356"/>
    <s v="Key, Lawrence"/>
    <n v="100"/>
    <s v="Lawrence"/>
    <s v="Expense"/>
    <s v="Line Item"/>
    <x v="0"/>
    <s v="32E"/>
    <x v="123"/>
    <x v="0"/>
    <x v="0"/>
  </r>
  <r>
    <n v="1357"/>
    <s v="Key, Lawrence"/>
    <n v="100"/>
    <s v="Lawrence"/>
    <s v="Expense"/>
    <s v="Line Item"/>
    <x v="0"/>
    <s v="33E"/>
    <x v="124"/>
    <x v="0"/>
    <x v="220"/>
  </r>
  <r>
    <n v="1358"/>
    <s v="Key, Lawrence"/>
    <n v="100"/>
    <s v="Lawrence"/>
    <s v="Expense"/>
    <s v="Line Item"/>
    <x v="0"/>
    <s v="34E"/>
    <x v="125"/>
    <x v="0"/>
    <x v="0"/>
  </r>
  <r>
    <n v="1359"/>
    <s v="Key, Lawrence"/>
    <n v="100"/>
    <s v="Lawrence"/>
    <s v="Expense"/>
    <s v="Line Item"/>
    <x v="0"/>
    <s v="35E"/>
    <x v="126"/>
    <x v="0"/>
    <x v="0"/>
  </r>
  <r>
    <n v="1360"/>
    <s v="Key, Lawrence"/>
    <n v="100"/>
    <s v="Lawrence"/>
    <s v="Expense"/>
    <s v="Total"/>
    <x v="0"/>
    <s v="36E"/>
    <x v="127"/>
    <x v="0"/>
    <x v="221"/>
  </r>
  <r>
    <n v="1361"/>
    <s v="Key, Lawrence"/>
    <n v="100"/>
    <s v="Lawrence"/>
    <s v="Expense"/>
    <s v="Line Item"/>
    <x v="0"/>
    <s v="42E"/>
    <x v="128"/>
    <x v="0"/>
    <x v="0"/>
  </r>
  <r>
    <n v="1362"/>
    <s v="Key, Lawrence"/>
    <n v="100"/>
    <s v="Lawrence"/>
    <s v="Expense"/>
    <s v="Line Item"/>
    <x v="0"/>
    <s v="43E"/>
    <x v="129"/>
    <x v="0"/>
    <x v="0"/>
  </r>
  <r>
    <n v="1363"/>
    <s v="Key, Lawrence"/>
    <n v="100"/>
    <s v="Lawrence"/>
    <s v="Expense"/>
    <s v="Line Item"/>
    <x v="0"/>
    <s v="44E"/>
    <x v="130"/>
    <x v="0"/>
    <x v="0"/>
  </r>
  <r>
    <n v="1364"/>
    <s v="Key, Lawrence"/>
    <n v="100"/>
    <s v="Lawrence"/>
    <s v="Expense"/>
    <s v="Line Item"/>
    <x v="0"/>
    <s v="48E"/>
    <x v="131"/>
    <x v="0"/>
    <x v="222"/>
  </r>
  <r>
    <n v="1365"/>
    <s v="Key, Lawrence"/>
    <n v="100"/>
    <s v="Lawrence"/>
    <s v="Expense"/>
    <s v="Line Item"/>
    <x v="0"/>
    <s v="49E"/>
    <x v="132"/>
    <x v="0"/>
    <x v="223"/>
  </r>
  <r>
    <n v="1366"/>
    <s v="Key, Lawrence"/>
    <n v="100"/>
    <s v="Lawrence"/>
    <s v="Expense"/>
    <s v="Line Item"/>
    <x v="0"/>
    <s v="50E"/>
    <x v="133"/>
    <x v="0"/>
    <x v="0"/>
  </r>
  <r>
    <n v="1367"/>
    <s v="Key, Lawrence"/>
    <n v="100"/>
    <s v="Lawrence"/>
    <s v="Expense"/>
    <s v="Total"/>
    <x v="0"/>
    <s v="51E"/>
    <x v="134"/>
    <x v="0"/>
    <x v="224"/>
  </r>
  <r>
    <n v="1368"/>
    <s v="Key, Lawrence"/>
    <n v="100"/>
    <s v="Lawrence"/>
    <s v="Expense"/>
    <s v="Line Item"/>
    <x v="0"/>
    <s v="52E"/>
    <x v="135"/>
    <x v="0"/>
    <x v="225"/>
  </r>
  <r>
    <n v="1369"/>
    <s v="Key, Lawrence"/>
    <n v="100"/>
    <s v="Lawrence"/>
    <s v="Expense"/>
    <s v="Total"/>
    <x v="0"/>
    <s v="53E"/>
    <x v="136"/>
    <x v="0"/>
    <x v="226"/>
  </r>
  <r>
    <n v="1370"/>
    <s v="Key, Lawrence"/>
    <n v="100"/>
    <s v="Lawrence"/>
    <s v="Expense"/>
    <s v="Line Item"/>
    <x v="0"/>
    <s v="54E"/>
    <x v="137"/>
    <x v="0"/>
    <x v="0"/>
  </r>
  <r>
    <n v="1371"/>
    <s v="Key, Lawrence"/>
    <n v="100"/>
    <s v="Lawrence"/>
    <s v="Expense"/>
    <s v="Line Item"/>
    <x v="0"/>
    <s v="55E"/>
    <x v="138"/>
    <x v="0"/>
    <x v="204"/>
  </r>
  <r>
    <n v="1372"/>
    <s v="Key, Lawrence"/>
    <n v="100"/>
    <s v="Lawrence"/>
    <s v="Expense"/>
    <s v="Total"/>
    <x v="0"/>
    <s v="56E"/>
    <x v="139"/>
    <x v="0"/>
    <x v="227"/>
  </r>
  <r>
    <n v="1373"/>
    <s v="Key, Lawrence"/>
    <n v="100"/>
    <s v="Lawrence"/>
    <s v="Expense"/>
    <s v="Total"/>
    <x v="0"/>
    <s v="57E"/>
    <x v="140"/>
    <x v="0"/>
    <x v="205"/>
  </r>
  <r>
    <n v="1374"/>
    <s v="Key, Lawrence"/>
    <n v="100"/>
    <s v="Lawrence"/>
    <s v="Expense"/>
    <s v="Line Item"/>
    <x v="0"/>
    <s v="58E"/>
    <x v="141"/>
    <x v="0"/>
    <x v="228"/>
  </r>
  <r>
    <n v="1375"/>
    <s v="Key, Lawrence"/>
    <n v="100"/>
    <s v="Lawrence"/>
    <s v="Non-Reimbursable"/>
    <s v="Line Item"/>
    <x v="0"/>
    <s v="1N"/>
    <x v="142"/>
    <x v="0"/>
    <x v="0"/>
  </r>
  <r>
    <n v="1376"/>
    <s v="Key, Lawrence"/>
    <n v="100"/>
    <s v="Lawrence"/>
    <s v="Non-Reimbursable"/>
    <s v="Line Item"/>
    <x v="0"/>
    <s v="2N"/>
    <x v="143"/>
    <x v="0"/>
    <x v="0"/>
  </r>
  <r>
    <n v="1377"/>
    <s v="Key, Lawrence"/>
    <n v="100"/>
    <s v="Lawrence"/>
    <s v="Non-Reimbursable"/>
    <s v="Line Item"/>
    <x v="0"/>
    <s v="3N"/>
    <x v="144"/>
    <x v="0"/>
    <x v="0"/>
  </r>
  <r>
    <n v="1378"/>
    <s v="Key, Lawrence"/>
    <n v="100"/>
    <s v="Lawrence"/>
    <s v="Non-Reimbursable"/>
    <s v="Line Item"/>
    <x v="0"/>
    <s v="4N"/>
    <x v="145"/>
    <x v="0"/>
    <x v="0"/>
  </r>
  <r>
    <n v="1379"/>
    <s v="Key, Lawrence"/>
    <n v="100"/>
    <s v="Lawrence"/>
    <s v="Non-Reimbursable"/>
    <s v="Line Item"/>
    <x v="0"/>
    <s v="5N"/>
    <x v="146"/>
    <x v="0"/>
    <x v="0"/>
  </r>
  <r>
    <n v="1380"/>
    <s v="Key, Lawrence"/>
    <n v="100"/>
    <s v="Lawrence"/>
    <s v="Non-Reimbursable"/>
    <s v="Line Item"/>
    <x v="0"/>
    <s v="6N"/>
    <x v="147"/>
    <x v="0"/>
    <x v="0"/>
  </r>
  <r>
    <n v="1381"/>
    <s v="Key, Lawrence"/>
    <n v="100"/>
    <s v="Lawrence"/>
    <s v="Non-Reimbursable"/>
    <s v="Line Item"/>
    <x v="0"/>
    <s v="7N"/>
    <x v="148"/>
    <x v="0"/>
    <x v="0"/>
  </r>
  <r>
    <n v="1382"/>
    <s v="Key, Lawrence"/>
    <n v="100"/>
    <s v="Lawrence"/>
    <s v="Non-Reimbursable"/>
    <s v="Total"/>
    <x v="0"/>
    <s v="8N"/>
    <x v="149"/>
    <x v="0"/>
    <x v="1"/>
  </r>
  <r>
    <n v="1383"/>
    <s v="Key, Lawrence"/>
    <n v="100"/>
    <s v="Lawrence"/>
    <s v="Non-Reimbursable"/>
    <s v="Total"/>
    <x v="0"/>
    <s v="9N"/>
    <x v="150"/>
    <x v="0"/>
    <x v="204"/>
  </r>
  <r>
    <n v="1384"/>
    <s v="Key, Lawrence"/>
    <n v="100"/>
    <s v="Lawrence"/>
    <s v="Non-Reimbursable"/>
    <s v="Line Item"/>
    <x v="0"/>
    <s v="10N"/>
    <x v="151"/>
    <x v="0"/>
    <x v="204"/>
  </r>
  <r>
    <n v="1385"/>
    <s v="Key, Lawrence"/>
    <n v="100"/>
    <s v="Lawrence"/>
    <s v="Non-Reimbursable"/>
    <s v="Line Item"/>
    <x v="0"/>
    <s v="11N"/>
    <x v="152"/>
    <x v="0"/>
    <x v="0"/>
  </r>
  <r>
    <n v="1386"/>
    <s v="Key, Lawrence"/>
    <n v="100"/>
    <s v="Lawrence"/>
    <s v="Non-Reimbursable"/>
    <s v="Line Item"/>
    <x v="0"/>
    <s v="12N"/>
    <x v="153"/>
    <x v="0"/>
    <x v="1"/>
  </r>
  <r>
    <n v="1387"/>
    <s v="You Inc., Worcester"/>
    <n v="58"/>
    <s v="Worcester"/>
    <s v="Revenue"/>
    <s v="Line Item"/>
    <x v="0"/>
    <s v="1R"/>
    <x v="0"/>
    <x v="0"/>
    <x v="0"/>
  </r>
  <r>
    <n v="1388"/>
    <s v="You Inc., Worcester"/>
    <n v="58"/>
    <s v="Worcester"/>
    <s v="Revenue"/>
    <s v="Line Item"/>
    <x v="0"/>
    <s v="2R"/>
    <x v="1"/>
    <x v="0"/>
    <x v="0"/>
  </r>
  <r>
    <n v="1389"/>
    <s v="You Inc., Worcester"/>
    <n v="58"/>
    <s v="Worcester"/>
    <s v="Revenue"/>
    <s v="Line Item"/>
    <x v="0"/>
    <s v="3R"/>
    <x v="2"/>
    <x v="0"/>
    <x v="0"/>
  </r>
  <r>
    <n v="1390"/>
    <s v="You Inc., Worcester"/>
    <n v="58"/>
    <s v="Worcester"/>
    <s v="Revenue"/>
    <s v="Total"/>
    <x v="0"/>
    <s v="4R"/>
    <x v="3"/>
    <x v="0"/>
    <x v="1"/>
  </r>
  <r>
    <n v="1391"/>
    <s v="You Inc., Worcester"/>
    <n v="58"/>
    <s v="Worcester"/>
    <s v="Revenue"/>
    <s v="Line Item"/>
    <x v="0"/>
    <s v="5R"/>
    <x v="4"/>
    <x v="0"/>
    <x v="0"/>
  </r>
  <r>
    <n v="1392"/>
    <s v="You Inc., Worcester"/>
    <n v="58"/>
    <s v="Worcester"/>
    <s v="Revenue"/>
    <s v="Line Item"/>
    <x v="0"/>
    <s v="6R"/>
    <x v="5"/>
    <x v="0"/>
    <x v="0"/>
  </r>
  <r>
    <n v="1393"/>
    <s v="You Inc., Worcester"/>
    <n v="58"/>
    <s v="Worcester"/>
    <s v="Revenue"/>
    <s v="Total"/>
    <x v="0"/>
    <s v="7R"/>
    <x v="6"/>
    <x v="0"/>
    <x v="1"/>
  </r>
  <r>
    <n v="1394"/>
    <s v="You Inc., Worcester"/>
    <n v="58"/>
    <s v="Worcester"/>
    <s v="Revenue"/>
    <s v="Line Item"/>
    <x v="0"/>
    <s v="8R"/>
    <x v="7"/>
    <x v="0"/>
    <x v="0"/>
  </r>
  <r>
    <n v="1395"/>
    <s v="You Inc., Worcester"/>
    <n v="58"/>
    <s v="Worcester"/>
    <s v="Revenue"/>
    <s v="Line Item"/>
    <x v="0"/>
    <s v="9R"/>
    <x v="8"/>
    <x v="0"/>
    <x v="0"/>
  </r>
  <r>
    <n v="1396"/>
    <s v="You Inc., Worcester"/>
    <n v="58"/>
    <s v="Worcester"/>
    <s v="Revenue"/>
    <s v="Line Item"/>
    <x v="0"/>
    <s v="10R"/>
    <x v="9"/>
    <x v="0"/>
    <x v="0"/>
  </r>
  <r>
    <n v="1397"/>
    <s v="You Inc., Worcester"/>
    <n v="58"/>
    <s v="Worcester"/>
    <s v="Revenue"/>
    <s v="Line Item"/>
    <x v="0"/>
    <s v="11R"/>
    <x v="10"/>
    <x v="0"/>
    <x v="229"/>
  </r>
  <r>
    <n v="1398"/>
    <s v="You Inc., Worcester"/>
    <n v="58"/>
    <s v="Worcester"/>
    <s v="Revenue"/>
    <s v="Line Item"/>
    <x v="0"/>
    <s v="12R"/>
    <x v="11"/>
    <x v="0"/>
    <x v="0"/>
  </r>
  <r>
    <n v="1399"/>
    <s v="You Inc., Worcester"/>
    <n v="58"/>
    <s v="Worcester"/>
    <s v="Revenue"/>
    <s v="Line Item"/>
    <x v="0"/>
    <s v="13R"/>
    <x v="12"/>
    <x v="0"/>
    <x v="0"/>
  </r>
  <r>
    <n v="1400"/>
    <s v="You Inc., Worcester"/>
    <n v="58"/>
    <s v="Worcester"/>
    <s v="Revenue"/>
    <s v="Line Item"/>
    <x v="0"/>
    <s v="14R"/>
    <x v="13"/>
    <x v="0"/>
    <x v="0"/>
  </r>
  <r>
    <n v="1401"/>
    <s v="You Inc., Worcester"/>
    <n v="58"/>
    <s v="Worcester"/>
    <s v="Revenue"/>
    <s v="Line Item"/>
    <x v="0"/>
    <s v="15R"/>
    <x v="14"/>
    <x v="0"/>
    <x v="0"/>
  </r>
  <r>
    <n v="1402"/>
    <s v="You Inc., Worcester"/>
    <n v="58"/>
    <s v="Worcester"/>
    <s v="Revenue"/>
    <s v="Line Item"/>
    <x v="0"/>
    <s v="16R"/>
    <x v="15"/>
    <x v="0"/>
    <x v="0"/>
  </r>
  <r>
    <n v="1403"/>
    <s v="You Inc., Worcester"/>
    <n v="58"/>
    <s v="Worcester"/>
    <s v="Revenue"/>
    <s v="Line Item"/>
    <x v="0"/>
    <s v="17R"/>
    <x v="16"/>
    <x v="0"/>
    <x v="0"/>
  </r>
  <r>
    <n v="1404"/>
    <s v="You Inc., Worcester"/>
    <n v="58"/>
    <s v="Worcester"/>
    <s v="Revenue"/>
    <s v="Line Item"/>
    <x v="0"/>
    <s v="18R"/>
    <x v="17"/>
    <x v="0"/>
    <x v="0"/>
  </r>
  <r>
    <n v="1405"/>
    <s v="You Inc., Worcester"/>
    <n v="58"/>
    <s v="Worcester"/>
    <s v="Revenue"/>
    <s v="Line Item"/>
    <x v="0"/>
    <s v="19R"/>
    <x v="18"/>
    <x v="0"/>
    <x v="0"/>
  </r>
  <r>
    <n v="1406"/>
    <s v="You Inc., Worcester"/>
    <n v="58"/>
    <s v="Worcester"/>
    <s v="Revenue"/>
    <s v="Line Item"/>
    <x v="0"/>
    <s v="20R"/>
    <x v="19"/>
    <x v="0"/>
    <x v="0"/>
  </r>
  <r>
    <n v="1407"/>
    <s v="You Inc., Worcester"/>
    <n v="58"/>
    <s v="Worcester"/>
    <s v="Revenue"/>
    <s v="Line Item"/>
    <x v="0"/>
    <s v="21R"/>
    <x v="20"/>
    <x v="0"/>
    <x v="0"/>
  </r>
  <r>
    <n v="1408"/>
    <s v="You Inc., Worcester"/>
    <n v="58"/>
    <s v="Worcester"/>
    <s v="Revenue"/>
    <s v="Line Item"/>
    <x v="0"/>
    <s v="22R"/>
    <x v="21"/>
    <x v="0"/>
    <x v="0"/>
  </r>
  <r>
    <n v="1409"/>
    <s v="You Inc., Worcester"/>
    <n v="58"/>
    <s v="Worcester"/>
    <s v="Revenue"/>
    <s v="Line Item"/>
    <x v="0"/>
    <s v="23R"/>
    <x v="22"/>
    <x v="0"/>
    <x v="0"/>
  </r>
  <r>
    <n v="1410"/>
    <s v="You Inc., Worcester"/>
    <n v="58"/>
    <s v="Worcester"/>
    <s v="Revenue"/>
    <s v="Line Item"/>
    <x v="0"/>
    <s v="24R"/>
    <x v="23"/>
    <x v="0"/>
    <x v="0"/>
  </r>
  <r>
    <n v="1411"/>
    <s v="You Inc., Worcester"/>
    <n v="58"/>
    <s v="Worcester"/>
    <s v="Revenue"/>
    <s v="Line Item"/>
    <x v="0"/>
    <s v="25R"/>
    <x v="24"/>
    <x v="0"/>
    <x v="0"/>
  </r>
  <r>
    <n v="1412"/>
    <s v="You Inc., Worcester"/>
    <n v="58"/>
    <s v="Worcester"/>
    <s v="Revenue"/>
    <s v="Line Item"/>
    <x v="0"/>
    <s v="26R"/>
    <x v="25"/>
    <x v="0"/>
    <x v="0"/>
  </r>
  <r>
    <n v="1413"/>
    <s v="You Inc., Worcester"/>
    <n v="58"/>
    <s v="Worcester"/>
    <s v="Revenue"/>
    <s v="Line Item"/>
    <x v="0"/>
    <s v="27R"/>
    <x v="26"/>
    <x v="0"/>
    <x v="0"/>
  </r>
  <r>
    <n v="1414"/>
    <s v="You Inc., Worcester"/>
    <n v="58"/>
    <s v="Worcester"/>
    <s v="Revenue"/>
    <s v="Line Item"/>
    <x v="0"/>
    <s v="28R"/>
    <x v="27"/>
    <x v="0"/>
    <x v="0"/>
  </r>
  <r>
    <n v="1415"/>
    <s v="You Inc., Worcester"/>
    <n v="58"/>
    <s v="Worcester"/>
    <s v="Revenue"/>
    <s v="Line Item"/>
    <x v="0"/>
    <s v="29R"/>
    <x v="28"/>
    <x v="0"/>
    <x v="230"/>
  </r>
  <r>
    <n v="1416"/>
    <s v="You Inc., Worcester"/>
    <n v="58"/>
    <s v="Worcester"/>
    <s v="Revenue"/>
    <s v="Line Item"/>
    <x v="0"/>
    <s v="30R"/>
    <x v="29"/>
    <x v="0"/>
    <x v="0"/>
  </r>
  <r>
    <n v="1417"/>
    <s v="You Inc., Worcester"/>
    <n v="58"/>
    <s v="Worcester"/>
    <s v="Revenue"/>
    <s v="Line Item"/>
    <x v="0"/>
    <s v="31R"/>
    <x v="30"/>
    <x v="0"/>
    <x v="0"/>
  </r>
  <r>
    <n v="1418"/>
    <s v="You Inc., Worcester"/>
    <n v="58"/>
    <s v="Worcester"/>
    <s v="Revenue"/>
    <s v="Line Item"/>
    <x v="0"/>
    <s v="32R"/>
    <x v="31"/>
    <x v="0"/>
    <x v="0"/>
  </r>
  <r>
    <n v="1419"/>
    <s v="You Inc., Worcester"/>
    <n v="58"/>
    <s v="Worcester"/>
    <s v="Revenue"/>
    <s v="Line Item"/>
    <x v="0"/>
    <s v="33R"/>
    <x v="32"/>
    <x v="0"/>
    <x v="0"/>
  </r>
  <r>
    <n v="1420"/>
    <s v="You Inc., Worcester"/>
    <n v="58"/>
    <s v="Worcester"/>
    <s v="Revenue"/>
    <s v="Line Item"/>
    <x v="0"/>
    <s v="34R"/>
    <x v="33"/>
    <x v="0"/>
    <x v="0"/>
  </r>
  <r>
    <n v="1421"/>
    <s v="You Inc., Worcester"/>
    <n v="58"/>
    <s v="Worcester"/>
    <s v="Revenue"/>
    <s v="Line Item"/>
    <x v="0"/>
    <s v="35R"/>
    <x v="34"/>
    <x v="0"/>
    <x v="0"/>
  </r>
  <r>
    <n v="1422"/>
    <s v="You Inc., Worcester"/>
    <n v="58"/>
    <s v="Worcester"/>
    <s v="Revenue"/>
    <s v="Line Item"/>
    <x v="0"/>
    <s v="36R"/>
    <x v="35"/>
    <x v="0"/>
    <x v="0"/>
  </r>
  <r>
    <n v="1423"/>
    <s v="You Inc., Worcester"/>
    <n v="58"/>
    <s v="Worcester"/>
    <s v="Revenue"/>
    <s v="Line Item"/>
    <x v="0"/>
    <s v="37R"/>
    <x v="36"/>
    <x v="0"/>
    <x v="0"/>
  </r>
  <r>
    <n v="1424"/>
    <s v="You Inc., Worcester"/>
    <n v="58"/>
    <s v="Worcester"/>
    <s v="Revenue"/>
    <s v="Line Item"/>
    <x v="0"/>
    <s v="38R"/>
    <x v="37"/>
    <x v="0"/>
    <x v="0"/>
  </r>
  <r>
    <n v="1425"/>
    <s v="You Inc., Worcester"/>
    <n v="58"/>
    <s v="Worcester"/>
    <s v="Revenue"/>
    <s v="Line Item"/>
    <x v="0"/>
    <s v="39R"/>
    <x v="38"/>
    <x v="0"/>
    <x v="0"/>
  </r>
  <r>
    <n v="1426"/>
    <s v="You Inc., Worcester"/>
    <n v="58"/>
    <s v="Worcester"/>
    <s v="Revenue"/>
    <s v="Line Item"/>
    <x v="0"/>
    <s v="40R"/>
    <x v="39"/>
    <x v="0"/>
    <x v="0"/>
  </r>
  <r>
    <n v="1427"/>
    <s v="You Inc., Worcester"/>
    <n v="58"/>
    <s v="Worcester"/>
    <s v="Revenue"/>
    <s v="Line Item"/>
    <x v="0"/>
    <s v="41R"/>
    <x v="40"/>
    <x v="0"/>
    <x v="0"/>
  </r>
  <r>
    <n v="1428"/>
    <s v="You Inc., Worcester"/>
    <n v="58"/>
    <s v="Worcester"/>
    <s v="Revenue"/>
    <s v="Line Item"/>
    <x v="0"/>
    <s v="42R"/>
    <x v="41"/>
    <x v="0"/>
    <x v="0"/>
  </r>
  <r>
    <n v="1429"/>
    <s v="You Inc., Worcester"/>
    <n v="58"/>
    <s v="Worcester"/>
    <s v="Revenue"/>
    <s v="Total"/>
    <x v="0"/>
    <s v="43R"/>
    <x v="42"/>
    <x v="0"/>
    <x v="231"/>
  </r>
  <r>
    <n v="1430"/>
    <s v="You Inc., Worcester"/>
    <n v="58"/>
    <s v="Worcester"/>
    <s v="Revenue"/>
    <s v="Line Item"/>
    <x v="0"/>
    <s v="44R"/>
    <x v="43"/>
    <x v="0"/>
    <x v="0"/>
  </r>
  <r>
    <n v="1431"/>
    <s v="You Inc., Worcester"/>
    <n v="58"/>
    <s v="Worcester"/>
    <s v="Revenue"/>
    <s v="Line Item"/>
    <x v="0"/>
    <s v="45R"/>
    <x v="44"/>
    <x v="0"/>
    <x v="0"/>
  </r>
  <r>
    <n v="1432"/>
    <s v="You Inc., Worcester"/>
    <n v="58"/>
    <s v="Worcester"/>
    <s v="Revenue"/>
    <s v="Line Item"/>
    <x v="0"/>
    <s v="46R"/>
    <x v="45"/>
    <x v="0"/>
    <x v="0"/>
  </r>
  <r>
    <n v="1433"/>
    <s v="You Inc., Worcester"/>
    <n v="58"/>
    <s v="Worcester"/>
    <s v="Revenue"/>
    <s v="Line Item"/>
    <x v="0"/>
    <s v="47R"/>
    <x v="46"/>
    <x v="0"/>
    <x v="0"/>
  </r>
  <r>
    <n v="1434"/>
    <s v="You Inc., Worcester"/>
    <n v="58"/>
    <s v="Worcester"/>
    <s v="Revenue"/>
    <s v="Line Item"/>
    <x v="0"/>
    <s v="48R"/>
    <x v="47"/>
    <x v="0"/>
    <x v="0"/>
  </r>
  <r>
    <n v="1435"/>
    <s v="You Inc., Worcester"/>
    <n v="58"/>
    <s v="Worcester"/>
    <s v="Revenue"/>
    <s v="Line Item"/>
    <x v="0"/>
    <s v="49R"/>
    <x v="48"/>
    <x v="0"/>
    <x v="0"/>
  </r>
  <r>
    <n v="1436"/>
    <s v="You Inc., Worcester"/>
    <n v="58"/>
    <s v="Worcester"/>
    <s v="Revenue"/>
    <s v="Line Item"/>
    <x v="0"/>
    <s v="50R"/>
    <x v="49"/>
    <x v="0"/>
    <x v="0"/>
  </r>
  <r>
    <n v="1437"/>
    <s v="You Inc., Worcester"/>
    <n v="58"/>
    <s v="Worcester"/>
    <s v="Revenue"/>
    <s v="Line Item"/>
    <x v="0"/>
    <s v="51R"/>
    <x v="50"/>
    <x v="0"/>
    <x v="0"/>
  </r>
  <r>
    <n v="1438"/>
    <s v="You Inc., Worcester"/>
    <n v="58"/>
    <s v="Worcester"/>
    <s v="Revenue"/>
    <s v="Line Item"/>
    <x v="0"/>
    <s v="52R"/>
    <x v="51"/>
    <x v="0"/>
    <x v="0"/>
  </r>
  <r>
    <n v="1439"/>
    <s v="You Inc., Worcester"/>
    <n v="58"/>
    <s v="Worcester"/>
    <s v="Revenue"/>
    <s v="Total"/>
    <x v="0"/>
    <s v="53R"/>
    <x v="52"/>
    <x v="0"/>
    <x v="231"/>
  </r>
  <r>
    <n v="1440"/>
    <s v="You Inc., Worcester"/>
    <n v="58"/>
    <s v="Worcester"/>
    <s v="Salary Expense"/>
    <s v="Line Item"/>
    <x v="1"/>
    <s v="1S"/>
    <x v="53"/>
    <x v="19"/>
    <x v="232"/>
  </r>
  <r>
    <n v="1441"/>
    <s v="You Inc., Worcester"/>
    <n v="58"/>
    <s v="Worcester"/>
    <s v="Salary Expense"/>
    <s v="Line Item"/>
    <x v="1"/>
    <s v="2S"/>
    <x v="54"/>
    <x v="31"/>
    <x v="233"/>
  </r>
  <r>
    <n v="1442"/>
    <s v="You Inc., Worcester"/>
    <n v="58"/>
    <s v="Worcester"/>
    <s v="Salary Expense"/>
    <s v="Line Item"/>
    <x v="1"/>
    <s v="3S"/>
    <x v="55"/>
    <x v="0"/>
    <x v="0"/>
  </r>
  <r>
    <n v="1443"/>
    <s v="You Inc., Worcester"/>
    <n v="58"/>
    <s v="Worcester"/>
    <s v="Salary Expense"/>
    <s v="Line Item"/>
    <x v="2"/>
    <s v="4S"/>
    <x v="56"/>
    <x v="19"/>
    <x v="234"/>
  </r>
  <r>
    <n v="1444"/>
    <s v="You Inc., Worcester"/>
    <n v="58"/>
    <s v="Worcester"/>
    <s v="Salary Expense"/>
    <s v="Line Item"/>
    <x v="2"/>
    <s v="5S"/>
    <x v="57"/>
    <x v="0"/>
    <x v="0"/>
  </r>
  <r>
    <n v="1445"/>
    <s v="You Inc., Worcester"/>
    <n v="58"/>
    <s v="Worcester"/>
    <s v="Salary Expense"/>
    <s v="Line Item"/>
    <x v="2"/>
    <s v="6S"/>
    <x v="58"/>
    <x v="0"/>
    <x v="0"/>
  </r>
  <r>
    <n v="1446"/>
    <s v="You Inc., Worcester"/>
    <n v="58"/>
    <s v="Worcester"/>
    <s v="Salary Expense"/>
    <s v="Line Item"/>
    <x v="2"/>
    <s v="7S"/>
    <x v="59"/>
    <x v="0"/>
    <x v="0"/>
  </r>
  <r>
    <n v="1447"/>
    <s v="You Inc., Worcester"/>
    <n v="58"/>
    <s v="Worcester"/>
    <s v="Salary Expense"/>
    <s v="Line Item"/>
    <x v="2"/>
    <s v="8S"/>
    <x v="60"/>
    <x v="0"/>
    <x v="0"/>
  </r>
  <r>
    <n v="1448"/>
    <s v="You Inc., Worcester"/>
    <n v="58"/>
    <s v="Worcester"/>
    <s v="Salary Expense"/>
    <s v="Line Item"/>
    <x v="2"/>
    <s v="9S"/>
    <x v="61"/>
    <x v="0"/>
    <x v="0"/>
  </r>
  <r>
    <n v="1449"/>
    <s v="You Inc., Worcester"/>
    <n v="58"/>
    <s v="Worcester"/>
    <s v="Salary Expense"/>
    <s v="Line Item"/>
    <x v="2"/>
    <s v="10S"/>
    <x v="62"/>
    <x v="0"/>
    <x v="0"/>
  </r>
  <r>
    <n v="1450"/>
    <s v="You Inc., Worcester"/>
    <n v="58"/>
    <s v="Worcester"/>
    <s v="Salary Expense"/>
    <s v="Line Item"/>
    <x v="2"/>
    <s v="11S"/>
    <x v="63"/>
    <x v="0"/>
    <x v="0"/>
  </r>
  <r>
    <n v="1451"/>
    <s v="You Inc., Worcester"/>
    <n v="58"/>
    <s v="Worcester"/>
    <s v="Salary Expense"/>
    <s v="Line Item"/>
    <x v="2"/>
    <s v="12S"/>
    <x v="64"/>
    <x v="0"/>
    <x v="0"/>
  </r>
  <r>
    <n v="1452"/>
    <s v="You Inc., Worcester"/>
    <n v="58"/>
    <s v="Worcester"/>
    <s v="Salary Expense"/>
    <s v="Line Item"/>
    <x v="2"/>
    <s v="13S"/>
    <x v="65"/>
    <x v="0"/>
    <x v="0"/>
  </r>
  <r>
    <n v="1453"/>
    <s v="You Inc., Worcester"/>
    <n v="58"/>
    <s v="Worcester"/>
    <s v="Salary Expense"/>
    <s v="Line Item"/>
    <x v="2"/>
    <s v="14S"/>
    <x v="66"/>
    <x v="0"/>
    <x v="0"/>
  </r>
  <r>
    <n v="1454"/>
    <s v="You Inc., Worcester"/>
    <n v="58"/>
    <s v="Worcester"/>
    <s v="Salary Expense"/>
    <s v="Line Item"/>
    <x v="2"/>
    <s v="15S"/>
    <x v="67"/>
    <x v="0"/>
    <x v="0"/>
  </r>
  <r>
    <n v="1455"/>
    <s v="You Inc., Worcester"/>
    <n v="58"/>
    <s v="Worcester"/>
    <s v="Salary Expense"/>
    <s v="Line Item"/>
    <x v="2"/>
    <s v="16S"/>
    <x v="68"/>
    <x v="0"/>
    <x v="0"/>
  </r>
  <r>
    <n v="1456"/>
    <s v="You Inc., Worcester"/>
    <n v="58"/>
    <s v="Worcester"/>
    <s v="Salary Expense"/>
    <s v="Line Item"/>
    <x v="2"/>
    <s v="17S"/>
    <x v="69"/>
    <x v="0"/>
    <x v="0"/>
  </r>
  <r>
    <n v="1457"/>
    <s v="You Inc., Worcester"/>
    <n v="58"/>
    <s v="Worcester"/>
    <s v="Salary Expense"/>
    <s v="Line Item"/>
    <x v="2"/>
    <s v="18S"/>
    <x v="70"/>
    <x v="0"/>
    <x v="0"/>
  </r>
  <r>
    <n v="1458"/>
    <s v="You Inc., Worcester"/>
    <n v="58"/>
    <s v="Worcester"/>
    <s v="Salary Expense"/>
    <s v="Line Item"/>
    <x v="2"/>
    <s v="19S"/>
    <x v="71"/>
    <x v="0"/>
    <x v="0"/>
  </r>
  <r>
    <n v="1459"/>
    <s v="You Inc., Worcester"/>
    <n v="58"/>
    <s v="Worcester"/>
    <s v="Salary Expense"/>
    <s v="Line Item"/>
    <x v="2"/>
    <s v="20S"/>
    <x v="72"/>
    <x v="0"/>
    <x v="0"/>
  </r>
  <r>
    <n v="1460"/>
    <s v="You Inc., Worcester"/>
    <n v="58"/>
    <s v="Worcester"/>
    <s v="Salary Expense"/>
    <s v="Line Item"/>
    <x v="2"/>
    <s v="21S"/>
    <x v="73"/>
    <x v="0"/>
    <x v="0"/>
  </r>
  <r>
    <n v="1461"/>
    <s v="You Inc., Worcester"/>
    <n v="58"/>
    <s v="Worcester"/>
    <s v="Salary Expense"/>
    <s v="Line Item"/>
    <x v="2"/>
    <s v="22S"/>
    <x v="74"/>
    <x v="0"/>
    <x v="0"/>
  </r>
  <r>
    <n v="1462"/>
    <s v="You Inc., Worcester"/>
    <n v="58"/>
    <s v="Worcester"/>
    <s v="Salary Expense"/>
    <s v="Line Item"/>
    <x v="2"/>
    <s v="23S"/>
    <x v="75"/>
    <x v="0"/>
    <x v="0"/>
  </r>
  <r>
    <n v="1463"/>
    <s v="You Inc., Worcester"/>
    <n v="58"/>
    <s v="Worcester"/>
    <s v="Salary Expense"/>
    <s v="Line Item"/>
    <x v="2"/>
    <s v="24S"/>
    <x v="76"/>
    <x v="0"/>
    <x v="0"/>
  </r>
  <r>
    <n v="1464"/>
    <s v="You Inc., Worcester"/>
    <n v="58"/>
    <s v="Worcester"/>
    <s v="Salary Expense"/>
    <s v="Line Item"/>
    <x v="2"/>
    <s v="25S"/>
    <x v="77"/>
    <x v="0"/>
    <x v="0"/>
  </r>
  <r>
    <n v="1465"/>
    <s v="You Inc., Worcester"/>
    <n v="58"/>
    <s v="Worcester"/>
    <s v="Salary Expense"/>
    <s v="Line Item"/>
    <x v="2"/>
    <s v="26S"/>
    <x v="78"/>
    <x v="0"/>
    <x v="0"/>
  </r>
  <r>
    <n v="1466"/>
    <s v="You Inc., Worcester"/>
    <n v="58"/>
    <s v="Worcester"/>
    <s v="Salary Expense"/>
    <s v="Line Item"/>
    <x v="2"/>
    <s v="27S"/>
    <x v="79"/>
    <x v="0"/>
    <x v="0"/>
  </r>
  <r>
    <n v="1467"/>
    <s v="You Inc., Worcester"/>
    <n v="58"/>
    <s v="Worcester"/>
    <s v="Salary Expense"/>
    <s v="Line Item"/>
    <x v="2"/>
    <s v="28S"/>
    <x v="80"/>
    <x v="0"/>
    <x v="0"/>
  </r>
  <r>
    <n v="1468"/>
    <s v="You Inc., Worcester"/>
    <n v="58"/>
    <s v="Worcester"/>
    <s v="Salary Expense"/>
    <s v="Line Item"/>
    <x v="2"/>
    <s v="29S"/>
    <x v="81"/>
    <x v="28"/>
    <x v="235"/>
  </r>
  <r>
    <n v="1469"/>
    <s v="You Inc., Worcester"/>
    <n v="58"/>
    <s v="Worcester"/>
    <s v="Salary Expense"/>
    <s v="Line Item"/>
    <x v="2"/>
    <s v="30S"/>
    <x v="82"/>
    <x v="0"/>
    <x v="0"/>
  </r>
  <r>
    <n v="1470"/>
    <s v="You Inc., Worcester"/>
    <n v="58"/>
    <s v="Worcester"/>
    <s v="Salary Expense"/>
    <s v="Line Item"/>
    <x v="2"/>
    <s v="31S"/>
    <x v="83"/>
    <x v="0"/>
    <x v="0"/>
  </r>
  <r>
    <n v="1471"/>
    <s v="You Inc., Worcester"/>
    <n v="58"/>
    <s v="Worcester"/>
    <s v="Salary Expense"/>
    <s v="Line Item"/>
    <x v="2"/>
    <s v="32S"/>
    <x v="84"/>
    <x v="0"/>
    <x v="0"/>
  </r>
  <r>
    <n v="1472"/>
    <s v="You Inc., Worcester"/>
    <n v="58"/>
    <s v="Worcester"/>
    <s v="Salary Expense"/>
    <s v="Line Item"/>
    <x v="2"/>
    <s v="33S"/>
    <x v="85"/>
    <x v="0"/>
    <x v="0"/>
  </r>
  <r>
    <n v="1473"/>
    <s v="You Inc., Worcester"/>
    <n v="58"/>
    <s v="Worcester"/>
    <s v="Salary Expense"/>
    <s v="Line Item"/>
    <x v="2"/>
    <s v="34S"/>
    <x v="86"/>
    <x v="0"/>
    <x v="0"/>
  </r>
  <r>
    <n v="1474"/>
    <s v="You Inc., Worcester"/>
    <n v="58"/>
    <s v="Worcester"/>
    <s v="Salary Expense"/>
    <s v="Line Item"/>
    <x v="2"/>
    <s v="35S"/>
    <x v="87"/>
    <x v="32"/>
    <x v="236"/>
  </r>
  <r>
    <n v="1475"/>
    <s v="You Inc., Worcester"/>
    <n v="58"/>
    <s v="Worcester"/>
    <s v="Salary Expense"/>
    <s v="Line Item"/>
    <x v="2"/>
    <s v="36S"/>
    <x v="88"/>
    <x v="0"/>
    <x v="0"/>
  </r>
  <r>
    <n v="1476"/>
    <s v="You Inc., Worcester"/>
    <n v="58"/>
    <s v="Worcester"/>
    <s v="Salary Expense"/>
    <s v="Line Item"/>
    <x v="2"/>
    <s v="37S"/>
    <x v="89"/>
    <x v="0"/>
    <x v="0"/>
  </r>
  <r>
    <n v="1477"/>
    <s v="You Inc., Worcester"/>
    <n v="58"/>
    <s v="Worcester"/>
    <s v="Salary Expense"/>
    <s v="Line Item"/>
    <x v="0"/>
    <s v="38S"/>
    <x v="90"/>
    <x v="0"/>
    <x v="0"/>
  </r>
  <r>
    <n v="1478"/>
    <s v="You Inc., Worcester"/>
    <n v="58"/>
    <s v="Worcester"/>
    <s v="Salary Expense"/>
    <s v="Total"/>
    <x v="0"/>
    <s v="39S"/>
    <x v="91"/>
    <x v="33"/>
    <x v="237"/>
  </r>
  <r>
    <n v="1479"/>
    <s v="You Inc., Worcester"/>
    <n v="58"/>
    <s v="Worcester"/>
    <s v="Expense"/>
    <s v="Total"/>
    <x v="0"/>
    <s v="1E"/>
    <x v="92"/>
    <x v="33"/>
    <x v="237"/>
  </r>
  <r>
    <n v="1480"/>
    <s v="You Inc., Worcester"/>
    <n v="58"/>
    <s v="Worcester"/>
    <s v="Expense"/>
    <s v="Line Item"/>
    <x v="0"/>
    <s v="2E"/>
    <x v="93"/>
    <x v="0"/>
    <x v="0"/>
  </r>
  <r>
    <n v="1481"/>
    <s v="You Inc., Worcester"/>
    <n v="58"/>
    <s v="Worcester"/>
    <s v="Expense"/>
    <s v="Line Item"/>
    <x v="0"/>
    <s v="3E"/>
    <x v="94"/>
    <x v="0"/>
    <x v="0"/>
  </r>
  <r>
    <n v="1482"/>
    <s v="You Inc., Worcester"/>
    <n v="58"/>
    <s v="Worcester"/>
    <s v="Expense"/>
    <s v="Line Item"/>
    <x v="0"/>
    <s v="4E"/>
    <x v="95"/>
    <x v="0"/>
    <x v="0"/>
  </r>
  <r>
    <n v="1483"/>
    <s v="You Inc., Worcester"/>
    <n v="58"/>
    <s v="Worcester"/>
    <s v="Expense"/>
    <s v="Line Item"/>
    <x v="0"/>
    <s v="5E"/>
    <x v="96"/>
    <x v="0"/>
    <x v="0"/>
  </r>
  <r>
    <n v="1484"/>
    <s v="You Inc., Worcester"/>
    <n v="58"/>
    <s v="Worcester"/>
    <s v="Expense"/>
    <s v="Total"/>
    <x v="0"/>
    <s v="6E"/>
    <x v="97"/>
    <x v="6"/>
    <x v="1"/>
  </r>
  <r>
    <n v="1485"/>
    <s v="You Inc., Worcester"/>
    <n v="58"/>
    <s v="Worcester"/>
    <s v="Expense"/>
    <s v="Line Item"/>
    <x v="0"/>
    <s v="7E"/>
    <x v="98"/>
    <x v="0"/>
    <x v="0"/>
  </r>
  <r>
    <n v="1486"/>
    <s v="You Inc., Worcester"/>
    <n v="58"/>
    <s v="Worcester"/>
    <s v="Expense"/>
    <s v="Total"/>
    <x v="0"/>
    <s v="8E"/>
    <x v="99"/>
    <x v="33"/>
    <x v="237"/>
  </r>
  <r>
    <n v="1487"/>
    <s v="You Inc., Worcester"/>
    <n v="58"/>
    <s v="Worcester"/>
    <s v="Expense"/>
    <s v="Line Item"/>
    <x v="0"/>
    <s v="9E"/>
    <x v="100"/>
    <x v="0"/>
    <x v="238"/>
  </r>
  <r>
    <n v="1488"/>
    <s v="You Inc., Worcester"/>
    <n v="58"/>
    <s v="Worcester"/>
    <s v="Expense"/>
    <s v="Line Item"/>
    <x v="0"/>
    <s v="10E"/>
    <x v="101"/>
    <x v="0"/>
    <x v="239"/>
  </r>
  <r>
    <n v="1489"/>
    <s v="You Inc., Worcester"/>
    <n v="58"/>
    <s v="Worcester"/>
    <s v="Expense"/>
    <s v="Line Item"/>
    <x v="0"/>
    <s v="11E"/>
    <x v="102"/>
    <x v="0"/>
    <x v="240"/>
  </r>
  <r>
    <n v="1490"/>
    <s v="You Inc., Worcester"/>
    <n v="58"/>
    <s v="Worcester"/>
    <s v="Expense"/>
    <s v="Total"/>
    <x v="0"/>
    <s v="12E"/>
    <x v="103"/>
    <x v="0"/>
    <x v="241"/>
  </r>
  <r>
    <n v="1491"/>
    <s v="You Inc., Worcester"/>
    <n v="58"/>
    <s v="Worcester"/>
    <s v="Expense"/>
    <s v="Line Item"/>
    <x v="0"/>
    <s v="13E"/>
    <x v="104"/>
    <x v="0"/>
    <x v="242"/>
  </r>
  <r>
    <n v="1492"/>
    <s v="You Inc., Worcester"/>
    <n v="58"/>
    <s v="Worcester"/>
    <s v="Expense"/>
    <s v="Line Item"/>
    <x v="0"/>
    <s v="14E"/>
    <x v="105"/>
    <x v="0"/>
    <x v="0"/>
  </r>
  <r>
    <n v="1493"/>
    <s v="You Inc., Worcester"/>
    <n v="58"/>
    <s v="Worcester"/>
    <s v="Expense"/>
    <s v="Line Item"/>
    <x v="0"/>
    <s v="15E"/>
    <x v="106"/>
    <x v="0"/>
    <x v="0"/>
  </r>
  <r>
    <n v="1494"/>
    <s v="You Inc., Worcester"/>
    <n v="58"/>
    <s v="Worcester"/>
    <s v="Expense"/>
    <s v="Line Item"/>
    <x v="0"/>
    <s v="16E"/>
    <x v="107"/>
    <x v="0"/>
    <x v="0"/>
  </r>
  <r>
    <n v="1495"/>
    <s v="You Inc., Worcester"/>
    <n v="58"/>
    <s v="Worcester"/>
    <s v="Expense"/>
    <s v="Total"/>
    <x v="0"/>
    <s v="17E"/>
    <x v="108"/>
    <x v="0"/>
    <x v="242"/>
  </r>
  <r>
    <n v="1496"/>
    <s v="You Inc., Worcester"/>
    <n v="58"/>
    <s v="Worcester"/>
    <s v="Expense"/>
    <s v="Line Item"/>
    <x v="0"/>
    <s v="18E"/>
    <x v="109"/>
    <x v="0"/>
    <x v="0"/>
  </r>
  <r>
    <n v="1497"/>
    <s v="You Inc., Worcester"/>
    <n v="58"/>
    <s v="Worcester"/>
    <s v="Expense"/>
    <s v="Line Item"/>
    <x v="0"/>
    <s v="19E"/>
    <x v="110"/>
    <x v="0"/>
    <x v="0"/>
  </r>
  <r>
    <n v="1498"/>
    <s v="You Inc., Worcester"/>
    <n v="58"/>
    <s v="Worcester"/>
    <s v="Expense"/>
    <s v="Line Item"/>
    <x v="0"/>
    <s v="20E"/>
    <x v="111"/>
    <x v="0"/>
    <x v="0"/>
  </r>
  <r>
    <n v="1499"/>
    <s v="You Inc., Worcester"/>
    <n v="58"/>
    <s v="Worcester"/>
    <s v="Expense"/>
    <s v="Line Item"/>
    <x v="0"/>
    <s v="21E"/>
    <x v="112"/>
    <x v="0"/>
    <x v="0"/>
  </r>
  <r>
    <n v="1500"/>
    <s v="You Inc., Worcester"/>
    <n v="58"/>
    <s v="Worcester"/>
    <s v="Expense"/>
    <s v="Line Item"/>
    <x v="0"/>
    <s v="22E"/>
    <x v="113"/>
    <x v="0"/>
    <x v="243"/>
  </r>
  <r>
    <n v="1501"/>
    <s v="You Inc., Worcester"/>
    <n v="58"/>
    <s v="Worcester"/>
    <s v="Expense"/>
    <s v="Line Item"/>
    <x v="0"/>
    <s v="23E"/>
    <x v="114"/>
    <x v="0"/>
    <x v="244"/>
  </r>
  <r>
    <n v="1502"/>
    <s v="You Inc., Worcester"/>
    <n v="58"/>
    <s v="Worcester"/>
    <s v="Expense"/>
    <s v="Line Item"/>
    <x v="0"/>
    <s v="24E"/>
    <x v="115"/>
    <x v="0"/>
    <x v="245"/>
  </r>
  <r>
    <n v="1503"/>
    <s v="You Inc., Worcester"/>
    <n v="58"/>
    <s v="Worcester"/>
    <s v="Expense"/>
    <s v="Line Item"/>
    <x v="0"/>
    <s v="25E"/>
    <x v="116"/>
    <x v="0"/>
    <x v="0"/>
  </r>
  <r>
    <n v="1504"/>
    <s v="You Inc., Worcester"/>
    <n v="58"/>
    <s v="Worcester"/>
    <s v="Expense"/>
    <s v="Line Item"/>
    <x v="0"/>
    <s v="26E"/>
    <x v="117"/>
    <x v="0"/>
    <x v="0"/>
  </r>
  <r>
    <n v="1505"/>
    <s v="You Inc., Worcester"/>
    <n v="58"/>
    <s v="Worcester"/>
    <s v="Expense"/>
    <s v="Line Item"/>
    <x v="0"/>
    <s v="27E"/>
    <x v="118"/>
    <x v="0"/>
    <x v="0"/>
  </r>
  <r>
    <n v="1506"/>
    <s v="You Inc., Worcester"/>
    <n v="58"/>
    <s v="Worcester"/>
    <s v="Expense"/>
    <s v="Line Item"/>
    <x v="0"/>
    <s v="28E"/>
    <x v="119"/>
    <x v="0"/>
    <x v="0"/>
  </r>
  <r>
    <n v="1507"/>
    <s v="You Inc., Worcester"/>
    <n v="58"/>
    <s v="Worcester"/>
    <s v="Expense"/>
    <s v="Line Item"/>
    <x v="0"/>
    <s v="29E"/>
    <x v="120"/>
    <x v="0"/>
    <x v="0"/>
  </r>
  <r>
    <n v="1508"/>
    <s v="You Inc., Worcester"/>
    <n v="58"/>
    <s v="Worcester"/>
    <s v="Expense"/>
    <s v="Line Item"/>
    <x v="0"/>
    <s v="30E"/>
    <x v="121"/>
    <x v="0"/>
    <x v="0"/>
  </r>
  <r>
    <n v="1509"/>
    <s v="You Inc., Worcester"/>
    <n v="58"/>
    <s v="Worcester"/>
    <s v="Expense"/>
    <s v="Line Item"/>
    <x v="0"/>
    <s v="31E"/>
    <x v="122"/>
    <x v="0"/>
    <x v="0"/>
  </r>
  <r>
    <n v="1510"/>
    <s v="You Inc., Worcester"/>
    <n v="58"/>
    <s v="Worcester"/>
    <s v="Expense"/>
    <s v="Line Item"/>
    <x v="0"/>
    <s v="32E"/>
    <x v="123"/>
    <x v="0"/>
    <x v="0"/>
  </r>
  <r>
    <n v="1511"/>
    <s v="You Inc., Worcester"/>
    <n v="58"/>
    <s v="Worcester"/>
    <s v="Expense"/>
    <s v="Line Item"/>
    <x v="0"/>
    <s v="33E"/>
    <x v="124"/>
    <x v="0"/>
    <x v="0"/>
  </r>
  <r>
    <n v="1512"/>
    <s v="You Inc., Worcester"/>
    <n v="58"/>
    <s v="Worcester"/>
    <s v="Expense"/>
    <s v="Line Item"/>
    <x v="0"/>
    <s v="34E"/>
    <x v="125"/>
    <x v="0"/>
    <x v="0"/>
  </r>
  <r>
    <n v="1513"/>
    <s v="You Inc., Worcester"/>
    <n v="58"/>
    <s v="Worcester"/>
    <s v="Expense"/>
    <s v="Line Item"/>
    <x v="0"/>
    <s v="35E"/>
    <x v="126"/>
    <x v="0"/>
    <x v="246"/>
  </r>
  <r>
    <n v="1514"/>
    <s v="You Inc., Worcester"/>
    <n v="58"/>
    <s v="Worcester"/>
    <s v="Expense"/>
    <s v="Total"/>
    <x v="0"/>
    <s v="36E"/>
    <x v="127"/>
    <x v="0"/>
    <x v="247"/>
  </r>
  <r>
    <n v="1515"/>
    <s v="You Inc., Worcester"/>
    <n v="58"/>
    <s v="Worcester"/>
    <s v="Expense"/>
    <s v="Line Item"/>
    <x v="0"/>
    <s v="42E"/>
    <x v="128"/>
    <x v="0"/>
    <x v="0"/>
  </r>
  <r>
    <n v="1516"/>
    <s v="You Inc., Worcester"/>
    <n v="58"/>
    <s v="Worcester"/>
    <s v="Expense"/>
    <s v="Line Item"/>
    <x v="0"/>
    <s v="43E"/>
    <x v="129"/>
    <x v="0"/>
    <x v="248"/>
  </r>
  <r>
    <n v="1517"/>
    <s v="You Inc., Worcester"/>
    <n v="58"/>
    <s v="Worcester"/>
    <s v="Expense"/>
    <s v="Line Item"/>
    <x v="0"/>
    <s v="44E"/>
    <x v="130"/>
    <x v="0"/>
    <x v="0"/>
  </r>
  <r>
    <n v="1518"/>
    <s v="You Inc., Worcester"/>
    <n v="58"/>
    <s v="Worcester"/>
    <s v="Expense"/>
    <s v="Line Item"/>
    <x v="0"/>
    <s v="48E"/>
    <x v="131"/>
    <x v="0"/>
    <x v="249"/>
  </r>
  <r>
    <n v="1519"/>
    <s v="You Inc., Worcester"/>
    <n v="58"/>
    <s v="Worcester"/>
    <s v="Expense"/>
    <s v="Line Item"/>
    <x v="0"/>
    <s v="49E"/>
    <x v="132"/>
    <x v="0"/>
    <x v="0"/>
  </r>
  <r>
    <n v="1520"/>
    <s v="You Inc., Worcester"/>
    <n v="58"/>
    <s v="Worcester"/>
    <s v="Expense"/>
    <s v="Line Item"/>
    <x v="0"/>
    <s v="50E"/>
    <x v="133"/>
    <x v="0"/>
    <x v="0"/>
  </r>
  <r>
    <n v="1521"/>
    <s v="You Inc., Worcester"/>
    <n v="58"/>
    <s v="Worcester"/>
    <s v="Expense"/>
    <s v="Total"/>
    <x v="0"/>
    <s v="51E"/>
    <x v="134"/>
    <x v="0"/>
    <x v="250"/>
  </r>
  <r>
    <n v="1522"/>
    <s v="You Inc., Worcester"/>
    <n v="58"/>
    <s v="Worcester"/>
    <s v="Expense"/>
    <s v="Line Item"/>
    <x v="0"/>
    <s v="52E"/>
    <x v="135"/>
    <x v="0"/>
    <x v="251"/>
  </r>
  <r>
    <n v="1523"/>
    <s v="You Inc., Worcester"/>
    <n v="58"/>
    <s v="Worcester"/>
    <s v="Expense"/>
    <s v="Total"/>
    <x v="0"/>
    <s v="53E"/>
    <x v="136"/>
    <x v="0"/>
    <x v="252"/>
  </r>
  <r>
    <n v="1524"/>
    <s v="You Inc., Worcester"/>
    <n v="58"/>
    <s v="Worcester"/>
    <s v="Expense"/>
    <s v="Line Item"/>
    <x v="0"/>
    <s v="54E"/>
    <x v="137"/>
    <x v="0"/>
    <x v="0"/>
  </r>
  <r>
    <n v="1525"/>
    <s v="You Inc., Worcester"/>
    <n v="58"/>
    <s v="Worcester"/>
    <s v="Expense"/>
    <s v="Line Item"/>
    <x v="0"/>
    <s v="55E"/>
    <x v="138"/>
    <x v="0"/>
    <x v="0"/>
  </r>
  <r>
    <n v="1526"/>
    <s v="You Inc., Worcester"/>
    <n v="58"/>
    <s v="Worcester"/>
    <s v="Expense"/>
    <s v="Total"/>
    <x v="0"/>
    <s v="56E"/>
    <x v="139"/>
    <x v="0"/>
    <x v="252"/>
  </r>
  <r>
    <n v="1527"/>
    <s v="You Inc., Worcester"/>
    <n v="58"/>
    <s v="Worcester"/>
    <s v="Expense"/>
    <s v="Total"/>
    <x v="0"/>
    <s v="57E"/>
    <x v="140"/>
    <x v="0"/>
    <x v="231"/>
  </r>
  <r>
    <n v="1528"/>
    <s v="You Inc., Worcester"/>
    <n v="58"/>
    <s v="Worcester"/>
    <s v="Expense"/>
    <s v="Line Item"/>
    <x v="0"/>
    <s v="58E"/>
    <x v="141"/>
    <x v="0"/>
    <x v="253"/>
  </r>
  <r>
    <n v="1529"/>
    <s v="You Inc., Worcester"/>
    <n v="58"/>
    <s v="Worcester"/>
    <s v="Non-Reimbursable"/>
    <s v="Line Item"/>
    <x v="0"/>
    <s v="1N"/>
    <x v="142"/>
    <x v="0"/>
    <x v="0"/>
  </r>
  <r>
    <n v="1530"/>
    <s v="You Inc., Worcester"/>
    <n v="58"/>
    <s v="Worcester"/>
    <s v="Non-Reimbursable"/>
    <s v="Line Item"/>
    <x v="0"/>
    <s v="2N"/>
    <x v="143"/>
    <x v="0"/>
    <x v="0"/>
  </r>
  <r>
    <n v="1531"/>
    <s v="You Inc., Worcester"/>
    <n v="58"/>
    <s v="Worcester"/>
    <s v="Non-Reimbursable"/>
    <s v="Line Item"/>
    <x v="0"/>
    <s v="3N"/>
    <x v="144"/>
    <x v="0"/>
    <x v="0"/>
  </r>
  <r>
    <n v="1532"/>
    <s v="You Inc., Worcester"/>
    <n v="58"/>
    <s v="Worcester"/>
    <s v="Non-Reimbursable"/>
    <s v="Line Item"/>
    <x v="0"/>
    <s v="4N"/>
    <x v="145"/>
    <x v="0"/>
    <x v="0"/>
  </r>
  <r>
    <n v="1533"/>
    <s v="You Inc., Worcester"/>
    <n v="58"/>
    <s v="Worcester"/>
    <s v="Non-Reimbursable"/>
    <s v="Line Item"/>
    <x v="0"/>
    <s v="5N"/>
    <x v="146"/>
    <x v="0"/>
    <x v="0"/>
  </r>
  <r>
    <n v="1534"/>
    <s v="You Inc., Worcester"/>
    <n v="58"/>
    <s v="Worcester"/>
    <s v="Non-Reimbursable"/>
    <s v="Line Item"/>
    <x v="0"/>
    <s v="6N"/>
    <x v="147"/>
    <x v="0"/>
    <x v="0"/>
  </r>
  <r>
    <n v="1535"/>
    <s v="You Inc., Worcester"/>
    <n v="58"/>
    <s v="Worcester"/>
    <s v="Non-Reimbursable"/>
    <s v="Line Item"/>
    <x v="0"/>
    <s v="7N"/>
    <x v="148"/>
    <x v="0"/>
    <x v="0"/>
  </r>
  <r>
    <n v="1536"/>
    <s v="You Inc., Worcester"/>
    <n v="58"/>
    <s v="Worcester"/>
    <s v="Non-Reimbursable"/>
    <s v="Total"/>
    <x v="0"/>
    <s v="8N"/>
    <x v="149"/>
    <x v="0"/>
    <x v="0"/>
  </r>
  <r>
    <n v="1537"/>
    <s v="You Inc., Worcester"/>
    <n v="58"/>
    <s v="Worcester"/>
    <s v="Non-Reimbursable"/>
    <s v="Total"/>
    <x v="0"/>
    <s v="9N"/>
    <x v="150"/>
    <x v="0"/>
    <x v="0"/>
  </r>
  <r>
    <n v="1538"/>
    <s v="You Inc., Worcester"/>
    <n v="58"/>
    <s v="Worcester"/>
    <s v="Non-Reimbursable"/>
    <s v="Line Item"/>
    <x v="0"/>
    <s v="10N"/>
    <x v="151"/>
    <x v="0"/>
    <x v="0"/>
  </r>
  <r>
    <n v="1539"/>
    <s v="You Inc., Worcester"/>
    <n v="58"/>
    <s v="Worcester"/>
    <s v="Non-Reimbursable"/>
    <s v="Line Item"/>
    <x v="0"/>
    <s v="11N"/>
    <x v="152"/>
    <x v="0"/>
    <x v="0"/>
  </r>
  <r>
    <n v="1540"/>
    <s v="You Inc., Worcester"/>
    <n v="58"/>
    <s v="Worcester"/>
    <s v="Non-Reimbursable"/>
    <s v="Line Item"/>
    <x v="0"/>
    <s v="12N"/>
    <x v="153"/>
    <x v="0"/>
    <x v="0"/>
  </r>
  <r>
    <n v="1541"/>
    <s v="Wayside, Arlington"/>
    <n v="80"/>
    <s v="Arlington"/>
    <s v="Revenue"/>
    <s v="Line Item"/>
    <x v="0"/>
    <s v="1R"/>
    <x v="0"/>
    <x v="0"/>
    <x v="1"/>
  </r>
  <r>
    <n v="1542"/>
    <s v="Wayside, Arlington"/>
    <n v="80"/>
    <s v="Arlington"/>
    <s v="Revenue"/>
    <s v="Line Item"/>
    <x v="0"/>
    <s v="2R"/>
    <x v="1"/>
    <x v="0"/>
    <x v="0"/>
  </r>
  <r>
    <n v="1543"/>
    <s v="Wayside, Arlington"/>
    <n v="80"/>
    <s v="Arlington"/>
    <s v="Revenue"/>
    <s v="Line Item"/>
    <x v="0"/>
    <s v="3R"/>
    <x v="2"/>
    <x v="0"/>
    <x v="0"/>
  </r>
  <r>
    <n v="1544"/>
    <s v="Wayside, Arlington"/>
    <n v="80"/>
    <s v="Arlington"/>
    <s v="Revenue"/>
    <s v="Total"/>
    <x v="0"/>
    <s v="4R"/>
    <x v="3"/>
    <x v="0"/>
    <x v="1"/>
  </r>
  <r>
    <n v="1545"/>
    <s v="Wayside, Arlington"/>
    <n v="80"/>
    <s v="Arlington"/>
    <s v="Revenue"/>
    <s v="Line Item"/>
    <x v="0"/>
    <s v="5R"/>
    <x v="4"/>
    <x v="0"/>
    <x v="0"/>
  </r>
  <r>
    <n v="1546"/>
    <s v="Wayside, Arlington"/>
    <n v="80"/>
    <s v="Arlington"/>
    <s v="Revenue"/>
    <s v="Line Item"/>
    <x v="0"/>
    <s v="6R"/>
    <x v="5"/>
    <x v="0"/>
    <x v="0"/>
  </r>
  <r>
    <n v="1547"/>
    <s v="Wayside, Arlington"/>
    <n v="80"/>
    <s v="Arlington"/>
    <s v="Revenue"/>
    <s v="Total"/>
    <x v="0"/>
    <s v="7R"/>
    <x v="6"/>
    <x v="0"/>
    <x v="1"/>
  </r>
  <r>
    <n v="1548"/>
    <s v="Wayside, Arlington"/>
    <n v="80"/>
    <s v="Arlington"/>
    <s v="Revenue"/>
    <s v="Line Item"/>
    <x v="0"/>
    <s v="8R"/>
    <x v="7"/>
    <x v="0"/>
    <x v="0"/>
  </r>
  <r>
    <n v="1549"/>
    <s v="Wayside, Arlington"/>
    <n v="80"/>
    <s v="Arlington"/>
    <s v="Revenue"/>
    <s v="Line Item"/>
    <x v="0"/>
    <s v="9R"/>
    <x v="8"/>
    <x v="0"/>
    <x v="0"/>
  </r>
  <r>
    <n v="1550"/>
    <s v="Wayside, Arlington"/>
    <n v="80"/>
    <s v="Arlington"/>
    <s v="Revenue"/>
    <s v="Line Item"/>
    <x v="0"/>
    <s v="10R"/>
    <x v="9"/>
    <x v="0"/>
    <x v="0"/>
  </r>
  <r>
    <n v="1551"/>
    <s v="Wayside, Arlington"/>
    <n v="80"/>
    <s v="Arlington"/>
    <s v="Revenue"/>
    <s v="Line Item"/>
    <x v="0"/>
    <s v="11R"/>
    <x v="10"/>
    <x v="0"/>
    <x v="254"/>
  </r>
  <r>
    <n v="1552"/>
    <s v="Wayside, Arlington"/>
    <n v="80"/>
    <s v="Arlington"/>
    <s v="Revenue"/>
    <s v="Line Item"/>
    <x v="0"/>
    <s v="12R"/>
    <x v="11"/>
    <x v="0"/>
    <x v="0"/>
  </r>
  <r>
    <n v="1553"/>
    <s v="Wayside, Arlington"/>
    <n v="80"/>
    <s v="Arlington"/>
    <s v="Revenue"/>
    <s v="Line Item"/>
    <x v="0"/>
    <s v="13R"/>
    <x v="12"/>
    <x v="0"/>
    <x v="0"/>
  </r>
  <r>
    <n v="1554"/>
    <s v="Wayside, Arlington"/>
    <n v="80"/>
    <s v="Arlington"/>
    <s v="Revenue"/>
    <s v="Line Item"/>
    <x v="0"/>
    <s v="14R"/>
    <x v="13"/>
    <x v="0"/>
    <x v="0"/>
  </r>
  <r>
    <n v="1555"/>
    <s v="Wayside, Arlington"/>
    <n v="80"/>
    <s v="Arlington"/>
    <s v="Revenue"/>
    <s v="Line Item"/>
    <x v="0"/>
    <s v="15R"/>
    <x v="14"/>
    <x v="0"/>
    <x v="0"/>
  </r>
  <r>
    <n v="1556"/>
    <s v="Wayside, Arlington"/>
    <n v="80"/>
    <s v="Arlington"/>
    <s v="Revenue"/>
    <s v="Line Item"/>
    <x v="0"/>
    <s v="16R"/>
    <x v="15"/>
    <x v="0"/>
    <x v="0"/>
  </r>
  <r>
    <n v="1557"/>
    <s v="Wayside, Arlington"/>
    <n v="80"/>
    <s v="Arlington"/>
    <s v="Revenue"/>
    <s v="Line Item"/>
    <x v="0"/>
    <s v="17R"/>
    <x v="16"/>
    <x v="0"/>
    <x v="0"/>
  </r>
  <r>
    <n v="1558"/>
    <s v="Wayside, Arlington"/>
    <n v="80"/>
    <s v="Arlington"/>
    <s v="Revenue"/>
    <s v="Line Item"/>
    <x v="0"/>
    <s v="18R"/>
    <x v="17"/>
    <x v="0"/>
    <x v="0"/>
  </r>
  <r>
    <n v="1559"/>
    <s v="Wayside, Arlington"/>
    <n v="80"/>
    <s v="Arlington"/>
    <s v="Revenue"/>
    <s v="Line Item"/>
    <x v="0"/>
    <s v="19R"/>
    <x v="18"/>
    <x v="0"/>
    <x v="0"/>
  </r>
  <r>
    <n v="1560"/>
    <s v="Wayside, Arlington"/>
    <n v="80"/>
    <s v="Arlington"/>
    <s v="Revenue"/>
    <s v="Line Item"/>
    <x v="0"/>
    <s v="20R"/>
    <x v="19"/>
    <x v="0"/>
    <x v="0"/>
  </r>
  <r>
    <n v="1561"/>
    <s v="Wayside, Arlington"/>
    <n v="80"/>
    <s v="Arlington"/>
    <s v="Revenue"/>
    <s v="Line Item"/>
    <x v="0"/>
    <s v="21R"/>
    <x v="20"/>
    <x v="0"/>
    <x v="0"/>
  </r>
  <r>
    <n v="1562"/>
    <s v="Wayside, Arlington"/>
    <n v="80"/>
    <s v="Arlington"/>
    <s v="Revenue"/>
    <s v="Line Item"/>
    <x v="0"/>
    <s v="22R"/>
    <x v="21"/>
    <x v="0"/>
    <x v="0"/>
  </r>
  <r>
    <n v="1563"/>
    <s v="Wayside, Arlington"/>
    <n v="80"/>
    <s v="Arlington"/>
    <s v="Revenue"/>
    <s v="Line Item"/>
    <x v="0"/>
    <s v="23R"/>
    <x v="22"/>
    <x v="0"/>
    <x v="0"/>
  </r>
  <r>
    <n v="1564"/>
    <s v="Wayside, Arlington"/>
    <n v="80"/>
    <s v="Arlington"/>
    <s v="Revenue"/>
    <s v="Line Item"/>
    <x v="0"/>
    <s v="24R"/>
    <x v="23"/>
    <x v="0"/>
    <x v="0"/>
  </r>
  <r>
    <n v="1565"/>
    <s v="Wayside, Arlington"/>
    <n v="80"/>
    <s v="Arlington"/>
    <s v="Revenue"/>
    <s v="Line Item"/>
    <x v="0"/>
    <s v="25R"/>
    <x v="24"/>
    <x v="0"/>
    <x v="0"/>
  </r>
  <r>
    <n v="1566"/>
    <s v="Wayside, Arlington"/>
    <n v="80"/>
    <s v="Arlington"/>
    <s v="Revenue"/>
    <s v="Line Item"/>
    <x v="0"/>
    <s v="26R"/>
    <x v="25"/>
    <x v="0"/>
    <x v="0"/>
  </r>
  <r>
    <n v="1567"/>
    <s v="Wayside, Arlington"/>
    <n v="80"/>
    <s v="Arlington"/>
    <s v="Revenue"/>
    <s v="Line Item"/>
    <x v="0"/>
    <s v="27R"/>
    <x v="26"/>
    <x v="0"/>
    <x v="0"/>
  </r>
  <r>
    <n v="1568"/>
    <s v="Wayside, Arlington"/>
    <n v="80"/>
    <s v="Arlington"/>
    <s v="Revenue"/>
    <s v="Line Item"/>
    <x v="0"/>
    <s v="28R"/>
    <x v="27"/>
    <x v="0"/>
    <x v="0"/>
  </r>
  <r>
    <n v="1569"/>
    <s v="Wayside, Arlington"/>
    <n v="80"/>
    <s v="Arlington"/>
    <s v="Revenue"/>
    <s v="Line Item"/>
    <x v="0"/>
    <s v="29R"/>
    <x v="28"/>
    <x v="0"/>
    <x v="255"/>
  </r>
  <r>
    <n v="1570"/>
    <s v="Wayside, Arlington"/>
    <n v="80"/>
    <s v="Arlington"/>
    <s v="Revenue"/>
    <s v="Line Item"/>
    <x v="0"/>
    <s v="30R"/>
    <x v="29"/>
    <x v="0"/>
    <x v="0"/>
  </r>
  <r>
    <n v="1571"/>
    <s v="Wayside, Arlington"/>
    <n v="80"/>
    <s v="Arlington"/>
    <s v="Revenue"/>
    <s v="Line Item"/>
    <x v="0"/>
    <s v="31R"/>
    <x v="30"/>
    <x v="0"/>
    <x v="0"/>
  </r>
  <r>
    <n v="1572"/>
    <s v="Wayside, Arlington"/>
    <n v="80"/>
    <s v="Arlington"/>
    <s v="Revenue"/>
    <s v="Line Item"/>
    <x v="0"/>
    <s v="32R"/>
    <x v="31"/>
    <x v="0"/>
    <x v="0"/>
  </r>
  <r>
    <n v="1573"/>
    <s v="Wayside, Arlington"/>
    <n v="80"/>
    <s v="Arlington"/>
    <s v="Revenue"/>
    <s v="Line Item"/>
    <x v="0"/>
    <s v="33R"/>
    <x v="32"/>
    <x v="0"/>
    <x v="0"/>
  </r>
  <r>
    <n v="1574"/>
    <s v="Wayside, Arlington"/>
    <n v="80"/>
    <s v="Arlington"/>
    <s v="Revenue"/>
    <s v="Line Item"/>
    <x v="0"/>
    <s v="34R"/>
    <x v="33"/>
    <x v="0"/>
    <x v="0"/>
  </r>
  <r>
    <n v="1575"/>
    <s v="Wayside, Arlington"/>
    <n v="80"/>
    <s v="Arlington"/>
    <s v="Revenue"/>
    <s v="Line Item"/>
    <x v="0"/>
    <s v="35R"/>
    <x v="34"/>
    <x v="0"/>
    <x v="0"/>
  </r>
  <r>
    <n v="1576"/>
    <s v="Wayside, Arlington"/>
    <n v="80"/>
    <s v="Arlington"/>
    <s v="Revenue"/>
    <s v="Line Item"/>
    <x v="0"/>
    <s v="36R"/>
    <x v="35"/>
    <x v="0"/>
    <x v="0"/>
  </r>
  <r>
    <n v="1577"/>
    <s v="Wayside, Arlington"/>
    <n v="80"/>
    <s v="Arlington"/>
    <s v="Revenue"/>
    <s v="Line Item"/>
    <x v="0"/>
    <s v="37R"/>
    <x v="36"/>
    <x v="0"/>
    <x v="0"/>
  </r>
  <r>
    <n v="1578"/>
    <s v="Wayside, Arlington"/>
    <n v="80"/>
    <s v="Arlington"/>
    <s v="Revenue"/>
    <s v="Line Item"/>
    <x v="0"/>
    <s v="38R"/>
    <x v="37"/>
    <x v="0"/>
    <x v="0"/>
  </r>
  <r>
    <n v="1579"/>
    <s v="Wayside, Arlington"/>
    <n v="80"/>
    <s v="Arlington"/>
    <s v="Revenue"/>
    <s v="Line Item"/>
    <x v="0"/>
    <s v="39R"/>
    <x v="38"/>
    <x v="0"/>
    <x v="0"/>
  </r>
  <r>
    <n v="1580"/>
    <s v="Wayside, Arlington"/>
    <n v="80"/>
    <s v="Arlington"/>
    <s v="Revenue"/>
    <s v="Line Item"/>
    <x v="0"/>
    <s v="40R"/>
    <x v="39"/>
    <x v="0"/>
    <x v="0"/>
  </r>
  <r>
    <n v="1581"/>
    <s v="Wayside, Arlington"/>
    <n v="80"/>
    <s v="Arlington"/>
    <s v="Revenue"/>
    <s v="Line Item"/>
    <x v="0"/>
    <s v="41R"/>
    <x v="40"/>
    <x v="0"/>
    <x v="0"/>
  </r>
  <r>
    <n v="1582"/>
    <s v="Wayside, Arlington"/>
    <n v="80"/>
    <s v="Arlington"/>
    <s v="Revenue"/>
    <s v="Line Item"/>
    <x v="0"/>
    <s v="42R"/>
    <x v="41"/>
    <x v="0"/>
    <x v="0"/>
  </r>
  <r>
    <n v="1583"/>
    <s v="Wayside, Arlington"/>
    <n v="80"/>
    <s v="Arlington"/>
    <s v="Revenue"/>
    <s v="Total"/>
    <x v="0"/>
    <s v="43R"/>
    <x v="42"/>
    <x v="0"/>
    <x v="256"/>
  </r>
  <r>
    <n v="1584"/>
    <s v="Wayside, Arlington"/>
    <n v="80"/>
    <s v="Arlington"/>
    <s v="Revenue"/>
    <s v="Line Item"/>
    <x v="0"/>
    <s v="44R"/>
    <x v="43"/>
    <x v="0"/>
    <x v="0"/>
  </r>
  <r>
    <n v="1585"/>
    <s v="Wayside, Arlington"/>
    <n v="80"/>
    <s v="Arlington"/>
    <s v="Revenue"/>
    <s v="Line Item"/>
    <x v="0"/>
    <s v="45R"/>
    <x v="44"/>
    <x v="0"/>
    <x v="0"/>
  </r>
  <r>
    <n v="1586"/>
    <s v="Wayside, Arlington"/>
    <n v="80"/>
    <s v="Arlington"/>
    <s v="Revenue"/>
    <s v="Line Item"/>
    <x v="0"/>
    <s v="46R"/>
    <x v="45"/>
    <x v="0"/>
    <x v="0"/>
  </r>
  <r>
    <n v="1587"/>
    <s v="Wayside, Arlington"/>
    <n v="80"/>
    <s v="Arlington"/>
    <s v="Revenue"/>
    <s v="Line Item"/>
    <x v="0"/>
    <s v="47R"/>
    <x v="46"/>
    <x v="0"/>
    <x v="0"/>
  </r>
  <r>
    <n v="1588"/>
    <s v="Wayside, Arlington"/>
    <n v="80"/>
    <s v="Arlington"/>
    <s v="Revenue"/>
    <s v="Line Item"/>
    <x v="0"/>
    <s v="48R"/>
    <x v="47"/>
    <x v="0"/>
    <x v="0"/>
  </r>
  <r>
    <n v="1589"/>
    <s v="Wayside, Arlington"/>
    <n v="80"/>
    <s v="Arlington"/>
    <s v="Revenue"/>
    <s v="Line Item"/>
    <x v="0"/>
    <s v="49R"/>
    <x v="48"/>
    <x v="0"/>
    <x v="257"/>
  </r>
  <r>
    <n v="1590"/>
    <s v="Wayside, Arlington"/>
    <n v="80"/>
    <s v="Arlington"/>
    <s v="Revenue"/>
    <s v="Line Item"/>
    <x v="0"/>
    <s v="50R"/>
    <x v="49"/>
    <x v="0"/>
    <x v="0"/>
  </r>
  <r>
    <n v="1591"/>
    <s v="Wayside, Arlington"/>
    <n v="80"/>
    <s v="Arlington"/>
    <s v="Revenue"/>
    <s v="Line Item"/>
    <x v="0"/>
    <s v="51R"/>
    <x v="50"/>
    <x v="0"/>
    <x v="0"/>
  </r>
  <r>
    <n v="1592"/>
    <s v="Wayside, Arlington"/>
    <n v="80"/>
    <s v="Arlington"/>
    <s v="Revenue"/>
    <s v="Line Item"/>
    <x v="0"/>
    <s v="52R"/>
    <x v="51"/>
    <x v="0"/>
    <x v="0"/>
  </r>
  <r>
    <n v="1593"/>
    <s v="Wayside, Arlington"/>
    <n v="80"/>
    <s v="Arlington"/>
    <s v="Revenue"/>
    <s v="Total"/>
    <x v="0"/>
    <s v="53R"/>
    <x v="52"/>
    <x v="0"/>
    <x v="258"/>
  </r>
  <r>
    <n v="1594"/>
    <s v="Wayside, Arlington"/>
    <n v="80"/>
    <s v="Arlington"/>
    <s v="Salary Expense"/>
    <s v="Line Item"/>
    <x v="1"/>
    <s v="1S"/>
    <x v="53"/>
    <x v="34"/>
    <x v="259"/>
  </r>
  <r>
    <n v="1595"/>
    <s v="Wayside, Arlington"/>
    <n v="80"/>
    <s v="Arlington"/>
    <s v="Salary Expense"/>
    <s v="Line Item"/>
    <x v="1"/>
    <s v="2S"/>
    <x v="54"/>
    <x v="35"/>
    <x v="260"/>
  </r>
  <r>
    <n v="1596"/>
    <s v="Wayside, Arlington"/>
    <n v="80"/>
    <s v="Arlington"/>
    <s v="Salary Expense"/>
    <s v="Line Item"/>
    <x v="1"/>
    <s v="3S"/>
    <x v="55"/>
    <x v="6"/>
    <x v="1"/>
  </r>
  <r>
    <n v="1597"/>
    <s v="Wayside, Arlington"/>
    <n v="80"/>
    <s v="Arlington"/>
    <s v="Salary Expense"/>
    <s v="Line Item"/>
    <x v="2"/>
    <s v="4S"/>
    <x v="56"/>
    <x v="6"/>
    <x v="1"/>
  </r>
  <r>
    <n v="1598"/>
    <s v="Wayside, Arlington"/>
    <n v="80"/>
    <s v="Arlington"/>
    <s v="Salary Expense"/>
    <s v="Line Item"/>
    <x v="2"/>
    <s v="5S"/>
    <x v="57"/>
    <x v="6"/>
    <x v="1"/>
  </r>
  <r>
    <n v="1599"/>
    <s v="Wayside, Arlington"/>
    <n v="80"/>
    <s v="Arlington"/>
    <s v="Salary Expense"/>
    <s v="Line Item"/>
    <x v="2"/>
    <s v="6S"/>
    <x v="58"/>
    <x v="0"/>
    <x v="1"/>
  </r>
  <r>
    <n v="1600"/>
    <s v="Wayside, Arlington"/>
    <n v="80"/>
    <s v="Arlington"/>
    <s v="Salary Expense"/>
    <s v="Line Item"/>
    <x v="2"/>
    <s v="7S"/>
    <x v="59"/>
    <x v="6"/>
    <x v="1"/>
  </r>
  <r>
    <n v="1601"/>
    <s v="Wayside, Arlington"/>
    <n v="80"/>
    <s v="Arlington"/>
    <s v="Salary Expense"/>
    <s v="Line Item"/>
    <x v="2"/>
    <s v="8S"/>
    <x v="60"/>
    <x v="6"/>
    <x v="1"/>
  </r>
  <r>
    <n v="1602"/>
    <s v="Wayside, Arlington"/>
    <n v="80"/>
    <s v="Arlington"/>
    <s v="Salary Expense"/>
    <s v="Line Item"/>
    <x v="2"/>
    <s v="9S"/>
    <x v="61"/>
    <x v="0"/>
    <x v="1"/>
  </r>
  <r>
    <n v="1603"/>
    <s v="Wayside, Arlington"/>
    <n v="80"/>
    <s v="Arlington"/>
    <s v="Salary Expense"/>
    <s v="Line Item"/>
    <x v="2"/>
    <s v="10S"/>
    <x v="62"/>
    <x v="0"/>
    <x v="1"/>
  </r>
  <r>
    <n v="1604"/>
    <s v="Wayside, Arlington"/>
    <n v="80"/>
    <s v="Arlington"/>
    <s v="Salary Expense"/>
    <s v="Line Item"/>
    <x v="2"/>
    <s v="11S"/>
    <x v="63"/>
    <x v="0"/>
    <x v="1"/>
  </r>
  <r>
    <n v="1605"/>
    <s v="Wayside, Arlington"/>
    <n v="80"/>
    <s v="Arlington"/>
    <s v="Salary Expense"/>
    <s v="Line Item"/>
    <x v="2"/>
    <s v="12S"/>
    <x v="64"/>
    <x v="0"/>
    <x v="1"/>
  </r>
  <r>
    <n v="1606"/>
    <s v="Wayside, Arlington"/>
    <n v="80"/>
    <s v="Arlington"/>
    <s v="Salary Expense"/>
    <s v="Line Item"/>
    <x v="2"/>
    <s v="13S"/>
    <x v="65"/>
    <x v="0"/>
    <x v="1"/>
  </r>
  <r>
    <n v="1607"/>
    <s v="Wayside, Arlington"/>
    <n v="80"/>
    <s v="Arlington"/>
    <s v="Salary Expense"/>
    <s v="Line Item"/>
    <x v="2"/>
    <s v="14S"/>
    <x v="66"/>
    <x v="0"/>
    <x v="1"/>
  </r>
  <r>
    <n v="1608"/>
    <s v="Wayside, Arlington"/>
    <n v="80"/>
    <s v="Arlington"/>
    <s v="Salary Expense"/>
    <s v="Line Item"/>
    <x v="2"/>
    <s v="15S"/>
    <x v="67"/>
    <x v="6"/>
    <x v="1"/>
  </r>
  <r>
    <n v="1609"/>
    <s v="Wayside, Arlington"/>
    <n v="80"/>
    <s v="Arlington"/>
    <s v="Salary Expense"/>
    <s v="Line Item"/>
    <x v="2"/>
    <s v="16S"/>
    <x v="68"/>
    <x v="6"/>
    <x v="1"/>
  </r>
  <r>
    <n v="1610"/>
    <s v="Wayside, Arlington"/>
    <n v="80"/>
    <s v="Arlington"/>
    <s v="Salary Expense"/>
    <s v="Line Item"/>
    <x v="2"/>
    <s v="17S"/>
    <x v="69"/>
    <x v="0"/>
    <x v="1"/>
  </r>
  <r>
    <n v="1611"/>
    <s v="Wayside, Arlington"/>
    <n v="80"/>
    <s v="Arlington"/>
    <s v="Salary Expense"/>
    <s v="Line Item"/>
    <x v="2"/>
    <s v="18S"/>
    <x v="70"/>
    <x v="0"/>
    <x v="1"/>
  </r>
  <r>
    <n v="1612"/>
    <s v="Wayside, Arlington"/>
    <n v="80"/>
    <s v="Arlington"/>
    <s v="Salary Expense"/>
    <s v="Line Item"/>
    <x v="2"/>
    <s v="19S"/>
    <x v="71"/>
    <x v="0"/>
    <x v="1"/>
  </r>
  <r>
    <n v="1613"/>
    <s v="Wayside, Arlington"/>
    <n v="80"/>
    <s v="Arlington"/>
    <s v="Salary Expense"/>
    <s v="Line Item"/>
    <x v="2"/>
    <s v="20S"/>
    <x v="72"/>
    <x v="0"/>
    <x v="1"/>
  </r>
  <r>
    <n v="1614"/>
    <s v="Wayside, Arlington"/>
    <n v="80"/>
    <s v="Arlington"/>
    <s v="Salary Expense"/>
    <s v="Line Item"/>
    <x v="2"/>
    <s v="21S"/>
    <x v="73"/>
    <x v="6"/>
    <x v="1"/>
  </r>
  <r>
    <n v="1615"/>
    <s v="Wayside, Arlington"/>
    <n v="80"/>
    <s v="Arlington"/>
    <s v="Salary Expense"/>
    <s v="Line Item"/>
    <x v="2"/>
    <s v="22S"/>
    <x v="74"/>
    <x v="6"/>
    <x v="1"/>
  </r>
  <r>
    <n v="1616"/>
    <s v="Wayside, Arlington"/>
    <n v="80"/>
    <s v="Arlington"/>
    <s v="Salary Expense"/>
    <s v="Line Item"/>
    <x v="2"/>
    <s v="23S"/>
    <x v="75"/>
    <x v="6"/>
    <x v="1"/>
  </r>
  <r>
    <n v="1617"/>
    <s v="Wayside, Arlington"/>
    <n v="80"/>
    <s v="Arlington"/>
    <s v="Salary Expense"/>
    <s v="Line Item"/>
    <x v="2"/>
    <s v="24S"/>
    <x v="76"/>
    <x v="6"/>
    <x v="1"/>
  </r>
  <r>
    <n v="1618"/>
    <s v="Wayside, Arlington"/>
    <n v="80"/>
    <s v="Arlington"/>
    <s v="Salary Expense"/>
    <s v="Line Item"/>
    <x v="2"/>
    <s v="25S"/>
    <x v="77"/>
    <x v="6"/>
    <x v="1"/>
  </r>
  <r>
    <n v="1619"/>
    <s v="Wayside, Arlington"/>
    <n v="80"/>
    <s v="Arlington"/>
    <s v="Salary Expense"/>
    <s v="Line Item"/>
    <x v="2"/>
    <s v="26S"/>
    <x v="78"/>
    <x v="0"/>
    <x v="1"/>
  </r>
  <r>
    <n v="1620"/>
    <s v="Wayside, Arlington"/>
    <n v="80"/>
    <s v="Arlington"/>
    <s v="Salary Expense"/>
    <s v="Line Item"/>
    <x v="2"/>
    <s v="27S"/>
    <x v="79"/>
    <x v="0"/>
    <x v="1"/>
  </r>
  <r>
    <n v="1621"/>
    <s v="Wayside, Arlington"/>
    <n v="80"/>
    <s v="Arlington"/>
    <s v="Salary Expense"/>
    <s v="Line Item"/>
    <x v="2"/>
    <s v="28S"/>
    <x v="80"/>
    <x v="0"/>
    <x v="1"/>
  </r>
  <r>
    <n v="1622"/>
    <s v="Wayside, Arlington"/>
    <n v="80"/>
    <s v="Arlington"/>
    <s v="Salary Expense"/>
    <s v="Line Item"/>
    <x v="2"/>
    <s v="29S"/>
    <x v="81"/>
    <x v="6"/>
    <x v="1"/>
  </r>
  <r>
    <n v="1623"/>
    <s v="Wayside, Arlington"/>
    <n v="80"/>
    <s v="Arlington"/>
    <s v="Salary Expense"/>
    <s v="Line Item"/>
    <x v="2"/>
    <s v="30S"/>
    <x v="82"/>
    <x v="6"/>
    <x v="1"/>
  </r>
  <r>
    <n v="1624"/>
    <s v="Wayside, Arlington"/>
    <n v="80"/>
    <s v="Arlington"/>
    <s v="Salary Expense"/>
    <s v="Line Item"/>
    <x v="2"/>
    <s v="31S"/>
    <x v="83"/>
    <x v="6"/>
    <x v="1"/>
  </r>
  <r>
    <n v="1625"/>
    <s v="Wayside, Arlington"/>
    <n v="80"/>
    <s v="Arlington"/>
    <s v="Salary Expense"/>
    <s v="Line Item"/>
    <x v="2"/>
    <s v="32S"/>
    <x v="84"/>
    <x v="6"/>
    <x v="1"/>
  </r>
  <r>
    <n v="1626"/>
    <s v="Wayside, Arlington"/>
    <n v="80"/>
    <s v="Arlington"/>
    <s v="Salary Expense"/>
    <s v="Line Item"/>
    <x v="2"/>
    <s v="33S"/>
    <x v="85"/>
    <x v="36"/>
    <x v="261"/>
  </r>
  <r>
    <n v="1627"/>
    <s v="Wayside, Arlington"/>
    <n v="80"/>
    <s v="Arlington"/>
    <s v="Salary Expense"/>
    <s v="Line Item"/>
    <x v="2"/>
    <s v="34S"/>
    <x v="86"/>
    <x v="6"/>
    <x v="1"/>
  </r>
  <r>
    <n v="1628"/>
    <s v="Wayside, Arlington"/>
    <n v="80"/>
    <s v="Arlington"/>
    <s v="Salary Expense"/>
    <s v="Line Item"/>
    <x v="2"/>
    <s v="35S"/>
    <x v="87"/>
    <x v="21"/>
    <x v="262"/>
  </r>
  <r>
    <n v="1629"/>
    <s v="Wayside, Arlington"/>
    <n v="80"/>
    <s v="Arlington"/>
    <s v="Salary Expense"/>
    <s v="Line Item"/>
    <x v="2"/>
    <s v="36S"/>
    <x v="88"/>
    <x v="6"/>
    <x v="1"/>
  </r>
  <r>
    <n v="1630"/>
    <s v="Wayside, Arlington"/>
    <n v="80"/>
    <s v="Arlington"/>
    <s v="Salary Expense"/>
    <s v="Line Item"/>
    <x v="2"/>
    <s v="37S"/>
    <x v="89"/>
    <x v="0"/>
    <x v="1"/>
  </r>
  <r>
    <n v="1631"/>
    <s v="Wayside, Arlington"/>
    <n v="80"/>
    <s v="Arlington"/>
    <s v="Salary Expense"/>
    <s v="Line Item"/>
    <x v="0"/>
    <s v="38S"/>
    <x v="90"/>
    <x v="0"/>
    <x v="1"/>
  </r>
  <r>
    <n v="1632"/>
    <s v="Wayside, Arlington"/>
    <n v="80"/>
    <s v="Arlington"/>
    <s v="Salary Expense"/>
    <s v="Total"/>
    <x v="0"/>
    <s v="39S"/>
    <x v="91"/>
    <x v="37"/>
    <x v="263"/>
  </r>
  <r>
    <n v="1633"/>
    <s v="Wayside, Arlington"/>
    <n v="80"/>
    <s v="Arlington"/>
    <s v="Expense"/>
    <s v="Total"/>
    <x v="0"/>
    <s v="1E"/>
    <x v="92"/>
    <x v="37"/>
    <x v="263"/>
  </r>
  <r>
    <n v="1634"/>
    <s v="Wayside, Arlington"/>
    <n v="80"/>
    <s v="Arlington"/>
    <s v="Expense"/>
    <s v="Line Item"/>
    <x v="0"/>
    <s v="2E"/>
    <x v="93"/>
    <x v="6"/>
    <x v="1"/>
  </r>
  <r>
    <n v="1635"/>
    <s v="Wayside, Arlington"/>
    <n v="80"/>
    <s v="Arlington"/>
    <s v="Expense"/>
    <s v="Line Item"/>
    <x v="0"/>
    <s v="3E"/>
    <x v="94"/>
    <x v="6"/>
    <x v="1"/>
  </r>
  <r>
    <n v="1636"/>
    <s v="Wayside, Arlington"/>
    <n v="80"/>
    <s v="Arlington"/>
    <s v="Expense"/>
    <s v="Line Item"/>
    <x v="0"/>
    <s v="4E"/>
    <x v="95"/>
    <x v="6"/>
    <x v="1"/>
  </r>
  <r>
    <n v="1637"/>
    <s v="Wayside, Arlington"/>
    <n v="80"/>
    <s v="Arlington"/>
    <s v="Expense"/>
    <s v="Line Item"/>
    <x v="0"/>
    <s v="5E"/>
    <x v="96"/>
    <x v="0"/>
    <x v="1"/>
  </r>
  <r>
    <n v="1638"/>
    <s v="Wayside, Arlington"/>
    <n v="80"/>
    <s v="Arlington"/>
    <s v="Expense"/>
    <s v="Total"/>
    <x v="0"/>
    <s v="6E"/>
    <x v="97"/>
    <x v="6"/>
    <x v="1"/>
  </r>
  <r>
    <n v="1639"/>
    <s v="Wayside, Arlington"/>
    <n v="80"/>
    <s v="Arlington"/>
    <s v="Expense"/>
    <s v="Line Item"/>
    <x v="0"/>
    <s v="7E"/>
    <x v="98"/>
    <x v="0"/>
    <x v="1"/>
  </r>
  <r>
    <n v="1640"/>
    <s v="Wayside, Arlington"/>
    <n v="80"/>
    <s v="Arlington"/>
    <s v="Expense"/>
    <s v="Total"/>
    <x v="0"/>
    <s v="8E"/>
    <x v="99"/>
    <x v="37"/>
    <x v="263"/>
  </r>
  <r>
    <n v="1641"/>
    <s v="Wayside, Arlington"/>
    <n v="80"/>
    <s v="Arlington"/>
    <s v="Expense"/>
    <s v="Line Item"/>
    <x v="0"/>
    <s v="9E"/>
    <x v="100"/>
    <x v="0"/>
    <x v="264"/>
  </r>
  <r>
    <n v="1642"/>
    <s v="Wayside, Arlington"/>
    <n v="80"/>
    <s v="Arlington"/>
    <s v="Expense"/>
    <s v="Line Item"/>
    <x v="0"/>
    <s v="10E"/>
    <x v="101"/>
    <x v="0"/>
    <x v="265"/>
  </r>
  <r>
    <n v="1643"/>
    <s v="Wayside, Arlington"/>
    <n v="80"/>
    <s v="Arlington"/>
    <s v="Expense"/>
    <s v="Line Item"/>
    <x v="0"/>
    <s v="11E"/>
    <x v="102"/>
    <x v="0"/>
    <x v="1"/>
  </r>
  <r>
    <n v="1644"/>
    <s v="Wayside, Arlington"/>
    <n v="80"/>
    <s v="Arlington"/>
    <s v="Expense"/>
    <s v="Total"/>
    <x v="0"/>
    <s v="12E"/>
    <x v="103"/>
    <x v="0"/>
    <x v="266"/>
  </r>
  <r>
    <n v="1645"/>
    <s v="Wayside, Arlington"/>
    <n v="80"/>
    <s v="Arlington"/>
    <s v="Expense"/>
    <s v="Line Item"/>
    <x v="0"/>
    <s v="13E"/>
    <x v="104"/>
    <x v="0"/>
    <x v="1"/>
  </r>
  <r>
    <n v="1646"/>
    <s v="Wayside, Arlington"/>
    <n v="80"/>
    <s v="Arlington"/>
    <s v="Expense"/>
    <s v="Line Item"/>
    <x v="0"/>
    <s v="14E"/>
    <x v="105"/>
    <x v="0"/>
    <x v="1"/>
  </r>
  <r>
    <n v="1647"/>
    <s v="Wayside, Arlington"/>
    <n v="80"/>
    <s v="Arlington"/>
    <s v="Expense"/>
    <s v="Line Item"/>
    <x v="0"/>
    <s v="15E"/>
    <x v="106"/>
    <x v="0"/>
    <x v="1"/>
  </r>
  <r>
    <n v="1648"/>
    <s v="Wayside, Arlington"/>
    <n v="80"/>
    <s v="Arlington"/>
    <s v="Expense"/>
    <s v="Line Item"/>
    <x v="0"/>
    <s v="16E"/>
    <x v="107"/>
    <x v="0"/>
    <x v="1"/>
  </r>
  <r>
    <n v="1649"/>
    <s v="Wayside, Arlington"/>
    <n v="80"/>
    <s v="Arlington"/>
    <s v="Expense"/>
    <s v="Total"/>
    <x v="0"/>
    <s v="17E"/>
    <x v="108"/>
    <x v="0"/>
    <x v="1"/>
  </r>
  <r>
    <n v="1650"/>
    <s v="Wayside, Arlington"/>
    <n v="80"/>
    <s v="Arlington"/>
    <s v="Expense"/>
    <s v="Line Item"/>
    <x v="0"/>
    <s v="18E"/>
    <x v="109"/>
    <x v="0"/>
    <x v="0"/>
  </r>
  <r>
    <n v="1651"/>
    <s v="Wayside, Arlington"/>
    <n v="80"/>
    <s v="Arlington"/>
    <s v="Expense"/>
    <s v="Line Item"/>
    <x v="0"/>
    <s v="19E"/>
    <x v="110"/>
    <x v="0"/>
    <x v="0"/>
  </r>
  <r>
    <n v="1652"/>
    <s v="Wayside, Arlington"/>
    <n v="80"/>
    <s v="Arlington"/>
    <s v="Expense"/>
    <s v="Line Item"/>
    <x v="0"/>
    <s v="20E"/>
    <x v="111"/>
    <x v="0"/>
    <x v="0"/>
  </r>
  <r>
    <n v="1653"/>
    <s v="Wayside, Arlington"/>
    <n v="80"/>
    <s v="Arlington"/>
    <s v="Expense"/>
    <s v="Line Item"/>
    <x v="0"/>
    <s v="21E"/>
    <x v="112"/>
    <x v="0"/>
    <x v="0"/>
  </r>
  <r>
    <n v="1654"/>
    <s v="Wayside, Arlington"/>
    <n v="80"/>
    <s v="Arlington"/>
    <s v="Expense"/>
    <s v="Line Item"/>
    <x v="0"/>
    <s v="22E"/>
    <x v="113"/>
    <x v="0"/>
    <x v="267"/>
  </r>
  <r>
    <n v="1655"/>
    <s v="Wayside, Arlington"/>
    <n v="80"/>
    <s v="Arlington"/>
    <s v="Expense"/>
    <s v="Line Item"/>
    <x v="0"/>
    <s v="23E"/>
    <x v="114"/>
    <x v="0"/>
    <x v="268"/>
  </r>
  <r>
    <n v="1656"/>
    <s v="Wayside, Arlington"/>
    <n v="80"/>
    <s v="Arlington"/>
    <s v="Expense"/>
    <s v="Line Item"/>
    <x v="0"/>
    <s v="24E"/>
    <x v="115"/>
    <x v="0"/>
    <x v="269"/>
  </r>
  <r>
    <n v="1657"/>
    <s v="Wayside, Arlington"/>
    <n v="80"/>
    <s v="Arlington"/>
    <s v="Expense"/>
    <s v="Line Item"/>
    <x v="0"/>
    <s v="25E"/>
    <x v="116"/>
    <x v="0"/>
    <x v="1"/>
  </r>
  <r>
    <n v="1658"/>
    <s v="Wayside, Arlington"/>
    <n v="80"/>
    <s v="Arlington"/>
    <s v="Expense"/>
    <s v="Line Item"/>
    <x v="0"/>
    <s v="26E"/>
    <x v="117"/>
    <x v="0"/>
    <x v="1"/>
  </r>
  <r>
    <n v="1659"/>
    <s v="Wayside, Arlington"/>
    <n v="80"/>
    <s v="Arlington"/>
    <s v="Expense"/>
    <s v="Line Item"/>
    <x v="0"/>
    <s v="27E"/>
    <x v="118"/>
    <x v="0"/>
    <x v="0"/>
  </r>
  <r>
    <n v="1660"/>
    <s v="Wayside, Arlington"/>
    <n v="80"/>
    <s v="Arlington"/>
    <s v="Expense"/>
    <s v="Line Item"/>
    <x v="0"/>
    <s v="28E"/>
    <x v="119"/>
    <x v="0"/>
    <x v="0"/>
  </r>
  <r>
    <n v="1661"/>
    <s v="Wayside, Arlington"/>
    <n v="80"/>
    <s v="Arlington"/>
    <s v="Expense"/>
    <s v="Line Item"/>
    <x v="0"/>
    <s v="29E"/>
    <x v="120"/>
    <x v="0"/>
    <x v="0"/>
  </r>
  <r>
    <n v="1662"/>
    <s v="Wayside, Arlington"/>
    <n v="80"/>
    <s v="Arlington"/>
    <s v="Expense"/>
    <s v="Line Item"/>
    <x v="0"/>
    <s v="30E"/>
    <x v="121"/>
    <x v="0"/>
    <x v="270"/>
  </r>
  <r>
    <n v="1663"/>
    <s v="Wayside, Arlington"/>
    <n v="80"/>
    <s v="Arlington"/>
    <s v="Expense"/>
    <s v="Line Item"/>
    <x v="0"/>
    <s v="31E"/>
    <x v="122"/>
    <x v="0"/>
    <x v="0"/>
  </r>
  <r>
    <n v="1664"/>
    <s v="Wayside, Arlington"/>
    <n v="80"/>
    <s v="Arlington"/>
    <s v="Expense"/>
    <s v="Line Item"/>
    <x v="0"/>
    <s v="32E"/>
    <x v="123"/>
    <x v="0"/>
    <x v="0"/>
  </r>
  <r>
    <n v="1665"/>
    <s v="Wayside, Arlington"/>
    <n v="80"/>
    <s v="Arlington"/>
    <s v="Expense"/>
    <s v="Line Item"/>
    <x v="0"/>
    <s v="33E"/>
    <x v="124"/>
    <x v="0"/>
    <x v="271"/>
  </r>
  <r>
    <n v="1666"/>
    <s v="Wayside, Arlington"/>
    <n v="80"/>
    <s v="Arlington"/>
    <s v="Expense"/>
    <s v="Line Item"/>
    <x v="0"/>
    <s v="34E"/>
    <x v="125"/>
    <x v="0"/>
    <x v="0"/>
  </r>
  <r>
    <n v="1667"/>
    <s v="Wayside, Arlington"/>
    <n v="80"/>
    <s v="Arlington"/>
    <s v="Expense"/>
    <s v="Line Item"/>
    <x v="0"/>
    <s v="35E"/>
    <x v="126"/>
    <x v="0"/>
    <x v="0"/>
  </r>
  <r>
    <n v="1668"/>
    <s v="Wayside, Arlington"/>
    <n v="80"/>
    <s v="Arlington"/>
    <s v="Expense"/>
    <s v="Total"/>
    <x v="0"/>
    <s v="36E"/>
    <x v="127"/>
    <x v="0"/>
    <x v="272"/>
  </r>
  <r>
    <n v="1669"/>
    <s v="Wayside, Arlington"/>
    <n v="80"/>
    <s v="Arlington"/>
    <s v="Expense"/>
    <s v="Line Item"/>
    <x v="0"/>
    <s v="42E"/>
    <x v="128"/>
    <x v="0"/>
    <x v="273"/>
  </r>
  <r>
    <n v="1670"/>
    <s v="Wayside, Arlington"/>
    <n v="80"/>
    <s v="Arlington"/>
    <s v="Expense"/>
    <s v="Line Item"/>
    <x v="0"/>
    <s v="43E"/>
    <x v="129"/>
    <x v="0"/>
    <x v="0"/>
  </r>
  <r>
    <n v="1671"/>
    <s v="Wayside, Arlington"/>
    <n v="80"/>
    <s v="Arlington"/>
    <s v="Expense"/>
    <s v="Line Item"/>
    <x v="0"/>
    <s v="44E"/>
    <x v="130"/>
    <x v="0"/>
    <x v="0"/>
  </r>
  <r>
    <n v="1672"/>
    <s v="Wayside, Arlington"/>
    <n v="80"/>
    <s v="Arlington"/>
    <s v="Expense"/>
    <s v="Line Item"/>
    <x v="0"/>
    <s v="48E"/>
    <x v="131"/>
    <x v="0"/>
    <x v="0"/>
  </r>
  <r>
    <n v="1673"/>
    <s v="Wayside, Arlington"/>
    <n v="80"/>
    <s v="Arlington"/>
    <s v="Expense"/>
    <s v="Line Item"/>
    <x v="0"/>
    <s v="49E"/>
    <x v="132"/>
    <x v="0"/>
    <x v="0"/>
  </r>
  <r>
    <n v="1674"/>
    <s v="Wayside, Arlington"/>
    <n v="80"/>
    <s v="Arlington"/>
    <s v="Expense"/>
    <s v="Line Item"/>
    <x v="0"/>
    <s v="50E"/>
    <x v="133"/>
    <x v="0"/>
    <x v="274"/>
  </r>
  <r>
    <n v="1675"/>
    <s v="Wayside, Arlington"/>
    <n v="80"/>
    <s v="Arlington"/>
    <s v="Expense"/>
    <s v="Total"/>
    <x v="0"/>
    <s v="51E"/>
    <x v="134"/>
    <x v="0"/>
    <x v="275"/>
  </r>
  <r>
    <n v="1676"/>
    <s v="Wayside, Arlington"/>
    <n v="80"/>
    <s v="Arlington"/>
    <s v="Expense"/>
    <s v="Line Item"/>
    <x v="0"/>
    <s v="52E"/>
    <x v="135"/>
    <x v="0"/>
    <x v="276"/>
  </r>
  <r>
    <n v="1677"/>
    <s v="Wayside, Arlington"/>
    <n v="80"/>
    <s v="Arlington"/>
    <s v="Expense"/>
    <s v="Total"/>
    <x v="0"/>
    <s v="53E"/>
    <x v="136"/>
    <x v="0"/>
    <x v="277"/>
  </r>
  <r>
    <n v="1678"/>
    <s v="Wayside, Arlington"/>
    <n v="80"/>
    <s v="Arlington"/>
    <s v="Expense"/>
    <s v="Line Item"/>
    <x v="0"/>
    <s v="54E"/>
    <x v="137"/>
    <x v="0"/>
    <x v="0"/>
  </r>
  <r>
    <n v="1679"/>
    <s v="Wayside, Arlington"/>
    <n v="80"/>
    <s v="Arlington"/>
    <s v="Expense"/>
    <s v="Line Item"/>
    <x v="0"/>
    <s v="55E"/>
    <x v="138"/>
    <x v="0"/>
    <x v="257"/>
  </r>
  <r>
    <n v="1680"/>
    <s v="Wayside, Arlington"/>
    <n v="80"/>
    <s v="Arlington"/>
    <s v="Expense"/>
    <s v="Total"/>
    <x v="0"/>
    <s v="56E"/>
    <x v="139"/>
    <x v="0"/>
    <x v="278"/>
  </r>
  <r>
    <n v="1681"/>
    <s v="Wayside, Arlington"/>
    <n v="80"/>
    <s v="Arlington"/>
    <s v="Expense"/>
    <s v="Total"/>
    <x v="0"/>
    <s v="57E"/>
    <x v="140"/>
    <x v="0"/>
    <x v="258"/>
  </r>
  <r>
    <n v="1682"/>
    <s v="Wayside, Arlington"/>
    <n v="80"/>
    <s v="Arlington"/>
    <s v="Expense"/>
    <s v="Line Item"/>
    <x v="0"/>
    <s v="58E"/>
    <x v="141"/>
    <x v="0"/>
    <x v="279"/>
  </r>
  <r>
    <n v="1683"/>
    <s v="Wayside, Arlington"/>
    <n v="80"/>
    <s v="Arlington"/>
    <s v="Non-Reimbursable"/>
    <s v="Line Item"/>
    <x v="0"/>
    <s v="1N"/>
    <x v="142"/>
    <x v="0"/>
    <x v="0"/>
  </r>
  <r>
    <n v="1684"/>
    <s v="Wayside, Arlington"/>
    <n v="80"/>
    <s v="Arlington"/>
    <s v="Non-Reimbursable"/>
    <s v="Line Item"/>
    <x v="0"/>
    <s v="2N"/>
    <x v="143"/>
    <x v="0"/>
    <x v="0"/>
  </r>
  <r>
    <n v="1685"/>
    <s v="Wayside, Arlington"/>
    <n v="80"/>
    <s v="Arlington"/>
    <s v="Non-Reimbursable"/>
    <s v="Line Item"/>
    <x v="0"/>
    <s v="3N"/>
    <x v="144"/>
    <x v="0"/>
    <x v="0"/>
  </r>
  <r>
    <n v="1686"/>
    <s v="Wayside, Arlington"/>
    <n v="80"/>
    <s v="Arlington"/>
    <s v="Non-Reimbursable"/>
    <s v="Line Item"/>
    <x v="0"/>
    <s v="4N"/>
    <x v="145"/>
    <x v="0"/>
    <x v="0"/>
  </r>
  <r>
    <n v="1687"/>
    <s v="Wayside, Arlington"/>
    <n v="80"/>
    <s v="Arlington"/>
    <s v="Non-Reimbursable"/>
    <s v="Line Item"/>
    <x v="0"/>
    <s v="5N"/>
    <x v="146"/>
    <x v="0"/>
    <x v="0"/>
  </r>
  <r>
    <n v="1688"/>
    <s v="Wayside, Arlington"/>
    <n v="80"/>
    <s v="Arlington"/>
    <s v="Non-Reimbursable"/>
    <s v="Line Item"/>
    <x v="0"/>
    <s v="6N"/>
    <x v="147"/>
    <x v="0"/>
    <x v="0"/>
  </r>
  <r>
    <n v="1689"/>
    <s v="Wayside, Arlington"/>
    <n v="80"/>
    <s v="Arlington"/>
    <s v="Non-Reimbursable"/>
    <s v="Line Item"/>
    <x v="0"/>
    <s v="7N"/>
    <x v="148"/>
    <x v="0"/>
    <x v="0"/>
  </r>
  <r>
    <n v="1690"/>
    <s v="Wayside, Arlington"/>
    <n v="80"/>
    <s v="Arlington"/>
    <s v="Non-Reimbursable"/>
    <s v="Total"/>
    <x v="0"/>
    <s v="8N"/>
    <x v="149"/>
    <x v="0"/>
    <x v="1"/>
  </r>
  <r>
    <n v="1691"/>
    <s v="Wayside, Arlington"/>
    <n v="80"/>
    <s v="Arlington"/>
    <s v="Non-Reimbursable"/>
    <s v="Total"/>
    <x v="0"/>
    <s v="9N"/>
    <x v="150"/>
    <x v="0"/>
    <x v="257"/>
  </r>
  <r>
    <n v="1692"/>
    <s v="Wayside, Arlington"/>
    <n v="80"/>
    <s v="Arlington"/>
    <s v="Non-Reimbursable"/>
    <s v="Line Item"/>
    <x v="0"/>
    <s v="10N"/>
    <x v="151"/>
    <x v="0"/>
    <x v="257"/>
  </r>
  <r>
    <n v="1693"/>
    <s v="Wayside, Arlington"/>
    <n v="80"/>
    <s v="Arlington"/>
    <s v="Non-Reimbursable"/>
    <s v="Line Item"/>
    <x v="0"/>
    <s v="11N"/>
    <x v="152"/>
    <x v="0"/>
    <x v="0"/>
  </r>
  <r>
    <n v="1694"/>
    <s v="Wayside, Arlington"/>
    <n v="80"/>
    <s v="Arlington"/>
    <s v="Non-Reimbursable"/>
    <s v="Line Item"/>
    <x v="0"/>
    <s v="12N"/>
    <x v="153"/>
    <x v="0"/>
    <x v="1"/>
  </r>
  <r>
    <n v="1695"/>
    <s v="Wayside, Malden"/>
    <n v="81"/>
    <s v="Malden"/>
    <s v="Revenue"/>
    <s v="Line Item"/>
    <x v="0"/>
    <s v="1R"/>
    <x v="0"/>
    <x v="0"/>
    <x v="0"/>
  </r>
  <r>
    <n v="1696"/>
    <s v="Wayside, Malden"/>
    <n v="81"/>
    <s v="Malden"/>
    <s v="Revenue"/>
    <s v="Line Item"/>
    <x v="0"/>
    <s v="2R"/>
    <x v="1"/>
    <x v="0"/>
    <x v="0"/>
  </r>
  <r>
    <n v="1697"/>
    <s v="Wayside, Malden"/>
    <n v="81"/>
    <s v="Malden"/>
    <s v="Revenue"/>
    <s v="Line Item"/>
    <x v="0"/>
    <s v="3R"/>
    <x v="2"/>
    <x v="0"/>
    <x v="0"/>
  </r>
  <r>
    <n v="1698"/>
    <s v="Wayside, Malden"/>
    <n v="81"/>
    <s v="Malden"/>
    <s v="Revenue"/>
    <s v="Total"/>
    <x v="0"/>
    <s v="4R"/>
    <x v="3"/>
    <x v="0"/>
    <x v="1"/>
  </r>
  <r>
    <n v="1699"/>
    <s v="Wayside, Malden"/>
    <n v="81"/>
    <s v="Malden"/>
    <s v="Revenue"/>
    <s v="Line Item"/>
    <x v="0"/>
    <s v="5R"/>
    <x v="4"/>
    <x v="0"/>
    <x v="0"/>
  </r>
  <r>
    <n v="1700"/>
    <s v="Wayside, Malden"/>
    <n v="81"/>
    <s v="Malden"/>
    <s v="Revenue"/>
    <s v="Line Item"/>
    <x v="0"/>
    <s v="6R"/>
    <x v="5"/>
    <x v="0"/>
    <x v="0"/>
  </r>
  <r>
    <n v="1701"/>
    <s v="Wayside, Malden"/>
    <n v="81"/>
    <s v="Malden"/>
    <s v="Revenue"/>
    <s v="Total"/>
    <x v="0"/>
    <s v="7R"/>
    <x v="6"/>
    <x v="0"/>
    <x v="1"/>
  </r>
  <r>
    <n v="1702"/>
    <s v="Wayside, Malden"/>
    <n v="81"/>
    <s v="Malden"/>
    <s v="Revenue"/>
    <s v="Line Item"/>
    <x v="0"/>
    <s v="8R"/>
    <x v="7"/>
    <x v="0"/>
    <x v="0"/>
  </r>
  <r>
    <n v="1703"/>
    <s v="Wayside, Malden"/>
    <n v="81"/>
    <s v="Malden"/>
    <s v="Revenue"/>
    <s v="Line Item"/>
    <x v="0"/>
    <s v="9R"/>
    <x v="8"/>
    <x v="0"/>
    <x v="0"/>
  </r>
  <r>
    <n v="1704"/>
    <s v="Wayside, Malden"/>
    <n v="81"/>
    <s v="Malden"/>
    <s v="Revenue"/>
    <s v="Line Item"/>
    <x v="0"/>
    <s v="10R"/>
    <x v="9"/>
    <x v="0"/>
    <x v="0"/>
  </r>
  <r>
    <n v="1705"/>
    <s v="Wayside, Malden"/>
    <n v="81"/>
    <s v="Malden"/>
    <s v="Revenue"/>
    <s v="Line Item"/>
    <x v="0"/>
    <s v="11R"/>
    <x v="10"/>
    <x v="0"/>
    <x v="280"/>
  </r>
  <r>
    <n v="1706"/>
    <s v="Wayside, Malden"/>
    <n v="81"/>
    <s v="Malden"/>
    <s v="Revenue"/>
    <s v="Line Item"/>
    <x v="0"/>
    <s v="12R"/>
    <x v="11"/>
    <x v="0"/>
    <x v="0"/>
  </r>
  <r>
    <n v="1707"/>
    <s v="Wayside, Malden"/>
    <n v="81"/>
    <s v="Malden"/>
    <s v="Revenue"/>
    <s v="Line Item"/>
    <x v="0"/>
    <s v="13R"/>
    <x v="12"/>
    <x v="0"/>
    <x v="0"/>
  </r>
  <r>
    <n v="1708"/>
    <s v="Wayside, Malden"/>
    <n v="81"/>
    <s v="Malden"/>
    <s v="Revenue"/>
    <s v="Line Item"/>
    <x v="0"/>
    <s v="14R"/>
    <x v="13"/>
    <x v="0"/>
    <x v="0"/>
  </r>
  <r>
    <n v="1709"/>
    <s v="Wayside, Malden"/>
    <n v="81"/>
    <s v="Malden"/>
    <s v="Revenue"/>
    <s v="Line Item"/>
    <x v="0"/>
    <s v="15R"/>
    <x v="14"/>
    <x v="0"/>
    <x v="0"/>
  </r>
  <r>
    <n v="1710"/>
    <s v="Wayside, Malden"/>
    <n v="81"/>
    <s v="Malden"/>
    <s v="Revenue"/>
    <s v="Line Item"/>
    <x v="0"/>
    <s v="16R"/>
    <x v="15"/>
    <x v="0"/>
    <x v="0"/>
  </r>
  <r>
    <n v="1711"/>
    <s v="Wayside, Malden"/>
    <n v="81"/>
    <s v="Malden"/>
    <s v="Revenue"/>
    <s v="Line Item"/>
    <x v="0"/>
    <s v="17R"/>
    <x v="16"/>
    <x v="0"/>
    <x v="0"/>
  </r>
  <r>
    <n v="1712"/>
    <s v="Wayside, Malden"/>
    <n v="81"/>
    <s v="Malden"/>
    <s v="Revenue"/>
    <s v="Line Item"/>
    <x v="0"/>
    <s v="18R"/>
    <x v="17"/>
    <x v="0"/>
    <x v="0"/>
  </r>
  <r>
    <n v="1713"/>
    <s v="Wayside, Malden"/>
    <n v="81"/>
    <s v="Malden"/>
    <s v="Revenue"/>
    <s v="Line Item"/>
    <x v="0"/>
    <s v="19R"/>
    <x v="18"/>
    <x v="0"/>
    <x v="0"/>
  </r>
  <r>
    <n v="1714"/>
    <s v="Wayside, Malden"/>
    <n v="81"/>
    <s v="Malden"/>
    <s v="Revenue"/>
    <s v="Line Item"/>
    <x v="0"/>
    <s v="20R"/>
    <x v="19"/>
    <x v="0"/>
    <x v="0"/>
  </r>
  <r>
    <n v="1715"/>
    <s v="Wayside, Malden"/>
    <n v="81"/>
    <s v="Malden"/>
    <s v="Revenue"/>
    <s v="Line Item"/>
    <x v="0"/>
    <s v="21R"/>
    <x v="20"/>
    <x v="0"/>
    <x v="0"/>
  </r>
  <r>
    <n v="1716"/>
    <s v="Wayside, Malden"/>
    <n v="81"/>
    <s v="Malden"/>
    <s v="Revenue"/>
    <s v="Line Item"/>
    <x v="0"/>
    <s v="22R"/>
    <x v="21"/>
    <x v="0"/>
    <x v="0"/>
  </r>
  <r>
    <n v="1717"/>
    <s v="Wayside, Malden"/>
    <n v="81"/>
    <s v="Malden"/>
    <s v="Revenue"/>
    <s v="Line Item"/>
    <x v="0"/>
    <s v="23R"/>
    <x v="22"/>
    <x v="0"/>
    <x v="0"/>
  </r>
  <r>
    <n v="1718"/>
    <s v="Wayside, Malden"/>
    <n v="81"/>
    <s v="Malden"/>
    <s v="Revenue"/>
    <s v="Line Item"/>
    <x v="0"/>
    <s v="24R"/>
    <x v="23"/>
    <x v="0"/>
    <x v="0"/>
  </r>
  <r>
    <n v="1719"/>
    <s v="Wayside, Malden"/>
    <n v="81"/>
    <s v="Malden"/>
    <s v="Revenue"/>
    <s v="Line Item"/>
    <x v="0"/>
    <s v="25R"/>
    <x v="24"/>
    <x v="0"/>
    <x v="0"/>
  </r>
  <r>
    <n v="1720"/>
    <s v="Wayside, Malden"/>
    <n v="81"/>
    <s v="Malden"/>
    <s v="Revenue"/>
    <s v="Line Item"/>
    <x v="0"/>
    <s v="26R"/>
    <x v="25"/>
    <x v="0"/>
    <x v="0"/>
  </r>
  <r>
    <n v="1721"/>
    <s v="Wayside, Malden"/>
    <n v="81"/>
    <s v="Malden"/>
    <s v="Revenue"/>
    <s v="Line Item"/>
    <x v="0"/>
    <s v="27R"/>
    <x v="26"/>
    <x v="0"/>
    <x v="0"/>
  </r>
  <r>
    <n v="1722"/>
    <s v="Wayside, Malden"/>
    <n v="81"/>
    <s v="Malden"/>
    <s v="Revenue"/>
    <s v="Line Item"/>
    <x v="0"/>
    <s v="28R"/>
    <x v="27"/>
    <x v="0"/>
    <x v="0"/>
  </r>
  <r>
    <n v="1723"/>
    <s v="Wayside, Malden"/>
    <n v="81"/>
    <s v="Malden"/>
    <s v="Revenue"/>
    <s v="Line Item"/>
    <x v="0"/>
    <s v="29R"/>
    <x v="28"/>
    <x v="0"/>
    <x v="281"/>
  </r>
  <r>
    <n v="1724"/>
    <s v="Wayside, Malden"/>
    <n v="81"/>
    <s v="Malden"/>
    <s v="Revenue"/>
    <s v="Line Item"/>
    <x v="0"/>
    <s v="30R"/>
    <x v="29"/>
    <x v="0"/>
    <x v="0"/>
  </r>
  <r>
    <n v="1725"/>
    <s v="Wayside, Malden"/>
    <n v="81"/>
    <s v="Malden"/>
    <s v="Revenue"/>
    <s v="Line Item"/>
    <x v="0"/>
    <s v="31R"/>
    <x v="30"/>
    <x v="0"/>
    <x v="0"/>
  </r>
  <r>
    <n v="1726"/>
    <s v="Wayside, Malden"/>
    <n v="81"/>
    <s v="Malden"/>
    <s v="Revenue"/>
    <s v="Line Item"/>
    <x v="0"/>
    <s v="32R"/>
    <x v="31"/>
    <x v="0"/>
    <x v="0"/>
  </r>
  <r>
    <n v="1727"/>
    <s v="Wayside, Malden"/>
    <n v="81"/>
    <s v="Malden"/>
    <s v="Revenue"/>
    <s v="Line Item"/>
    <x v="0"/>
    <s v="33R"/>
    <x v="32"/>
    <x v="0"/>
    <x v="0"/>
  </r>
  <r>
    <n v="1728"/>
    <s v="Wayside, Malden"/>
    <n v="81"/>
    <s v="Malden"/>
    <s v="Revenue"/>
    <s v="Line Item"/>
    <x v="0"/>
    <s v="34R"/>
    <x v="33"/>
    <x v="0"/>
    <x v="0"/>
  </r>
  <r>
    <n v="1729"/>
    <s v="Wayside, Malden"/>
    <n v="81"/>
    <s v="Malden"/>
    <s v="Revenue"/>
    <s v="Line Item"/>
    <x v="0"/>
    <s v="35R"/>
    <x v="34"/>
    <x v="0"/>
    <x v="0"/>
  </r>
  <r>
    <n v="1730"/>
    <s v="Wayside, Malden"/>
    <n v="81"/>
    <s v="Malden"/>
    <s v="Revenue"/>
    <s v="Line Item"/>
    <x v="0"/>
    <s v="36R"/>
    <x v="35"/>
    <x v="0"/>
    <x v="0"/>
  </r>
  <r>
    <n v="1731"/>
    <s v="Wayside, Malden"/>
    <n v="81"/>
    <s v="Malden"/>
    <s v="Revenue"/>
    <s v="Line Item"/>
    <x v="0"/>
    <s v="37R"/>
    <x v="36"/>
    <x v="0"/>
    <x v="0"/>
  </r>
  <r>
    <n v="1732"/>
    <s v="Wayside, Malden"/>
    <n v="81"/>
    <s v="Malden"/>
    <s v="Revenue"/>
    <s v="Line Item"/>
    <x v="0"/>
    <s v="38R"/>
    <x v="37"/>
    <x v="0"/>
    <x v="0"/>
  </r>
  <r>
    <n v="1733"/>
    <s v="Wayside, Malden"/>
    <n v="81"/>
    <s v="Malden"/>
    <s v="Revenue"/>
    <s v="Line Item"/>
    <x v="0"/>
    <s v="39R"/>
    <x v="38"/>
    <x v="0"/>
    <x v="0"/>
  </r>
  <r>
    <n v="1734"/>
    <s v="Wayside, Malden"/>
    <n v="81"/>
    <s v="Malden"/>
    <s v="Revenue"/>
    <s v="Line Item"/>
    <x v="0"/>
    <s v="40R"/>
    <x v="39"/>
    <x v="0"/>
    <x v="0"/>
  </r>
  <r>
    <n v="1735"/>
    <s v="Wayside, Malden"/>
    <n v="81"/>
    <s v="Malden"/>
    <s v="Revenue"/>
    <s v="Line Item"/>
    <x v="0"/>
    <s v="41R"/>
    <x v="40"/>
    <x v="0"/>
    <x v="0"/>
  </r>
  <r>
    <n v="1736"/>
    <s v="Wayside, Malden"/>
    <n v="81"/>
    <s v="Malden"/>
    <s v="Revenue"/>
    <s v="Line Item"/>
    <x v="0"/>
    <s v="42R"/>
    <x v="41"/>
    <x v="0"/>
    <x v="0"/>
  </r>
  <r>
    <n v="1737"/>
    <s v="Wayside, Malden"/>
    <n v="81"/>
    <s v="Malden"/>
    <s v="Revenue"/>
    <s v="Total"/>
    <x v="0"/>
    <s v="43R"/>
    <x v="42"/>
    <x v="0"/>
    <x v="282"/>
  </r>
  <r>
    <n v="1738"/>
    <s v="Wayside, Malden"/>
    <n v="81"/>
    <s v="Malden"/>
    <s v="Revenue"/>
    <s v="Line Item"/>
    <x v="0"/>
    <s v="44R"/>
    <x v="43"/>
    <x v="0"/>
    <x v="0"/>
  </r>
  <r>
    <n v="1739"/>
    <s v="Wayside, Malden"/>
    <n v="81"/>
    <s v="Malden"/>
    <s v="Revenue"/>
    <s v="Line Item"/>
    <x v="0"/>
    <s v="45R"/>
    <x v="44"/>
    <x v="0"/>
    <x v="0"/>
  </r>
  <r>
    <n v="1740"/>
    <s v="Wayside, Malden"/>
    <n v="81"/>
    <s v="Malden"/>
    <s v="Revenue"/>
    <s v="Line Item"/>
    <x v="0"/>
    <s v="46R"/>
    <x v="45"/>
    <x v="0"/>
    <x v="0"/>
  </r>
  <r>
    <n v="1741"/>
    <s v="Wayside, Malden"/>
    <n v="81"/>
    <s v="Malden"/>
    <s v="Revenue"/>
    <s v="Line Item"/>
    <x v="0"/>
    <s v="47R"/>
    <x v="46"/>
    <x v="0"/>
    <x v="0"/>
  </r>
  <r>
    <n v="1742"/>
    <s v="Wayside, Malden"/>
    <n v="81"/>
    <s v="Malden"/>
    <s v="Revenue"/>
    <s v="Line Item"/>
    <x v="0"/>
    <s v="48R"/>
    <x v="47"/>
    <x v="0"/>
    <x v="0"/>
  </r>
  <r>
    <n v="1743"/>
    <s v="Wayside, Malden"/>
    <n v="81"/>
    <s v="Malden"/>
    <s v="Revenue"/>
    <s v="Line Item"/>
    <x v="0"/>
    <s v="49R"/>
    <x v="48"/>
    <x v="0"/>
    <x v="283"/>
  </r>
  <r>
    <n v="1744"/>
    <s v="Wayside, Malden"/>
    <n v="81"/>
    <s v="Malden"/>
    <s v="Revenue"/>
    <s v="Line Item"/>
    <x v="0"/>
    <s v="50R"/>
    <x v="49"/>
    <x v="0"/>
    <x v="0"/>
  </r>
  <r>
    <n v="1745"/>
    <s v="Wayside, Malden"/>
    <n v="81"/>
    <s v="Malden"/>
    <s v="Revenue"/>
    <s v="Line Item"/>
    <x v="0"/>
    <s v="51R"/>
    <x v="50"/>
    <x v="0"/>
    <x v="0"/>
  </r>
  <r>
    <n v="1746"/>
    <s v="Wayside, Malden"/>
    <n v="81"/>
    <s v="Malden"/>
    <s v="Revenue"/>
    <s v="Line Item"/>
    <x v="0"/>
    <s v="52R"/>
    <x v="51"/>
    <x v="0"/>
    <x v="0"/>
  </r>
  <r>
    <n v="1747"/>
    <s v="Wayside, Malden"/>
    <n v="81"/>
    <s v="Malden"/>
    <s v="Revenue"/>
    <s v="Total"/>
    <x v="0"/>
    <s v="53R"/>
    <x v="52"/>
    <x v="0"/>
    <x v="284"/>
  </r>
  <r>
    <n v="1748"/>
    <s v="Wayside, Malden"/>
    <n v="81"/>
    <s v="Malden"/>
    <s v="Salary Expense"/>
    <s v="Line Item"/>
    <x v="1"/>
    <s v="1S"/>
    <x v="53"/>
    <x v="38"/>
    <x v="285"/>
  </r>
  <r>
    <n v="1749"/>
    <s v="Wayside, Malden"/>
    <n v="81"/>
    <s v="Malden"/>
    <s v="Salary Expense"/>
    <s v="Line Item"/>
    <x v="1"/>
    <s v="2S"/>
    <x v="54"/>
    <x v="39"/>
    <x v="286"/>
  </r>
  <r>
    <n v="1750"/>
    <s v="Wayside, Malden"/>
    <n v="81"/>
    <s v="Malden"/>
    <s v="Salary Expense"/>
    <s v="Line Item"/>
    <x v="1"/>
    <s v="3S"/>
    <x v="55"/>
    <x v="6"/>
    <x v="1"/>
  </r>
  <r>
    <n v="1751"/>
    <s v="Wayside, Malden"/>
    <n v="81"/>
    <s v="Malden"/>
    <s v="Salary Expense"/>
    <s v="Line Item"/>
    <x v="2"/>
    <s v="4S"/>
    <x v="56"/>
    <x v="6"/>
    <x v="1"/>
  </r>
  <r>
    <n v="1752"/>
    <s v="Wayside, Malden"/>
    <n v="81"/>
    <s v="Malden"/>
    <s v="Salary Expense"/>
    <s v="Line Item"/>
    <x v="2"/>
    <s v="5S"/>
    <x v="57"/>
    <x v="6"/>
    <x v="1"/>
  </r>
  <r>
    <n v="1753"/>
    <s v="Wayside, Malden"/>
    <n v="81"/>
    <s v="Malden"/>
    <s v="Salary Expense"/>
    <s v="Line Item"/>
    <x v="2"/>
    <s v="6S"/>
    <x v="58"/>
    <x v="0"/>
    <x v="1"/>
  </r>
  <r>
    <n v="1754"/>
    <s v="Wayside, Malden"/>
    <n v="81"/>
    <s v="Malden"/>
    <s v="Salary Expense"/>
    <s v="Line Item"/>
    <x v="2"/>
    <s v="7S"/>
    <x v="59"/>
    <x v="6"/>
    <x v="1"/>
  </r>
  <r>
    <n v="1755"/>
    <s v="Wayside, Malden"/>
    <n v="81"/>
    <s v="Malden"/>
    <s v="Salary Expense"/>
    <s v="Line Item"/>
    <x v="2"/>
    <s v="8S"/>
    <x v="60"/>
    <x v="6"/>
    <x v="1"/>
  </r>
  <r>
    <n v="1756"/>
    <s v="Wayside, Malden"/>
    <n v="81"/>
    <s v="Malden"/>
    <s v="Salary Expense"/>
    <s v="Line Item"/>
    <x v="2"/>
    <s v="9S"/>
    <x v="61"/>
    <x v="0"/>
    <x v="1"/>
  </r>
  <r>
    <n v="1757"/>
    <s v="Wayside, Malden"/>
    <n v="81"/>
    <s v="Malden"/>
    <s v="Salary Expense"/>
    <s v="Line Item"/>
    <x v="2"/>
    <s v="10S"/>
    <x v="62"/>
    <x v="0"/>
    <x v="1"/>
  </r>
  <r>
    <n v="1758"/>
    <s v="Wayside, Malden"/>
    <n v="81"/>
    <s v="Malden"/>
    <s v="Salary Expense"/>
    <s v="Line Item"/>
    <x v="2"/>
    <s v="11S"/>
    <x v="63"/>
    <x v="0"/>
    <x v="1"/>
  </r>
  <r>
    <n v="1759"/>
    <s v="Wayside, Malden"/>
    <n v="81"/>
    <s v="Malden"/>
    <s v="Salary Expense"/>
    <s v="Line Item"/>
    <x v="2"/>
    <s v="12S"/>
    <x v="64"/>
    <x v="0"/>
    <x v="1"/>
  </r>
  <r>
    <n v="1760"/>
    <s v="Wayside, Malden"/>
    <n v="81"/>
    <s v="Malden"/>
    <s v="Salary Expense"/>
    <s v="Line Item"/>
    <x v="2"/>
    <s v="13S"/>
    <x v="65"/>
    <x v="0"/>
    <x v="1"/>
  </r>
  <r>
    <n v="1761"/>
    <s v="Wayside, Malden"/>
    <n v="81"/>
    <s v="Malden"/>
    <s v="Salary Expense"/>
    <s v="Line Item"/>
    <x v="2"/>
    <s v="14S"/>
    <x v="66"/>
    <x v="0"/>
    <x v="1"/>
  </r>
  <r>
    <n v="1762"/>
    <s v="Wayside, Malden"/>
    <n v="81"/>
    <s v="Malden"/>
    <s v="Salary Expense"/>
    <s v="Line Item"/>
    <x v="2"/>
    <s v="15S"/>
    <x v="67"/>
    <x v="6"/>
    <x v="1"/>
  </r>
  <r>
    <n v="1763"/>
    <s v="Wayside, Malden"/>
    <n v="81"/>
    <s v="Malden"/>
    <s v="Salary Expense"/>
    <s v="Line Item"/>
    <x v="2"/>
    <s v="16S"/>
    <x v="68"/>
    <x v="6"/>
    <x v="1"/>
  </r>
  <r>
    <n v="1764"/>
    <s v="Wayside, Malden"/>
    <n v="81"/>
    <s v="Malden"/>
    <s v="Salary Expense"/>
    <s v="Line Item"/>
    <x v="2"/>
    <s v="17S"/>
    <x v="69"/>
    <x v="0"/>
    <x v="1"/>
  </r>
  <r>
    <n v="1765"/>
    <s v="Wayside, Malden"/>
    <n v="81"/>
    <s v="Malden"/>
    <s v="Salary Expense"/>
    <s v="Line Item"/>
    <x v="2"/>
    <s v="18S"/>
    <x v="70"/>
    <x v="0"/>
    <x v="1"/>
  </r>
  <r>
    <n v="1766"/>
    <s v="Wayside, Malden"/>
    <n v="81"/>
    <s v="Malden"/>
    <s v="Salary Expense"/>
    <s v="Line Item"/>
    <x v="2"/>
    <s v="19S"/>
    <x v="71"/>
    <x v="0"/>
    <x v="1"/>
  </r>
  <r>
    <n v="1767"/>
    <s v="Wayside, Malden"/>
    <n v="81"/>
    <s v="Malden"/>
    <s v="Salary Expense"/>
    <s v="Line Item"/>
    <x v="2"/>
    <s v="20S"/>
    <x v="72"/>
    <x v="0"/>
    <x v="1"/>
  </r>
  <r>
    <n v="1768"/>
    <s v="Wayside, Malden"/>
    <n v="81"/>
    <s v="Malden"/>
    <s v="Salary Expense"/>
    <s v="Line Item"/>
    <x v="2"/>
    <s v="21S"/>
    <x v="73"/>
    <x v="6"/>
    <x v="1"/>
  </r>
  <r>
    <n v="1769"/>
    <s v="Wayside, Malden"/>
    <n v="81"/>
    <s v="Malden"/>
    <s v="Salary Expense"/>
    <s v="Line Item"/>
    <x v="2"/>
    <s v="22S"/>
    <x v="74"/>
    <x v="6"/>
    <x v="1"/>
  </r>
  <r>
    <n v="1770"/>
    <s v="Wayside, Malden"/>
    <n v="81"/>
    <s v="Malden"/>
    <s v="Salary Expense"/>
    <s v="Line Item"/>
    <x v="2"/>
    <s v="23S"/>
    <x v="75"/>
    <x v="6"/>
    <x v="1"/>
  </r>
  <r>
    <n v="1771"/>
    <s v="Wayside, Malden"/>
    <n v="81"/>
    <s v="Malden"/>
    <s v="Salary Expense"/>
    <s v="Line Item"/>
    <x v="2"/>
    <s v="24S"/>
    <x v="76"/>
    <x v="6"/>
    <x v="1"/>
  </r>
  <r>
    <n v="1772"/>
    <s v="Wayside, Malden"/>
    <n v="81"/>
    <s v="Malden"/>
    <s v="Salary Expense"/>
    <s v="Line Item"/>
    <x v="2"/>
    <s v="25S"/>
    <x v="77"/>
    <x v="6"/>
    <x v="1"/>
  </r>
  <r>
    <n v="1773"/>
    <s v="Wayside, Malden"/>
    <n v="81"/>
    <s v="Malden"/>
    <s v="Salary Expense"/>
    <s v="Line Item"/>
    <x v="2"/>
    <s v="26S"/>
    <x v="78"/>
    <x v="0"/>
    <x v="1"/>
  </r>
  <r>
    <n v="1774"/>
    <s v="Wayside, Malden"/>
    <n v="81"/>
    <s v="Malden"/>
    <s v="Salary Expense"/>
    <s v="Line Item"/>
    <x v="2"/>
    <s v="27S"/>
    <x v="79"/>
    <x v="0"/>
    <x v="1"/>
  </r>
  <r>
    <n v="1775"/>
    <s v="Wayside, Malden"/>
    <n v="81"/>
    <s v="Malden"/>
    <s v="Salary Expense"/>
    <s v="Line Item"/>
    <x v="2"/>
    <s v="28S"/>
    <x v="80"/>
    <x v="0"/>
    <x v="1"/>
  </r>
  <r>
    <n v="1776"/>
    <s v="Wayside, Malden"/>
    <n v="81"/>
    <s v="Malden"/>
    <s v="Salary Expense"/>
    <s v="Line Item"/>
    <x v="2"/>
    <s v="29S"/>
    <x v="81"/>
    <x v="6"/>
    <x v="1"/>
  </r>
  <r>
    <n v="1777"/>
    <s v="Wayside, Malden"/>
    <n v="81"/>
    <s v="Malden"/>
    <s v="Salary Expense"/>
    <s v="Line Item"/>
    <x v="2"/>
    <s v="30S"/>
    <x v="82"/>
    <x v="6"/>
    <x v="1"/>
  </r>
  <r>
    <n v="1778"/>
    <s v="Wayside, Malden"/>
    <n v="81"/>
    <s v="Malden"/>
    <s v="Salary Expense"/>
    <s v="Line Item"/>
    <x v="2"/>
    <s v="31S"/>
    <x v="83"/>
    <x v="6"/>
    <x v="1"/>
  </r>
  <r>
    <n v="1779"/>
    <s v="Wayside, Malden"/>
    <n v="81"/>
    <s v="Malden"/>
    <s v="Salary Expense"/>
    <s v="Line Item"/>
    <x v="2"/>
    <s v="32S"/>
    <x v="84"/>
    <x v="6"/>
    <x v="1"/>
  </r>
  <r>
    <n v="1780"/>
    <s v="Wayside, Malden"/>
    <n v="81"/>
    <s v="Malden"/>
    <s v="Salary Expense"/>
    <s v="Line Item"/>
    <x v="2"/>
    <s v="33S"/>
    <x v="85"/>
    <x v="40"/>
    <x v="287"/>
  </r>
  <r>
    <n v="1781"/>
    <s v="Wayside, Malden"/>
    <n v="81"/>
    <s v="Malden"/>
    <s v="Salary Expense"/>
    <s v="Line Item"/>
    <x v="2"/>
    <s v="34S"/>
    <x v="86"/>
    <x v="6"/>
    <x v="1"/>
  </r>
  <r>
    <n v="1782"/>
    <s v="Wayside, Malden"/>
    <n v="81"/>
    <s v="Malden"/>
    <s v="Salary Expense"/>
    <s v="Line Item"/>
    <x v="2"/>
    <s v="35S"/>
    <x v="87"/>
    <x v="21"/>
    <x v="288"/>
  </r>
  <r>
    <n v="1783"/>
    <s v="Wayside, Malden"/>
    <n v="81"/>
    <s v="Malden"/>
    <s v="Salary Expense"/>
    <s v="Line Item"/>
    <x v="2"/>
    <s v="36S"/>
    <x v="88"/>
    <x v="6"/>
    <x v="1"/>
  </r>
  <r>
    <n v="1784"/>
    <s v="Wayside, Malden"/>
    <n v="81"/>
    <s v="Malden"/>
    <s v="Salary Expense"/>
    <s v="Line Item"/>
    <x v="2"/>
    <s v="37S"/>
    <x v="89"/>
    <x v="0"/>
    <x v="1"/>
  </r>
  <r>
    <n v="1785"/>
    <s v="Wayside, Malden"/>
    <n v="81"/>
    <s v="Malden"/>
    <s v="Salary Expense"/>
    <s v="Line Item"/>
    <x v="0"/>
    <s v="38S"/>
    <x v="90"/>
    <x v="0"/>
    <x v="1"/>
  </r>
  <r>
    <n v="1786"/>
    <s v="Wayside, Malden"/>
    <n v="81"/>
    <s v="Malden"/>
    <s v="Salary Expense"/>
    <s v="Total"/>
    <x v="0"/>
    <s v="39S"/>
    <x v="91"/>
    <x v="41"/>
    <x v="289"/>
  </r>
  <r>
    <n v="1787"/>
    <s v="Wayside, Malden"/>
    <n v="81"/>
    <s v="Malden"/>
    <s v="Expense"/>
    <s v="Total"/>
    <x v="0"/>
    <s v="1E"/>
    <x v="92"/>
    <x v="41"/>
    <x v="289"/>
  </r>
  <r>
    <n v="1788"/>
    <s v="Wayside, Malden"/>
    <n v="81"/>
    <s v="Malden"/>
    <s v="Expense"/>
    <s v="Line Item"/>
    <x v="0"/>
    <s v="2E"/>
    <x v="93"/>
    <x v="6"/>
    <x v="1"/>
  </r>
  <r>
    <n v="1789"/>
    <s v="Wayside, Malden"/>
    <n v="81"/>
    <s v="Malden"/>
    <s v="Expense"/>
    <s v="Line Item"/>
    <x v="0"/>
    <s v="3E"/>
    <x v="94"/>
    <x v="6"/>
    <x v="1"/>
  </r>
  <r>
    <n v="1790"/>
    <s v="Wayside, Malden"/>
    <n v="81"/>
    <s v="Malden"/>
    <s v="Expense"/>
    <s v="Line Item"/>
    <x v="0"/>
    <s v="4E"/>
    <x v="95"/>
    <x v="6"/>
    <x v="1"/>
  </r>
  <r>
    <n v="1791"/>
    <s v="Wayside, Malden"/>
    <n v="81"/>
    <s v="Malden"/>
    <s v="Expense"/>
    <s v="Line Item"/>
    <x v="0"/>
    <s v="5E"/>
    <x v="96"/>
    <x v="0"/>
    <x v="1"/>
  </r>
  <r>
    <n v="1792"/>
    <s v="Wayside, Malden"/>
    <n v="81"/>
    <s v="Malden"/>
    <s v="Expense"/>
    <s v="Total"/>
    <x v="0"/>
    <s v="6E"/>
    <x v="97"/>
    <x v="6"/>
    <x v="1"/>
  </r>
  <r>
    <n v="1793"/>
    <s v="Wayside, Malden"/>
    <n v="81"/>
    <s v="Malden"/>
    <s v="Expense"/>
    <s v="Line Item"/>
    <x v="0"/>
    <s v="7E"/>
    <x v="98"/>
    <x v="0"/>
    <x v="1"/>
  </r>
  <r>
    <n v="1794"/>
    <s v="Wayside, Malden"/>
    <n v="81"/>
    <s v="Malden"/>
    <s v="Expense"/>
    <s v="Total"/>
    <x v="0"/>
    <s v="8E"/>
    <x v="99"/>
    <x v="41"/>
    <x v="289"/>
  </r>
  <r>
    <n v="1795"/>
    <s v="Wayside, Malden"/>
    <n v="81"/>
    <s v="Malden"/>
    <s v="Expense"/>
    <s v="Line Item"/>
    <x v="0"/>
    <s v="9E"/>
    <x v="100"/>
    <x v="0"/>
    <x v="290"/>
  </r>
  <r>
    <n v="1796"/>
    <s v="Wayside, Malden"/>
    <n v="81"/>
    <s v="Malden"/>
    <s v="Expense"/>
    <s v="Line Item"/>
    <x v="0"/>
    <s v="10E"/>
    <x v="101"/>
    <x v="0"/>
    <x v="291"/>
  </r>
  <r>
    <n v="1797"/>
    <s v="Wayside, Malden"/>
    <n v="81"/>
    <s v="Malden"/>
    <s v="Expense"/>
    <s v="Line Item"/>
    <x v="0"/>
    <s v="11E"/>
    <x v="102"/>
    <x v="0"/>
    <x v="1"/>
  </r>
  <r>
    <n v="1798"/>
    <s v="Wayside, Malden"/>
    <n v="81"/>
    <s v="Malden"/>
    <s v="Expense"/>
    <s v="Total"/>
    <x v="0"/>
    <s v="12E"/>
    <x v="103"/>
    <x v="0"/>
    <x v="292"/>
  </r>
  <r>
    <n v="1799"/>
    <s v="Wayside, Malden"/>
    <n v="81"/>
    <s v="Malden"/>
    <s v="Expense"/>
    <s v="Line Item"/>
    <x v="0"/>
    <s v="13E"/>
    <x v="104"/>
    <x v="0"/>
    <x v="1"/>
  </r>
  <r>
    <n v="1800"/>
    <s v="Wayside, Malden"/>
    <n v="81"/>
    <s v="Malden"/>
    <s v="Expense"/>
    <s v="Line Item"/>
    <x v="0"/>
    <s v="14E"/>
    <x v="105"/>
    <x v="0"/>
    <x v="1"/>
  </r>
  <r>
    <n v="1801"/>
    <s v="Wayside, Malden"/>
    <n v="81"/>
    <s v="Malden"/>
    <s v="Expense"/>
    <s v="Line Item"/>
    <x v="0"/>
    <s v="15E"/>
    <x v="106"/>
    <x v="0"/>
    <x v="1"/>
  </r>
  <r>
    <n v="1802"/>
    <s v="Wayside, Malden"/>
    <n v="81"/>
    <s v="Malden"/>
    <s v="Expense"/>
    <s v="Line Item"/>
    <x v="0"/>
    <s v="16E"/>
    <x v="107"/>
    <x v="0"/>
    <x v="0"/>
  </r>
  <r>
    <n v="1803"/>
    <s v="Wayside, Malden"/>
    <n v="81"/>
    <s v="Malden"/>
    <s v="Expense"/>
    <s v="Total"/>
    <x v="0"/>
    <s v="17E"/>
    <x v="108"/>
    <x v="0"/>
    <x v="1"/>
  </r>
  <r>
    <n v="1804"/>
    <s v="Wayside, Malden"/>
    <n v="81"/>
    <s v="Malden"/>
    <s v="Expense"/>
    <s v="Line Item"/>
    <x v="0"/>
    <s v="18E"/>
    <x v="109"/>
    <x v="0"/>
    <x v="0"/>
  </r>
  <r>
    <n v="1805"/>
    <s v="Wayside, Malden"/>
    <n v="81"/>
    <s v="Malden"/>
    <s v="Expense"/>
    <s v="Line Item"/>
    <x v="0"/>
    <s v="19E"/>
    <x v="110"/>
    <x v="0"/>
    <x v="0"/>
  </r>
  <r>
    <n v="1806"/>
    <s v="Wayside, Malden"/>
    <n v="81"/>
    <s v="Malden"/>
    <s v="Expense"/>
    <s v="Line Item"/>
    <x v="0"/>
    <s v="20E"/>
    <x v="111"/>
    <x v="0"/>
    <x v="0"/>
  </r>
  <r>
    <n v="1807"/>
    <s v="Wayside, Malden"/>
    <n v="81"/>
    <s v="Malden"/>
    <s v="Expense"/>
    <s v="Line Item"/>
    <x v="0"/>
    <s v="21E"/>
    <x v="112"/>
    <x v="0"/>
    <x v="0"/>
  </r>
  <r>
    <n v="1808"/>
    <s v="Wayside, Malden"/>
    <n v="81"/>
    <s v="Malden"/>
    <s v="Expense"/>
    <s v="Line Item"/>
    <x v="0"/>
    <s v="22E"/>
    <x v="113"/>
    <x v="0"/>
    <x v="197"/>
  </r>
  <r>
    <n v="1809"/>
    <s v="Wayside, Malden"/>
    <n v="81"/>
    <s v="Malden"/>
    <s v="Expense"/>
    <s v="Line Item"/>
    <x v="0"/>
    <s v="23E"/>
    <x v="114"/>
    <x v="0"/>
    <x v="293"/>
  </r>
  <r>
    <n v="1810"/>
    <s v="Wayside, Malden"/>
    <n v="81"/>
    <s v="Malden"/>
    <s v="Expense"/>
    <s v="Line Item"/>
    <x v="0"/>
    <s v="24E"/>
    <x v="115"/>
    <x v="0"/>
    <x v="294"/>
  </r>
  <r>
    <n v="1811"/>
    <s v="Wayside, Malden"/>
    <n v="81"/>
    <s v="Malden"/>
    <s v="Expense"/>
    <s v="Line Item"/>
    <x v="0"/>
    <s v="25E"/>
    <x v="116"/>
    <x v="0"/>
    <x v="295"/>
  </r>
  <r>
    <n v="1812"/>
    <s v="Wayside, Malden"/>
    <n v="81"/>
    <s v="Malden"/>
    <s v="Expense"/>
    <s v="Line Item"/>
    <x v="0"/>
    <s v="26E"/>
    <x v="117"/>
    <x v="0"/>
    <x v="1"/>
  </r>
  <r>
    <n v="1813"/>
    <s v="Wayside, Malden"/>
    <n v="81"/>
    <s v="Malden"/>
    <s v="Expense"/>
    <s v="Line Item"/>
    <x v="0"/>
    <s v="27E"/>
    <x v="118"/>
    <x v="0"/>
    <x v="0"/>
  </r>
  <r>
    <n v="1814"/>
    <s v="Wayside, Malden"/>
    <n v="81"/>
    <s v="Malden"/>
    <s v="Expense"/>
    <s v="Line Item"/>
    <x v="0"/>
    <s v="28E"/>
    <x v="119"/>
    <x v="0"/>
    <x v="0"/>
  </r>
  <r>
    <n v="1815"/>
    <s v="Wayside, Malden"/>
    <n v="81"/>
    <s v="Malden"/>
    <s v="Expense"/>
    <s v="Line Item"/>
    <x v="0"/>
    <s v="29E"/>
    <x v="120"/>
    <x v="0"/>
    <x v="0"/>
  </r>
  <r>
    <n v="1816"/>
    <s v="Wayside, Malden"/>
    <n v="81"/>
    <s v="Malden"/>
    <s v="Expense"/>
    <s v="Line Item"/>
    <x v="0"/>
    <s v="30E"/>
    <x v="121"/>
    <x v="0"/>
    <x v="296"/>
  </r>
  <r>
    <n v="1817"/>
    <s v="Wayside, Malden"/>
    <n v="81"/>
    <s v="Malden"/>
    <s v="Expense"/>
    <s v="Line Item"/>
    <x v="0"/>
    <s v="31E"/>
    <x v="122"/>
    <x v="0"/>
    <x v="0"/>
  </r>
  <r>
    <n v="1818"/>
    <s v="Wayside, Malden"/>
    <n v="81"/>
    <s v="Malden"/>
    <s v="Expense"/>
    <s v="Line Item"/>
    <x v="0"/>
    <s v="32E"/>
    <x v="123"/>
    <x v="0"/>
    <x v="0"/>
  </r>
  <r>
    <n v="1819"/>
    <s v="Wayside, Malden"/>
    <n v="81"/>
    <s v="Malden"/>
    <s v="Expense"/>
    <s v="Line Item"/>
    <x v="0"/>
    <s v="33E"/>
    <x v="124"/>
    <x v="0"/>
    <x v="167"/>
  </r>
  <r>
    <n v="1820"/>
    <s v="Wayside, Malden"/>
    <n v="81"/>
    <s v="Malden"/>
    <s v="Expense"/>
    <s v="Line Item"/>
    <x v="0"/>
    <s v="34E"/>
    <x v="125"/>
    <x v="0"/>
    <x v="0"/>
  </r>
  <r>
    <n v="1821"/>
    <s v="Wayside, Malden"/>
    <n v="81"/>
    <s v="Malden"/>
    <s v="Expense"/>
    <s v="Line Item"/>
    <x v="0"/>
    <s v="35E"/>
    <x v="126"/>
    <x v="0"/>
    <x v="0"/>
  </r>
  <r>
    <n v="1822"/>
    <s v="Wayside, Malden"/>
    <n v="81"/>
    <s v="Malden"/>
    <s v="Expense"/>
    <s v="Total"/>
    <x v="0"/>
    <s v="36E"/>
    <x v="127"/>
    <x v="0"/>
    <x v="297"/>
  </r>
  <r>
    <n v="1823"/>
    <s v="Wayside, Malden"/>
    <n v="81"/>
    <s v="Malden"/>
    <s v="Expense"/>
    <s v="Line Item"/>
    <x v="0"/>
    <s v="42E"/>
    <x v="128"/>
    <x v="0"/>
    <x v="298"/>
  </r>
  <r>
    <n v="1824"/>
    <s v="Wayside, Malden"/>
    <n v="81"/>
    <s v="Malden"/>
    <s v="Expense"/>
    <s v="Line Item"/>
    <x v="0"/>
    <s v="43E"/>
    <x v="129"/>
    <x v="0"/>
    <x v="0"/>
  </r>
  <r>
    <n v="1825"/>
    <s v="Wayside, Malden"/>
    <n v="81"/>
    <s v="Malden"/>
    <s v="Expense"/>
    <s v="Line Item"/>
    <x v="0"/>
    <s v="44E"/>
    <x v="130"/>
    <x v="0"/>
    <x v="0"/>
  </r>
  <r>
    <n v="1826"/>
    <s v="Wayside, Malden"/>
    <n v="81"/>
    <s v="Malden"/>
    <s v="Expense"/>
    <s v="Line Item"/>
    <x v="0"/>
    <s v="48E"/>
    <x v="131"/>
    <x v="0"/>
    <x v="0"/>
  </r>
  <r>
    <n v="1827"/>
    <s v="Wayside, Malden"/>
    <n v="81"/>
    <s v="Malden"/>
    <s v="Expense"/>
    <s v="Line Item"/>
    <x v="0"/>
    <s v="49E"/>
    <x v="132"/>
    <x v="0"/>
    <x v="0"/>
  </r>
  <r>
    <n v="1828"/>
    <s v="Wayside, Malden"/>
    <n v="81"/>
    <s v="Malden"/>
    <s v="Expense"/>
    <s v="Line Item"/>
    <x v="0"/>
    <s v="50E"/>
    <x v="133"/>
    <x v="0"/>
    <x v="274"/>
  </r>
  <r>
    <n v="1829"/>
    <s v="Wayside, Malden"/>
    <n v="81"/>
    <s v="Malden"/>
    <s v="Expense"/>
    <s v="Total"/>
    <x v="0"/>
    <s v="51E"/>
    <x v="134"/>
    <x v="0"/>
    <x v="299"/>
  </r>
  <r>
    <n v="1830"/>
    <s v="Wayside, Malden"/>
    <n v="81"/>
    <s v="Malden"/>
    <s v="Expense"/>
    <s v="Line Item"/>
    <x v="0"/>
    <s v="52E"/>
    <x v="135"/>
    <x v="0"/>
    <x v="300"/>
  </r>
  <r>
    <n v="1831"/>
    <s v="Wayside, Malden"/>
    <n v="81"/>
    <s v="Malden"/>
    <s v="Expense"/>
    <s v="Total"/>
    <x v="0"/>
    <s v="53E"/>
    <x v="136"/>
    <x v="0"/>
    <x v="301"/>
  </r>
  <r>
    <n v="1832"/>
    <s v="Wayside, Malden"/>
    <n v="81"/>
    <s v="Malden"/>
    <s v="Expense"/>
    <s v="Line Item"/>
    <x v="0"/>
    <s v="54E"/>
    <x v="137"/>
    <x v="0"/>
    <x v="0"/>
  </r>
  <r>
    <n v="1833"/>
    <s v="Wayside, Malden"/>
    <n v="81"/>
    <s v="Malden"/>
    <s v="Expense"/>
    <s v="Line Item"/>
    <x v="0"/>
    <s v="55E"/>
    <x v="138"/>
    <x v="0"/>
    <x v="283"/>
  </r>
  <r>
    <n v="1834"/>
    <s v="Wayside, Malden"/>
    <n v="81"/>
    <s v="Malden"/>
    <s v="Expense"/>
    <s v="Total"/>
    <x v="0"/>
    <s v="56E"/>
    <x v="139"/>
    <x v="0"/>
    <x v="302"/>
  </r>
  <r>
    <n v="1835"/>
    <s v="Wayside, Malden"/>
    <n v="81"/>
    <s v="Malden"/>
    <s v="Expense"/>
    <s v="Total"/>
    <x v="0"/>
    <s v="57E"/>
    <x v="140"/>
    <x v="0"/>
    <x v="284"/>
  </r>
  <r>
    <n v="1836"/>
    <s v="Wayside, Malden"/>
    <n v="81"/>
    <s v="Malden"/>
    <s v="Expense"/>
    <s v="Line Item"/>
    <x v="0"/>
    <s v="58E"/>
    <x v="141"/>
    <x v="0"/>
    <x v="303"/>
  </r>
  <r>
    <n v="1837"/>
    <s v="Wayside, Malden"/>
    <n v="81"/>
    <s v="Malden"/>
    <s v="Non-Reimbursable"/>
    <s v="Line Item"/>
    <x v="0"/>
    <s v="1N"/>
    <x v="142"/>
    <x v="0"/>
    <x v="0"/>
  </r>
  <r>
    <n v="1838"/>
    <s v="Wayside, Malden"/>
    <n v="81"/>
    <s v="Malden"/>
    <s v="Non-Reimbursable"/>
    <s v="Line Item"/>
    <x v="0"/>
    <s v="2N"/>
    <x v="143"/>
    <x v="0"/>
    <x v="0"/>
  </r>
  <r>
    <n v="1839"/>
    <s v="Wayside, Malden"/>
    <n v="81"/>
    <s v="Malden"/>
    <s v="Non-Reimbursable"/>
    <s v="Line Item"/>
    <x v="0"/>
    <s v="3N"/>
    <x v="144"/>
    <x v="0"/>
    <x v="0"/>
  </r>
  <r>
    <n v="1840"/>
    <s v="Wayside, Malden"/>
    <n v="81"/>
    <s v="Malden"/>
    <s v="Non-Reimbursable"/>
    <s v="Line Item"/>
    <x v="0"/>
    <s v="4N"/>
    <x v="145"/>
    <x v="0"/>
    <x v="0"/>
  </r>
  <r>
    <n v="1841"/>
    <s v="Wayside, Malden"/>
    <n v="81"/>
    <s v="Malden"/>
    <s v="Non-Reimbursable"/>
    <s v="Line Item"/>
    <x v="0"/>
    <s v="5N"/>
    <x v="146"/>
    <x v="0"/>
    <x v="0"/>
  </r>
  <r>
    <n v="1842"/>
    <s v="Wayside, Malden"/>
    <n v="81"/>
    <s v="Malden"/>
    <s v="Non-Reimbursable"/>
    <s v="Line Item"/>
    <x v="0"/>
    <s v="6N"/>
    <x v="147"/>
    <x v="0"/>
    <x v="0"/>
  </r>
  <r>
    <n v="1843"/>
    <s v="Wayside, Malden"/>
    <n v="81"/>
    <s v="Malden"/>
    <s v="Non-Reimbursable"/>
    <s v="Line Item"/>
    <x v="0"/>
    <s v="7N"/>
    <x v="148"/>
    <x v="0"/>
    <x v="0"/>
  </r>
  <r>
    <n v="1844"/>
    <s v="Wayside, Malden"/>
    <n v="81"/>
    <s v="Malden"/>
    <s v="Non-Reimbursable"/>
    <s v="Total"/>
    <x v="0"/>
    <s v="8N"/>
    <x v="149"/>
    <x v="0"/>
    <x v="1"/>
  </r>
  <r>
    <n v="1845"/>
    <s v="Wayside, Malden"/>
    <n v="81"/>
    <s v="Malden"/>
    <s v="Non-Reimbursable"/>
    <s v="Total"/>
    <x v="0"/>
    <s v="9N"/>
    <x v="150"/>
    <x v="0"/>
    <x v="283"/>
  </r>
  <r>
    <n v="1846"/>
    <s v="Wayside, Malden"/>
    <n v="81"/>
    <s v="Malden"/>
    <s v="Non-Reimbursable"/>
    <s v="Line Item"/>
    <x v="0"/>
    <s v="10N"/>
    <x v="151"/>
    <x v="0"/>
    <x v="283"/>
  </r>
  <r>
    <n v="1847"/>
    <s v="Wayside, Malden"/>
    <n v="81"/>
    <s v="Malden"/>
    <s v="Non-Reimbursable"/>
    <s v="Line Item"/>
    <x v="0"/>
    <s v="11N"/>
    <x v="152"/>
    <x v="0"/>
    <x v="0"/>
  </r>
  <r>
    <n v="1848"/>
    <s v="Wayside, Malden"/>
    <n v="81"/>
    <s v="Malden"/>
    <s v="Non-Reimbursable"/>
    <s v="Line Item"/>
    <x v="0"/>
    <s v="12N"/>
    <x v="153"/>
    <x v="0"/>
    <x v="1"/>
  </r>
  <r>
    <n v="1849"/>
    <s v="Wayside, Framingham "/>
    <n v="82"/>
    <s v="Framingham"/>
    <s v="Revenue"/>
    <s v="Line Item"/>
    <x v="0"/>
    <s v="1R"/>
    <x v="0"/>
    <x v="0"/>
    <x v="0"/>
  </r>
  <r>
    <n v="1850"/>
    <s v="Wayside, Framingham "/>
    <n v="82"/>
    <s v="Framingham"/>
    <s v="Revenue"/>
    <s v="Line Item"/>
    <x v="0"/>
    <s v="2R"/>
    <x v="1"/>
    <x v="0"/>
    <x v="0"/>
  </r>
  <r>
    <n v="1851"/>
    <s v="Wayside, Framingham "/>
    <n v="82"/>
    <s v="Framingham"/>
    <s v="Revenue"/>
    <s v="Line Item"/>
    <x v="0"/>
    <s v="3R"/>
    <x v="2"/>
    <x v="0"/>
    <x v="0"/>
  </r>
  <r>
    <n v="1852"/>
    <s v="Wayside, Framingham "/>
    <n v="82"/>
    <s v="Framingham"/>
    <s v="Revenue"/>
    <s v="Total"/>
    <x v="0"/>
    <s v="4R"/>
    <x v="3"/>
    <x v="0"/>
    <x v="1"/>
  </r>
  <r>
    <n v="1853"/>
    <s v="Wayside, Framingham "/>
    <n v="82"/>
    <s v="Framingham"/>
    <s v="Revenue"/>
    <s v="Line Item"/>
    <x v="0"/>
    <s v="5R"/>
    <x v="4"/>
    <x v="0"/>
    <x v="0"/>
  </r>
  <r>
    <n v="1854"/>
    <s v="Wayside, Framingham "/>
    <n v="82"/>
    <s v="Framingham"/>
    <s v="Revenue"/>
    <s v="Line Item"/>
    <x v="0"/>
    <s v="6R"/>
    <x v="5"/>
    <x v="0"/>
    <x v="0"/>
  </r>
  <r>
    <n v="1855"/>
    <s v="Wayside, Framingham "/>
    <n v="82"/>
    <s v="Framingham"/>
    <s v="Revenue"/>
    <s v="Total"/>
    <x v="0"/>
    <s v="7R"/>
    <x v="6"/>
    <x v="0"/>
    <x v="1"/>
  </r>
  <r>
    <n v="1856"/>
    <s v="Wayside, Framingham "/>
    <n v="82"/>
    <s v="Framingham"/>
    <s v="Revenue"/>
    <s v="Line Item"/>
    <x v="0"/>
    <s v="8R"/>
    <x v="7"/>
    <x v="0"/>
    <x v="0"/>
  </r>
  <r>
    <n v="1857"/>
    <s v="Wayside, Framingham "/>
    <n v="82"/>
    <s v="Framingham"/>
    <s v="Revenue"/>
    <s v="Line Item"/>
    <x v="0"/>
    <s v="9R"/>
    <x v="8"/>
    <x v="0"/>
    <x v="0"/>
  </r>
  <r>
    <n v="1858"/>
    <s v="Wayside, Framingham "/>
    <n v="82"/>
    <s v="Framingham"/>
    <s v="Revenue"/>
    <s v="Line Item"/>
    <x v="0"/>
    <s v="10R"/>
    <x v="9"/>
    <x v="0"/>
    <x v="0"/>
  </r>
  <r>
    <n v="1859"/>
    <s v="Wayside, Framingham "/>
    <n v="82"/>
    <s v="Framingham"/>
    <s v="Revenue"/>
    <s v="Line Item"/>
    <x v="0"/>
    <s v="11R"/>
    <x v="10"/>
    <x v="0"/>
    <x v="304"/>
  </r>
  <r>
    <n v="1860"/>
    <s v="Wayside, Framingham "/>
    <n v="82"/>
    <s v="Framingham"/>
    <s v="Revenue"/>
    <s v="Line Item"/>
    <x v="0"/>
    <s v="12R"/>
    <x v="11"/>
    <x v="0"/>
    <x v="0"/>
  </r>
  <r>
    <n v="1861"/>
    <s v="Wayside, Framingham "/>
    <n v="82"/>
    <s v="Framingham"/>
    <s v="Revenue"/>
    <s v="Line Item"/>
    <x v="0"/>
    <s v="13R"/>
    <x v="12"/>
    <x v="0"/>
    <x v="0"/>
  </r>
  <r>
    <n v="1862"/>
    <s v="Wayside, Framingham "/>
    <n v="82"/>
    <s v="Framingham"/>
    <s v="Revenue"/>
    <s v="Line Item"/>
    <x v="0"/>
    <s v="14R"/>
    <x v="13"/>
    <x v="0"/>
    <x v="0"/>
  </r>
  <r>
    <n v="1863"/>
    <s v="Wayside, Framingham "/>
    <n v="82"/>
    <s v="Framingham"/>
    <s v="Revenue"/>
    <s v="Line Item"/>
    <x v="0"/>
    <s v="15R"/>
    <x v="14"/>
    <x v="0"/>
    <x v="0"/>
  </r>
  <r>
    <n v="1864"/>
    <s v="Wayside, Framingham "/>
    <n v="82"/>
    <s v="Framingham"/>
    <s v="Revenue"/>
    <s v="Line Item"/>
    <x v="0"/>
    <s v="16R"/>
    <x v="15"/>
    <x v="0"/>
    <x v="0"/>
  </r>
  <r>
    <n v="1865"/>
    <s v="Wayside, Framingham "/>
    <n v="82"/>
    <s v="Framingham"/>
    <s v="Revenue"/>
    <s v="Line Item"/>
    <x v="0"/>
    <s v="17R"/>
    <x v="16"/>
    <x v="0"/>
    <x v="0"/>
  </r>
  <r>
    <n v="1866"/>
    <s v="Wayside, Framingham "/>
    <n v="82"/>
    <s v="Framingham"/>
    <s v="Revenue"/>
    <s v="Line Item"/>
    <x v="0"/>
    <s v="18R"/>
    <x v="17"/>
    <x v="0"/>
    <x v="0"/>
  </r>
  <r>
    <n v="1867"/>
    <s v="Wayside, Framingham "/>
    <n v="82"/>
    <s v="Framingham"/>
    <s v="Revenue"/>
    <s v="Line Item"/>
    <x v="0"/>
    <s v="19R"/>
    <x v="18"/>
    <x v="0"/>
    <x v="0"/>
  </r>
  <r>
    <n v="1868"/>
    <s v="Wayside, Framingham "/>
    <n v="82"/>
    <s v="Framingham"/>
    <s v="Revenue"/>
    <s v="Line Item"/>
    <x v="0"/>
    <s v="20R"/>
    <x v="19"/>
    <x v="0"/>
    <x v="0"/>
  </r>
  <r>
    <n v="1869"/>
    <s v="Wayside, Framingham "/>
    <n v="82"/>
    <s v="Framingham"/>
    <s v="Revenue"/>
    <s v="Line Item"/>
    <x v="0"/>
    <s v="21R"/>
    <x v="20"/>
    <x v="0"/>
    <x v="0"/>
  </r>
  <r>
    <n v="1870"/>
    <s v="Wayside, Framingham "/>
    <n v="82"/>
    <s v="Framingham"/>
    <s v="Revenue"/>
    <s v="Line Item"/>
    <x v="0"/>
    <s v="22R"/>
    <x v="21"/>
    <x v="0"/>
    <x v="0"/>
  </r>
  <r>
    <n v="1871"/>
    <s v="Wayside, Framingham "/>
    <n v="82"/>
    <s v="Framingham"/>
    <s v="Revenue"/>
    <s v="Line Item"/>
    <x v="0"/>
    <s v="23R"/>
    <x v="22"/>
    <x v="0"/>
    <x v="0"/>
  </r>
  <r>
    <n v="1872"/>
    <s v="Wayside, Framingham "/>
    <n v="82"/>
    <s v="Framingham"/>
    <s v="Revenue"/>
    <s v="Line Item"/>
    <x v="0"/>
    <s v="24R"/>
    <x v="23"/>
    <x v="0"/>
    <x v="0"/>
  </r>
  <r>
    <n v="1873"/>
    <s v="Wayside, Framingham "/>
    <n v="82"/>
    <s v="Framingham"/>
    <s v="Revenue"/>
    <s v="Line Item"/>
    <x v="0"/>
    <s v="25R"/>
    <x v="24"/>
    <x v="0"/>
    <x v="0"/>
  </r>
  <r>
    <n v="1874"/>
    <s v="Wayside, Framingham "/>
    <n v="82"/>
    <s v="Framingham"/>
    <s v="Revenue"/>
    <s v="Line Item"/>
    <x v="0"/>
    <s v="26R"/>
    <x v="25"/>
    <x v="0"/>
    <x v="0"/>
  </r>
  <r>
    <n v="1875"/>
    <s v="Wayside, Framingham "/>
    <n v="82"/>
    <s v="Framingham"/>
    <s v="Revenue"/>
    <s v="Line Item"/>
    <x v="0"/>
    <s v="27R"/>
    <x v="26"/>
    <x v="0"/>
    <x v="0"/>
  </r>
  <r>
    <n v="1876"/>
    <s v="Wayside, Framingham "/>
    <n v="82"/>
    <s v="Framingham"/>
    <s v="Revenue"/>
    <s v="Line Item"/>
    <x v="0"/>
    <s v="28R"/>
    <x v="27"/>
    <x v="0"/>
    <x v="0"/>
  </r>
  <r>
    <n v="1877"/>
    <s v="Wayside, Framingham "/>
    <n v="82"/>
    <s v="Framingham"/>
    <s v="Revenue"/>
    <s v="Line Item"/>
    <x v="0"/>
    <s v="29R"/>
    <x v="28"/>
    <x v="0"/>
    <x v="305"/>
  </r>
  <r>
    <n v="1878"/>
    <s v="Wayside, Framingham "/>
    <n v="82"/>
    <s v="Framingham"/>
    <s v="Revenue"/>
    <s v="Line Item"/>
    <x v="0"/>
    <s v="30R"/>
    <x v="29"/>
    <x v="0"/>
    <x v="0"/>
  </r>
  <r>
    <n v="1879"/>
    <s v="Wayside, Framingham "/>
    <n v="82"/>
    <s v="Framingham"/>
    <s v="Revenue"/>
    <s v="Line Item"/>
    <x v="0"/>
    <s v="31R"/>
    <x v="30"/>
    <x v="0"/>
    <x v="0"/>
  </r>
  <r>
    <n v="1880"/>
    <s v="Wayside, Framingham "/>
    <n v="82"/>
    <s v="Framingham"/>
    <s v="Revenue"/>
    <s v="Line Item"/>
    <x v="0"/>
    <s v="32R"/>
    <x v="31"/>
    <x v="0"/>
    <x v="0"/>
  </r>
  <r>
    <n v="1881"/>
    <s v="Wayside, Framingham "/>
    <n v="82"/>
    <s v="Framingham"/>
    <s v="Revenue"/>
    <s v="Line Item"/>
    <x v="0"/>
    <s v="33R"/>
    <x v="32"/>
    <x v="0"/>
    <x v="0"/>
  </r>
  <r>
    <n v="1882"/>
    <s v="Wayside, Framingham "/>
    <n v="82"/>
    <s v="Framingham"/>
    <s v="Revenue"/>
    <s v="Line Item"/>
    <x v="0"/>
    <s v="34R"/>
    <x v="33"/>
    <x v="0"/>
    <x v="0"/>
  </r>
  <r>
    <n v="1883"/>
    <s v="Wayside, Framingham "/>
    <n v="82"/>
    <s v="Framingham"/>
    <s v="Revenue"/>
    <s v="Line Item"/>
    <x v="0"/>
    <s v="35R"/>
    <x v="34"/>
    <x v="0"/>
    <x v="0"/>
  </r>
  <r>
    <n v="1884"/>
    <s v="Wayside, Framingham "/>
    <n v="82"/>
    <s v="Framingham"/>
    <s v="Revenue"/>
    <s v="Line Item"/>
    <x v="0"/>
    <s v="36R"/>
    <x v="35"/>
    <x v="0"/>
    <x v="0"/>
  </r>
  <r>
    <n v="1885"/>
    <s v="Wayside, Framingham "/>
    <n v="82"/>
    <s v="Framingham"/>
    <s v="Revenue"/>
    <s v="Line Item"/>
    <x v="0"/>
    <s v="37R"/>
    <x v="36"/>
    <x v="0"/>
    <x v="0"/>
  </r>
  <r>
    <n v="1886"/>
    <s v="Wayside, Framingham "/>
    <n v="82"/>
    <s v="Framingham"/>
    <s v="Revenue"/>
    <s v="Line Item"/>
    <x v="0"/>
    <s v="38R"/>
    <x v="37"/>
    <x v="0"/>
    <x v="0"/>
  </r>
  <r>
    <n v="1887"/>
    <s v="Wayside, Framingham "/>
    <n v="82"/>
    <s v="Framingham"/>
    <s v="Revenue"/>
    <s v="Line Item"/>
    <x v="0"/>
    <s v="39R"/>
    <x v="38"/>
    <x v="0"/>
    <x v="0"/>
  </r>
  <r>
    <n v="1888"/>
    <s v="Wayside, Framingham "/>
    <n v="82"/>
    <s v="Framingham"/>
    <s v="Revenue"/>
    <s v="Line Item"/>
    <x v="0"/>
    <s v="40R"/>
    <x v="39"/>
    <x v="0"/>
    <x v="0"/>
  </r>
  <r>
    <n v="1889"/>
    <s v="Wayside, Framingham "/>
    <n v="82"/>
    <s v="Framingham"/>
    <s v="Revenue"/>
    <s v="Line Item"/>
    <x v="0"/>
    <s v="41R"/>
    <x v="40"/>
    <x v="0"/>
    <x v="0"/>
  </r>
  <r>
    <n v="1890"/>
    <s v="Wayside, Framingham "/>
    <n v="82"/>
    <s v="Framingham"/>
    <s v="Revenue"/>
    <s v="Line Item"/>
    <x v="0"/>
    <s v="42R"/>
    <x v="41"/>
    <x v="0"/>
    <x v="0"/>
  </r>
  <r>
    <n v="1891"/>
    <s v="Wayside, Framingham "/>
    <n v="82"/>
    <s v="Framingham"/>
    <s v="Revenue"/>
    <s v="Total"/>
    <x v="0"/>
    <s v="43R"/>
    <x v="42"/>
    <x v="0"/>
    <x v="306"/>
  </r>
  <r>
    <n v="1892"/>
    <s v="Wayside, Framingham "/>
    <n v="82"/>
    <s v="Framingham"/>
    <s v="Revenue"/>
    <s v="Line Item"/>
    <x v="0"/>
    <s v="44R"/>
    <x v="43"/>
    <x v="0"/>
    <x v="0"/>
  </r>
  <r>
    <n v="1893"/>
    <s v="Wayside, Framingham "/>
    <n v="82"/>
    <s v="Framingham"/>
    <s v="Revenue"/>
    <s v="Line Item"/>
    <x v="0"/>
    <s v="45R"/>
    <x v="44"/>
    <x v="0"/>
    <x v="0"/>
  </r>
  <r>
    <n v="1894"/>
    <s v="Wayside, Framingham "/>
    <n v="82"/>
    <s v="Framingham"/>
    <s v="Revenue"/>
    <s v="Line Item"/>
    <x v="0"/>
    <s v="46R"/>
    <x v="45"/>
    <x v="0"/>
    <x v="0"/>
  </r>
  <r>
    <n v="1895"/>
    <s v="Wayside, Framingham "/>
    <n v="82"/>
    <s v="Framingham"/>
    <s v="Revenue"/>
    <s v="Line Item"/>
    <x v="0"/>
    <s v="47R"/>
    <x v="46"/>
    <x v="0"/>
    <x v="0"/>
  </r>
  <r>
    <n v="1896"/>
    <s v="Wayside, Framingham "/>
    <n v="82"/>
    <s v="Framingham"/>
    <s v="Revenue"/>
    <s v="Line Item"/>
    <x v="0"/>
    <s v="48R"/>
    <x v="47"/>
    <x v="0"/>
    <x v="0"/>
  </r>
  <r>
    <n v="1897"/>
    <s v="Wayside, Framingham "/>
    <n v="82"/>
    <s v="Framingham"/>
    <s v="Revenue"/>
    <s v="Line Item"/>
    <x v="0"/>
    <s v="49R"/>
    <x v="48"/>
    <x v="0"/>
    <x v="307"/>
  </r>
  <r>
    <n v="1898"/>
    <s v="Wayside, Framingham "/>
    <n v="82"/>
    <s v="Framingham"/>
    <s v="Revenue"/>
    <s v="Line Item"/>
    <x v="0"/>
    <s v="50R"/>
    <x v="49"/>
    <x v="0"/>
    <x v="0"/>
  </r>
  <r>
    <n v="1899"/>
    <s v="Wayside, Framingham "/>
    <n v="82"/>
    <s v="Framingham"/>
    <s v="Revenue"/>
    <s v="Line Item"/>
    <x v="0"/>
    <s v="51R"/>
    <x v="50"/>
    <x v="0"/>
    <x v="0"/>
  </r>
  <r>
    <n v="1900"/>
    <s v="Wayside, Framingham "/>
    <n v="82"/>
    <s v="Framingham"/>
    <s v="Revenue"/>
    <s v="Line Item"/>
    <x v="0"/>
    <s v="52R"/>
    <x v="51"/>
    <x v="0"/>
    <x v="0"/>
  </r>
  <r>
    <n v="1901"/>
    <s v="Wayside, Framingham "/>
    <n v="82"/>
    <s v="Framingham"/>
    <s v="Revenue"/>
    <s v="Total"/>
    <x v="0"/>
    <s v="53R"/>
    <x v="52"/>
    <x v="0"/>
    <x v="308"/>
  </r>
  <r>
    <n v="1902"/>
    <s v="Wayside, Framingham "/>
    <n v="82"/>
    <s v="Framingham"/>
    <s v="Salary Expense"/>
    <s v="Line Item"/>
    <x v="1"/>
    <s v="1S"/>
    <x v="53"/>
    <x v="42"/>
    <x v="309"/>
  </r>
  <r>
    <n v="1903"/>
    <s v="Wayside, Framingham "/>
    <n v="82"/>
    <s v="Framingham"/>
    <s v="Salary Expense"/>
    <s v="Line Item"/>
    <x v="1"/>
    <s v="2S"/>
    <x v="54"/>
    <x v="43"/>
    <x v="310"/>
  </r>
  <r>
    <n v="1904"/>
    <s v="Wayside, Framingham "/>
    <n v="82"/>
    <s v="Framingham"/>
    <s v="Salary Expense"/>
    <s v="Line Item"/>
    <x v="1"/>
    <s v="3S"/>
    <x v="55"/>
    <x v="6"/>
    <x v="1"/>
  </r>
  <r>
    <n v="1905"/>
    <s v="Wayside, Framingham "/>
    <n v="82"/>
    <s v="Framingham"/>
    <s v="Salary Expense"/>
    <s v="Line Item"/>
    <x v="2"/>
    <s v="4S"/>
    <x v="56"/>
    <x v="6"/>
    <x v="1"/>
  </r>
  <r>
    <n v="1906"/>
    <s v="Wayside, Framingham "/>
    <n v="82"/>
    <s v="Framingham"/>
    <s v="Salary Expense"/>
    <s v="Line Item"/>
    <x v="2"/>
    <s v="5S"/>
    <x v="57"/>
    <x v="6"/>
    <x v="1"/>
  </r>
  <r>
    <n v="1907"/>
    <s v="Wayside, Framingham "/>
    <n v="82"/>
    <s v="Framingham"/>
    <s v="Salary Expense"/>
    <s v="Line Item"/>
    <x v="2"/>
    <s v="6S"/>
    <x v="58"/>
    <x v="0"/>
    <x v="1"/>
  </r>
  <r>
    <n v="1908"/>
    <s v="Wayside, Framingham "/>
    <n v="82"/>
    <s v="Framingham"/>
    <s v="Salary Expense"/>
    <s v="Line Item"/>
    <x v="2"/>
    <s v="7S"/>
    <x v="59"/>
    <x v="6"/>
    <x v="1"/>
  </r>
  <r>
    <n v="1909"/>
    <s v="Wayside, Framingham "/>
    <n v="82"/>
    <s v="Framingham"/>
    <s v="Salary Expense"/>
    <s v="Line Item"/>
    <x v="2"/>
    <s v="8S"/>
    <x v="60"/>
    <x v="6"/>
    <x v="1"/>
  </r>
  <r>
    <n v="1910"/>
    <s v="Wayside, Framingham "/>
    <n v="82"/>
    <s v="Framingham"/>
    <s v="Salary Expense"/>
    <s v="Line Item"/>
    <x v="2"/>
    <s v="9S"/>
    <x v="61"/>
    <x v="0"/>
    <x v="1"/>
  </r>
  <r>
    <n v="1911"/>
    <s v="Wayside, Framingham "/>
    <n v="82"/>
    <s v="Framingham"/>
    <s v="Salary Expense"/>
    <s v="Line Item"/>
    <x v="2"/>
    <s v="10S"/>
    <x v="62"/>
    <x v="0"/>
    <x v="1"/>
  </r>
  <r>
    <n v="1912"/>
    <s v="Wayside, Framingham "/>
    <n v="82"/>
    <s v="Framingham"/>
    <s v="Salary Expense"/>
    <s v="Line Item"/>
    <x v="2"/>
    <s v="11S"/>
    <x v="63"/>
    <x v="0"/>
    <x v="1"/>
  </r>
  <r>
    <n v="1913"/>
    <s v="Wayside, Framingham "/>
    <n v="82"/>
    <s v="Framingham"/>
    <s v="Salary Expense"/>
    <s v="Line Item"/>
    <x v="2"/>
    <s v="12S"/>
    <x v="64"/>
    <x v="0"/>
    <x v="1"/>
  </r>
  <r>
    <n v="1914"/>
    <s v="Wayside, Framingham "/>
    <n v="82"/>
    <s v="Framingham"/>
    <s v="Salary Expense"/>
    <s v="Line Item"/>
    <x v="2"/>
    <s v="13S"/>
    <x v="65"/>
    <x v="0"/>
    <x v="1"/>
  </r>
  <r>
    <n v="1915"/>
    <s v="Wayside, Framingham "/>
    <n v="82"/>
    <s v="Framingham"/>
    <s v="Salary Expense"/>
    <s v="Line Item"/>
    <x v="2"/>
    <s v="14S"/>
    <x v="66"/>
    <x v="0"/>
    <x v="1"/>
  </r>
  <r>
    <n v="1916"/>
    <s v="Wayside, Framingham "/>
    <n v="82"/>
    <s v="Framingham"/>
    <s v="Salary Expense"/>
    <s v="Line Item"/>
    <x v="2"/>
    <s v="15S"/>
    <x v="67"/>
    <x v="6"/>
    <x v="1"/>
  </r>
  <r>
    <n v="1917"/>
    <s v="Wayside, Framingham "/>
    <n v="82"/>
    <s v="Framingham"/>
    <s v="Salary Expense"/>
    <s v="Line Item"/>
    <x v="2"/>
    <s v="16S"/>
    <x v="68"/>
    <x v="6"/>
    <x v="1"/>
  </r>
  <r>
    <n v="1918"/>
    <s v="Wayside, Framingham "/>
    <n v="82"/>
    <s v="Framingham"/>
    <s v="Salary Expense"/>
    <s v="Line Item"/>
    <x v="2"/>
    <s v="17S"/>
    <x v="69"/>
    <x v="0"/>
    <x v="1"/>
  </r>
  <r>
    <n v="1919"/>
    <s v="Wayside, Framingham "/>
    <n v="82"/>
    <s v="Framingham"/>
    <s v="Salary Expense"/>
    <s v="Line Item"/>
    <x v="2"/>
    <s v="18S"/>
    <x v="70"/>
    <x v="0"/>
    <x v="1"/>
  </r>
  <r>
    <n v="1920"/>
    <s v="Wayside, Framingham "/>
    <n v="82"/>
    <s v="Framingham"/>
    <s v="Salary Expense"/>
    <s v="Line Item"/>
    <x v="2"/>
    <s v="19S"/>
    <x v="71"/>
    <x v="0"/>
    <x v="1"/>
  </r>
  <r>
    <n v="1921"/>
    <s v="Wayside, Framingham "/>
    <n v="82"/>
    <s v="Framingham"/>
    <s v="Salary Expense"/>
    <s v="Line Item"/>
    <x v="2"/>
    <s v="20S"/>
    <x v="72"/>
    <x v="0"/>
    <x v="1"/>
  </r>
  <r>
    <n v="1922"/>
    <s v="Wayside, Framingham "/>
    <n v="82"/>
    <s v="Framingham"/>
    <s v="Salary Expense"/>
    <s v="Line Item"/>
    <x v="2"/>
    <s v="21S"/>
    <x v="73"/>
    <x v="6"/>
    <x v="1"/>
  </r>
  <r>
    <n v="1923"/>
    <s v="Wayside, Framingham "/>
    <n v="82"/>
    <s v="Framingham"/>
    <s v="Salary Expense"/>
    <s v="Line Item"/>
    <x v="2"/>
    <s v="22S"/>
    <x v="74"/>
    <x v="6"/>
    <x v="1"/>
  </r>
  <r>
    <n v="1924"/>
    <s v="Wayside, Framingham "/>
    <n v="82"/>
    <s v="Framingham"/>
    <s v="Salary Expense"/>
    <s v="Line Item"/>
    <x v="2"/>
    <s v="23S"/>
    <x v="75"/>
    <x v="6"/>
    <x v="1"/>
  </r>
  <r>
    <n v="1925"/>
    <s v="Wayside, Framingham "/>
    <n v="82"/>
    <s v="Framingham"/>
    <s v="Salary Expense"/>
    <s v="Line Item"/>
    <x v="2"/>
    <s v="24S"/>
    <x v="76"/>
    <x v="6"/>
    <x v="1"/>
  </r>
  <r>
    <n v="1926"/>
    <s v="Wayside, Framingham "/>
    <n v="82"/>
    <s v="Framingham"/>
    <s v="Salary Expense"/>
    <s v="Line Item"/>
    <x v="2"/>
    <s v="25S"/>
    <x v="77"/>
    <x v="6"/>
    <x v="1"/>
  </r>
  <r>
    <n v="1927"/>
    <s v="Wayside, Framingham "/>
    <n v="82"/>
    <s v="Framingham"/>
    <s v="Salary Expense"/>
    <s v="Line Item"/>
    <x v="2"/>
    <s v="26S"/>
    <x v="78"/>
    <x v="0"/>
    <x v="1"/>
  </r>
  <r>
    <n v="1928"/>
    <s v="Wayside, Framingham "/>
    <n v="82"/>
    <s v="Framingham"/>
    <s v="Salary Expense"/>
    <s v="Line Item"/>
    <x v="2"/>
    <s v="27S"/>
    <x v="79"/>
    <x v="0"/>
    <x v="1"/>
  </r>
  <r>
    <n v="1929"/>
    <s v="Wayside, Framingham "/>
    <n v="82"/>
    <s v="Framingham"/>
    <s v="Salary Expense"/>
    <s v="Line Item"/>
    <x v="2"/>
    <s v="28S"/>
    <x v="80"/>
    <x v="0"/>
    <x v="1"/>
  </r>
  <r>
    <n v="1930"/>
    <s v="Wayside, Framingham "/>
    <n v="82"/>
    <s v="Framingham"/>
    <s v="Salary Expense"/>
    <s v="Line Item"/>
    <x v="2"/>
    <s v="29S"/>
    <x v="81"/>
    <x v="6"/>
    <x v="1"/>
  </r>
  <r>
    <n v="1931"/>
    <s v="Wayside, Framingham "/>
    <n v="82"/>
    <s v="Framingham"/>
    <s v="Salary Expense"/>
    <s v="Line Item"/>
    <x v="2"/>
    <s v="30S"/>
    <x v="82"/>
    <x v="6"/>
    <x v="1"/>
  </r>
  <r>
    <n v="1932"/>
    <s v="Wayside, Framingham "/>
    <n v="82"/>
    <s v="Framingham"/>
    <s v="Salary Expense"/>
    <s v="Line Item"/>
    <x v="2"/>
    <s v="31S"/>
    <x v="83"/>
    <x v="6"/>
    <x v="1"/>
  </r>
  <r>
    <n v="1933"/>
    <s v="Wayside, Framingham "/>
    <n v="82"/>
    <s v="Framingham"/>
    <s v="Salary Expense"/>
    <s v="Line Item"/>
    <x v="2"/>
    <s v="32S"/>
    <x v="84"/>
    <x v="6"/>
    <x v="1"/>
  </r>
  <r>
    <n v="1934"/>
    <s v="Wayside, Framingham "/>
    <n v="82"/>
    <s v="Framingham"/>
    <s v="Salary Expense"/>
    <s v="Line Item"/>
    <x v="2"/>
    <s v="33S"/>
    <x v="85"/>
    <x v="44"/>
    <x v="311"/>
  </r>
  <r>
    <n v="1935"/>
    <s v="Wayside, Framingham "/>
    <n v="82"/>
    <s v="Framingham"/>
    <s v="Salary Expense"/>
    <s v="Line Item"/>
    <x v="2"/>
    <s v="34S"/>
    <x v="86"/>
    <x v="6"/>
    <x v="1"/>
  </r>
  <r>
    <n v="1936"/>
    <s v="Wayside, Framingham "/>
    <n v="82"/>
    <s v="Framingham"/>
    <s v="Salary Expense"/>
    <s v="Line Item"/>
    <x v="2"/>
    <s v="35S"/>
    <x v="87"/>
    <x v="45"/>
    <x v="312"/>
  </r>
  <r>
    <n v="1937"/>
    <s v="Wayside, Framingham "/>
    <n v="82"/>
    <s v="Framingham"/>
    <s v="Salary Expense"/>
    <s v="Line Item"/>
    <x v="2"/>
    <s v="36S"/>
    <x v="88"/>
    <x v="6"/>
    <x v="1"/>
  </r>
  <r>
    <n v="1938"/>
    <s v="Wayside, Framingham "/>
    <n v="82"/>
    <s v="Framingham"/>
    <s v="Salary Expense"/>
    <s v="Line Item"/>
    <x v="2"/>
    <s v="37S"/>
    <x v="89"/>
    <x v="0"/>
    <x v="1"/>
  </r>
  <r>
    <n v="1939"/>
    <s v="Wayside, Framingham "/>
    <n v="82"/>
    <s v="Framingham"/>
    <s v="Salary Expense"/>
    <s v="Line Item"/>
    <x v="0"/>
    <s v="38S"/>
    <x v="90"/>
    <x v="10"/>
    <x v="1"/>
  </r>
  <r>
    <n v="1940"/>
    <s v="Wayside, Framingham "/>
    <n v="82"/>
    <s v="Framingham"/>
    <s v="Salary Expense"/>
    <s v="Total"/>
    <x v="0"/>
    <s v="39S"/>
    <x v="91"/>
    <x v="46"/>
    <x v="313"/>
  </r>
  <r>
    <n v="1941"/>
    <s v="Wayside, Framingham "/>
    <n v="82"/>
    <s v="Framingham"/>
    <s v="Expense"/>
    <s v="Total"/>
    <x v="0"/>
    <s v="1E"/>
    <x v="92"/>
    <x v="46"/>
    <x v="313"/>
  </r>
  <r>
    <n v="1942"/>
    <s v="Wayside, Framingham "/>
    <n v="82"/>
    <s v="Framingham"/>
    <s v="Expense"/>
    <s v="Line Item"/>
    <x v="0"/>
    <s v="2E"/>
    <x v="93"/>
    <x v="6"/>
    <x v="1"/>
  </r>
  <r>
    <n v="1943"/>
    <s v="Wayside, Framingham "/>
    <n v="82"/>
    <s v="Framingham"/>
    <s v="Expense"/>
    <s v="Line Item"/>
    <x v="0"/>
    <s v="3E"/>
    <x v="94"/>
    <x v="6"/>
    <x v="1"/>
  </r>
  <r>
    <n v="1944"/>
    <s v="Wayside, Framingham "/>
    <n v="82"/>
    <s v="Framingham"/>
    <s v="Expense"/>
    <s v="Line Item"/>
    <x v="0"/>
    <s v="4E"/>
    <x v="95"/>
    <x v="6"/>
    <x v="1"/>
  </r>
  <r>
    <n v="1945"/>
    <s v="Wayside, Framingham "/>
    <n v="82"/>
    <s v="Framingham"/>
    <s v="Expense"/>
    <s v="Line Item"/>
    <x v="0"/>
    <s v="5E"/>
    <x v="96"/>
    <x v="0"/>
    <x v="1"/>
  </r>
  <r>
    <n v="1946"/>
    <s v="Wayside, Framingham "/>
    <n v="82"/>
    <s v="Framingham"/>
    <s v="Expense"/>
    <s v="Total"/>
    <x v="0"/>
    <s v="6E"/>
    <x v="97"/>
    <x v="6"/>
    <x v="1"/>
  </r>
  <r>
    <n v="1947"/>
    <s v="Wayside, Framingham "/>
    <n v="82"/>
    <s v="Framingham"/>
    <s v="Expense"/>
    <s v="Line Item"/>
    <x v="0"/>
    <s v="7E"/>
    <x v="98"/>
    <x v="0"/>
    <x v="1"/>
  </r>
  <r>
    <n v="1948"/>
    <s v="Wayside, Framingham "/>
    <n v="82"/>
    <s v="Framingham"/>
    <s v="Expense"/>
    <s v="Total"/>
    <x v="0"/>
    <s v="8E"/>
    <x v="99"/>
    <x v="46"/>
    <x v="313"/>
  </r>
  <r>
    <n v="1949"/>
    <s v="Wayside, Framingham "/>
    <n v="82"/>
    <s v="Framingham"/>
    <s v="Expense"/>
    <s v="Line Item"/>
    <x v="0"/>
    <s v="9E"/>
    <x v="100"/>
    <x v="0"/>
    <x v="314"/>
  </r>
  <r>
    <n v="1950"/>
    <s v="Wayside, Framingham "/>
    <n v="82"/>
    <s v="Framingham"/>
    <s v="Expense"/>
    <s v="Line Item"/>
    <x v="0"/>
    <s v="10E"/>
    <x v="101"/>
    <x v="0"/>
    <x v="315"/>
  </r>
  <r>
    <n v="1951"/>
    <s v="Wayside, Framingham "/>
    <n v="82"/>
    <s v="Framingham"/>
    <s v="Expense"/>
    <s v="Line Item"/>
    <x v="0"/>
    <s v="11E"/>
    <x v="102"/>
    <x v="0"/>
    <x v="1"/>
  </r>
  <r>
    <n v="1952"/>
    <s v="Wayside, Framingham "/>
    <n v="82"/>
    <s v="Framingham"/>
    <s v="Expense"/>
    <s v="Total"/>
    <x v="0"/>
    <s v="12E"/>
    <x v="103"/>
    <x v="0"/>
    <x v="316"/>
  </r>
  <r>
    <n v="1953"/>
    <s v="Wayside, Framingham "/>
    <n v="82"/>
    <s v="Framingham"/>
    <s v="Expense"/>
    <s v="Line Item"/>
    <x v="0"/>
    <s v="13E"/>
    <x v="104"/>
    <x v="0"/>
    <x v="1"/>
  </r>
  <r>
    <n v="1954"/>
    <s v="Wayside, Framingham "/>
    <n v="82"/>
    <s v="Framingham"/>
    <s v="Expense"/>
    <s v="Line Item"/>
    <x v="0"/>
    <s v="14E"/>
    <x v="105"/>
    <x v="0"/>
    <x v="1"/>
  </r>
  <r>
    <n v="1955"/>
    <s v="Wayside, Framingham "/>
    <n v="82"/>
    <s v="Framingham"/>
    <s v="Expense"/>
    <s v="Line Item"/>
    <x v="0"/>
    <s v="15E"/>
    <x v="106"/>
    <x v="0"/>
    <x v="1"/>
  </r>
  <r>
    <n v="1956"/>
    <s v="Wayside, Framingham "/>
    <n v="82"/>
    <s v="Framingham"/>
    <s v="Expense"/>
    <s v="Line Item"/>
    <x v="0"/>
    <s v="16E"/>
    <x v="107"/>
    <x v="0"/>
    <x v="0"/>
  </r>
  <r>
    <n v="1957"/>
    <s v="Wayside, Framingham "/>
    <n v="82"/>
    <s v="Framingham"/>
    <s v="Expense"/>
    <s v="Total"/>
    <x v="0"/>
    <s v="17E"/>
    <x v="108"/>
    <x v="0"/>
    <x v="1"/>
  </r>
  <r>
    <n v="1958"/>
    <s v="Wayside, Framingham "/>
    <n v="82"/>
    <s v="Framingham"/>
    <s v="Expense"/>
    <s v="Line Item"/>
    <x v="0"/>
    <s v="18E"/>
    <x v="109"/>
    <x v="0"/>
    <x v="0"/>
  </r>
  <r>
    <n v="1959"/>
    <s v="Wayside, Framingham "/>
    <n v="82"/>
    <s v="Framingham"/>
    <s v="Expense"/>
    <s v="Line Item"/>
    <x v="0"/>
    <s v="19E"/>
    <x v="110"/>
    <x v="0"/>
    <x v="0"/>
  </r>
  <r>
    <n v="1960"/>
    <s v="Wayside, Framingham "/>
    <n v="82"/>
    <s v="Framingham"/>
    <s v="Expense"/>
    <s v="Line Item"/>
    <x v="0"/>
    <s v="20E"/>
    <x v="111"/>
    <x v="0"/>
    <x v="0"/>
  </r>
  <r>
    <n v="1961"/>
    <s v="Wayside, Framingham "/>
    <n v="82"/>
    <s v="Framingham"/>
    <s v="Expense"/>
    <s v="Line Item"/>
    <x v="0"/>
    <s v="21E"/>
    <x v="112"/>
    <x v="0"/>
    <x v="0"/>
  </r>
  <r>
    <n v="1962"/>
    <s v="Wayside, Framingham "/>
    <n v="82"/>
    <s v="Framingham"/>
    <s v="Expense"/>
    <s v="Line Item"/>
    <x v="0"/>
    <s v="22E"/>
    <x v="113"/>
    <x v="0"/>
    <x v="317"/>
  </r>
  <r>
    <n v="1963"/>
    <s v="Wayside, Framingham "/>
    <n v="82"/>
    <s v="Framingham"/>
    <s v="Expense"/>
    <s v="Line Item"/>
    <x v="0"/>
    <s v="23E"/>
    <x v="114"/>
    <x v="0"/>
    <x v="318"/>
  </r>
  <r>
    <n v="1964"/>
    <s v="Wayside, Framingham "/>
    <n v="82"/>
    <s v="Framingham"/>
    <s v="Expense"/>
    <s v="Line Item"/>
    <x v="0"/>
    <s v="24E"/>
    <x v="115"/>
    <x v="0"/>
    <x v="319"/>
  </r>
  <r>
    <n v="1965"/>
    <s v="Wayside, Framingham "/>
    <n v="82"/>
    <s v="Framingham"/>
    <s v="Expense"/>
    <s v="Line Item"/>
    <x v="0"/>
    <s v="25E"/>
    <x v="116"/>
    <x v="0"/>
    <x v="1"/>
  </r>
  <r>
    <n v="1966"/>
    <s v="Wayside, Framingham "/>
    <n v="82"/>
    <s v="Framingham"/>
    <s v="Expense"/>
    <s v="Line Item"/>
    <x v="0"/>
    <s v="26E"/>
    <x v="117"/>
    <x v="0"/>
    <x v="1"/>
  </r>
  <r>
    <n v="1967"/>
    <s v="Wayside, Framingham "/>
    <n v="82"/>
    <s v="Framingham"/>
    <s v="Expense"/>
    <s v="Line Item"/>
    <x v="0"/>
    <s v="27E"/>
    <x v="118"/>
    <x v="0"/>
    <x v="0"/>
  </r>
  <r>
    <n v="1968"/>
    <s v="Wayside, Framingham "/>
    <n v="82"/>
    <s v="Framingham"/>
    <s v="Expense"/>
    <s v="Line Item"/>
    <x v="0"/>
    <s v="28E"/>
    <x v="119"/>
    <x v="0"/>
    <x v="0"/>
  </r>
  <r>
    <n v="1969"/>
    <s v="Wayside, Framingham "/>
    <n v="82"/>
    <s v="Framingham"/>
    <s v="Expense"/>
    <s v="Line Item"/>
    <x v="0"/>
    <s v="29E"/>
    <x v="120"/>
    <x v="0"/>
    <x v="0"/>
  </r>
  <r>
    <n v="1970"/>
    <s v="Wayside, Framingham "/>
    <n v="82"/>
    <s v="Framingham"/>
    <s v="Expense"/>
    <s v="Line Item"/>
    <x v="0"/>
    <s v="30E"/>
    <x v="121"/>
    <x v="0"/>
    <x v="320"/>
  </r>
  <r>
    <n v="1971"/>
    <s v="Wayside, Framingham "/>
    <n v="82"/>
    <s v="Framingham"/>
    <s v="Expense"/>
    <s v="Line Item"/>
    <x v="0"/>
    <s v="31E"/>
    <x v="122"/>
    <x v="0"/>
    <x v="0"/>
  </r>
  <r>
    <n v="1972"/>
    <s v="Wayside, Framingham "/>
    <n v="82"/>
    <s v="Framingham"/>
    <s v="Expense"/>
    <s v="Line Item"/>
    <x v="0"/>
    <s v="32E"/>
    <x v="123"/>
    <x v="0"/>
    <x v="0"/>
  </r>
  <r>
    <n v="1973"/>
    <s v="Wayside, Framingham "/>
    <n v="82"/>
    <s v="Framingham"/>
    <s v="Expense"/>
    <s v="Line Item"/>
    <x v="0"/>
    <s v="33E"/>
    <x v="124"/>
    <x v="0"/>
    <x v="321"/>
  </r>
  <r>
    <n v="1974"/>
    <s v="Wayside, Framingham "/>
    <n v="82"/>
    <s v="Framingham"/>
    <s v="Expense"/>
    <s v="Line Item"/>
    <x v="0"/>
    <s v="34E"/>
    <x v="125"/>
    <x v="0"/>
    <x v="0"/>
  </r>
  <r>
    <n v="1975"/>
    <s v="Wayside, Framingham "/>
    <n v="82"/>
    <s v="Framingham"/>
    <s v="Expense"/>
    <s v="Line Item"/>
    <x v="0"/>
    <s v="35E"/>
    <x v="126"/>
    <x v="0"/>
    <x v="0"/>
  </r>
  <r>
    <n v="1976"/>
    <s v="Wayside, Framingham "/>
    <n v="82"/>
    <s v="Framingham"/>
    <s v="Expense"/>
    <s v="Total"/>
    <x v="0"/>
    <s v="36E"/>
    <x v="127"/>
    <x v="0"/>
    <x v="322"/>
  </r>
  <r>
    <n v="1977"/>
    <s v="Wayside, Framingham "/>
    <n v="82"/>
    <s v="Framingham"/>
    <s v="Expense"/>
    <s v="Line Item"/>
    <x v="0"/>
    <s v="42E"/>
    <x v="128"/>
    <x v="0"/>
    <x v="323"/>
  </r>
  <r>
    <n v="1978"/>
    <s v="Wayside, Framingham "/>
    <n v="82"/>
    <s v="Framingham"/>
    <s v="Expense"/>
    <s v="Line Item"/>
    <x v="0"/>
    <s v="43E"/>
    <x v="129"/>
    <x v="0"/>
    <x v="0"/>
  </r>
  <r>
    <n v="1979"/>
    <s v="Wayside, Framingham "/>
    <n v="82"/>
    <s v="Framingham"/>
    <s v="Expense"/>
    <s v="Line Item"/>
    <x v="0"/>
    <s v="44E"/>
    <x v="130"/>
    <x v="0"/>
    <x v="0"/>
  </r>
  <r>
    <n v="1980"/>
    <s v="Wayside, Framingham "/>
    <n v="82"/>
    <s v="Framingham"/>
    <s v="Expense"/>
    <s v="Line Item"/>
    <x v="0"/>
    <s v="48E"/>
    <x v="131"/>
    <x v="0"/>
    <x v="0"/>
  </r>
  <r>
    <n v="1981"/>
    <s v="Wayside, Framingham "/>
    <n v="82"/>
    <s v="Framingham"/>
    <s v="Expense"/>
    <s v="Line Item"/>
    <x v="0"/>
    <s v="49E"/>
    <x v="132"/>
    <x v="0"/>
    <x v="0"/>
  </r>
  <r>
    <n v="1982"/>
    <s v="Wayside, Framingham "/>
    <n v="82"/>
    <s v="Framingham"/>
    <s v="Expense"/>
    <s v="Line Item"/>
    <x v="0"/>
    <s v="50E"/>
    <x v="133"/>
    <x v="0"/>
    <x v="274"/>
  </r>
  <r>
    <n v="1983"/>
    <s v="Wayside, Framingham "/>
    <n v="82"/>
    <s v="Framingham"/>
    <s v="Expense"/>
    <s v="Total"/>
    <x v="0"/>
    <s v="51E"/>
    <x v="134"/>
    <x v="0"/>
    <x v="324"/>
  </r>
  <r>
    <n v="1984"/>
    <s v="Wayside, Framingham "/>
    <n v="82"/>
    <s v="Framingham"/>
    <s v="Expense"/>
    <s v="Line Item"/>
    <x v="0"/>
    <s v="52E"/>
    <x v="135"/>
    <x v="0"/>
    <x v="325"/>
  </r>
  <r>
    <n v="1985"/>
    <s v="Wayside, Framingham "/>
    <n v="82"/>
    <s v="Framingham"/>
    <s v="Expense"/>
    <s v="Total"/>
    <x v="0"/>
    <s v="53E"/>
    <x v="136"/>
    <x v="0"/>
    <x v="326"/>
  </r>
  <r>
    <n v="1986"/>
    <s v="Wayside, Framingham "/>
    <n v="82"/>
    <s v="Framingham"/>
    <s v="Expense"/>
    <s v="Line Item"/>
    <x v="0"/>
    <s v="54E"/>
    <x v="137"/>
    <x v="0"/>
    <x v="0"/>
  </r>
  <r>
    <n v="1987"/>
    <s v="Wayside, Framingham "/>
    <n v="82"/>
    <s v="Framingham"/>
    <s v="Expense"/>
    <s v="Line Item"/>
    <x v="0"/>
    <s v="55E"/>
    <x v="138"/>
    <x v="0"/>
    <x v="307"/>
  </r>
  <r>
    <n v="1988"/>
    <s v="Wayside, Framingham "/>
    <n v="82"/>
    <s v="Framingham"/>
    <s v="Expense"/>
    <s v="Total"/>
    <x v="0"/>
    <s v="56E"/>
    <x v="139"/>
    <x v="0"/>
    <x v="327"/>
  </r>
  <r>
    <n v="1989"/>
    <s v="Wayside, Framingham "/>
    <n v="82"/>
    <s v="Framingham"/>
    <s v="Expense"/>
    <s v="Total"/>
    <x v="0"/>
    <s v="57E"/>
    <x v="140"/>
    <x v="0"/>
    <x v="308"/>
  </r>
  <r>
    <n v="1990"/>
    <s v="Wayside, Framingham "/>
    <n v="82"/>
    <s v="Framingham"/>
    <s v="Expense"/>
    <s v="Line Item"/>
    <x v="0"/>
    <s v="58E"/>
    <x v="141"/>
    <x v="0"/>
    <x v="328"/>
  </r>
  <r>
    <n v="1991"/>
    <s v="Wayside, Framingham "/>
    <n v="82"/>
    <s v="Framingham"/>
    <s v="Non-Reimbursable"/>
    <s v="Line Item"/>
    <x v="0"/>
    <s v="1N"/>
    <x v="142"/>
    <x v="0"/>
    <x v="0"/>
  </r>
  <r>
    <n v="1992"/>
    <s v="Wayside, Framingham "/>
    <n v="82"/>
    <s v="Framingham"/>
    <s v="Non-Reimbursable"/>
    <s v="Line Item"/>
    <x v="0"/>
    <s v="2N"/>
    <x v="143"/>
    <x v="0"/>
    <x v="0"/>
  </r>
  <r>
    <n v="1993"/>
    <s v="Wayside, Framingham "/>
    <n v="82"/>
    <s v="Framingham"/>
    <s v="Non-Reimbursable"/>
    <s v="Line Item"/>
    <x v="0"/>
    <s v="3N"/>
    <x v="144"/>
    <x v="0"/>
    <x v="0"/>
  </r>
  <r>
    <n v="1994"/>
    <s v="Wayside, Framingham "/>
    <n v="82"/>
    <s v="Framingham"/>
    <s v="Non-Reimbursable"/>
    <s v="Line Item"/>
    <x v="0"/>
    <s v="4N"/>
    <x v="145"/>
    <x v="0"/>
    <x v="0"/>
  </r>
  <r>
    <n v="1995"/>
    <s v="Wayside, Framingham "/>
    <n v="82"/>
    <s v="Framingham"/>
    <s v="Non-Reimbursable"/>
    <s v="Line Item"/>
    <x v="0"/>
    <s v="5N"/>
    <x v="146"/>
    <x v="0"/>
    <x v="0"/>
  </r>
  <r>
    <n v="1996"/>
    <s v="Wayside, Framingham "/>
    <n v="82"/>
    <s v="Framingham"/>
    <s v="Non-Reimbursable"/>
    <s v="Line Item"/>
    <x v="0"/>
    <s v="6N"/>
    <x v="147"/>
    <x v="0"/>
    <x v="0"/>
  </r>
  <r>
    <n v="1997"/>
    <s v="Wayside, Framingham "/>
    <n v="82"/>
    <s v="Framingham"/>
    <s v="Non-Reimbursable"/>
    <s v="Line Item"/>
    <x v="0"/>
    <s v="7N"/>
    <x v="148"/>
    <x v="0"/>
    <x v="0"/>
  </r>
  <r>
    <n v="1998"/>
    <s v="Wayside, Framingham "/>
    <n v="82"/>
    <s v="Framingham"/>
    <s v="Non-Reimbursable"/>
    <s v="Total"/>
    <x v="0"/>
    <s v="8N"/>
    <x v="149"/>
    <x v="0"/>
    <x v="1"/>
  </r>
  <r>
    <n v="1999"/>
    <s v="Wayside, Framingham "/>
    <n v="82"/>
    <s v="Framingham"/>
    <s v="Non-Reimbursable"/>
    <s v="Total"/>
    <x v="0"/>
    <s v="9N"/>
    <x v="150"/>
    <x v="0"/>
    <x v="307"/>
  </r>
  <r>
    <n v="2000"/>
    <s v="Wayside, Framingham "/>
    <n v="82"/>
    <s v="Framingham"/>
    <s v="Non-Reimbursable"/>
    <s v="Line Item"/>
    <x v="0"/>
    <s v="10N"/>
    <x v="151"/>
    <x v="0"/>
    <x v="307"/>
  </r>
  <r>
    <n v="2001"/>
    <s v="Wayside, Framingham "/>
    <n v="82"/>
    <s v="Framingham"/>
    <s v="Non-Reimbursable"/>
    <s v="Line Item"/>
    <x v="0"/>
    <s v="11N"/>
    <x v="152"/>
    <x v="0"/>
    <x v="0"/>
  </r>
  <r>
    <n v="2002"/>
    <s v="Wayside, Framingham "/>
    <n v="82"/>
    <s v="Framingham"/>
    <s v="Non-Reimbursable"/>
    <s v="Line Item"/>
    <x v="0"/>
    <s v="12N"/>
    <x v="153"/>
    <x v="0"/>
    <x v="1"/>
  </r>
  <r>
    <n v="2003"/>
    <s v="Wayside, Whitinsvie"/>
    <n v="83"/>
    <s v="Whitinsvile"/>
    <s v="Revenue"/>
    <s v="Line Item"/>
    <x v="0"/>
    <s v="1R"/>
    <x v="0"/>
    <x v="0"/>
    <x v="0"/>
  </r>
  <r>
    <n v="2004"/>
    <s v="Wayside, Whitinsvie"/>
    <n v="83"/>
    <s v="Whitinsvile"/>
    <s v="Revenue"/>
    <s v="Line Item"/>
    <x v="0"/>
    <s v="2R"/>
    <x v="1"/>
    <x v="0"/>
    <x v="0"/>
  </r>
  <r>
    <n v="2005"/>
    <s v="Wayside, Whitinsvie"/>
    <n v="83"/>
    <s v="Whitinsvile"/>
    <s v="Revenue"/>
    <s v="Line Item"/>
    <x v="0"/>
    <s v="3R"/>
    <x v="2"/>
    <x v="0"/>
    <x v="0"/>
  </r>
  <r>
    <n v="2006"/>
    <s v="Wayside, Whitinsvie"/>
    <n v="83"/>
    <s v="Whitinsvile"/>
    <s v="Revenue"/>
    <s v="Total"/>
    <x v="0"/>
    <s v="4R"/>
    <x v="3"/>
    <x v="0"/>
    <x v="1"/>
  </r>
  <r>
    <n v="2007"/>
    <s v="Wayside, Whitinsvie"/>
    <n v="83"/>
    <s v="Whitinsvile"/>
    <s v="Revenue"/>
    <s v="Line Item"/>
    <x v="0"/>
    <s v="5R"/>
    <x v="4"/>
    <x v="0"/>
    <x v="0"/>
  </r>
  <r>
    <n v="2008"/>
    <s v="Wayside, Whitinsvie"/>
    <n v="83"/>
    <s v="Whitinsvile"/>
    <s v="Revenue"/>
    <s v="Line Item"/>
    <x v="0"/>
    <s v="6R"/>
    <x v="5"/>
    <x v="0"/>
    <x v="0"/>
  </r>
  <r>
    <n v="2009"/>
    <s v="Wayside, Whitinsvie"/>
    <n v="83"/>
    <s v="Whitinsvile"/>
    <s v="Revenue"/>
    <s v="Total"/>
    <x v="0"/>
    <s v="7R"/>
    <x v="6"/>
    <x v="0"/>
    <x v="1"/>
  </r>
  <r>
    <n v="2010"/>
    <s v="Wayside, Whitinsvie"/>
    <n v="83"/>
    <s v="Whitinsvile"/>
    <s v="Revenue"/>
    <s v="Line Item"/>
    <x v="0"/>
    <s v="8R"/>
    <x v="7"/>
    <x v="0"/>
    <x v="0"/>
  </r>
  <r>
    <n v="2011"/>
    <s v="Wayside, Whitinsvie"/>
    <n v="83"/>
    <s v="Whitinsvile"/>
    <s v="Revenue"/>
    <s v="Line Item"/>
    <x v="0"/>
    <s v="9R"/>
    <x v="8"/>
    <x v="0"/>
    <x v="0"/>
  </r>
  <r>
    <n v="2012"/>
    <s v="Wayside, Whitinsvie"/>
    <n v="83"/>
    <s v="Whitinsvile"/>
    <s v="Revenue"/>
    <s v="Line Item"/>
    <x v="0"/>
    <s v="10R"/>
    <x v="9"/>
    <x v="0"/>
    <x v="0"/>
  </r>
  <r>
    <n v="2013"/>
    <s v="Wayside, Whitinsvie"/>
    <n v="83"/>
    <s v="Whitinsvile"/>
    <s v="Revenue"/>
    <s v="Line Item"/>
    <x v="0"/>
    <s v="11R"/>
    <x v="10"/>
    <x v="0"/>
    <x v="329"/>
  </r>
  <r>
    <n v="2014"/>
    <s v="Wayside, Whitinsvie"/>
    <n v="83"/>
    <s v="Whitinsvile"/>
    <s v="Revenue"/>
    <s v="Line Item"/>
    <x v="0"/>
    <s v="12R"/>
    <x v="11"/>
    <x v="0"/>
    <x v="0"/>
  </r>
  <r>
    <n v="2015"/>
    <s v="Wayside, Whitinsvie"/>
    <n v="83"/>
    <s v="Whitinsvile"/>
    <s v="Revenue"/>
    <s v="Line Item"/>
    <x v="0"/>
    <s v="13R"/>
    <x v="12"/>
    <x v="0"/>
    <x v="0"/>
  </r>
  <r>
    <n v="2016"/>
    <s v="Wayside, Whitinsvie"/>
    <n v="83"/>
    <s v="Whitinsvile"/>
    <s v="Revenue"/>
    <s v="Line Item"/>
    <x v="0"/>
    <s v="14R"/>
    <x v="13"/>
    <x v="0"/>
    <x v="0"/>
  </r>
  <r>
    <n v="2017"/>
    <s v="Wayside, Whitinsvie"/>
    <n v="83"/>
    <s v="Whitinsvile"/>
    <s v="Revenue"/>
    <s v="Line Item"/>
    <x v="0"/>
    <s v="15R"/>
    <x v="14"/>
    <x v="0"/>
    <x v="0"/>
  </r>
  <r>
    <n v="2018"/>
    <s v="Wayside, Whitinsvie"/>
    <n v="83"/>
    <s v="Whitinsvile"/>
    <s v="Revenue"/>
    <s v="Line Item"/>
    <x v="0"/>
    <s v="16R"/>
    <x v="15"/>
    <x v="0"/>
    <x v="0"/>
  </r>
  <r>
    <n v="2019"/>
    <s v="Wayside, Whitinsvie"/>
    <n v="83"/>
    <s v="Whitinsvile"/>
    <s v="Revenue"/>
    <s v="Line Item"/>
    <x v="0"/>
    <s v="17R"/>
    <x v="16"/>
    <x v="0"/>
    <x v="0"/>
  </r>
  <r>
    <n v="2020"/>
    <s v="Wayside, Whitinsvie"/>
    <n v="83"/>
    <s v="Whitinsvile"/>
    <s v="Revenue"/>
    <s v="Line Item"/>
    <x v="0"/>
    <s v="18R"/>
    <x v="17"/>
    <x v="0"/>
    <x v="0"/>
  </r>
  <r>
    <n v="2021"/>
    <s v="Wayside, Whitinsvie"/>
    <n v="83"/>
    <s v="Whitinsvile"/>
    <s v="Revenue"/>
    <s v="Line Item"/>
    <x v="0"/>
    <s v="19R"/>
    <x v="18"/>
    <x v="0"/>
    <x v="0"/>
  </r>
  <r>
    <n v="2022"/>
    <s v="Wayside, Whitinsvie"/>
    <n v="83"/>
    <s v="Whitinsvile"/>
    <s v="Revenue"/>
    <s v="Line Item"/>
    <x v="0"/>
    <s v="20R"/>
    <x v="19"/>
    <x v="0"/>
    <x v="0"/>
  </r>
  <r>
    <n v="2023"/>
    <s v="Wayside, Whitinsvie"/>
    <n v="83"/>
    <s v="Whitinsvile"/>
    <s v="Revenue"/>
    <s v="Line Item"/>
    <x v="0"/>
    <s v="21R"/>
    <x v="20"/>
    <x v="0"/>
    <x v="0"/>
  </r>
  <r>
    <n v="2024"/>
    <s v="Wayside, Whitinsvie"/>
    <n v="83"/>
    <s v="Whitinsvile"/>
    <s v="Revenue"/>
    <s v="Line Item"/>
    <x v="0"/>
    <s v="22R"/>
    <x v="21"/>
    <x v="0"/>
    <x v="0"/>
  </r>
  <r>
    <n v="2025"/>
    <s v="Wayside, Whitinsvie"/>
    <n v="83"/>
    <s v="Whitinsvile"/>
    <s v="Revenue"/>
    <s v="Line Item"/>
    <x v="0"/>
    <s v="23R"/>
    <x v="22"/>
    <x v="0"/>
    <x v="0"/>
  </r>
  <r>
    <n v="2026"/>
    <s v="Wayside, Whitinsvie"/>
    <n v="83"/>
    <s v="Whitinsvile"/>
    <s v="Revenue"/>
    <s v="Line Item"/>
    <x v="0"/>
    <s v="24R"/>
    <x v="23"/>
    <x v="0"/>
    <x v="0"/>
  </r>
  <r>
    <n v="2027"/>
    <s v="Wayside, Whitinsvie"/>
    <n v="83"/>
    <s v="Whitinsvile"/>
    <s v="Revenue"/>
    <s v="Line Item"/>
    <x v="0"/>
    <s v="25R"/>
    <x v="24"/>
    <x v="0"/>
    <x v="0"/>
  </r>
  <r>
    <n v="2028"/>
    <s v="Wayside, Whitinsvie"/>
    <n v="83"/>
    <s v="Whitinsvile"/>
    <s v="Revenue"/>
    <s v="Line Item"/>
    <x v="0"/>
    <s v="26R"/>
    <x v="25"/>
    <x v="0"/>
    <x v="0"/>
  </r>
  <r>
    <n v="2029"/>
    <s v="Wayside, Whitinsvie"/>
    <n v="83"/>
    <s v="Whitinsvile"/>
    <s v="Revenue"/>
    <s v="Line Item"/>
    <x v="0"/>
    <s v="27R"/>
    <x v="26"/>
    <x v="0"/>
    <x v="0"/>
  </r>
  <r>
    <n v="2030"/>
    <s v="Wayside, Whitinsvie"/>
    <n v="83"/>
    <s v="Whitinsvile"/>
    <s v="Revenue"/>
    <s v="Line Item"/>
    <x v="0"/>
    <s v="28R"/>
    <x v="27"/>
    <x v="0"/>
    <x v="0"/>
  </r>
  <r>
    <n v="2031"/>
    <s v="Wayside, Whitinsvie"/>
    <n v="83"/>
    <s v="Whitinsvile"/>
    <s v="Revenue"/>
    <s v="Line Item"/>
    <x v="0"/>
    <s v="29R"/>
    <x v="28"/>
    <x v="0"/>
    <x v="305"/>
  </r>
  <r>
    <n v="2032"/>
    <s v="Wayside, Whitinsvie"/>
    <n v="83"/>
    <s v="Whitinsvile"/>
    <s v="Revenue"/>
    <s v="Line Item"/>
    <x v="0"/>
    <s v="30R"/>
    <x v="29"/>
    <x v="0"/>
    <x v="0"/>
  </r>
  <r>
    <n v="2033"/>
    <s v="Wayside, Whitinsvie"/>
    <n v="83"/>
    <s v="Whitinsvile"/>
    <s v="Revenue"/>
    <s v="Line Item"/>
    <x v="0"/>
    <s v="31R"/>
    <x v="30"/>
    <x v="0"/>
    <x v="0"/>
  </r>
  <r>
    <n v="2034"/>
    <s v="Wayside, Whitinsvie"/>
    <n v="83"/>
    <s v="Whitinsvile"/>
    <s v="Revenue"/>
    <s v="Line Item"/>
    <x v="0"/>
    <s v="32R"/>
    <x v="31"/>
    <x v="0"/>
    <x v="0"/>
  </r>
  <r>
    <n v="2035"/>
    <s v="Wayside, Whitinsvie"/>
    <n v="83"/>
    <s v="Whitinsvile"/>
    <s v="Revenue"/>
    <s v="Line Item"/>
    <x v="0"/>
    <s v="33R"/>
    <x v="32"/>
    <x v="0"/>
    <x v="0"/>
  </r>
  <r>
    <n v="2036"/>
    <s v="Wayside, Whitinsvie"/>
    <n v="83"/>
    <s v="Whitinsvile"/>
    <s v="Revenue"/>
    <s v="Line Item"/>
    <x v="0"/>
    <s v="34R"/>
    <x v="33"/>
    <x v="0"/>
    <x v="0"/>
  </r>
  <r>
    <n v="2037"/>
    <s v="Wayside, Whitinsvie"/>
    <n v="83"/>
    <s v="Whitinsvile"/>
    <s v="Revenue"/>
    <s v="Line Item"/>
    <x v="0"/>
    <s v="35R"/>
    <x v="34"/>
    <x v="0"/>
    <x v="0"/>
  </r>
  <r>
    <n v="2038"/>
    <s v="Wayside, Whitinsvie"/>
    <n v="83"/>
    <s v="Whitinsvile"/>
    <s v="Revenue"/>
    <s v="Line Item"/>
    <x v="0"/>
    <s v="36R"/>
    <x v="35"/>
    <x v="0"/>
    <x v="0"/>
  </r>
  <r>
    <n v="2039"/>
    <s v="Wayside, Whitinsvie"/>
    <n v="83"/>
    <s v="Whitinsvile"/>
    <s v="Revenue"/>
    <s v="Line Item"/>
    <x v="0"/>
    <s v="37R"/>
    <x v="36"/>
    <x v="0"/>
    <x v="0"/>
  </r>
  <r>
    <n v="2040"/>
    <s v="Wayside, Whitinsvie"/>
    <n v="83"/>
    <s v="Whitinsvile"/>
    <s v="Revenue"/>
    <s v="Line Item"/>
    <x v="0"/>
    <s v="38R"/>
    <x v="37"/>
    <x v="0"/>
    <x v="0"/>
  </r>
  <r>
    <n v="2041"/>
    <s v="Wayside, Whitinsvie"/>
    <n v="83"/>
    <s v="Whitinsvile"/>
    <s v="Revenue"/>
    <s v="Line Item"/>
    <x v="0"/>
    <s v="39R"/>
    <x v="38"/>
    <x v="0"/>
    <x v="0"/>
  </r>
  <r>
    <n v="2042"/>
    <s v="Wayside, Whitinsvie"/>
    <n v="83"/>
    <s v="Whitinsvile"/>
    <s v="Revenue"/>
    <s v="Line Item"/>
    <x v="0"/>
    <s v="40R"/>
    <x v="39"/>
    <x v="0"/>
    <x v="0"/>
  </r>
  <r>
    <n v="2043"/>
    <s v="Wayside, Whitinsvie"/>
    <n v="83"/>
    <s v="Whitinsvile"/>
    <s v="Revenue"/>
    <s v="Line Item"/>
    <x v="0"/>
    <s v="41R"/>
    <x v="40"/>
    <x v="0"/>
    <x v="0"/>
  </r>
  <r>
    <n v="2044"/>
    <s v="Wayside, Whitinsvie"/>
    <n v="83"/>
    <s v="Whitinsvile"/>
    <s v="Revenue"/>
    <s v="Line Item"/>
    <x v="0"/>
    <s v="42R"/>
    <x v="41"/>
    <x v="0"/>
    <x v="0"/>
  </r>
  <r>
    <n v="2045"/>
    <s v="Wayside, Whitinsvie"/>
    <n v="83"/>
    <s v="Whitinsvile"/>
    <s v="Revenue"/>
    <s v="Total"/>
    <x v="0"/>
    <s v="43R"/>
    <x v="42"/>
    <x v="0"/>
    <x v="330"/>
  </r>
  <r>
    <n v="2046"/>
    <s v="Wayside, Whitinsvie"/>
    <n v="83"/>
    <s v="Whitinsvile"/>
    <s v="Revenue"/>
    <s v="Line Item"/>
    <x v="0"/>
    <s v="44R"/>
    <x v="43"/>
    <x v="0"/>
    <x v="0"/>
  </r>
  <r>
    <n v="2047"/>
    <s v="Wayside, Whitinsvie"/>
    <n v="83"/>
    <s v="Whitinsvile"/>
    <s v="Revenue"/>
    <s v="Line Item"/>
    <x v="0"/>
    <s v="45R"/>
    <x v="44"/>
    <x v="0"/>
    <x v="0"/>
  </r>
  <r>
    <n v="2048"/>
    <s v="Wayside, Whitinsvie"/>
    <n v="83"/>
    <s v="Whitinsvile"/>
    <s v="Revenue"/>
    <s v="Line Item"/>
    <x v="0"/>
    <s v="46R"/>
    <x v="45"/>
    <x v="0"/>
    <x v="0"/>
  </r>
  <r>
    <n v="2049"/>
    <s v="Wayside, Whitinsvie"/>
    <n v="83"/>
    <s v="Whitinsvile"/>
    <s v="Revenue"/>
    <s v="Line Item"/>
    <x v="0"/>
    <s v="47R"/>
    <x v="46"/>
    <x v="0"/>
    <x v="0"/>
  </r>
  <r>
    <n v="2050"/>
    <s v="Wayside, Whitinsvie"/>
    <n v="83"/>
    <s v="Whitinsvile"/>
    <s v="Revenue"/>
    <s v="Line Item"/>
    <x v="0"/>
    <s v="48R"/>
    <x v="47"/>
    <x v="0"/>
    <x v="0"/>
  </r>
  <r>
    <n v="2051"/>
    <s v="Wayside, Whitinsvie"/>
    <n v="83"/>
    <s v="Whitinsvile"/>
    <s v="Revenue"/>
    <s v="Line Item"/>
    <x v="0"/>
    <s v="49R"/>
    <x v="48"/>
    <x v="0"/>
    <x v="331"/>
  </r>
  <r>
    <n v="2052"/>
    <s v="Wayside, Whitinsvie"/>
    <n v="83"/>
    <s v="Whitinsvile"/>
    <s v="Revenue"/>
    <s v="Line Item"/>
    <x v="0"/>
    <s v="50R"/>
    <x v="49"/>
    <x v="0"/>
    <x v="0"/>
  </r>
  <r>
    <n v="2053"/>
    <s v="Wayside, Whitinsvie"/>
    <n v="83"/>
    <s v="Whitinsvile"/>
    <s v="Revenue"/>
    <s v="Line Item"/>
    <x v="0"/>
    <s v="51R"/>
    <x v="50"/>
    <x v="0"/>
    <x v="0"/>
  </r>
  <r>
    <n v="2054"/>
    <s v="Wayside, Whitinsvie"/>
    <n v="83"/>
    <s v="Whitinsvile"/>
    <s v="Revenue"/>
    <s v="Line Item"/>
    <x v="0"/>
    <s v="52R"/>
    <x v="51"/>
    <x v="0"/>
    <x v="0"/>
  </r>
  <r>
    <n v="2055"/>
    <s v="Wayside, Whitinsvie"/>
    <n v="83"/>
    <s v="Whitinsvile"/>
    <s v="Revenue"/>
    <s v="Total"/>
    <x v="0"/>
    <s v="53R"/>
    <x v="52"/>
    <x v="0"/>
    <x v="332"/>
  </r>
  <r>
    <n v="2056"/>
    <s v="Wayside, Whitinsvie"/>
    <n v="83"/>
    <s v="Whitinsvile"/>
    <s v="Salary Expense"/>
    <s v="Line Item"/>
    <x v="1"/>
    <s v="1S"/>
    <x v="53"/>
    <x v="47"/>
    <x v="333"/>
  </r>
  <r>
    <n v="2057"/>
    <s v="Wayside, Whitinsvie"/>
    <n v="83"/>
    <s v="Whitinsvile"/>
    <s v="Salary Expense"/>
    <s v="Line Item"/>
    <x v="1"/>
    <s v="2S"/>
    <x v="54"/>
    <x v="35"/>
    <x v="334"/>
  </r>
  <r>
    <n v="2058"/>
    <s v="Wayside, Whitinsvie"/>
    <n v="83"/>
    <s v="Whitinsvile"/>
    <s v="Salary Expense"/>
    <s v="Line Item"/>
    <x v="1"/>
    <s v="3S"/>
    <x v="55"/>
    <x v="6"/>
    <x v="1"/>
  </r>
  <r>
    <n v="2059"/>
    <s v="Wayside, Whitinsvie"/>
    <n v="83"/>
    <s v="Whitinsvile"/>
    <s v="Salary Expense"/>
    <s v="Line Item"/>
    <x v="2"/>
    <s v="4S"/>
    <x v="56"/>
    <x v="6"/>
    <x v="1"/>
  </r>
  <r>
    <n v="2060"/>
    <s v="Wayside, Whitinsvie"/>
    <n v="83"/>
    <s v="Whitinsvile"/>
    <s v="Salary Expense"/>
    <s v="Line Item"/>
    <x v="2"/>
    <s v="5S"/>
    <x v="57"/>
    <x v="6"/>
    <x v="1"/>
  </r>
  <r>
    <n v="2061"/>
    <s v="Wayside, Whitinsvie"/>
    <n v="83"/>
    <s v="Whitinsvile"/>
    <s v="Salary Expense"/>
    <s v="Line Item"/>
    <x v="2"/>
    <s v="6S"/>
    <x v="58"/>
    <x v="0"/>
    <x v="1"/>
  </r>
  <r>
    <n v="2062"/>
    <s v="Wayside, Whitinsvie"/>
    <n v="83"/>
    <s v="Whitinsvile"/>
    <s v="Salary Expense"/>
    <s v="Line Item"/>
    <x v="2"/>
    <s v="7S"/>
    <x v="59"/>
    <x v="6"/>
    <x v="1"/>
  </r>
  <r>
    <n v="2063"/>
    <s v="Wayside, Whitinsvie"/>
    <n v="83"/>
    <s v="Whitinsvile"/>
    <s v="Salary Expense"/>
    <s v="Line Item"/>
    <x v="2"/>
    <s v="8S"/>
    <x v="60"/>
    <x v="6"/>
    <x v="1"/>
  </r>
  <r>
    <n v="2064"/>
    <s v="Wayside, Whitinsvie"/>
    <n v="83"/>
    <s v="Whitinsvile"/>
    <s v="Salary Expense"/>
    <s v="Line Item"/>
    <x v="2"/>
    <s v="9S"/>
    <x v="61"/>
    <x v="0"/>
    <x v="1"/>
  </r>
  <r>
    <n v="2065"/>
    <s v="Wayside, Whitinsvie"/>
    <n v="83"/>
    <s v="Whitinsvile"/>
    <s v="Salary Expense"/>
    <s v="Line Item"/>
    <x v="2"/>
    <s v="10S"/>
    <x v="62"/>
    <x v="0"/>
    <x v="1"/>
  </r>
  <r>
    <n v="2066"/>
    <s v="Wayside, Whitinsvie"/>
    <n v="83"/>
    <s v="Whitinsvile"/>
    <s v="Salary Expense"/>
    <s v="Line Item"/>
    <x v="2"/>
    <s v="11S"/>
    <x v="63"/>
    <x v="0"/>
    <x v="1"/>
  </r>
  <r>
    <n v="2067"/>
    <s v="Wayside, Whitinsvie"/>
    <n v="83"/>
    <s v="Whitinsvile"/>
    <s v="Salary Expense"/>
    <s v="Line Item"/>
    <x v="2"/>
    <s v="12S"/>
    <x v="64"/>
    <x v="0"/>
    <x v="1"/>
  </r>
  <r>
    <n v="2068"/>
    <s v="Wayside, Whitinsvie"/>
    <n v="83"/>
    <s v="Whitinsvile"/>
    <s v="Salary Expense"/>
    <s v="Line Item"/>
    <x v="2"/>
    <s v="13S"/>
    <x v="65"/>
    <x v="0"/>
    <x v="1"/>
  </r>
  <r>
    <n v="2069"/>
    <s v="Wayside, Whitinsvie"/>
    <n v="83"/>
    <s v="Whitinsvile"/>
    <s v="Salary Expense"/>
    <s v="Line Item"/>
    <x v="2"/>
    <s v="14S"/>
    <x v="66"/>
    <x v="0"/>
    <x v="1"/>
  </r>
  <r>
    <n v="2070"/>
    <s v="Wayside, Whitinsvie"/>
    <n v="83"/>
    <s v="Whitinsvile"/>
    <s v="Salary Expense"/>
    <s v="Line Item"/>
    <x v="2"/>
    <s v="15S"/>
    <x v="67"/>
    <x v="6"/>
    <x v="1"/>
  </r>
  <r>
    <n v="2071"/>
    <s v="Wayside, Whitinsvie"/>
    <n v="83"/>
    <s v="Whitinsvile"/>
    <s v="Salary Expense"/>
    <s v="Line Item"/>
    <x v="2"/>
    <s v="16S"/>
    <x v="68"/>
    <x v="6"/>
    <x v="1"/>
  </r>
  <r>
    <n v="2072"/>
    <s v="Wayside, Whitinsvie"/>
    <n v="83"/>
    <s v="Whitinsvile"/>
    <s v="Salary Expense"/>
    <s v="Line Item"/>
    <x v="2"/>
    <s v="17S"/>
    <x v="69"/>
    <x v="0"/>
    <x v="1"/>
  </r>
  <r>
    <n v="2073"/>
    <s v="Wayside, Whitinsvie"/>
    <n v="83"/>
    <s v="Whitinsvile"/>
    <s v="Salary Expense"/>
    <s v="Line Item"/>
    <x v="2"/>
    <s v="18S"/>
    <x v="70"/>
    <x v="0"/>
    <x v="1"/>
  </r>
  <r>
    <n v="2074"/>
    <s v="Wayside, Whitinsvie"/>
    <n v="83"/>
    <s v="Whitinsvile"/>
    <s v="Salary Expense"/>
    <s v="Line Item"/>
    <x v="2"/>
    <s v="19S"/>
    <x v="71"/>
    <x v="0"/>
    <x v="1"/>
  </r>
  <r>
    <n v="2075"/>
    <s v="Wayside, Whitinsvie"/>
    <n v="83"/>
    <s v="Whitinsvile"/>
    <s v="Salary Expense"/>
    <s v="Line Item"/>
    <x v="2"/>
    <s v="20S"/>
    <x v="72"/>
    <x v="0"/>
    <x v="1"/>
  </r>
  <r>
    <n v="2076"/>
    <s v="Wayside, Whitinsvie"/>
    <n v="83"/>
    <s v="Whitinsvile"/>
    <s v="Salary Expense"/>
    <s v="Line Item"/>
    <x v="2"/>
    <s v="21S"/>
    <x v="73"/>
    <x v="6"/>
    <x v="1"/>
  </r>
  <r>
    <n v="2077"/>
    <s v="Wayside, Whitinsvie"/>
    <n v="83"/>
    <s v="Whitinsvile"/>
    <s v="Salary Expense"/>
    <s v="Line Item"/>
    <x v="2"/>
    <s v="22S"/>
    <x v="74"/>
    <x v="6"/>
    <x v="1"/>
  </r>
  <r>
    <n v="2078"/>
    <s v="Wayside, Whitinsvie"/>
    <n v="83"/>
    <s v="Whitinsvile"/>
    <s v="Salary Expense"/>
    <s v="Line Item"/>
    <x v="2"/>
    <s v="23S"/>
    <x v="75"/>
    <x v="6"/>
    <x v="1"/>
  </r>
  <r>
    <n v="2079"/>
    <s v="Wayside, Whitinsvie"/>
    <n v="83"/>
    <s v="Whitinsvile"/>
    <s v="Salary Expense"/>
    <s v="Line Item"/>
    <x v="2"/>
    <s v="24S"/>
    <x v="76"/>
    <x v="6"/>
    <x v="1"/>
  </r>
  <r>
    <n v="2080"/>
    <s v="Wayside, Whitinsvie"/>
    <n v="83"/>
    <s v="Whitinsvile"/>
    <s v="Salary Expense"/>
    <s v="Line Item"/>
    <x v="2"/>
    <s v="25S"/>
    <x v="77"/>
    <x v="6"/>
    <x v="1"/>
  </r>
  <r>
    <n v="2081"/>
    <s v="Wayside, Whitinsvie"/>
    <n v="83"/>
    <s v="Whitinsvile"/>
    <s v="Salary Expense"/>
    <s v="Line Item"/>
    <x v="2"/>
    <s v="26S"/>
    <x v="78"/>
    <x v="0"/>
    <x v="1"/>
  </r>
  <r>
    <n v="2082"/>
    <s v="Wayside, Whitinsvie"/>
    <n v="83"/>
    <s v="Whitinsvile"/>
    <s v="Salary Expense"/>
    <s v="Line Item"/>
    <x v="2"/>
    <s v="27S"/>
    <x v="79"/>
    <x v="0"/>
    <x v="1"/>
  </r>
  <r>
    <n v="2083"/>
    <s v="Wayside, Whitinsvie"/>
    <n v="83"/>
    <s v="Whitinsvile"/>
    <s v="Salary Expense"/>
    <s v="Line Item"/>
    <x v="2"/>
    <s v="28S"/>
    <x v="80"/>
    <x v="0"/>
    <x v="1"/>
  </r>
  <r>
    <n v="2084"/>
    <s v="Wayside, Whitinsvie"/>
    <n v="83"/>
    <s v="Whitinsvile"/>
    <s v="Salary Expense"/>
    <s v="Line Item"/>
    <x v="2"/>
    <s v="29S"/>
    <x v="81"/>
    <x v="6"/>
    <x v="1"/>
  </r>
  <r>
    <n v="2085"/>
    <s v="Wayside, Whitinsvie"/>
    <n v="83"/>
    <s v="Whitinsvile"/>
    <s v="Salary Expense"/>
    <s v="Line Item"/>
    <x v="2"/>
    <s v="30S"/>
    <x v="82"/>
    <x v="6"/>
    <x v="1"/>
  </r>
  <r>
    <n v="2086"/>
    <s v="Wayside, Whitinsvie"/>
    <n v="83"/>
    <s v="Whitinsvile"/>
    <s v="Salary Expense"/>
    <s v="Line Item"/>
    <x v="2"/>
    <s v="31S"/>
    <x v="83"/>
    <x v="6"/>
    <x v="1"/>
  </r>
  <r>
    <n v="2087"/>
    <s v="Wayside, Whitinsvie"/>
    <n v="83"/>
    <s v="Whitinsvile"/>
    <s v="Salary Expense"/>
    <s v="Line Item"/>
    <x v="2"/>
    <s v="32S"/>
    <x v="84"/>
    <x v="6"/>
    <x v="1"/>
  </r>
  <r>
    <n v="2088"/>
    <s v="Wayside, Whitinsvie"/>
    <n v="83"/>
    <s v="Whitinsvile"/>
    <s v="Salary Expense"/>
    <s v="Line Item"/>
    <x v="2"/>
    <s v="33S"/>
    <x v="85"/>
    <x v="48"/>
    <x v="335"/>
  </r>
  <r>
    <n v="2089"/>
    <s v="Wayside, Whitinsvie"/>
    <n v="83"/>
    <s v="Whitinsvile"/>
    <s v="Salary Expense"/>
    <s v="Line Item"/>
    <x v="2"/>
    <s v="34S"/>
    <x v="86"/>
    <x v="6"/>
    <x v="1"/>
  </r>
  <r>
    <n v="2090"/>
    <s v="Wayside, Whitinsvie"/>
    <n v="83"/>
    <s v="Whitinsvile"/>
    <s v="Salary Expense"/>
    <s v="Line Item"/>
    <x v="2"/>
    <s v="35S"/>
    <x v="87"/>
    <x v="49"/>
    <x v="336"/>
  </r>
  <r>
    <n v="2091"/>
    <s v="Wayside, Whitinsvie"/>
    <n v="83"/>
    <s v="Whitinsvile"/>
    <s v="Salary Expense"/>
    <s v="Line Item"/>
    <x v="2"/>
    <s v="36S"/>
    <x v="88"/>
    <x v="6"/>
    <x v="1"/>
  </r>
  <r>
    <n v="2092"/>
    <s v="Wayside, Whitinsvie"/>
    <n v="83"/>
    <s v="Whitinsvile"/>
    <s v="Salary Expense"/>
    <s v="Line Item"/>
    <x v="2"/>
    <s v="37S"/>
    <x v="89"/>
    <x v="0"/>
    <x v="1"/>
  </r>
  <r>
    <n v="2093"/>
    <s v="Wayside, Whitinsvie"/>
    <n v="83"/>
    <s v="Whitinsvile"/>
    <s v="Salary Expense"/>
    <s v="Line Item"/>
    <x v="0"/>
    <s v="38S"/>
    <x v="90"/>
    <x v="10"/>
    <x v="1"/>
  </r>
  <r>
    <n v="2094"/>
    <s v="Wayside, Whitinsvie"/>
    <n v="83"/>
    <s v="Whitinsvile"/>
    <s v="Salary Expense"/>
    <s v="Total"/>
    <x v="0"/>
    <s v="39S"/>
    <x v="91"/>
    <x v="50"/>
    <x v="337"/>
  </r>
  <r>
    <n v="2095"/>
    <s v="Wayside, Whitinsvie"/>
    <n v="83"/>
    <s v="Whitinsvile"/>
    <s v="Expense"/>
    <s v="Total"/>
    <x v="0"/>
    <s v="1E"/>
    <x v="92"/>
    <x v="50"/>
    <x v="337"/>
  </r>
  <r>
    <n v="2096"/>
    <s v="Wayside, Whitinsvie"/>
    <n v="83"/>
    <s v="Whitinsvile"/>
    <s v="Expense"/>
    <s v="Line Item"/>
    <x v="0"/>
    <s v="2E"/>
    <x v="93"/>
    <x v="6"/>
    <x v="1"/>
  </r>
  <r>
    <n v="2097"/>
    <s v="Wayside, Whitinsvie"/>
    <n v="83"/>
    <s v="Whitinsvile"/>
    <s v="Expense"/>
    <s v="Line Item"/>
    <x v="0"/>
    <s v="3E"/>
    <x v="94"/>
    <x v="6"/>
    <x v="1"/>
  </r>
  <r>
    <n v="2098"/>
    <s v="Wayside, Whitinsvie"/>
    <n v="83"/>
    <s v="Whitinsvile"/>
    <s v="Expense"/>
    <s v="Line Item"/>
    <x v="0"/>
    <s v="4E"/>
    <x v="95"/>
    <x v="6"/>
    <x v="1"/>
  </r>
  <r>
    <n v="2099"/>
    <s v="Wayside, Whitinsvie"/>
    <n v="83"/>
    <s v="Whitinsvile"/>
    <s v="Expense"/>
    <s v="Line Item"/>
    <x v="0"/>
    <s v="5E"/>
    <x v="96"/>
    <x v="0"/>
    <x v="1"/>
  </r>
  <r>
    <n v="2100"/>
    <s v="Wayside, Whitinsvie"/>
    <n v="83"/>
    <s v="Whitinsvile"/>
    <s v="Expense"/>
    <s v="Total"/>
    <x v="0"/>
    <s v="6E"/>
    <x v="97"/>
    <x v="6"/>
    <x v="1"/>
  </r>
  <r>
    <n v="2101"/>
    <s v="Wayside, Whitinsvie"/>
    <n v="83"/>
    <s v="Whitinsvile"/>
    <s v="Expense"/>
    <s v="Line Item"/>
    <x v="0"/>
    <s v="7E"/>
    <x v="98"/>
    <x v="0"/>
    <x v="1"/>
  </r>
  <r>
    <n v="2102"/>
    <s v="Wayside, Whitinsvie"/>
    <n v="83"/>
    <s v="Whitinsvile"/>
    <s v="Expense"/>
    <s v="Total"/>
    <x v="0"/>
    <s v="8E"/>
    <x v="99"/>
    <x v="50"/>
    <x v="337"/>
  </r>
  <r>
    <n v="2103"/>
    <s v="Wayside, Whitinsvie"/>
    <n v="83"/>
    <s v="Whitinsvile"/>
    <s v="Expense"/>
    <s v="Line Item"/>
    <x v="0"/>
    <s v="9E"/>
    <x v="100"/>
    <x v="0"/>
    <x v="338"/>
  </r>
  <r>
    <n v="2104"/>
    <s v="Wayside, Whitinsvie"/>
    <n v="83"/>
    <s v="Whitinsvile"/>
    <s v="Expense"/>
    <s v="Line Item"/>
    <x v="0"/>
    <s v="10E"/>
    <x v="101"/>
    <x v="0"/>
    <x v="339"/>
  </r>
  <r>
    <n v="2105"/>
    <s v="Wayside, Whitinsvie"/>
    <n v="83"/>
    <s v="Whitinsvile"/>
    <s v="Expense"/>
    <s v="Line Item"/>
    <x v="0"/>
    <s v="11E"/>
    <x v="102"/>
    <x v="0"/>
    <x v="1"/>
  </r>
  <r>
    <n v="2106"/>
    <s v="Wayside, Whitinsvie"/>
    <n v="83"/>
    <s v="Whitinsvile"/>
    <s v="Expense"/>
    <s v="Total"/>
    <x v="0"/>
    <s v="12E"/>
    <x v="103"/>
    <x v="0"/>
    <x v="340"/>
  </r>
  <r>
    <n v="2107"/>
    <s v="Wayside, Whitinsvie"/>
    <n v="83"/>
    <s v="Whitinsvile"/>
    <s v="Expense"/>
    <s v="Line Item"/>
    <x v="0"/>
    <s v="13E"/>
    <x v="104"/>
    <x v="0"/>
    <x v="1"/>
  </r>
  <r>
    <n v="2108"/>
    <s v="Wayside, Whitinsvie"/>
    <n v="83"/>
    <s v="Whitinsvile"/>
    <s v="Expense"/>
    <s v="Line Item"/>
    <x v="0"/>
    <s v="14E"/>
    <x v="105"/>
    <x v="0"/>
    <x v="1"/>
  </r>
  <r>
    <n v="2109"/>
    <s v="Wayside, Whitinsvie"/>
    <n v="83"/>
    <s v="Whitinsvile"/>
    <s v="Expense"/>
    <s v="Line Item"/>
    <x v="0"/>
    <s v="15E"/>
    <x v="106"/>
    <x v="0"/>
    <x v="1"/>
  </r>
  <r>
    <n v="2110"/>
    <s v="Wayside, Whitinsvie"/>
    <n v="83"/>
    <s v="Whitinsvile"/>
    <s v="Expense"/>
    <s v="Line Item"/>
    <x v="0"/>
    <s v="16E"/>
    <x v="107"/>
    <x v="0"/>
    <x v="0"/>
  </r>
  <r>
    <n v="2111"/>
    <s v="Wayside, Whitinsvie"/>
    <n v="83"/>
    <s v="Whitinsvile"/>
    <s v="Expense"/>
    <s v="Total"/>
    <x v="0"/>
    <s v="17E"/>
    <x v="108"/>
    <x v="0"/>
    <x v="1"/>
  </r>
  <r>
    <n v="2112"/>
    <s v="Wayside, Whitinsvie"/>
    <n v="83"/>
    <s v="Whitinsvile"/>
    <s v="Expense"/>
    <s v="Line Item"/>
    <x v="0"/>
    <s v="18E"/>
    <x v="109"/>
    <x v="0"/>
    <x v="1"/>
  </r>
  <r>
    <n v="2113"/>
    <s v="Wayside, Whitinsvie"/>
    <n v="83"/>
    <s v="Whitinsvile"/>
    <s v="Expense"/>
    <s v="Line Item"/>
    <x v="0"/>
    <s v="19E"/>
    <x v="110"/>
    <x v="0"/>
    <x v="0"/>
  </r>
  <r>
    <n v="2114"/>
    <s v="Wayside, Whitinsvie"/>
    <n v="83"/>
    <s v="Whitinsvile"/>
    <s v="Expense"/>
    <s v="Line Item"/>
    <x v="0"/>
    <s v="20E"/>
    <x v="111"/>
    <x v="0"/>
    <x v="0"/>
  </r>
  <r>
    <n v="2115"/>
    <s v="Wayside, Whitinsvie"/>
    <n v="83"/>
    <s v="Whitinsvile"/>
    <s v="Expense"/>
    <s v="Line Item"/>
    <x v="0"/>
    <s v="21E"/>
    <x v="112"/>
    <x v="0"/>
    <x v="0"/>
  </r>
  <r>
    <n v="2116"/>
    <s v="Wayside, Whitinsvie"/>
    <n v="83"/>
    <s v="Whitinsvile"/>
    <s v="Expense"/>
    <s v="Line Item"/>
    <x v="0"/>
    <s v="22E"/>
    <x v="113"/>
    <x v="0"/>
    <x v="341"/>
  </r>
  <r>
    <n v="2117"/>
    <s v="Wayside, Whitinsvie"/>
    <n v="83"/>
    <s v="Whitinsvile"/>
    <s v="Expense"/>
    <s v="Line Item"/>
    <x v="0"/>
    <s v="23E"/>
    <x v="114"/>
    <x v="0"/>
    <x v="342"/>
  </r>
  <r>
    <n v="2118"/>
    <s v="Wayside, Whitinsvie"/>
    <n v="83"/>
    <s v="Whitinsvile"/>
    <s v="Expense"/>
    <s v="Line Item"/>
    <x v="0"/>
    <s v="24E"/>
    <x v="115"/>
    <x v="0"/>
    <x v="319"/>
  </r>
  <r>
    <n v="2119"/>
    <s v="Wayside, Whitinsvie"/>
    <n v="83"/>
    <s v="Whitinsvile"/>
    <s v="Expense"/>
    <s v="Line Item"/>
    <x v="0"/>
    <s v="25E"/>
    <x v="116"/>
    <x v="0"/>
    <x v="1"/>
  </r>
  <r>
    <n v="2120"/>
    <s v="Wayside, Whitinsvie"/>
    <n v="83"/>
    <s v="Whitinsvile"/>
    <s v="Expense"/>
    <s v="Line Item"/>
    <x v="0"/>
    <s v="26E"/>
    <x v="117"/>
    <x v="0"/>
    <x v="1"/>
  </r>
  <r>
    <n v="2121"/>
    <s v="Wayside, Whitinsvie"/>
    <n v="83"/>
    <s v="Whitinsvile"/>
    <s v="Expense"/>
    <s v="Line Item"/>
    <x v="0"/>
    <s v="27E"/>
    <x v="118"/>
    <x v="0"/>
    <x v="0"/>
  </r>
  <r>
    <n v="2122"/>
    <s v="Wayside, Whitinsvie"/>
    <n v="83"/>
    <s v="Whitinsvile"/>
    <s v="Expense"/>
    <s v="Line Item"/>
    <x v="0"/>
    <s v="28E"/>
    <x v="119"/>
    <x v="0"/>
    <x v="0"/>
  </r>
  <r>
    <n v="2123"/>
    <s v="Wayside, Whitinsvie"/>
    <n v="83"/>
    <s v="Whitinsvile"/>
    <s v="Expense"/>
    <s v="Line Item"/>
    <x v="0"/>
    <s v="29E"/>
    <x v="120"/>
    <x v="0"/>
    <x v="0"/>
  </r>
  <r>
    <n v="2124"/>
    <s v="Wayside, Whitinsvie"/>
    <n v="83"/>
    <s v="Whitinsvile"/>
    <s v="Expense"/>
    <s v="Line Item"/>
    <x v="0"/>
    <s v="30E"/>
    <x v="121"/>
    <x v="0"/>
    <x v="343"/>
  </r>
  <r>
    <n v="2125"/>
    <s v="Wayside, Whitinsvie"/>
    <n v="83"/>
    <s v="Whitinsvile"/>
    <s v="Expense"/>
    <s v="Line Item"/>
    <x v="0"/>
    <s v="31E"/>
    <x v="122"/>
    <x v="0"/>
    <x v="0"/>
  </r>
  <r>
    <n v="2126"/>
    <s v="Wayside, Whitinsvie"/>
    <n v="83"/>
    <s v="Whitinsvile"/>
    <s v="Expense"/>
    <s v="Line Item"/>
    <x v="0"/>
    <s v="32E"/>
    <x v="123"/>
    <x v="0"/>
    <x v="0"/>
  </r>
  <r>
    <n v="2127"/>
    <s v="Wayside, Whitinsvie"/>
    <n v="83"/>
    <s v="Whitinsvile"/>
    <s v="Expense"/>
    <s v="Line Item"/>
    <x v="0"/>
    <s v="33E"/>
    <x v="124"/>
    <x v="0"/>
    <x v="0"/>
  </r>
  <r>
    <n v="2128"/>
    <s v="Wayside, Whitinsvie"/>
    <n v="83"/>
    <s v="Whitinsvile"/>
    <s v="Expense"/>
    <s v="Line Item"/>
    <x v="0"/>
    <s v="34E"/>
    <x v="125"/>
    <x v="0"/>
    <x v="0"/>
  </r>
  <r>
    <n v="2129"/>
    <s v="Wayside, Whitinsvie"/>
    <n v="83"/>
    <s v="Whitinsvile"/>
    <s v="Expense"/>
    <s v="Line Item"/>
    <x v="0"/>
    <s v="35E"/>
    <x v="126"/>
    <x v="0"/>
    <x v="0"/>
  </r>
  <r>
    <n v="2130"/>
    <s v="Wayside, Whitinsvie"/>
    <n v="83"/>
    <s v="Whitinsvile"/>
    <s v="Expense"/>
    <s v="Total"/>
    <x v="0"/>
    <s v="36E"/>
    <x v="127"/>
    <x v="0"/>
    <x v="344"/>
  </r>
  <r>
    <n v="2131"/>
    <s v="Wayside, Whitinsvie"/>
    <n v="83"/>
    <s v="Whitinsvile"/>
    <s v="Expense"/>
    <s v="Line Item"/>
    <x v="0"/>
    <s v="42E"/>
    <x v="128"/>
    <x v="0"/>
    <x v="345"/>
  </r>
  <r>
    <n v="2132"/>
    <s v="Wayside, Whitinsvie"/>
    <n v="83"/>
    <s v="Whitinsvile"/>
    <s v="Expense"/>
    <s v="Line Item"/>
    <x v="0"/>
    <s v="43E"/>
    <x v="129"/>
    <x v="0"/>
    <x v="0"/>
  </r>
  <r>
    <n v="2133"/>
    <s v="Wayside, Whitinsvie"/>
    <n v="83"/>
    <s v="Whitinsvile"/>
    <s v="Expense"/>
    <s v="Line Item"/>
    <x v="0"/>
    <s v="44E"/>
    <x v="130"/>
    <x v="0"/>
    <x v="0"/>
  </r>
  <r>
    <n v="2134"/>
    <s v="Wayside, Whitinsvie"/>
    <n v="83"/>
    <s v="Whitinsvile"/>
    <s v="Expense"/>
    <s v="Line Item"/>
    <x v="0"/>
    <s v="48E"/>
    <x v="131"/>
    <x v="0"/>
    <x v="0"/>
  </r>
  <r>
    <n v="2135"/>
    <s v="Wayside, Whitinsvie"/>
    <n v="83"/>
    <s v="Whitinsvile"/>
    <s v="Expense"/>
    <s v="Line Item"/>
    <x v="0"/>
    <s v="49E"/>
    <x v="132"/>
    <x v="0"/>
    <x v="0"/>
  </r>
  <r>
    <n v="2136"/>
    <s v="Wayside, Whitinsvie"/>
    <n v="83"/>
    <s v="Whitinsvile"/>
    <s v="Expense"/>
    <s v="Line Item"/>
    <x v="0"/>
    <s v="50E"/>
    <x v="133"/>
    <x v="0"/>
    <x v="274"/>
  </r>
  <r>
    <n v="2137"/>
    <s v="Wayside, Whitinsvie"/>
    <n v="83"/>
    <s v="Whitinsvile"/>
    <s v="Expense"/>
    <s v="Total"/>
    <x v="0"/>
    <s v="51E"/>
    <x v="134"/>
    <x v="0"/>
    <x v="346"/>
  </r>
  <r>
    <n v="2138"/>
    <s v="Wayside, Whitinsvie"/>
    <n v="83"/>
    <s v="Whitinsvile"/>
    <s v="Expense"/>
    <s v="Line Item"/>
    <x v="0"/>
    <s v="52E"/>
    <x v="135"/>
    <x v="0"/>
    <x v="347"/>
  </r>
  <r>
    <n v="2139"/>
    <s v="Wayside, Whitinsvie"/>
    <n v="83"/>
    <s v="Whitinsvile"/>
    <s v="Expense"/>
    <s v="Total"/>
    <x v="0"/>
    <s v="53E"/>
    <x v="136"/>
    <x v="0"/>
    <x v="348"/>
  </r>
  <r>
    <n v="2140"/>
    <s v="Wayside, Whitinsvie"/>
    <n v="83"/>
    <s v="Whitinsvile"/>
    <s v="Expense"/>
    <s v="Line Item"/>
    <x v="0"/>
    <s v="54E"/>
    <x v="137"/>
    <x v="0"/>
    <x v="0"/>
  </r>
  <r>
    <n v="2141"/>
    <s v="Wayside, Whitinsvie"/>
    <n v="83"/>
    <s v="Whitinsvile"/>
    <s v="Expense"/>
    <s v="Line Item"/>
    <x v="0"/>
    <s v="55E"/>
    <x v="138"/>
    <x v="0"/>
    <x v="331"/>
  </r>
  <r>
    <n v="2142"/>
    <s v="Wayside, Whitinsvie"/>
    <n v="83"/>
    <s v="Whitinsvile"/>
    <s v="Expense"/>
    <s v="Total"/>
    <x v="0"/>
    <s v="56E"/>
    <x v="139"/>
    <x v="0"/>
    <x v="349"/>
  </r>
  <r>
    <n v="2143"/>
    <s v="Wayside, Whitinsvie"/>
    <n v="83"/>
    <s v="Whitinsvile"/>
    <s v="Expense"/>
    <s v="Total"/>
    <x v="0"/>
    <s v="57E"/>
    <x v="140"/>
    <x v="0"/>
    <x v="332"/>
  </r>
  <r>
    <n v="2144"/>
    <s v="Wayside, Whitinsvie"/>
    <n v="83"/>
    <s v="Whitinsvile"/>
    <s v="Expense"/>
    <s v="Line Item"/>
    <x v="0"/>
    <s v="58E"/>
    <x v="141"/>
    <x v="0"/>
    <x v="350"/>
  </r>
  <r>
    <n v="2145"/>
    <s v="Wayside, Whitinsvie"/>
    <n v="83"/>
    <s v="Whitinsvile"/>
    <s v="Non-Reimbursable"/>
    <s v="Line Item"/>
    <x v="0"/>
    <s v="1N"/>
    <x v="142"/>
    <x v="0"/>
    <x v="0"/>
  </r>
  <r>
    <n v="2146"/>
    <s v="Wayside, Whitinsvie"/>
    <n v="83"/>
    <s v="Whitinsvile"/>
    <s v="Non-Reimbursable"/>
    <s v="Line Item"/>
    <x v="0"/>
    <s v="2N"/>
    <x v="143"/>
    <x v="0"/>
    <x v="0"/>
  </r>
  <r>
    <n v="2147"/>
    <s v="Wayside, Whitinsvie"/>
    <n v="83"/>
    <s v="Whitinsvile"/>
    <s v="Non-Reimbursable"/>
    <s v="Line Item"/>
    <x v="0"/>
    <s v="3N"/>
    <x v="144"/>
    <x v="0"/>
    <x v="0"/>
  </r>
  <r>
    <n v="2148"/>
    <s v="Wayside, Whitinsvie"/>
    <n v="83"/>
    <s v="Whitinsvile"/>
    <s v="Non-Reimbursable"/>
    <s v="Line Item"/>
    <x v="0"/>
    <s v="4N"/>
    <x v="145"/>
    <x v="0"/>
    <x v="0"/>
  </r>
  <r>
    <n v="2149"/>
    <s v="Wayside, Whitinsvie"/>
    <n v="83"/>
    <s v="Whitinsvile"/>
    <s v="Non-Reimbursable"/>
    <s v="Line Item"/>
    <x v="0"/>
    <s v="5N"/>
    <x v="146"/>
    <x v="0"/>
    <x v="0"/>
  </r>
  <r>
    <n v="2150"/>
    <s v="Wayside, Whitinsvie"/>
    <n v="83"/>
    <s v="Whitinsvile"/>
    <s v="Non-Reimbursable"/>
    <s v="Line Item"/>
    <x v="0"/>
    <s v="6N"/>
    <x v="147"/>
    <x v="0"/>
    <x v="0"/>
  </r>
  <r>
    <n v="2151"/>
    <s v="Wayside, Whitinsvie"/>
    <n v="83"/>
    <s v="Whitinsvile"/>
    <s v="Non-Reimbursable"/>
    <s v="Line Item"/>
    <x v="0"/>
    <s v="7N"/>
    <x v="148"/>
    <x v="0"/>
    <x v="0"/>
  </r>
  <r>
    <n v="2152"/>
    <s v="Wayside, Whitinsvie"/>
    <n v="83"/>
    <s v="Whitinsvile"/>
    <s v="Non-Reimbursable"/>
    <s v="Total"/>
    <x v="0"/>
    <s v="8N"/>
    <x v="149"/>
    <x v="0"/>
    <x v="1"/>
  </r>
  <r>
    <n v="2153"/>
    <s v="Wayside, Whitinsvie"/>
    <n v="83"/>
    <s v="Whitinsvile"/>
    <s v="Non-Reimbursable"/>
    <s v="Total"/>
    <x v="0"/>
    <s v="9N"/>
    <x v="150"/>
    <x v="0"/>
    <x v="331"/>
  </r>
  <r>
    <n v="2154"/>
    <s v="Wayside, Whitinsvie"/>
    <n v="83"/>
    <s v="Whitinsvile"/>
    <s v="Non-Reimbursable"/>
    <s v="Line Item"/>
    <x v="0"/>
    <s v="10N"/>
    <x v="151"/>
    <x v="0"/>
    <x v="331"/>
  </r>
  <r>
    <n v="2155"/>
    <s v="Wayside, Whitinsvie"/>
    <n v="83"/>
    <s v="Whitinsvile"/>
    <s v="Non-Reimbursable"/>
    <s v="Line Item"/>
    <x v="0"/>
    <s v="11N"/>
    <x v="152"/>
    <x v="0"/>
    <x v="0"/>
  </r>
  <r>
    <n v="2156"/>
    <s v="Wayside, Whitinsvie"/>
    <n v="83"/>
    <s v="Whitinsvile"/>
    <s v="Non-Reimbursable"/>
    <s v="Line Item"/>
    <x v="0"/>
    <s v="12N"/>
    <x v="153"/>
    <x v="0"/>
    <x v="1"/>
  </r>
  <r>
    <n v="2157"/>
    <s v="Wayside, Worcester"/>
    <n v="85"/>
    <s v="Worcester"/>
    <s v="Revenue"/>
    <s v="Line Item"/>
    <x v="0"/>
    <s v="1R"/>
    <x v="0"/>
    <x v="0"/>
    <x v="0"/>
  </r>
  <r>
    <n v="2158"/>
    <s v="Wayside, Worcester"/>
    <n v="85"/>
    <s v="Worcester"/>
    <s v="Revenue"/>
    <s v="Line Item"/>
    <x v="0"/>
    <s v="2R"/>
    <x v="1"/>
    <x v="0"/>
    <x v="0"/>
  </r>
  <r>
    <n v="2159"/>
    <s v="Wayside, Worcester"/>
    <n v="85"/>
    <s v="Worcester"/>
    <s v="Revenue"/>
    <s v="Line Item"/>
    <x v="0"/>
    <s v="3R"/>
    <x v="2"/>
    <x v="0"/>
    <x v="0"/>
  </r>
  <r>
    <n v="2160"/>
    <s v="Wayside, Worcester"/>
    <n v="85"/>
    <s v="Worcester"/>
    <s v="Revenue"/>
    <s v="Total"/>
    <x v="0"/>
    <s v="4R"/>
    <x v="3"/>
    <x v="0"/>
    <x v="1"/>
  </r>
  <r>
    <n v="2161"/>
    <s v="Wayside, Worcester"/>
    <n v="85"/>
    <s v="Worcester"/>
    <s v="Revenue"/>
    <s v="Line Item"/>
    <x v="0"/>
    <s v="5R"/>
    <x v="4"/>
    <x v="0"/>
    <x v="0"/>
  </r>
  <r>
    <n v="2162"/>
    <s v="Wayside, Worcester"/>
    <n v="85"/>
    <s v="Worcester"/>
    <s v="Revenue"/>
    <s v="Line Item"/>
    <x v="0"/>
    <s v="6R"/>
    <x v="5"/>
    <x v="0"/>
    <x v="0"/>
  </r>
  <r>
    <n v="2163"/>
    <s v="Wayside, Worcester"/>
    <n v="85"/>
    <s v="Worcester"/>
    <s v="Revenue"/>
    <s v="Total"/>
    <x v="0"/>
    <s v="7R"/>
    <x v="6"/>
    <x v="0"/>
    <x v="1"/>
  </r>
  <r>
    <n v="2164"/>
    <s v="Wayside, Worcester"/>
    <n v="85"/>
    <s v="Worcester"/>
    <s v="Revenue"/>
    <s v="Line Item"/>
    <x v="0"/>
    <s v="8R"/>
    <x v="7"/>
    <x v="0"/>
    <x v="0"/>
  </r>
  <r>
    <n v="2165"/>
    <s v="Wayside, Worcester"/>
    <n v="85"/>
    <s v="Worcester"/>
    <s v="Revenue"/>
    <s v="Line Item"/>
    <x v="0"/>
    <s v="9R"/>
    <x v="8"/>
    <x v="0"/>
    <x v="0"/>
  </r>
  <r>
    <n v="2166"/>
    <s v="Wayside, Worcester"/>
    <n v="85"/>
    <s v="Worcester"/>
    <s v="Revenue"/>
    <s v="Line Item"/>
    <x v="0"/>
    <s v="10R"/>
    <x v="9"/>
    <x v="0"/>
    <x v="0"/>
  </r>
  <r>
    <n v="2167"/>
    <s v="Wayside, Worcester"/>
    <n v="85"/>
    <s v="Worcester"/>
    <s v="Revenue"/>
    <s v="Line Item"/>
    <x v="0"/>
    <s v="11R"/>
    <x v="10"/>
    <x v="0"/>
    <x v="351"/>
  </r>
  <r>
    <n v="2168"/>
    <s v="Wayside, Worcester"/>
    <n v="85"/>
    <s v="Worcester"/>
    <s v="Revenue"/>
    <s v="Line Item"/>
    <x v="0"/>
    <s v="12R"/>
    <x v="11"/>
    <x v="0"/>
    <x v="0"/>
  </r>
  <r>
    <n v="2169"/>
    <s v="Wayside, Worcester"/>
    <n v="85"/>
    <s v="Worcester"/>
    <s v="Revenue"/>
    <s v="Line Item"/>
    <x v="0"/>
    <s v="13R"/>
    <x v="12"/>
    <x v="0"/>
    <x v="0"/>
  </r>
  <r>
    <n v="2170"/>
    <s v="Wayside, Worcester"/>
    <n v="85"/>
    <s v="Worcester"/>
    <s v="Revenue"/>
    <s v="Line Item"/>
    <x v="0"/>
    <s v="14R"/>
    <x v="13"/>
    <x v="0"/>
    <x v="0"/>
  </r>
  <r>
    <n v="2171"/>
    <s v="Wayside, Worcester"/>
    <n v="85"/>
    <s v="Worcester"/>
    <s v="Revenue"/>
    <s v="Line Item"/>
    <x v="0"/>
    <s v="15R"/>
    <x v="14"/>
    <x v="0"/>
    <x v="0"/>
  </r>
  <r>
    <n v="2172"/>
    <s v="Wayside, Worcester"/>
    <n v="85"/>
    <s v="Worcester"/>
    <s v="Revenue"/>
    <s v="Line Item"/>
    <x v="0"/>
    <s v="16R"/>
    <x v="15"/>
    <x v="0"/>
    <x v="0"/>
  </r>
  <r>
    <n v="2173"/>
    <s v="Wayside, Worcester"/>
    <n v="85"/>
    <s v="Worcester"/>
    <s v="Revenue"/>
    <s v="Line Item"/>
    <x v="0"/>
    <s v="17R"/>
    <x v="16"/>
    <x v="0"/>
    <x v="0"/>
  </r>
  <r>
    <n v="2174"/>
    <s v="Wayside, Worcester"/>
    <n v="85"/>
    <s v="Worcester"/>
    <s v="Revenue"/>
    <s v="Line Item"/>
    <x v="0"/>
    <s v="18R"/>
    <x v="17"/>
    <x v="0"/>
    <x v="0"/>
  </r>
  <r>
    <n v="2175"/>
    <s v="Wayside, Worcester"/>
    <n v="85"/>
    <s v="Worcester"/>
    <s v="Revenue"/>
    <s v="Line Item"/>
    <x v="0"/>
    <s v="19R"/>
    <x v="18"/>
    <x v="0"/>
    <x v="0"/>
  </r>
  <r>
    <n v="2176"/>
    <s v="Wayside, Worcester"/>
    <n v="85"/>
    <s v="Worcester"/>
    <s v="Revenue"/>
    <s v="Line Item"/>
    <x v="0"/>
    <s v="20R"/>
    <x v="19"/>
    <x v="0"/>
    <x v="0"/>
  </r>
  <r>
    <n v="2177"/>
    <s v="Wayside, Worcester"/>
    <n v="85"/>
    <s v="Worcester"/>
    <s v="Revenue"/>
    <s v="Line Item"/>
    <x v="0"/>
    <s v="21R"/>
    <x v="20"/>
    <x v="0"/>
    <x v="0"/>
  </r>
  <r>
    <n v="2178"/>
    <s v="Wayside, Worcester"/>
    <n v="85"/>
    <s v="Worcester"/>
    <s v="Revenue"/>
    <s v="Line Item"/>
    <x v="0"/>
    <s v="22R"/>
    <x v="21"/>
    <x v="0"/>
    <x v="0"/>
  </r>
  <r>
    <n v="2179"/>
    <s v="Wayside, Worcester"/>
    <n v="85"/>
    <s v="Worcester"/>
    <s v="Revenue"/>
    <s v="Line Item"/>
    <x v="0"/>
    <s v="23R"/>
    <x v="22"/>
    <x v="0"/>
    <x v="0"/>
  </r>
  <r>
    <n v="2180"/>
    <s v="Wayside, Worcester"/>
    <n v="85"/>
    <s v="Worcester"/>
    <s v="Revenue"/>
    <s v="Line Item"/>
    <x v="0"/>
    <s v="24R"/>
    <x v="23"/>
    <x v="0"/>
    <x v="0"/>
  </r>
  <r>
    <n v="2181"/>
    <s v="Wayside, Worcester"/>
    <n v="85"/>
    <s v="Worcester"/>
    <s v="Revenue"/>
    <s v="Line Item"/>
    <x v="0"/>
    <s v="25R"/>
    <x v="24"/>
    <x v="0"/>
    <x v="0"/>
  </r>
  <r>
    <n v="2182"/>
    <s v="Wayside, Worcester"/>
    <n v="85"/>
    <s v="Worcester"/>
    <s v="Revenue"/>
    <s v="Line Item"/>
    <x v="0"/>
    <s v="26R"/>
    <x v="25"/>
    <x v="0"/>
    <x v="0"/>
  </r>
  <r>
    <n v="2183"/>
    <s v="Wayside, Worcester"/>
    <n v="85"/>
    <s v="Worcester"/>
    <s v="Revenue"/>
    <s v="Line Item"/>
    <x v="0"/>
    <s v="27R"/>
    <x v="26"/>
    <x v="0"/>
    <x v="0"/>
  </r>
  <r>
    <n v="2184"/>
    <s v="Wayside, Worcester"/>
    <n v="85"/>
    <s v="Worcester"/>
    <s v="Revenue"/>
    <s v="Line Item"/>
    <x v="0"/>
    <s v="28R"/>
    <x v="27"/>
    <x v="0"/>
    <x v="0"/>
  </r>
  <r>
    <n v="2185"/>
    <s v="Wayside, Worcester"/>
    <n v="85"/>
    <s v="Worcester"/>
    <s v="Revenue"/>
    <s v="Line Item"/>
    <x v="0"/>
    <s v="29R"/>
    <x v="28"/>
    <x v="0"/>
    <x v="255"/>
  </r>
  <r>
    <n v="2186"/>
    <s v="Wayside, Worcester"/>
    <n v="85"/>
    <s v="Worcester"/>
    <s v="Revenue"/>
    <s v="Line Item"/>
    <x v="0"/>
    <s v="30R"/>
    <x v="29"/>
    <x v="0"/>
    <x v="0"/>
  </r>
  <r>
    <n v="2187"/>
    <s v="Wayside, Worcester"/>
    <n v="85"/>
    <s v="Worcester"/>
    <s v="Revenue"/>
    <s v="Line Item"/>
    <x v="0"/>
    <s v="31R"/>
    <x v="30"/>
    <x v="0"/>
    <x v="0"/>
  </r>
  <r>
    <n v="2188"/>
    <s v="Wayside, Worcester"/>
    <n v="85"/>
    <s v="Worcester"/>
    <s v="Revenue"/>
    <s v="Line Item"/>
    <x v="0"/>
    <s v="32R"/>
    <x v="31"/>
    <x v="0"/>
    <x v="0"/>
  </r>
  <r>
    <n v="2189"/>
    <s v="Wayside, Worcester"/>
    <n v="85"/>
    <s v="Worcester"/>
    <s v="Revenue"/>
    <s v="Line Item"/>
    <x v="0"/>
    <s v="33R"/>
    <x v="32"/>
    <x v="0"/>
    <x v="0"/>
  </r>
  <r>
    <n v="2190"/>
    <s v="Wayside, Worcester"/>
    <n v="85"/>
    <s v="Worcester"/>
    <s v="Revenue"/>
    <s v="Line Item"/>
    <x v="0"/>
    <s v="34R"/>
    <x v="33"/>
    <x v="0"/>
    <x v="0"/>
  </r>
  <r>
    <n v="2191"/>
    <s v="Wayside, Worcester"/>
    <n v="85"/>
    <s v="Worcester"/>
    <s v="Revenue"/>
    <s v="Line Item"/>
    <x v="0"/>
    <s v="35R"/>
    <x v="34"/>
    <x v="0"/>
    <x v="0"/>
  </r>
  <r>
    <n v="2192"/>
    <s v="Wayside, Worcester"/>
    <n v="85"/>
    <s v="Worcester"/>
    <s v="Revenue"/>
    <s v="Line Item"/>
    <x v="0"/>
    <s v="36R"/>
    <x v="35"/>
    <x v="0"/>
    <x v="0"/>
  </r>
  <r>
    <n v="2193"/>
    <s v="Wayside, Worcester"/>
    <n v="85"/>
    <s v="Worcester"/>
    <s v="Revenue"/>
    <s v="Line Item"/>
    <x v="0"/>
    <s v="37R"/>
    <x v="36"/>
    <x v="0"/>
    <x v="0"/>
  </r>
  <r>
    <n v="2194"/>
    <s v="Wayside, Worcester"/>
    <n v="85"/>
    <s v="Worcester"/>
    <s v="Revenue"/>
    <s v="Line Item"/>
    <x v="0"/>
    <s v="38R"/>
    <x v="37"/>
    <x v="0"/>
    <x v="0"/>
  </r>
  <r>
    <n v="2195"/>
    <s v="Wayside, Worcester"/>
    <n v="85"/>
    <s v="Worcester"/>
    <s v="Revenue"/>
    <s v="Line Item"/>
    <x v="0"/>
    <s v="39R"/>
    <x v="38"/>
    <x v="0"/>
    <x v="0"/>
  </r>
  <r>
    <n v="2196"/>
    <s v="Wayside, Worcester"/>
    <n v="85"/>
    <s v="Worcester"/>
    <s v="Revenue"/>
    <s v="Line Item"/>
    <x v="0"/>
    <s v="40R"/>
    <x v="39"/>
    <x v="0"/>
    <x v="0"/>
  </r>
  <r>
    <n v="2197"/>
    <s v="Wayside, Worcester"/>
    <n v="85"/>
    <s v="Worcester"/>
    <s v="Revenue"/>
    <s v="Line Item"/>
    <x v="0"/>
    <s v="41R"/>
    <x v="40"/>
    <x v="0"/>
    <x v="0"/>
  </r>
  <r>
    <n v="2198"/>
    <s v="Wayside, Worcester"/>
    <n v="85"/>
    <s v="Worcester"/>
    <s v="Revenue"/>
    <s v="Line Item"/>
    <x v="0"/>
    <s v="42R"/>
    <x v="41"/>
    <x v="0"/>
    <x v="0"/>
  </r>
  <r>
    <n v="2199"/>
    <s v="Wayside, Worcester"/>
    <n v="85"/>
    <s v="Worcester"/>
    <s v="Revenue"/>
    <s v="Total"/>
    <x v="0"/>
    <s v="43R"/>
    <x v="42"/>
    <x v="0"/>
    <x v="352"/>
  </r>
  <r>
    <n v="2200"/>
    <s v="Wayside, Worcester"/>
    <n v="85"/>
    <s v="Worcester"/>
    <s v="Revenue"/>
    <s v="Line Item"/>
    <x v="0"/>
    <s v="44R"/>
    <x v="43"/>
    <x v="0"/>
    <x v="0"/>
  </r>
  <r>
    <n v="2201"/>
    <s v="Wayside, Worcester"/>
    <n v="85"/>
    <s v="Worcester"/>
    <s v="Revenue"/>
    <s v="Line Item"/>
    <x v="0"/>
    <s v="45R"/>
    <x v="44"/>
    <x v="0"/>
    <x v="0"/>
  </r>
  <r>
    <n v="2202"/>
    <s v="Wayside, Worcester"/>
    <n v="85"/>
    <s v="Worcester"/>
    <s v="Revenue"/>
    <s v="Line Item"/>
    <x v="0"/>
    <s v="46R"/>
    <x v="45"/>
    <x v="0"/>
    <x v="0"/>
  </r>
  <r>
    <n v="2203"/>
    <s v="Wayside, Worcester"/>
    <n v="85"/>
    <s v="Worcester"/>
    <s v="Revenue"/>
    <s v="Line Item"/>
    <x v="0"/>
    <s v="47R"/>
    <x v="46"/>
    <x v="0"/>
    <x v="0"/>
  </r>
  <r>
    <n v="2204"/>
    <s v="Wayside, Worcester"/>
    <n v="85"/>
    <s v="Worcester"/>
    <s v="Revenue"/>
    <s v="Line Item"/>
    <x v="0"/>
    <s v="48R"/>
    <x v="47"/>
    <x v="0"/>
    <x v="0"/>
  </r>
  <r>
    <n v="2205"/>
    <s v="Wayside, Worcester"/>
    <n v="85"/>
    <s v="Worcester"/>
    <s v="Revenue"/>
    <s v="Line Item"/>
    <x v="0"/>
    <s v="49R"/>
    <x v="48"/>
    <x v="0"/>
    <x v="353"/>
  </r>
  <r>
    <n v="2206"/>
    <s v="Wayside, Worcester"/>
    <n v="85"/>
    <s v="Worcester"/>
    <s v="Revenue"/>
    <s v="Line Item"/>
    <x v="0"/>
    <s v="50R"/>
    <x v="49"/>
    <x v="0"/>
    <x v="0"/>
  </r>
  <r>
    <n v="2207"/>
    <s v="Wayside, Worcester"/>
    <n v="85"/>
    <s v="Worcester"/>
    <s v="Revenue"/>
    <s v="Line Item"/>
    <x v="0"/>
    <s v="51R"/>
    <x v="50"/>
    <x v="0"/>
    <x v="0"/>
  </r>
  <r>
    <n v="2208"/>
    <s v="Wayside, Worcester"/>
    <n v="85"/>
    <s v="Worcester"/>
    <s v="Revenue"/>
    <s v="Line Item"/>
    <x v="0"/>
    <s v="52R"/>
    <x v="51"/>
    <x v="0"/>
    <x v="0"/>
  </r>
  <r>
    <n v="2209"/>
    <s v="Wayside, Worcester"/>
    <n v="85"/>
    <s v="Worcester"/>
    <s v="Revenue"/>
    <s v="Total"/>
    <x v="0"/>
    <s v="53R"/>
    <x v="52"/>
    <x v="0"/>
    <x v="354"/>
  </r>
  <r>
    <n v="2210"/>
    <s v="Wayside, Worcester"/>
    <n v="85"/>
    <s v="Worcester"/>
    <s v="Salary Expense"/>
    <s v="Line Item"/>
    <x v="1"/>
    <s v="1S"/>
    <x v="53"/>
    <x v="51"/>
    <x v="355"/>
  </r>
  <r>
    <n v="2211"/>
    <s v="Wayside, Worcester"/>
    <n v="85"/>
    <s v="Worcester"/>
    <s v="Salary Expense"/>
    <s v="Line Item"/>
    <x v="1"/>
    <s v="2S"/>
    <x v="54"/>
    <x v="52"/>
    <x v="356"/>
  </r>
  <r>
    <n v="2212"/>
    <s v="Wayside, Worcester"/>
    <n v="85"/>
    <s v="Worcester"/>
    <s v="Salary Expense"/>
    <s v="Line Item"/>
    <x v="1"/>
    <s v="3S"/>
    <x v="55"/>
    <x v="6"/>
    <x v="1"/>
  </r>
  <r>
    <n v="2213"/>
    <s v="Wayside, Worcester"/>
    <n v="85"/>
    <s v="Worcester"/>
    <s v="Salary Expense"/>
    <s v="Line Item"/>
    <x v="2"/>
    <s v="4S"/>
    <x v="56"/>
    <x v="6"/>
    <x v="1"/>
  </r>
  <r>
    <n v="2214"/>
    <s v="Wayside, Worcester"/>
    <n v="85"/>
    <s v="Worcester"/>
    <s v="Salary Expense"/>
    <s v="Line Item"/>
    <x v="2"/>
    <s v="5S"/>
    <x v="57"/>
    <x v="6"/>
    <x v="1"/>
  </r>
  <r>
    <n v="2215"/>
    <s v="Wayside, Worcester"/>
    <n v="85"/>
    <s v="Worcester"/>
    <s v="Salary Expense"/>
    <s v="Line Item"/>
    <x v="2"/>
    <s v="6S"/>
    <x v="58"/>
    <x v="0"/>
    <x v="1"/>
  </r>
  <r>
    <n v="2216"/>
    <s v="Wayside, Worcester"/>
    <n v="85"/>
    <s v="Worcester"/>
    <s v="Salary Expense"/>
    <s v="Line Item"/>
    <x v="2"/>
    <s v="7S"/>
    <x v="59"/>
    <x v="6"/>
    <x v="1"/>
  </r>
  <r>
    <n v="2217"/>
    <s v="Wayside, Worcester"/>
    <n v="85"/>
    <s v="Worcester"/>
    <s v="Salary Expense"/>
    <s v="Line Item"/>
    <x v="2"/>
    <s v="8S"/>
    <x v="60"/>
    <x v="6"/>
    <x v="1"/>
  </r>
  <r>
    <n v="2218"/>
    <s v="Wayside, Worcester"/>
    <n v="85"/>
    <s v="Worcester"/>
    <s v="Salary Expense"/>
    <s v="Line Item"/>
    <x v="2"/>
    <s v="9S"/>
    <x v="61"/>
    <x v="0"/>
    <x v="1"/>
  </r>
  <r>
    <n v="2219"/>
    <s v="Wayside, Worcester"/>
    <n v="85"/>
    <s v="Worcester"/>
    <s v="Salary Expense"/>
    <s v="Line Item"/>
    <x v="2"/>
    <s v="10S"/>
    <x v="62"/>
    <x v="0"/>
    <x v="1"/>
  </r>
  <r>
    <n v="2220"/>
    <s v="Wayside, Worcester"/>
    <n v="85"/>
    <s v="Worcester"/>
    <s v="Salary Expense"/>
    <s v="Line Item"/>
    <x v="2"/>
    <s v="11S"/>
    <x v="63"/>
    <x v="0"/>
    <x v="1"/>
  </r>
  <r>
    <n v="2221"/>
    <s v="Wayside, Worcester"/>
    <n v="85"/>
    <s v="Worcester"/>
    <s v="Salary Expense"/>
    <s v="Line Item"/>
    <x v="2"/>
    <s v="12S"/>
    <x v="64"/>
    <x v="0"/>
    <x v="1"/>
  </r>
  <r>
    <n v="2222"/>
    <s v="Wayside, Worcester"/>
    <n v="85"/>
    <s v="Worcester"/>
    <s v="Salary Expense"/>
    <s v="Line Item"/>
    <x v="2"/>
    <s v="13S"/>
    <x v="65"/>
    <x v="0"/>
    <x v="1"/>
  </r>
  <r>
    <n v="2223"/>
    <s v="Wayside, Worcester"/>
    <n v="85"/>
    <s v="Worcester"/>
    <s v="Salary Expense"/>
    <s v="Line Item"/>
    <x v="2"/>
    <s v="14S"/>
    <x v="66"/>
    <x v="0"/>
    <x v="1"/>
  </r>
  <r>
    <n v="2224"/>
    <s v="Wayside, Worcester"/>
    <n v="85"/>
    <s v="Worcester"/>
    <s v="Salary Expense"/>
    <s v="Line Item"/>
    <x v="2"/>
    <s v="15S"/>
    <x v="67"/>
    <x v="6"/>
    <x v="1"/>
  </r>
  <r>
    <n v="2225"/>
    <s v="Wayside, Worcester"/>
    <n v="85"/>
    <s v="Worcester"/>
    <s v="Salary Expense"/>
    <s v="Line Item"/>
    <x v="2"/>
    <s v="16S"/>
    <x v="68"/>
    <x v="6"/>
    <x v="1"/>
  </r>
  <r>
    <n v="2226"/>
    <s v="Wayside, Worcester"/>
    <n v="85"/>
    <s v="Worcester"/>
    <s v="Salary Expense"/>
    <s v="Line Item"/>
    <x v="2"/>
    <s v="17S"/>
    <x v="69"/>
    <x v="0"/>
    <x v="1"/>
  </r>
  <r>
    <n v="2227"/>
    <s v="Wayside, Worcester"/>
    <n v="85"/>
    <s v="Worcester"/>
    <s v="Salary Expense"/>
    <s v="Line Item"/>
    <x v="2"/>
    <s v="18S"/>
    <x v="70"/>
    <x v="0"/>
    <x v="1"/>
  </r>
  <r>
    <n v="2228"/>
    <s v="Wayside, Worcester"/>
    <n v="85"/>
    <s v="Worcester"/>
    <s v="Salary Expense"/>
    <s v="Line Item"/>
    <x v="2"/>
    <s v="19S"/>
    <x v="71"/>
    <x v="0"/>
    <x v="1"/>
  </r>
  <r>
    <n v="2229"/>
    <s v="Wayside, Worcester"/>
    <n v="85"/>
    <s v="Worcester"/>
    <s v="Salary Expense"/>
    <s v="Line Item"/>
    <x v="2"/>
    <s v="20S"/>
    <x v="72"/>
    <x v="0"/>
    <x v="1"/>
  </r>
  <r>
    <n v="2230"/>
    <s v="Wayside, Worcester"/>
    <n v="85"/>
    <s v="Worcester"/>
    <s v="Salary Expense"/>
    <s v="Line Item"/>
    <x v="2"/>
    <s v="21S"/>
    <x v="73"/>
    <x v="6"/>
    <x v="1"/>
  </r>
  <r>
    <n v="2231"/>
    <s v="Wayside, Worcester"/>
    <n v="85"/>
    <s v="Worcester"/>
    <s v="Salary Expense"/>
    <s v="Line Item"/>
    <x v="2"/>
    <s v="22S"/>
    <x v="74"/>
    <x v="6"/>
    <x v="1"/>
  </r>
  <r>
    <n v="2232"/>
    <s v="Wayside, Worcester"/>
    <n v="85"/>
    <s v="Worcester"/>
    <s v="Salary Expense"/>
    <s v="Line Item"/>
    <x v="2"/>
    <s v="23S"/>
    <x v="75"/>
    <x v="6"/>
    <x v="1"/>
  </r>
  <r>
    <n v="2233"/>
    <s v="Wayside, Worcester"/>
    <n v="85"/>
    <s v="Worcester"/>
    <s v="Salary Expense"/>
    <s v="Line Item"/>
    <x v="2"/>
    <s v="24S"/>
    <x v="76"/>
    <x v="6"/>
    <x v="1"/>
  </r>
  <r>
    <n v="2234"/>
    <s v="Wayside, Worcester"/>
    <n v="85"/>
    <s v="Worcester"/>
    <s v="Salary Expense"/>
    <s v="Line Item"/>
    <x v="2"/>
    <s v="25S"/>
    <x v="77"/>
    <x v="6"/>
    <x v="1"/>
  </r>
  <r>
    <n v="2235"/>
    <s v="Wayside, Worcester"/>
    <n v="85"/>
    <s v="Worcester"/>
    <s v="Salary Expense"/>
    <s v="Line Item"/>
    <x v="2"/>
    <s v="26S"/>
    <x v="78"/>
    <x v="0"/>
    <x v="1"/>
  </r>
  <r>
    <n v="2236"/>
    <s v="Wayside, Worcester"/>
    <n v="85"/>
    <s v="Worcester"/>
    <s v="Salary Expense"/>
    <s v="Line Item"/>
    <x v="2"/>
    <s v="27S"/>
    <x v="79"/>
    <x v="0"/>
    <x v="1"/>
  </r>
  <r>
    <n v="2237"/>
    <s v="Wayside, Worcester"/>
    <n v="85"/>
    <s v="Worcester"/>
    <s v="Salary Expense"/>
    <s v="Line Item"/>
    <x v="2"/>
    <s v="28S"/>
    <x v="80"/>
    <x v="0"/>
    <x v="1"/>
  </r>
  <r>
    <n v="2238"/>
    <s v="Wayside, Worcester"/>
    <n v="85"/>
    <s v="Worcester"/>
    <s v="Salary Expense"/>
    <s v="Line Item"/>
    <x v="2"/>
    <s v="29S"/>
    <x v="81"/>
    <x v="6"/>
    <x v="1"/>
  </r>
  <r>
    <n v="2239"/>
    <s v="Wayside, Worcester"/>
    <n v="85"/>
    <s v="Worcester"/>
    <s v="Salary Expense"/>
    <s v="Line Item"/>
    <x v="2"/>
    <s v="30S"/>
    <x v="82"/>
    <x v="6"/>
    <x v="1"/>
  </r>
  <r>
    <n v="2240"/>
    <s v="Wayside, Worcester"/>
    <n v="85"/>
    <s v="Worcester"/>
    <s v="Salary Expense"/>
    <s v="Line Item"/>
    <x v="2"/>
    <s v="31S"/>
    <x v="83"/>
    <x v="6"/>
    <x v="1"/>
  </r>
  <r>
    <n v="2241"/>
    <s v="Wayside, Worcester"/>
    <n v="85"/>
    <s v="Worcester"/>
    <s v="Salary Expense"/>
    <s v="Line Item"/>
    <x v="2"/>
    <s v="32S"/>
    <x v="84"/>
    <x v="6"/>
    <x v="1"/>
  </r>
  <r>
    <n v="2242"/>
    <s v="Wayside, Worcester"/>
    <n v="85"/>
    <s v="Worcester"/>
    <s v="Salary Expense"/>
    <s v="Line Item"/>
    <x v="2"/>
    <s v="33S"/>
    <x v="85"/>
    <x v="53"/>
    <x v="357"/>
  </r>
  <r>
    <n v="2243"/>
    <s v="Wayside, Worcester"/>
    <n v="85"/>
    <s v="Worcester"/>
    <s v="Salary Expense"/>
    <s v="Line Item"/>
    <x v="2"/>
    <s v="34S"/>
    <x v="86"/>
    <x v="6"/>
    <x v="1"/>
  </r>
  <r>
    <n v="2244"/>
    <s v="Wayside, Worcester"/>
    <n v="85"/>
    <s v="Worcester"/>
    <s v="Salary Expense"/>
    <s v="Line Item"/>
    <x v="2"/>
    <s v="35S"/>
    <x v="87"/>
    <x v="49"/>
    <x v="358"/>
  </r>
  <r>
    <n v="2245"/>
    <s v="Wayside, Worcester"/>
    <n v="85"/>
    <s v="Worcester"/>
    <s v="Salary Expense"/>
    <s v="Line Item"/>
    <x v="2"/>
    <s v="36S"/>
    <x v="88"/>
    <x v="6"/>
    <x v="1"/>
  </r>
  <r>
    <n v="2246"/>
    <s v="Wayside, Worcester"/>
    <n v="85"/>
    <s v="Worcester"/>
    <s v="Salary Expense"/>
    <s v="Line Item"/>
    <x v="2"/>
    <s v="37S"/>
    <x v="89"/>
    <x v="0"/>
    <x v="1"/>
  </r>
  <r>
    <n v="2247"/>
    <s v="Wayside, Worcester"/>
    <n v="85"/>
    <s v="Worcester"/>
    <s v="Salary Expense"/>
    <s v="Line Item"/>
    <x v="0"/>
    <s v="38S"/>
    <x v="90"/>
    <x v="0"/>
    <x v="1"/>
  </r>
  <r>
    <n v="2248"/>
    <s v="Wayside, Worcester"/>
    <n v="85"/>
    <s v="Worcester"/>
    <s v="Salary Expense"/>
    <s v="Total"/>
    <x v="0"/>
    <s v="39S"/>
    <x v="91"/>
    <x v="54"/>
    <x v="359"/>
  </r>
  <r>
    <n v="2249"/>
    <s v="Wayside, Worcester"/>
    <n v="85"/>
    <s v="Worcester"/>
    <s v="Expense"/>
    <s v="Total"/>
    <x v="0"/>
    <s v="1E"/>
    <x v="92"/>
    <x v="54"/>
    <x v="359"/>
  </r>
  <r>
    <n v="2250"/>
    <s v="Wayside, Worcester"/>
    <n v="85"/>
    <s v="Worcester"/>
    <s v="Expense"/>
    <s v="Line Item"/>
    <x v="0"/>
    <s v="2E"/>
    <x v="93"/>
    <x v="6"/>
    <x v="1"/>
  </r>
  <r>
    <n v="2251"/>
    <s v="Wayside, Worcester"/>
    <n v="85"/>
    <s v="Worcester"/>
    <s v="Expense"/>
    <s v="Line Item"/>
    <x v="0"/>
    <s v="3E"/>
    <x v="94"/>
    <x v="6"/>
    <x v="1"/>
  </r>
  <r>
    <n v="2252"/>
    <s v="Wayside, Worcester"/>
    <n v="85"/>
    <s v="Worcester"/>
    <s v="Expense"/>
    <s v="Line Item"/>
    <x v="0"/>
    <s v="4E"/>
    <x v="95"/>
    <x v="6"/>
    <x v="1"/>
  </r>
  <r>
    <n v="2253"/>
    <s v="Wayside, Worcester"/>
    <n v="85"/>
    <s v="Worcester"/>
    <s v="Expense"/>
    <s v="Line Item"/>
    <x v="0"/>
    <s v="5E"/>
    <x v="96"/>
    <x v="0"/>
    <x v="1"/>
  </r>
  <r>
    <n v="2254"/>
    <s v="Wayside, Worcester"/>
    <n v="85"/>
    <s v="Worcester"/>
    <s v="Expense"/>
    <s v="Total"/>
    <x v="0"/>
    <s v="6E"/>
    <x v="97"/>
    <x v="6"/>
    <x v="1"/>
  </r>
  <r>
    <n v="2255"/>
    <s v="Wayside, Worcester"/>
    <n v="85"/>
    <s v="Worcester"/>
    <s v="Expense"/>
    <s v="Line Item"/>
    <x v="0"/>
    <s v="7E"/>
    <x v="98"/>
    <x v="0"/>
    <x v="1"/>
  </r>
  <r>
    <n v="2256"/>
    <s v="Wayside, Worcester"/>
    <n v="85"/>
    <s v="Worcester"/>
    <s v="Expense"/>
    <s v="Total"/>
    <x v="0"/>
    <s v="8E"/>
    <x v="99"/>
    <x v="54"/>
    <x v="359"/>
  </r>
  <r>
    <n v="2257"/>
    <s v="Wayside, Worcester"/>
    <n v="85"/>
    <s v="Worcester"/>
    <s v="Expense"/>
    <s v="Line Item"/>
    <x v="0"/>
    <s v="9E"/>
    <x v="100"/>
    <x v="0"/>
    <x v="360"/>
  </r>
  <r>
    <n v="2258"/>
    <s v="Wayside, Worcester"/>
    <n v="85"/>
    <s v="Worcester"/>
    <s v="Expense"/>
    <s v="Line Item"/>
    <x v="0"/>
    <s v="10E"/>
    <x v="101"/>
    <x v="0"/>
    <x v="361"/>
  </r>
  <r>
    <n v="2259"/>
    <s v="Wayside, Worcester"/>
    <n v="85"/>
    <s v="Worcester"/>
    <s v="Expense"/>
    <s v="Line Item"/>
    <x v="0"/>
    <s v="11E"/>
    <x v="102"/>
    <x v="0"/>
    <x v="1"/>
  </r>
  <r>
    <n v="2260"/>
    <s v="Wayside, Worcester"/>
    <n v="85"/>
    <s v="Worcester"/>
    <s v="Expense"/>
    <s v="Total"/>
    <x v="0"/>
    <s v="12E"/>
    <x v="103"/>
    <x v="0"/>
    <x v="362"/>
  </r>
  <r>
    <n v="2261"/>
    <s v="Wayside, Worcester"/>
    <n v="85"/>
    <s v="Worcester"/>
    <s v="Expense"/>
    <s v="Line Item"/>
    <x v="0"/>
    <s v="13E"/>
    <x v="104"/>
    <x v="0"/>
    <x v="1"/>
  </r>
  <r>
    <n v="2262"/>
    <s v="Wayside, Worcester"/>
    <n v="85"/>
    <s v="Worcester"/>
    <s v="Expense"/>
    <s v="Line Item"/>
    <x v="0"/>
    <s v="14E"/>
    <x v="105"/>
    <x v="0"/>
    <x v="1"/>
  </r>
  <r>
    <n v="2263"/>
    <s v="Wayside, Worcester"/>
    <n v="85"/>
    <s v="Worcester"/>
    <s v="Expense"/>
    <s v="Line Item"/>
    <x v="0"/>
    <s v="15E"/>
    <x v="106"/>
    <x v="0"/>
    <x v="1"/>
  </r>
  <r>
    <n v="2264"/>
    <s v="Wayside, Worcester"/>
    <n v="85"/>
    <s v="Worcester"/>
    <s v="Expense"/>
    <s v="Line Item"/>
    <x v="0"/>
    <s v="16E"/>
    <x v="107"/>
    <x v="0"/>
    <x v="0"/>
  </r>
  <r>
    <n v="2265"/>
    <s v="Wayside, Worcester"/>
    <n v="85"/>
    <s v="Worcester"/>
    <s v="Expense"/>
    <s v="Total"/>
    <x v="0"/>
    <s v="17E"/>
    <x v="108"/>
    <x v="0"/>
    <x v="1"/>
  </r>
  <r>
    <n v="2266"/>
    <s v="Wayside, Worcester"/>
    <n v="85"/>
    <s v="Worcester"/>
    <s v="Expense"/>
    <s v="Line Item"/>
    <x v="0"/>
    <s v="18E"/>
    <x v="109"/>
    <x v="0"/>
    <x v="0"/>
  </r>
  <r>
    <n v="2267"/>
    <s v="Wayside, Worcester"/>
    <n v="85"/>
    <s v="Worcester"/>
    <s v="Expense"/>
    <s v="Line Item"/>
    <x v="0"/>
    <s v="19E"/>
    <x v="110"/>
    <x v="0"/>
    <x v="0"/>
  </r>
  <r>
    <n v="2268"/>
    <s v="Wayside, Worcester"/>
    <n v="85"/>
    <s v="Worcester"/>
    <s v="Expense"/>
    <s v="Line Item"/>
    <x v="0"/>
    <s v="20E"/>
    <x v="111"/>
    <x v="0"/>
    <x v="0"/>
  </r>
  <r>
    <n v="2269"/>
    <s v="Wayside, Worcester"/>
    <n v="85"/>
    <s v="Worcester"/>
    <s v="Expense"/>
    <s v="Line Item"/>
    <x v="0"/>
    <s v="21E"/>
    <x v="112"/>
    <x v="0"/>
    <x v="0"/>
  </r>
  <r>
    <n v="2270"/>
    <s v="Wayside, Worcester"/>
    <n v="85"/>
    <s v="Worcester"/>
    <s v="Expense"/>
    <s v="Line Item"/>
    <x v="0"/>
    <s v="22E"/>
    <x v="113"/>
    <x v="0"/>
    <x v="363"/>
  </r>
  <r>
    <n v="2271"/>
    <s v="Wayside, Worcester"/>
    <n v="85"/>
    <s v="Worcester"/>
    <s v="Expense"/>
    <s v="Line Item"/>
    <x v="0"/>
    <s v="23E"/>
    <x v="114"/>
    <x v="0"/>
    <x v="364"/>
  </r>
  <r>
    <n v="2272"/>
    <s v="Wayside, Worcester"/>
    <n v="85"/>
    <s v="Worcester"/>
    <s v="Expense"/>
    <s v="Line Item"/>
    <x v="0"/>
    <s v="24E"/>
    <x v="115"/>
    <x v="0"/>
    <x v="365"/>
  </r>
  <r>
    <n v="2273"/>
    <s v="Wayside, Worcester"/>
    <n v="85"/>
    <s v="Worcester"/>
    <s v="Expense"/>
    <s v="Line Item"/>
    <x v="0"/>
    <s v="25E"/>
    <x v="116"/>
    <x v="0"/>
    <x v="1"/>
  </r>
  <r>
    <n v="2274"/>
    <s v="Wayside, Worcester"/>
    <n v="85"/>
    <s v="Worcester"/>
    <s v="Expense"/>
    <s v="Line Item"/>
    <x v="0"/>
    <s v="26E"/>
    <x v="117"/>
    <x v="0"/>
    <x v="1"/>
  </r>
  <r>
    <n v="2275"/>
    <s v="Wayside, Worcester"/>
    <n v="85"/>
    <s v="Worcester"/>
    <s v="Expense"/>
    <s v="Line Item"/>
    <x v="0"/>
    <s v="27E"/>
    <x v="118"/>
    <x v="0"/>
    <x v="0"/>
  </r>
  <r>
    <n v="2276"/>
    <s v="Wayside, Worcester"/>
    <n v="85"/>
    <s v="Worcester"/>
    <s v="Expense"/>
    <s v="Line Item"/>
    <x v="0"/>
    <s v="28E"/>
    <x v="119"/>
    <x v="0"/>
    <x v="0"/>
  </r>
  <r>
    <n v="2277"/>
    <s v="Wayside, Worcester"/>
    <n v="85"/>
    <s v="Worcester"/>
    <s v="Expense"/>
    <s v="Line Item"/>
    <x v="0"/>
    <s v="29E"/>
    <x v="120"/>
    <x v="0"/>
    <x v="0"/>
  </r>
  <r>
    <n v="2278"/>
    <s v="Wayside, Worcester"/>
    <n v="85"/>
    <s v="Worcester"/>
    <s v="Expense"/>
    <s v="Line Item"/>
    <x v="0"/>
    <s v="30E"/>
    <x v="121"/>
    <x v="0"/>
    <x v="366"/>
  </r>
  <r>
    <n v="2279"/>
    <s v="Wayside, Worcester"/>
    <n v="85"/>
    <s v="Worcester"/>
    <s v="Expense"/>
    <s v="Line Item"/>
    <x v="0"/>
    <s v="31E"/>
    <x v="122"/>
    <x v="0"/>
    <x v="0"/>
  </r>
  <r>
    <n v="2280"/>
    <s v="Wayside, Worcester"/>
    <n v="85"/>
    <s v="Worcester"/>
    <s v="Expense"/>
    <s v="Line Item"/>
    <x v="0"/>
    <s v="32E"/>
    <x v="123"/>
    <x v="0"/>
    <x v="0"/>
  </r>
  <r>
    <n v="2281"/>
    <s v="Wayside, Worcester"/>
    <n v="85"/>
    <s v="Worcester"/>
    <s v="Expense"/>
    <s v="Line Item"/>
    <x v="0"/>
    <s v="33E"/>
    <x v="124"/>
    <x v="0"/>
    <x v="0"/>
  </r>
  <r>
    <n v="2282"/>
    <s v="Wayside, Worcester"/>
    <n v="85"/>
    <s v="Worcester"/>
    <s v="Expense"/>
    <s v="Line Item"/>
    <x v="0"/>
    <s v="34E"/>
    <x v="125"/>
    <x v="0"/>
    <x v="0"/>
  </r>
  <r>
    <n v="2283"/>
    <s v="Wayside, Worcester"/>
    <n v="85"/>
    <s v="Worcester"/>
    <s v="Expense"/>
    <s v="Line Item"/>
    <x v="0"/>
    <s v="35E"/>
    <x v="126"/>
    <x v="0"/>
    <x v="0"/>
  </r>
  <r>
    <n v="2284"/>
    <s v="Wayside, Worcester"/>
    <n v="85"/>
    <s v="Worcester"/>
    <s v="Expense"/>
    <s v="Total"/>
    <x v="0"/>
    <s v="36E"/>
    <x v="127"/>
    <x v="0"/>
    <x v="367"/>
  </r>
  <r>
    <n v="2285"/>
    <s v="Wayside, Worcester"/>
    <n v="85"/>
    <s v="Worcester"/>
    <s v="Expense"/>
    <s v="Line Item"/>
    <x v="0"/>
    <s v="42E"/>
    <x v="128"/>
    <x v="0"/>
    <x v="368"/>
  </r>
  <r>
    <n v="2286"/>
    <s v="Wayside, Worcester"/>
    <n v="85"/>
    <s v="Worcester"/>
    <s v="Expense"/>
    <s v="Line Item"/>
    <x v="0"/>
    <s v="43E"/>
    <x v="129"/>
    <x v="0"/>
    <x v="0"/>
  </r>
  <r>
    <n v="2287"/>
    <s v="Wayside, Worcester"/>
    <n v="85"/>
    <s v="Worcester"/>
    <s v="Expense"/>
    <s v="Line Item"/>
    <x v="0"/>
    <s v="44E"/>
    <x v="130"/>
    <x v="0"/>
    <x v="0"/>
  </r>
  <r>
    <n v="2288"/>
    <s v="Wayside, Worcester"/>
    <n v="85"/>
    <s v="Worcester"/>
    <s v="Expense"/>
    <s v="Line Item"/>
    <x v="0"/>
    <s v="48E"/>
    <x v="131"/>
    <x v="0"/>
    <x v="0"/>
  </r>
  <r>
    <n v="2289"/>
    <s v="Wayside, Worcester"/>
    <n v="85"/>
    <s v="Worcester"/>
    <s v="Expense"/>
    <s v="Line Item"/>
    <x v="0"/>
    <s v="49E"/>
    <x v="132"/>
    <x v="0"/>
    <x v="0"/>
  </r>
  <r>
    <n v="2290"/>
    <s v="Wayside, Worcester"/>
    <n v="85"/>
    <s v="Worcester"/>
    <s v="Expense"/>
    <s v="Line Item"/>
    <x v="0"/>
    <s v="50E"/>
    <x v="133"/>
    <x v="0"/>
    <x v="274"/>
  </r>
  <r>
    <n v="2291"/>
    <s v="Wayside, Worcester"/>
    <n v="85"/>
    <s v="Worcester"/>
    <s v="Expense"/>
    <s v="Total"/>
    <x v="0"/>
    <s v="51E"/>
    <x v="134"/>
    <x v="0"/>
    <x v="369"/>
  </r>
  <r>
    <n v="2292"/>
    <s v="Wayside, Worcester"/>
    <n v="85"/>
    <s v="Worcester"/>
    <s v="Expense"/>
    <s v="Line Item"/>
    <x v="0"/>
    <s v="52E"/>
    <x v="135"/>
    <x v="0"/>
    <x v="370"/>
  </r>
  <r>
    <n v="2293"/>
    <s v="Wayside, Worcester"/>
    <n v="85"/>
    <s v="Worcester"/>
    <s v="Expense"/>
    <s v="Total"/>
    <x v="0"/>
    <s v="53E"/>
    <x v="136"/>
    <x v="0"/>
    <x v="371"/>
  </r>
  <r>
    <n v="2294"/>
    <s v="Wayside, Worcester"/>
    <n v="85"/>
    <s v="Worcester"/>
    <s v="Expense"/>
    <s v="Line Item"/>
    <x v="0"/>
    <s v="54E"/>
    <x v="137"/>
    <x v="0"/>
    <x v="0"/>
  </r>
  <r>
    <n v="2295"/>
    <s v="Wayside, Worcester"/>
    <n v="85"/>
    <s v="Worcester"/>
    <s v="Expense"/>
    <s v="Line Item"/>
    <x v="0"/>
    <s v="55E"/>
    <x v="138"/>
    <x v="0"/>
    <x v="353"/>
  </r>
  <r>
    <n v="2296"/>
    <s v="Wayside, Worcester"/>
    <n v="85"/>
    <s v="Worcester"/>
    <s v="Expense"/>
    <s v="Total"/>
    <x v="0"/>
    <s v="56E"/>
    <x v="139"/>
    <x v="0"/>
    <x v="372"/>
  </r>
  <r>
    <n v="2297"/>
    <s v="Wayside, Worcester"/>
    <n v="85"/>
    <s v="Worcester"/>
    <s v="Expense"/>
    <s v="Total"/>
    <x v="0"/>
    <s v="57E"/>
    <x v="140"/>
    <x v="0"/>
    <x v="354"/>
  </r>
  <r>
    <n v="2298"/>
    <s v="Wayside, Worcester"/>
    <n v="85"/>
    <s v="Worcester"/>
    <s v="Expense"/>
    <s v="Line Item"/>
    <x v="0"/>
    <s v="58E"/>
    <x v="141"/>
    <x v="0"/>
    <x v="373"/>
  </r>
  <r>
    <n v="2299"/>
    <s v="Wayside, Worcester"/>
    <n v="85"/>
    <s v="Worcester"/>
    <s v="Non-Reimbursable"/>
    <s v="Line Item"/>
    <x v="0"/>
    <s v="1N"/>
    <x v="142"/>
    <x v="0"/>
    <x v="0"/>
  </r>
  <r>
    <n v="2300"/>
    <s v="Wayside, Worcester"/>
    <n v="85"/>
    <s v="Worcester"/>
    <s v="Non-Reimbursable"/>
    <s v="Line Item"/>
    <x v="0"/>
    <s v="2N"/>
    <x v="143"/>
    <x v="0"/>
    <x v="0"/>
  </r>
  <r>
    <n v="2301"/>
    <s v="Wayside, Worcester"/>
    <n v="85"/>
    <s v="Worcester"/>
    <s v="Non-Reimbursable"/>
    <s v="Line Item"/>
    <x v="0"/>
    <s v="3N"/>
    <x v="144"/>
    <x v="0"/>
    <x v="0"/>
  </r>
  <r>
    <n v="2302"/>
    <s v="Wayside, Worcester"/>
    <n v="85"/>
    <s v="Worcester"/>
    <s v="Non-Reimbursable"/>
    <s v="Line Item"/>
    <x v="0"/>
    <s v="4N"/>
    <x v="145"/>
    <x v="0"/>
    <x v="0"/>
  </r>
  <r>
    <n v="2303"/>
    <s v="Wayside, Worcester"/>
    <n v="85"/>
    <s v="Worcester"/>
    <s v="Non-Reimbursable"/>
    <s v="Line Item"/>
    <x v="0"/>
    <s v="5N"/>
    <x v="146"/>
    <x v="0"/>
    <x v="0"/>
  </r>
  <r>
    <n v="2304"/>
    <s v="Wayside, Worcester"/>
    <n v="85"/>
    <s v="Worcester"/>
    <s v="Non-Reimbursable"/>
    <s v="Line Item"/>
    <x v="0"/>
    <s v="6N"/>
    <x v="147"/>
    <x v="0"/>
    <x v="0"/>
  </r>
  <r>
    <n v="2305"/>
    <s v="Wayside, Worcester"/>
    <n v="85"/>
    <s v="Worcester"/>
    <s v="Non-Reimbursable"/>
    <s v="Line Item"/>
    <x v="0"/>
    <s v="7N"/>
    <x v="148"/>
    <x v="0"/>
    <x v="0"/>
  </r>
  <r>
    <n v="2306"/>
    <s v="Wayside, Worcester"/>
    <n v="85"/>
    <s v="Worcester"/>
    <s v="Non-Reimbursable"/>
    <s v="Total"/>
    <x v="0"/>
    <s v="8N"/>
    <x v="149"/>
    <x v="0"/>
    <x v="1"/>
  </r>
  <r>
    <n v="2307"/>
    <s v="Wayside, Worcester"/>
    <n v="85"/>
    <s v="Worcester"/>
    <s v="Non-Reimbursable"/>
    <s v="Total"/>
    <x v="0"/>
    <s v="9N"/>
    <x v="150"/>
    <x v="0"/>
    <x v="353"/>
  </r>
  <r>
    <n v="2308"/>
    <s v="Wayside, Worcester"/>
    <n v="85"/>
    <s v="Worcester"/>
    <s v="Non-Reimbursable"/>
    <s v="Line Item"/>
    <x v="0"/>
    <s v="10N"/>
    <x v="151"/>
    <x v="0"/>
    <x v="353"/>
  </r>
  <r>
    <n v="2309"/>
    <s v="Wayside, Worcester"/>
    <n v="85"/>
    <s v="Worcester"/>
    <s v="Non-Reimbursable"/>
    <s v="Line Item"/>
    <x v="0"/>
    <s v="11N"/>
    <x v="152"/>
    <x v="0"/>
    <x v="0"/>
  </r>
  <r>
    <n v="2310"/>
    <s v="Wayside, Worcester"/>
    <n v="85"/>
    <s v="Worcester"/>
    <s v="Non-Reimbursable"/>
    <s v="Line Item"/>
    <x v="0"/>
    <s v="12N"/>
    <x v="153"/>
    <x v="0"/>
    <x v="1"/>
  </r>
  <r>
    <n v="2311"/>
    <s v="Home for Little Wanderers"/>
    <n v="68"/>
    <s v="Dorchester"/>
    <s v="Revenue"/>
    <s v="Line Item"/>
    <x v="0"/>
    <s v="1R"/>
    <x v="0"/>
    <x v="0"/>
    <x v="0"/>
  </r>
  <r>
    <n v="2312"/>
    <s v="Home for Little Wanderers"/>
    <n v="68"/>
    <s v="Dorchester"/>
    <s v="Revenue"/>
    <s v="Line Item"/>
    <x v="0"/>
    <s v="2R"/>
    <x v="1"/>
    <x v="0"/>
    <x v="0"/>
  </r>
  <r>
    <n v="2313"/>
    <s v="Home for Little Wanderers"/>
    <n v="68"/>
    <s v="Dorchester"/>
    <s v="Revenue"/>
    <s v="Line Item"/>
    <x v="0"/>
    <s v="3R"/>
    <x v="2"/>
    <x v="0"/>
    <x v="0"/>
  </r>
  <r>
    <n v="2314"/>
    <s v="Home for Little Wanderers"/>
    <n v="68"/>
    <s v="Dorchester"/>
    <s v="Revenue"/>
    <s v="Total"/>
    <x v="0"/>
    <s v="4R"/>
    <x v="3"/>
    <x v="0"/>
    <x v="1"/>
  </r>
  <r>
    <n v="2315"/>
    <s v="Home for Little Wanderers"/>
    <n v="68"/>
    <s v="Dorchester"/>
    <s v="Revenue"/>
    <s v="Line Item"/>
    <x v="0"/>
    <s v="5R"/>
    <x v="4"/>
    <x v="0"/>
    <x v="0"/>
  </r>
  <r>
    <n v="2316"/>
    <s v="Home for Little Wanderers"/>
    <n v="68"/>
    <s v="Dorchester"/>
    <s v="Revenue"/>
    <s v="Line Item"/>
    <x v="0"/>
    <s v="6R"/>
    <x v="5"/>
    <x v="0"/>
    <x v="0"/>
  </r>
  <r>
    <n v="2317"/>
    <s v="Home for Little Wanderers"/>
    <n v="68"/>
    <s v="Dorchester"/>
    <s v="Revenue"/>
    <s v="Total"/>
    <x v="0"/>
    <s v="7R"/>
    <x v="6"/>
    <x v="0"/>
    <x v="1"/>
  </r>
  <r>
    <n v="2318"/>
    <s v="Home for Little Wanderers"/>
    <n v="68"/>
    <s v="Dorchester"/>
    <s v="Revenue"/>
    <s v="Line Item"/>
    <x v="0"/>
    <s v="8R"/>
    <x v="7"/>
    <x v="0"/>
    <x v="0"/>
  </r>
  <r>
    <n v="2319"/>
    <s v="Home for Little Wanderers"/>
    <n v="68"/>
    <s v="Dorchester"/>
    <s v="Revenue"/>
    <s v="Line Item"/>
    <x v="0"/>
    <s v="9R"/>
    <x v="8"/>
    <x v="0"/>
    <x v="0"/>
  </r>
  <r>
    <n v="2320"/>
    <s v="Home for Little Wanderers"/>
    <n v="68"/>
    <s v="Dorchester"/>
    <s v="Revenue"/>
    <s v="Line Item"/>
    <x v="0"/>
    <s v="10R"/>
    <x v="9"/>
    <x v="0"/>
    <x v="0"/>
  </r>
  <r>
    <n v="2321"/>
    <s v="Home for Little Wanderers"/>
    <n v="68"/>
    <s v="Dorchester"/>
    <s v="Revenue"/>
    <s v="Line Item"/>
    <x v="0"/>
    <s v="11R"/>
    <x v="10"/>
    <x v="0"/>
    <x v="374"/>
  </r>
  <r>
    <n v="2322"/>
    <s v="Home for Little Wanderers"/>
    <n v="68"/>
    <s v="Dorchester"/>
    <s v="Revenue"/>
    <s v="Line Item"/>
    <x v="0"/>
    <s v="12R"/>
    <x v="11"/>
    <x v="0"/>
    <x v="0"/>
  </r>
  <r>
    <n v="2323"/>
    <s v="Home for Little Wanderers"/>
    <n v="68"/>
    <s v="Dorchester"/>
    <s v="Revenue"/>
    <s v="Line Item"/>
    <x v="0"/>
    <s v="13R"/>
    <x v="12"/>
    <x v="0"/>
    <x v="0"/>
  </r>
  <r>
    <n v="2324"/>
    <s v="Home for Little Wanderers"/>
    <n v="68"/>
    <s v="Dorchester"/>
    <s v="Revenue"/>
    <s v="Line Item"/>
    <x v="0"/>
    <s v="14R"/>
    <x v="13"/>
    <x v="0"/>
    <x v="0"/>
  </r>
  <r>
    <n v="2325"/>
    <s v="Home for Little Wanderers"/>
    <n v="68"/>
    <s v="Dorchester"/>
    <s v="Revenue"/>
    <s v="Line Item"/>
    <x v="0"/>
    <s v="15R"/>
    <x v="14"/>
    <x v="0"/>
    <x v="0"/>
  </r>
  <r>
    <n v="2326"/>
    <s v="Home for Little Wanderers"/>
    <n v="68"/>
    <s v="Dorchester"/>
    <s v="Revenue"/>
    <s v="Line Item"/>
    <x v="0"/>
    <s v="16R"/>
    <x v="15"/>
    <x v="0"/>
    <x v="0"/>
  </r>
  <r>
    <n v="2327"/>
    <s v="Home for Little Wanderers"/>
    <n v="68"/>
    <s v="Dorchester"/>
    <s v="Revenue"/>
    <s v="Line Item"/>
    <x v="0"/>
    <s v="17R"/>
    <x v="16"/>
    <x v="0"/>
    <x v="0"/>
  </r>
  <r>
    <n v="2328"/>
    <s v="Home for Little Wanderers"/>
    <n v="68"/>
    <s v="Dorchester"/>
    <s v="Revenue"/>
    <s v="Line Item"/>
    <x v="0"/>
    <s v="18R"/>
    <x v="17"/>
    <x v="0"/>
    <x v="0"/>
  </r>
  <r>
    <n v="2329"/>
    <s v="Home for Little Wanderers"/>
    <n v="68"/>
    <s v="Dorchester"/>
    <s v="Revenue"/>
    <s v="Line Item"/>
    <x v="0"/>
    <s v="19R"/>
    <x v="18"/>
    <x v="0"/>
    <x v="0"/>
  </r>
  <r>
    <n v="2330"/>
    <s v="Home for Little Wanderers"/>
    <n v="68"/>
    <s v="Dorchester"/>
    <s v="Revenue"/>
    <s v="Line Item"/>
    <x v="0"/>
    <s v="20R"/>
    <x v="19"/>
    <x v="0"/>
    <x v="0"/>
  </r>
  <r>
    <n v="2331"/>
    <s v="Home for Little Wanderers"/>
    <n v="68"/>
    <s v="Dorchester"/>
    <s v="Revenue"/>
    <s v="Line Item"/>
    <x v="0"/>
    <s v="21R"/>
    <x v="20"/>
    <x v="0"/>
    <x v="0"/>
  </r>
  <r>
    <n v="2332"/>
    <s v="Home for Little Wanderers"/>
    <n v="68"/>
    <s v="Dorchester"/>
    <s v="Revenue"/>
    <s v="Line Item"/>
    <x v="0"/>
    <s v="22R"/>
    <x v="21"/>
    <x v="0"/>
    <x v="0"/>
  </r>
  <r>
    <n v="2333"/>
    <s v="Home for Little Wanderers"/>
    <n v="68"/>
    <s v="Dorchester"/>
    <s v="Revenue"/>
    <s v="Line Item"/>
    <x v="0"/>
    <s v="23R"/>
    <x v="22"/>
    <x v="0"/>
    <x v="0"/>
  </r>
  <r>
    <n v="2334"/>
    <s v="Home for Little Wanderers"/>
    <n v="68"/>
    <s v="Dorchester"/>
    <s v="Revenue"/>
    <s v="Line Item"/>
    <x v="0"/>
    <s v="24R"/>
    <x v="23"/>
    <x v="0"/>
    <x v="0"/>
  </r>
  <r>
    <n v="2335"/>
    <s v="Home for Little Wanderers"/>
    <n v="68"/>
    <s v="Dorchester"/>
    <s v="Revenue"/>
    <s v="Line Item"/>
    <x v="0"/>
    <s v="25R"/>
    <x v="24"/>
    <x v="0"/>
    <x v="0"/>
  </r>
  <r>
    <n v="2336"/>
    <s v="Home for Little Wanderers"/>
    <n v="68"/>
    <s v="Dorchester"/>
    <s v="Revenue"/>
    <s v="Line Item"/>
    <x v="0"/>
    <s v="26R"/>
    <x v="25"/>
    <x v="0"/>
    <x v="0"/>
  </r>
  <r>
    <n v="2337"/>
    <s v="Home for Little Wanderers"/>
    <n v="68"/>
    <s v="Dorchester"/>
    <s v="Revenue"/>
    <s v="Line Item"/>
    <x v="0"/>
    <s v="27R"/>
    <x v="26"/>
    <x v="0"/>
    <x v="0"/>
  </r>
  <r>
    <n v="2338"/>
    <s v="Home for Little Wanderers"/>
    <n v="68"/>
    <s v="Dorchester"/>
    <s v="Revenue"/>
    <s v="Line Item"/>
    <x v="0"/>
    <s v="28R"/>
    <x v="27"/>
    <x v="0"/>
    <x v="0"/>
  </r>
  <r>
    <n v="2339"/>
    <s v="Home for Little Wanderers"/>
    <n v="68"/>
    <s v="Dorchester"/>
    <s v="Revenue"/>
    <s v="Line Item"/>
    <x v="0"/>
    <s v="29R"/>
    <x v="28"/>
    <x v="0"/>
    <x v="375"/>
  </r>
  <r>
    <n v="2340"/>
    <s v="Home for Little Wanderers"/>
    <n v="68"/>
    <s v="Dorchester"/>
    <s v="Revenue"/>
    <s v="Line Item"/>
    <x v="0"/>
    <s v="30R"/>
    <x v="29"/>
    <x v="0"/>
    <x v="0"/>
  </r>
  <r>
    <n v="2341"/>
    <s v="Home for Little Wanderers"/>
    <n v="68"/>
    <s v="Dorchester"/>
    <s v="Revenue"/>
    <s v="Line Item"/>
    <x v="0"/>
    <s v="31R"/>
    <x v="30"/>
    <x v="0"/>
    <x v="0"/>
  </r>
  <r>
    <n v="2342"/>
    <s v="Home for Little Wanderers"/>
    <n v="68"/>
    <s v="Dorchester"/>
    <s v="Revenue"/>
    <s v="Line Item"/>
    <x v="0"/>
    <s v="32R"/>
    <x v="31"/>
    <x v="0"/>
    <x v="0"/>
  </r>
  <r>
    <n v="2343"/>
    <s v="Home for Little Wanderers"/>
    <n v="68"/>
    <s v="Dorchester"/>
    <s v="Revenue"/>
    <s v="Line Item"/>
    <x v="0"/>
    <s v="33R"/>
    <x v="32"/>
    <x v="0"/>
    <x v="0"/>
  </r>
  <r>
    <n v="2344"/>
    <s v="Home for Little Wanderers"/>
    <n v="68"/>
    <s v="Dorchester"/>
    <s v="Revenue"/>
    <s v="Line Item"/>
    <x v="0"/>
    <s v="34R"/>
    <x v="33"/>
    <x v="0"/>
    <x v="0"/>
  </r>
  <r>
    <n v="2345"/>
    <s v="Home for Little Wanderers"/>
    <n v="68"/>
    <s v="Dorchester"/>
    <s v="Revenue"/>
    <s v="Line Item"/>
    <x v="0"/>
    <s v="35R"/>
    <x v="34"/>
    <x v="0"/>
    <x v="0"/>
  </r>
  <r>
    <n v="2346"/>
    <s v="Home for Little Wanderers"/>
    <n v="68"/>
    <s v="Dorchester"/>
    <s v="Revenue"/>
    <s v="Line Item"/>
    <x v="0"/>
    <s v="36R"/>
    <x v="35"/>
    <x v="0"/>
    <x v="0"/>
  </r>
  <r>
    <n v="2347"/>
    <s v="Home for Little Wanderers"/>
    <n v="68"/>
    <s v="Dorchester"/>
    <s v="Revenue"/>
    <s v="Line Item"/>
    <x v="0"/>
    <s v="37R"/>
    <x v="36"/>
    <x v="0"/>
    <x v="0"/>
  </r>
  <r>
    <n v="2348"/>
    <s v="Home for Little Wanderers"/>
    <n v="68"/>
    <s v="Dorchester"/>
    <s v="Revenue"/>
    <s v="Line Item"/>
    <x v="0"/>
    <s v="38R"/>
    <x v="37"/>
    <x v="0"/>
    <x v="0"/>
  </r>
  <r>
    <n v="2349"/>
    <s v="Home for Little Wanderers"/>
    <n v="68"/>
    <s v="Dorchester"/>
    <s v="Revenue"/>
    <s v="Line Item"/>
    <x v="0"/>
    <s v="39R"/>
    <x v="38"/>
    <x v="0"/>
    <x v="0"/>
  </r>
  <r>
    <n v="2350"/>
    <s v="Home for Little Wanderers"/>
    <n v="68"/>
    <s v="Dorchester"/>
    <s v="Revenue"/>
    <s v="Line Item"/>
    <x v="0"/>
    <s v="40R"/>
    <x v="39"/>
    <x v="0"/>
    <x v="0"/>
  </r>
  <r>
    <n v="2351"/>
    <s v="Home for Little Wanderers"/>
    <n v="68"/>
    <s v="Dorchester"/>
    <s v="Revenue"/>
    <s v="Line Item"/>
    <x v="0"/>
    <s v="41R"/>
    <x v="40"/>
    <x v="0"/>
    <x v="376"/>
  </r>
  <r>
    <n v="2352"/>
    <s v="Home for Little Wanderers"/>
    <n v="68"/>
    <s v="Dorchester"/>
    <s v="Revenue"/>
    <s v="Line Item"/>
    <x v="0"/>
    <s v="42R"/>
    <x v="41"/>
    <x v="0"/>
    <x v="0"/>
  </r>
  <r>
    <n v="2353"/>
    <s v="Home for Little Wanderers"/>
    <n v="68"/>
    <s v="Dorchester"/>
    <s v="Revenue"/>
    <s v="Total"/>
    <x v="0"/>
    <s v="43R"/>
    <x v="42"/>
    <x v="0"/>
    <x v="377"/>
  </r>
  <r>
    <n v="2354"/>
    <s v="Home for Little Wanderers"/>
    <n v="68"/>
    <s v="Dorchester"/>
    <s v="Revenue"/>
    <s v="Line Item"/>
    <x v="0"/>
    <s v="44R"/>
    <x v="43"/>
    <x v="0"/>
    <x v="0"/>
  </r>
  <r>
    <n v="2355"/>
    <s v="Home for Little Wanderers"/>
    <n v="68"/>
    <s v="Dorchester"/>
    <s v="Revenue"/>
    <s v="Line Item"/>
    <x v="0"/>
    <s v="45R"/>
    <x v="44"/>
    <x v="0"/>
    <x v="0"/>
  </r>
  <r>
    <n v="2356"/>
    <s v="Home for Little Wanderers"/>
    <n v="68"/>
    <s v="Dorchester"/>
    <s v="Revenue"/>
    <s v="Line Item"/>
    <x v="0"/>
    <s v="46R"/>
    <x v="45"/>
    <x v="0"/>
    <x v="0"/>
  </r>
  <r>
    <n v="2357"/>
    <s v="Home for Little Wanderers"/>
    <n v="68"/>
    <s v="Dorchester"/>
    <s v="Revenue"/>
    <s v="Line Item"/>
    <x v="0"/>
    <s v="47R"/>
    <x v="46"/>
    <x v="0"/>
    <x v="0"/>
  </r>
  <r>
    <n v="2358"/>
    <s v="Home for Little Wanderers"/>
    <n v="68"/>
    <s v="Dorchester"/>
    <s v="Revenue"/>
    <s v="Line Item"/>
    <x v="0"/>
    <s v="48R"/>
    <x v="47"/>
    <x v="0"/>
    <x v="0"/>
  </r>
  <r>
    <n v="2359"/>
    <s v="Home for Little Wanderers"/>
    <n v="68"/>
    <s v="Dorchester"/>
    <s v="Revenue"/>
    <s v="Line Item"/>
    <x v="0"/>
    <s v="49R"/>
    <x v="48"/>
    <x v="0"/>
    <x v="378"/>
  </r>
  <r>
    <n v="2360"/>
    <s v="Home for Little Wanderers"/>
    <n v="68"/>
    <s v="Dorchester"/>
    <s v="Revenue"/>
    <s v="Line Item"/>
    <x v="0"/>
    <s v="50R"/>
    <x v="49"/>
    <x v="0"/>
    <x v="379"/>
  </r>
  <r>
    <n v="2361"/>
    <s v="Home for Little Wanderers"/>
    <n v="68"/>
    <s v="Dorchester"/>
    <s v="Revenue"/>
    <s v="Line Item"/>
    <x v="0"/>
    <s v="51R"/>
    <x v="50"/>
    <x v="0"/>
    <x v="0"/>
  </r>
  <r>
    <n v="2362"/>
    <s v="Home for Little Wanderers"/>
    <n v="68"/>
    <s v="Dorchester"/>
    <s v="Revenue"/>
    <s v="Line Item"/>
    <x v="0"/>
    <s v="52R"/>
    <x v="51"/>
    <x v="0"/>
    <x v="0"/>
  </r>
  <r>
    <n v="2363"/>
    <s v="Home for Little Wanderers"/>
    <n v="68"/>
    <s v="Dorchester"/>
    <s v="Revenue"/>
    <s v="Total"/>
    <x v="0"/>
    <s v="53R"/>
    <x v="52"/>
    <x v="0"/>
    <x v="380"/>
  </r>
  <r>
    <n v="2364"/>
    <s v="Home for Little Wanderers"/>
    <n v="68"/>
    <s v="Dorchester"/>
    <s v="Salary Expense"/>
    <s v="Line Item"/>
    <x v="1"/>
    <s v="1S"/>
    <x v="53"/>
    <x v="55"/>
    <x v="381"/>
  </r>
  <r>
    <n v="2365"/>
    <s v="Home for Little Wanderers"/>
    <n v="68"/>
    <s v="Dorchester"/>
    <s v="Salary Expense"/>
    <s v="Line Item"/>
    <x v="1"/>
    <s v="2S"/>
    <x v="54"/>
    <x v="56"/>
    <x v="382"/>
  </r>
  <r>
    <n v="2366"/>
    <s v="Home for Little Wanderers"/>
    <n v="68"/>
    <s v="Dorchester"/>
    <s v="Salary Expense"/>
    <s v="Line Item"/>
    <x v="1"/>
    <s v="3S"/>
    <x v="55"/>
    <x v="0"/>
    <x v="0"/>
  </r>
  <r>
    <n v="2367"/>
    <s v="Home for Little Wanderers"/>
    <n v="68"/>
    <s v="Dorchester"/>
    <s v="Salary Expense"/>
    <s v="Line Item"/>
    <x v="2"/>
    <s v="4S"/>
    <x v="56"/>
    <x v="0"/>
    <x v="0"/>
  </r>
  <r>
    <n v="2368"/>
    <s v="Home for Little Wanderers"/>
    <n v="68"/>
    <s v="Dorchester"/>
    <s v="Salary Expense"/>
    <s v="Line Item"/>
    <x v="2"/>
    <s v="5S"/>
    <x v="57"/>
    <x v="0"/>
    <x v="0"/>
  </r>
  <r>
    <n v="2369"/>
    <s v="Home for Little Wanderers"/>
    <n v="68"/>
    <s v="Dorchester"/>
    <s v="Salary Expense"/>
    <s v="Line Item"/>
    <x v="2"/>
    <s v="6S"/>
    <x v="58"/>
    <x v="0"/>
    <x v="0"/>
  </r>
  <r>
    <n v="2370"/>
    <s v="Home for Little Wanderers"/>
    <n v="68"/>
    <s v="Dorchester"/>
    <s v="Salary Expense"/>
    <s v="Line Item"/>
    <x v="2"/>
    <s v="7S"/>
    <x v="59"/>
    <x v="0"/>
    <x v="0"/>
  </r>
  <r>
    <n v="2371"/>
    <s v="Home for Little Wanderers"/>
    <n v="68"/>
    <s v="Dorchester"/>
    <s v="Salary Expense"/>
    <s v="Line Item"/>
    <x v="2"/>
    <s v="8S"/>
    <x v="60"/>
    <x v="0"/>
    <x v="383"/>
  </r>
  <r>
    <n v="2372"/>
    <s v="Home for Little Wanderers"/>
    <n v="68"/>
    <s v="Dorchester"/>
    <s v="Salary Expense"/>
    <s v="Line Item"/>
    <x v="2"/>
    <s v="9S"/>
    <x v="61"/>
    <x v="0"/>
    <x v="0"/>
  </r>
  <r>
    <n v="2373"/>
    <s v="Home for Little Wanderers"/>
    <n v="68"/>
    <s v="Dorchester"/>
    <s v="Salary Expense"/>
    <s v="Line Item"/>
    <x v="2"/>
    <s v="10S"/>
    <x v="62"/>
    <x v="0"/>
    <x v="0"/>
  </r>
  <r>
    <n v="2374"/>
    <s v="Home for Little Wanderers"/>
    <n v="68"/>
    <s v="Dorchester"/>
    <s v="Salary Expense"/>
    <s v="Line Item"/>
    <x v="2"/>
    <s v="11S"/>
    <x v="63"/>
    <x v="0"/>
    <x v="0"/>
  </r>
  <r>
    <n v="2375"/>
    <s v="Home for Little Wanderers"/>
    <n v="68"/>
    <s v="Dorchester"/>
    <s v="Salary Expense"/>
    <s v="Line Item"/>
    <x v="2"/>
    <s v="12S"/>
    <x v="64"/>
    <x v="0"/>
    <x v="0"/>
  </r>
  <r>
    <n v="2376"/>
    <s v="Home for Little Wanderers"/>
    <n v="68"/>
    <s v="Dorchester"/>
    <s v="Salary Expense"/>
    <s v="Line Item"/>
    <x v="2"/>
    <s v="13S"/>
    <x v="65"/>
    <x v="0"/>
    <x v="0"/>
  </r>
  <r>
    <n v="2377"/>
    <s v="Home for Little Wanderers"/>
    <n v="68"/>
    <s v="Dorchester"/>
    <s v="Salary Expense"/>
    <s v="Line Item"/>
    <x v="2"/>
    <s v="14S"/>
    <x v="66"/>
    <x v="0"/>
    <x v="384"/>
  </r>
  <r>
    <n v="2378"/>
    <s v="Home for Little Wanderers"/>
    <n v="68"/>
    <s v="Dorchester"/>
    <s v="Salary Expense"/>
    <s v="Line Item"/>
    <x v="2"/>
    <s v="15S"/>
    <x v="67"/>
    <x v="0"/>
    <x v="0"/>
  </r>
  <r>
    <n v="2379"/>
    <s v="Home for Little Wanderers"/>
    <n v="68"/>
    <s v="Dorchester"/>
    <s v="Salary Expense"/>
    <s v="Line Item"/>
    <x v="2"/>
    <s v="16S"/>
    <x v="68"/>
    <x v="0"/>
    <x v="0"/>
  </r>
  <r>
    <n v="2380"/>
    <s v="Home for Little Wanderers"/>
    <n v="68"/>
    <s v="Dorchester"/>
    <s v="Salary Expense"/>
    <s v="Line Item"/>
    <x v="2"/>
    <s v="17S"/>
    <x v="69"/>
    <x v="0"/>
    <x v="0"/>
  </r>
  <r>
    <n v="2381"/>
    <s v="Home for Little Wanderers"/>
    <n v="68"/>
    <s v="Dorchester"/>
    <s v="Salary Expense"/>
    <s v="Line Item"/>
    <x v="2"/>
    <s v="18S"/>
    <x v="70"/>
    <x v="0"/>
    <x v="0"/>
  </r>
  <r>
    <n v="2382"/>
    <s v="Home for Little Wanderers"/>
    <n v="68"/>
    <s v="Dorchester"/>
    <s v="Salary Expense"/>
    <s v="Line Item"/>
    <x v="2"/>
    <s v="19S"/>
    <x v="71"/>
    <x v="0"/>
    <x v="0"/>
  </r>
  <r>
    <n v="2383"/>
    <s v="Home for Little Wanderers"/>
    <n v="68"/>
    <s v="Dorchester"/>
    <s v="Salary Expense"/>
    <s v="Line Item"/>
    <x v="2"/>
    <s v="20S"/>
    <x v="72"/>
    <x v="0"/>
    <x v="0"/>
  </r>
  <r>
    <n v="2384"/>
    <s v="Home for Little Wanderers"/>
    <n v="68"/>
    <s v="Dorchester"/>
    <s v="Salary Expense"/>
    <s v="Line Item"/>
    <x v="2"/>
    <s v="21S"/>
    <x v="73"/>
    <x v="0"/>
    <x v="0"/>
  </r>
  <r>
    <n v="2385"/>
    <s v="Home for Little Wanderers"/>
    <n v="68"/>
    <s v="Dorchester"/>
    <s v="Salary Expense"/>
    <s v="Line Item"/>
    <x v="2"/>
    <s v="22S"/>
    <x v="74"/>
    <x v="0"/>
    <x v="0"/>
  </r>
  <r>
    <n v="2386"/>
    <s v="Home for Little Wanderers"/>
    <n v="68"/>
    <s v="Dorchester"/>
    <s v="Salary Expense"/>
    <s v="Line Item"/>
    <x v="2"/>
    <s v="23S"/>
    <x v="75"/>
    <x v="0"/>
    <x v="0"/>
  </r>
  <r>
    <n v="2387"/>
    <s v="Home for Little Wanderers"/>
    <n v="68"/>
    <s v="Dorchester"/>
    <s v="Salary Expense"/>
    <s v="Line Item"/>
    <x v="2"/>
    <s v="24S"/>
    <x v="76"/>
    <x v="0"/>
    <x v="0"/>
  </r>
  <r>
    <n v="2388"/>
    <s v="Home for Little Wanderers"/>
    <n v="68"/>
    <s v="Dorchester"/>
    <s v="Salary Expense"/>
    <s v="Line Item"/>
    <x v="2"/>
    <s v="25S"/>
    <x v="77"/>
    <x v="0"/>
    <x v="0"/>
  </r>
  <r>
    <n v="2389"/>
    <s v="Home for Little Wanderers"/>
    <n v="68"/>
    <s v="Dorchester"/>
    <s v="Salary Expense"/>
    <s v="Line Item"/>
    <x v="2"/>
    <s v="26S"/>
    <x v="78"/>
    <x v="0"/>
    <x v="0"/>
  </r>
  <r>
    <n v="2390"/>
    <s v="Home for Little Wanderers"/>
    <n v="68"/>
    <s v="Dorchester"/>
    <s v="Salary Expense"/>
    <s v="Line Item"/>
    <x v="2"/>
    <s v="27S"/>
    <x v="79"/>
    <x v="0"/>
    <x v="0"/>
  </r>
  <r>
    <n v="2391"/>
    <s v="Home for Little Wanderers"/>
    <n v="68"/>
    <s v="Dorchester"/>
    <s v="Salary Expense"/>
    <s v="Line Item"/>
    <x v="2"/>
    <s v="28S"/>
    <x v="80"/>
    <x v="0"/>
    <x v="0"/>
  </r>
  <r>
    <n v="2392"/>
    <s v="Home for Little Wanderers"/>
    <n v="68"/>
    <s v="Dorchester"/>
    <s v="Salary Expense"/>
    <s v="Line Item"/>
    <x v="2"/>
    <s v="29S"/>
    <x v="81"/>
    <x v="0"/>
    <x v="0"/>
  </r>
  <r>
    <n v="2393"/>
    <s v="Home for Little Wanderers"/>
    <n v="68"/>
    <s v="Dorchester"/>
    <s v="Salary Expense"/>
    <s v="Line Item"/>
    <x v="2"/>
    <s v="30S"/>
    <x v="82"/>
    <x v="28"/>
    <x v="385"/>
  </r>
  <r>
    <n v="2394"/>
    <s v="Home for Little Wanderers"/>
    <n v="68"/>
    <s v="Dorchester"/>
    <s v="Salary Expense"/>
    <s v="Line Item"/>
    <x v="2"/>
    <s v="31S"/>
    <x v="83"/>
    <x v="0"/>
    <x v="0"/>
  </r>
  <r>
    <n v="2395"/>
    <s v="Home for Little Wanderers"/>
    <n v="68"/>
    <s v="Dorchester"/>
    <s v="Salary Expense"/>
    <s v="Line Item"/>
    <x v="2"/>
    <s v="32S"/>
    <x v="84"/>
    <x v="0"/>
    <x v="0"/>
  </r>
  <r>
    <n v="2396"/>
    <s v="Home for Little Wanderers"/>
    <n v="68"/>
    <s v="Dorchester"/>
    <s v="Salary Expense"/>
    <s v="Line Item"/>
    <x v="2"/>
    <s v="33S"/>
    <x v="85"/>
    <x v="0"/>
    <x v="0"/>
  </r>
  <r>
    <n v="2397"/>
    <s v="Home for Little Wanderers"/>
    <n v="68"/>
    <s v="Dorchester"/>
    <s v="Salary Expense"/>
    <s v="Line Item"/>
    <x v="2"/>
    <s v="34S"/>
    <x v="86"/>
    <x v="0"/>
    <x v="0"/>
  </r>
  <r>
    <n v="2398"/>
    <s v="Home for Little Wanderers"/>
    <n v="68"/>
    <s v="Dorchester"/>
    <s v="Salary Expense"/>
    <s v="Line Item"/>
    <x v="2"/>
    <s v="35S"/>
    <x v="87"/>
    <x v="57"/>
    <x v="386"/>
  </r>
  <r>
    <n v="2399"/>
    <s v="Home for Little Wanderers"/>
    <n v="68"/>
    <s v="Dorchester"/>
    <s v="Salary Expense"/>
    <s v="Line Item"/>
    <x v="2"/>
    <s v="36S"/>
    <x v="88"/>
    <x v="52"/>
    <x v="387"/>
  </r>
  <r>
    <n v="2400"/>
    <s v="Home for Little Wanderers"/>
    <n v="68"/>
    <s v="Dorchester"/>
    <s v="Salary Expense"/>
    <s v="Line Item"/>
    <x v="2"/>
    <s v="37S"/>
    <x v="89"/>
    <x v="0"/>
    <x v="0"/>
  </r>
  <r>
    <n v="2401"/>
    <s v="Home for Little Wanderers"/>
    <n v="68"/>
    <s v="Dorchester"/>
    <s v="Salary Expense"/>
    <s v="Line Item"/>
    <x v="0"/>
    <s v="38S"/>
    <x v="90"/>
    <x v="0"/>
    <x v="0"/>
  </r>
  <r>
    <n v="2402"/>
    <s v="Home for Little Wanderers"/>
    <n v="68"/>
    <s v="Dorchester"/>
    <s v="Salary Expense"/>
    <s v="Total"/>
    <x v="0"/>
    <s v="39S"/>
    <x v="91"/>
    <x v="58"/>
    <x v="388"/>
  </r>
  <r>
    <n v="2403"/>
    <s v="Home for Little Wanderers"/>
    <n v="68"/>
    <s v="Dorchester"/>
    <s v="Expense"/>
    <s v="Total"/>
    <x v="0"/>
    <s v="1E"/>
    <x v="92"/>
    <x v="58"/>
    <x v="388"/>
  </r>
  <r>
    <n v="2404"/>
    <s v="Home for Little Wanderers"/>
    <n v="68"/>
    <s v="Dorchester"/>
    <s v="Expense"/>
    <s v="Line Item"/>
    <x v="0"/>
    <s v="2E"/>
    <x v="93"/>
    <x v="0"/>
    <x v="0"/>
  </r>
  <r>
    <n v="2405"/>
    <s v="Home for Little Wanderers"/>
    <n v="68"/>
    <s v="Dorchester"/>
    <s v="Expense"/>
    <s v="Line Item"/>
    <x v="0"/>
    <s v="3E"/>
    <x v="94"/>
    <x v="0"/>
    <x v="0"/>
  </r>
  <r>
    <n v="2406"/>
    <s v="Home for Little Wanderers"/>
    <n v="68"/>
    <s v="Dorchester"/>
    <s v="Expense"/>
    <s v="Line Item"/>
    <x v="0"/>
    <s v="4E"/>
    <x v="95"/>
    <x v="0"/>
    <x v="0"/>
  </r>
  <r>
    <n v="2407"/>
    <s v="Home for Little Wanderers"/>
    <n v="68"/>
    <s v="Dorchester"/>
    <s v="Expense"/>
    <s v="Line Item"/>
    <x v="0"/>
    <s v="5E"/>
    <x v="96"/>
    <x v="0"/>
    <x v="0"/>
  </r>
  <r>
    <n v="2408"/>
    <s v="Home for Little Wanderers"/>
    <n v="68"/>
    <s v="Dorchester"/>
    <s v="Expense"/>
    <s v="Total"/>
    <x v="0"/>
    <s v="6E"/>
    <x v="97"/>
    <x v="6"/>
    <x v="1"/>
  </r>
  <r>
    <n v="2409"/>
    <s v="Home for Little Wanderers"/>
    <n v="68"/>
    <s v="Dorchester"/>
    <s v="Expense"/>
    <s v="Line Item"/>
    <x v="0"/>
    <s v="7E"/>
    <x v="98"/>
    <x v="0"/>
    <x v="0"/>
  </r>
  <r>
    <n v="2410"/>
    <s v="Home for Little Wanderers"/>
    <n v="68"/>
    <s v="Dorchester"/>
    <s v="Expense"/>
    <s v="Total"/>
    <x v="0"/>
    <s v="8E"/>
    <x v="99"/>
    <x v="58"/>
    <x v="388"/>
  </r>
  <r>
    <n v="2411"/>
    <s v="Home for Little Wanderers"/>
    <n v="68"/>
    <s v="Dorchester"/>
    <s v="Expense"/>
    <s v="Line Item"/>
    <x v="0"/>
    <s v="9E"/>
    <x v="100"/>
    <x v="0"/>
    <x v="389"/>
  </r>
  <r>
    <n v="2412"/>
    <s v="Home for Little Wanderers"/>
    <n v="68"/>
    <s v="Dorchester"/>
    <s v="Expense"/>
    <s v="Line Item"/>
    <x v="0"/>
    <s v="10E"/>
    <x v="101"/>
    <x v="0"/>
    <x v="390"/>
  </r>
  <r>
    <n v="2413"/>
    <s v="Home for Little Wanderers"/>
    <n v="68"/>
    <s v="Dorchester"/>
    <s v="Expense"/>
    <s v="Line Item"/>
    <x v="0"/>
    <s v="11E"/>
    <x v="102"/>
    <x v="0"/>
    <x v="0"/>
  </r>
  <r>
    <n v="2414"/>
    <s v="Home for Little Wanderers"/>
    <n v="68"/>
    <s v="Dorchester"/>
    <s v="Expense"/>
    <s v="Total"/>
    <x v="0"/>
    <s v="12E"/>
    <x v="103"/>
    <x v="0"/>
    <x v="391"/>
  </r>
  <r>
    <n v="2415"/>
    <s v="Home for Little Wanderers"/>
    <n v="68"/>
    <s v="Dorchester"/>
    <s v="Expense"/>
    <s v="Line Item"/>
    <x v="0"/>
    <s v="13E"/>
    <x v="104"/>
    <x v="0"/>
    <x v="392"/>
  </r>
  <r>
    <n v="2416"/>
    <s v="Home for Little Wanderers"/>
    <n v="68"/>
    <s v="Dorchester"/>
    <s v="Expense"/>
    <s v="Line Item"/>
    <x v="0"/>
    <s v="14E"/>
    <x v="105"/>
    <x v="0"/>
    <x v="393"/>
  </r>
  <r>
    <n v="2417"/>
    <s v="Home for Little Wanderers"/>
    <n v="68"/>
    <s v="Dorchester"/>
    <s v="Expense"/>
    <s v="Line Item"/>
    <x v="0"/>
    <s v="15E"/>
    <x v="106"/>
    <x v="0"/>
    <x v="394"/>
  </r>
  <r>
    <n v="2418"/>
    <s v="Home for Little Wanderers"/>
    <n v="68"/>
    <s v="Dorchester"/>
    <s v="Expense"/>
    <s v="Line Item"/>
    <x v="0"/>
    <s v="16E"/>
    <x v="107"/>
    <x v="0"/>
    <x v="395"/>
  </r>
  <r>
    <n v="2419"/>
    <s v="Home for Little Wanderers"/>
    <n v="68"/>
    <s v="Dorchester"/>
    <s v="Expense"/>
    <s v="Total"/>
    <x v="0"/>
    <s v="17E"/>
    <x v="108"/>
    <x v="0"/>
    <x v="396"/>
  </r>
  <r>
    <n v="2420"/>
    <s v="Home for Little Wanderers"/>
    <n v="68"/>
    <s v="Dorchester"/>
    <s v="Expense"/>
    <s v="Line Item"/>
    <x v="0"/>
    <s v="18E"/>
    <x v="109"/>
    <x v="0"/>
    <x v="397"/>
  </r>
  <r>
    <n v="2421"/>
    <s v="Home for Little Wanderers"/>
    <n v="68"/>
    <s v="Dorchester"/>
    <s v="Expense"/>
    <s v="Line Item"/>
    <x v="0"/>
    <s v="19E"/>
    <x v="110"/>
    <x v="0"/>
    <x v="0"/>
  </r>
  <r>
    <n v="2422"/>
    <s v="Home for Little Wanderers"/>
    <n v="68"/>
    <s v="Dorchester"/>
    <s v="Expense"/>
    <s v="Line Item"/>
    <x v="0"/>
    <s v="20E"/>
    <x v="111"/>
    <x v="0"/>
    <x v="0"/>
  </r>
  <r>
    <n v="2423"/>
    <s v="Home for Little Wanderers"/>
    <n v="68"/>
    <s v="Dorchester"/>
    <s v="Expense"/>
    <s v="Line Item"/>
    <x v="0"/>
    <s v="21E"/>
    <x v="112"/>
    <x v="0"/>
    <x v="0"/>
  </r>
  <r>
    <n v="2424"/>
    <s v="Home for Little Wanderers"/>
    <n v="68"/>
    <s v="Dorchester"/>
    <s v="Expense"/>
    <s v="Line Item"/>
    <x v="0"/>
    <s v="22E"/>
    <x v="113"/>
    <x v="0"/>
    <x v="398"/>
  </r>
  <r>
    <n v="2425"/>
    <s v="Home for Little Wanderers"/>
    <n v="68"/>
    <s v="Dorchester"/>
    <s v="Expense"/>
    <s v="Line Item"/>
    <x v="0"/>
    <s v="23E"/>
    <x v="114"/>
    <x v="0"/>
    <x v="399"/>
  </r>
  <r>
    <n v="2426"/>
    <s v="Home for Little Wanderers"/>
    <n v="68"/>
    <s v="Dorchester"/>
    <s v="Expense"/>
    <s v="Line Item"/>
    <x v="0"/>
    <s v="24E"/>
    <x v="115"/>
    <x v="0"/>
    <x v="400"/>
  </r>
  <r>
    <n v="2427"/>
    <s v="Home for Little Wanderers"/>
    <n v="68"/>
    <s v="Dorchester"/>
    <s v="Expense"/>
    <s v="Line Item"/>
    <x v="0"/>
    <s v="25E"/>
    <x v="116"/>
    <x v="0"/>
    <x v="0"/>
  </r>
  <r>
    <n v="2428"/>
    <s v="Home for Little Wanderers"/>
    <n v="68"/>
    <s v="Dorchester"/>
    <s v="Expense"/>
    <s v="Line Item"/>
    <x v="0"/>
    <s v="26E"/>
    <x v="117"/>
    <x v="0"/>
    <x v="401"/>
  </r>
  <r>
    <n v="2429"/>
    <s v="Home for Little Wanderers"/>
    <n v="68"/>
    <s v="Dorchester"/>
    <s v="Expense"/>
    <s v="Line Item"/>
    <x v="0"/>
    <s v="27E"/>
    <x v="118"/>
    <x v="0"/>
    <x v="0"/>
  </r>
  <r>
    <n v="2430"/>
    <s v="Home for Little Wanderers"/>
    <n v="68"/>
    <s v="Dorchester"/>
    <s v="Expense"/>
    <s v="Line Item"/>
    <x v="0"/>
    <s v="28E"/>
    <x v="119"/>
    <x v="0"/>
    <x v="0"/>
  </r>
  <r>
    <n v="2431"/>
    <s v="Home for Little Wanderers"/>
    <n v="68"/>
    <s v="Dorchester"/>
    <s v="Expense"/>
    <s v="Line Item"/>
    <x v="0"/>
    <s v="29E"/>
    <x v="120"/>
    <x v="0"/>
    <x v="0"/>
  </r>
  <r>
    <n v="2432"/>
    <s v="Home for Little Wanderers"/>
    <n v="68"/>
    <s v="Dorchester"/>
    <s v="Expense"/>
    <s v="Line Item"/>
    <x v="0"/>
    <s v="30E"/>
    <x v="121"/>
    <x v="0"/>
    <x v="402"/>
  </r>
  <r>
    <n v="2433"/>
    <s v="Home for Little Wanderers"/>
    <n v="68"/>
    <s v="Dorchester"/>
    <s v="Expense"/>
    <s v="Line Item"/>
    <x v="0"/>
    <s v="31E"/>
    <x v="122"/>
    <x v="0"/>
    <x v="0"/>
  </r>
  <r>
    <n v="2434"/>
    <s v="Home for Little Wanderers"/>
    <n v="68"/>
    <s v="Dorchester"/>
    <s v="Expense"/>
    <s v="Line Item"/>
    <x v="0"/>
    <s v="32E"/>
    <x v="123"/>
    <x v="0"/>
    <x v="0"/>
  </r>
  <r>
    <n v="2435"/>
    <s v="Home for Little Wanderers"/>
    <n v="68"/>
    <s v="Dorchester"/>
    <s v="Expense"/>
    <s v="Line Item"/>
    <x v="0"/>
    <s v="33E"/>
    <x v="124"/>
    <x v="0"/>
    <x v="403"/>
  </r>
  <r>
    <n v="2436"/>
    <s v="Home for Little Wanderers"/>
    <n v="68"/>
    <s v="Dorchester"/>
    <s v="Expense"/>
    <s v="Line Item"/>
    <x v="0"/>
    <s v="34E"/>
    <x v="125"/>
    <x v="0"/>
    <x v="0"/>
  </r>
  <r>
    <n v="2437"/>
    <s v="Home for Little Wanderers"/>
    <n v="68"/>
    <s v="Dorchester"/>
    <s v="Expense"/>
    <s v="Line Item"/>
    <x v="0"/>
    <s v="35E"/>
    <x v="126"/>
    <x v="0"/>
    <x v="404"/>
  </r>
  <r>
    <n v="2438"/>
    <s v="Home for Little Wanderers"/>
    <n v="68"/>
    <s v="Dorchester"/>
    <s v="Expense"/>
    <s v="Total"/>
    <x v="0"/>
    <s v="36E"/>
    <x v="127"/>
    <x v="0"/>
    <x v="405"/>
  </r>
  <r>
    <n v="2439"/>
    <s v="Home for Little Wanderers"/>
    <n v="68"/>
    <s v="Dorchester"/>
    <s v="Expense"/>
    <s v="Line Item"/>
    <x v="0"/>
    <s v="42E"/>
    <x v="128"/>
    <x v="0"/>
    <x v="0"/>
  </r>
  <r>
    <n v="2440"/>
    <s v="Home for Little Wanderers"/>
    <n v="68"/>
    <s v="Dorchester"/>
    <s v="Expense"/>
    <s v="Line Item"/>
    <x v="0"/>
    <s v="43E"/>
    <x v="129"/>
    <x v="0"/>
    <x v="0"/>
  </r>
  <r>
    <n v="2441"/>
    <s v="Home for Little Wanderers"/>
    <n v="68"/>
    <s v="Dorchester"/>
    <s v="Expense"/>
    <s v="Line Item"/>
    <x v="0"/>
    <s v="44E"/>
    <x v="130"/>
    <x v="0"/>
    <x v="0"/>
  </r>
  <r>
    <n v="2442"/>
    <s v="Home for Little Wanderers"/>
    <n v="68"/>
    <s v="Dorchester"/>
    <s v="Expense"/>
    <s v="Line Item"/>
    <x v="0"/>
    <s v="48E"/>
    <x v="131"/>
    <x v="0"/>
    <x v="365"/>
  </r>
  <r>
    <n v="2443"/>
    <s v="Home for Little Wanderers"/>
    <n v="68"/>
    <s v="Dorchester"/>
    <s v="Expense"/>
    <s v="Line Item"/>
    <x v="0"/>
    <s v="49E"/>
    <x v="132"/>
    <x v="0"/>
    <x v="0"/>
  </r>
  <r>
    <n v="2444"/>
    <s v="Home for Little Wanderers"/>
    <n v="68"/>
    <s v="Dorchester"/>
    <s v="Expense"/>
    <s v="Line Item"/>
    <x v="0"/>
    <s v="50E"/>
    <x v="133"/>
    <x v="0"/>
    <x v="0"/>
  </r>
  <r>
    <n v="2445"/>
    <s v="Home for Little Wanderers"/>
    <n v="68"/>
    <s v="Dorchester"/>
    <s v="Expense"/>
    <s v="Total"/>
    <x v="0"/>
    <s v="51E"/>
    <x v="134"/>
    <x v="0"/>
    <x v="365"/>
  </r>
  <r>
    <n v="2446"/>
    <s v="Home for Little Wanderers"/>
    <n v="68"/>
    <s v="Dorchester"/>
    <s v="Expense"/>
    <s v="Line Item"/>
    <x v="0"/>
    <s v="52E"/>
    <x v="135"/>
    <x v="0"/>
    <x v="406"/>
  </r>
  <r>
    <n v="2447"/>
    <s v="Home for Little Wanderers"/>
    <n v="68"/>
    <s v="Dorchester"/>
    <s v="Expense"/>
    <s v="Total"/>
    <x v="0"/>
    <s v="53E"/>
    <x v="136"/>
    <x v="0"/>
    <x v="407"/>
  </r>
  <r>
    <n v="2448"/>
    <s v="Home for Little Wanderers"/>
    <n v="68"/>
    <s v="Dorchester"/>
    <s v="Expense"/>
    <s v="Line Item"/>
    <x v="0"/>
    <s v="54E"/>
    <x v="137"/>
    <x v="0"/>
    <x v="408"/>
  </r>
  <r>
    <n v="2449"/>
    <s v="Home for Little Wanderers"/>
    <n v="68"/>
    <s v="Dorchester"/>
    <s v="Expense"/>
    <s v="Line Item"/>
    <x v="0"/>
    <s v="55E"/>
    <x v="138"/>
    <x v="0"/>
    <x v="409"/>
  </r>
  <r>
    <n v="2450"/>
    <s v="Home for Little Wanderers"/>
    <n v="68"/>
    <s v="Dorchester"/>
    <s v="Expense"/>
    <s v="Total"/>
    <x v="0"/>
    <s v="56E"/>
    <x v="139"/>
    <x v="0"/>
    <x v="410"/>
  </r>
  <r>
    <n v="2451"/>
    <s v="Home for Little Wanderers"/>
    <n v="68"/>
    <s v="Dorchester"/>
    <s v="Expense"/>
    <s v="Total"/>
    <x v="0"/>
    <s v="57E"/>
    <x v="140"/>
    <x v="0"/>
    <x v="380"/>
  </r>
  <r>
    <n v="2452"/>
    <s v="Home for Little Wanderers"/>
    <n v="68"/>
    <s v="Dorchester"/>
    <s v="Expense"/>
    <s v="Line Item"/>
    <x v="0"/>
    <s v="58E"/>
    <x v="141"/>
    <x v="0"/>
    <x v="411"/>
  </r>
  <r>
    <n v="2453"/>
    <s v="Home for Little Wanderers"/>
    <n v="68"/>
    <s v="Dorchester"/>
    <s v="Non-Reimbursable"/>
    <s v="Line Item"/>
    <x v="0"/>
    <s v="1N"/>
    <x v="142"/>
    <x v="0"/>
    <x v="412"/>
  </r>
  <r>
    <n v="2454"/>
    <s v="Home for Little Wanderers"/>
    <n v="68"/>
    <s v="Dorchester"/>
    <s v="Non-Reimbursable"/>
    <s v="Line Item"/>
    <x v="0"/>
    <s v="2N"/>
    <x v="143"/>
    <x v="0"/>
    <x v="1"/>
  </r>
  <r>
    <n v="2455"/>
    <s v="Home for Little Wanderers"/>
    <n v="68"/>
    <s v="Dorchester"/>
    <s v="Non-Reimbursable"/>
    <s v="Line Item"/>
    <x v="0"/>
    <s v="3N"/>
    <x v="144"/>
    <x v="0"/>
    <x v="1"/>
  </r>
  <r>
    <n v="2456"/>
    <s v="Home for Little Wanderers"/>
    <n v="68"/>
    <s v="Dorchester"/>
    <s v="Non-Reimbursable"/>
    <s v="Line Item"/>
    <x v="0"/>
    <s v="4N"/>
    <x v="145"/>
    <x v="0"/>
    <x v="1"/>
  </r>
  <r>
    <n v="2457"/>
    <s v="Home for Little Wanderers"/>
    <n v="68"/>
    <s v="Dorchester"/>
    <s v="Non-Reimbursable"/>
    <s v="Line Item"/>
    <x v="0"/>
    <s v="5N"/>
    <x v="146"/>
    <x v="0"/>
    <x v="413"/>
  </r>
  <r>
    <n v="2458"/>
    <s v="Home for Little Wanderers"/>
    <n v="68"/>
    <s v="Dorchester"/>
    <s v="Non-Reimbursable"/>
    <s v="Line Item"/>
    <x v="0"/>
    <s v="6N"/>
    <x v="147"/>
    <x v="0"/>
    <x v="1"/>
  </r>
  <r>
    <n v="2459"/>
    <s v="Home for Little Wanderers"/>
    <n v="68"/>
    <s v="Dorchester"/>
    <s v="Non-Reimbursable"/>
    <s v="Line Item"/>
    <x v="0"/>
    <s v="7N"/>
    <x v="148"/>
    <x v="0"/>
    <x v="1"/>
  </r>
  <r>
    <n v="2460"/>
    <s v="Home for Little Wanderers"/>
    <n v="68"/>
    <s v="Dorchester"/>
    <s v="Non-Reimbursable"/>
    <s v="Total"/>
    <x v="0"/>
    <s v="8N"/>
    <x v="149"/>
    <x v="0"/>
    <x v="408"/>
  </r>
  <r>
    <n v="2461"/>
    <s v="Home for Little Wanderers"/>
    <n v="68"/>
    <s v="Dorchester"/>
    <s v="Non-Reimbursable"/>
    <s v="Total"/>
    <x v="0"/>
    <s v="9N"/>
    <x v="150"/>
    <x v="0"/>
    <x v="414"/>
  </r>
  <r>
    <n v="2462"/>
    <s v="Home for Little Wanderers"/>
    <n v="68"/>
    <s v="Dorchester"/>
    <s v="Non-Reimbursable"/>
    <s v="Line Item"/>
    <x v="0"/>
    <s v="10N"/>
    <x v="151"/>
    <x v="0"/>
    <x v="415"/>
  </r>
  <r>
    <n v="2463"/>
    <s v="Home for Little Wanderers"/>
    <n v="68"/>
    <s v="Dorchester"/>
    <s v="Non-Reimbursable"/>
    <s v="Line Item"/>
    <x v="0"/>
    <s v="11N"/>
    <x v="152"/>
    <x v="0"/>
    <x v="1"/>
  </r>
  <r>
    <n v="2464"/>
    <s v="Home for Little Wanderers"/>
    <n v="68"/>
    <s v="Dorchester"/>
    <s v="Non-Reimbursable"/>
    <s v="Line Item"/>
    <x v="0"/>
    <s v="12N"/>
    <x v="153"/>
    <x v="0"/>
    <x v="416"/>
  </r>
  <r>
    <n v="2465"/>
    <s v="Communities For People, Harbor Area"/>
    <n v="25"/>
    <s v="Boston- Harbor Area"/>
    <s v="Revenue"/>
    <s v="Line Item"/>
    <x v="0"/>
    <s v="1R"/>
    <x v="0"/>
    <x v="0"/>
    <x v="0"/>
  </r>
  <r>
    <n v="2466"/>
    <s v="Communities For People, Harbor Area"/>
    <n v="25"/>
    <s v="Boston- Harbor Area"/>
    <s v="Revenue"/>
    <s v="Line Item"/>
    <x v="0"/>
    <s v="2R"/>
    <x v="1"/>
    <x v="0"/>
    <x v="0"/>
  </r>
  <r>
    <n v="2467"/>
    <s v="Communities For People, Harbor Area"/>
    <n v="25"/>
    <s v="Boston- Harbor Area"/>
    <s v="Revenue"/>
    <s v="Line Item"/>
    <x v="0"/>
    <s v="3R"/>
    <x v="2"/>
    <x v="0"/>
    <x v="0"/>
  </r>
  <r>
    <n v="2468"/>
    <s v="Communities For People, Harbor Area"/>
    <n v="25"/>
    <s v="Boston- Harbor Area"/>
    <s v="Revenue"/>
    <s v="Total"/>
    <x v="0"/>
    <s v="4R"/>
    <x v="3"/>
    <x v="0"/>
    <x v="1"/>
  </r>
  <r>
    <n v="2469"/>
    <s v="Communities For People, Harbor Area"/>
    <n v="25"/>
    <s v="Boston- Harbor Area"/>
    <s v="Revenue"/>
    <s v="Line Item"/>
    <x v="0"/>
    <s v="5R"/>
    <x v="4"/>
    <x v="0"/>
    <x v="0"/>
  </r>
  <r>
    <n v="2470"/>
    <s v="Communities For People, Harbor Area"/>
    <n v="25"/>
    <s v="Boston- Harbor Area"/>
    <s v="Revenue"/>
    <s v="Line Item"/>
    <x v="0"/>
    <s v="6R"/>
    <x v="5"/>
    <x v="0"/>
    <x v="0"/>
  </r>
  <r>
    <n v="2471"/>
    <s v="Communities For People, Harbor Area"/>
    <n v="25"/>
    <s v="Boston- Harbor Area"/>
    <s v="Revenue"/>
    <s v="Total"/>
    <x v="0"/>
    <s v="7R"/>
    <x v="6"/>
    <x v="0"/>
    <x v="1"/>
  </r>
  <r>
    <n v="2472"/>
    <s v="Communities For People, Harbor Area"/>
    <n v="25"/>
    <s v="Boston- Harbor Area"/>
    <s v="Revenue"/>
    <s v="Line Item"/>
    <x v="0"/>
    <s v="8R"/>
    <x v="7"/>
    <x v="0"/>
    <x v="0"/>
  </r>
  <r>
    <n v="2473"/>
    <s v="Communities For People, Harbor Area"/>
    <n v="25"/>
    <s v="Boston- Harbor Area"/>
    <s v="Revenue"/>
    <s v="Line Item"/>
    <x v="0"/>
    <s v="9R"/>
    <x v="8"/>
    <x v="0"/>
    <x v="0"/>
  </r>
  <r>
    <n v="2474"/>
    <s v="Communities For People, Harbor Area"/>
    <n v="25"/>
    <s v="Boston- Harbor Area"/>
    <s v="Revenue"/>
    <s v="Line Item"/>
    <x v="0"/>
    <s v="10R"/>
    <x v="9"/>
    <x v="0"/>
    <x v="0"/>
  </r>
  <r>
    <n v="2475"/>
    <s v="Communities For People, Harbor Area"/>
    <n v="25"/>
    <s v="Boston- Harbor Area"/>
    <s v="Revenue"/>
    <s v="Line Item"/>
    <x v="0"/>
    <s v="11R"/>
    <x v="10"/>
    <x v="0"/>
    <x v="417"/>
  </r>
  <r>
    <n v="2476"/>
    <s v="Communities For People, Harbor Area"/>
    <n v="25"/>
    <s v="Boston- Harbor Area"/>
    <s v="Revenue"/>
    <s v="Line Item"/>
    <x v="0"/>
    <s v="12R"/>
    <x v="11"/>
    <x v="0"/>
    <x v="0"/>
  </r>
  <r>
    <n v="2477"/>
    <s v="Communities For People, Harbor Area"/>
    <n v="25"/>
    <s v="Boston- Harbor Area"/>
    <s v="Revenue"/>
    <s v="Line Item"/>
    <x v="0"/>
    <s v="13R"/>
    <x v="12"/>
    <x v="0"/>
    <x v="0"/>
  </r>
  <r>
    <n v="2478"/>
    <s v="Communities For People, Harbor Area"/>
    <n v="25"/>
    <s v="Boston- Harbor Area"/>
    <s v="Revenue"/>
    <s v="Line Item"/>
    <x v="0"/>
    <s v="14R"/>
    <x v="13"/>
    <x v="0"/>
    <x v="0"/>
  </r>
  <r>
    <n v="2479"/>
    <s v="Communities For People, Harbor Area"/>
    <n v="25"/>
    <s v="Boston- Harbor Area"/>
    <s v="Revenue"/>
    <s v="Line Item"/>
    <x v="0"/>
    <s v="15R"/>
    <x v="14"/>
    <x v="0"/>
    <x v="0"/>
  </r>
  <r>
    <n v="2480"/>
    <s v="Communities For People, Harbor Area"/>
    <n v="25"/>
    <s v="Boston- Harbor Area"/>
    <s v="Revenue"/>
    <s v="Line Item"/>
    <x v="0"/>
    <s v="16R"/>
    <x v="15"/>
    <x v="0"/>
    <x v="0"/>
  </r>
  <r>
    <n v="2481"/>
    <s v="Communities For People, Harbor Area"/>
    <n v="25"/>
    <s v="Boston- Harbor Area"/>
    <s v="Revenue"/>
    <s v="Line Item"/>
    <x v="0"/>
    <s v="17R"/>
    <x v="16"/>
    <x v="0"/>
    <x v="0"/>
  </r>
  <r>
    <n v="2482"/>
    <s v="Communities For People, Harbor Area"/>
    <n v="25"/>
    <s v="Boston- Harbor Area"/>
    <s v="Revenue"/>
    <s v="Line Item"/>
    <x v="0"/>
    <s v="18R"/>
    <x v="17"/>
    <x v="0"/>
    <x v="0"/>
  </r>
  <r>
    <n v="2483"/>
    <s v="Communities For People, Harbor Area"/>
    <n v="25"/>
    <s v="Boston- Harbor Area"/>
    <s v="Revenue"/>
    <s v="Line Item"/>
    <x v="0"/>
    <s v="19R"/>
    <x v="18"/>
    <x v="0"/>
    <x v="0"/>
  </r>
  <r>
    <n v="2484"/>
    <s v="Communities For People, Harbor Area"/>
    <n v="25"/>
    <s v="Boston- Harbor Area"/>
    <s v="Revenue"/>
    <s v="Line Item"/>
    <x v="0"/>
    <s v="20R"/>
    <x v="19"/>
    <x v="0"/>
    <x v="0"/>
  </r>
  <r>
    <n v="2485"/>
    <s v="Communities For People, Harbor Area"/>
    <n v="25"/>
    <s v="Boston- Harbor Area"/>
    <s v="Revenue"/>
    <s v="Line Item"/>
    <x v="0"/>
    <s v="21R"/>
    <x v="20"/>
    <x v="0"/>
    <x v="0"/>
  </r>
  <r>
    <n v="2486"/>
    <s v="Communities For People, Harbor Area"/>
    <n v="25"/>
    <s v="Boston- Harbor Area"/>
    <s v="Revenue"/>
    <s v="Line Item"/>
    <x v="0"/>
    <s v="22R"/>
    <x v="21"/>
    <x v="0"/>
    <x v="0"/>
  </r>
  <r>
    <n v="2487"/>
    <s v="Communities For People, Harbor Area"/>
    <n v="25"/>
    <s v="Boston- Harbor Area"/>
    <s v="Revenue"/>
    <s v="Line Item"/>
    <x v="0"/>
    <s v="23R"/>
    <x v="22"/>
    <x v="0"/>
    <x v="0"/>
  </r>
  <r>
    <n v="2488"/>
    <s v="Communities For People, Harbor Area"/>
    <n v="25"/>
    <s v="Boston- Harbor Area"/>
    <s v="Revenue"/>
    <s v="Line Item"/>
    <x v="0"/>
    <s v="24R"/>
    <x v="23"/>
    <x v="0"/>
    <x v="0"/>
  </r>
  <r>
    <n v="2489"/>
    <s v="Communities For People, Harbor Area"/>
    <n v="25"/>
    <s v="Boston- Harbor Area"/>
    <s v="Revenue"/>
    <s v="Line Item"/>
    <x v="0"/>
    <s v="25R"/>
    <x v="24"/>
    <x v="0"/>
    <x v="0"/>
  </r>
  <r>
    <n v="2490"/>
    <s v="Communities For People, Harbor Area"/>
    <n v="25"/>
    <s v="Boston- Harbor Area"/>
    <s v="Revenue"/>
    <s v="Line Item"/>
    <x v="0"/>
    <s v="26R"/>
    <x v="25"/>
    <x v="0"/>
    <x v="0"/>
  </r>
  <r>
    <n v="2491"/>
    <s v="Communities For People, Harbor Area"/>
    <n v="25"/>
    <s v="Boston- Harbor Area"/>
    <s v="Revenue"/>
    <s v="Line Item"/>
    <x v="0"/>
    <s v="27R"/>
    <x v="26"/>
    <x v="0"/>
    <x v="0"/>
  </r>
  <r>
    <n v="2492"/>
    <s v="Communities For People, Harbor Area"/>
    <n v="25"/>
    <s v="Boston- Harbor Area"/>
    <s v="Revenue"/>
    <s v="Line Item"/>
    <x v="0"/>
    <s v="28R"/>
    <x v="27"/>
    <x v="0"/>
    <x v="0"/>
  </r>
  <r>
    <n v="2493"/>
    <s v="Communities For People, Harbor Area"/>
    <n v="25"/>
    <s v="Boston- Harbor Area"/>
    <s v="Revenue"/>
    <s v="Line Item"/>
    <x v="0"/>
    <s v="29R"/>
    <x v="28"/>
    <x v="0"/>
    <x v="0"/>
  </r>
  <r>
    <n v="2494"/>
    <s v="Communities For People, Harbor Area"/>
    <n v="25"/>
    <s v="Boston- Harbor Area"/>
    <s v="Revenue"/>
    <s v="Line Item"/>
    <x v="0"/>
    <s v="30R"/>
    <x v="29"/>
    <x v="0"/>
    <x v="0"/>
  </r>
  <r>
    <n v="2495"/>
    <s v="Communities For People, Harbor Area"/>
    <n v="25"/>
    <s v="Boston- Harbor Area"/>
    <s v="Revenue"/>
    <s v="Line Item"/>
    <x v="0"/>
    <s v="31R"/>
    <x v="30"/>
    <x v="0"/>
    <x v="0"/>
  </r>
  <r>
    <n v="2496"/>
    <s v="Communities For People, Harbor Area"/>
    <n v="25"/>
    <s v="Boston- Harbor Area"/>
    <s v="Revenue"/>
    <s v="Line Item"/>
    <x v="0"/>
    <s v="32R"/>
    <x v="31"/>
    <x v="0"/>
    <x v="0"/>
  </r>
  <r>
    <n v="2497"/>
    <s v="Communities For People, Harbor Area"/>
    <n v="25"/>
    <s v="Boston- Harbor Area"/>
    <s v="Revenue"/>
    <s v="Line Item"/>
    <x v="0"/>
    <s v="33R"/>
    <x v="32"/>
    <x v="0"/>
    <x v="0"/>
  </r>
  <r>
    <n v="2498"/>
    <s v="Communities For People, Harbor Area"/>
    <n v="25"/>
    <s v="Boston- Harbor Area"/>
    <s v="Revenue"/>
    <s v="Line Item"/>
    <x v="0"/>
    <s v="34R"/>
    <x v="33"/>
    <x v="0"/>
    <x v="0"/>
  </r>
  <r>
    <n v="2499"/>
    <s v="Communities For People, Harbor Area"/>
    <n v="25"/>
    <s v="Boston- Harbor Area"/>
    <s v="Revenue"/>
    <s v="Line Item"/>
    <x v="0"/>
    <s v="35R"/>
    <x v="34"/>
    <x v="0"/>
    <x v="0"/>
  </r>
  <r>
    <n v="2500"/>
    <s v="Communities For People, Harbor Area"/>
    <n v="25"/>
    <s v="Boston- Harbor Area"/>
    <s v="Revenue"/>
    <s v="Line Item"/>
    <x v="0"/>
    <s v="36R"/>
    <x v="35"/>
    <x v="0"/>
    <x v="0"/>
  </r>
  <r>
    <n v="2501"/>
    <s v="Communities For People, Harbor Area"/>
    <n v="25"/>
    <s v="Boston- Harbor Area"/>
    <s v="Revenue"/>
    <s v="Line Item"/>
    <x v="0"/>
    <s v="37R"/>
    <x v="36"/>
    <x v="0"/>
    <x v="0"/>
  </r>
  <r>
    <n v="2502"/>
    <s v="Communities For People, Harbor Area"/>
    <n v="25"/>
    <s v="Boston- Harbor Area"/>
    <s v="Revenue"/>
    <s v="Line Item"/>
    <x v="0"/>
    <s v="38R"/>
    <x v="37"/>
    <x v="0"/>
    <x v="0"/>
  </r>
  <r>
    <n v="2503"/>
    <s v="Communities For People, Harbor Area"/>
    <n v="25"/>
    <s v="Boston- Harbor Area"/>
    <s v="Revenue"/>
    <s v="Line Item"/>
    <x v="0"/>
    <s v="39R"/>
    <x v="38"/>
    <x v="0"/>
    <x v="0"/>
  </r>
  <r>
    <n v="2504"/>
    <s v="Communities For People, Harbor Area"/>
    <n v="25"/>
    <s v="Boston- Harbor Area"/>
    <s v="Revenue"/>
    <s v="Line Item"/>
    <x v="0"/>
    <s v="40R"/>
    <x v="39"/>
    <x v="0"/>
    <x v="0"/>
  </r>
  <r>
    <n v="2505"/>
    <s v="Communities For People, Harbor Area"/>
    <n v="25"/>
    <s v="Boston- Harbor Area"/>
    <s v="Revenue"/>
    <s v="Line Item"/>
    <x v="0"/>
    <s v="41R"/>
    <x v="40"/>
    <x v="0"/>
    <x v="0"/>
  </r>
  <r>
    <n v="2506"/>
    <s v="Communities For People, Harbor Area"/>
    <n v="25"/>
    <s v="Boston- Harbor Area"/>
    <s v="Revenue"/>
    <s v="Line Item"/>
    <x v="0"/>
    <s v="42R"/>
    <x v="41"/>
    <x v="0"/>
    <x v="0"/>
  </r>
  <r>
    <n v="2507"/>
    <s v="Communities For People, Harbor Area"/>
    <n v="25"/>
    <s v="Boston- Harbor Area"/>
    <s v="Revenue"/>
    <s v="Total"/>
    <x v="0"/>
    <s v="43R"/>
    <x v="42"/>
    <x v="0"/>
    <x v="417"/>
  </r>
  <r>
    <n v="2508"/>
    <s v="Communities For People, Harbor Area"/>
    <n v="25"/>
    <s v="Boston- Harbor Area"/>
    <s v="Revenue"/>
    <s v="Line Item"/>
    <x v="0"/>
    <s v="44R"/>
    <x v="43"/>
    <x v="0"/>
    <x v="0"/>
  </r>
  <r>
    <n v="2509"/>
    <s v="Communities For People, Harbor Area"/>
    <n v="25"/>
    <s v="Boston- Harbor Area"/>
    <s v="Revenue"/>
    <s v="Line Item"/>
    <x v="0"/>
    <s v="45R"/>
    <x v="44"/>
    <x v="0"/>
    <x v="0"/>
  </r>
  <r>
    <n v="2510"/>
    <s v="Communities For People, Harbor Area"/>
    <n v="25"/>
    <s v="Boston- Harbor Area"/>
    <s v="Revenue"/>
    <s v="Line Item"/>
    <x v="0"/>
    <s v="46R"/>
    <x v="45"/>
    <x v="0"/>
    <x v="0"/>
  </r>
  <r>
    <n v="2511"/>
    <s v="Communities For People, Harbor Area"/>
    <n v="25"/>
    <s v="Boston- Harbor Area"/>
    <s v="Revenue"/>
    <s v="Line Item"/>
    <x v="0"/>
    <s v="47R"/>
    <x v="46"/>
    <x v="0"/>
    <x v="0"/>
  </r>
  <r>
    <n v="2512"/>
    <s v="Communities For People, Harbor Area"/>
    <n v="25"/>
    <s v="Boston- Harbor Area"/>
    <s v="Revenue"/>
    <s v="Line Item"/>
    <x v="0"/>
    <s v="48R"/>
    <x v="47"/>
    <x v="0"/>
    <x v="0"/>
  </r>
  <r>
    <n v="2513"/>
    <s v="Communities For People, Harbor Area"/>
    <n v="25"/>
    <s v="Boston- Harbor Area"/>
    <s v="Revenue"/>
    <s v="Line Item"/>
    <x v="0"/>
    <s v="49R"/>
    <x v="48"/>
    <x v="0"/>
    <x v="418"/>
  </r>
  <r>
    <n v="2514"/>
    <s v="Communities For People, Harbor Area"/>
    <n v="25"/>
    <s v="Boston- Harbor Area"/>
    <s v="Revenue"/>
    <s v="Line Item"/>
    <x v="0"/>
    <s v="50R"/>
    <x v="49"/>
    <x v="0"/>
    <x v="0"/>
  </r>
  <r>
    <n v="2515"/>
    <s v="Communities For People, Harbor Area"/>
    <n v="25"/>
    <s v="Boston- Harbor Area"/>
    <s v="Revenue"/>
    <s v="Line Item"/>
    <x v="0"/>
    <s v="51R"/>
    <x v="50"/>
    <x v="0"/>
    <x v="0"/>
  </r>
  <r>
    <n v="2516"/>
    <s v="Communities For People, Harbor Area"/>
    <n v="25"/>
    <s v="Boston- Harbor Area"/>
    <s v="Revenue"/>
    <s v="Line Item"/>
    <x v="0"/>
    <s v="52R"/>
    <x v="51"/>
    <x v="0"/>
    <x v="0"/>
  </r>
  <r>
    <n v="2517"/>
    <s v="Communities For People, Harbor Area"/>
    <n v="25"/>
    <s v="Boston- Harbor Area"/>
    <s v="Revenue"/>
    <s v="Total"/>
    <x v="0"/>
    <s v="53R"/>
    <x v="52"/>
    <x v="0"/>
    <x v="419"/>
  </r>
  <r>
    <n v="2518"/>
    <s v="Communities For People, Harbor Area"/>
    <n v="25"/>
    <s v="Boston- Harbor Area"/>
    <s v="Salary Expense"/>
    <s v="Line Item"/>
    <x v="1"/>
    <s v="1S"/>
    <x v="53"/>
    <x v="19"/>
    <x v="420"/>
  </r>
  <r>
    <n v="2519"/>
    <s v="Communities For People, Harbor Area"/>
    <n v="25"/>
    <s v="Boston- Harbor Area"/>
    <s v="Salary Expense"/>
    <s v="Line Item"/>
    <x v="1"/>
    <s v="2S"/>
    <x v="54"/>
    <x v="0"/>
    <x v="0"/>
  </r>
  <r>
    <n v="2520"/>
    <s v="Communities For People, Harbor Area"/>
    <n v="25"/>
    <s v="Boston- Harbor Area"/>
    <s v="Salary Expense"/>
    <s v="Line Item"/>
    <x v="1"/>
    <s v="3S"/>
    <x v="55"/>
    <x v="0"/>
    <x v="0"/>
  </r>
  <r>
    <n v="2521"/>
    <s v="Communities For People, Harbor Area"/>
    <n v="25"/>
    <s v="Boston- Harbor Area"/>
    <s v="Salary Expense"/>
    <s v="Line Item"/>
    <x v="2"/>
    <s v="4S"/>
    <x v="56"/>
    <x v="0"/>
    <x v="0"/>
  </r>
  <r>
    <n v="2522"/>
    <s v="Communities For People, Harbor Area"/>
    <n v="25"/>
    <s v="Boston- Harbor Area"/>
    <s v="Salary Expense"/>
    <s v="Line Item"/>
    <x v="2"/>
    <s v="5S"/>
    <x v="57"/>
    <x v="0"/>
    <x v="0"/>
  </r>
  <r>
    <n v="2523"/>
    <s v="Communities For People, Harbor Area"/>
    <n v="25"/>
    <s v="Boston- Harbor Area"/>
    <s v="Salary Expense"/>
    <s v="Line Item"/>
    <x v="2"/>
    <s v="6S"/>
    <x v="58"/>
    <x v="0"/>
    <x v="0"/>
  </r>
  <r>
    <n v="2524"/>
    <s v="Communities For People, Harbor Area"/>
    <n v="25"/>
    <s v="Boston- Harbor Area"/>
    <s v="Salary Expense"/>
    <s v="Line Item"/>
    <x v="2"/>
    <s v="7S"/>
    <x v="59"/>
    <x v="0"/>
    <x v="0"/>
  </r>
  <r>
    <n v="2525"/>
    <s v="Communities For People, Harbor Area"/>
    <n v="25"/>
    <s v="Boston- Harbor Area"/>
    <s v="Salary Expense"/>
    <s v="Line Item"/>
    <x v="2"/>
    <s v="8S"/>
    <x v="60"/>
    <x v="0"/>
    <x v="0"/>
  </r>
  <r>
    <n v="2526"/>
    <s v="Communities For People, Harbor Area"/>
    <n v="25"/>
    <s v="Boston- Harbor Area"/>
    <s v="Salary Expense"/>
    <s v="Line Item"/>
    <x v="2"/>
    <s v="9S"/>
    <x v="61"/>
    <x v="0"/>
    <x v="0"/>
  </r>
  <r>
    <n v="2527"/>
    <s v="Communities For People, Harbor Area"/>
    <n v="25"/>
    <s v="Boston- Harbor Area"/>
    <s v="Salary Expense"/>
    <s v="Line Item"/>
    <x v="2"/>
    <s v="10S"/>
    <x v="62"/>
    <x v="0"/>
    <x v="0"/>
  </r>
  <r>
    <n v="2528"/>
    <s v="Communities For People, Harbor Area"/>
    <n v="25"/>
    <s v="Boston- Harbor Area"/>
    <s v="Salary Expense"/>
    <s v="Line Item"/>
    <x v="2"/>
    <s v="11S"/>
    <x v="63"/>
    <x v="0"/>
    <x v="0"/>
  </r>
  <r>
    <n v="2529"/>
    <s v="Communities For People, Harbor Area"/>
    <n v="25"/>
    <s v="Boston- Harbor Area"/>
    <s v="Salary Expense"/>
    <s v="Line Item"/>
    <x v="2"/>
    <s v="12S"/>
    <x v="64"/>
    <x v="0"/>
    <x v="0"/>
  </r>
  <r>
    <n v="2530"/>
    <s v="Communities For People, Harbor Area"/>
    <n v="25"/>
    <s v="Boston- Harbor Area"/>
    <s v="Salary Expense"/>
    <s v="Line Item"/>
    <x v="2"/>
    <s v="13S"/>
    <x v="65"/>
    <x v="0"/>
    <x v="0"/>
  </r>
  <r>
    <n v="2531"/>
    <s v="Communities For People, Harbor Area"/>
    <n v="25"/>
    <s v="Boston- Harbor Area"/>
    <s v="Salary Expense"/>
    <s v="Line Item"/>
    <x v="2"/>
    <s v="14S"/>
    <x v="66"/>
    <x v="0"/>
    <x v="0"/>
  </r>
  <r>
    <n v="2532"/>
    <s v="Communities For People, Harbor Area"/>
    <n v="25"/>
    <s v="Boston- Harbor Area"/>
    <s v="Salary Expense"/>
    <s v="Line Item"/>
    <x v="2"/>
    <s v="15S"/>
    <x v="67"/>
    <x v="0"/>
    <x v="0"/>
  </r>
  <r>
    <n v="2533"/>
    <s v="Communities For People, Harbor Area"/>
    <n v="25"/>
    <s v="Boston- Harbor Area"/>
    <s v="Salary Expense"/>
    <s v="Line Item"/>
    <x v="2"/>
    <s v="16S"/>
    <x v="68"/>
    <x v="0"/>
    <x v="0"/>
  </r>
  <r>
    <n v="2534"/>
    <s v="Communities For People, Harbor Area"/>
    <n v="25"/>
    <s v="Boston- Harbor Area"/>
    <s v="Salary Expense"/>
    <s v="Line Item"/>
    <x v="2"/>
    <s v="17S"/>
    <x v="69"/>
    <x v="0"/>
    <x v="0"/>
  </r>
  <r>
    <n v="2535"/>
    <s v="Communities For People, Harbor Area"/>
    <n v="25"/>
    <s v="Boston- Harbor Area"/>
    <s v="Salary Expense"/>
    <s v="Line Item"/>
    <x v="2"/>
    <s v="18S"/>
    <x v="70"/>
    <x v="0"/>
    <x v="0"/>
  </r>
  <r>
    <n v="2536"/>
    <s v="Communities For People, Harbor Area"/>
    <n v="25"/>
    <s v="Boston- Harbor Area"/>
    <s v="Salary Expense"/>
    <s v="Line Item"/>
    <x v="2"/>
    <s v="19S"/>
    <x v="71"/>
    <x v="0"/>
    <x v="0"/>
  </r>
  <r>
    <n v="2537"/>
    <s v="Communities For People, Harbor Area"/>
    <n v="25"/>
    <s v="Boston- Harbor Area"/>
    <s v="Salary Expense"/>
    <s v="Line Item"/>
    <x v="2"/>
    <s v="20S"/>
    <x v="72"/>
    <x v="0"/>
    <x v="0"/>
  </r>
  <r>
    <n v="2538"/>
    <s v="Communities For People, Harbor Area"/>
    <n v="25"/>
    <s v="Boston- Harbor Area"/>
    <s v="Salary Expense"/>
    <s v="Line Item"/>
    <x v="2"/>
    <s v="21S"/>
    <x v="73"/>
    <x v="0"/>
    <x v="0"/>
  </r>
  <r>
    <n v="2539"/>
    <s v="Communities For People, Harbor Area"/>
    <n v="25"/>
    <s v="Boston- Harbor Area"/>
    <s v="Salary Expense"/>
    <s v="Line Item"/>
    <x v="2"/>
    <s v="22S"/>
    <x v="74"/>
    <x v="0"/>
    <x v="0"/>
  </r>
  <r>
    <n v="2540"/>
    <s v="Communities For People, Harbor Area"/>
    <n v="25"/>
    <s v="Boston- Harbor Area"/>
    <s v="Salary Expense"/>
    <s v="Line Item"/>
    <x v="2"/>
    <s v="23S"/>
    <x v="75"/>
    <x v="0"/>
    <x v="0"/>
  </r>
  <r>
    <n v="2541"/>
    <s v="Communities For People, Harbor Area"/>
    <n v="25"/>
    <s v="Boston- Harbor Area"/>
    <s v="Salary Expense"/>
    <s v="Line Item"/>
    <x v="2"/>
    <s v="24S"/>
    <x v="76"/>
    <x v="0"/>
    <x v="0"/>
  </r>
  <r>
    <n v="2542"/>
    <s v="Communities For People, Harbor Area"/>
    <n v="25"/>
    <s v="Boston- Harbor Area"/>
    <s v="Salary Expense"/>
    <s v="Line Item"/>
    <x v="2"/>
    <s v="25S"/>
    <x v="77"/>
    <x v="0"/>
    <x v="0"/>
  </r>
  <r>
    <n v="2543"/>
    <s v="Communities For People, Harbor Area"/>
    <n v="25"/>
    <s v="Boston- Harbor Area"/>
    <s v="Salary Expense"/>
    <s v="Line Item"/>
    <x v="2"/>
    <s v="26S"/>
    <x v="78"/>
    <x v="0"/>
    <x v="0"/>
  </r>
  <r>
    <n v="2544"/>
    <s v="Communities For People, Harbor Area"/>
    <n v="25"/>
    <s v="Boston- Harbor Area"/>
    <s v="Salary Expense"/>
    <s v="Line Item"/>
    <x v="2"/>
    <s v="27S"/>
    <x v="79"/>
    <x v="0"/>
    <x v="0"/>
  </r>
  <r>
    <n v="2545"/>
    <s v="Communities For People, Harbor Area"/>
    <n v="25"/>
    <s v="Boston- Harbor Area"/>
    <s v="Salary Expense"/>
    <s v="Line Item"/>
    <x v="2"/>
    <s v="28S"/>
    <x v="80"/>
    <x v="0"/>
    <x v="0"/>
  </r>
  <r>
    <n v="2546"/>
    <s v="Communities For People, Harbor Area"/>
    <n v="25"/>
    <s v="Boston- Harbor Area"/>
    <s v="Salary Expense"/>
    <s v="Line Item"/>
    <x v="2"/>
    <s v="29S"/>
    <x v="81"/>
    <x v="59"/>
    <x v="421"/>
  </r>
  <r>
    <n v="2547"/>
    <s v="Communities For People, Harbor Area"/>
    <n v="25"/>
    <s v="Boston- Harbor Area"/>
    <s v="Salary Expense"/>
    <s v="Line Item"/>
    <x v="2"/>
    <s v="30S"/>
    <x v="82"/>
    <x v="0"/>
    <x v="0"/>
  </r>
  <r>
    <n v="2548"/>
    <s v="Communities For People, Harbor Area"/>
    <n v="25"/>
    <s v="Boston- Harbor Area"/>
    <s v="Salary Expense"/>
    <s v="Line Item"/>
    <x v="2"/>
    <s v="31S"/>
    <x v="83"/>
    <x v="0"/>
    <x v="0"/>
  </r>
  <r>
    <n v="2549"/>
    <s v="Communities For People, Harbor Area"/>
    <n v="25"/>
    <s v="Boston- Harbor Area"/>
    <s v="Salary Expense"/>
    <s v="Line Item"/>
    <x v="2"/>
    <s v="32S"/>
    <x v="84"/>
    <x v="60"/>
    <x v="422"/>
  </r>
  <r>
    <n v="2550"/>
    <s v="Communities For People, Harbor Area"/>
    <n v="25"/>
    <s v="Boston- Harbor Area"/>
    <s v="Salary Expense"/>
    <s v="Line Item"/>
    <x v="2"/>
    <s v="33S"/>
    <x v="85"/>
    <x v="0"/>
    <x v="0"/>
  </r>
  <r>
    <n v="2551"/>
    <s v="Communities For People, Harbor Area"/>
    <n v="25"/>
    <s v="Boston- Harbor Area"/>
    <s v="Salary Expense"/>
    <s v="Line Item"/>
    <x v="2"/>
    <s v="34S"/>
    <x v="86"/>
    <x v="0"/>
    <x v="0"/>
  </r>
  <r>
    <n v="2552"/>
    <s v="Communities For People, Harbor Area"/>
    <n v="25"/>
    <s v="Boston- Harbor Area"/>
    <s v="Salary Expense"/>
    <s v="Line Item"/>
    <x v="2"/>
    <s v="35S"/>
    <x v="87"/>
    <x v="61"/>
    <x v="423"/>
  </r>
  <r>
    <n v="2553"/>
    <s v="Communities For People, Harbor Area"/>
    <n v="25"/>
    <s v="Boston- Harbor Area"/>
    <s v="Salary Expense"/>
    <s v="Line Item"/>
    <x v="2"/>
    <s v="36S"/>
    <x v="88"/>
    <x v="0"/>
    <x v="0"/>
  </r>
  <r>
    <n v="2554"/>
    <s v="Communities For People, Harbor Area"/>
    <n v="25"/>
    <s v="Boston- Harbor Area"/>
    <s v="Salary Expense"/>
    <s v="Line Item"/>
    <x v="2"/>
    <s v="37S"/>
    <x v="89"/>
    <x v="0"/>
    <x v="0"/>
  </r>
  <r>
    <n v="2555"/>
    <s v="Communities For People, Harbor Area"/>
    <n v="25"/>
    <s v="Boston- Harbor Area"/>
    <s v="Salary Expense"/>
    <s v="Line Item"/>
    <x v="0"/>
    <s v="38S"/>
    <x v="90"/>
    <x v="0"/>
    <x v="0"/>
  </r>
  <r>
    <n v="2556"/>
    <s v="Communities For People, Harbor Area"/>
    <n v="25"/>
    <s v="Boston- Harbor Area"/>
    <s v="Salary Expense"/>
    <s v="Total"/>
    <x v="0"/>
    <s v="39S"/>
    <x v="91"/>
    <x v="62"/>
    <x v="424"/>
  </r>
  <r>
    <n v="2557"/>
    <s v="Communities For People, Harbor Area"/>
    <n v="25"/>
    <s v="Boston- Harbor Area"/>
    <s v="Expense"/>
    <s v="Total"/>
    <x v="0"/>
    <s v="1E"/>
    <x v="92"/>
    <x v="62"/>
    <x v="424"/>
  </r>
  <r>
    <n v="2558"/>
    <s v="Communities For People, Harbor Area"/>
    <n v="25"/>
    <s v="Boston- Harbor Area"/>
    <s v="Expense"/>
    <s v="Line Item"/>
    <x v="0"/>
    <s v="2E"/>
    <x v="93"/>
    <x v="0"/>
    <x v="0"/>
  </r>
  <r>
    <n v="2559"/>
    <s v="Communities For People, Harbor Area"/>
    <n v="25"/>
    <s v="Boston- Harbor Area"/>
    <s v="Expense"/>
    <s v="Line Item"/>
    <x v="0"/>
    <s v="3E"/>
    <x v="94"/>
    <x v="0"/>
    <x v="0"/>
  </r>
  <r>
    <n v="2560"/>
    <s v="Communities For People, Harbor Area"/>
    <n v="25"/>
    <s v="Boston- Harbor Area"/>
    <s v="Expense"/>
    <s v="Line Item"/>
    <x v="0"/>
    <s v="4E"/>
    <x v="95"/>
    <x v="0"/>
    <x v="0"/>
  </r>
  <r>
    <n v="2561"/>
    <s v="Communities For People, Harbor Area"/>
    <n v="25"/>
    <s v="Boston- Harbor Area"/>
    <s v="Expense"/>
    <s v="Line Item"/>
    <x v="0"/>
    <s v="5E"/>
    <x v="96"/>
    <x v="0"/>
    <x v="0"/>
  </r>
  <r>
    <n v="2562"/>
    <s v="Communities For People, Harbor Area"/>
    <n v="25"/>
    <s v="Boston- Harbor Area"/>
    <s v="Expense"/>
    <s v="Total"/>
    <x v="0"/>
    <s v="6E"/>
    <x v="97"/>
    <x v="6"/>
    <x v="1"/>
  </r>
  <r>
    <n v="2563"/>
    <s v="Communities For People, Harbor Area"/>
    <n v="25"/>
    <s v="Boston- Harbor Area"/>
    <s v="Expense"/>
    <s v="Line Item"/>
    <x v="0"/>
    <s v="7E"/>
    <x v="98"/>
    <x v="0"/>
    <x v="0"/>
  </r>
  <r>
    <n v="2564"/>
    <s v="Communities For People, Harbor Area"/>
    <n v="25"/>
    <s v="Boston- Harbor Area"/>
    <s v="Expense"/>
    <s v="Total"/>
    <x v="0"/>
    <s v="8E"/>
    <x v="99"/>
    <x v="62"/>
    <x v="424"/>
  </r>
  <r>
    <n v="2565"/>
    <s v="Communities For People, Harbor Area"/>
    <n v="25"/>
    <s v="Boston- Harbor Area"/>
    <s v="Expense"/>
    <s v="Line Item"/>
    <x v="0"/>
    <s v="9E"/>
    <x v="100"/>
    <x v="0"/>
    <x v="425"/>
  </r>
  <r>
    <n v="2566"/>
    <s v="Communities For People, Harbor Area"/>
    <n v="25"/>
    <s v="Boston- Harbor Area"/>
    <s v="Expense"/>
    <s v="Line Item"/>
    <x v="0"/>
    <s v="10E"/>
    <x v="101"/>
    <x v="0"/>
    <x v="426"/>
  </r>
  <r>
    <n v="2567"/>
    <s v="Communities For People, Harbor Area"/>
    <n v="25"/>
    <s v="Boston- Harbor Area"/>
    <s v="Expense"/>
    <s v="Line Item"/>
    <x v="0"/>
    <s v="11E"/>
    <x v="102"/>
    <x v="0"/>
    <x v="0"/>
  </r>
  <r>
    <n v="2568"/>
    <s v="Communities For People, Harbor Area"/>
    <n v="25"/>
    <s v="Boston- Harbor Area"/>
    <s v="Expense"/>
    <s v="Total"/>
    <x v="0"/>
    <s v="12E"/>
    <x v="103"/>
    <x v="0"/>
    <x v="427"/>
  </r>
  <r>
    <n v="2569"/>
    <s v="Communities For People, Harbor Area"/>
    <n v="25"/>
    <s v="Boston- Harbor Area"/>
    <s v="Expense"/>
    <s v="Line Item"/>
    <x v="0"/>
    <s v="13E"/>
    <x v="104"/>
    <x v="0"/>
    <x v="428"/>
  </r>
  <r>
    <n v="2570"/>
    <s v="Communities For People, Harbor Area"/>
    <n v="25"/>
    <s v="Boston- Harbor Area"/>
    <s v="Expense"/>
    <s v="Line Item"/>
    <x v="0"/>
    <s v="14E"/>
    <x v="105"/>
    <x v="0"/>
    <x v="0"/>
  </r>
  <r>
    <n v="2571"/>
    <s v="Communities For People, Harbor Area"/>
    <n v="25"/>
    <s v="Boston- Harbor Area"/>
    <s v="Expense"/>
    <s v="Line Item"/>
    <x v="0"/>
    <s v="15E"/>
    <x v="106"/>
    <x v="0"/>
    <x v="429"/>
  </r>
  <r>
    <n v="2572"/>
    <s v="Communities For People, Harbor Area"/>
    <n v="25"/>
    <s v="Boston- Harbor Area"/>
    <s v="Expense"/>
    <s v="Line Item"/>
    <x v="0"/>
    <s v="16E"/>
    <x v="107"/>
    <x v="0"/>
    <x v="0"/>
  </r>
  <r>
    <n v="2573"/>
    <s v="Communities For People, Harbor Area"/>
    <n v="25"/>
    <s v="Boston- Harbor Area"/>
    <s v="Expense"/>
    <s v="Total"/>
    <x v="0"/>
    <s v="17E"/>
    <x v="108"/>
    <x v="0"/>
    <x v="430"/>
  </r>
  <r>
    <n v="2574"/>
    <s v="Communities For People, Harbor Area"/>
    <n v="25"/>
    <s v="Boston- Harbor Area"/>
    <s v="Expense"/>
    <s v="Line Item"/>
    <x v="0"/>
    <s v="18E"/>
    <x v="109"/>
    <x v="0"/>
    <x v="0"/>
  </r>
  <r>
    <n v="2575"/>
    <s v="Communities For People, Harbor Area"/>
    <n v="25"/>
    <s v="Boston- Harbor Area"/>
    <s v="Expense"/>
    <s v="Line Item"/>
    <x v="0"/>
    <s v="19E"/>
    <x v="110"/>
    <x v="0"/>
    <x v="0"/>
  </r>
  <r>
    <n v="2576"/>
    <s v="Communities For People, Harbor Area"/>
    <n v="25"/>
    <s v="Boston- Harbor Area"/>
    <s v="Expense"/>
    <s v="Line Item"/>
    <x v="0"/>
    <s v="20E"/>
    <x v="111"/>
    <x v="0"/>
    <x v="0"/>
  </r>
  <r>
    <n v="2577"/>
    <s v="Communities For People, Harbor Area"/>
    <n v="25"/>
    <s v="Boston- Harbor Area"/>
    <s v="Expense"/>
    <s v="Line Item"/>
    <x v="0"/>
    <s v="21E"/>
    <x v="112"/>
    <x v="0"/>
    <x v="0"/>
  </r>
  <r>
    <n v="2578"/>
    <s v="Communities For People, Harbor Area"/>
    <n v="25"/>
    <s v="Boston- Harbor Area"/>
    <s v="Expense"/>
    <s v="Line Item"/>
    <x v="0"/>
    <s v="22E"/>
    <x v="113"/>
    <x v="0"/>
    <x v="0"/>
  </r>
  <r>
    <n v="2579"/>
    <s v="Communities For People, Harbor Area"/>
    <n v="25"/>
    <s v="Boston- Harbor Area"/>
    <s v="Expense"/>
    <s v="Line Item"/>
    <x v="0"/>
    <s v="23E"/>
    <x v="114"/>
    <x v="0"/>
    <x v="431"/>
  </r>
  <r>
    <n v="2580"/>
    <s v="Communities For People, Harbor Area"/>
    <n v="25"/>
    <s v="Boston- Harbor Area"/>
    <s v="Expense"/>
    <s v="Line Item"/>
    <x v="0"/>
    <s v="24E"/>
    <x v="115"/>
    <x v="0"/>
    <x v="0"/>
  </r>
  <r>
    <n v="2581"/>
    <s v="Communities For People, Harbor Area"/>
    <n v="25"/>
    <s v="Boston- Harbor Area"/>
    <s v="Expense"/>
    <s v="Line Item"/>
    <x v="0"/>
    <s v="25E"/>
    <x v="116"/>
    <x v="0"/>
    <x v="0"/>
  </r>
  <r>
    <n v="2582"/>
    <s v="Communities For People, Harbor Area"/>
    <n v="25"/>
    <s v="Boston- Harbor Area"/>
    <s v="Expense"/>
    <s v="Line Item"/>
    <x v="0"/>
    <s v="26E"/>
    <x v="117"/>
    <x v="0"/>
    <x v="0"/>
  </r>
  <r>
    <n v="2583"/>
    <s v="Communities For People, Harbor Area"/>
    <n v="25"/>
    <s v="Boston- Harbor Area"/>
    <s v="Expense"/>
    <s v="Line Item"/>
    <x v="0"/>
    <s v="27E"/>
    <x v="118"/>
    <x v="0"/>
    <x v="0"/>
  </r>
  <r>
    <n v="2584"/>
    <s v="Communities For People, Harbor Area"/>
    <n v="25"/>
    <s v="Boston- Harbor Area"/>
    <s v="Expense"/>
    <s v="Line Item"/>
    <x v="0"/>
    <s v="28E"/>
    <x v="119"/>
    <x v="0"/>
    <x v="0"/>
  </r>
  <r>
    <n v="2585"/>
    <s v="Communities For People, Harbor Area"/>
    <n v="25"/>
    <s v="Boston- Harbor Area"/>
    <s v="Expense"/>
    <s v="Line Item"/>
    <x v="0"/>
    <s v="29E"/>
    <x v="120"/>
    <x v="0"/>
    <x v="0"/>
  </r>
  <r>
    <n v="2586"/>
    <s v="Communities For People, Harbor Area"/>
    <n v="25"/>
    <s v="Boston- Harbor Area"/>
    <s v="Expense"/>
    <s v="Line Item"/>
    <x v="0"/>
    <s v="30E"/>
    <x v="121"/>
    <x v="0"/>
    <x v="432"/>
  </r>
  <r>
    <n v="2587"/>
    <s v="Communities For People, Harbor Area"/>
    <n v="25"/>
    <s v="Boston- Harbor Area"/>
    <s v="Expense"/>
    <s v="Line Item"/>
    <x v="0"/>
    <s v="31E"/>
    <x v="122"/>
    <x v="0"/>
    <x v="0"/>
  </r>
  <r>
    <n v="2588"/>
    <s v="Communities For People, Harbor Area"/>
    <n v="25"/>
    <s v="Boston- Harbor Area"/>
    <s v="Expense"/>
    <s v="Line Item"/>
    <x v="0"/>
    <s v="32E"/>
    <x v="123"/>
    <x v="0"/>
    <x v="0"/>
  </r>
  <r>
    <n v="2589"/>
    <s v="Communities For People, Harbor Area"/>
    <n v="25"/>
    <s v="Boston- Harbor Area"/>
    <s v="Expense"/>
    <s v="Line Item"/>
    <x v="0"/>
    <s v="33E"/>
    <x v="124"/>
    <x v="0"/>
    <x v="0"/>
  </r>
  <r>
    <n v="2590"/>
    <s v="Communities For People, Harbor Area"/>
    <n v="25"/>
    <s v="Boston- Harbor Area"/>
    <s v="Expense"/>
    <s v="Line Item"/>
    <x v="0"/>
    <s v="34E"/>
    <x v="125"/>
    <x v="0"/>
    <x v="0"/>
  </r>
  <r>
    <n v="2591"/>
    <s v="Communities For People, Harbor Area"/>
    <n v="25"/>
    <s v="Boston- Harbor Area"/>
    <s v="Expense"/>
    <s v="Line Item"/>
    <x v="0"/>
    <s v="35E"/>
    <x v="126"/>
    <x v="0"/>
    <x v="0"/>
  </r>
  <r>
    <n v="2592"/>
    <s v="Communities For People, Harbor Area"/>
    <n v="25"/>
    <s v="Boston- Harbor Area"/>
    <s v="Expense"/>
    <s v="Total"/>
    <x v="0"/>
    <s v="36E"/>
    <x v="127"/>
    <x v="0"/>
    <x v="433"/>
  </r>
  <r>
    <n v="2593"/>
    <s v="Communities For People, Harbor Area"/>
    <n v="25"/>
    <s v="Boston- Harbor Area"/>
    <s v="Expense"/>
    <s v="Line Item"/>
    <x v="0"/>
    <s v="42E"/>
    <x v="128"/>
    <x v="0"/>
    <x v="0"/>
  </r>
  <r>
    <n v="2594"/>
    <s v="Communities For People, Harbor Area"/>
    <n v="25"/>
    <s v="Boston- Harbor Area"/>
    <s v="Expense"/>
    <s v="Line Item"/>
    <x v="0"/>
    <s v="43E"/>
    <x v="129"/>
    <x v="0"/>
    <x v="0"/>
  </r>
  <r>
    <n v="2595"/>
    <s v="Communities For People, Harbor Area"/>
    <n v="25"/>
    <s v="Boston- Harbor Area"/>
    <s v="Expense"/>
    <s v="Line Item"/>
    <x v="0"/>
    <s v="44E"/>
    <x v="130"/>
    <x v="0"/>
    <x v="0"/>
  </r>
  <r>
    <n v="2596"/>
    <s v="Communities For People, Harbor Area"/>
    <n v="25"/>
    <s v="Boston- Harbor Area"/>
    <s v="Expense"/>
    <s v="Line Item"/>
    <x v="0"/>
    <s v="48E"/>
    <x v="131"/>
    <x v="0"/>
    <x v="434"/>
  </r>
  <r>
    <n v="2597"/>
    <s v="Communities For People, Harbor Area"/>
    <n v="25"/>
    <s v="Boston- Harbor Area"/>
    <s v="Expense"/>
    <s v="Line Item"/>
    <x v="0"/>
    <s v="49E"/>
    <x v="132"/>
    <x v="0"/>
    <x v="0"/>
  </r>
  <r>
    <n v="2598"/>
    <s v="Communities For People, Harbor Area"/>
    <n v="25"/>
    <s v="Boston- Harbor Area"/>
    <s v="Expense"/>
    <s v="Line Item"/>
    <x v="0"/>
    <s v="50E"/>
    <x v="133"/>
    <x v="0"/>
    <x v="0"/>
  </r>
  <r>
    <n v="2599"/>
    <s v="Communities For People, Harbor Area"/>
    <n v="25"/>
    <s v="Boston- Harbor Area"/>
    <s v="Expense"/>
    <s v="Total"/>
    <x v="0"/>
    <s v="51E"/>
    <x v="134"/>
    <x v="0"/>
    <x v="434"/>
  </r>
  <r>
    <n v="2600"/>
    <s v="Communities For People, Harbor Area"/>
    <n v="25"/>
    <s v="Boston- Harbor Area"/>
    <s v="Expense"/>
    <s v="Line Item"/>
    <x v="0"/>
    <s v="52E"/>
    <x v="135"/>
    <x v="0"/>
    <x v="435"/>
  </r>
  <r>
    <n v="2601"/>
    <s v="Communities For People, Harbor Area"/>
    <n v="25"/>
    <s v="Boston- Harbor Area"/>
    <s v="Expense"/>
    <s v="Total"/>
    <x v="0"/>
    <s v="53E"/>
    <x v="136"/>
    <x v="0"/>
    <x v="436"/>
  </r>
  <r>
    <n v="2602"/>
    <s v="Communities For People, Harbor Area"/>
    <n v="25"/>
    <s v="Boston- Harbor Area"/>
    <s v="Expense"/>
    <s v="Line Item"/>
    <x v="0"/>
    <s v="54E"/>
    <x v="137"/>
    <x v="0"/>
    <x v="0"/>
  </r>
  <r>
    <n v="2603"/>
    <s v="Communities For People, Harbor Area"/>
    <n v="25"/>
    <s v="Boston- Harbor Area"/>
    <s v="Expense"/>
    <s v="Line Item"/>
    <x v="0"/>
    <s v="55E"/>
    <x v="138"/>
    <x v="0"/>
    <x v="0"/>
  </r>
  <r>
    <n v="2604"/>
    <s v="Communities For People, Harbor Area"/>
    <n v="25"/>
    <s v="Boston- Harbor Area"/>
    <s v="Expense"/>
    <s v="Total"/>
    <x v="0"/>
    <s v="56E"/>
    <x v="139"/>
    <x v="0"/>
    <x v="436"/>
  </r>
  <r>
    <n v="2605"/>
    <s v="Communities For People, Harbor Area"/>
    <n v="25"/>
    <s v="Boston- Harbor Area"/>
    <s v="Expense"/>
    <s v="Total"/>
    <x v="0"/>
    <s v="57E"/>
    <x v="140"/>
    <x v="0"/>
    <x v="419"/>
  </r>
  <r>
    <n v="2606"/>
    <s v="Communities For People, Harbor Area"/>
    <n v="25"/>
    <s v="Boston- Harbor Area"/>
    <s v="Expense"/>
    <s v="Line Item"/>
    <x v="0"/>
    <s v="58E"/>
    <x v="141"/>
    <x v="0"/>
    <x v="437"/>
  </r>
  <r>
    <n v="2607"/>
    <s v="Communities For People, Harbor Area"/>
    <n v="25"/>
    <s v="Boston- Harbor Area"/>
    <s v="Non-Reimbursable"/>
    <s v="Line Item"/>
    <x v="0"/>
    <s v="1N"/>
    <x v="142"/>
    <x v="0"/>
    <x v="0"/>
  </r>
  <r>
    <n v="2608"/>
    <s v="Communities For People, Harbor Area"/>
    <n v="25"/>
    <s v="Boston- Harbor Area"/>
    <s v="Non-Reimbursable"/>
    <s v="Line Item"/>
    <x v="0"/>
    <s v="2N"/>
    <x v="143"/>
    <x v="0"/>
    <x v="0"/>
  </r>
  <r>
    <n v="2609"/>
    <s v="Communities For People, Harbor Area"/>
    <n v="25"/>
    <s v="Boston- Harbor Area"/>
    <s v="Non-Reimbursable"/>
    <s v="Line Item"/>
    <x v="0"/>
    <s v="3N"/>
    <x v="144"/>
    <x v="0"/>
    <x v="0"/>
  </r>
  <r>
    <n v="2610"/>
    <s v="Communities For People, Harbor Area"/>
    <n v="25"/>
    <s v="Boston- Harbor Area"/>
    <s v="Non-Reimbursable"/>
    <s v="Line Item"/>
    <x v="0"/>
    <s v="4N"/>
    <x v="145"/>
    <x v="0"/>
    <x v="0"/>
  </r>
  <r>
    <n v="2611"/>
    <s v="Communities For People, Harbor Area"/>
    <n v="25"/>
    <s v="Boston- Harbor Area"/>
    <s v="Non-Reimbursable"/>
    <s v="Line Item"/>
    <x v="0"/>
    <s v="5N"/>
    <x v="146"/>
    <x v="0"/>
    <x v="0"/>
  </r>
  <r>
    <n v="2612"/>
    <s v="Communities For People, Harbor Area"/>
    <n v="25"/>
    <s v="Boston- Harbor Area"/>
    <s v="Non-Reimbursable"/>
    <s v="Line Item"/>
    <x v="0"/>
    <s v="6N"/>
    <x v="147"/>
    <x v="0"/>
    <x v="0"/>
  </r>
  <r>
    <n v="2613"/>
    <s v="Communities For People, Harbor Area"/>
    <n v="25"/>
    <s v="Boston- Harbor Area"/>
    <s v="Non-Reimbursable"/>
    <s v="Line Item"/>
    <x v="0"/>
    <s v="7N"/>
    <x v="148"/>
    <x v="0"/>
    <x v="0"/>
  </r>
  <r>
    <n v="2614"/>
    <s v="Communities For People, Harbor Area"/>
    <n v="25"/>
    <s v="Boston- Harbor Area"/>
    <s v="Non-Reimbursable"/>
    <s v="Total"/>
    <x v="0"/>
    <s v="8N"/>
    <x v="149"/>
    <x v="0"/>
    <x v="0"/>
  </r>
  <r>
    <n v="2615"/>
    <s v="Communities For People, Harbor Area"/>
    <n v="25"/>
    <s v="Boston- Harbor Area"/>
    <s v="Non-Reimbursable"/>
    <s v="Total"/>
    <x v="0"/>
    <s v="9N"/>
    <x v="150"/>
    <x v="0"/>
    <x v="0"/>
  </r>
  <r>
    <n v="2616"/>
    <s v="Communities For People, Harbor Area"/>
    <n v="25"/>
    <s v="Boston- Harbor Area"/>
    <s v="Non-Reimbursable"/>
    <s v="Line Item"/>
    <x v="0"/>
    <s v="10N"/>
    <x v="151"/>
    <x v="0"/>
    <x v="418"/>
  </r>
  <r>
    <n v="2617"/>
    <s v="Communities For People, Harbor Area"/>
    <n v="25"/>
    <s v="Boston- Harbor Area"/>
    <s v="Non-Reimbursable"/>
    <s v="Line Item"/>
    <x v="0"/>
    <s v="11N"/>
    <x v="152"/>
    <x v="0"/>
    <x v="0"/>
  </r>
  <r>
    <n v="2618"/>
    <s v="Communities For People, Harbor Area"/>
    <n v="25"/>
    <s v="Boston- Harbor Area"/>
    <s v="Non-Reimbursable"/>
    <s v="Line Item"/>
    <x v="0"/>
    <s v="12N"/>
    <x v="153"/>
    <x v="0"/>
    <x v="438"/>
  </r>
  <r>
    <n v="2619"/>
    <s v="Communities For People, Hyde Park"/>
    <n v="26"/>
    <s v="Boston- Hyde Park"/>
    <s v="Revenue"/>
    <s v="Line Item"/>
    <x v="0"/>
    <s v="1R"/>
    <x v="0"/>
    <x v="0"/>
    <x v="0"/>
  </r>
  <r>
    <n v="2620"/>
    <s v="Communities For People, Hyde Park"/>
    <n v="26"/>
    <s v="Boston- Hyde Park"/>
    <s v="Revenue"/>
    <s v="Line Item"/>
    <x v="0"/>
    <s v="2R"/>
    <x v="1"/>
    <x v="0"/>
    <x v="0"/>
  </r>
  <r>
    <n v="2621"/>
    <s v="Communities For People, Hyde Park"/>
    <n v="26"/>
    <s v="Boston- Hyde Park"/>
    <s v="Revenue"/>
    <s v="Line Item"/>
    <x v="0"/>
    <s v="3R"/>
    <x v="2"/>
    <x v="0"/>
    <x v="0"/>
  </r>
  <r>
    <n v="2622"/>
    <s v="Communities For People, Hyde Park"/>
    <n v="26"/>
    <s v="Boston- Hyde Park"/>
    <s v="Revenue"/>
    <s v="Total"/>
    <x v="0"/>
    <s v="4R"/>
    <x v="3"/>
    <x v="0"/>
    <x v="1"/>
  </r>
  <r>
    <n v="2623"/>
    <s v="Communities For People, Hyde Park"/>
    <n v="26"/>
    <s v="Boston- Hyde Park"/>
    <s v="Revenue"/>
    <s v="Line Item"/>
    <x v="0"/>
    <s v="5R"/>
    <x v="4"/>
    <x v="0"/>
    <x v="0"/>
  </r>
  <r>
    <n v="2624"/>
    <s v="Communities For People, Hyde Park"/>
    <n v="26"/>
    <s v="Boston- Hyde Park"/>
    <s v="Revenue"/>
    <s v="Line Item"/>
    <x v="0"/>
    <s v="6R"/>
    <x v="5"/>
    <x v="0"/>
    <x v="0"/>
  </r>
  <r>
    <n v="2625"/>
    <s v="Communities For People, Hyde Park"/>
    <n v="26"/>
    <s v="Boston- Hyde Park"/>
    <s v="Revenue"/>
    <s v="Total"/>
    <x v="0"/>
    <s v="7R"/>
    <x v="6"/>
    <x v="0"/>
    <x v="1"/>
  </r>
  <r>
    <n v="2626"/>
    <s v="Communities For People, Hyde Park"/>
    <n v="26"/>
    <s v="Boston- Hyde Park"/>
    <s v="Revenue"/>
    <s v="Line Item"/>
    <x v="0"/>
    <s v="8R"/>
    <x v="7"/>
    <x v="0"/>
    <x v="0"/>
  </r>
  <r>
    <n v="2627"/>
    <s v="Communities For People, Hyde Park"/>
    <n v="26"/>
    <s v="Boston- Hyde Park"/>
    <s v="Revenue"/>
    <s v="Line Item"/>
    <x v="0"/>
    <s v="9R"/>
    <x v="8"/>
    <x v="0"/>
    <x v="0"/>
  </r>
  <r>
    <n v="2628"/>
    <s v="Communities For People, Hyde Park"/>
    <n v="26"/>
    <s v="Boston- Hyde Park"/>
    <s v="Revenue"/>
    <s v="Line Item"/>
    <x v="0"/>
    <s v="10R"/>
    <x v="9"/>
    <x v="0"/>
    <x v="0"/>
  </r>
  <r>
    <n v="2629"/>
    <s v="Communities For People, Hyde Park"/>
    <n v="26"/>
    <s v="Boston- Hyde Park"/>
    <s v="Revenue"/>
    <s v="Line Item"/>
    <x v="0"/>
    <s v="11R"/>
    <x v="10"/>
    <x v="0"/>
    <x v="439"/>
  </r>
  <r>
    <n v="2630"/>
    <s v="Communities For People, Hyde Park"/>
    <n v="26"/>
    <s v="Boston- Hyde Park"/>
    <s v="Revenue"/>
    <s v="Line Item"/>
    <x v="0"/>
    <s v="12R"/>
    <x v="11"/>
    <x v="0"/>
    <x v="0"/>
  </r>
  <r>
    <n v="2631"/>
    <s v="Communities For People, Hyde Park"/>
    <n v="26"/>
    <s v="Boston- Hyde Park"/>
    <s v="Revenue"/>
    <s v="Line Item"/>
    <x v="0"/>
    <s v="13R"/>
    <x v="12"/>
    <x v="0"/>
    <x v="0"/>
  </r>
  <r>
    <n v="2632"/>
    <s v="Communities For People, Hyde Park"/>
    <n v="26"/>
    <s v="Boston- Hyde Park"/>
    <s v="Revenue"/>
    <s v="Line Item"/>
    <x v="0"/>
    <s v="14R"/>
    <x v="13"/>
    <x v="0"/>
    <x v="0"/>
  </r>
  <r>
    <n v="2633"/>
    <s v="Communities For People, Hyde Park"/>
    <n v="26"/>
    <s v="Boston- Hyde Park"/>
    <s v="Revenue"/>
    <s v="Line Item"/>
    <x v="0"/>
    <s v="15R"/>
    <x v="14"/>
    <x v="0"/>
    <x v="0"/>
  </r>
  <r>
    <n v="2634"/>
    <s v="Communities For People, Hyde Park"/>
    <n v="26"/>
    <s v="Boston- Hyde Park"/>
    <s v="Revenue"/>
    <s v="Line Item"/>
    <x v="0"/>
    <s v="16R"/>
    <x v="15"/>
    <x v="0"/>
    <x v="0"/>
  </r>
  <r>
    <n v="2635"/>
    <s v="Communities For People, Hyde Park"/>
    <n v="26"/>
    <s v="Boston- Hyde Park"/>
    <s v="Revenue"/>
    <s v="Line Item"/>
    <x v="0"/>
    <s v="17R"/>
    <x v="16"/>
    <x v="0"/>
    <x v="0"/>
  </r>
  <r>
    <n v="2636"/>
    <s v="Communities For People, Hyde Park"/>
    <n v="26"/>
    <s v="Boston- Hyde Park"/>
    <s v="Revenue"/>
    <s v="Line Item"/>
    <x v="0"/>
    <s v="18R"/>
    <x v="17"/>
    <x v="0"/>
    <x v="0"/>
  </r>
  <r>
    <n v="2637"/>
    <s v="Communities For People, Hyde Park"/>
    <n v="26"/>
    <s v="Boston- Hyde Park"/>
    <s v="Revenue"/>
    <s v="Line Item"/>
    <x v="0"/>
    <s v="19R"/>
    <x v="18"/>
    <x v="0"/>
    <x v="0"/>
  </r>
  <r>
    <n v="2638"/>
    <s v="Communities For People, Hyde Park"/>
    <n v="26"/>
    <s v="Boston- Hyde Park"/>
    <s v="Revenue"/>
    <s v="Line Item"/>
    <x v="0"/>
    <s v="20R"/>
    <x v="19"/>
    <x v="0"/>
    <x v="0"/>
  </r>
  <r>
    <n v="2639"/>
    <s v="Communities For People, Hyde Park"/>
    <n v="26"/>
    <s v="Boston- Hyde Park"/>
    <s v="Revenue"/>
    <s v="Line Item"/>
    <x v="0"/>
    <s v="21R"/>
    <x v="20"/>
    <x v="0"/>
    <x v="0"/>
  </r>
  <r>
    <n v="2640"/>
    <s v="Communities For People, Hyde Park"/>
    <n v="26"/>
    <s v="Boston- Hyde Park"/>
    <s v="Revenue"/>
    <s v="Line Item"/>
    <x v="0"/>
    <s v="22R"/>
    <x v="21"/>
    <x v="0"/>
    <x v="0"/>
  </r>
  <r>
    <n v="2641"/>
    <s v="Communities For People, Hyde Park"/>
    <n v="26"/>
    <s v="Boston- Hyde Park"/>
    <s v="Revenue"/>
    <s v="Line Item"/>
    <x v="0"/>
    <s v="23R"/>
    <x v="22"/>
    <x v="0"/>
    <x v="0"/>
  </r>
  <r>
    <n v="2642"/>
    <s v="Communities For People, Hyde Park"/>
    <n v="26"/>
    <s v="Boston- Hyde Park"/>
    <s v="Revenue"/>
    <s v="Line Item"/>
    <x v="0"/>
    <s v="24R"/>
    <x v="23"/>
    <x v="0"/>
    <x v="0"/>
  </r>
  <r>
    <n v="2643"/>
    <s v="Communities For People, Hyde Park"/>
    <n v="26"/>
    <s v="Boston- Hyde Park"/>
    <s v="Revenue"/>
    <s v="Line Item"/>
    <x v="0"/>
    <s v="25R"/>
    <x v="24"/>
    <x v="0"/>
    <x v="0"/>
  </r>
  <r>
    <n v="2644"/>
    <s v="Communities For People, Hyde Park"/>
    <n v="26"/>
    <s v="Boston- Hyde Park"/>
    <s v="Revenue"/>
    <s v="Line Item"/>
    <x v="0"/>
    <s v="26R"/>
    <x v="25"/>
    <x v="0"/>
    <x v="0"/>
  </r>
  <r>
    <n v="2645"/>
    <s v="Communities For People, Hyde Park"/>
    <n v="26"/>
    <s v="Boston- Hyde Park"/>
    <s v="Revenue"/>
    <s v="Line Item"/>
    <x v="0"/>
    <s v="27R"/>
    <x v="26"/>
    <x v="0"/>
    <x v="0"/>
  </r>
  <r>
    <n v="2646"/>
    <s v="Communities For People, Hyde Park"/>
    <n v="26"/>
    <s v="Boston- Hyde Park"/>
    <s v="Revenue"/>
    <s v="Line Item"/>
    <x v="0"/>
    <s v="28R"/>
    <x v="27"/>
    <x v="0"/>
    <x v="0"/>
  </r>
  <r>
    <n v="2647"/>
    <s v="Communities For People, Hyde Park"/>
    <n v="26"/>
    <s v="Boston- Hyde Park"/>
    <s v="Revenue"/>
    <s v="Line Item"/>
    <x v="0"/>
    <s v="29R"/>
    <x v="28"/>
    <x v="0"/>
    <x v="0"/>
  </r>
  <r>
    <n v="2648"/>
    <s v="Communities For People, Hyde Park"/>
    <n v="26"/>
    <s v="Boston- Hyde Park"/>
    <s v="Revenue"/>
    <s v="Line Item"/>
    <x v="0"/>
    <s v="30R"/>
    <x v="29"/>
    <x v="0"/>
    <x v="0"/>
  </r>
  <r>
    <n v="2649"/>
    <s v="Communities For People, Hyde Park"/>
    <n v="26"/>
    <s v="Boston- Hyde Park"/>
    <s v="Revenue"/>
    <s v="Line Item"/>
    <x v="0"/>
    <s v="31R"/>
    <x v="30"/>
    <x v="0"/>
    <x v="0"/>
  </r>
  <r>
    <n v="2650"/>
    <s v="Communities For People, Hyde Park"/>
    <n v="26"/>
    <s v="Boston- Hyde Park"/>
    <s v="Revenue"/>
    <s v="Line Item"/>
    <x v="0"/>
    <s v="32R"/>
    <x v="31"/>
    <x v="0"/>
    <x v="0"/>
  </r>
  <r>
    <n v="2651"/>
    <s v="Communities For People, Hyde Park"/>
    <n v="26"/>
    <s v="Boston- Hyde Park"/>
    <s v="Revenue"/>
    <s v="Line Item"/>
    <x v="0"/>
    <s v="33R"/>
    <x v="32"/>
    <x v="0"/>
    <x v="0"/>
  </r>
  <r>
    <n v="2652"/>
    <s v="Communities For People, Hyde Park"/>
    <n v="26"/>
    <s v="Boston- Hyde Park"/>
    <s v="Revenue"/>
    <s v="Line Item"/>
    <x v="0"/>
    <s v="34R"/>
    <x v="33"/>
    <x v="0"/>
    <x v="0"/>
  </r>
  <r>
    <n v="2653"/>
    <s v="Communities For People, Hyde Park"/>
    <n v="26"/>
    <s v="Boston- Hyde Park"/>
    <s v="Revenue"/>
    <s v="Line Item"/>
    <x v="0"/>
    <s v="35R"/>
    <x v="34"/>
    <x v="0"/>
    <x v="0"/>
  </r>
  <r>
    <n v="2654"/>
    <s v="Communities For People, Hyde Park"/>
    <n v="26"/>
    <s v="Boston- Hyde Park"/>
    <s v="Revenue"/>
    <s v="Line Item"/>
    <x v="0"/>
    <s v="36R"/>
    <x v="35"/>
    <x v="0"/>
    <x v="0"/>
  </r>
  <r>
    <n v="2655"/>
    <s v="Communities For People, Hyde Park"/>
    <n v="26"/>
    <s v="Boston- Hyde Park"/>
    <s v="Revenue"/>
    <s v="Line Item"/>
    <x v="0"/>
    <s v="37R"/>
    <x v="36"/>
    <x v="0"/>
    <x v="0"/>
  </r>
  <r>
    <n v="2656"/>
    <s v="Communities For People, Hyde Park"/>
    <n v="26"/>
    <s v="Boston- Hyde Park"/>
    <s v="Revenue"/>
    <s v="Line Item"/>
    <x v="0"/>
    <s v="38R"/>
    <x v="37"/>
    <x v="0"/>
    <x v="0"/>
  </r>
  <r>
    <n v="2657"/>
    <s v="Communities For People, Hyde Park"/>
    <n v="26"/>
    <s v="Boston- Hyde Park"/>
    <s v="Revenue"/>
    <s v="Line Item"/>
    <x v="0"/>
    <s v="39R"/>
    <x v="38"/>
    <x v="0"/>
    <x v="0"/>
  </r>
  <r>
    <n v="2658"/>
    <s v="Communities For People, Hyde Park"/>
    <n v="26"/>
    <s v="Boston- Hyde Park"/>
    <s v="Revenue"/>
    <s v="Line Item"/>
    <x v="0"/>
    <s v="40R"/>
    <x v="39"/>
    <x v="0"/>
    <x v="0"/>
  </r>
  <r>
    <n v="2659"/>
    <s v="Communities For People, Hyde Park"/>
    <n v="26"/>
    <s v="Boston- Hyde Park"/>
    <s v="Revenue"/>
    <s v="Line Item"/>
    <x v="0"/>
    <s v="41R"/>
    <x v="40"/>
    <x v="0"/>
    <x v="0"/>
  </r>
  <r>
    <n v="2660"/>
    <s v="Communities For People, Hyde Park"/>
    <n v="26"/>
    <s v="Boston- Hyde Park"/>
    <s v="Revenue"/>
    <s v="Line Item"/>
    <x v="0"/>
    <s v="42R"/>
    <x v="41"/>
    <x v="0"/>
    <x v="0"/>
  </r>
  <r>
    <n v="2661"/>
    <s v="Communities For People, Hyde Park"/>
    <n v="26"/>
    <s v="Boston- Hyde Park"/>
    <s v="Revenue"/>
    <s v="Total"/>
    <x v="0"/>
    <s v="43R"/>
    <x v="42"/>
    <x v="0"/>
    <x v="439"/>
  </r>
  <r>
    <n v="2662"/>
    <s v="Communities For People, Hyde Park"/>
    <n v="26"/>
    <s v="Boston- Hyde Park"/>
    <s v="Revenue"/>
    <s v="Line Item"/>
    <x v="0"/>
    <s v="44R"/>
    <x v="43"/>
    <x v="0"/>
    <x v="0"/>
  </r>
  <r>
    <n v="2663"/>
    <s v="Communities For People, Hyde Park"/>
    <n v="26"/>
    <s v="Boston- Hyde Park"/>
    <s v="Revenue"/>
    <s v="Line Item"/>
    <x v="0"/>
    <s v="45R"/>
    <x v="44"/>
    <x v="0"/>
    <x v="0"/>
  </r>
  <r>
    <n v="2664"/>
    <s v="Communities For People, Hyde Park"/>
    <n v="26"/>
    <s v="Boston- Hyde Park"/>
    <s v="Revenue"/>
    <s v="Line Item"/>
    <x v="0"/>
    <s v="46R"/>
    <x v="45"/>
    <x v="0"/>
    <x v="0"/>
  </r>
  <r>
    <n v="2665"/>
    <s v="Communities For People, Hyde Park"/>
    <n v="26"/>
    <s v="Boston- Hyde Park"/>
    <s v="Revenue"/>
    <s v="Line Item"/>
    <x v="0"/>
    <s v="47R"/>
    <x v="46"/>
    <x v="0"/>
    <x v="0"/>
  </r>
  <r>
    <n v="2666"/>
    <s v="Communities For People, Hyde Park"/>
    <n v="26"/>
    <s v="Boston- Hyde Park"/>
    <s v="Revenue"/>
    <s v="Line Item"/>
    <x v="0"/>
    <s v="48R"/>
    <x v="47"/>
    <x v="0"/>
    <x v="0"/>
  </r>
  <r>
    <n v="2667"/>
    <s v="Communities For People, Hyde Park"/>
    <n v="26"/>
    <s v="Boston- Hyde Park"/>
    <s v="Revenue"/>
    <s v="Line Item"/>
    <x v="0"/>
    <s v="49R"/>
    <x v="48"/>
    <x v="0"/>
    <x v="440"/>
  </r>
  <r>
    <n v="2668"/>
    <s v="Communities For People, Hyde Park"/>
    <n v="26"/>
    <s v="Boston- Hyde Park"/>
    <s v="Revenue"/>
    <s v="Line Item"/>
    <x v="0"/>
    <s v="50R"/>
    <x v="49"/>
    <x v="0"/>
    <x v="0"/>
  </r>
  <r>
    <n v="2669"/>
    <s v="Communities For People, Hyde Park"/>
    <n v="26"/>
    <s v="Boston- Hyde Park"/>
    <s v="Revenue"/>
    <s v="Line Item"/>
    <x v="0"/>
    <s v="51R"/>
    <x v="50"/>
    <x v="0"/>
    <x v="0"/>
  </r>
  <r>
    <n v="2670"/>
    <s v="Communities For People, Hyde Park"/>
    <n v="26"/>
    <s v="Boston- Hyde Park"/>
    <s v="Revenue"/>
    <s v="Line Item"/>
    <x v="0"/>
    <s v="52R"/>
    <x v="51"/>
    <x v="0"/>
    <x v="0"/>
  </r>
  <r>
    <n v="2671"/>
    <s v="Communities For People, Hyde Park"/>
    <n v="26"/>
    <s v="Boston- Hyde Park"/>
    <s v="Revenue"/>
    <s v="Total"/>
    <x v="0"/>
    <s v="53R"/>
    <x v="52"/>
    <x v="0"/>
    <x v="441"/>
  </r>
  <r>
    <n v="2672"/>
    <s v="Communities For People, Hyde Park"/>
    <n v="26"/>
    <s v="Boston- Hyde Park"/>
    <s v="Salary Expense"/>
    <s v="Line Item"/>
    <x v="1"/>
    <s v="1S"/>
    <x v="53"/>
    <x v="19"/>
    <x v="442"/>
  </r>
  <r>
    <n v="2673"/>
    <s v="Communities For People, Hyde Park"/>
    <n v="26"/>
    <s v="Boston- Hyde Park"/>
    <s v="Salary Expense"/>
    <s v="Line Item"/>
    <x v="1"/>
    <s v="2S"/>
    <x v="54"/>
    <x v="0"/>
    <x v="0"/>
  </r>
  <r>
    <n v="2674"/>
    <s v="Communities For People, Hyde Park"/>
    <n v="26"/>
    <s v="Boston- Hyde Park"/>
    <s v="Salary Expense"/>
    <s v="Line Item"/>
    <x v="1"/>
    <s v="3S"/>
    <x v="55"/>
    <x v="0"/>
    <x v="0"/>
  </r>
  <r>
    <n v="2675"/>
    <s v="Communities For People, Hyde Park"/>
    <n v="26"/>
    <s v="Boston- Hyde Park"/>
    <s v="Salary Expense"/>
    <s v="Line Item"/>
    <x v="2"/>
    <s v="4S"/>
    <x v="56"/>
    <x v="0"/>
    <x v="0"/>
  </r>
  <r>
    <n v="2676"/>
    <s v="Communities For People, Hyde Park"/>
    <n v="26"/>
    <s v="Boston- Hyde Park"/>
    <s v="Salary Expense"/>
    <s v="Line Item"/>
    <x v="2"/>
    <s v="5S"/>
    <x v="57"/>
    <x v="0"/>
    <x v="0"/>
  </r>
  <r>
    <n v="2677"/>
    <s v="Communities For People, Hyde Park"/>
    <n v="26"/>
    <s v="Boston- Hyde Park"/>
    <s v="Salary Expense"/>
    <s v="Line Item"/>
    <x v="2"/>
    <s v="6S"/>
    <x v="58"/>
    <x v="0"/>
    <x v="0"/>
  </r>
  <r>
    <n v="2678"/>
    <s v="Communities For People, Hyde Park"/>
    <n v="26"/>
    <s v="Boston- Hyde Park"/>
    <s v="Salary Expense"/>
    <s v="Line Item"/>
    <x v="2"/>
    <s v="7S"/>
    <x v="59"/>
    <x v="0"/>
    <x v="0"/>
  </r>
  <r>
    <n v="2679"/>
    <s v="Communities For People, Hyde Park"/>
    <n v="26"/>
    <s v="Boston- Hyde Park"/>
    <s v="Salary Expense"/>
    <s v="Line Item"/>
    <x v="2"/>
    <s v="8S"/>
    <x v="60"/>
    <x v="0"/>
    <x v="0"/>
  </r>
  <r>
    <n v="2680"/>
    <s v="Communities For People, Hyde Park"/>
    <n v="26"/>
    <s v="Boston- Hyde Park"/>
    <s v="Salary Expense"/>
    <s v="Line Item"/>
    <x v="2"/>
    <s v="9S"/>
    <x v="61"/>
    <x v="0"/>
    <x v="0"/>
  </r>
  <r>
    <n v="2681"/>
    <s v="Communities For People, Hyde Park"/>
    <n v="26"/>
    <s v="Boston- Hyde Park"/>
    <s v="Salary Expense"/>
    <s v="Line Item"/>
    <x v="2"/>
    <s v="10S"/>
    <x v="62"/>
    <x v="0"/>
    <x v="0"/>
  </r>
  <r>
    <n v="2682"/>
    <s v="Communities For People, Hyde Park"/>
    <n v="26"/>
    <s v="Boston- Hyde Park"/>
    <s v="Salary Expense"/>
    <s v="Line Item"/>
    <x v="2"/>
    <s v="11S"/>
    <x v="63"/>
    <x v="0"/>
    <x v="0"/>
  </r>
  <r>
    <n v="2683"/>
    <s v="Communities For People, Hyde Park"/>
    <n v="26"/>
    <s v="Boston- Hyde Park"/>
    <s v="Salary Expense"/>
    <s v="Line Item"/>
    <x v="2"/>
    <s v="12S"/>
    <x v="64"/>
    <x v="0"/>
    <x v="0"/>
  </r>
  <r>
    <n v="2684"/>
    <s v="Communities For People, Hyde Park"/>
    <n v="26"/>
    <s v="Boston- Hyde Park"/>
    <s v="Salary Expense"/>
    <s v="Line Item"/>
    <x v="2"/>
    <s v="13S"/>
    <x v="65"/>
    <x v="0"/>
    <x v="0"/>
  </r>
  <r>
    <n v="2685"/>
    <s v="Communities For People, Hyde Park"/>
    <n v="26"/>
    <s v="Boston- Hyde Park"/>
    <s v="Salary Expense"/>
    <s v="Line Item"/>
    <x v="2"/>
    <s v="14S"/>
    <x v="66"/>
    <x v="0"/>
    <x v="0"/>
  </r>
  <r>
    <n v="2686"/>
    <s v="Communities For People, Hyde Park"/>
    <n v="26"/>
    <s v="Boston- Hyde Park"/>
    <s v="Salary Expense"/>
    <s v="Line Item"/>
    <x v="2"/>
    <s v="15S"/>
    <x v="67"/>
    <x v="0"/>
    <x v="0"/>
  </r>
  <r>
    <n v="2687"/>
    <s v="Communities For People, Hyde Park"/>
    <n v="26"/>
    <s v="Boston- Hyde Park"/>
    <s v="Salary Expense"/>
    <s v="Line Item"/>
    <x v="2"/>
    <s v="16S"/>
    <x v="68"/>
    <x v="0"/>
    <x v="0"/>
  </r>
  <r>
    <n v="2688"/>
    <s v="Communities For People, Hyde Park"/>
    <n v="26"/>
    <s v="Boston- Hyde Park"/>
    <s v="Salary Expense"/>
    <s v="Line Item"/>
    <x v="2"/>
    <s v="17S"/>
    <x v="69"/>
    <x v="0"/>
    <x v="0"/>
  </r>
  <r>
    <n v="2689"/>
    <s v="Communities For People, Hyde Park"/>
    <n v="26"/>
    <s v="Boston- Hyde Park"/>
    <s v="Salary Expense"/>
    <s v="Line Item"/>
    <x v="2"/>
    <s v="18S"/>
    <x v="70"/>
    <x v="0"/>
    <x v="0"/>
  </r>
  <r>
    <n v="2690"/>
    <s v="Communities For People, Hyde Park"/>
    <n v="26"/>
    <s v="Boston- Hyde Park"/>
    <s v="Salary Expense"/>
    <s v="Line Item"/>
    <x v="2"/>
    <s v="19S"/>
    <x v="71"/>
    <x v="0"/>
    <x v="0"/>
  </r>
  <r>
    <n v="2691"/>
    <s v="Communities For People, Hyde Park"/>
    <n v="26"/>
    <s v="Boston- Hyde Park"/>
    <s v="Salary Expense"/>
    <s v="Line Item"/>
    <x v="2"/>
    <s v="20S"/>
    <x v="72"/>
    <x v="0"/>
    <x v="0"/>
  </r>
  <r>
    <n v="2692"/>
    <s v="Communities For People, Hyde Park"/>
    <n v="26"/>
    <s v="Boston- Hyde Park"/>
    <s v="Salary Expense"/>
    <s v="Line Item"/>
    <x v="2"/>
    <s v="21S"/>
    <x v="73"/>
    <x v="0"/>
    <x v="0"/>
  </r>
  <r>
    <n v="2693"/>
    <s v="Communities For People, Hyde Park"/>
    <n v="26"/>
    <s v="Boston- Hyde Park"/>
    <s v="Salary Expense"/>
    <s v="Line Item"/>
    <x v="2"/>
    <s v="22S"/>
    <x v="74"/>
    <x v="0"/>
    <x v="0"/>
  </r>
  <r>
    <n v="2694"/>
    <s v="Communities For People, Hyde Park"/>
    <n v="26"/>
    <s v="Boston- Hyde Park"/>
    <s v="Salary Expense"/>
    <s v="Line Item"/>
    <x v="2"/>
    <s v="23S"/>
    <x v="75"/>
    <x v="0"/>
    <x v="0"/>
  </r>
  <r>
    <n v="2695"/>
    <s v="Communities For People, Hyde Park"/>
    <n v="26"/>
    <s v="Boston- Hyde Park"/>
    <s v="Salary Expense"/>
    <s v="Line Item"/>
    <x v="2"/>
    <s v="24S"/>
    <x v="76"/>
    <x v="0"/>
    <x v="0"/>
  </r>
  <r>
    <n v="2696"/>
    <s v="Communities For People, Hyde Park"/>
    <n v="26"/>
    <s v="Boston- Hyde Park"/>
    <s v="Salary Expense"/>
    <s v="Line Item"/>
    <x v="2"/>
    <s v="25S"/>
    <x v="77"/>
    <x v="0"/>
    <x v="0"/>
  </r>
  <r>
    <n v="2697"/>
    <s v="Communities For People, Hyde Park"/>
    <n v="26"/>
    <s v="Boston- Hyde Park"/>
    <s v="Salary Expense"/>
    <s v="Line Item"/>
    <x v="2"/>
    <s v="26S"/>
    <x v="78"/>
    <x v="0"/>
    <x v="0"/>
  </r>
  <r>
    <n v="2698"/>
    <s v="Communities For People, Hyde Park"/>
    <n v="26"/>
    <s v="Boston- Hyde Park"/>
    <s v="Salary Expense"/>
    <s v="Line Item"/>
    <x v="2"/>
    <s v="27S"/>
    <x v="79"/>
    <x v="0"/>
    <x v="0"/>
  </r>
  <r>
    <n v="2699"/>
    <s v="Communities For People, Hyde Park"/>
    <n v="26"/>
    <s v="Boston- Hyde Park"/>
    <s v="Salary Expense"/>
    <s v="Line Item"/>
    <x v="2"/>
    <s v="28S"/>
    <x v="80"/>
    <x v="0"/>
    <x v="0"/>
  </r>
  <r>
    <n v="2700"/>
    <s v="Communities For People, Hyde Park"/>
    <n v="26"/>
    <s v="Boston- Hyde Park"/>
    <s v="Salary Expense"/>
    <s v="Line Item"/>
    <x v="2"/>
    <s v="29S"/>
    <x v="81"/>
    <x v="0"/>
    <x v="0"/>
  </r>
  <r>
    <n v="2701"/>
    <s v="Communities For People, Hyde Park"/>
    <n v="26"/>
    <s v="Boston- Hyde Park"/>
    <s v="Salary Expense"/>
    <s v="Line Item"/>
    <x v="2"/>
    <s v="30S"/>
    <x v="82"/>
    <x v="0"/>
    <x v="0"/>
  </r>
  <r>
    <n v="2702"/>
    <s v="Communities For People, Hyde Park"/>
    <n v="26"/>
    <s v="Boston- Hyde Park"/>
    <s v="Salary Expense"/>
    <s v="Line Item"/>
    <x v="2"/>
    <s v="31S"/>
    <x v="83"/>
    <x v="6"/>
    <x v="0"/>
  </r>
  <r>
    <n v="2703"/>
    <s v="Communities For People, Hyde Park"/>
    <n v="26"/>
    <s v="Boston- Hyde Park"/>
    <s v="Salary Expense"/>
    <s v="Line Item"/>
    <x v="2"/>
    <s v="32S"/>
    <x v="84"/>
    <x v="28"/>
    <x v="443"/>
  </r>
  <r>
    <n v="2704"/>
    <s v="Communities For People, Hyde Park"/>
    <n v="26"/>
    <s v="Boston- Hyde Park"/>
    <s v="Salary Expense"/>
    <s v="Line Item"/>
    <x v="2"/>
    <s v="33S"/>
    <x v="85"/>
    <x v="0"/>
    <x v="0"/>
  </r>
  <r>
    <n v="2705"/>
    <s v="Communities For People, Hyde Park"/>
    <n v="26"/>
    <s v="Boston- Hyde Park"/>
    <s v="Salary Expense"/>
    <s v="Line Item"/>
    <x v="2"/>
    <s v="34S"/>
    <x v="86"/>
    <x v="0"/>
    <x v="0"/>
  </r>
  <r>
    <n v="2706"/>
    <s v="Communities For People, Hyde Park"/>
    <n v="26"/>
    <s v="Boston- Hyde Park"/>
    <s v="Salary Expense"/>
    <s v="Line Item"/>
    <x v="2"/>
    <s v="35S"/>
    <x v="87"/>
    <x v="63"/>
    <x v="444"/>
  </r>
  <r>
    <n v="2707"/>
    <s v="Communities For People, Hyde Park"/>
    <n v="26"/>
    <s v="Boston- Hyde Park"/>
    <s v="Salary Expense"/>
    <s v="Line Item"/>
    <x v="2"/>
    <s v="36S"/>
    <x v="88"/>
    <x v="0"/>
    <x v="0"/>
  </r>
  <r>
    <n v="2708"/>
    <s v="Communities For People, Hyde Park"/>
    <n v="26"/>
    <s v="Boston- Hyde Park"/>
    <s v="Salary Expense"/>
    <s v="Line Item"/>
    <x v="2"/>
    <s v="37S"/>
    <x v="89"/>
    <x v="0"/>
    <x v="0"/>
  </r>
  <r>
    <n v="2709"/>
    <s v="Communities For People, Hyde Park"/>
    <n v="26"/>
    <s v="Boston- Hyde Park"/>
    <s v="Salary Expense"/>
    <s v="Line Item"/>
    <x v="0"/>
    <s v="38S"/>
    <x v="90"/>
    <x v="0"/>
    <x v="0"/>
  </r>
  <r>
    <n v="2710"/>
    <s v="Communities For People, Hyde Park"/>
    <n v="26"/>
    <s v="Boston- Hyde Park"/>
    <s v="Salary Expense"/>
    <s v="Total"/>
    <x v="0"/>
    <s v="39S"/>
    <x v="91"/>
    <x v="64"/>
    <x v="445"/>
  </r>
  <r>
    <n v="2711"/>
    <s v="Communities For People, Hyde Park"/>
    <n v="26"/>
    <s v="Boston- Hyde Park"/>
    <s v="Expense"/>
    <s v="Total"/>
    <x v="0"/>
    <s v="1E"/>
    <x v="92"/>
    <x v="64"/>
    <x v="445"/>
  </r>
  <r>
    <n v="2712"/>
    <s v="Communities For People, Hyde Park"/>
    <n v="26"/>
    <s v="Boston- Hyde Park"/>
    <s v="Expense"/>
    <s v="Line Item"/>
    <x v="0"/>
    <s v="2E"/>
    <x v="93"/>
    <x v="0"/>
    <x v="0"/>
  </r>
  <r>
    <n v="2713"/>
    <s v="Communities For People, Hyde Park"/>
    <n v="26"/>
    <s v="Boston- Hyde Park"/>
    <s v="Expense"/>
    <s v="Line Item"/>
    <x v="0"/>
    <s v="3E"/>
    <x v="94"/>
    <x v="0"/>
    <x v="0"/>
  </r>
  <r>
    <n v="2714"/>
    <s v="Communities For People, Hyde Park"/>
    <n v="26"/>
    <s v="Boston- Hyde Park"/>
    <s v="Expense"/>
    <s v="Line Item"/>
    <x v="0"/>
    <s v="4E"/>
    <x v="95"/>
    <x v="0"/>
    <x v="0"/>
  </r>
  <r>
    <n v="2715"/>
    <s v="Communities For People, Hyde Park"/>
    <n v="26"/>
    <s v="Boston- Hyde Park"/>
    <s v="Expense"/>
    <s v="Line Item"/>
    <x v="0"/>
    <s v="5E"/>
    <x v="96"/>
    <x v="0"/>
    <x v="0"/>
  </r>
  <r>
    <n v="2716"/>
    <s v="Communities For People, Hyde Park"/>
    <n v="26"/>
    <s v="Boston- Hyde Park"/>
    <s v="Expense"/>
    <s v="Total"/>
    <x v="0"/>
    <s v="6E"/>
    <x v="97"/>
    <x v="6"/>
    <x v="1"/>
  </r>
  <r>
    <n v="2717"/>
    <s v="Communities For People, Hyde Park"/>
    <n v="26"/>
    <s v="Boston- Hyde Park"/>
    <s v="Expense"/>
    <s v="Line Item"/>
    <x v="0"/>
    <s v="7E"/>
    <x v="98"/>
    <x v="0"/>
    <x v="0"/>
  </r>
  <r>
    <n v="2718"/>
    <s v="Communities For People, Hyde Park"/>
    <n v="26"/>
    <s v="Boston- Hyde Park"/>
    <s v="Expense"/>
    <s v="Total"/>
    <x v="0"/>
    <s v="8E"/>
    <x v="99"/>
    <x v="64"/>
    <x v="445"/>
  </r>
  <r>
    <n v="2719"/>
    <s v="Communities For People, Hyde Park"/>
    <n v="26"/>
    <s v="Boston- Hyde Park"/>
    <s v="Expense"/>
    <s v="Line Item"/>
    <x v="0"/>
    <s v="9E"/>
    <x v="100"/>
    <x v="0"/>
    <x v="446"/>
  </r>
  <r>
    <n v="2720"/>
    <s v="Communities For People, Hyde Park"/>
    <n v="26"/>
    <s v="Boston- Hyde Park"/>
    <s v="Expense"/>
    <s v="Line Item"/>
    <x v="0"/>
    <s v="10E"/>
    <x v="101"/>
    <x v="0"/>
    <x v="447"/>
  </r>
  <r>
    <n v="2721"/>
    <s v="Communities For People, Hyde Park"/>
    <n v="26"/>
    <s v="Boston- Hyde Park"/>
    <s v="Expense"/>
    <s v="Line Item"/>
    <x v="0"/>
    <s v="11E"/>
    <x v="102"/>
    <x v="0"/>
    <x v="0"/>
  </r>
  <r>
    <n v="2722"/>
    <s v="Communities For People, Hyde Park"/>
    <n v="26"/>
    <s v="Boston- Hyde Park"/>
    <s v="Expense"/>
    <s v="Total"/>
    <x v="0"/>
    <s v="12E"/>
    <x v="103"/>
    <x v="0"/>
    <x v="448"/>
  </r>
  <r>
    <n v="2723"/>
    <s v="Communities For People, Hyde Park"/>
    <n v="26"/>
    <s v="Boston- Hyde Park"/>
    <s v="Expense"/>
    <s v="Line Item"/>
    <x v="0"/>
    <s v="13E"/>
    <x v="104"/>
    <x v="0"/>
    <x v="428"/>
  </r>
  <r>
    <n v="2724"/>
    <s v="Communities For People, Hyde Park"/>
    <n v="26"/>
    <s v="Boston- Hyde Park"/>
    <s v="Expense"/>
    <s v="Line Item"/>
    <x v="0"/>
    <s v="14E"/>
    <x v="105"/>
    <x v="0"/>
    <x v="0"/>
  </r>
  <r>
    <n v="2725"/>
    <s v="Communities For People, Hyde Park"/>
    <n v="26"/>
    <s v="Boston- Hyde Park"/>
    <s v="Expense"/>
    <s v="Line Item"/>
    <x v="0"/>
    <s v="15E"/>
    <x v="106"/>
    <x v="0"/>
    <x v="429"/>
  </r>
  <r>
    <n v="2726"/>
    <s v="Communities For People, Hyde Park"/>
    <n v="26"/>
    <s v="Boston- Hyde Park"/>
    <s v="Expense"/>
    <s v="Line Item"/>
    <x v="0"/>
    <s v="16E"/>
    <x v="107"/>
    <x v="0"/>
    <x v="0"/>
  </r>
  <r>
    <n v="2727"/>
    <s v="Communities For People, Hyde Park"/>
    <n v="26"/>
    <s v="Boston- Hyde Park"/>
    <s v="Expense"/>
    <s v="Total"/>
    <x v="0"/>
    <s v="17E"/>
    <x v="108"/>
    <x v="0"/>
    <x v="430"/>
  </r>
  <r>
    <n v="2728"/>
    <s v="Communities For People, Hyde Park"/>
    <n v="26"/>
    <s v="Boston- Hyde Park"/>
    <s v="Expense"/>
    <s v="Line Item"/>
    <x v="0"/>
    <s v="18E"/>
    <x v="109"/>
    <x v="0"/>
    <x v="0"/>
  </r>
  <r>
    <n v="2729"/>
    <s v="Communities For People, Hyde Park"/>
    <n v="26"/>
    <s v="Boston- Hyde Park"/>
    <s v="Expense"/>
    <s v="Line Item"/>
    <x v="0"/>
    <s v="19E"/>
    <x v="110"/>
    <x v="0"/>
    <x v="0"/>
  </r>
  <r>
    <n v="2730"/>
    <s v="Communities For People, Hyde Park"/>
    <n v="26"/>
    <s v="Boston- Hyde Park"/>
    <s v="Expense"/>
    <s v="Line Item"/>
    <x v="0"/>
    <s v="20E"/>
    <x v="111"/>
    <x v="0"/>
    <x v="0"/>
  </r>
  <r>
    <n v="2731"/>
    <s v="Communities For People, Hyde Park"/>
    <n v="26"/>
    <s v="Boston- Hyde Park"/>
    <s v="Expense"/>
    <s v="Line Item"/>
    <x v="0"/>
    <s v="21E"/>
    <x v="112"/>
    <x v="0"/>
    <x v="0"/>
  </r>
  <r>
    <n v="2732"/>
    <s v="Communities For People, Hyde Park"/>
    <n v="26"/>
    <s v="Boston- Hyde Park"/>
    <s v="Expense"/>
    <s v="Line Item"/>
    <x v="0"/>
    <s v="22E"/>
    <x v="113"/>
    <x v="0"/>
    <x v="0"/>
  </r>
  <r>
    <n v="2733"/>
    <s v="Communities For People, Hyde Park"/>
    <n v="26"/>
    <s v="Boston- Hyde Park"/>
    <s v="Expense"/>
    <s v="Line Item"/>
    <x v="0"/>
    <s v="23E"/>
    <x v="114"/>
    <x v="0"/>
    <x v="449"/>
  </r>
  <r>
    <n v="2734"/>
    <s v="Communities For People, Hyde Park"/>
    <n v="26"/>
    <s v="Boston- Hyde Park"/>
    <s v="Expense"/>
    <s v="Line Item"/>
    <x v="0"/>
    <s v="24E"/>
    <x v="115"/>
    <x v="0"/>
    <x v="0"/>
  </r>
  <r>
    <n v="2735"/>
    <s v="Communities For People, Hyde Park"/>
    <n v="26"/>
    <s v="Boston- Hyde Park"/>
    <s v="Expense"/>
    <s v="Line Item"/>
    <x v="0"/>
    <s v="25E"/>
    <x v="116"/>
    <x v="0"/>
    <x v="0"/>
  </r>
  <r>
    <n v="2736"/>
    <s v="Communities For People, Hyde Park"/>
    <n v="26"/>
    <s v="Boston- Hyde Park"/>
    <s v="Expense"/>
    <s v="Line Item"/>
    <x v="0"/>
    <s v="26E"/>
    <x v="117"/>
    <x v="0"/>
    <x v="0"/>
  </r>
  <r>
    <n v="2737"/>
    <s v="Communities For People, Hyde Park"/>
    <n v="26"/>
    <s v="Boston- Hyde Park"/>
    <s v="Expense"/>
    <s v="Line Item"/>
    <x v="0"/>
    <s v="27E"/>
    <x v="118"/>
    <x v="0"/>
    <x v="0"/>
  </r>
  <r>
    <n v="2738"/>
    <s v="Communities For People, Hyde Park"/>
    <n v="26"/>
    <s v="Boston- Hyde Park"/>
    <s v="Expense"/>
    <s v="Line Item"/>
    <x v="0"/>
    <s v="28E"/>
    <x v="119"/>
    <x v="0"/>
    <x v="0"/>
  </r>
  <r>
    <n v="2739"/>
    <s v="Communities For People, Hyde Park"/>
    <n v="26"/>
    <s v="Boston- Hyde Park"/>
    <s v="Expense"/>
    <s v="Line Item"/>
    <x v="0"/>
    <s v="29E"/>
    <x v="120"/>
    <x v="0"/>
    <x v="0"/>
  </r>
  <r>
    <n v="2740"/>
    <s v="Communities For People, Hyde Park"/>
    <n v="26"/>
    <s v="Boston- Hyde Park"/>
    <s v="Expense"/>
    <s v="Line Item"/>
    <x v="0"/>
    <s v="30E"/>
    <x v="121"/>
    <x v="0"/>
    <x v="450"/>
  </r>
  <r>
    <n v="2741"/>
    <s v="Communities For People, Hyde Park"/>
    <n v="26"/>
    <s v="Boston- Hyde Park"/>
    <s v="Expense"/>
    <s v="Line Item"/>
    <x v="0"/>
    <s v="31E"/>
    <x v="122"/>
    <x v="0"/>
    <x v="0"/>
  </r>
  <r>
    <n v="2742"/>
    <s v="Communities For People, Hyde Park"/>
    <n v="26"/>
    <s v="Boston- Hyde Park"/>
    <s v="Expense"/>
    <s v="Line Item"/>
    <x v="0"/>
    <s v="32E"/>
    <x v="123"/>
    <x v="0"/>
    <x v="0"/>
  </r>
  <r>
    <n v="2743"/>
    <s v="Communities For People, Hyde Park"/>
    <n v="26"/>
    <s v="Boston- Hyde Park"/>
    <s v="Expense"/>
    <s v="Line Item"/>
    <x v="0"/>
    <s v="33E"/>
    <x v="124"/>
    <x v="0"/>
    <x v="0"/>
  </r>
  <r>
    <n v="2744"/>
    <s v="Communities For People, Hyde Park"/>
    <n v="26"/>
    <s v="Boston- Hyde Park"/>
    <s v="Expense"/>
    <s v="Line Item"/>
    <x v="0"/>
    <s v="34E"/>
    <x v="125"/>
    <x v="0"/>
    <x v="0"/>
  </r>
  <r>
    <n v="2745"/>
    <s v="Communities For People, Hyde Park"/>
    <n v="26"/>
    <s v="Boston- Hyde Park"/>
    <s v="Expense"/>
    <s v="Line Item"/>
    <x v="0"/>
    <s v="35E"/>
    <x v="126"/>
    <x v="0"/>
    <x v="0"/>
  </r>
  <r>
    <n v="2746"/>
    <s v="Communities For People, Hyde Park"/>
    <n v="26"/>
    <s v="Boston- Hyde Park"/>
    <s v="Expense"/>
    <s v="Total"/>
    <x v="0"/>
    <s v="36E"/>
    <x v="127"/>
    <x v="0"/>
    <x v="451"/>
  </r>
  <r>
    <n v="2747"/>
    <s v="Communities For People, Hyde Park"/>
    <n v="26"/>
    <s v="Boston- Hyde Park"/>
    <s v="Expense"/>
    <s v="Line Item"/>
    <x v="0"/>
    <s v="42E"/>
    <x v="128"/>
    <x v="0"/>
    <x v="0"/>
  </r>
  <r>
    <n v="2748"/>
    <s v="Communities For People, Hyde Park"/>
    <n v="26"/>
    <s v="Boston- Hyde Park"/>
    <s v="Expense"/>
    <s v="Line Item"/>
    <x v="0"/>
    <s v="43E"/>
    <x v="129"/>
    <x v="0"/>
    <x v="0"/>
  </r>
  <r>
    <n v="2749"/>
    <s v="Communities For People, Hyde Park"/>
    <n v="26"/>
    <s v="Boston- Hyde Park"/>
    <s v="Expense"/>
    <s v="Line Item"/>
    <x v="0"/>
    <s v="44E"/>
    <x v="130"/>
    <x v="0"/>
    <x v="0"/>
  </r>
  <r>
    <n v="2750"/>
    <s v="Communities For People, Hyde Park"/>
    <n v="26"/>
    <s v="Boston- Hyde Park"/>
    <s v="Expense"/>
    <s v="Line Item"/>
    <x v="0"/>
    <s v="48E"/>
    <x v="131"/>
    <x v="0"/>
    <x v="452"/>
  </r>
  <r>
    <n v="2751"/>
    <s v="Communities For People, Hyde Park"/>
    <n v="26"/>
    <s v="Boston- Hyde Park"/>
    <s v="Expense"/>
    <s v="Line Item"/>
    <x v="0"/>
    <s v="49E"/>
    <x v="132"/>
    <x v="0"/>
    <x v="0"/>
  </r>
  <r>
    <n v="2752"/>
    <s v="Communities For People, Hyde Park"/>
    <n v="26"/>
    <s v="Boston- Hyde Park"/>
    <s v="Expense"/>
    <s v="Line Item"/>
    <x v="0"/>
    <s v="50E"/>
    <x v="133"/>
    <x v="0"/>
    <x v="0"/>
  </r>
  <r>
    <n v="2753"/>
    <s v="Communities For People, Hyde Park"/>
    <n v="26"/>
    <s v="Boston- Hyde Park"/>
    <s v="Expense"/>
    <s v="Total"/>
    <x v="0"/>
    <s v="51E"/>
    <x v="134"/>
    <x v="0"/>
    <x v="452"/>
  </r>
  <r>
    <n v="2754"/>
    <s v="Communities For People, Hyde Park"/>
    <n v="26"/>
    <s v="Boston- Hyde Park"/>
    <s v="Expense"/>
    <s v="Line Item"/>
    <x v="0"/>
    <s v="52E"/>
    <x v="135"/>
    <x v="0"/>
    <x v="453"/>
  </r>
  <r>
    <n v="2755"/>
    <s v="Communities For People, Hyde Park"/>
    <n v="26"/>
    <s v="Boston- Hyde Park"/>
    <s v="Expense"/>
    <s v="Total"/>
    <x v="0"/>
    <s v="53E"/>
    <x v="136"/>
    <x v="0"/>
    <x v="454"/>
  </r>
  <r>
    <n v="2756"/>
    <s v="Communities For People, Hyde Park"/>
    <n v="26"/>
    <s v="Boston- Hyde Park"/>
    <s v="Expense"/>
    <s v="Line Item"/>
    <x v="0"/>
    <s v="54E"/>
    <x v="137"/>
    <x v="0"/>
    <x v="0"/>
  </r>
  <r>
    <n v="2757"/>
    <s v="Communities For People, Hyde Park"/>
    <n v="26"/>
    <s v="Boston- Hyde Park"/>
    <s v="Expense"/>
    <s v="Line Item"/>
    <x v="0"/>
    <s v="55E"/>
    <x v="138"/>
    <x v="0"/>
    <x v="0"/>
  </r>
  <r>
    <n v="2758"/>
    <s v="Communities For People, Hyde Park"/>
    <n v="26"/>
    <s v="Boston- Hyde Park"/>
    <s v="Expense"/>
    <s v="Total"/>
    <x v="0"/>
    <s v="56E"/>
    <x v="139"/>
    <x v="0"/>
    <x v="454"/>
  </r>
  <r>
    <n v="2759"/>
    <s v="Communities For People, Hyde Park"/>
    <n v="26"/>
    <s v="Boston- Hyde Park"/>
    <s v="Expense"/>
    <s v="Total"/>
    <x v="0"/>
    <s v="57E"/>
    <x v="140"/>
    <x v="0"/>
    <x v="441"/>
  </r>
  <r>
    <n v="2760"/>
    <s v="Communities For People, Hyde Park"/>
    <n v="26"/>
    <s v="Boston- Hyde Park"/>
    <s v="Expense"/>
    <s v="Line Item"/>
    <x v="0"/>
    <s v="58E"/>
    <x v="141"/>
    <x v="0"/>
    <x v="455"/>
  </r>
  <r>
    <n v="2761"/>
    <s v="Communities For People, Hyde Park"/>
    <n v="26"/>
    <s v="Boston- Hyde Park"/>
    <s v="Non-Reimbursable"/>
    <s v="Line Item"/>
    <x v="0"/>
    <s v="1N"/>
    <x v="142"/>
    <x v="0"/>
    <x v="0"/>
  </r>
  <r>
    <n v="2762"/>
    <s v="Communities For People, Hyde Park"/>
    <n v="26"/>
    <s v="Boston- Hyde Park"/>
    <s v="Non-Reimbursable"/>
    <s v="Line Item"/>
    <x v="0"/>
    <s v="2N"/>
    <x v="143"/>
    <x v="0"/>
    <x v="0"/>
  </r>
  <r>
    <n v="2763"/>
    <s v="Communities For People, Hyde Park"/>
    <n v="26"/>
    <s v="Boston- Hyde Park"/>
    <s v="Non-Reimbursable"/>
    <s v="Line Item"/>
    <x v="0"/>
    <s v="3N"/>
    <x v="144"/>
    <x v="0"/>
    <x v="0"/>
  </r>
  <r>
    <n v="2764"/>
    <s v="Communities For People, Hyde Park"/>
    <n v="26"/>
    <s v="Boston- Hyde Park"/>
    <s v="Non-Reimbursable"/>
    <s v="Line Item"/>
    <x v="0"/>
    <s v="4N"/>
    <x v="145"/>
    <x v="0"/>
    <x v="0"/>
  </r>
  <r>
    <n v="2765"/>
    <s v="Communities For People, Hyde Park"/>
    <n v="26"/>
    <s v="Boston- Hyde Park"/>
    <s v="Non-Reimbursable"/>
    <s v="Line Item"/>
    <x v="0"/>
    <s v="5N"/>
    <x v="146"/>
    <x v="0"/>
    <x v="0"/>
  </r>
  <r>
    <n v="2766"/>
    <s v="Communities For People, Hyde Park"/>
    <n v="26"/>
    <s v="Boston- Hyde Park"/>
    <s v="Non-Reimbursable"/>
    <s v="Line Item"/>
    <x v="0"/>
    <s v="6N"/>
    <x v="147"/>
    <x v="0"/>
    <x v="0"/>
  </r>
  <r>
    <n v="2767"/>
    <s v="Communities For People, Hyde Park"/>
    <n v="26"/>
    <s v="Boston- Hyde Park"/>
    <s v="Non-Reimbursable"/>
    <s v="Line Item"/>
    <x v="0"/>
    <s v="7N"/>
    <x v="148"/>
    <x v="0"/>
    <x v="0"/>
  </r>
  <r>
    <n v="2768"/>
    <s v="Communities For People, Hyde Park"/>
    <n v="26"/>
    <s v="Boston- Hyde Park"/>
    <s v="Non-Reimbursable"/>
    <s v="Total"/>
    <x v="0"/>
    <s v="8N"/>
    <x v="149"/>
    <x v="0"/>
    <x v="0"/>
  </r>
  <r>
    <n v="2769"/>
    <s v="Communities For People, Hyde Park"/>
    <n v="26"/>
    <s v="Boston- Hyde Park"/>
    <s v="Non-Reimbursable"/>
    <s v="Total"/>
    <x v="0"/>
    <s v="9N"/>
    <x v="150"/>
    <x v="0"/>
    <x v="0"/>
  </r>
  <r>
    <n v="2770"/>
    <s v="Communities For People, Hyde Park"/>
    <n v="26"/>
    <s v="Boston- Hyde Park"/>
    <s v="Non-Reimbursable"/>
    <s v="Line Item"/>
    <x v="0"/>
    <s v="10N"/>
    <x v="151"/>
    <x v="0"/>
    <x v="440"/>
  </r>
  <r>
    <n v="2771"/>
    <s v="Communities For People, Hyde Park"/>
    <n v="26"/>
    <s v="Boston- Hyde Park"/>
    <s v="Non-Reimbursable"/>
    <s v="Line Item"/>
    <x v="0"/>
    <s v="11N"/>
    <x v="152"/>
    <x v="0"/>
    <x v="0"/>
  </r>
  <r>
    <n v="2772"/>
    <s v="Communities For People, Hyde Park"/>
    <n v="26"/>
    <s v="Boston- Hyde Park"/>
    <s v="Non-Reimbursable"/>
    <s v="Line Item"/>
    <x v="0"/>
    <s v="12N"/>
    <x v="153"/>
    <x v="0"/>
    <x v="456"/>
  </r>
  <r>
    <n v="2773"/>
    <s v="Roxbury Youth Works"/>
    <n v="8"/>
    <s v="Roxbury Crossing"/>
    <s v="Revenue"/>
    <s v="Line Item"/>
    <x v="0"/>
    <s v="1R"/>
    <x v="0"/>
    <x v="0"/>
    <x v="0"/>
  </r>
  <r>
    <n v="2774"/>
    <s v="Roxbury Youth Works"/>
    <n v="8"/>
    <s v="Roxbury Crossing"/>
    <s v="Revenue"/>
    <s v="Line Item"/>
    <x v="0"/>
    <s v="2R"/>
    <x v="1"/>
    <x v="0"/>
    <x v="0"/>
  </r>
  <r>
    <n v="2775"/>
    <s v="Roxbury Youth Works"/>
    <n v="8"/>
    <s v="Roxbury Crossing"/>
    <s v="Revenue"/>
    <s v="Line Item"/>
    <x v="0"/>
    <s v="3R"/>
    <x v="2"/>
    <x v="0"/>
    <x v="0"/>
  </r>
  <r>
    <n v="2776"/>
    <s v="Roxbury Youth Works"/>
    <n v="8"/>
    <s v="Roxbury Crossing"/>
    <s v="Revenue"/>
    <s v="Total"/>
    <x v="0"/>
    <s v="4R"/>
    <x v="3"/>
    <x v="0"/>
    <x v="0"/>
  </r>
  <r>
    <n v="2777"/>
    <s v="Roxbury Youth Works"/>
    <n v="8"/>
    <s v="Roxbury Crossing"/>
    <s v="Revenue"/>
    <s v="Line Item"/>
    <x v="0"/>
    <s v="5R"/>
    <x v="4"/>
    <x v="0"/>
    <x v="0"/>
  </r>
  <r>
    <n v="2778"/>
    <s v="Roxbury Youth Works"/>
    <n v="8"/>
    <s v="Roxbury Crossing"/>
    <s v="Revenue"/>
    <s v="Line Item"/>
    <x v="0"/>
    <s v="6R"/>
    <x v="5"/>
    <x v="0"/>
    <x v="0"/>
  </r>
  <r>
    <n v="2779"/>
    <s v="Roxbury Youth Works"/>
    <n v="8"/>
    <s v="Roxbury Crossing"/>
    <s v="Revenue"/>
    <s v="Total"/>
    <x v="0"/>
    <s v="7R"/>
    <x v="6"/>
    <x v="0"/>
    <x v="0"/>
  </r>
  <r>
    <n v="2780"/>
    <s v="Roxbury Youth Works"/>
    <n v="8"/>
    <s v="Roxbury Crossing"/>
    <s v="Revenue"/>
    <s v="Line Item"/>
    <x v="0"/>
    <s v="8R"/>
    <x v="7"/>
    <x v="0"/>
    <x v="0"/>
  </r>
  <r>
    <n v="2781"/>
    <s v="Roxbury Youth Works"/>
    <n v="8"/>
    <s v="Roxbury Crossing"/>
    <s v="Revenue"/>
    <s v="Line Item"/>
    <x v="0"/>
    <s v="9R"/>
    <x v="8"/>
    <x v="0"/>
    <x v="0"/>
  </r>
  <r>
    <n v="2782"/>
    <s v="Roxbury Youth Works"/>
    <n v="8"/>
    <s v="Roxbury Crossing"/>
    <s v="Revenue"/>
    <s v="Line Item"/>
    <x v="0"/>
    <s v="10R"/>
    <x v="9"/>
    <x v="0"/>
    <x v="0"/>
  </r>
  <r>
    <n v="2783"/>
    <s v="Roxbury Youth Works"/>
    <n v="8"/>
    <s v="Roxbury Crossing"/>
    <s v="Revenue"/>
    <s v="Line Item"/>
    <x v="0"/>
    <s v="11R"/>
    <x v="10"/>
    <x v="0"/>
    <x v="457"/>
  </r>
  <r>
    <n v="2784"/>
    <s v="Roxbury Youth Works"/>
    <n v="8"/>
    <s v="Roxbury Crossing"/>
    <s v="Revenue"/>
    <s v="Line Item"/>
    <x v="0"/>
    <s v="12R"/>
    <x v="11"/>
    <x v="0"/>
    <x v="0"/>
  </r>
  <r>
    <n v="2785"/>
    <s v="Roxbury Youth Works"/>
    <n v="8"/>
    <s v="Roxbury Crossing"/>
    <s v="Revenue"/>
    <s v="Line Item"/>
    <x v="0"/>
    <s v="13R"/>
    <x v="12"/>
    <x v="0"/>
    <x v="0"/>
  </r>
  <r>
    <n v="2786"/>
    <s v="Roxbury Youth Works"/>
    <n v="8"/>
    <s v="Roxbury Crossing"/>
    <s v="Revenue"/>
    <s v="Line Item"/>
    <x v="0"/>
    <s v="14R"/>
    <x v="13"/>
    <x v="0"/>
    <x v="0"/>
  </r>
  <r>
    <n v="2787"/>
    <s v="Roxbury Youth Works"/>
    <n v="8"/>
    <s v="Roxbury Crossing"/>
    <s v="Revenue"/>
    <s v="Line Item"/>
    <x v="0"/>
    <s v="15R"/>
    <x v="14"/>
    <x v="0"/>
    <x v="0"/>
  </r>
  <r>
    <n v="2788"/>
    <s v="Roxbury Youth Works"/>
    <n v="8"/>
    <s v="Roxbury Crossing"/>
    <s v="Revenue"/>
    <s v="Line Item"/>
    <x v="0"/>
    <s v="16R"/>
    <x v="15"/>
    <x v="0"/>
    <x v="0"/>
  </r>
  <r>
    <n v="2789"/>
    <s v="Roxbury Youth Works"/>
    <n v="8"/>
    <s v="Roxbury Crossing"/>
    <s v="Revenue"/>
    <s v="Line Item"/>
    <x v="0"/>
    <s v="17R"/>
    <x v="16"/>
    <x v="0"/>
    <x v="0"/>
  </r>
  <r>
    <n v="2790"/>
    <s v="Roxbury Youth Works"/>
    <n v="8"/>
    <s v="Roxbury Crossing"/>
    <s v="Revenue"/>
    <s v="Line Item"/>
    <x v="0"/>
    <s v="18R"/>
    <x v="17"/>
    <x v="0"/>
    <x v="0"/>
  </r>
  <r>
    <n v="2791"/>
    <s v="Roxbury Youth Works"/>
    <n v="8"/>
    <s v="Roxbury Crossing"/>
    <s v="Revenue"/>
    <s v="Line Item"/>
    <x v="0"/>
    <s v="19R"/>
    <x v="18"/>
    <x v="0"/>
    <x v="0"/>
  </r>
  <r>
    <n v="2792"/>
    <s v="Roxbury Youth Works"/>
    <n v="8"/>
    <s v="Roxbury Crossing"/>
    <s v="Revenue"/>
    <s v="Line Item"/>
    <x v="0"/>
    <s v="20R"/>
    <x v="19"/>
    <x v="0"/>
    <x v="0"/>
  </r>
  <r>
    <n v="2793"/>
    <s v="Roxbury Youth Works"/>
    <n v="8"/>
    <s v="Roxbury Crossing"/>
    <s v="Revenue"/>
    <s v="Line Item"/>
    <x v="0"/>
    <s v="21R"/>
    <x v="20"/>
    <x v="0"/>
    <x v="0"/>
  </r>
  <r>
    <n v="2794"/>
    <s v="Roxbury Youth Works"/>
    <n v="8"/>
    <s v="Roxbury Crossing"/>
    <s v="Revenue"/>
    <s v="Line Item"/>
    <x v="0"/>
    <s v="22R"/>
    <x v="21"/>
    <x v="0"/>
    <x v="0"/>
  </r>
  <r>
    <n v="2795"/>
    <s v="Roxbury Youth Works"/>
    <n v="8"/>
    <s v="Roxbury Crossing"/>
    <s v="Revenue"/>
    <s v="Line Item"/>
    <x v="0"/>
    <s v="23R"/>
    <x v="22"/>
    <x v="0"/>
    <x v="0"/>
  </r>
  <r>
    <n v="2796"/>
    <s v="Roxbury Youth Works"/>
    <n v="8"/>
    <s v="Roxbury Crossing"/>
    <s v="Revenue"/>
    <s v="Line Item"/>
    <x v="0"/>
    <s v="24R"/>
    <x v="23"/>
    <x v="0"/>
    <x v="0"/>
  </r>
  <r>
    <n v="2797"/>
    <s v="Roxbury Youth Works"/>
    <n v="8"/>
    <s v="Roxbury Crossing"/>
    <s v="Revenue"/>
    <s v="Line Item"/>
    <x v="0"/>
    <s v="25R"/>
    <x v="24"/>
    <x v="0"/>
    <x v="0"/>
  </r>
  <r>
    <n v="2798"/>
    <s v="Roxbury Youth Works"/>
    <n v="8"/>
    <s v="Roxbury Crossing"/>
    <s v="Revenue"/>
    <s v="Line Item"/>
    <x v="0"/>
    <s v="26R"/>
    <x v="25"/>
    <x v="0"/>
    <x v="0"/>
  </r>
  <r>
    <n v="2799"/>
    <s v="Roxbury Youth Works"/>
    <n v="8"/>
    <s v="Roxbury Crossing"/>
    <s v="Revenue"/>
    <s v="Line Item"/>
    <x v="0"/>
    <s v="27R"/>
    <x v="26"/>
    <x v="0"/>
    <x v="0"/>
  </r>
  <r>
    <n v="2800"/>
    <s v="Roxbury Youth Works"/>
    <n v="8"/>
    <s v="Roxbury Crossing"/>
    <s v="Revenue"/>
    <s v="Line Item"/>
    <x v="0"/>
    <s v="28R"/>
    <x v="27"/>
    <x v="0"/>
    <x v="0"/>
  </r>
  <r>
    <n v="2801"/>
    <s v="Roxbury Youth Works"/>
    <n v="8"/>
    <s v="Roxbury Crossing"/>
    <s v="Revenue"/>
    <s v="Line Item"/>
    <x v="0"/>
    <s v="29R"/>
    <x v="28"/>
    <x v="0"/>
    <x v="458"/>
  </r>
  <r>
    <n v="2802"/>
    <s v="Roxbury Youth Works"/>
    <n v="8"/>
    <s v="Roxbury Crossing"/>
    <s v="Revenue"/>
    <s v="Line Item"/>
    <x v="0"/>
    <s v="30R"/>
    <x v="29"/>
    <x v="0"/>
    <x v="0"/>
  </r>
  <r>
    <n v="2803"/>
    <s v="Roxbury Youth Works"/>
    <n v="8"/>
    <s v="Roxbury Crossing"/>
    <s v="Revenue"/>
    <s v="Line Item"/>
    <x v="0"/>
    <s v="31R"/>
    <x v="30"/>
    <x v="0"/>
    <x v="0"/>
  </r>
  <r>
    <n v="2804"/>
    <s v="Roxbury Youth Works"/>
    <n v="8"/>
    <s v="Roxbury Crossing"/>
    <s v="Revenue"/>
    <s v="Line Item"/>
    <x v="0"/>
    <s v="32R"/>
    <x v="31"/>
    <x v="0"/>
    <x v="0"/>
  </r>
  <r>
    <n v="2805"/>
    <s v="Roxbury Youth Works"/>
    <n v="8"/>
    <s v="Roxbury Crossing"/>
    <s v="Revenue"/>
    <s v="Line Item"/>
    <x v="0"/>
    <s v="33R"/>
    <x v="32"/>
    <x v="0"/>
    <x v="0"/>
  </r>
  <r>
    <n v="2806"/>
    <s v="Roxbury Youth Works"/>
    <n v="8"/>
    <s v="Roxbury Crossing"/>
    <s v="Revenue"/>
    <s v="Line Item"/>
    <x v="0"/>
    <s v="34R"/>
    <x v="33"/>
    <x v="0"/>
    <x v="0"/>
  </r>
  <r>
    <n v="2807"/>
    <s v="Roxbury Youth Works"/>
    <n v="8"/>
    <s v="Roxbury Crossing"/>
    <s v="Revenue"/>
    <s v="Line Item"/>
    <x v="0"/>
    <s v="35R"/>
    <x v="34"/>
    <x v="0"/>
    <x v="0"/>
  </r>
  <r>
    <n v="2808"/>
    <s v="Roxbury Youth Works"/>
    <n v="8"/>
    <s v="Roxbury Crossing"/>
    <s v="Revenue"/>
    <s v="Line Item"/>
    <x v="0"/>
    <s v="36R"/>
    <x v="35"/>
    <x v="0"/>
    <x v="0"/>
  </r>
  <r>
    <n v="2809"/>
    <s v="Roxbury Youth Works"/>
    <n v="8"/>
    <s v="Roxbury Crossing"/>
    <s v="Revenue"/>
    <s v="Line Item"/>
    <x v="0"/>
    <s v="37R"/>
    <x v="36"/>
    <x v="0"/>
    <x v="0"/>
  </r>
  <r>
    <n v="2810"/>
    <s v="Roxbury Youth Works"/>
    <n v="8"/>
    <s v="Roxbury Crossing"/>
    <s v="Revenue"/>
    <s v="Line Item"/>
    <x v="0"/>
    <s v="38R"/>
    <x v="37"/>
    <x v="0"/>
    <x v="0"/>
  </r>
  <r>
    <n v="2811"/>
    <s v="Roxbury Youth Works"/>
    <n v="8"/>
    <s v="Roxbury Crossing"/>
    <s v="Revenue"/>
    <s v="Line Item"/>
    <x v="0"/>
    <s v="39R"/>
    <x v="38"/>
    <x v="0"/>
    <x v="0"/>
  </r>
  <r>
    <n v="2812"/>
    <s v="Roxbury Youth Works"/>
    <n v="8"/>
    <s v="Roxbury Crossing"/>
    <s v="Revenue"/>
    <s v="Line Item"/>
    <x v="0"/>
    <s v="40R"/>
    <x v="39"/>
    <x v="0"/>
    <x v="0"/>
  </r>
  <r>
    <n v="2813"/>
    <s v="Roxbury Youth Works"/>
    <n v="8"/>
    <s v="Roxbury Crossing"/>
    <s v="Revenue"/>
    <s v="Line Item"/>
    <x v="0"/>
    <s v="41R"/>
    <x v="40"/>
    <x v="0"/>
    <x v="0"/>
  </r>
  <r>
    <n v="2814"/>
    <s v="Roxbury Youth Works"/>
    <n v="8"/>
    <s v="Roxbury Crossing"/>
    <s v="Revenue"/>
    <s v="Line Item"/>
    <x v="0"/>
    <s v="42R"/>
    <x v="41"/>
    <x v="0"/>
    <x v="0"/>
  </r>
  <r>
    <n v="2815"/>
    <s v="Roxbury Youth Works"/>
    <n v="8"/>
    <s v="Roxbury Crossing"/>
    <s v="Revenue"/>
    <s v="Total"/>
    <x v="0"/>
    <s v="43R"/>
    <x v="42"/>
    <x v="0"/>
    <x v="459"/>
  </r>
  <r>
    <n v="2816"/>
    <s v="Roxbury Youth Works"/>
    <n v="8"/>
    <s v="Roxbury Crossing"/>
    <s v="Revenue"/>
    <s v="Line Item"/>
    <x v="0"/>
    <s v="44R"/>
    <x v="43"/>
    <x v="0"/>
    <x v="0"/>
  </r>
  <r>
    <n v="2817"/>
    <s v="Roxbury Youth Works"/>
    <n v="8"/>
    <s v="Roxbury Crossing"/>
    <s v="Revenue"/>
    <s v="Line Item"/>
    <x v="0"/>
    <s v="45R"/>
    <x v="44"/>
    <x v="0"/>
    <x v="0"/>
  </r>
  <r>
    <n v="2818"/>
    <s v="Roxbury Youth Works"/>
    <n v="8"/>
    <s v="Roxbury Crossing"/>
    <s v="Revenue"/>
    <s v="Line Item"/>
    <x v="0"/>
    <s v="46R"/>
    <x v="45"/>
    <x v="0"/>
    <x v="0"/>
  </r>
  <r>
    <n v="2819"/>
    <s v="Roxbury Youth Works"/>
    <n v="8"/>
    <s v="Roxbury Crossing"/>
    <s v="Revenue"/>
    <s v="Line Item"/>
    <x v="0"/>
    <s v="47R"/>
    <x v="46"/>
    <x v="0"/>
    <x v="0"/>
  </r>
  <r>
    <n v="2820"/>
    <s v="Roxbury Youth Works"/>
    <n v="8"/>
    <s v="Roxbury Crossing"/>
    <s v="Revenue"/>
    <s v="Line Item"/>
    <x v="0"/>
    <s v="48R"/>
    <x v="47"/>
    <x v="0"/>
    <x v="0"/>
  </r>
  <r>
    <n v="2821"/>
    <s v="Roxbury Youth Works"/>
    <n v="8"/>
    <s v="Roxbury Crossing"/>
    <s v="Revenue"/>
    <s v="Line Item"/>
    <x v="0"/>
    <s v="49R"/>
    <x v="48"/>
    <x v="0"/>
    <x v="460"/>
  </r>
  <r>
    <n v="2822"/>
    <s v="Roxbury Youth Works"/>
    <n v="8"/>
    <s v="Roxbury Crossing"/>
    <s v="Revenue"/>
    <s v="Line Item"/>
    <x v="0"/>
    <s v="50R"/>
    <x v="49"/>
    <x v="0"/>
    <x v="0"/>
  </r>
  <r>
    <n v="2823"/>
    <s v="Roxbury Youth Works"/>
    <n v="8"/>
    <s v="Roxbury Crossing"/>
    <s v="Revenue"/>
    <s v="Line Item"/>
    <x v="0"/>
    <s v="51R"/>
    <x v="50"/>
    <x v="0"/>
    <x v="0"/>
  </r>
  <r>
    <n v="2824"/>
    <s v="Roxbury Youth Works"/>
    <n v="8"/>
    <s v="Roxbury Crossing"/>
    <s v="Revenue"/>
    <s v="Line Item"/>
    <x v="0"/>
    <s v="52R"/>
    <x v="51"/>
    <x v="0"/>
    <x v="0"/>
  </r>
  <r>
    <n v="2825"/>
    <s v="Roxbury Youth Works"/>
    <n v="8"/>
    <s v="Roxbury Crossing"/>
    <s v="Revenue"/>
    <s v="Total"/>
    <x v="0"/>
    <s v="53R"/>
    <x v="52"/>
    <x v="0"/>
    <x v="461"/>
  </r>
  <r>
    <n v="2826"/>
    <s v="Roxbury Youth Works"/>
    <n v="8"/>
    <s v="Roxbury Crossing"/>
    <s v="Salary Expense"/>
    <s v="Line Item"/>
    <x v="1"/>
    <s v="1S"/>
    <x v="53"/>
    <x v="19"/>
    <x v="462"/>
  </r>
  <r>
    <n v="2827"/>
    <s v="Roxbury Youth Works"/>
    <n v="8"/>
    <s v="Roxbury Crossing"/>
    <s v="Salary Expense"/>
    <s v="Line Item"/>
    <x v="1"/>
    <s v="2S"/>
    <x v="54"/>
    <x v="0"/>
    <x v="0"/>
  </r>
  <r>
    <n v="2828"/>
    <s v="Roxbury Youth Works"/>
    <n v="8"/>
    <s v="Roxbury Crossing"/>
    <s v="Salary Expense"/>
    <s v="Line Item"/>
    <x v="1"/>
    <s v="3S"/>
    <x v="55"/>
    <x v="0"/>
    <x v="0"/>
  </r>
  <r>
    <n v="2829"/>
    <s v="Roxbury Youth Works"/>
    <n v="8"/>
    <s v="Roxbury Crossing"/>
    <s v="Salary Expense"/>
    <s v="Line Item"/>
    <x v="2"/>
    <s v="4S"/>
    <x v="56"/>
    <x v="0"/>
    <x v="0"/>
  </r>
  <r>
    <n v="2830"/>
    <s v="Roxbury Youth Works"/>
    <n v="8"/>
    <s v="Roxbury Crossing"/>
    <s v="Salary Expense"/>
    <s v="Line Item"/>
    <x v="2"/>
    <s v="5S"/>
    <x v="57"/>
    <x v="0"/>
    <x v="0"/>
  </r>
  <r>
    <n v="2831"/>
    <s v="Roxbury Youth Works"/>
    <n v="8"/>
    <s v="Roxbury Crossing"/>
    <s v="Salary Expense"/>
    <s v="Line Item"/>
    <x v="2"/>
    <s v="6S"/>
    <x v="58"/>
    <x v="0"/>
    <x v="0"/>
  </r>
  <r>
    <n v="2832"/>
    <s v="Roxbury Youth Works"/>
    <n v="8"/>
    <s v="Roxbury Crossing"/>
    <s v="Salary Expense"/>
    <s v="Line Item"/>
    <x v="2"/>
    <s v="7S"/>
    <x v="59"/>
    <x v="0"/>
    <x v="0"/>
  </r>
  <r>
    <n v="2833"/>
    <s v="Roxbury Youth Works"/>
    <n v="8"/>
    <s v="Roxbury Crossing"/>
    <s v="Salary Expense"/>
    <s v="Line Item"/>
    <x v="2"/>
    <s v="8S"/>
    <x v="60"/>
    <x v="0"/>
    <x v="0"/>
  </r>
  <r>
    <n v="2834"/>
    <s v="Roxbury Youth Works"/>
    <n v="8"/>
    <s v="Roxbury Crossing"/>
    <s v="Salary Expense"/>
    <s v="Line Item"/>
    <x v="2"/>
    <s v="9S"/>
    <x v="61"/>
    <x v="0"/>
    <x v="0"/>
  </r>
  <r>
    <n v="2835"/>
    <s v="Roxbury Youth Works"/>
    <n v="8"/>
    <s v="Roxbury Crossing"/>
    <s v="Salary Expense"/>
    <s v="Line Item"/>
    <x v="2"/>
    <s v="10S"/>
    <x v="62"/>
    <x v="0"/>
    <x v="0"/>
  </r>
  <r>
    <n v="2836"/>
    <s v="Roxbury Youth Works"/>
    <n v="8"/>
    <s v="Roxbury Crossing"/>
    <s v="Salary Expense"/>
    <s v="Line Item"/>
    <x v="2"/>
    <s v="11S"/>
    <x v="63"/>
    <x v="0"/>
    <x v="0"/>
  </r>
  <r>
    <n v="2837"/>
    <s v="Roxbury Youth Works"/>
    <n v="8"/>
    <s v="Roxbury Crossing"/>
    <s v="Salary Expense"/>
    <s v="Line Item"/>
    <x v="2"/>
    <s v="12S"/>
    <x v="64"/>
    <x v="0"/>
    <x v="0"/>
  </r>
  <r>
    <n v="2838"/>
    <s v="Roxbury Youth Works"/>
    <n v="8"/>
    <s v="Roxbury Crossing"/>
    <s v="Salary Expense"/>
    <s v="Line Item"/>
    <x v="2"/>
    <s v="13S"/>
    <x v="65"/>
    <x v="0"/>
    <x v="0"/>
  </r>
  <r>
    <n v="2839"/>
    <s v="Roxbury Youth Works"/>
    <n v="8"/>
    <s v="Roxbury Crossing"/>
    <s v="Salary Expense"/>
    <s v="Line Item"/>
    <x v="2"/>
    <s v="14S"/>
    <x v="66"/>
    <x v="0"/>
    <x v="0"/>
  </r>
  <r>
    <n v="2840"/>
    <s v="Roxbury Youth Works"/>
    <n v="8"/>
    <s v="Roxbury Crossing"/>
    <s v="Salary Expense"/>
    <s v="Line Item"/>
    <x v="2"/>
    <s v="15S"/>
    <x v="67"/>
    <x v="0"/>
    <x v="0"/>
  </r>
  <r>
    <n v="2841"/>
    <s v="Roxbury Youth Works"/>
    <n v="8"/>
    <s v="Roxbury Crossing"/>
    <s v="Salary Expense"/>
    <s v="Line Item"/>
    <x v="2"/>
    <s v="16S"/>
    <x v="68"/>
    <x v="0"/>
    <x v="0"/>
  </r>
  <r>
    <n v="2842"/>
    <s v="Roxbury Youth Works"/>
    <n v="8"/>
    <s v="Roxbury Crossing"/>
    <s v="Salary Expense"/>
    <s v="Line Item"/>
    <x v="2"/>
    <s v="17S"/>
    <x v="69"/>
    <x v="0"/>
    <x v="0"/>
  </r>
  <r>
    <n v="2843"/>
    <s v="Roxbury Youth Works"/>
    <n v="8"/>
    <s v="Roxbury Crossing"/>
    <s v="Salary Expense"/>
    <s v="Line Item"/>
    <x v="2"/>
    <s v="18S"/>
    <x v="70"/>
    <x v="0"/>
    <x v="0"/>
  </r>
  <r>
    <n v="2844"/>
    <s v="Roxbury Youth Works"/>
    <n v="8"/>
    <s v="Roxbury Crossing"/>
    <s v="Salary Expense"/>
    <s v="Line Item"/>
    <x v="2"/>
    <s v="19S"/>
    <x v="71"/>
    <x v="0"/>
    <x v="0"/>
  </r>
  <r>
    <n v="2845"/>
    <s v="Roxbury Youth Works"/>
    <n v="8"/>
    <s v="Roxbury Crossing"/>
    <s v="Salary Expense"/>
    <s v="Line Item"/>
    <x v="2"/>
    <s v="20S"/>
    <x v="72"/>
    <x v="0"/>
    <x v="0"/>
  </r>
  <r>
    <n v="2846"/>
    <s v="Roxbury Youth Works"/>
    <n v="8"/>
    <s v="Roxbury Crossing"/>
    <s v="Salary Expense"/>
    <s v="Line Item"/>
    <x v="2"/>
    <s v="21S"/>
    <x v="73"/>
    <x v="0"/>
    <x v="0"/>
  </r>
  <r>
    <n v="2847"/>
    <s v="Roxbury Youth Works"/>
    <n v="8"/>
    <s v="Roxbury Crossing"/>
    <s v="Salary Expense"/>
    <s v="Line Item"/>
    <x v="2"/>
    <s v="22S"/>
    <x v="74"/>
    <x v="0"/>
    <x v="0"/>
  </r>
  <r>
    <n v="2848"/>
    <s v="Roxbury Youth Works"/>
    <n v="8"/>
    <s v="Roxbury Crossing"/>
    <s v="Salary Expense"/>
    <s v="Line Item"/>
    <x v="2"/>
    <s v="23S"/>
    <x v="75"/>
    <x v="0"/>
    <x v="0"/>
  </r>
  <r>
    <n v="2849"/>
    <s v="Roxbury Youth Works"/>
    <n v="8"/>
    <s v="Roxbury Crossing"/>
    <s v="Salary Expense"/>
    <s v="Line Item"/>
    <x v="2"/>
    <s v="24S"/>
    <x v="76"/>
    <x v="0"/>
    <x v="0"/>
  </r>
  <r>
    <n v="2850"/>
    <s v="Roxbury Youth Works"/>
    <n v="8"/>
    <s v="Roxbury Crossing"/>
    <s v="Salary Expense"/>
    <s v="Line Item"/>
    <x v="2"/>
    <s v="25S"/>
    <x v="77"/>
    <x v="0"/>
    <x v="0"/>
  </r>
  <r>
    <n v="2851"/>
    <s v="Roxbury Youth Works"/>
    <n v="8"/>
    <s v="Roxbury Crossing"/>
    <s v="Salary Expense"/>
    <s v="Line Item"/>
    <x v="2"/>
    <s v="26S"/>
    <x v="78"/>
    <x v="0"/>
    <x v="0"/>
  </r>
  <r>
    <n v="2852"/>
    <s v="Roxbury Youth Works"/>
    <n v="8"/>
    <s v="Roxbury Crossing"/>
    <s v="Salary Expense"/>
    <s v="Line Item"/>
    <x v="2"/>
    <s v="27S"/>
    <x v="79"/>
    <x v="0"/>
    <x v="0"/>
  </r>
  <r>
    <n v="2853"/>
    <s v="Roxbury Youth Works"/>
    <n v="8"/>
    <s v="Roxbury Crossing"/>
    <s v="Salary Expense"/>
    <s v="Line Item"/>
    <x v="2"/>
    <s v="28S"/>
    <x v="80"/>
    <x v="0"/>
    <x v="0"/>
  </r>
  <r>
    <n v="2854"/>
    <s v="Roxbury Youth Works"/>
    <n v="8"/>
    <s v="Roxbury Crossing"/>
    <s v="Salary Expense"/>
    <s v="Line Item"/>
    <x v="2"/>
    <s v="29S"/>
    <x v="81"/>
    <x v="0"/>
    <x v="0"/>
  </r>
  <r>
    <n v="2855"/>
    <s v="Roxbury Youth Works"/>
    <n v="8"/>
    <s v="Roxbury Crossing"/>
    <s v="Salary Expense"/>
    <s v="Line Item"/>
    <x v="2"/>
    <s v="30S"/>
    <x v="82"/>
    <x v="65"/>
    <x v="463"/>
  </r>
  <r>
    <n v="2856"/>
    <s v="Roxbury Youth Works"/>
    <n v="8"/>
    <s v="Roxbury Crossing"/>
    <s v="Salary Expense"/>
    <s v="Line Item"/>
    <x v="2"/>
    <s v="31S"/>
    <x v="83"/>
    <x v="0"/>
    <x v="0"/>
  </r>
  <r>
    <n v="2857"/>
    <s v="Roxbury Youth Works"/>
    <n v="8"/>
    <s v="Roxbury Crossing"/>
    <s v="Salary Expense"/>
    <s v="Line Item"/>
    <x v="2"/>
    <s v="32S"/>
    <x v="84"/>
    <x v="0"/>
    <x v="0"/>
  </r>
  <r>
    <n v="2858"/>
    <s v="Roxbury Youth Works"/>
    <n v="8"/>
    <s v="Roxbury Crossing"/>
    <s v="Salary Expense"/>
    <s v="Line Item"/>
    <x v="2"/>
    <s v="33S"/>
    <x v="85"/>
    <x v="0"/>
    <x v="0"/>
  </r>
  <r>
    <n v="2859"/>
    <s v="Roxbury Youth Works"/>
    <n v="8"/>
    <s v="Roxbury Crossing"/>
    <s v="Salary Expense"/>
    <s v="Line Item"/>
    <x v="2"/>
    <s v="34S"/>
    <x v="86"/>
    <x v="0"/>
    <x v="0"/>
  </r>
  <r>
    <n v="2860"/>
    <s v="Roxbury Youth Works"/>
    <n v="8"/>
    <s v="Roxbury Crossing"/>
    <s v="Salary Expense"/>
    <s v="Line Item"/>
    <x v="2"/>
    <s v="35S"/>
    <x v="87"/>
    <x v="66"/>
    <x v="464"/>
  </r>
  <r>
    <n v="2861"/>
    <s v="Roxbury Youth Works"/>
    <n v="8"/>
    <s v="Roxbury Crossing"/>
    <s v="Salary Expense"/>
    <s v="Line Item"/>
    <x v="2"/>
    <s v="36S"/>
    <x v="88"/>
    <x v="0"/>
    <x v="0"/>
  </r>
  <r>
    <n v="2862"/>
    <s v="Roxbury Youth Works"/>
    <n v="8"/>
    <s v="Roxbury Crossing"/>
    <s v="Salary Expense"/>
    <s v="Line Item"/>
    <x v="2"/>
    <s v="37S"/>
    <x v="89"/>
    <x v="0"/>
    <x v="0"/>
  </r>
  <r>
    <n v="2863"/>
    <s v="Roxbury Youth Works"/>
    <n v="8"/>
    <s v="Roxbury Crossing"/>
    <s v="Salary Expense"/>
    <s v="Line Item"/>
    <x v="0"/>
    <s v="38S"/>
    <x v="90"/>
    <x v="10"/>
    <x v="0"/>
  </r>
  <r>
    <n v="2864"/>
    <s v="Roxbury Youth Works"/>
    <n v="8"/>
    <s v="Roxbury Crossing"/>
    <s v="Salary Expense"/>
    <s v="Total"/>
    <x v="0"/>
    <s v="39S"/>
    <x v="91"/>
    <x v="67"/>
    <x v="465"/>
  </r>
  <r>
    <n v="2865"/>
    <s v="Roxbury Youth Works"/>
    <n v="8"/>
    <s v="Roxbury Crossing"/>
    <s v="Expense"/>
    <s v="Total"/>
    <x v="0"/>
    <s v="1E"/>
    <x v="92"/>
    <x v="67"/>
    <x v="465"/>
  </r>
  <r>
    <n v="2866"/>
    <s v="Roxbury Youth Works"/>
    <n v="8"/>
    <s v="Roxbury Crossing"/>
    <s v="Expense"/>
    <s v="Line Item"/>
    <x v="0"/>
    <s v="2E"/>
    <x v="93"/>
    <x v="0"/>
    <x v="0"/>
  </r>
  <r>
    <n v="2867"/>
    <s v="Roxbury Youth Works"/>
    <n v="8"/>
    <s v="Roxbury Crossing"/>
    <s v="Expense"/>
    <s v="Line Item"/>
    <x v="0"/>
    <s v="3E"/>
    <x v="94"/>
    <x v="0"/>
    <x v="0"/>
  </r>
  <r>
    <n v="2868"/>
    <s v="Roxbury Youth Works"/>
    <n v="8"/>
    <s v="Roxbury Crossing"/>
    <s v="Expense"/>
    <s v="Line Item"/>
    <x v="0"/>
    <s v="4E"/>
    <x v="95"/>
    <x v="0"/>
    <x v="0"/>
  </r>
  <r>
    <n v="2869"/>
    <s v="Roxbury Youth Works"/>
    <n v="8"/>
    <s v="Roxbury Crossing"/>
    <s v="Expense"/>
    <s v="Line Item"/>
    <x v="0"/>
    <s v="5E"/>
    <x v="96"/>
    <x v="0"/>
    <x v="0"/>
  </r>
  <r>
    <n v="2870"/>
    <s v="Roxbury Youth Works"/>
    <n v="8"/>
    <s v="Roxbury Crossing"/>
    <s v="Expense"/>
    <s v="Total"/>
    <x v="0"/>
    <s v="6E"/>
    <x v="97"/>
    <x v="0"/>
    <x v="0"/>
  </r>
  <r>
    <n v="2871"/>
    <s v="Roxbury Youth Works"/>
    <n v="8"/>
    <s v="Roxbury Crossing"/>
    <s v="Expense"/>
    <s v="Line Item"/>
    <x v="0"/>
    <s v="7E"/>
    <x v="98"/>
    <x v="0"/>
    <x v="0"/>
  </r>
  <r>
    <n v="2872"/>
    <s v="Roxbury Youth Works"/>
    <n v="8"/>
    <s v="Roxbury Crossing"/>
    <s v="Expense"/>
    <s v="Total"/>
    <x v="0"/>
    <s v="8E"/>
    <x v="99"/>
    <x v="67"/>
    <x v="465"/>
  </r>
  <r>
    <n v="2873"/>
    <s v="Roxbury Youth Works"/>
    <n v="8"/>
    <s v="Roxbury Crossing"/>
    <s v="Expense"/>
    <s v="Line Item"/>
    <x v="0"/>
    <s v="9E"/>
    <x v="100"/>
    <x v="0"/>
    <x v="466"/>
  </r>
  <r>
    <n v="2874"/>
    <s v="Roxbury Youth Works"/>
    <n v="8"/>
    <s v="Roxbury Crossing"/>
    <s v="Expense"/>
    <s v="Line Item"/>
    <x v="0"/>
    <s v="10E"/>
    <x v="101"/>
    <x v="0"/>
    <x v="467"/>
  </r>
  <r>
    <n v="2875"/>
    <s v="Roxbury Youth Works"/>
    <n v="8"/>
    <s v="Roxbury Crossing"/>
    <s v="Expense"/>
    <s v="Line Item"/>
    <x v="0"/>
    <s v="11E"/>
    <x v="102"/>
    <x v="0"/>
    <x v="0"/>
  </r>
  <r>
    <n v="2876"/>
    <s v="Roxbury Youth Works"/>
    <n v="8"/>
    <s v="Roxbury Crossing"/>
    <s v="Expense"/>
    <s v="Total"/>
    <x v="0"/>
    <s v="12E"/>
    <x v="103"/>
    <x v="0"/>
    <x v="468"/>
  </r>
  <r>
    <n v="2877"/>
    <s v="Roxbury Youth Works"/>
    <n v="8"/>
    <s v="Roxbury Crossing"/>
    <s v="Expense"/>
    <s v="Line Item"/>
    <x v="0"/>
    <s v="13E"/>
    <x v="104"/>
    <x v="0"/>
    <x v="0"/>
  </r>
  <r>
    <n v="2878"/>
    <s v="Roxbury Youth Works"/>
    <n v="8"/>
    <s v="Roxbury Crossing"/>
    <s v="Expense"/>
    <s v="Line Item"/>
    <x v="0"/>
    <s v="14E"/>
    <x v="105"/>
    <x v="0"/>
    <x v="0"/>
  </r>
  <r>
    <n v="2879"/>
    <s v="Roxbury Youth Works"/>
    <n v="8"/>
    <s v="Roxbury Crossing"/>
    <s v="Expense"/>
    <s v="Line Item"/>
    <x v="0"/>
    <s v="15E"/>
    <x v="106"/>
    <x v="0"/>
    <x v="0"/>
  </r>
  <r>
    <n v="2880"/>
    <s v="Roxbury Youth Works"/>
    <n v="8"/>
    <s v="Roxbury Crossing"/>
    <s v="Expense"/>
    <s v="Line Item"/>
    <x v="0"/>
    <s v="16E"/>
    <x v="107"/>
    <x v="0"/>
    <x v="0"/>
  </r>
  <r>
    <n v="2881"/>
    <s v="Roxbury Youth Works"/>
    <n v="8"/>
    <s v="Roxbury Crossing"/>
    <s v="Expense"/>
    <s v="Total"/>
    <x v="0"/>
    <s v="17E"/>
    <x v="108"/>
    <x v="0"/>
    <x v="0"/>
  </r>
  <r>
    <n v="2882"/>
    <s v="Roxbury Youth Works"/>
    <n v="8"/>
    <s v="Roxbury Crossing"/>
    <s v="Expense"/>
    <s v="Line Item"/>
    <x v="0"/>
    <s v="18E"/>
    <x v="109"/>
    <x v="0"/>
    <x v="0"/>
  </r>
  <r>
    <n v="2883"/>
    <s v="Roxbury Youth Works"/>
    <n v="8"/>
    <s v="Roxbury Crossing"/>
    <s v="Expense"/>
    <s v="Line Item"/>
    <x v="0"/>
    <s v="19E"/>
    <x v="110"/>
    <x v="0"/>
    <x v="0"/>
  </r>
  <r>
    <n v="2884"/>
    <s v="Roxbury Youth Works"/>
    <n v="8"/>
    <s v="Roxbury Crossing"/>
    <s v="Expense"/>
    <s v="Line Item"/>
    <x v="0"/>
    <s v="20E"/>
    <x v="111"/>
    <x v="0"/>
    <x v="0"/>
  </r>
  <r>
    <n v="2885"/>
    <s v="Roxbury Youth Works"/>
    <n v="8"/>
    <s v="Roxbury Crossing"/>
    <s v="Expense"/>
    <s v="Line Item"/>
    <x v="0"/>
    <s v="21E"/>
    <x v="112"/>
    <x v="0"/>
    <x v="0"/>
  </r>
  <r>
    <n v="2886"/>
    <s v="Roxbury Youth Works"/>
    <n v="8"/>
    <s v="Roxbury Crossing"/>
    <s v="Expense"/>
    <s v="Line Item"/>
    <x v="0"/>
    <s v="22E"/>
    <x v="113"/>
    <x v="0"/>
    <x v="469"/>
  </r>
  <r>
    <n v="2887"/>
    <s v="Roxbury Youth Works"/>
    <n v="8"/>
    <s v="Roxbury Crossing"/>
    <s v="Expense"/>
    <s v="Line Item"/>
    <x v="0"/>
    <s v="23E"/>
    <x v="114"/>
    <x v="0"/>
    <x v="470"/>
  </r>
  <r>
    <n v="2888"/>
    <s v="Roxbury Youth Works"/>
    <n v="8"/>
    <s v="Roxbury Crossing"/>
    <s v="Expense"/>
    <s v="Line Item"/>
    <x v="0"/>
    <s v="24E"/>
    <x v="115"/>
    <x v="0"/>
    <x v="0"/>
  </r>
  <r>
    <n v="2889"/>
    <s v="Roxbury Youth Works"/>
    <n v="8"/>
    <s v="Roxbury Crossing"/>
    <s v="Expense"/>
    <s v="Line Item"/>
    <x v="0"/>
    <s v="25E"/>
    <x v="116"/>
    <x v="0"/>
    <x v="0"/>
  </r>
  <r>
    <n v="2890"/>
    <s v="Roxbury Youth Works"/>
    <n v="8"/>
    <s v="Roxbury Crossing"/>
    <s v="Expense"/>
    <s v="Line Item"/>
    <x v="0"/>
    <s v="26E"/>
    <x v="117"/>
    <x v="0"/>
    <x v="0"/>
  </r>
  <r>
    <n v="2891"/>
    <s v="Roxbury Youth Works"/>
    <n v="8"/>
    <s v="Roxbury Crossing"/>
    <s v="Expense"/>
    <s v="Line Item"/>
    <x v="0"/>
    <s v="27E"/>
    <x v="118"/>
    <x v="0"/>
    <x v="0"/>
  </r>
  <r>
    <n v="2892"/>
    <s v="Roxbury Youth Works"/>
    <n v="8"/>
    <s v="Roxbury Crossing"/>
    <s v="Expense"/>
    <s v="Line Item"/>
    <x v="0"/>
    <s v="28E"/>
    <x v="119"/>
    <x v="0"/>
    <x v="0"/>
  </r>
  <r>
    <n v="2893"/>
    <s v="Roxbury Youth Works"/>
    <n v="8"/>
    <s v="Roxbury Crossing"/>
    <s v="Expense"/>
    <s v="Line Item"/>
    <x v="0"/>
    <s v="29E"/>
    <x v="120"/>
    <x v="0"/>
    <x v="471"/>
  </r>
  <r>
    <n v="2894"/>
    <s v="Roxbury Youth Works"/>
    <n v="8"/>
    <s v="Roxbury Crossing"/>
    <s v="Expense"/>
    <s v="Line Item"/>
    <x v="0"/>
    <s v="30E"/>
    <x v="121"/>
    <x v="0"/>
    <x v="0"/>
  </r>
  <r>
    <n v="2895"/>
    <s v="Roxbury Youth Works"/>
    <n v="8"/>
    <s v="Roxbury Crossing"/>
    <s v="Expense"/>
    <s v="Line Item"/>
    <x v="0"/>
    <s v="31E"/>
    <x v="122"/>
    <x v="0"/>
    <x v="0"/>
  </r>
  <r>
    <n v="2896"/>
    <s v="Roxbury Youth Works"/>
    <n v="8"/>
    <s v="Roxbury Crossing"/>
    <s v="Expense"/>
    <s v="Line Item"/>
    <x v="0"/>
    <s v="32E"/>
    <x v="123"/>
    <x v="0"/>
    <x v="0"/>
  </r>
  <r>
    <n v="2897"/>
    <s v="Roxbury Youth Works"/>
    <n v="8"/>
    <s v="Roxbury Crossing"/>
    <s v="Expense"/>
    <s v="Line Item"/>
    <x v="0"/>
    <s v="33E"/>
    <x v="124"/>
    <x v="0"/>
    <x v="472"/>
  </r>
  <r>
    <n v="2898"/>
    <s v="Roxbury Youth Works"/>
    <n v="8"/>
    <s v="Roxbury Crossing"/>
    <s v="Expense"/>
    <s v="Line Item"/>
    <x v="0"/>
    <s v="34E"/>
    <x v="125"/>
    <x v="0"/>
    <x v="0"/>
  </r>
  <r>
    <n v="2899"/>
    <s v="Roxbury Youth Works"/>
    <n v="8"/>
    <s v="Roxbury Crossing"/>
    <s v="Expense"/>
    <s v="Line Item"/>
    <x v="0"/>
    <s v="35E"/>
    <x v="126"/>
    <x v="0"/>
    <x v="0"/>
  </r>
  <r>
    <n v="2900"/>
    <s v="Roxbury Youth Works"/>
    <n v="8"/>
    <s v="Roxbury Crossing"/>
    <s v="Expense"/>
    <s v="Total"/>
    <x v="0"/>
    <s v="36E"/>
    <x v="127"/>
    <x v="0"/>
    <x v="473"/>
  </r>
  <r>
    <n v="2901"/>
    <s v="Roxbury Youth Works"/>
    <n v="8"/>
    <s v="Roxbury Crossing"/>
    <s v="Expense"/>
    <s v="Line Item"/>
    <x v="0"/>
    <s v="42E"/>
    <x v="128"/>
    <x v="0"/>
    <x v="0"/>
  </r>
  <r>
    <n v="2902"/>
    <s v="Roxbury Youth Works"/>
    <n v="8"/>
    <s v="Roxbury Crossing"/>
    <s v="Expense"/>
    <s v="Line Item"/>
    <x v="0"/>
    <s v="43E"/>
    <x v="129"/>
    <x v="0"/>
    <x v="0"/>
  </r>
  <r>
    <n v="2903"/>
    <s v="Roxbury Youth Works"/>
    <n v="8"/>
    <s v="Roxbury Crossing"/>
    <s v="Expense"/>
    <s v="Line Item"/>
    <x v="0"/>
    <s v="44E"/>
    <x v="130"/>
    <x v="0"/>
    <x v="0"/>
  </r>
  <r>
    <n v="2904"/>
    <s v="Roxbury Youth Works"/>
    <n v="8"/>
    <s v="Roxbury Crossing"/>
    <s v="Expense"/>
    <s v="Line Item"/>
    <x v="0"/>
    <s v="48E"/>
    <x v="131"/>
    <x v="0"/>
    <x v="474"/>
  </r>
  <r>
    <n v="2905"/>
    <s v="Roxbury Youth Works"/>
    <n v="8"/>
    <s v="Roxbury Crossing"/>
    <s v="Expense"/>
    <s v="Line Item"/>
    <x v="0"/>
    <s v="49E"/>
    <x v="132"/>
    <x v="0"/>
    <x v="0"/>
  </r>
  <r>
    <n v="2906"/>
    <s v="Roxbury Youth Works"/>
    <n v="8"/>
    <s v="Roxbury Crossing"/>
    <s v="Expense"/>
    <s v="Line Item"/>
    <x v="0"/>
    <s v="50E"/>
    <x v="133"/>
    <x v="0"/>
    <x v="0"/>
  </r>
  <r>
    <n v="2907"/>
    <s v="Roxbury Youth Works"/>
    <n v="8"/>
    <s v="Roxbury Crossing"/>
    <s v="Expense"/>
    <s v="Total"/>
    <x v="0"/>
    <s v="51E"/>
    <x v="134"/>
    <x v="0"/>
    <x v="474"/>
  </r>
  <r>
    <n v="2908"/>
    <s v="Roxbury Youth Works"/>
    <n v="8"/>
    <s v="Roxbury Crossing"/>
    <s v="Expense"/>
    <s v="Line Item"/>
    <x v="0"/>
    <s v="52E"/>
    <x v="135"/>
    <x v="0"/>
    <x v="475"/>
  </r>
  <r>
    <n v="2909"/>
    <s v="Roxbury Youth Works"/>
    <n v="8"/>
    <s v="Roxbury Crossing"/>
    <s v="Expense"/>
    <s v="Total"/>
    <x v="0"/>
    <s v="53E"/>
    <x v="136"/>
    <x v="0"/>
    <x v="476"/>
  </r>
  <r>
    <n v="2910"/>
    <s v="Roxbury Youth Works"/>
    <n v="8"/>
    <s v="Roxbury Crossing"/>
    <s v="Expense"/>
    <s v="Line Item"/>
    <x v="0"/>
    <s v="54E"/>
    <x v="137"/>
    <x v="0"/>
    <x v="0"/>
  </r>
  <r>
    <n v="2911"/>
    <s v="Roxbury Youth Works"/>
    <n v="8"/>
    <s v="Roxbury Crossing"/>
    <s v="Expense"/>
    <s v="Line Item"/>
    <x v="0"/>
    <s v="55E"/>
    <x v="138"/>
    <x v="0"/>
    <x v="460"/>
  </r>
  <r>
    <n v="2912"/>
    <s v="Roxbury Youth Works"/>
    <n v="8"/>
    <s v="Roxbury Crossing"/>
    <s v="Expense"/>
    <s v="Total"/>
    <x v="0"/>
    <s v="56E"/>
    <x v="139"/>
    <x v="0"/>
    <x v="477"/>
  </r>
  <r>
    <n v="2913"/>
    <s v="Roxbury Youth Works"/>
    <n v="8"/>
    <s v="Roxbury Crossing"/>
    <s v="Expense"/>
    <s v="Total"/>
    <x v="0"/>
    <s v="57E"/>
    <x v="140"/>
    <x v="0"/>
    <x v="461"/>
  </r>
  <r>
    <n v="2914"/>
    <s v="Roxbury Youth Works"/>
    <n v="8"/>
    <s v="Roxbury Crossing"/>
    <s v="Expense"/>
    <s v="Line Item"/>
    <x v="0"/>
    <s v="58E"/>
    <x v="141"/>
    <x v="0"/>
    <x v="478"/>
  </r>
  <r>
    <n v="2915"/>
    <s v="Roxbury Youth Works"/>
    <n v="8"/>
    <s v="Roxbury Crossing"/>
    <s v="Non-Reimbursable"/>
    <s v="Line Item"/>
    <x v="0"/>
    <s v="1N"/>
    <x v="142"/>
    <x v="0"/>
    <x v="0"/>
  </r>
  <r>
    <n v="2916"/>
    <s v="Roxbury Youth Works"/>
    <n v="8"/>
    <s v="Roxbury Crossing"/>
    <s v="Non-Reimbursable"/>
    <s v="Line Item"/>
    <x v="0"/>
    <s v="2N"/>
    <x v="143"/>
    <x v="0"/>
    <x v="0"/>
  </r>
  <r>
    <n v="2917"/>
    <s v="Roxbury Youth Works"/>
    <n v="8"/>
    <s v="Roxbury Crossing"/>
    <s v="Non-Reimbursable"/>
    <s v="Line Item"/>
    <x v="0"/>
    <s v="3N"/>
    <x v="144"/>
    <x v="0"/>
    <x v="0"/>
  </r>
  <r>
    <n v="2918"/>
    <s v="Roxbury Youth Works"/>
    <n v="8"/>
    <s v="Roxbury Crossing"/>
    <s v="Non-Reimbursable"/>
    <s v="Line Item"/>
    <x v="0"/>
    <s v="4N"/>
    <x v="145"/>
    <x v="0"/>
    <x v="0"/>
  </r>
  <r>
    <n v="2919"/>
    <s v="Roxbury Youth Works"/>
    <n v="8"/>
    <s v="Roxbury Crossing"/>
    <s v="Non-Reimbursable"/>
    <s v="Line Item"/>
    <x v="0"/>
    <s v="5N"/>
    <x v="146"/>
    <x v="0"/>
    <x v="0"/>
  </r>
  <r>
    <n v="2920"/>
    <s v="Roxbury Youth Works"/>
    <n v="8"/>
    <s v="Roxbury Crossing"/>
    <s v="Non-Reimbursable"/>
    <s v="Line Item"/>
    <x v="0"/>
    <s v="6N"/>
    <x v="147"/>
    <x v="0"/>
    <x v="0"/>
  </r>
  <r>
    <n v="2921"/>
    <s v="Roxbury Youth Works"/>
    <n v="8"/>
    <s v="Roxbury Crossing"/>
    <s v="Non-Reimbursable"/>
    <s v="Line Item"/>
    <x v="0"/>
    <s v="7N"/>
    <x v="148"/>
    <x v="0"/>
    <x v="0"/>
  </r>
  <r>
    <n v="2922"/>
    <s v="Roxbury Youth Works"/>
    <n v="8"/>
    <s v="Roxbury Crossing"/>
    <s v="Non-Reimbursable"/>
    <s v="Total"/>
    <x v="0"/>
    <s v="8N"/>
    <x v="149"/>
    <x v="0"/>
    <x v="0"/>
  </r>
  <r>
    <n v="2923"/>
    <s v="Roxbury Youth Works"/>
    <n v="8"/>
    <s v="Roxbury Crossing"/>
    <s v="Non-Reimbursable"/>
    <s v="Total"/>
    <x v="0"/>
    <s v="9N"/>
    <x v="150"/>
    <x v="0"/>
    <x v="460"/>
  </r>
  <r>
    <n v="2924"/>
    <s v="Roxbury Youth Works"/>
    <n v="8"/>
    <s v="Roxbury Crossing"/>
    <s v="Non-Reimbursable"/>
    <s v="Line Item"/>
    <x v="0"/>
    <s v="10N"/>
    <x v="151"/>
    <x v="0"/>
    <x v="460"/>
  </r>
  <r>
    <n v="2925"/>
    <s v="Roxbury Youth Works"/>
    <n v="8"/>
    <s v="Roxbury Crossing"/>
    <s v="Non-Reimbursable"/>
    <s v="Line Item"/>
    <x v="0"/>
    <s v="11N"/>
    <x v="152"/>
    <x v="0"/>
    <x v="0"/>
  </r>
  <r>
    <n v="2926"/>
    <s v="Roxbury Youth Works"/>
    <n v="8"/>
    <s v="Roxbury Crossing"/>
    <s v="Non-Reimbursable"/>
    <s v="Line Item"/>
    <x v="0"/>
    <s v="12N"/>
    <x v="153"/>
    <x v="0"/>
    <x v="0"/>
  </r>
  <r>
    <n v="2927"/>
    <s v="Bay State, Braintree"/>
    <n v="9"/>
    <s v="Braintree"/>
    <s v="Revenue"/>
    <s v="Line Item"/>
    <x v="0"/>
    <s v="1R"/>
    <x v="0"/>
    <x v="0"/>
    <x v="0"/>
  </r>
  <r>
    <n v="2928"/>
    <s v="Bay State, Braintree"/>
    <n v="9"/>
    <s v="Braintree"/>
    <s v="Revenue"/>
    <s v="Line Item"/>
    <x v="0"/>
    <s v="2R"/>
    <x v="1"/>
    <x v="0"/>
    <x v="0"/>
  </r>
  <r>
    <n v="2929"/>
    <s v="Bay State, Braintree"/>
    <n v="9"/>
    <s v="Braintree"/>
    <s v="Revenue"/>
    <s v="Line Item"/>
    <x v="0"/>
    <s v="3R"/>
    <x v="2"/>
    <x v="0"/>
    <x v="0"/>
  </r>
  <r>
    <n v="2930"/>
    <s v="Bay State, Braintree"/>
    <n v="9"/>
    <s v="Braintree"/>
    <s v="Revenue"/>
    <s v="Total"/>
    <x v="0"/>
    <s v="4R"/>
    <x v="3"/>
    <x v="0"/>
    <x v="1"/>
  </r>
  <r>
    <n v="2931"/>
    <s v="Bay State, Braintree"/>
    <n v="9"/>
    <s v="Braintree"/>
    <s v="Revenue"/>
    <s v="Line Item"/>
    <x v="0"/>
    <s v="5R"/>
    <x v="4"/>
    <x v="0"/>
    <x v="0"/>
  </r>
  <r>
    <n v="2932"/>
    <s v="Bay State, Braintree"/>
    <n v="9"/>
    <s v="Braintree"/>
    <s v="Revenue"/>
    <s v="Line Item"/>
    <x v="0"/>
    <s v="6R"/>
    <x v="5"/>
    <x v="0"/>
    <x v="0"/>
  </r>
  <r>
    <n v="2933"/>
    <s v="Bay State, Braintree"/>
    <n v="9"/>
    <s v="Braintree"/>
    <s v="Revenue"/>
    <s v="Total"/>
    <x v="0"/>
    <s v="7R"/>
    <x v="6"/>
    <x v="0"/>
    <x v="1"/>
  </r>
  <r>
    <n v="2934"/>
    <s v="Bay State, Braintree"/>
    <n v="9"/>
    <s v="Braintree"/>
    <s v="Revenue"/>
    <s v="Line Item"/>
    <x v="0"/>
    <s v="8R"/>
    <x v="7"/>
    <x v="0"/>
    <x v="0"/>
  </r>
  <r>
    <n v="2935"/>
    <s v="Bay State, Braintree"/>
    <n v="9"/>
    <s v="Braintree"/>
    <s v="Revenue"/>
    <s v="Line Item"/>
    <x v="0"/>
    <s v="9R"/>
    <x v="8"/>
    <x v="0"/>
    <x v="0"/>
  </r>
  <r>
    <n v="2936"/>
    <s v="Bay State, Braintree"/>
    <n v="9"/>
    <s v="Braintree"/>
    <s v="Revenue"/>
    <s v="Line Item"/>
    <x v="0"/>
    <s v="10R"/>
    <x v="9"/>
    <x v="0"/>
    <x v="0"/>
  </r>
  <r>
    <n v="2937"/>
    <s v="Bay State, Braintree"/>
    <n v="9"/>
    <s v="Braintree"/>
    <s v="Revenue"/>
    <s v="Line Item"/>
    <x v="0"/>
    <s v="11R"/>
    <x v="10"/>
    <x v="0"/>
    <x v="479"/>
  </r>
  <r>
    <n v="2938"/>
    <s v="Bay State, Braintree"/>
    <n v="9"/>
    <s v="Braintree"/>
    <s v="Revenue"/>
    <s v="Line Item"/>
    <x v="0"/>
    <s v="12R"/>
    <x v="11"/>
    <x v="0"/>
    <x v="0"/>
  </r>
  <r>
    <n v="2939"/>
    <s v="Bay State, Braintree"/>
    <n v="9"/>
    <s v="Braintree"/>
    <s v="Revenue"/>
    <s v="Line Item"/>
    <x v="0"/>
    <s v="13R"/>
    <x v="12"/>
    <x v="0"/>
    <x v="0"/>
  </r>
  <r>
    <n v="2940"/>
    <s v="Bay State, Braintree"/>
    <n v="9"/>
    <s v="Braintree"/>
    <s v="Revenue"/>
    <s v="Line Item"/>
    <x v="0"/>
    <s v="14R"/>
    <x v="13"/>
    <x v="0"/>
    <x v="0"/>
  </r>
  <r>
    <n v="2941"/>
    <s v="Bay State, Braintree"/>
    <n v="9"/>
    <s v="Braintree"/>
    <s v="Revenue"/>
    <s v="Line Item"/>
    <x v="0"/>
    <s v="15R"/>
    <x v="14"/>
    <x v="0"/>
    <x v="0"/>
  </r>
  <r>
    <n v="2942"/>
    <s v="Bay State, Braintree"/>
    <n v="9"/>
    <s v="Braintree"/>
    <s v="Revenue"/>
    <s v="Line Item"/>
    <x v="0"/>
    <s v="16R"/>
    <x v="15"/>
    <x v="0"/>
    <x v="0"/>
  </r>
  <r>
    <n v="2943"/>
    <s v="Bay State, Braintree"/>
    <n v="9"/>
    <s v="Braintree"/>
    <s v="Revenue"/>
    <s v="Line Item"/>
    <x v="0"/>
    <s v="17R"/>
    <x v="16"/>
    <x v="0"/>
    <x v="0"/>
  </r>
  <r>
    <n v="2944"/>
    <s v="Bay State, Braintree"/>
    <n v="9"/>
    <s v="Braintree"/>
    <s v="Revenue"/>
    <s v="Line Item"/>
    <x v="0"/>
    <s v="18R"/>
    <x v="17"/>
    <x v="0"/>
    <x v="0"/>
  </r>
  <r>
    <n v="2945"/>
    <s v="Bay State, Braintree"/>
    <n v="9"/>
    <s v="Braintree"/>
    <s v="Revenue"/>
    <s v="Line Item"/>
    <x v="0"/>
    <s v="19R"/>
    <x v="18"/>
    <x v="0"/>
    <x v="0"/>
  </r>
  <r>
    <n v="2946"/>
    <s v="Bay State, Braintree"/>
    <n v="9"/>
    <s v="Braintree"/>
    <s v="Revenue"/>
    <s v="Line Item"/>
    <x v="0"/>
    <s v="20R"/>
    <x v="19"/>
    <x v="0"/>
    <x v="0"/>
  </r>
  <r>
    <n v="2947"/>
    <s v="Bay State, Braintree"/>
    <n v="9"/>
    <s v="Braintree"/>
    <s v="Revenue"/>
    <s v="Line Item"/>
    <x v="0"/>
    <s v="21R"/>
    <x v="20"/>
    <x v="0"/>
    <x v="0"/>
  </r>
  <r>
    <n v="2948"/>
    <s v="Bay State, Braintree"/>
    <n v="9"/>
    <s v="Braintree"/>
    <s v="Revenue"/>
    <s v="Line Item"/>
    <x v="0"/>
    <s v="22R"/>
    <x v="21"/>
    <x v="0"/>
    <x v="0"/>
  </r>
  <r>
    <n v="2949"/>
    <s v="Bay State, Braintree"/>
    <n v="9"/>
    <s v="Braintree"/>
    <s v="Revenue"/>
    <s v="Line Item"/>
    <x v="0"/>
    <s v="23R"/>
    <x v="22"/>
    <x v="0"/>
    <x v="0"/>
  </r>
  <r>
    <n v="2950"/>
    <s v="Bay State, Braintree"/>
    <n v="9"/>
    <s v="Braintree"/>
    <s v="Revenue"/>
    <s v="Line Item"/>
    <x v="0"/>
    <s v="24R"/>
    <x v="23"/>
    <x v="0"/>
    <x v="0"/>
  </r>
  <r>
    <n v="2951"/>
    <s v="Bay State, Braintree"/>
    <n v="9"/>
    <s v="Braintree"/>
    <s v="Revenue"/>
    <s v="Line Item"/>
    <x v="0"/>
    <s v="25R"/>
    <x v="24"/>
    <x v="0"/>
    <x v="0"/>
  </r>
  <r>
    <n v="2952"/>
    <s v="Bay State, Braintree"/>
    <n v="9"/>
    <s v="Braintree"/>
    <s v="Revenue"/>
    <s v="Line Item"/>
    <x v="0"/>
    <s v="26R"/>
    <x v="25"/>
    <x v="0"/>
    <x v="0"/>
  </r>
  <r>
    <n v="2953"/>
    <s v="Bay State, Braintree"/>
    <n v="9"/>
    <s v="Braintree"/>
    <s v="Revenue"/>
    <s v="Line Item"/>
    <x v="0"/>
    <s v="27R"/>
    <x v="26"/>
    <x v="0"/>
    <x v="0"/>
  </r>
  <r>
    <n v="2954"/>
    <s v="Bay State, Braintree"/>
    <n v="9"/>
    <s v="Braintree"/>
    <s v="Revenue"/>
    <s v="Line Item"/>
    <x v="0"/>
    <s v="28R"/>
    <x v="27"/>
    <x v="0"/>
    <x v="0"/>
  </r>
  <r>
    <n v="2955"/>
    <s v="Bay State, Braintree"/>
    <n v="9"/>
    <s v="Braintree"/>
    <s v="Revenue"/>
    <s v="Line Item"/>
    <x v="0"/>
    <s v="29R"/>
    <x v="28"/>
    <x v="0"/>
    <x v="480"/>
  </r>
  <r>
    <n v="2956"/>
    <s v="Bay State, Braintree"/>
    <n v="9"/>
    <s v="Braintree"/>
    <s v="Revenue"/>
    <s v="Line Item"/>
    <x v="0"/>
    <s v="30R"/>
    <x v="29"/>
    <x v="0"/>
    <x v="0"/>
  </r>
  <r>
    <n v="2957"/>
    <s v="Bay State, Braintree"/>
    <n v="9"/>
    <s v="Braintree"/>
    <s v="Revenue"/>
    <s v="Line Item"/>
    <x v="0"/>
    <s v="31R"/>
    <x v="30"/>
    <x v="0"/>
    <x v="0"/>
  </r>
  <r>
    <n v="2958"/>
    <s v="Bay State, Braintree"/>
    <n v="9"/>
    <s v="Braintree"/>
    <s v="Revenue"/>
    <s v="Line Item"/>
    <x v="0"/>
    <s v="32R"/>
    <x v="31"/>
    <x v="0"/>
    <x v="0"/>
  </r>
  <r>
    <n v="2959"/>
    <s v="Bay State, Braintree"/>
    <n v="9"/>
    <s v="Braintree"/>
    <s v="Revenue"/>
    <s v="Line Item"/>
    <x v="0"/>
    <s v="33R"/>
    <x v="32"/>
    <x v="0"/>
    <x v="0"/>
  </r>
  <r>
    <n v="2960"/>
    <s v="Bay State, Braintree"/>
    <n v="9"/>
    <s v="Braintree"/>
    <s v="Revenue"/>
    <s v="Line Item"/>
    <x v="0"/>
    <s v="34R"/>
    <x v="33"/>
    <x v="0"/>
    <x v="0"/>
  </r>
  <r>
    <n v="2961"/>
    <s v="Bay State, Braintree"/>
    <n v="9"/>
    <s v="Braintree"/>
    <s v="Revenue"/>
    <s v="Line Item"/>
    <x v="0"/>
    <s v="35R"/>
    <x v="34"/>
    <x v="0"/>
    <x v="0"/>
  </r>
  <r>
    <n v="2962"/>
    <s v="Bay State, Braintree"/>
    <n v="9"/>
    <s v="Braintree"/>
    <s v="Revenue"/>
    <s v="Line Item"/>
    <x v="0"/>
    <s v="36R"/>
    <x v="35"/>
    <x v="0"/>
    <x v="0"/>
  </r>
  <r>
    <n v="2963"/>
    <s v="Bay State, Braintree"/>
    <n v="9"/>
    <s v="Braintree"/>
    <s v="Revenue"/>
    <s v="Line Item"/>
    <x v="0"/>
    <s v="37R"/>
    <x v="36"/>
    <x v="0"/>
    <x v="0"/>
  </r>
  <r>
    <n v="2964"/>
    <s v="Bay State, Braintree"/>
    <n v="9"/>
    <s v="Braintree"/>
    <s v="Revenue"/>
    <s v="Line Item"/>
    <x v="0"/>
    <s v="38R"/>
    <x v="37"/>
    <x v="0"/>
    <x v="0"/>
  </r>
  <r>
    <n v="2965"/>
    <s v="Bay State, Braintree"/>
    <n v="9"/>
    <s v="Braintree"/>
    <s v="Revenue"/>
    <s v="Line Item"/>
    <x v="0"/>
    <s v="39R"/>
    <x v="38"/>
    <x v="0"/>
    <x v="0"/>
  </r>
  <r>
    <n v="2966"/>
    <s v="Bay State, Braintree"/>
    <n v="9"/>
    <s v="Braintree"/>
    <s v="Revenue"/>
    <s v="Line Item"/>
    <x v="0"/>
    <s v="40R"/>
    <x v="39"/>
    <x v="0"/>
    <x v="0"/>
  </r>
  <r>
    <n v="2967"/>
    <s v="Bay State, Braintree"/>
    <n v="9"/>
    <s v="Braintree"/>
    <s v="Revenue"/>
    <s v="Line Item"/>
    <x v="0"/>
    <s v="41R"/>
    <x v="40"/>
    <x v="0"/>
    <x v="0"/>
  </r>
  <r>
    <n v="2968"/>
    <s v="Bay State, Braintree"/>
    <n v="9"/>
    <s v="Braintree"/>
    <s v="Revenue"/>
    <s v="Line Item"/>
    <x v="0"/>
    <s v="42R"/>
    <x v="41"/>
    <x v="0"/>
    <x v="0"/>
  </r>
  <r>
    <n v="2969"/>
    <s v="Bay State, Braintree"/>
    <n v="9"/>
    <s v="Braintree"/>
    <s v="Revenue"/>
    <s v="Total"/>
    <x v="0"/>
    <s v="43R"/>
    <x v="42"/>
    <x v="0"/>
    <x v="481"/>
  </r>
  <r>
    <n v="2970"/>
    <s v="Bay State, Braintree"/>
    <n v="9"/>
    <s v="Braintree"/>
    <s v="Revenue"/>
    <s v="Line Item"/>
    <x v="0"/>
    <s v="44R"/>
    <x v="43"/>
    <x v="0"/>
    <x v="0"/>
  </r>
  <r>
    <n v="2971"/>
    <s v="Bay State, Braintree"/>
    <n v="9"/>
    <s v="Braintree"/>
    <s v="Revenue"/>
    <s v="Line Item"/>
    <x v="0"/>
    <s v="45R"/>
    <x v="44"/>
    <x v="0"/>
    <x v="0"/>
  </r>
  <r>
    <n v="2972"/>
    <s v="Bay State, Braintree"/>
    <n v="9"/>
    <s v="Braintree"/>
    <s v="Revenue"/>
    <s v="Line Item"/>
    <x v="0"/>
    <s v="46R"/>
    <x v="45"/>
    <x v="0"/>
    <x v="0"/>
  </r>
  <r>
    <n v="2973"/>
    <s v="Bay State, Braintree"/>
    <n v="9"/>
    <s v="Braintree"/>
    <s v="Revenue"/>
    <s v="Line Item"/>
    <x v="0"/>
    <s v="47R"/>
    <x v="46"/>
    <x v="0"/>
    <x v="0"/>
  </r>
  <r>
    <n v="2974"/>
    <s v="Bay State, Braintree"/>
    <n v="9"/>
    <s v="Braintree"/>
    <s v="Revenue"/>
    <s v="Line Item"/>
    <x v="0"/>
    <s v="48R"/>
    <x v="47"/>
    <x v="0"/>
    <x v="0"/>
  </r>
  <r>
    <n v="2975"/>
    <s v="Bay State, Braintree"/>
    <n v="9"/>
    <s v="Braintree"/>
    <s v="Revenue"/>
    <s v="Line Item"/>
    <x v="0"/>
    <s v="49R"/>
    <x v="48"/>
    <x v="0"/>
    <x v="0"/>
  </r>
  <r>
    <n v="2976"/>
    <s v="Bay State, Braintree"/>
    <n v="9"/>
    <s v="Braintree"/>
    <s v="Revenue"/>
    <s v="Line Item"/>
    <x v="0"/>
    <s v="50R"/>
    <x v="49"/>
    <x v="0"/>
    <x v="0"/>
  </r>
  <r>
    <n v="2977"/>
    <s v="Bay State, Braintree"/>
    <n v="9"/>
    <s v="Braintree"/>
    <s v="Revenue"/>
    <s v="Line Item"/>
    <x v="0"/>
    <s v="51R"/>
    <x v="50"/>
    <x v="0"/>
    <x v="0"/>
  </r>
  <r>
    <n v="2978"/>
    <s v="Bay State, Braintree"/>
    <n v="9"/>
    <s v="Braintree"/>
    <s v="Revenue"/>
    <s v="Line Item"/>
    <x v="0"/>
    <s v="52R"/>
    <x v="51"/>
    <x v="0"/>
    <x v="0"/>
  </r>
  <r>
    <n v="2979"/>
    <s v="Bay State, Braintree"/>
    <n v="9"/>
    <s v="Braintree"/>
    <s v="Revenue"/>
    <s v="Total"/>
    <x v="0"/>
    <s v="53R"/>
    <x v="52"/>
    <x v="0"/>
    <x v="481"/>
  </r>
  <r>
    <n v="2980"/>
    <s v="Bay State, Braintree"/>
    <n v="9"/>
    <s v="Braintree"/>
    <s v="Salary Expense"/>
    <s v="Line Item"/>
    <x v="1"/>
    <s v="1S"/>
    <x v="53"/>
    <x v="19"/>
    <x v="482"/>
  </r>
  <r>
    <n v="2981"/>
    <s v="Bay State, Braintree"/>
    <n v="9"/>
    <s v="Braintree"/>
    <s v="Salary Expense"/>
    <s v="Line Item"/>
    <x v="1"/>
    <s v="2S"/>
    <x v="54"/>
    <x v="35"/>
    <x v="483"/>
  </r>
  <r>
    <n v="2982"/>
    <s v="Bay State, Braintree"/>
    <n v="9"/>
    <s v="Braintree"/>
    <s v="Salary Expense"/>
    <s v="Line Item"/>
    <x v="1"/>
    <s v="3S"/>
    <x v="55"/>
    <x v="0"/>
    <x v="0"/>
  </r>
  <r>
    <n v="2983"/>
    <s v="Bay State, Braintree"/>
    <n v="9"/>
    <s v="Braintree"/>
    <s v="Salary Expense"/>
    <s v="Line Item"/>
    <x v="2"/>
    <s v="4S"/>
    <x v="56"/>
    <x v="0"/>
    <x v="0"/>
  </r>
  <r>
    <n v="2984"/>
    <s v="Bay State, Braintree"/>
    <n v="9"/>
    <s v="Braintree"/>
    <s v="Salary Expense"/>
    <s v="Line Item"/>
    <x v="2"/>
    <s v="5S"/>
    <x v="57"/>
    <x v="0"/>
    <x v="0"/>
  </r>
  <r>
    <n v="2985"/>
    <s v="Bay State, Braintree"/>
    <n v="9"/>
    <s v="Braintree"/>
    <s v="Salary Expense"/>
    <s v="Line Item"/>
    <x v="2"/>
    <s v="6S"/>
    <x v="58"/>
    <x v="0"/>
    <x v="0"/>
  </r>
  <r>
    <n v="2986"/>
    <s v="Bay State, Braintree"/>
    <n v="9"/>
    <s v="Braintree"/>
    <s v="Salary Expense"/>
    <s v="Line Item"/>
    <x v="2"/>
    <s v="7S"/>
    <x v="59"/>
    <x v="0"/>
    <x v="0"/>
  </r>
  <r>
    <n v="2987"/>
    <s v="Bay State, Braintree"/>
    <n v="9"/>
    <s v="Braintree"/>
    <s v="Salary Expense"/>
    <s v="Line Item"/>
    <x v="2"/>
    <s v="8S"/>
    <x v="60"/>
    <x v="0"/>
    <x v="0"/>
  </r>
  <r>
    <n v="2988"/>
    <s v="Bay State, Braintree"/>
    <n v="9"/>
    <s v="Braintree"/>
    <s v="Salary Expense"/>
    <s v="Line Item"/>
    <x v="2"/>
    <s v="9S"/>
    <x v="61"/>
    <x v="0"/>
    <x v="0"/>
  </r>
  <r>
    <n v="2989"/>
    <s v="Bay State, Braintree"/>
    <n v="9"/>
    <s v="Braintree"/>
    <s v="Salary Expense"/>
    <s v="Line Item"/>
    <x v="2"/>
    <s v="10S"/>
    <x v="62"/>
    <x v="0"/>
    <x v="0"/>
  </r>
  <r>
    <n v="2990"/>
    <s v="Bay State, Braintree"/>
    <n v="9"/>
    <s v="Braintree"/>
    <s v="Salary Expense"/>
    <s v="Line Item"/>
    <x v="2"/>
    <s v="11S"/>
    <x v="63"/>
    <x v="0"/>
    <x v="0"/>
  </r>
  <r>
    <n v="2991"/>
    <s v="Bay State, Braintree"/>
    <n v="9"/>
    <s v="Braintree"/>
    <s v="Salary Expense"/>
    <s v="Line Item"/>
    <x v="2"/>
    <s v="12S"/>
    <x v="64"/>
    <x v="0"/>
    <x v="0"/>
  </r>
  <r>
    <n v="2992"/>
    <s v="Bay State, Braintree"/>
    <n v="9"/>
    <s v="Braintree"/>
    <s v="Salary Expense"/>
    <s v="Line Item"/>
    <x v="2"/>
    <s v="13S"/>
    <x v="65"/>
    <x v="0"/>
    <x v="0"/>
  </r>
  <r>
    <n v="2993"/>
    <s v="Bay State, Braintree"/>
    <n v="9"/>
    <s v="Braintree"/>
    <s v="Salary Expense"/>
    <s v="Line Item"/>
    <x v="2"/>
    <s v="14S"/>
    <x v="66"/>
    <x v="0"/>
    <x v="0"/>
  </r>
  <r>
    <n v="2994"/>
    <s v="Bay State, Braintree"/>
    <n v="9"/>
    <s v="Braintree"/>
    <s v="Salary Expense"/>
    <s v="Line Item"/>
    <x v="2"/>
    <s v="15S"/>
    <x v="67"/>
    <x v="0"/>
    <x v="0"/>
  </r>
  <r>
    <n v="2995"/>
    <s v="Bay State, Braintree"/>
    <n v="9"/>
    <s v="Braintree"/>
    <s v="Salary Expense"/>
    <s v="Line Item"/>
    <x v="2"/>
    <s v="16S"/>
    <x v="68"/>
    <x v="0"/>
    <x v="0"/>
  </r>
  <r>
    <n v="2996"/>
    <s v="Bay State, Braintree"/>
    <n v="9"/>
    <s v="Braintree"/>
    <s v="Salary Expense"/>
    <s v="Line Item"/>
    <x v="2"/>
    <s v="17S"/>
    <x v="69"/>
    <x v="0"/>
    <x v="0"/>
  </r>
  <r>
    <n v="2997"/>
    <s v="Bay State, Braintree"/>
    <n v="9"/>
    <s v="Braintree"/>
    <s v="Salary Expense"/>
    <s v="Line Item"/>
    <x v="2"/>
    <s v="18S"/>
    <x v="70"/>
    <x v="0"/>
    <x v="0"/>
  </r>
  <r>
    <n v="2998"/>
    <s v="Bay State, Braintree"/>
    <n v="9"/>
    <s v="Braintree"/>
    <s v="Salary Expense"/>
    <s v="Line Item"/>
    <x v="2"/>
    <s v="19S"/>
    <x v="71"/>
    <x v="0"/>
    <x v="0"/>
  </r>
  <r>
    <n v="2999"/>
    <s v="Bay State, Braintree"/>
    <n v="9"/>
    <s v="Braintree"/>
    <s v="Salary Expense"/>
    <s v="Line Item"/>
    <x v="2"/>
    <s v="20S"/>
    <x v="72"/>
    <x v="0"/>
    <x v="0"/>
  </r>
  <r>
    <n v="3000"/>
    <s v="Bay State, Braintree"/>
    <n v="9"/>
    <s v="Braintree"/>
    <s v="Salary Expense"/>
    <s v="Line Item"/>
    <x v="2"/>
    <s v="21S"/>
    <x v="73"/>
    <x v="0"/>
    <x v="0"/>
  </r>
  <r>
    <n v="3001"/>
    <s v="Bay State, Braintree"/>
    <n v="9"/>
    <s v="Braintree"/>
    <s v="Salary Expense"/>
    <s v="Line Item"/>
    <x v="2"/>
    <s v="22S"/>
    <x v="74"/>
    <x v="0"/>
    <x v="0"/>
  </r>
  <r>
    <n v="3002"/>
    <s v="Bay State, Braintree"/>
    <n v="9"/>
    <s v="Braintree"/>
    <s v="Salary Expense"/>
    <s v="Line Item"/>
    <x v="2"/>
    <s v="23S"/>
    <x v="75"/>
    <x v="0"/>
    <x v="0"/>
  </r>
  <r>
    <n v="3003"/>
    <s v="Bay State, Braintree"/>
    <n v="9"/>
    <s v="Braintree"/>
    <s v="Salary Expense"/>
    <s v="Line Item"/>
    <x v="2"/>
    <s v="24S"/>
    <x v="76"/>
    <x v="0"/>
    <x v="0"/>
  </r>
  <r>
    <n v="3004"/>
    <s v="Bay State, Braintree"/>
    <n v="9"/>
    <s v="Braintree"/>
    <s v="Salary Expense"/>
    <s v="Line Item"/>
    <x v="2"/>
    <s v="25S"/>
    <x v="77"/>
    <x v="0"/>
    <x v="0"/>
  </r>
  <r>
    <n v="3005"/>
    <s v="Bay State, Braintree"/>
    <n v="9"/>
    <s v="Braintree"/>
    <s v="Salary Expense"/>
    <s v="Line Item"/>
    <x v="2"/>
    <s v="26S"/>
    <x v="78"/>
    <x v="0"/>
    <x v="0"/>
  </r>
  <r>
    <n v="3006"/>
    <s v="Bay State, Braintree"/>
    <n v="9"/>
    <s v="Braintree"/>
    <s v="Salary Expense"/>
    <s v="Line Item"/>
    <x v="2"/>
    <s v="27S"/>
    <x v="79"/>
    <x v="0"/>
    <x v="0"/>
  </r>
  <r>
    <n v="3007"/>
    <s v="Bay State, Braintree"/>
    <n v="9"/>
    <s v="Braintree"/>
    <s v="Salary Expense"/>
    <s v="Line Item"/>
    <x v="2"/>
    <s v="28S"/>
    <x v="80"/>
    <x v="0"/>
    <x v="0"/>
  </r>
  <r>
    <n v="3008"/>
    <s v="Bay State, Braintree"/>
    <n v="9"/>
    <s v="Braintree"/>
    <s v="Salary Expense"/>
    <s v="Line Item"/>
    <x v="2"/>
    <s v="29S"/>
    <x v="81"/>
    <x v="68"/>
    <x v="484"/>
  </r>
  <r>
    <n v="3009"/>
    <s v="Bay State, Braintree"/>
    <n v="9"/>
    <s v="Braintree"/>
    <s v="Salary Expense"/>
    <s v="Line Item"/>
    <x v="2"/>
    <s v="30S"/>
    <x v="82"/>
    <x v="28"/>
    <x v="485"/>
  </r>
  <r>
    <n v="3010"/>
    <s v="Bay State, Braintree"/>
    <n v="9"/>
    <s v="Braintree"/>
    <s v="Salary Expense"/>
    <s v="Line Item"/>
    <x v="2"/>
    <s v="31S"/>
    <x v="83"/>
    <x v="0"/>
    <x v="0"/>
  </r>
  <r>
    <n v="3011"/>
    <s v="Bay State, Braintree"/>
    <n v="9"/>
    <s v="Braintree"/>
    <s v="Salary Expense"/>
    <s v="Line Item"/>
    <x v="2"/>
    <s v="32S"/>
    <x v="84"/>
    <x v="0"/>
    <x v="0"/>
  </r>
  <r>
    <n v="3012"/>
    <s v="Bay State, Braintree"/>
    <n v="9"/>
    <s v="Braintree"/>
    <s v="Salary Expense"/>
    <s v="Line Item"/>
    <x v="2"/>
    <s v="33S"/>
    <x v="85"/>
    <x v="0"/>
    <x v="0"/>
  </r>
  <r>
    <n v="3013"/>
    <s v="Bay State, Braintree"/>
    <n v="9"/>
    <s v="Braintree"/>
    <s v="Salary Expense"/>
    <s v="Line Item"/>
    <x v="2"/>
    <s v="34S"/>
    <x v="86"/>
    <x v="0"/>
    <x v="0"/>
  </r>
  <r>
    <n v="3014"/>
    <s v="Bay State, Braintree"/>
    <n v="9"/>
    <s v="Braintree"/>
    <s v="Salary Expense"/>
    <s v="Line Item"/>
    <x v="2"/>
    <s v="35S"/>
    <x v="87"/>
    <x v="24"/>
    <x v="486"/>
  </r>
  <r>
    <n v="3015"/>
    <s v="Bay State, Braintree"/>
    <n v="9"/>
    <s v="Braintree"/>
    <s v="Salary Expense"/>
    <s v="Line Item"/>
    <x v="2"/>
    <s v="36S"/>
    <x v="88"/>
    <x v="0"/>
    <x v="0"/>
  </r>
  <r>
    <n v="3016"/>
    <s v="Bay State, Braintree"/>
    <n v="9"/>
    <s v="Braintree"/>
    <s v="Salary Expense"/>
    <s v="Line Item"/>
    <x v="2"/>
    <s v="37S"/>
    <x v="89"/>
    <x v="0"/>
    <x v="0"/>
  </r>
  <r>
    <n v="3017"/>
    <s v="Bay State, Braintree"/>
    <n v="9"/>
    <s v="Braintree"/>
    <s v="Salary Expense"/>
    <s v="Line Item"/>
    <x v="0"/>
    <s v="38S"/>
    <x v="90"/>
    <x v="0"/>
    <x v="0"/>
  </r>
  <r>
    <n v="3018"/>
    <s v="Bay State, Braintree"/>
    <n v="9"/>
    <s v="Braintree"/>
    <s v="Salary Expense"/>
    <s v="Total"/>
    <x v="0"/>
    <s v="39S"/>
    <x v="91"/>
    <x v="69"/>
    <x v="487"/>
  </r>
  <r>
    <n v="3019"/>
    <s v="Bay State, Braintree"/>
    <n v="9"/>
    <s v="Braintree"/>
    <s v="Expense"/>
    <s v="Total"/>
    <x v="0"/>
    <s v="1E"/>
    <x v="92"/>
    <x v="69"/>
    <x v="487"/>
  </r>
  <r>
    <n v="3020"/>
    <s v="Bay State, Braintree"/>
    <n v="9"/>
    <s v="Braintree"/>
    <s v="Expense"/>
    <s v="Line Item"/>
    <x v="0"/>
    <s v="2E"/>
    <x v="93"/>
    <x v="0"/>
    <x v="0"/>
  </r>
  <r>
    <n v="3021"/>
    <s v="Bay State, Braintree"/>
    <n v="9"/>
    <s v="Braintree"/>
    <s v="Expense"/>
    <s v="Line Item"/>
    <x v="0"/>
    <s v="3E"/>
    <x v="94"/>
    <x v="0"/>
    <x v="0"/>
  </r>
  <r>
    <n v="3022"/>
    <s v="Bay State, Braintree"/>
    <n v="9"/>
    <s v="Braintree"/>
    <s v="Expense"/>
    <s v="Line Item"/>
    <x v="0"/>
    <s v="4E"/>
    <x v="95"/>
    <x v="0"/>
    <x v="0"/>
  </r>
  <r>
    <n v="3023"/>
    <s v="Bay State, Braintree"/>
    <n v="9"/>
    <s v="Braintree"/>
    <s v="Expense"/>
    <s v="Line Item"/>
    <x v="0"/>
    <s v="5E"/>
    <x v="96"/>
    <x v="0"/>
    <x v="0"/>
  </r>
  <r>
    <n v="3024"/>
    <s v="Bay State, Braintree"/>
    <n v="9"/>
    <s v="Braintree"/>
    <s v="Expense"/>
    <s v="Total"/>
    <x v="0"/>
    <s v="6E"/>
    <x v="97"/>
    <x v="6"/>
    <x v="1"/>
  </r>
  <r>
    <n v="3025"/>
    <s v="Bay State, Braintree"/>
    <n v="9"/>
    <s v="Braintree"/>
    <s v="Expense"/>
    <s v="Line Item"/>
    <x v="0"/>
    <s v="7E"/>
    <x v="98"/>
    <x v="0"/>
    <x v="0"/>
  </r>
  <r>
    <n v="3026"/>
    <s v="Bay State, Braintree"/>
    <n v="9"/>
    <s v="Braintree"/>
    <s v="Expense"/>
    <s v="Total"/>
    <x v="0"/>
    <s v="8E"/>
    <x v="99"/>
    <x v="69"/>
    <x v="487"/>
  </r>
  <r>
    <n v="3027"/>
    <s v="Bay State, Braintree"/>
    <n v="9"/>
    <s v="Braintree"/>
    <s v="Expense"/>
    <s v="Line Item"/>
    <x v="0"/>
    <s v="9E"/>
    <x v="100"/>
    <x v="0"/>
    <x v="488"/>
  </r>
  <r>
    <n v="3028"/>
    <s v="Bay State, Braintree"/>
    <n v="9"/>
    <s v="Braintree"/>
    <s v="Expense"/>
    <s v="Line Item"/>
    <x v="0"/>
    <s v="10E"/>
    <x v="101"/>
    <x v="0"/>
    <x v="489"/>
  </r>
  <r>
    <n v="3029"/>
    <s v="Bay State, Braintree"/>
    <n v="9"/>
    <s v="Braintree"/>
    <s v="Expense"/>
    <s v="Line Item"/>
    <x v="0"/>
    <s v="11E"/>
    <x v="102"/>
    <x v="0"/>
    <x v="490"/>
  </r>
  <r>
    <n v="3030"/>
    <s v="Bay State, Braintree"/>
    <n v="9"/>
    <s v="Braintree"/>
    <s v="Expense"/>
    <s v="Total"/>
    <x v="0"/>
    <s v="12E"/>
    <x v="103"/>
    <x v="0"/>
    <x v="491"/>
  </r>
  <r>
    <n v="3031"/>
    <s v="Bay State, Braintree"/>
    <n v="9"/>
    <s v="Braintree"/>
    <s v="Expense"/>
    <s v="Line Item"/>
    <x v="0"/>
    <s v="13E"/>
    <x v="104"/>
    <x v="0"/>
    <x v="0"/>
  </r>
  <r>
    <n v="3032"/>
    <s v="Bay State, Braintree"/>
    <n v="9"/>
    <s v="Braintree"/>
    <s v="Expense"/>
    <s v="Line Item"/>
    <x v="0"/>
    <s v="14E"/>
    <x v="105"/>
    <x v="0"/>
    <x v="0"/>
  </r>
  <r>
    <n v="3033"/>
    <s v="Bay State, Braintree"/>
    <n v="9"/>
    <s v="Braintree"/>
    <s v="Expense"/>
    <s v="Line Item"/>
    <x v="0"/>
    <s v="15E"/>
    <x v="106"/>
    <x v="0"/>
    <x v="0"/>
  </r>
  <r>
    <n v="3034"/>
    <s v="Bay State, Braintree"/>
    <n v="9"/>
    <s v="Braintree"/>
    <s v="Expense"/>
    <s v="Line Item"/>
    <x v="0"/>
    <s v="16E"/>
    <x v="107"/>
    <x v="0"/>
    <x v="0"/>
  </r>
  <r>
    <n v="3035"/>
    <s v="Bay State, Braintree"/>
    <n v="9"/>
    <s v="Braintree"/>
    <s v="Expense"/>
    <s v="Total"/>
    <x v="0"/>
    <s v="17E"/>
    <x v="108"/>
    <x v="0"/>
    <x v="1"/>
  </r>
  <r>
    <n v="3036"/>
    <s v="Bay State, Braintree"/>
    <n v="9"/>
    <s v="Braintree"/>
    <s v="Expense"/>
    <s v="Line Item"/>
    <x v="0"/>
    <s v="18E"/>
    <x v="109"/>
    <x v="0"/>
    <x v="0"/>
  </r>
  <r>
    <n v="3037"/>
    <s v="Bay State, Braintree"/>
    <n v="9"/>
    <s v="Braintree"/>
    <s v="Expense"/>
    <s v="Line Item"/>
    <x v="0"/>
    <s v="19E"/>
    <x v="110"/>
    <x v="0"/>
    <x v="0"/>
  </r>
  <r>
    <n v="3038"/>
    <s v="Bay State, Braintree"/>
    <n v="9"/>
    <s v="Braintree"/>
    <s v="Expense"/>
    <s v="Line Item"/>
    <x v="0"/>
    <s v="20E"/>
    <x v="111"/>
    <x v="0"/>
    <x v="0"/>
  </r>
  <r>
    <n v="3039"/>
    <s v="Bay State, Braintree"/>
    <n v="9"/>
    <s v="Braintree"/>
    <s v="Expense"/>
    <s v="Line Item"/>
    <x v="0"/>
    <s v="21E"/>
    <x v="112"/>
    <x v="0"/>
    <x v="0"/>
  </r>
  <r>
    <n v="3040"/>
    <s v="Bay State, Braintree"/>
    <n v="9"/>
    <s v="Braintree"/>
    <s v="Expense"/>
    <s v="Line Item"/>
    <x v="0"/>
    <s v="22E"/>
    <x v="113"/>
    <x v="0"/>
    <x v="492"/>
  </r>
  <r>
    <n v="3041"/>
    <s v="Bay State, Braintree"/>
    <n v="9"/>
    <s v="Braintree"/>
    <s v="Expense"/>
    <s v="Line Item"/>
    <x v="0"/>
    <s v="23E"/>
    <x v="114"/>
    <x v="0"/>
    <x v="493"/>
  </r>
  <r>
    <n v="3042"/>
    <s v="Bay State, Braintree"/>
    <n v="9"/>
    <s v="Braintree"/>
    <s v="Expense"/>
    <s v="Line Item"/>
    <x v="0"/>
    <s v="24E"/>
    <x v="115"/>
    <x v="0"/>
    <x v="0"/>
  </r>
  <r>
    <n v="3043"/>
    <s v="Bay State, Braintree"/>
    <n v="9"/>
    <s v="Braintree"/>
    <s v="Expense"/>
    <s v="Line Item"/>
    <x v="0"/>
    <s v="25E"/>
    <x v="116"/>
    <x v="0"/>
    <x v="0"/>
  </r>
  <r>
    <n v="3044"/>
    <s v="Bay State, Braintree"/>
    <n v="9"/>
    <s v="Braintree"/>
    <s v="Expense"/>
    <s v="Line Item"/>
    <x v="0"/>
    <s v="26E"/>
    <x v="117"/>
    <x v="0"/>
    <x v="0"/>
  </r>
  <r>
    <n v="3045"/>
    <s v="Bay State, Braintree"/>
    <n v="9"/>
    <s v="Braintree"/>
    <s v="Expense"/>
    <s v="Line Item"/>
    <x v="0"/>
    <s v="27E"/>
    <x v="118"/>
    <x v="0"/>
    <x v="0"/>
  </r>
  <r>
    <n v="3046"/>
    <s v="Bay State, Braintree"/>
    <n v="9"/>
    <s v="Braintree"/>
    <s v="Expense"/>
    <s v="Line Item"/>
    <x v="0"/>
    <s v="28E"/>
    <x v="119"/>
    <x v="0"/>
    <x v="0"/>
  </r>
  <r>
    <n v="3047"/>
    <s v="Bay State, Braintree"/>
    <n v="9"/>
    <s v="Braintree"/>
    <s v="Expense"/>
    <s v="Line Item"/>
    <x v="0"/>
    <s v="29E"/>
    <x v="120"/>
    <x v="0"/>
    <x v="0"/>
  </r>
  <r>
    <n v="3048"/>
    <s v="Bay State, Braintree"/>
    <n v="9"/>
    <s v="Braintree"/>
    <s v="Expense"/>
    <s v="Line Item"/>
    <x v="0"/>
    <s v="30E"/>
    <x v="121"/>
    <x v="0"/>
    <x v="471"/>
  </r>
  <r>
    <n v="3049"/>
    <s v="Bay State, Braintree"/>
    <n v="9"/>
    <s v="Braintree"/>
    <s v="Expense"/>
    <s v="Line Item"/>
    <x v="0"/>
    <s v="31E"/>
    <x v="122"/>
    <x v="0"/>
    <x v="0"/>
  </r>
  <r>
    <n v="3050"/>
    <s v="Bay State, Braintree"/>
    <n v="9"/>
    <s v="Braintree"/>
    <s v="Expense"/>
    <s v="Line Item"/>
    <x v="0"/>
    <s v="32E"/>
    <x v="123"/>
    <x v="0"/>
    <x v="0"/>
  </r>
  <r>
    <n v="3051"/>
    <s v="Bay State, Braintree"/>
    <n v="9"/>
    <s v="Braintree"/>
    <s v="Expense"/>
    <s v="Line Item"/>
    <x v="0"/>
    <s v="33E"/>
    <x v="124"/>
    <x v="0"/>
    <x v="494"/>
  </r>
  <r>
    <n v="3052"/>
    <s v="Bay State, Braintree"/>
    <n v="9"/>
    <s v="Braintree"/>
    <s v="Expense"/>
    <s v="Line Item"/>
    <x v="0"/>
    <s v="34E"/>
    <x v="125"/>
    <x v="0"/>
    <x v="0"/>
  </r>
  <r>
    <n v="3053"/>
    <s v="Bay State, Braintree"/>
    <n v="9"/>
    <s v="Braintree"/>
    <s v="Expense"/>
    <s v="Line Item"/>
    <x v="0"/>
    <s v="35E"/>
    <x v="126"/>
    <x v="0"/>
    <x v="0"/>
  </r>
  <r>
    <n v="3054"/>
    <s v="Bay State, Braintree"/>
    <n v="9"/>
    <s v="Braintree"/>
    <s v="Expense"/>
    <s v="Total"/>
    <x v="0"/>
    <s v="36E"/>
    <x v="127"/>
    <x v="0"/>
    <x v="495"/>
  </r>
  <r>
    <n v="3055"/>
    <s v="Bay State, Braintree"/>
    <n v="9"/>
    <s v="Braintree"/>
    <s v="Expense"/>
    <s v="Line Item"/>
    <x v="0"/>
    <s v="42E"/>
    <x v="128"/>
    <x v="0"/>
    <x v="0"/>
  </r>
  <r>
    <n v="3056"/>
    <s v="Bay State, Braintree"/>
    <n v="9"/>
    <s v="Braintree"/>
    <s v="Expense"/>
    <s v="Line Item"/>
    <x v="0"/>
    <s v="43E"/>
    <x v="129"/>
    <x v="0"/>
    <x v="496"/>
  </r>
  <r>
    <n v="3057"/>
    <s v="Bay State, Braintree"/>
    <n v="9"/>
    <s v="Braintree"/>
    <s v="Expense"/>
    <s v="Line Item"/>
    <x v="0"/>
    <s v="44E"/>
    <x v="130"/>
    <x v="0"/>
    <x v="0"/>
  </r>
  <r>
    <n v="3058"/>
    <s v="Bay State, Braintree"/>
    <n v="9"/>
    <s v="Braintree"/>
    <s v="Expense"/>
    <s v="Line Item"/>
    <x v="0"/>
    <s v="48E"/>
    <x v="131"/>
    <x v="0"/>
    <x v="497"/>
  </r>
  <r>
    <n v="3059"/>
    <s v="Bay State, Braintree"/>
    <n v="9"/>
    <s v="Braintree"/>
    <s v="Expense"/>
    <s v="Line Item"/>
    <x v="0"/>
    <s v="49E"/>
    <x v="132"/>
    <x v="0"/>
    <x v="498"/>
  </r>
  <r>
    <n v="3060"/>
    <s v="Bay State, Braintree"/>
    <n v="9"/>
    <s v="Braintree"/>
    <s v="Expense"/>
    <s v="Line Item"/>
    <x v="0"/>
    <s v="50E"/>
    <x v="133"/>
    <x v="0"/>
    <x v="0"/>
  </r>
  <r>
    <n v="3061"/>
    <s v="Bay State, Braintree"/>
    <n v="9"/>
    <s v="Braintree"/>
    <s v="Expense"/>
    <s v="Total"/>
    <x v="0"/>
    <s v="51E"/>
    <x v="134"/>
    <x v="0"/>
    <x v="499"/>
  </r>
  <r>
    <n v="3062"/>
    <s v="Bay State, Braintree"/>
    <n v="9"/>
    <s v="Braintree"/>
    <s v="Expense"/>
    <s v="Line Item"/>
    <x v="0"/>
    <s v="52E"/>
    <x v="135"/>
    <x v="0"/>
    <x v="500"/>
  </r>
  <r>
    <n v="3063"/>
    <s v="Bay State, Braintree"/>
    <n v="9"/>
    <s v="Braintree"/>
    <s v="Expense"/>
    <s v="Total"/>
    <x v="0"/>
    <s v="53E"/>
    <x v="136"/>
    <x v="0"/>
    <x v="501"/>
  </r>
  <r>
    <n v="3064"/>
    <s v="Bay State, Braintree"/>
    <n v="9"/>
    <s v="Braintree"/>
    <s v="Expense"/>
    <s v="Line Item"/>
    <x v="0"/>
    <s v="54E"/>
    <x v="137"/>
    <x v="0"/>
    <x v="0"/>
  </r>
  <r>
    <n v="3065"/>
    <s v="Bay State, Braintree"/>
    <n v="9"/>
    <s v="Braintree"/>
    <s v="Expense"/>
    <s v="Line Item"/>
    <x v="0"/>
    <s v="55E"/>
    <x v="138"/>
    <x v="0"/>
    <x v="0"/>
  </r>
  <r>
    <n v="3066"/>
    <s v="Bay State, Braintree"/>
    <n v="9"/>
    <s v="Braintree"/>
    <s v="Expense"/>
    <s v="Total"/>
    <x v="0"/>
    <s v="56E"/>
    <x v="139"/>
    <x v="0"/>
    <x v="501"/>
  </r>
  <r>
    <n v="3067"/>
    <s v="Bay State, Braintree"/>
    <n v="9"/>
    <s v="Braintree"/>
    <s v="Expense"/>
    <s v="Total"/>
    <x v="0"/>
    <s v="57E"/>
    <x v="140"/>
    <x v="0"/>
    <x v="481"/>
  </r>
  <r>
    <n v="3068"/>
    <s v="Bay State, Braintree"/>
    <n v="9"/>
    <s v="Braintree"/>
    <s v="Expense"/>
    <s v="Line Item"/>
    <x v="0"/>
    <s v="58E"/>
    <x v="141"/>
    <x v="0"/>
    <x v="502"/>
  </r>
  <r>
    <n v="3069"/>
    <s v="Bay State, Braintree"/>
    <n v="9"/>
    <s v="Braintree"/>
    <s v="Non-Reimbursable"/>
    <s v="Line Item"/>
    <x v="0"/>
    <s v="1N"/>
    <x v="142"/>
    <x v="0"/>
    <x v="0"/>
  </r>
  <r>
    <n v="3070"/>
    <s v="Bay State, Braintree"/>
    <n v="9"/>
    <s v="Braintree"/>
    <s v="Non-Reimbursable"/>
    <s v="Line Item"/>
    <x v="0"/>
    <s v="2N"/>
    <x v="143"/>
    <x v="0"/>
    <x v="0"/>
  </r>
  <r>
    <n v="3071"/>
    <s v="Bay State, Braintree"/>
    <n v="9"/>
    <s v="Braintree"/>
    <s v="Non-Reimbursable"/>
    <s v="Line Item"/>
    <x v="0"/>
    <s v="3N"/>
    <x v="144"/>
    <x v="0"/>
    <x v="0"/>
  </r>
  <r>
    <n v="3072"/>
    <s v="Bay State, Braintree"/>
    <n v="9"/>
    <s v="Braintree"/>
    <s v="Non-Reimbursable"/>
    <s v="Line Item"/>
    <x v="0"/>
    <s v="4N"/>
    <x v="145"/>
    <x v="0"/>
    <x v="0"/>
  </r>
  <r>
    <n v="3073"/>
    <s v="Bay State, Braintree"/>
    <n v="9"/>
    <s v="Braintree"/>
    <s v="Non-Reimbursable"/>
    <s v="Line Item"/>
    <x v="0"/>
    <s v="5N"/>
    <x v="146"/>
    <x v="0"/>
    <x v="0"/>
  </r>
  <r>
    <n v="3074"/>
    <s v="Bay State, Braintree"/>
    <n v="9"/>
    <s v="Braintree"/>
    <s v="Non-Reimbursable"/>
    <s v="Line Item"/>
    <x v="0"/>
    <s v="6N"/>
    <x v="147"/>
    <x v="0"/>
    <x v="0"/>
  </r>
  <r>
    <n v="3075"/>
    <s v="Bay State, Braintree"/>
    <n v="9"/>
    <s v="Braintree"/>
    <s v="Non-Reimbursable"/>
    <s v="Line Item"/>
    <x v="0"/>
    <s v="7N"/>
    <x v="148"/>
    <x v="0"/>
    <x v="0"/>
  </r>
  <r>
    <n v="3076"/>
    <s v="Bay State, Braintree"/>
    <n v="9"/>
    <s v="Braintree"/>
    <s v="Non-Reimbursable"/>
    <s v="Total"/>
    <x v="0"/>
    <s v="8N"/>
    <x v="149"/>
    <x v="0"/>
    <x v="0"/>
  </r>
  <r>
    <n v="3077"/>
    <s v="Bay State, Braintree"/>
    <n v="9"/>
    <s v="Braintree"/>
    <s v="Non-Reimbursable"/>
    <s v="Total"/>
    <x v="0"/>
    <s v="9N"/>
    <x v="150"/>
    <x v="0"/>
    <x v="0"/>
  </r>
  <r>
    <n v="3078"/>
    <s v="Bay State, Braintree"/>
    <n v="9"/>
    <s v="Braintree"/>
    <s v="Non-Reimbursable"/>
    <s v="Line Item"/>
    <x v="0"/>
    <s v="10N"/>
    <x v="151"/>
    <x v="0"/>
    <x v="0"/>
  </r>
  <r>
    <n v="3079"/>
    <s v="Bay State, Braintree"/>
    <n v="9"/>
    <s v="Braintree"/>
    <s v="Non-Reimbursable"/>
    <s v="Line Item"/>
    <x v="0"/>
    <s v="11N"/>
    <x v="152"/>
    <x v="0"/>
    <x v="0"/>
  </r>
  <r>
    <n v="3080"/>
    <s v="Bay State, Braintree"/>
    <n v="9"/>
    <s v="Braintree"/>
    <s v="Non-Reimbursable"/>
    <s v="Line Item"/>
    <x v="0"/>
    <s v="12N"/>
    <x v="153"/>
    <x v="0"/>
    <x v="0"/>
  </r>
  <r>
    <n v="3081"/>
    <s v="Bay State, Plymouth"/>
    <n v="10"/>
    <s v="Plymouth"/>
    <s v="Revenue"/>
    <s v="Line Item"/>
    <x v="0"/>
    <s v="1R"/>
    <x v="0"/>
    <x v="0"/>
    <x v="0"/>
  </r>
  <r>
    <n v="3082"/>
    <s v="Bay State, Plymouth"/>
    <n v="10"/>
    <s v="Plymouth"/>
    <s v="Revenue"/>
    <s v="Line Item"/>
    <x v="0"/>
    <s v="2R"/>
    <x v="1"/>
    <x v="0"/>
    <x v="0"/>
  </r>
  <r>
    <n v="3083"/>
    <s v="Bay State, Plymouth"/>
    <n v="10"/>
    <s v="Plymouth"/>
    <s v="Revenue"/>
    <s v="Line Item"/>
    <x v="0"/>
    <s v="3R"/>
    <x v="2"/>
    <x v="0"/>
    <x v="0"/>
  </r>
  <r>
    <n v="3084"/>
    <s v="Bay State, Plymouth"/>
    <n v="10"/>
    <s v="Plymouth"/>
    <s v="Revenue"/>
    <s v="Total"/>
    <x v="0"/>
    <s v="4R"/>
    <x v="3"/>
    <x v="0"/>
    <x v="1"/>
  </r>
  <r>
    <n v="3085"/>
    <s v="Bay State, Plymouth"/>
    <n v="10"/>
    <s v="Plymouth"/>
    <s v="Revenue"/>
    <s v="Line Item"/>
    <x v="0"/>
    <s v="5R"/>
    <x v="4"/>
    <x v="0"/>
    <x v="0"/>
  </r>
  <r>
    <n v="3086"/>
    <s v="Bay State, Plymouth"/>
    <n v="10"/>
    <s v="Plymouth"/>
    <s v="Revenue"/>
    <s v="Line Item"/>
    <x v="0"/>
    <s v="6R"/>
    <x v="5"/>
    <x v="0"/>
    <x v="0"/>
  </r>
  <r>
    <n v="3087"/>
    <s v="Bay State, Plymouth"/>
    <n v="10"/>
    <s v="Plymouth"/>
    <s v="Revenue"/>
    <s v="Total"/>
    <x v="0"/>
    <s v="7R"/>
    <x v="6"/>
    <x v="0"/>
    <x v="1"/>
  </r>
  <r>
    <n v="3088"/>
    <s v="Bay State, Plymouth"/>
    <n v="10"/>
    <s v="Plymouth"/>
    <s v="Revenue"/>
    <s v="Line Item"/>
    <x v="0"/>
    <s v="8R"/>
    <x v="7"/>
    <x v="0"/>
    <x v="0"/>
  </r>
  <r>
    <n v="3089"/>
    <s v="Bay State, Plymouth"/>
    <n v="10"/>
    <s v="Plymouth"/>
    <s v="Revenue"/>
    <s v="Line Item"/>
    <x v="0"/>
    <s v="9R"/>
    <x v="8"/>
    <x v="0"/>
    <x v="0"/>
  </r>
  <r>
    <n v="3090"/>
    <s v="Bay State, Plymouth"/>
    <n v="10"/>
    <s v="Plymouth"/>
    <s v="Revenue"/>
    <s v="Line Item"/>
    <x v="0"/>
    <s v="10R"/>
    <x v="9"/>
    <x v="0"/>
    <x v="0"/>
  </r>
  <r>
    <n v="3091"/>
    <s v="Bay State, Plymouth"/>
    <n v="10"/>
    <s v="Plymouth"/>
    <s v="Revenue"/>
    <s v="Line Item"/>
    <x v="0"/>
    <s v="11R"/>
    <x v="10"/>
    <x v="0"/>
    <x v="503"/>
  </r>
  <r>
    <n v="3092"/>
    <s v="Bay State, Plymouth"/>
    <n v="10"/>
    <s v="Plymouth"/>
    <s v="Revenue"/>
    <s v="Line Item"/>
    <x v="0"/>
    <s v="12R"/>
    <x v="11"/>
    <x v="0"/>
    <x v="0"/>
  </r>
  <r>
    <n v="3093"/>
    <s v="Bay State, Plymouth"/>
    <n v="10"/>
    <s v="Plymouth"/>
    <s v="Revenue"/>
    <s v="Line Item"/>
    <x v="0"/>
    <s v="13R"/>
    <x v="12"/>
    <x v="0"/>
    <x v="0"/>
  </r>
  <r>
    <n v="3094"/>
    <s v="Bay State, Plymouth"/>
    <n v="10"/>
    <s v="Plymouth"/>
    <s v="Revenue"/>
    <s v="Line Item"/>
    <x v="0"/>
    <s v="14R"/>
    <x v="13"/>
    <x v="0"/>
    <x v="0"/>
  </r>
  <r>
    <n v="3095"/>
    <s v="Bay State, Plymouth"/>
    <n v="10"/>
    <s v="Plymouth"/>
    <s v="Revenue"/>
    <s v="Line Item"/>
    <x v="0"/>
    <s v="15R"/>
    <x v="14"/>
    <x v="0"/>
    <x v="0"/>
  </r>
  <r>
    <n v="3096"/>
    <s v="Bay State, Plymouth"/>
    <n v="10"/>
    <s v="Plymouth"/>
    <s v="Revenue"/>
    <s v="Line Item"/>
    <x v="0"/>
    <s v="16R"/>
    <x v="15"/>
    <x v="0"/>
    <x v="0"/>
  </r>
  <r>
    <n v="3097"/>
    <s v="Bay State, Plymouth"/>
    <n v="10"/>
    <s v="Plymouth"/>
    <s v="Revenue"/>
    <s v="Line Item"/>
    <x v="0"/>
    <s v="17R"/>
    <x v="16"/>
    <x v="0"/>
    <x v="0"/>
  </r>
  <r>
    <n v="3098"/>
    <s v="Bay State, Plymouth"/>
    <n v="10"/>
    <s v="Plymouth"/>
    <s v="Revenue"/>
    <s v="Line Item"/>
    <x v="0"/>
    <s v="18R"/>
    <x v="17"/>
    <x v="0"/>
    <x v="0"/>
  </r>
  <r>
    <n v="3099"/>
    <s v="Bay State, Plymouth"/>
    <n v="10"/>
    <s v="Plymouth"/>
    <s v="Revenue"/>
    <s v="Line Item"/>
    <x v="0"/>
    <s v="19R"/>
    <x v="18"/>
    <x v="0"/>
    <x v="0"/>
  </r>
  <r>
    <n v="3100"/>
    <s v="Bay State, Plymouth"/>
    <n v="10"/>
    <s v="Plymouth"/>
    <s v="Revenue"/>
    <s v="Line Item"/>
    <x v="0"/>
    <s v="20R"/>
    <x v="19"/>
    <x v="0"/>
    <x v="0"/>
  </r>
  <r>
    <n v="3101"/>
    <s v="Bay State, Plymouth"/>
    <n v="10"/>
    <s v="Plymouth"/>
    <s v="Revenue"/>
    <s v="Line Item"/>
    <x v="0"/>
    <s v="21R"/>
    <x v="20"/>
    <x v="0"/>
    <x v="0"/>
  </r>
  <r>
    <n v="3102"/>
    <s v="Bay State, Plymouth"/>
    <n v="10"/>
    <s v="Plymouth"/>
    <s v="Revenue"/>
    <s v="Line Item"/>
    <x v="0"/>
    <s v="22R"/>
    <x v="21"/>
    <x v="0"/>
    <x v="0"/>
  </r>
  <r>
    <n v="3103"/>
    <s v="Bay State, Plymouth"/>
    <n v="10"/>
    <s v="Plymouth"/>
    <s v="Revenue"/>
    <s v="Line Item"/>
    <x v="0"/>
    <s v="23R"/>
    <x v="22"/>
    <x v="0"/>
    <x v="0"/>
  </r>
  <r>
    <n v="3104"/>
    <s v="Bay State, Plymouth"/>
    <n v="10"/>
    <s v="Plymouth"/>
    <s v="Revenue"/>
    <s v="Line Item"/>
    <x v="0"/>
    <s v="24R"/>
    <x v="23"/>
    <x v="0"/>
    <x v="0"/>
  </r>
  <r>
    <n v="3105"/>
    <s v="Bay State, Plymouth"/>
    <n v="10"/>
    <s v="Plymouth"/>
    <s v="Revenue"/>
    <s v="Line Item"/>
    <x v="0"/>
    <s v="25R"/>
    <x v="24"/>
    <x v="0"/>
    <x v="0"/>
  </r>
  <r>
    <n v="3106"/>
    <s v="Bay State, Plymouth"/>
    <n v="10"/>
    <s v="Plymouth"/>
    <s v="Revenue"/>
    <s v="Line Item"/>
    <x v="0"/>
    <s v="26R"/>
    <x v="25"/>
    <x v="0"/>
    <x v="0"/>
  </r>
  <r>
    <n v="3107"/>
    <s v="Bay State, Plymouth"/>
    <n v="10"/>
    <s v="Plymouth"/>
    <s v="Revenue"/>
    <s v="Line Item"/>
    <x v="0"/>
    <s v="27R"/>
    <x v="26"/>
    <x v="0"/>
    <x v="0"/>
  </r>
  <r>
    <n v="3108"/>
    <s v="Bay State, Plymouth"/>
    <n v="10"/>
    <s v="Plymouth"/>
    <s v="Revenue"/>
    <s v="Line Item"/>
    <x v="0"/>
    <s v="28R"/>
    <x v="27"/>
    <x v="0"/>
    <x v="0"/>
  </r>
  <r>
    <n v="3109"/>
    <s v="Bay State, Plymouth"/>
    <n v="10"/>
    <s v="Plymouth"/>
    <s v="Revenue"/>
    <s v="Line Item"/>
    <x v="0"/>
    <s v="29R"/>
    <x v="28"/>
    <x v="0"/>
    <x v="504"/>
  </r>
  <r>
    <n v="3110"/>
    <s v="Bay State, Plymouth"/>
    <n v="10"/>
    <s v="Plymouth"/>
    <s v="Revenue"/>
    <s v="Line Item"/>
    <x v="0"/>
    <s v="30R"/>
    <x v="29"/>
    <x v="0"/>
    <x v="0"/>
  </r>
  <r>
    <n v="3111"/>
    <s v="Bay State, Plymouth"/>
    <n v="10"/>
    <s v="Plymouth"/>
    <s v="Revenue"/>
    <s v="Line Item"/>
    <x v="0"/>
    <s v="31R"/>
    <x v="30"/>
    <x v="0"/>
    <x v="0"/>
  </r>
  <r>
    <n v="3112"/>
    <s v="Bay State, Plymouth"/>
    <n v="10"/>
    <s v="Plymouth"/>
    <s v="Revenue"/>
    <s v="Line Item"/>
    <x v="0"/>
    <s v="32R"/>
    <x v="31"/>
    <x v="0"/>
    <x v="0"/>
  </r>
  <r>
    <n v="3113"/>
    <s v="Bay State, Plymouth"/>
    <n v="10"/>
    <s v="Plymouth"/>
    <s v="Revenue"/>
    <s v="Line Item"/>
    <x v="0"/>
    <s v="33R"/>
    <x v="32"/>
    <x v="0"/>
    <x v="0"/>
  </r>
  <r>
    <n v="3114"/>
    <s v="Bay State, Plymouth"/>
    <n v="10"/>
    <s v="Plymouth"/>
    <s v="Revenue"/>
    <s v="Line Item"/>
    <x v="0"/>
    <s v="34R"/>
    <x v="33"/>
    <x v="0"/>
    <x v="0"/>
  </r>
  <r>
    <n v="3115"/>
    <s v="Bay State, Plymouth"/>
    <n v="10"/>
    <s v="Plymouth"/>
    <s v="Revenue"/>
    <s v="Line Item"/>
    <x v="0"/>
    <s v="35R"/>
    <x v="34"/>
    <x v="0"/>
    <x v="0"/>
  </r>
  <r>
    <n v="3116"/>
    <s v="Bay State, Plymouth"/>
    <n v="10"/>
    <s v="Plymouth"/>
    <s v="Revenue"/>
    <s v="Line Item"/>
    <x v="0"/>
    <s v="36R"/>
    <x v="35"/>
    <x v="0"/>
    <x v="0"/>
  </r>
  <r>
    <n v="3117"/>
    <s v="Bay State, Plymouth"/>
    <n v="10"/>
    <s v="Plymouth"/>
    <s v="Revenue"/>
    <s v="Line Item"/>
    <x v="0"/>
    <s v="37R"/>
    <x v="36"/>
    <x v="0"/>
    <x v="0"/>
  </r>
  <r>
    <n v="3118"/>
    <s v="Bay State, Plymouth"/>
    <n v="10"/>
    <s v="Plymouth"/>
    <s v="Revenue"/>
    <s v="Line Item"/>
    <x v="0"/>
    <s v="38R"/>
    <x v="37"/>
    <x v="0"/>
    <x v="0"/>
  </r>
  <r>
    <n v="3119"/>
    <s v="Bay State, Plymouth"/>
    <n v="10"/>
    <s v="Plymouth"/>
    <s v="Revenue"/>
    <s v="Line Item"/>
    <x v="0"/>
    <s v="39R"/>
    <x v="38"/>
    <x v="0"/>
    <x v="0"/>
  </r>
  <r>
    <n v="3120"/>
    <s v="Bay State, Plymouth"/>
    <n v="10"/>
    <s v="Plymouth"/>
    <s v="Revenue"/>
    <s v="Line Item"/>
    <x v="0"/>
    <s v="40R"/>
    <x v="39"/>
    <x v="0"/>
    <x v="0"/>
  </r>
  <r>
    <n v="3121"/>
    <s v="Bay State, Plymouth"/>
    <n v="10"/>
    <s v="Plymouth"/>
    <s v="Revenue"/>
    <s v="Line Item"/>
    <x v="0"/>
    <s v="41R"/>
    <x v="40"/>
    <x v="0"/>
    <x v="0"/>
  </r>
  <r>
    <n v="3122"/>
    <s v="Bay State, Plymouth"/>
    <n v="10"/>
    <s v="Plymouth"/>
    <s v="Revenue"/>
    <s v="Line Item"/>
    <x v="0"/>
    <s v="42R"/>
    <x v="41"/>
    <x v="0"/>
    <x v="0"/>
  </r>
  <r>
    <n v="3123"/>
    <s v="Bay State, Plymouth"/>
    <n v="10"/>
    <s v="Plymouth"/>
    <s v="Revenue"/>
    <s v="Total"/>
    <x v="0"/>
    <s v="43R"/>
    <x v="42"/>
    <x v="0"/>
    <x v="505"/>
  </r>
  <r>
    <n v="3124"/>
    <s v="Bay State, Plymouth"/>
    <n v="10"/>
    <s v="Plymouth"/>
    <s v="Revenue"/>
    <s v="Line Item"/>
    <x v="0"/>
    <s v="44R"/>
    <x v="43"/>
    <x v="0"/>
    <x v="0"/>
  </r>
  <r>
    <n v="3125"/>
    <s v="Bay State, Plymouth"/>
    <n v="10"/>
    <s v="Plymouth"/>
    <s v="Revenue"/>
    <s v="Line Item"/>
    <x v="0"/>
    <s v="45R"/>
    <x v="44"/>
    <x v="0"/>
    <x v="0"/>
  </r>
  <r>
    <n v="3126"/>
    <s v="Bay State, Plymouth"/>
    <n v="10"/>
    <s v="Plymouth"/>
    <s v="Revenue"/>
    <s v="Line Item"/>
    <x v="0"/>
    <s v="46R"/>
    <x v="45"/>
    <x v="0"/>
    <x v="0"/>
  </r>
  <r>
    <n v="3127"/>
    <s v="Bay State, Plymouth"/>
    <n v="10"/>
    <s v="Plymouth"/>
    <s v="Revenue"/>
    <s v="Line Item"/>
    <x v="0"/>
    <s v="47R"/>
    <x v="46"/>
    <x v="0"/>
    <x v="0"/>
  </r>
  <r>
    <n v="3128"/>
    <s v="Bay State, Plymouth"/>
    <n v="10"/>
    <s v="Plymouth"/>
    <s v="Revenue"/>
    <s v="Line Item"/>
    <x v="0"/>
    <s v="48R"/>
    <x v="47"/>
    <x v="0"/>
    <x v="0"/>
  </r>
  <r>
    <n v="3129"/>
    <s v="Bay State, Plymouth"/>
    <n v="10"/>
    <s v="Plymouth"/>
    <s v="Revenue"/>
    <s v="Line Item"/>
    <x v="0"/>
    <s v="49R"/>
    <x v="48"/>
    <x v="0"/>
    <x v="0"/>
  </r>
  <r>
    <n v="3130"/>
    <s v="Bay State, Plymouth"/>
    <n v="10"/>
    <s v="Plymouth"/>
    <s v="Revenue"/>
    <s v="Line Item"/>
    <x v="0"/>
    <s v="50R"/>
    <x v="49"/>
    <x v="0"/>
    <x v="0"/>
  </r>
  <r>
    <n v="3131"/>
    <s v="Bay State, Plymouth"/>
    <n v="10"/>
    <s v="Plymouth"/>
    <s v="Revenue"/>
    <s v="Line Item"/>
    <x v="0"/>
    <s v="51R"/>
    <x v="50"/>
    <x v="0"/>
    <x v="0"/>
  </r>
  <r>
    <n v="3132"/>
    <s v="Bay State, Plymouth"/>
    <n v="10"/>
    <s v="Plymouth"/>
    <s v="Revenue"/>
    <s v="Line Item"/>
    <x v="0"/>
    <s v="52R"/>
    <x v="51"/>
    <x v="0"/>
    <x v="0"/>
  </r>
  <r>
    <n v="3133"/>
    <s v="Bay State, Plymouth"/>
    <n v="10"/>
    <s v="Plymouth"/>
    <s v="Revenue"/>
    <s v="Total"/>
    <x v="0"/>
    <s v="53R"/>
    <x v="52"/>
    <x v="0"/>
    <x v="505"/>
  </r>
  <r>
    <n v="3134"/>
    <s v="Bay State, Plymouth"/>
    <n v="10"/>
    <s v="Plymouth"/>
    <s v="Salary Expense"/>
    <s v="Line Item"/>
    <x v="1"/>
    <s v="1S"/>
    <x v="53"/>
    <x v="19"/>
    <x v="506"/>
  </r>
  <r>
    <n v="3135"/>
    <s v="Bay State, Plymouth"/>
    <n v="10"/>
    <s v="Plymouth"/>
    <s v="Salary Expense"/>
    <s v="Line Item"/>
    <x v="1"/>
    <s v="2S"/>
    <x v="54"/>
    <x v="70"/>
    <x v="507"/>
  </r>
  <r>
    <n v="3136"/>
    <s v="Bay State, Plymouth"/>
    <n v="10"/>
    <s v="Plymouth"/>
    <s v="Salary Expense"/>
    <s v="Line Item"/>
    <x v="1"/>
    <s v="3S"/>
    <x v="55"/>
    <x v="0"/>
    <x v="0"/>
  </r>
  <r>
    <n v="3137"/>
    <s v="Bay State, Plymouth"/>
    <n v="10"/>
    <s v="Plymouth"/>
    <s v="Salary Expense"/>
    <s v="Line Item"/>
    <x v="2"/>
    <s v="4S"/>
    <x v="56"/>
    <x v="0"/>
    <x v="0"/>
  </r>
  <r>
    <n v="3138"/>
    <s v="Bay State, Plymouth"/>
    <n v="10"/>
    <s v="Plymouth"/>
    <s v="Salary Expense"/>
    <s v="Line Item"/>
    <x v="2"/>
    <s v="5S"/>
    <x v="57"/>
    <x v="0"/>
    <x v="0"/>
  </r>
  <r>
    <n v="3139"/>
    <s v="Bay State, Plymouth"/>
    <n v="10"/>
    <s v="Plymouth"/>
    <s v="Salary Expense"/>
    <s v="Line Item"/>
    <x v="2"/>
    <s v="6S"/>
    <x v="58"/>
    <x v="0"/>
    <x v="0"/>
  </r>
  <r>
    <n v="3140"/>
    <s v="Bay State, Plymouth"/>
    <n v="10"/>
    <s v="Plymouth"/>
    <s v="Salary Expense"/>
    <s v="Line Item"/>
    <x v="2"/>
    <s v="7S"/>
    <x v="59"/>
    <x v="0"/>
    <x v="0"/>
  </r>
  <r>
    <n v="3141"/>
    <s v="Bay State, Plymouth"/>
    <n v="10"/>
    <s v="Plymouth"/>
    <s v="Salary Expense"/>
    <s v="Line Item"/>
    <x v="2"/>
    <s v="8S"/>
    <x v="60"/>
    <x v="0"/>
    <x v="0"/>
  </r>
  <r>
    <n v="3142"/>
    <s v="Bay State, Plymouth"/>
    <n v="10"/>
    <s v="Plymouth"/>
    <s v="Salary Expense"/>
    <s v="Line Item"/>
    <x v="2"/>
    <s v="9S"/>
    <x v="61"/>
    <x v="0"/>
    <x v="0"/>
  </r>
  <r>
    <n v="3143"/>
    <s v="Bay State, Plymouth"/>
    <n v="10"/>
    <s v="Plymouth"/>
    <s v="Salary Expense"/>
    <s v="Line Item"/>
    <x v="2"/>
    <s v="10S"/>
    <x v="62"/>
    <x v="0"/>
    <x v="0"/>
  </r>
  <r>
    <n v="3144"/>
    <s v="Bay State, Plymouth"/>
    <n v="10"/>
    <s v="Plymouth"/>
    <s v="Salary Expense"/>
    <s v="Line Item"/>
    <x v="2"/>
    <s v="11S"/>
    <x v="63"/>
    <x v="0"/>
    <x v="0"/>
  </r>
  <r>
    <n v="3145"/>
    <s v="Bay State, Plymouth"/>
    <n v="10"/>
    <s v="Plymouth"/>
    <s v="Salary Expense"/>
    <s v="Line Item"/>
    <x v="2"/>
    <s v="12S"/>
    <x v="64"/>
    <x v="0"/>
    <x v="0"/>
  </r>
  <r>
    <n v="3146"/>
    <s v="Bay State, Plymouth"/>
    <n v="10"/>
    <s v="Plymouth"/>
    <s v="Salary Expense"/>
    <s v="Line Item"/>
    <x v="2"/>
    <s v="13S"/>
    <x v="65"/>
    <x v="0"/>
    <x v="0"/>
  </r>
  <r>
    <n v="3147"/>
    <s v="Bay State, Plymouth"/>
    <n v="10"/>
    <s v="Plymouth"/>
    <s v="Salary Expense"/>
    <s v="Line Item"/>
    <x v="2"/>
    <s v="14S"/>
    <x v="66"/>
    <x v="0"/>
    <x v="0"/>
  </r>
  <r>
    <n v="3148"/>
    <s v="Bay State, Plymouth"/>
    <n v="10"/>
    <s v="Plymouth"/>
    <s v="Salary Expense"/>
    <s v="Line Item"/>
    <x v="2"/>
    <s v="15S"/>
    <x v="67"/>
    <x v="0"/>
    <x v="0"/>
  </r>
  <r>
    <n v="3149"/>
    <s v="Bay State, Plymouth"/>
    <n v="10"/>
    <s v="Plymouth"/>
    <s v="Salary Expense"/>
    <s v="Line Item"/>
    <x v="2"/>
    <s v="16S"/>
    <x v="68"/>
    <x v="0"/>
    <x v="0"/>
  </r>
  <r>
    <n v="3150"/>
    <s v="Bay State, Plymouth"/>
    <n v="10"/>
    <s v="Plymouth"/>
    <s v="Salary Expense"/>
    <s v="Line Item"/>
    <x v="2"/>
    <s v="17S"/>
    <x v="69"/>
    <x v="0"/>
    <x v="0"/>
  </r>
  <r>
    <n v="3151"/>
    <s v="Bay State, Plymouth"/>
    <n v="10"/>
    <s v="Plymouth"/>
    <s v="Salary Expense"/>
    <s v="Line Item"/>
    <x v="2"/>
    <s v="18S"/>
    <x v="70"/>
    <x v="0"/>
    <x v="0"/>
  </r>
  <r>
    <n v="3152"/>
    <s v="Bay State, Plymouth"/>
    <n v="10"/>
    <s v="Plymouth"/>
    <s v="Salary Expense"/>
    <s v="Line Item"/>
    <x v="2"/>
    <s v="19S"/>
    <x v="71"/>
    <x v="0"/>
    <x v="0"/>
  </r>
  <r>
    <n v="3153"/>
    <s v="Bay State, Plymouth"/>
    <n v="10"/>
    <s v="Plymouth"/>
    <s v="Salary Expense"/>
    <s v="Line Item"/>
    <x v="2"/>
    <s v="20S"/>
    <x v="72"/>
    <x v="0"/>
    <x v="0"/>
  </r>
  <r>
    <n v="3154"/>
    <s v="Bay State, Plymouth"/>
    <n v="10"/>
    <s v="Plymouth"/>
    <s v="Salary Expense"/>
    <s v="Line Item"/>
    <x v="2"/>
    <s v="21S"/>
    <x v="73"/>
    <x v="0"/>
    <x v="0"/>
  </r>
  <r>
    <n v="3155"/>
    <s v="Bay State, Plymouth"/>
    <n v="10"/>
    <s v="Plymouth"/>
    <s v="Salary Expense"/>
    <s v="Line Item"/>
    <x v="2"/>
    <s v="22S"/>
    <x v="74"/>
    <x v="0"/>
    <x v="0"/>
  </r>
  <r>
    <n v="3156"/>
    <s v="Bay State, Plymouth"/>
    <n v="10"/>
    <s v="Plymouth"/>
    <s v="Salary Expense"/>
    <s v="Line Item"/>
    <x v="2"/>
    <s v="23S"/>
    <x v="75"/>
    <x v="0"/>
    <x v="0"/>
  </r>
  <r>
    <n v="3157"/>
    <s v="Bay State, Plymouth"/>
    <n v="10"/>
    <s v="Plymouth"/>
    <s v="Salary Expense"/>
    <s v="Line Item"/>
    <x v="2"/>
    <s v="24S"/>
    <x v="76"/>
    <x v="0"/>
    <x v="0"/>
  </r>
  <r>
    <n v="3158"/>
    <s v="Bay State, Plymouth"/>
    <n v="10"/>
    <s v="Plymouth"/>
    <s v="Salary Expense"/>
    <s v="Line Item"/>
    <x v="2"/>
    <s v="25S"/>
    <x v="77"/>
    <x v="0"/>
    <x v="0"/>
  </r>
  <r>
    <n v="3159"/>
    <s v="Bay State, Plymouth"/>
    <n v="10"/>
    <s v="Plymouth"/>
    <s v="Salary Expense"/>
    <s v="Line Item"/>
    <x v="2"/>
    <s v="26S"/>
    <x v="78"/>
    <x v="0"/>
    <x v="0"/>
  </r>
  <r>
    <n v="3160"/>
    <s v="Bay State, Plymouth"/>
    <n v="10"/>
    <s v="Plymouth"/>
    <s v="Salary Expense"/>
    <s v="Line Item"/>
    <x v="2"/>
    <s v="27S"/>
    <x v="79"/>
    <x v="0"/>
    <x v="0"/>
  </r>
  <r>
    <n v="3161"/>
    <s v="Bay State, Plymouth"/>
    <n v="10"/>
    <s v="Plymouth"/>
    <s v="Salary Expense"/>
    <s v="Line Item"/>
    <x v="2"/>
    <s v="28S"/>
    <x v="80"/>
    <x v="0"/>
    <x v="0"/>
  </r>
  <r>
    <n v="3162"/>
    <s v="Bay State, Plymouth"/>
    <n v="10"/>
    <s v="Plymouth"/>
    <s v="Salary Expense"/>
    <s v="Line Item"/>
    <x v="2"/>
    <s v="29S"/>
    <x v="81"/>
    <x v="0"/>
    <x v="0"/>
  </r>
  <r>
    <n v="3163"/>
    <s v="Bay State, Plymouth"/>
    <n v="10"/>
    <s v="Plymouth"/>
    <s v="Salary Expense"/>
    <s v="Line Item"/>
    <x v="2"/>
    <s v="30S"/>
    <x v="82"/>
    <x v="71"/>
    <x v="508"/>
  </r>
  <r>
    <n v="3164"/>
    <s v="Bay State, Plymouth"/>
    <n v="10"/>
    <s v="Plymouth"/>
    <s v="Salary Expense"/>
    <s v="Line Item"/>
    <x v="2"/>
    <s v="31S"/>
    <x v="83"/>
    <x v="0"/>
    <x v="0"/>
  </r>
  <r>
    <n v="3165"/>
    <s v="Bay State, Plymouth"/>
    <n v="10"/>
    <s v="Plymouth"/>
    <s v="Salary Expense"/>
    <s v="Line Item"/>
    <x v="2"/>
    <s v="32S"/>
    <x v="84"/>
    <x v="0"/>
    <x v="0"/>
  </r>
  <r>
    <n v="3166"/>
    <s v="Bay State, Plymouth"/>
    <n v="10"/>
    <s v="Plymouth"/>
    <s v="Salary Expense"/>
    <s v="Line Item"/>
    <x v="2"/>
    <s v="33S"/>
    <x v="85"/>
    <x v="0"/>
    <x v="0"/>
  </r>
  <r>
    <n v="3167"/>
    <s v="Bay State, Plymouth"/>
    <n v="10"/>
    <s v="Plymouth"/>
    <s v="Salary Expense"/>
    <s v="Line Item"/>
    <x v="2"/>
    <s v="34S"/>
    <x v="86"/>
    <x v="0"/>
    <x v="0"/>
  </r>
  <r>
    <n v="3168"/>
    <s v="Bay State, Plymouth"/>
    <n v="10"/>
    <s v="Plymouth"/>
    <s v="Salary Expense"/>
    <s v="Line Item"/>
    <x v="2"/>
    <s v="35S"/>
    <x v="87"/>
    <x v="72"/>
    <x v="509"/>
  </r>
  <r>
    <n v="3169"/>
    <s v="Bay State, Plymouth"/>
    <n v="10"/>
    <s v="Plymouth"/>
    <s v="Salary Expense"/>
    <s v="Line Item"/>
    <x v="2"/>
    <s v="36S"/>
    <x v="88"/>
    <x v="0"/>
    <x v="0"/>
  </r>
  <r>
    <n v="3170"/>
    <s v="Bay State, Plymouth"/>
    <n v="10"/>
    <s v="Plymouth"/>
    <s v="Salary Expense"/>
    <s v="Line Item"/>
    <x v="2"/>
    <s v="37S"/>
    <x v="89"/>
    <x v="0"/>
    <x v="0"/>
  </r>
  <r>
    <n v="3171"/>
    <s v="Bay State, Plymouth"/>
    <n v="10"/>
    <s v="Plymouth"/>
    <s v="Salary Expense"/>
    <s v="Line Item"/>
    <x v="0"/>
    <s v="38S"/>
    <x v="90"/>
    <x v="10"/>
    <x v="0"/>
  </r>
  <r>
    <n v="3172"/>
    <s v="Bay State, Plymouth"/>
    <n v="10"/>
    <s v="Plymouth"/>
    <s v="Salary Expense"/>
    <s v="Total"/>
    <x v="0"/>
    <s v="39S"/>
    <x v="91"/>
    <x v="73"/>
    <x v="510"/>
  </r>
  <r>
    <n v="3173"/>
    <s v="Bay State, Plymouth"/>
    <n v="10"/>
    <s v="Plymouth"/>
    <s v="Expense"/>
    <s v="Total"/>
    <x v="0"/>
    <s v="1E"/>
    <x v="92"/>
    <x v="73"/>
    <x v="510"/>
  </r>
  <r>
    <n v="3174"/>
    <s v="Bay State, Plymouth"/>
    <n v="10"/>
    <s v="Plymouth"/>
    <s v="Expense"/>
    <s v="Line Item"/>
    <x v="0"/>
    <s v="2E"/>
    <x v="93"/>
    <x v="0"/>
    <x v="0"/>
  </r>
  <r>
    <n v="3175"/>
    <s v="Bay State, Plymouth"/>
    <n v="10"/>
    <s v="Plymouth"/>
    <s v="Expense"/>
    <s v="Line Item"/>
    <x v="0"/>
    <s v="3E"/>
    <x v="94"/>
    <x v="0"/>
    <x v="0"/>
  </r>
  <r>
    <n v="3176"/>
    <s v="Bay State, Plymouth"/>
    <n v="10"/>
    <s v="Plymouth"/>
    <s v="Expense"/>
    <s v="Line Item"/>
    <x v="0"/>
    <s v="4E"/>
    <x v="95"/>
    <x v="0"/>
    <x v="0"/>
  </r>
  <r>
    <n v="3177"/>
    <s v="Bay State, Plymouth"/>
    <n v="10"/>
    <s v="Plymouth"/>
    <s v="Expense"/>
    <s v="Line Item"/>
    <x v="0"/>
    <s v="5E"/>
    <x v="96"/>
    <x v="0"/>
    <x v="0"/>
  </r>
  <r>
    <n v="3178"/>
    <s v="Bay State, Plymouth"/>
    <n v="10"/>
    <s v="Plymouth"/>
    <s v="Expense"/>
    <s v="Total"/>
    <x v="0"/>
    <s v="6E"/>
    <x v="97"/>
    <x v="6"/>
    <x v="1"/>
  </r>
  <r>
    <n v="3179"/>
    <s v="Bay State, Plymouth"/>
    <n v="10"/>
    <s v="Plymouth"/>
    <s v="Expense"/>
    <s v="Line Item"/>
    <x v="0"/>
    <s v="7E"/>
    <x v="98"/>
    <x v="0"/>
    <x v="0"/>
  </r>
  <r>
    <n v="3180"/>
    <s v="Bay State, Plymouth"/>
    <n v="10"/>
    <s v="Plymouth"/>
    <s v="Expense"/>
    <s v="Total"/>
    <x v="0"/>
    <s v="8E"/>
    <x v="99"/>
    <x v="73"/>
    <x v="510"/>
  </r>
  <r>
    <n v="3181"/>
    <s v="Bay State, Plymouth"/>
    <n v="10"/>
    <s v="Plymouth"/>
    <s v="Expense"/>
    <s v="Line Item"/>
    <x v="0"/>
    <s v="9E"/>
    <x v="100"/>
    <x v="0"/>
    <x v="511"/>
  </r>
  <r>
    <n v="3182"/>
    <s v="Bay State, Plymouth"/>
    <n v="10"/>
    <s v="Plymouth"/>
    <s v="Expense"/>
    <s v="Line Item"/>
    <x v="0"/>
    <s v="10E"/>
    <x v="101"/>
    <x v="0"/>
    <x v="512"/>
  </r>
  <r>
    <n v="3183"/>
    <s v="Bay State, Plymouth"/>
    <n v="10"/>
    <s v="Plymouth"/>
    <s v="Expense"/>
    <s v="Line Item"/>
    <x v="0"/>
    <s v="11E"/>
    <x v="102"/>
    <x v="0"/>
    <x v="513"/>
  </r>
  <r>
    <n v="3184"/>
    <s v="Bay State, Plymouth"/>
    <n v="10"/>
    <s v="Plymouth"/>
    <s v="Expense"/>
    <s v="Total"/>
    <x v="0"/>
    <s v="12E"/>
    <x v="103"/>
    <x v="0"/>
    <x v="514"/>
  </r>
  <r>
    <n v="3185"/>
    <s v="Bay State, Plymouth"/>
    <n v="10"/>
    <s v="Plymouth"/>
    <s v="Expense"/>
    <s v="Line Item"/>
    <x v="0"/>
    <s v="13E"/>
    <x v="104"/>
    <x v="0"/>
    <x v="0"/>
  </r>
  <r>
    <n v="3186"/>
    <s v="Bay State, Plymouth"/>
    <n v="10"/>
    <s v="Plymouth"/>
    <s v="Expense"/>
    <s v="Line Item"/>
    <x v="0"/>
    <s v="14E"/>
    <x v="105"/>
    <x v="0"/>
    <x v="0"/>
  </r>
  <r>
    <n v="3187"/>
    <s v="Bay State, Plymouth"/>
    <n v="10"/>
    <s v="Plymouth"/>
    <s v="Expense"/>
    <s v="Line Item"/>
    <x v="0"/>
    <s v="15E"/>
    <x v="106"/>
    <x v="0"/>
    <x v="0"/>
  </r>
  <r>
    <n v="3188"/>
    <s v="Bay State, Plymouth"/>
    <n v="10"/>
    <s v="Plymouth"/>
    <s v="Expense"/>
    <s v="Line Item"/>
    <x v="0"/>
    <s v="16E"/>
    <x v="107"/>
    <x v="0"/>
    <x v="0"/>
  </r>
  <r>
    <n v="3189"/>
    <s v="Bay State, Plymouth"/>
    <n v="10"/>
    <s v="Plymouth"/>
    <s v="Expense"/>
    <s v="Total"/>
    <x v="0"/>
    <s v="17E"/>
    <x v="108"/>
    <x v="0"/>
    <x v="1"/>
  </r>
  <r>
    <n v="3190"/>
    <s v="Bay State, Plymouth"/>
    <n v="10"/>
    <s v="Plymouth"/>
    <s v="Expense"/>
    <s v="Line Item"/>
    <x v="0"/>
    <s v="18E"/>
    <x v="109"/>
    <x v="0"/>
    <x v="515"/>
  </r>
  <r>
    <n v="3191"/>
    <s v="Bay State, Plymouth"/>
    <n v="10"/>
    <s v="Plymouth"/>
    <s v="Expense"/>
    <s v="Line Item"/>
    <x v="0"/>
    <s v="19E"/>
    <x v="110"/>
    <x v="0"/>
    <x v="0"/>
  </r>
  <r>
    <n v="3192"/>
    <s v="Bay State, Plymouth"/>
    <n v="10"/>
    <s v="Plymouth"/>
    <s v="Expense"/>
    <s v="Line Item"/>
    <x v="0"/>
    <s v="20E"/>
    <x v="111"/>
    <x v="0"/>
    <x v="0"/>
  </r>
  <r>
    <n v="3193"/>
    <s v="Bay State, Plymouth"/>
    <n v="10"/>
    <s v="Plymouth"/>
    <s v="Expense"/>
    <s v="Line Item"/>
    <x v="0"/>
    <s v="21E"/>
    <x v="112"/>
    <x v="0"/>
    <x v="0"/>
  </r>
  <r>
    <n v="3194"/>
    <s v="Bay State, Plymouth"/>
    <n v="10"/>
    <s v="Plymouth"/>
    <s v="Expense"/>
    <s v="Line Item"/>
    <x v="0"/>
    <s v="22E"/>
    <x v="113"/>
    <x v="0"/>
    <x v="0"/>
  </r>
  <r>
    <n v="3195"/>
    <s v="Bay State, Plymouth"/>
    <n v="10"/>
    <s v="Plymouth"/>
    <s v="Expense"/>
    <s v="Line Item"/>
    <x v="0"/>
    <s v="23E"/>
    <x v="114"/>
    <x v="0"/>
    <x v="516"/>
  </r>
  <r>
    <n v="3196"/>
    <s v="Bay State, Plymouth"/>
    <n v="10"/>
    <s v="Plymouth"/>
    <s v="Expense"/>
    <s v="Line Item"/>
    <x v="0"/>
    <s v="24E"/>
    <x v="115"/>
    <x v="0"/>
    <x v="517"/>
  </r>
  <r>
    <n v="3197"/>
    <s v="Bay State, Plymouth"/>
    <n v="10"/>
    <s v="Plymouth"/>
    <s v="Expense"/>
    <s v="Line Item"/>
    <x v="0"/>
    <s v="25E"/>
    <x v="116"/>
    <x v="0"/>
    <x v="0"/>
  </r>
  <r>
    <n v="3198"/>
    <s v="Bay State, Plymouth"/>
    <n v="10"/>
    <s v="Plymouth"/>
    <s v="Expense"/>
    <s v="Line Item"/>
    <x v="0"/>
    <s v="26E"/>
    <x v="117"/>
    <x v="0"/>
    <x v="0"/>
  </r>
  <r>
    <n v="3199"/>
    <s v="Bay State, Plymouth"/>
    <n v="10"/>
    <s v="Plymouth"/>
    <s v="Expense"/>
    <s v="Line Item"/>
    <x v="0"/>
    <s v="27E"/>
    <x v="118"/>
    <x v="0"/>
    <x v="0"/>
  </r>
  <r>
    <n v="3200"/>
    <s v="Bay State, Plymouth"/>
    <n v="10"/>
    <s v="Plymouth"/>
    <s v="Expense"/>
    <s v="Line Item"/>
    <x v="0"/>
    <s v="28E"/>
    <x v="119"/>
    <x v="0"/>
    <x v="0"/>
  </r>
  <r>
    <n v="3201"/>
    <s v="Bay State, Plymouth"/>
    <n v="10"/>
    <s v="Plymouth"/>
    <s v="Expense"/>
    <s v="Line Item"/>
    <x v="0"/>
    <s v="29E"/>
    <x v="120"/>
    <x v="0"/>
    <x v="0"/>
  </r>
  <r>
    <n v="3202"/>
    <s v="Bay State, Plymouth"/>
    <n v="10"/>
    <s v="Plymouth"/>
    <s v="Expense"/>
    <s v="Line Item"/>
    <x v="0"/>
    <s v="30E"/>
    <x v="121"/>
    <x v="0"/>
    <x v="87"/>
  </r>
  <r>
    <n v="3203"/>
    <s v="Bay State, Plymouth"/>
    <n v="10"/>
    <s v="Plymouth"/>
    <s v="Expense"/>
    <s v="Line Item"/>
    <x v="0"/>
    <s v="31E"/>
    <x v="122"/>
    <x v="0"/>
    <x v="0"/>
  </r>
  <r>
    <n v="3204"/>
    <s v="Bay State, Plymouth"/>
    <n v="10"/>
    <s v="Plymouth"/>
    <s v="Expense"/>
    <s v="Line Item"/>
    <x v="0"/>
    <s v="32E"/>
    <x v="123"/>
    <x v="0"/>
    <x v="0"/>
  </r>
  <r>
    <n v="3205"/>
    <s v="Bay State, Plymouth"/>
    <n v="10"/>
    <s v="Plymouth"/>
    <s v="Expense"/>
    <s v="Line Item"/>
    <x v="0"/>
    <s v="33E"/>
    <x v="124"/>
    <x v="0"/>
    <x v="518"/>
  </r>
  <r>
    <n v="3206"/>
    <s v="Bay State, Plymouth"/>
    <n v="10"/>
    <s v="Plymouth"/>
    <s v="Expense"/>
    <s v="Line Item"/>
    <x v="0"/>
    <s v="34E"/>
    <x v="125"/>
    <x v="0"/>
    <x v="0"/>
  </r>
  <r>
    <n v="3207"/>
    <s v="Bay State, Plymouth"/>
    <n v="10"/>
    <s v="Plymouth"/>
    <s v="Expense"/>
    <s v="Line Item"/>
    <x v="0"/>
    <s v="35E"/>
    <x v="126"/>
    <x v="0"/>
    <x v="0"/>
  </r>
  <r>
    <n v="3208"/>
    <s v="Bay State, Plymouth"/>
    <n v="10"/>
    <s v="Plymouth"/>
    <s v="Expense"/>
    <s v="Total"/>
    <x v="0"/>
    <s v="36E"/>
    <x v="127"/>
    <x v="0"/>
    <x v="519"/>
  </r>
  <r>
    <n v="3209"/>
    <s v="Bay State, Plymouth"/>
    <n v="10"/>
    <s v="Plymouth"/>
    <s v="Expense"/>
    <s v="Line Item"/>
    <x v="0"/>
    <s v="42E"/>
    <x v="128"/>
    <x v="0"/>
    <x v="0"/>
  </r>
  <r>
    <n v="3210"/>
    <s v="Bay State, Plymouth"/>
    <n v="10"/>
    <s v="Plymouth"/>
    <s v="Expense"/>
    <s v="Line Item"/>
    <x v="0"/>
    <s v="43E"/>
    <x v="129"/>
    <x v="0"/>
    <x v="0"/>
  </r>
  <r>
    <n v="3211"/>
    <s v="Bay State, Plymouth"/>
    <n v="10"/>
    <s v="Plymouth"/>
    <s v="Expense"/>
    <s v="Line Item"/>
    <x v="0"/>
    <s v="44E"/>
    <x v="130"/>
    <x v="0"/>
    <x v="0"/>
  </r>
  <r>
    <n v="3212"/>
    <s v="Bay State, Plymouth"/>
    <n v="10"/>
    <s v="Plymouth"/>
    <s v="Expense"/>
    <s v="Line Item"/>
    <x v="0"/>
    <s v="48E"/>
    <x v="131"/>
    <x v="0"/>
    <x v="520"/>
  </r>
  <r>
    <n v="3213"/>
    <s v="Bay State, Plymouth"/>
    <n v="10"/>
    <s v="Plymouth"/>
    <s v="Expense"/>
    <s v="Line Item"/>
    <x v="0"/>
    <s v="49E"/>
    <x v="132"/>
    <x v="0"/>
    <x v="521"/>
  </r>
  <r>
    <n v="3214"/>
    <s v="Bay State, Plymouth"/>
    <n v="10"/>
    <s v="Plymouth"/>
    <s v="Expense"/>
    <s v="Line Item"/>
    <x v="0"/>
    <s v="50E"/>
    <x v="133"/>
    <x v="0"/>
    <x v="0"/>
  </r>
  <r>
    <n v="3215"/>
    <s v="Bay State, Plymouth"/>
    <n v="10"/>
    <s v="Plymouth"/>
    <s v="Expense"/>
    <s v="Total"/>
    <x v="0"/>
    <s v="51E"/>
    <x v="134"/>
    <x v="0"/>
    <x v="522"/>
  </r>
  <r>
    <n v="3216"/>
    <s v="Bay State, Plymouth"/>
    <n v="10"/>
    <s v="Plymouth"/>
    <s v="Expense"/>
    <s v="Line Item"/>
    <x v="0"/>
    <s v="52E"/>
    <x v="135"/>
    <x v="0"/>
    <x v="523"/>
  </r>
  <r>
    <n v="3217"/>
    <s v="Bay State, Plymouth"/>
    <n v="10"/>
    <s v="Plymouth"/>
    <s v="Expense"/>
    <s v="Total"/>
    <x v="0"/>
    <s v="53E"/>
    <x v="136"/>
    <x v="0"/>
    <x v="524"/>
  </r>
  <r>
    <n v="3218"/>
    <s v="Bay State, Plymouth"/>
    <n v="10"/>
    <s v="Plymouth"/>
    <s v="Expense"/>
    <s v="Line Item"/>
    <x v="0"/>
    <s v="54E"/>
    <x v="137"/>
    <x v="0"/>
    <x v="0"/>
  </r>
  <r>
    <n v="3219"/>
    <s v="Bay State, Plymouth"/>
    <n v="10"/>
    <s v="Plymouth"/>
    <s v="Expense"/>
    <s v="Line Item"/>
    <x v="0"/>
    <s v="55E"/>
    <x v="138"/>
    <x v="0"/>
    <x v="0"/>
  </r>
  <r>
    <n v="3220"/>
    <s v="Bay State, Plymouth"/>
    <n v="10"/>
    <s v="Plymouth"/>
    <s v="Expense"/>
    <s v="Total"/>
    <x v="0"/>
    <s v="56E"/>
    <x v="139"/>
    <x v="0"/>
    <x v="524"/>
  </r>
  <r>
    <n v="3221"/>
    <s v="Bay State, Plymouth"/>
    <n v="10"/>
    <s v="Plymouth"/>
    <s v="Expense"/>
    <s v="Total"/>
    <x v="0"/>
    <s v="57E"/>
    <x v="140"/>
    <x v="0"/>
    <x v="505"/>
  </r>
  <r>
    <n v="3222"/>
    <s v="Bay State, Plymouth"/>
    <n v="10"/>
    <s v="Plymouth"/>
    <s v="Expense"/>
    <s v="Line Item"/>
    <x v="0"/>
    <s v="58E"/>
    <x v="141"/>
    <x v="0"/>
    <x v="525"/>
  </r>
  <r>
    <n v="3223"/>
    <s v="Bay State, Plymouth"/>
    <n v="10"/>
    <s v="Plymouth"/>
    <s v="Non-Reimbursable"/>
    <s v="Line Item"/>
    <x v="0"/>
    <s v="1N"/>
    <x v="142"/>
    <x v="0"/>
    <x v="0"/>
  </r>
  <r>
    <n v="3224"/>
    <s v="Bay State, Plymouth"/>
    <n v="10"/>
    <s v="Plymouth"/>
    <s v="Non-Reimbursable"/>
    <s v="Line Item"/>
    <x v="0"/>
    <s v="2N"/>
    <x v="143"/>
    <x v="0"/>
    <x v="0"/>
  </r>
  <r>
    <n v="3225"/>
    <s v="Bay State, Plymouth"/>
    <n v="10"/>
    <s v="Plymouth"/>
    <s v="Non-Reimbursable"/>
    <s v="Line Item"/>
    <x v="0"/>
    <s v="3N"/>
    <x v="144"/>
    <x v="0"/>
    <x v="0"/>
  </r>
  <r>
    <n v="3226"/>
    <s v="Bay State, Plymouth"/>
    <n v="10"/>
    <s v="Plymouth"/>
    <s v="Non-Reimbursable"/>
    <s v="Line Item"/>
    <x v="0"/>
    <s v="4N"/>
    <x v="145"/>
    <x v="0"/>
    <x v="0"/>
  </r>
  <r>
    <n v="3227"/>
    <s v="Bay State, Plymouth"/>
    <n v="10"/>
    <s v="Plymouth"/>
    <s v="Non-Reimbursable"/>
    <s v="Line Item"/>
    <x v="0"/>
    <s v="5N"/>
    <x v="146"/>
    <x v="0"/>
    <x v="0"/>
  </r>
  <r>
    <n v="3228"/>
    <s v="Bay State, Plymouth"/>
    <n v="10"/>
    <s v="Plymouth"/>
    <s v="Non-Reimbursable"/>
    <s v="Line Item"/>
    <x v="0"/>
    <s v="6N"/>
    <x v="147"/>
    <x v="0"/>
    <x v="0"/>
  </r>
  <r>
    <n v="3229"/>
    <s v="Bay State, Plymouth"/>
    <n v="10"/>
    <s v="Plymouth"/>
    <s v="Non-Reimbursable"/>
    <s v="Line Item"/>
    <x v="0"/>
    <s v="7N"/>
    <x v="148"/>
    <x v="0"/>
    <x v="0"/>
  </r>
  <r>
    <n v="3230"/>
    <s v="Bay State, Plymouth"/>
    <n v="10"/>
    <s v="Plymouth"/>
    <s v="Non-Reimbursable"/>
    <s v="Total"/>
    <x v="0"/>
    <s v="8N"/>
    <x v="149"/>
    <x v="0"/>
    <x v="0"/>
  </r>
  <r>
    <n v="3231"/>
    <s v="Bay State, Plymouth"/>
    <n v="10"/>
    <s v="Plymouth"/>
    <s v="Non-Reimbursable"/>
    <s v="Total"/>
    <x v="0"/>
    <s v="9N"/>
    <x v="150"/>
    <x v="0"/>
    <x v="0"/>
  </r>
  <r>
    <n v="3232"/>
    <s v="Bay State, Plymouth"/>
    <n v="10"/>
    <s v="Plymouth"/>
    <s v="Non-Reimbursable"/>
    <s v="Line Item"/>
    <x v="0"/>
    <s v="10N"/>
    <x v="151"/>
    <x v="0"/>
    <x v="0"/>
  </r>
  <r>
    <n v="3233"/>
    <s v="Bay State, Plymouth"/>
    <n v="10"/>
    <s v="Plymouth"/>
    <s v="Non-Reimbursable"/>
    <s v="Line Item"/>
    <x v="0"/>
    <s v="11N"/>
    <x v="152"/>
    <x v="0"/>
    <x v="0"/>
  </r>
  <r>
    <n v="3234"/>
    <s v="Bay State, Plymouth"/>
    <n v="10"/>
    <s v="Plymouth"/>
    <s v="Non-Reimbursable"/>
    <s v="Line Item"/>
    <x v="0"/>
    <s v="12N"/>
    <x v="153"/>
    <x v="0"/>
    <x v="0"/>
  </r>
  <r>
    <n v="3235"/>
    <s v="Riverside, Cambridge"/>
    <n v="95"/>
    <s v="Cambridge"/>
    <s v="Revenue"/>
    <s v="Line Item"/>
    <x v="0"/>
    <s v="1R"/>
    <x v="0"/>
    <x v="0"/>
    <x v="1"/>
  </r>
  <r>
    <n v="3236"/>
    <s v="Riverside, Cambridge"/>
    <n v="95"/>
    <s v="Cambridge"/>
    <s v="Revenue"/>
    <s v="Line Item"/>
    <x v="0"/>
    <s v="2R"/>
    <x v="1"/>
    <x v="0"/>
    <x v="1"/>
  </r>
  <r>
    <n v="3237"/>
    <s v="Riverside, Cambridge"/>
    <n v="95"/>
    <s v="Cambridge"/>
    <s v="Revenue"/>
    <s v="Line Item"/>
    <x v="0"/>
    <s v="3R"/>
    <x v="2"/>
    <x v="0"/>
    <x v="1"/>
  </r>
  <r>
    <n v="3238"/>
    <s v="Riverside, Cambridge"/>
    <n v="95"/>
    <s v="Cambridge"/>
    <s v="Revenue"/>
    <s v="Total"/>
    <x v="0"/>
    <s v="4R"/>
    <x v="3"/>
    <x v="0"/>
    <x v="1"/>
  </r>
  <r>
    <n v="3239"/>
    <s v="Riverside, Cambridge"/>
    <n v="95"/>
    <s v="Cambridge"/>
    <s v="Revenue"/>
    <s v="Line Item"/>
    <x v="0"/>
    <s v="5R"/>
    <x v="4"/>
    <x v="0"/>
    <x v="1"/>
  </r>
  <r>
    <n v="3240"/>
    <s v="Riverside, Cambridge"/>
    <n v="95"/>
    <s v="Cambridge"/>
    <s v="Revenue"/>
    <s v="Line Item"/>
    <x v="0"/>
    <s v="6R"/>
    <x v="5"/>
    <x v="0"/>
    <x v="1"/>
  </r>
  <r>
    <n v="3241"/>
    <s v="Riverside, Cambridge"/>
    <n v="95"/>
    <s v="Cambridge"/>
    <s v="Revenue"/>
    <s v="Total"/>
    <x v="0"/>
    <s v="7R"/>
    <x v="6"/>
    <x v="0"/>
    <x v="1"/>
  </r>
  <r>
    <n v="3242"/>
    <s v="Riverside, Cambridge"/>
    <n v="95"/>
    <s v="Cambridge"/>
    <s v="Revenue"/>
    <s v="Line Item"/>
    <x v="0"/>
    <s v="8R"/>
    <x v="7"/>
    <x v="0"/>
    <x v="1"/>
  </r>
  <r>
    <n v="3243"/>
    <s v="Riverside, Cambridge"/>
    <n v="95"/>
    <s v="Cambridge"/>
    <s v="Revenue"/>
    <s v="Line Item"/>
    <x v="0"/>
    <s v="9R"/>
    <x v="8"/>
    <x v="0"/>
    <x v="1"/>
  </r>
  <r>
    <n v="3244"/>
    <s v="Riverside, Cambridge"/>
    <n v="95"/>
    <s v="Cambridge"/>
    <s v="Revenue"/>
    <s v="Line Item"/>
    <x v="0"/>
    <s v="10R"/>
    <x v="9"/>
    <x v="0"/>
    <x v="1"/>
  </r>
  <r>
    <n v="3245"/>
    <s v="Riverside, Cambridge"/>
    <n v="95"/>
    <s v="Cambridge"/>
    <s v="Revenue"/>
    <s v="Line Item"/>
    <x v="0"/>
    <s v="11R"/>
    <x v="10"/>
    <x v="0"/>
    <x v="526"/>
  </r>
  <r>
    <n v="3246"/>
    <s v="Riverside, Cambridge"/>
    <n v="95"/>
    <s v="Cambridge"/>
    <s v="Revenue"/>
    <s v="Line Item"/>
    <x v="0"/>
    <s v="12R"/>
    <x v="11"/>
    <x v="0"/>
    <x v="1"/>
  </r>
  <r>
    <n v="3247"/>
    <s v="Riverside, Cambridge"/>
    <n v="95"/>
    <s v="Cambridge"/>
    <s v="Revenue"/>
    <s v="Line Item"/>
    <x v="0"/>
    <s v="13R"/>
    <x v="12"/>
    <x v="0"/>
    <x v="1"/>
  </r>
  <r>
    <n v="3248"/>
    <s v="Riverside, Cambridge"/>
    <n v="95"/>
    <s v="Cambridge"/>
    <s v="Revenue"/>
    <s v="Line Item"/>
    <x v="0"/>
    <s v="14R"/>
    <x v="13"/>
    <x v="0"/>
    <x v="1"/>
  </r>
  <r>
    <n v="3249"/>
    <s v="Riverside, Cambridge"/>
    <n v="95"/>
    <s v="Cambridge"/>
    <s v="Revenue"/>
    <s v="Line Item"/>
    <x v="0"/>
    <s v="15R"/>
    <x v="14"/>
    <x v="0"/>
    <x v="1"/>
  </r>
  <r>
    <n v="3250"/>
    <s v="Riverside, Cambridge"/>
    <n v="95"/>
    <s v="Cambridge"/>
    <s v="Revenue"/>
    <s v="Line Item"/>
    <x v="0"/>
    <s v="16R"/>
    <x v="15"/>
    <x v="0"/>
    <x v="1"/>
  </r>
  <r>
    <n v="3251"/>
    <s v="Riverside, Cambridge"/>
    <n v="95"/>
    <s v="Cambridge"/>
    <s v="Revenue"/>
    <s v="Line Item"/>
    <x v="0"/>
    <s v="17R"/>
    <x v="16"/>
    <x v="0"/>
    <x v="1"/>
  </r>
  <r>
    <n v="3252"/>
    <s v="Riverside, Cambridge"/>
    <n v="95"/>
    <s v="Cambridge"/>
    <s v="Revenue"/>
    <s v="Line Item"/>
    <x v="0"/>
    <s v="18R"/>
    <x v="17"/>
    <x v="0"/>
    <x v="1"/>
  </r>
  <r>
    <n v="3253"/>
    <s v="Riverside, Cambridge"/>
    <n v="95"/>
    <s v="Cambridge"/>
    <s v="Revenue"/>
    <s v="Line Item"/>
    <x v="0"/>
    <s v="19R"/>
    <x v="18"/>
    <x v="0"/>
    <x v="1"/>
  </r>
  <r>
    <n v="3254"/>
    <s v="Riverside, Cambridge"/>
    <n v="95"/>
    <s v="Cambridge"/>
    <s v="Revenue"/>
    <s v="Line Item"/>
    <x v="0"/>
    <s v="20R"/>
    <x v="19"/>
    <x v="0"/>
    <x v="1"/>
  </r>
  <r>
    <n v="3255"/>
    <s v="Riverside, Cambridge"/>
    <n v="95"/>
    <s v="Cambridge"/>
    <s v="Revenue"/>
    <s v="Line Item"/>
    <x v="0"/>
    <s v="21R"/>
    <x v="20"/>
    <x v="0"/>
    <x v="1"/>
  </r>
  <r>
    <n v="3256"/>
    <s v="Riverside, Cambridge"/>
    <n v="95"/>
    <s v="Cambridge"/>
    <s v="Revenue"/>
    <s v="Line Item"/>
    <x v="0"/>
    <s v="22R"/>
    <x v="21"/>
    <x v="0"/>
    <x v="1"/>
  </r>
  <r>
    <n v="3257"/>
    <s v="Riverside, Cambridge"/>
    <n v="95"/>
    <s v="Cambridge"/>
    <s v="Revenue"/>
    <s v="Line Item"/>
    <x v="0"/>
    <s v="23R"/>
    <x v="22"/>
    <x v="0"/>
    <x v="1"/>
  </r>
  <r>
    <n v="3258"/>
    <s v="Riverside, Cambridge"/>
    <n v="95"/>
    <s v="Cambridge"/>
    <s v="Revenue"/>
    <s v="Line Item"/>
    <x v="0"/>
    <s v="24R"/>
    <x v="23"/>
    <x v="0"/>
    <x v="1"/>
  </r>
  <r>
    <n v="3259"/>
    <s v="Riverside, Cambridge"/>
    <n v="95"/>
    <s v="Cambridge"/>
    <s v="Revenue"/>
    <s v="Line Item"/>
    <x v="0"/>
    <s v="25R"/>
    <x v="24"/>
    <x v="0"/>
    <x v="1"/>
  </r>
  <r>
    <n v="3260"/>
    <s v="Riverside, Cambridge"/>
    <n v="95"/>
    <s v="Cambridge"/>
    <s v="Revenue"/>
    <s v="Line Item"/>
    <x v="0"/>
    <s v="26R"/>
    <x v="25"/>
    <x v="0"/>
    <x v="1"/>
  </r>
  <r>
    <n v="3261"/>
    <s v="Riverside, Cambridge"/>
    <n v="95"/>
    <s v="Cambridge"/>
    <s v="Revenue"/>
    <s v="Line Item"/>
    <x v="0"/>
    <s v="27R"/>
    <x v="26"/>
    <x v="0"/>
    <x v="1"/>
  </r>
  <r>
    <n v="3262"/>
    <s v="Riverside, Cambridge"/>
    <n v="95"/>
    <s v="Cambridge"/>
    <s v="Revenue"/>
    <s v="Line Item"/>
    <x v="0"/>
    <s v="28R"/>
    <x v="27"/>
    <x v="0"/>
    <x v="1"/>
  </r>
  <r>
    <n v="3263"/>
    <s v="Riverside, Cambridge"/>
    <n v="95"/>
    <s v="Cambridge"/>
    <s v="Revenue"/>
    <s v="Line Item"/>
    <x v="0"/>
    <s v="29R"/>
    <x v="28"/>
    <x v="0"/>
    <x v="527"/>
  </r>
  <r>
    <n v="3264"/>
    <s v="Riverside, Cambridge"/>
    <n v="95"/>
    <s v="Cambridge"/>
    <s v="Revenue"/>
    <s v="Line Item"/>
    <x v="0"/>
    <s v="30R"/>
    <x v="29"/>
    <x v="0"/>
    <x v="1"/>
  </r>
  <r>
    <n v="3265"/>
    <s v="Riverside, Cambridge"/>
    <n v="95"/>
    <s v="Cambridge"/>
    <s v="Revenue"/>
    <s v="Line Item"/>
    <x v="0"/>
    <s v="31R"/>
    <x v="30"/>
    <x v="0"/>
    <x v="1"/>
  </r>
  <r>
    <n v="3266"/>
    <s v="Riverside, Cambridge"/>
    <n v="95"/>
    <s v="Cambridge"/>
    <s v="Revenue"/>
    <s v="Line Item"/>
    <x v="0"/>
    <s v="32R"/>
    <x v="31"/>
    <x v="0"/>
    <x v="1"/>
  </r>
  <r>
    <n v="3267"/>
    <s v="Riverside, Cambridge"/>
    <n v="95"/>
    <s v="Cambridge"/>
    <s v="Revenue"/>
    <s v="Line Item"/>
    <x v="0"/>
    <s v="33R"/>
    <x v="32"/>
    <x v="0"/>
    <x v="1"/>
  </r>
  <r>
    <n v="3268"/>
    <s v="Riverside, Cambridge"/>
    <n v="95"/>
    <s v="Cambridge"/>
    <s v="Revenue"/>
    <s v="Line Item"/>
    <x v="0"/>
    <s v="34R"/>
    <x v="33"/>
    <x v="0"/>
    <x v="1"/>
  </r>
  <r>
    <n v="3269"/>
    <s v="Riverside, Cambridge"/>
    <n v="95"/>
    <s v="Cambridge"/>
    <s v="Revenue"/>
    <s v="Line Item"/>
    <x v="0"/>
    <s v="35R"/>
    <x v="34"/>
    <x v="0"/>
    <x v="1"/>
  </r>
  <r>
    <n v="3270"/>
    <s v="Riverside, Cambridge"/>
    <n v="95"/>
    <s v="Cambridge"/>
    <s v="Revenue"/>
    <s v="Line Item"/>
    <x v="0"/>
    <s v="36R"/>
    <x v="35"/>
    <x v="0"/>
    <x v="1"/>
  </r>
  <r>
    <n v="3271"/>
    <s v="Riverside, Cambridge"/>
    <n v="95"/>
    <s v="Cambridge"/>
    <s v="Revenue"/>
    <s v="Line Item"/>
    <x v="0"/>
    <s v="37R"/>
    <x v="36"/>
    <x v="0"/>
    <x v="1"/>
  </r>
  <r>
    <n v="3272"/>
    <s v="Riverside, Cambridge"/>
    <n v="95"/>
    <s v="Cambridge"/>
    <s v="Revenue"/>
    <s v="Line Item"/>
    <x v="0"/>
    <s v="38R"/>
    <x v="37"/>
    <x v="0"/>
    <x v="1"/>
  </r>
  <r>
    <n v="3273"/>
    <s v="Riverside, Cambridge"/>
    <n v="95"/>
    <s v="Cambridge"/>
    <s v="Revenue"/>
    <s v="Line Item"/>
    <x v="0"/>
    <s v="39R"/>
    <x v="38"/>
    <x v="0"/>
    <x v="1"/>
  </r>
  <r>
    <n v="3274"/>
    <s v="Riverside, Cambridge"/>
    <n v="95"/>
    <s v="Cambridge"/>
    <s v="Revenue"/>
    <s v="Line Item"/>
    <x v="0"/>
    <s v="40R"/>
    <x v="39"/>
    <x v="0"/>
    <x v="1"/>
  </r>
  <r>
    <n v="3275"/>
    <s v="Riverside, Cambridge"/>
    <n v="95"/>
    <s v="Cambridge"/>
    <s v="Revenue"/>
    <s v="Line Item"/>
    <x v="0"/>
    <s v="41R"/>
    <x v="40"/>
    <x v="0"/>
    <x v="1"/>
  </r>
  <r>
    <n v="3276"/>
    <s v="Riverside, Cambridge"/>
    <n v="95"/>
    <s v="Cambridge"/>
    <s v="Revenue"/>
    <s v="Line Item"/>
    <x v="0"/>
    <s v="42R"/>
    <x v="41"/>
    <x v="0"/>
    <x v="1"/>
  </r>
  <r>
    <n v="3277"/>
    <s v="Riverside, Cambridge"/>
    <n v="95"/>
    <s v="Cambridge"/>
    <s v="Revenue"/>
    <s v="Total"/>
    <x v="0"/>
    <s v="43R"/>
    <x v="42"/>
    <x v="0"/>
    <x v="528"/>
  </r>
  <r>
    <n v="3278"/>
    <s v="Riverside, Cambridge"/>
    <n v="95"/>
    <s v="Cambridge"/>
    <s v="Revenue"/>
    <s v="Line Item"/>
    <x v="0"/>
    <s v="44R"/>
    <x v="43"/>
    <x v="0"/>
    <x v="1"/>
  </r>
  <r>
    <n v="3279"/>
    <s v="Riverside, Cambridge"/>
    <n v="95"/>
    <s v="Cambridge"/>
    <s v="Revenue"/>
    <s v="Line Item"/>
    <x v="0"/>
    <s v="45R"/>
    <x v="44"/>
    <x v="0"/>
    <x v="1"/>
  </r>
  <r>
    <n v="3280"/>
    <s v="Riverside, Cambridge"/>
    <n v="95"/>
    <s v="Cambridge"/>
    <s v="Revenue"/>
    <s v="Line Item"/>
    <x v="0"/>
    <s v="46R"/>
    <x v="45"/>
    <x v="0"/>
    <x v="1"/>
  </r>
  <r>
    <n v="3281"/>
    <s v="Riverside, Cambridge"/>
    <n v="95"/>
    <s v="Cambridge"/>
    <s v="Revenue"/>
    <s v="Line Item"/>
    <x v="0"/>
    <s v="47R"/>
    <x v="46"/>
    <x v="0"/>
    <x v="1"/>
  </r>
  <r>
    <n v="3282"/>
    <s v="Riverside, Cambridge"/>
    <n v="95"/>
    <s v="Cambridge"/>
    <s v="Revenue"/>
    <s v="Line Item"/>
    <x v="0"/>
    <s v="48R"/>
    <x v="47"/>
    <x v="0"/>
    <x v="1"/>
  </r>
  <r>
    <n v="3283"/>
    <s v="Riverside, Cambridge"/>
    <n v="95"/>
    <s v="Cambridge"/>
    <s v="Revenue"/>
    <s v="Line Item"/>
    <x v="0"/>
    <s v="49R"/>
    <x v="48"/>
    <x v="0"/>
    <x v="0"/>
  </r>
  <r>
    <n v="3284"/>
    <s v="Riverside, Cambridge"/>
    <n v="95"/>
    <s v="Cambridge"/>
    <s v="Revenue"/>
    <s v="Line Item"/>
    <x v="0"/>
    <s v="50R"/>
    <x v="49"/>
    <x v="0"/>
    <x v="0"/>
  </r>
  <r>
    <n v="3285"/>
    <s v="Riverside, Cambridge"/>
    <n v="95"/>
    <s v="Cambridge"/>
    <s v="Revenue"/>
    <s v="Line Item"/>
    <x v="0"/>
    <s v="51R"/>
    <x v="50"/>
    <x v="0"/>
    <x v="0"/>
  </r>
  <r>
    <n v="3286"/>
    <s v="Riverside, Cambridge"/>
    <n v="95"/>
    <s v="Cambridge"/>
    <s v="Revenue"/>
    <s v="Line Item"/>
    <x v="0"/>
    <s v="52R"/>
    <x v="51"/>
    <x v="0"/>
    <x v="0"/>
  </r>
  <r>
    <n v="3287"/>
    <s v="Riverside, Cambridge"/>
    <n v="95"/>
    <s v="Cambridge"/>
    <s v="Revenue"/>
    <s v="Total"/>
    <x v="0"/>
    <s v="53R"/>
    <x v="52"/>
    <x v="0"/>
    <x v="528"/>
  </r>
  <r>
    <n v="3288"/>
    <s v="Riverside, Cambridge"/>
    <n v="95"/>
    <s v="Cambridge"/>
    <s v="Salary Expense"/>
    <s v="Line Item"/>
    <x v="1"/>
    <s v="1S"/>
    <x v="53"/>
    <x v="19"/>
    <x v="529"/>
  </r>
  <r>
    <n v="3289"/>
    <s v="Riverside, Cambridge"/>
    <n v="95"/>
    <s v="Cambridge"/>
    <s v="Salary Expense"/>
    <s v="Line Item"/>
    <x v="1"/>
    <s v="2S"/>
    <x v="54"/>
    <x v="74"/>
    <x v="530"/>
  </r>
  <r>
    <n v="3290"/>
    <s v="Riverside, Cambridge"/>
    <n v="95"/>
    <s v="Cambridge"/>
    <s v="Salary Expense"/>
    <s v="Line Item"/>
    <x v="1"/>
    <s v="3S"/>
    <x v="55"/>
    <x v="6"/>
    <x v="1"/>
  </r>
  <r>
    <n v="3291"/>
    <s v="Riverside, Cambridge"/>
    <n v="95"/>
    <s v="Cambridge"/>
    <s v="Salary Expense"/>
    <s v="Line Item"/>
    <x v="2"/>
    <s v="4S"/>
    <x v="56"/>
    <x v="6"/>
    <x v="1"/>
  </r>
  <r>
    <n v="3292"/>
    <s v="Riverside, Cambridge"/>
    <n v="95"/>
    <s v="Cambridge"/>
    <s v="Salary Expense"/>
    <s v="Line Item"/>
    <x v="2"/>
    <s v="5S"/>
    <x v="57"/>
    <x v="6"/>
    <x v="1"/>
  </r>
  <r>
    <n v="3293"/>
    <s v="Riverside, Cambridge"/>
    <n v="95"/>
    <s v="Cambridge"/>
    <s v="Salary Expense"/>
    <s v="Line Item"/>
    <x v="2"/>
    <s v="6S"/>
    <x v="58"/>
    <x v="6"/>
    <x v="1"/>
  </r>
  <r>
    <n v="3294"/>
    <s v="Riverside, Cambridge"/>
    <n v="95"/>
    <s v="Cambridge"/>
    <s v="Salary Expense"/>
    <s v="Line Item"/>
    <x v="2"/>
    <s v="7S"/>
    <x v="59"/>
    <x v="6"/>
    <x v="1"/>
  </r>
  <r>
    <n v="3295"/>
    <s v="Riverside, Cambridge"/>
    <n v="95"/>
    <s v="Cambridge"/>
    <s v="Salary Expense"/>
    <s v="Line Item"/>
    <x v="2"/>
    <s v="8S"/>
    <x v="60"/>
    <x v="6"/>
    <x v="1"/>
  </r>
  <r>
    <n v="3296"/>
    <s v="Riverside, Cambridge"/>
    <n v="95"/>
    <s v="Cambridge"/>
    <s v="Salary Expense"/>
    <s v="Line Item"/>
    <x v="2"/>
    <s v="9S"/>
    <x v="61"/>
    <x v="6"/>
    <x v="1"/>
  </r>
  <r>
    <n v="3297"/>
    <s v="Riverside, Cambridge"/>
    <n v="95"/>
    <s v="Cambridge"/>
    <s v="Salary Expense"/>
    <s v="Line Item"/>
    <x v="2"/>
    <s v="10S"/>
    <x v="62"/>
    <x v="6"/>
    <x v="1"/>
  </r>
  <r>
    <n v="3298"/>
    <s v="Riverside, Cambridge"/>
    <n v="95"/>
    <s v="Cambridge"/>
    <s v="Salary Expense"/>
    <s v="Line Item"/>
    <x v="2"/>
    <s v="11S"/>
    <x v="63"/>
    <x v="6"/>
    <x v="1"/>
  </r>
  <r>
    <n v="3299"/>
    <s v="Riverside, Cambridge"/>
    <n v="95"/>
    <s v="Cambridge"/>
    <s v="Salary Expense"/>
    <s v="Line Item"/>
    <x v="2"/>
    <s v="12S"/>
    <x v="64"/>
    <x v="6"/>
    <x v="1"/>
  </r>
  <r>
    <n v="3300"/>
    <s v="Riverside, Cambridge"/>
    <n v="95"/>
    <s v="Cambridge"/>
    <s v="Salary Expense"/>
    <s v="Line Item"/>
    <x v="2"/>
    <s v="13S"/>
    <x v="65"/>
    <x v="6"/>
    <x v="1"/>
  </r>
  <r>
    <n v="3301"/>
    <s v="Riverside, Cambridge"/>
    <n v="95"/>
    <s v="Cambridge"/>
    <s v="Salary Expense"/>
    <s v="Line Item"/>
    <x v="2"/>
    <s v="14S"/>
    <x v="66"/>
    <x v="6"/>
    <x v="1"/>
  </r>
  <r>
    <n v="3302"/>
    <s v="Riverside, Cambridge"/>
    <n v="95"/>
    <s v="Cambridge"/>
    <s v="Salary Expense"/>
    <s v="Line Item"/>
    <x v="2"/>
    <s v="15S"/>
    <x v="67"/>
    <x v="6"/>
    <x v="1"/>
  </r>
  <r>
    <n v="3303"/>
    <s v="Riverside, Cambridge"/>
    <n v="95"/>
    <s v="Cambridge"/>
    <s v="Salary Expense"/>
    <s v="Line Item"/>
    <x v="2"/>
    <s v="16S"/>
    <x v="68"/>
    <x v="6"/>
    <x v="1"/>
  </r>
  <r>
    <n v="3304"/>
    <s v="Riverside, Cambridge"/>
    <n v="95"/>
    <s v="Cambridge"/>
    <s v="Salary Expense"/>
    <s v="Line Item"/>
    <x v="2"/>
    <s v="17S"/>
    <x v="69"/>
    <x v="6"/>
    <x v="1"/>
  </r>
  <r>
    <n v="3305"/>
    <s v="Riverside, Cambridge"/>
    <n v="95"/>
    <s v="Cambridge"/>
    <s v="Salary Expense"/>
    <s v="Line Item"/>
    <x v="2"/>
    <s v="18S"/>
    <x v="70"/>
    <x v="6"/>
    <x v="1"/>
  </r>
  <r>
    <n v="3306"/>
    <s v="Riverside, Cambridge"/>
    <n v="95"/>
    <s v="Cambridge"/>
    <s v="Salary Expense"/>
    <s v="Line Item"/>
    <x v="2"/>
    <s v="19S"/>
    <x v="71"/>
    <x v="6"/>
    <x v="1"/>
  </r>
  <r>
    <n v="3307"/>
    <s v="Riverside, Cambridge"/>
    <n v="95"/>
    <s v="Cambridge"/>
    <s v="Salary Expense"/>
    <s v="Line Item"/>
    <x v="2"/>
    <s v="20S"/>
    <x v="72"/>
    <x v="6"/>
    <x v="1"/>
  </r>
  <r>
    <n v="3308"/>
    <s v="Riverside, Cambridge"/>
    <n v="95"/>
    <s v="Cambridge"/>
    <s v="Salary Expense"/>
    <s v="Line Item"/>
    <x v="2"/>
    <s v="21S"/>
    <x v="73"/>
    <x v="6"/>
    <x v="1"/>
  </r>
  <r>
    <n v="3309"/>
    <s v="Riverside, Cambridge"/>
    <n v="95"/>
    <s v="Cambridge"/>
    <s v="Salary Expense"/>
    <s v="Line Item"/>
    <x v="2"/>
    <s v="22S"/>
    <x v="74"/>
    <x v="6"/>
    <x v="1"/>
  </r>
  <r>
    <n v="3310"/>
    <s v="Riverside, Cambridge"/>
    <n v="95"/>
    <s v="Cambridge"/>
    <s v="Salary Expense"/>
    <s v="Line Item"/>
    <x v="2"/>
    <s v="23S"/>
    <x v="75"/>
    <x v="6"/>
    <x v="1"/>
  </r>
  <r>
    <n v="3311"/>
    <s v="Riverside, Cambridge"/>
    <n v="95"/>
    <s v="Cambridge"/>
    <s v="Salary Expense"/>
    <s v="Line Item"/>
    <x v="2"/>
    <s v="24S"/>
    <x v="76"/>
    <x v="6"/>
    <x v="1"/>
  </r>
  <r>
    <n v="3312"/>
    <s v="Riverside, Cambridge"/>
    <n v="95"/>
    <s v="Cambridge"/>
    <s v="Salary Expense"/>
    <s v="Line Item"/>
    <x v="2"/>
    <s v="25S"/>
    <x v="77"/>
    <x v="6"/>
    <x v="1"/>
  </r>
  <r>
    <n v="3313"/>
    <s v="Riverside, Cambridge"/>
    <n v="95"/>
    <s v="Cambridge"/>
    <s v="Salary Expense"/>
    <s v="Line Item"/>
    <x v="2"/>
    <s v="26S"/>
    <x v="78"/>
    <x v="6"/>
    <x v="1"/>
  </r>
  <r>
    <n v="3314"/>
    <s v="Riverside, Cambridge"/>
    <n v="95"/>
    <s v="Cambridge"/>
    <s v="Salary Expense"/>
    <s v="Line Item"/>
    <x v="2"/>
    <s v="27S"/>
    <x v="79"/>
    <x v="6"/>
    <x v="1"/>
  </r>
  <r>
    <n v="3315"/>
    <s v="Riverside, Cambridge"/>
    <n v="95"/>
    <s v="Cambridge"/>
    <s v="Salary Expense"/>
    <s v="Line Item"/>
    <x v="2"/>
    <s v="28S"/>
    <x v="80"/>
    <x v="6"/>
    <x v="1"/>
  </r>
  <r>
    <n v="3316"/>
    <s v="Riverside, Cambridge"/>
    <n v="95"/>
    <s v="Cambridge"/>
    <s v="Salary Expense"/>
    <s v="Line Item"/>
    <x v="2"/>
    <s v="29S"/>
    <x v="81"/>
    <x v="49"/>
    <x v="531"/>
  </r>
  <r>
    <n v="3317"/>
    <s v="Riverside, Cambridge"/>
    <n v="95"/>
    <s v="Cambridge"/>
    <s v="Salary Expense"/>
    <s v="Line Item"/>
    <x v="2"/>
    <s v="30S"/>
    <x v="82"/>
    <x v="75"/>
    <x v="532"/>
  </r>
  <r>
    <n v="3318"/>
    <s v="Riverside, Cambridge"/>
    <n v="95"/>
    <s v="Cambridge"/>
    <s v="Salary Expense"/>
    <s v="Line Item"/>
    <x v="2"/>
    <s v="31S"/>
    <x v="83"/>
    <x v="6"/>
    <x v="1"/>
  </r>
  <r>
    <n v="3319"/>
    <s v="Riverside, Cambridge"/>
    <n v="95"/>
    <s v="Cambridge"/>
    <s v="Salary Expense"/>
    <s v="Line Item"/>
    <x v="2"/>
    <s v="32S"/>
    <x v="84"/>
    <x v="76"/>
    <x v="533"/>
  </r>
  <r>
    <n v="3320"/>
    <s v="Riverside, Cambridge"/>
    <n v="95"/>
    <s v="Cambridge"/>
    <s v="Salary Expense"/>
    <s v="Line Item"/>
    <x v="2"/>
    <s v="33S"/>
    <x v="85"/>
    <x v="77"/>
    <x v="534"/>
  </r>
  <r>
    <n v="3321"/>
    <s v="Riverside, Cambridge"/>
    <n v="95"/>
    <s v="Cambridge"/>
    <s v="Salary Expense"/>
    <s v="Line Item"/>
    <x v="2"/>
    <s v="34S"/>
    <x v="86"/>
    <x v="6"/>
    <x v="1"/>
  </r>
  <r>
    <n v="3322"/>
    <s v="Riverside, Cambridge"/>
    <n v="95"/>
    <s v="Cambridge"/>
    <s v="Salary Expense"/>
    <s v="Line Item"/>
    <x v="2"/>
    <s v="35S"/>
    <x v="87"/>
    <x v="1"/>
    <x v="535"/>
  </r>
  <r>
    <n v="3323"/>
    <s v="Riverside, Cambridge"/>
    <n v="95"/>
    <s v="Cambridge"/>
    <s v="Salary Expense"/>
    <s v="Line Item"/>
    <x v="2"/>
    <s v="36S"/>
    <x v="88"/>
    <x v="78"/>
    <x v="536"/>
  </r>
  <r>
    <n v="3324"/>
    <s v="Riverside, Cambridge"/>
    <n v="95"/>
    <s v="Cambridge"/>
    <s v="Salary Expense"/>
    <s v="Line Item"/>
    <x v="2"/>
    <s v="37S"/>
    <x v="89"/>
    <x v="6"/>
    <x v="1"/>
  </r>
  <r>
    <n v="3325"/>
    <s v="Riverside, Cambridge"/>
    <n v="95"/>
    <s v="Cambridge"/>
    <s v="Salary Expense"/>
    <s v="Line Item"/>
    <x v="0"/>
    <s v="38S"/>
    <x v="90"/>
    <x v="10"/>
    <x v="1"/>
  </r>
  <r>
    <n v="3326"/>
    <s v="Riverside, Cambridge"/>
    <n v="95"/>
    <s v="Cambridge"/>
    <s v="Salary Expense"/>
    <s v="Total"/>
    <x v="0"/>
    <s v="39S"/>
    <x v="91"/>
    <x v="79"/>
    <x v="537"/>
  </r>
  <r>
    <n v="3327"/>
    <s v="Riverside, Cambridge"/>
    <n v="95"/>
    <s v="Cambridge"/>
    <s v="Expense"/>
    <s v="Total"/>
    <x v="0"/>
    <s v="1E"/>
    <x v="92"/>
    <x v="79"/>
    <x v="538"/>
  </r>
  <r>
    <n v="3328"/>
    <s v="Riverside, Cambridge"/>
    <n v="95"/>
    <s v="Cambridge"/>
    <s v="Expense"/>
    <s v="Line Item"/>
    <x v="0"/>
    <s v="2E"/>
    <x v="93"/>
    <x v="0"/>
    <x v="1"/>
  </r>
  <r>
    <n v="3329"/>
    <s v="Riverside, Cambridge"/>
    <n v="95"/>
    <s v="Cambridge"/>
    <s v="Expense"/>
    <s v="Line Item"/>
    <x v="0"/>
    <s v="3E"/>
    <x v="94"/>
    <x v="0"/>
    <x v="1"/>
  </r>
  <r>
    <n v="3330"/>
    <s v="Riverside, Cambridge"/>
    <n v="95"/>
    <s v="Cambridge"/>
    <s v="Expense"/>
    <s v="Line Item"/>
    <x v="0"/>
    <s v="4E"/>
    <x v="95"/>
    <x v="0"/>
    <x v="1"/>
  </r>
  <r>
    <n v="3331"/>
    <s v="Riverside, Cambridge"/>
    <n v="95"/>
    <s v="Cambridge"/>
    <s v="Expense"/>
    <s v="Line Item"/>
    <x v="0"/>
    <s v="5E"/>
    <x v="96"/>
    <x v="0"/>
    <x v="1"/>
  </r>
  <r>
    <n v="3332"/>
    <s v="Riverside, Cambridge"/>
    <n v="95"/>
    <s v="Cambridge"/>
    <s v="Expense"/>
    <s v="Total"/>
    <x v="0"/>
    <s v="6E"/>
    <x v="97"/>
    <x v="6"/>
    <x v="1"/>
  </r>
  <r>
    <n v="3333"/>
    <s v="Riverside, Cambridge"/>
    <n v="95"/>
    <s v="Cambridge"/>
    <s v="Expense"/>
    <s v="Line Item"/>
    <x v="0"/>
    <s v="7E"/>
    <x v="98"/>
    <x v="0"/>
    <x v="1"/>
  </r>
  <r>
    <n v="3334"/>
    <s v="Riverside, Cambridge"/>
    <n v="95"/>
    <s v="Cambridge"/>
    <s v="Expense"/>
    <s v="Total"/>
    <x v="0"/>
    <s v="8E"/>
    <x v="99"/>
    <x v="79"/>
    <x v="538"/>
  </r>
  <r>
    <n v="3335"/>
    <s v="Riverside, Cambridge"/>
    <n v="95"/>
    <s v="Cambridge"/>
    <s v="Expense"/>
    <s v="Line Item"/>
    <x v="0"/>
    <s v="9E"/>
    <x v="100"/>
    <x v="0"/>
    <x v="539"/>
  </r>
  <r>
    <n v="3336"/>
    <s v="Riverside, Cambridge"/>
    <n v="95"/>
    <s v="Cambridge"/>
    <s v="Expense"/>
    <s v="Line Item"/>
    <x v="0"/>
    <s v="10E"/>
    <x v="101"/>
    <x v="0"/>
    <x v="386"/>
  </r>
  <r>
    <n v="3337"/>
    <s v="Riverside, Cambridge"/>
    <n v="95"/>
    <s v="Cambridge"/>
    <s v="Expense"/>
    <s v="Line Item"/>
    <x v="0"/>
    <s v="11E"/>
    <x v="102"/>
    <x v="0"/>
    <x v="540"/>
  </r>
  <r>
    <n v="3338"/>
    <s v="Riverside, Cambridge"/>
    <n v="95"/>
    <s v="Cambridge"/>
    <s v="Expense"/>
    <s v="Total"/>
    <x v="0"/>
    <s v="12E"/>
    <x v="103"/>
    <x v="0"/>
    <x v="541"/>
  </r>
  <r>
    <n v="3339"/>
    <s v="Riverside, Cambridge"/>
    <n v="95"/>
    <s v="Cambridge"/>
    <s v="Expense"/>
    <s v="Line Item"/>
    <x v="0"/>
    <s v="13E"/>
    <x v="104"/>
    <x v="0"/>
    <x v="542"/>
  </r>
  <r>
    <n v="3340"/>
    <s v="Riverside, Cambridge"/>
    <n v="95"/>
    <s v="Cambridge"/>
    <s v="Expense"/>
    <s v="Line Item"/>
    <x v="0"/>
    <s v="14E"/>
    <x v="105"/>
    <x v="0"/>
    <x v="543"/>
  </r>
  <r>
    <n v="3341"/>
    <s v="Riverside, Cambridge"/>
    <n v="95"/>
    <s v="Cambridge"/>
    <s v="Expense"/>
    <s v="Line Item"/>
    <x v="0"/>
    <s v="15E"/>
    <x v="106"/>
    <x v="0"/>
    <x v="544"/>
  </r>
  <r>
    <n v="3342"/>
    <s v="Riverside, Cambridge"/>
    <n v="95"/>
    <s v="Cambridge"/>
    <s v="Expense"/>
    <s v="Line Item"/>
    <x v="0"/>
    <s v="16E"/>
    <x v="107"/>
    <x v="0"/>
    <x v="545"/>
  </r>
  <r>
    <n v="3343"/>
    <s v="Riverside, Cambridge"/>
    <n v="95"/>
    <s v="Cambridge"/>
    <s v="Expense"/>
    <s v="Total"/>
    <x v="0"/>
    <s v="17E"/>
    <x v="108"/>
    <x v="0"/>
    <x v="546"/>
  </r>
  <r>
    <n v="3344"/>
    <s v="Riverside, Cambridge"/>
    <n v="95"/>
    <s v="Cambridge"/>
    <s v="Expense"/>
    <s v="Line Item"/>
    <x v="0"/>
    <s v="18E"/>
    <x v="109"/>
    <x v="0"/>
    <x v="1"/>
  </r>
  <r>
    <n v="3345"/>
    <s v="Riverside, Cambridge"/>
    <n v="95"/>
    <s v="Cambridge"/>
    <s v="Expense"/>
    <s v="Line Item"/>
    <x v="0"/>
    <s v="19E"/>
    <x v="110"/>
    <x v="0"/>
    <x v="1"/>
  </r>
  <r>
    <n v="3346"/>
    <s v="Riverside, Cambridge"/>
    <n v="95"/>
    <s v="Cambridge"/>
    <s v="Expense"/>
    <s v="Line Item"/>
    <x v="0"/>
    <s v="20E"/>
    <x v="111"/>
    <x v="0"/>
    <x v="1"/>
  </r>
  <r>
    <n v="3347"/>
    <s v="Riverside, Cambridge"/>
    <n v="95"/>
    <s v="Cambridge"/>
    <s v="Expense"/>
    <s v="Line Item"/>
    <x v="0"/>
    <s v="21E"/>
    <x v="112"/>
    <x v="0"/>
    <x v="1"/>
  </r>
  <r>
    <n v="3348"/>
    <s v="Riverside, Cambridge"/>
    <n v="95"/>
    <s v="Cambridge"/>
    <s v="Expense"/>
    <s v="Line Item"/>
    <x v="0"/>
    <s v="22E"/>
    <x v="113"/>
    <x v="0"/>
    <x v="547"/>
  </r>
  <r>
    <n v="3349"/>
    <s v="Riverside, Cambridge"/>
    <n v="95"/>
    <s v="Cambridge"/>
    <s v="Expense"/>
    <s v="Line Item"/>
    <x v="0"/>
    <s v="23E"/>
    <x v="114"/>
    <x v="0"/>
    <x v="548"/>
  </r>
  <r>
    <n v="3350"/>
    <s v="Riverside, Cambridge"/>
    <n v="95"/>
    <s v="Cambridge"/>
    <s v="Expense"/>
    <s v="Line Item"/>
    <x v="0"/>
    <s v="24E"/>
    <x v="115"/>
    <x v="0"/>
    <x v="549"/>
  </r>
  <r>
    <n v="3351"/>
    <s v="Riverside, Cambridge"/>
    <n v="95"/>
    <s v="Cambridge"/>
    <s v="Expense"/>
    <s v="Line Item"/>
    <x v="0"/>
    <s v="25E"/>
    <x v="116"/>
    <x v="0"/>
    <x v="1"/>
  </r>
  <r>
    <n v="3352"/>
    <s v="Riverside, Cambridge"/>
    <n v="95"/>
    <s v="Cambridge"/>
    <s v="Expense"/>
    <s v="Line Item"/>
    <x v="0"/>
    <s v="26E"/>
    <x v="117"/>
    <x v="0"/>
    <x v="1"/>
  </r>
  <r>
    <n v="3353"/>
    <s v="Riverside, Cambridge"/>
    <n v="95"/>
    <s v="Cambridge"/>
    <s v="Expense"/>
    <s v="Line Item"/>
    <x v="0"/>
    <s v="27E"/>
    <x v="118"/>
    <x v="0"/>
    <x v="1"/>
  </r>
  <r>
    <n v="3354"/>
    <s v="Riverside, Cambridge"/>
    <n v="95"/>
    <s v="Cambridge"/>
    <s v="Expense"/>
    <s v="Line Item"/>
    <x v="0"/>
    <s v="28E"/>
    <x v="119"/>
    <x v="0"/>
    <x v="1"/>
  </r>
  <r>
    <n v="3355"/>
    <s v="Riverside, Cambridge"/>
    <n v="95"/>
    <s v="Cambridge"/>
    <s v="Expense"/>
    <s v="Line Item"/>
    <x v="0"/>
    <s v="29E"/>
    <x v="120"/>
    <x v="0"/>
    <x v="550"/>
  </r>
  <r>
    <n v="3356"/>
    <s v="Riverside, Cambridge"/>
    <n v="95"/>
    <s v="Cambridge"/>
    <s v="Expense"/>
    <s v="Line Item"/>
    <x v="0"/>
    <s v="30E"/>
    <x v="121"/>
    <x v="0"/>
    <x v="551"/>
  </r>
  <r>
    <n v="3357"/>
    <s v="Riverside, Cambridge"/>
    <n v="95"/>
    <s v="Cambridge"/>
    <s v="Expense"/>
    <s v="Line Item"/>
    <x v="0"/>
    <s v="31E"/>
    <x v="122"/>
    <x v="0"/>
    <x v="1"/>
  </r>
  <r>
    <n v="3358"/>
    <s v="Riverside, Cambridge"/>
    <n v="95"/>
    <s v="Cambridge"/>
    <s v="Expense"/>
    <s v="Line Item"/>
    <x v="0"/>
    <s v="32E"/>
    <x v="123"/>
    <x v="0"/>
    <x v="1"/>
  </r>
  <r>
    <n v="3359"/>
    <s v="Riverside, Cambridge"/>
    <n v="95"/>
    <s v="Cambridge"/>
    <s v="Expense"/>
    <s v="Line Item"/>
    <x v="0"/>
    <s v="33E"/>
    <x v="124"/>
    <x v="0"/>
    <x v="552"/>
  </r>
  <r>
    <n v="3360"/>
    <s v="Riverside, Cambridge"/>
    <n v="95"/>
    <s v="Cambridge"/>
    <s v="Expense"/>
    <s v="Line Item"/>
    <x v="0"/>
    <s v="34E"/>
    <x v="125"/>
    <x v="0"/>
    <x v="1"/>
  </r>
  <r>
    <n v="3361"/>
    <s v="Riverside, Cambridge"/>
    <n v="95"/>
    <s v="Cambridge"/>
    <s v="Expense"/>
    <s v="Line Item"/>
    <x v="0"/>
    <s v="35E"/>
    <x v="126"/>
    <x v="0"/>
    <x v="1"/>
  </r>
  <r>
    <n v="3362"/>
    <s v="Riverside, Cambridge"/>
    <n v="95"/>
    <s v="Cambridge"/>
    <s v="Expense"/>
    <s v="Total"/>
    <x v="0"/>
    <s v="36E"/>
    <x v="127"/>
    <x v="0"/>
    <x v="553"/>
  </r>
  <r>
    <n v="3363"/>
    <s v="Riverside, Cambridge"/>
    <n v="95"/>
    <s v="Cambridge"/>
    <s v="Expense"/>
    <s v="Line Item"/>
    <x v="0"/>
    <s v="42E"/>
    <x v="128"/>
    <x v="0"/>
    <x v="1"/>
  </r>
  <r>
    <n v="3364"/>
    <s v="Riverside, Cambridge"/>
    <n v="95"/>
    <s v="Cambridge"/>
    <s v="Expense"/>
    <s v="Line Item"/>
    <x v="0"/>
    <s v="43E"/>
    <x v="129"/>
    <x v="0"/>
    <x v="1"/>
  </r>
  <r>
    <n v="3365"/>
    <s v="Riverside, Cambridge"/>
    <n v="95"/>
    <s v="Cambridge"/>
    <s v="Expense"/>
    <s v="Line Item"/>
    <x v="0"/>
    <s v="44E"/>
    <x v="130"/>
    <x v="0"/>
    <x v="1"/>
  </r>
  <r>
    <n v="3366"/>
    <s v="Riverside, Cambridge"/>
    <n v="95"/>
    <s v="Cambridge"/>
    <s v="Expense"/>
    <s v="Line Item"/>
    <x v="0"/>
    <s v="48E"/>
    <x v="131"/>
    <x v="0"/>
    <x v="554"/>
  </r>
  <r>
    <n v="3367"/>
    <s v="Riverside, Cambridge"/>
    <n v="95"/>
    <s v="Cambridge"/>
    <s v="Expense"/>
    <s v="Line Item"/>
    <x v="0"/>
    <s v="49E"/>
    <x v="132"/>
    <x v="0"/>
    <x v="1"/>
  </r>
  <r>
    <n v="3368"/>
    <s v="Riverside, Cambridge"/>
    <n v="95"/>
    <s v="Cambridge"/>
    <s v="Expense"/>
    <s v="Line Item"/>
    <x v="0"/>
    <s v="50E"/>
    <x v="133"/>
    <x v="0"/>
    <x v="1"/>
  </r>
  <r>
    <n v="3369"/>
    <s v="Riverside, Cambridge"/>
    <n v="95"/>
    <s v="Cambridge"/>
    <s v="Expense"/>
    <s v="Total"/>
    <x v="0"/>
    <s v="51E"/>
    <x v="134"/>
    <x v="0"/>
    <x v="554"/>
  </r>
  <r>
    <n v="3370"/>
    <s v="Riverside, Cambridge"/>
    <n v="95"/>
    <s v="Cambridge"/>
    <s v="Expense"/>
    <s v="Line Item"/>
    <x v="0"/>
    <s v="52E"/>
    <x v="135"/>
    <x v="0"/>
    <x v="555"/>
  </r>
  <r>
    <n v="3371"/>
    <s v="Riverside, Cambridge"/>
    <n v="95"/>
    <s v="Cambridge"/>
    <s v="Expense"/>
    <s v="Total"/>
    <x v="0"/>
    <s v="53E"/>
    <x v="136"/>
    <x v="0"/>
    <x v="556"/>
  </r>
  <r>
    <n v="3372"/>
    <s v="Riverside, Cambridge"/>
    <n v="95"/>
    <s v="Cambridge"/>
    <s v="Expense"/>
    <s v="Line Item"/>
    <x v="0"/>
    <s v="54E"/>
    <x v="137"/>
    <x v="0"/>
    <x v="1"/>
  </r>
  <r>
    <n v="3373"/>
    <s v="Riverside, Cambridge"/>
    <n v="95"/>
    <s v="Cambridge"/>
    <s v="Expense"/>
    <s v="Line Item"/>
    <x v="0"/>
    <s v="55E"/>
    <x v="138"/>
    <x v="0"/>
    <x v="557"/>
  </r>
  <r>
    <n v="3374"/>
    <s v="Riverside, Cambridge"/>
    <n v="95"/>
    <s v="Cambridge"/>
    <s v="Expense"/>
    <s v="Total"/>
    <x v="0"/>
    <s v="56E"/>
    <x v="139"/>
    <x v="0"/>
    <x v="558"/>
  </r>
  <r>
    <n v="3375"/>
    <s v="Riverside, Cambridge"/>
    <n v="95"/>
    <s v="Cambridge"/>
    <s v="Expense"/>
    <s v="Total"/>
    <x v="0"/>
    <s v="57E"/>
    <x v="140"/>
    <x v="0"/>
    <x v="528"/>
  </r>
  <r>
    <n v="3376"/>
    <s v="Riverside, Cambridge"/>
    <n v="95"/>
    <s v="Cambridge"/>
    <s v="Expense"/>
    <s v="Line Item"/>
    <x v="0"/>
    <s v="58E"/>
    <x v="141"/>
    <x v="0"/>
    <x v="559"/>
  </r>
  <r>
    <n v="3377"/>
    <s v="Riverside, Cambridge"/>
    <n v="95"/>
    <s v="Cambridge"/>
    <s v="Non-Reimbursable"/>
    <s v="Line Item"/>
    <x v="0"/>
    <s v="1N"/>
    <x v="142"/>
    <x v="0"/>
    <x v="1"/>
  </r>
  <r>
    <n v="3378"/>
    <s v="Riverside, Cambridge"/>
    <n v="95"/>
    <s v="Cambridge"/>
    <s v="Non-Reimbursable"/>
    <s v="Line Item"/>
    <x v="0"/>
    <s v="2N"/>
    <x v="143"/>
    <x v="0"/>
    <x v="1"/>
  </r>
  <r>
    <n v="3379"/>
    <s v="Riverside, Cambridge"/>
    <n v="95"/>
    <s v="Cambridge"/>
    <s v="Non-Reimbursable"/>
    <s v="Line Item"/>
    <x v="0"/>
    <s v="3N"/>
    <x v="144"/>
    <x v="0"/>
    <x v="1"/>
  </r>
  <r>
    <n v="3380"/>
    <s v="Riverside, Cambridge"/>
    <n v="95"/>
    <s v="Cambridge"/>
    <s v="Non-Reimbursable"/>
    <s v="Line Item"/>
    <x v="0"/>
    <s v="4N"/>
    <x v="145"/>
    <x v="0"/>
    <x v="1"/>
  </r>
  <r>
    <n v="3381"/>
    <s v="Riverside, Cambridge"/>
    <n v="95"/>
    <s v="Cambridge"/>
    <s v="Non-Reimbursable"/>
    <s v="Line Item"/>
    <x v="0"/>
    <s v="5N"/>
    <x v="146"/>
    <x v="0"/>
    <x v="1"/>
  </r>
  <r>
    <n v="3382"/>
    <s v="Riverside, Cambridge"/>
    <n v="95"/>
    <s v="Cambridge"/>
    <s v="Non-Reimbursable"/>
    <s v="Line Item"/>
    <x v="0"/>
    <s v="6N"/>
    <x v="147"/>
    <x v="0"/>
    <x v="1"/>
  </r>
  <r>
    <n v="3383"/>
    <s v="Riverside, Cambridge"/>
    <n v="95"/>
    <s v="Cambridge"/>
    <s v="Non-Reimbursable"/>
    <s v="Line Item"/>
    <x v="0"/>
    <s v="7N"/>
    <x v="148"/>
    <x v="0"/>
    <x v="1"/>
  </r>
  <r>
    <n v="3384"/>
    <s v="Riverside, Cambridge"/>
    <n v="95"/>
    <s v="Cambridge"/>
    <s v="Non-Reimbursable"/>
    <s v="Total"/>
    <x v="0"/>
    <s v="8N"/>
    <x v="149"/>
    <x v="0"/>
    <x v="1"/>
  </r>
  <r>
    <n v="3385"/>
    <s v="Riverside, Cambridge"/>
    <n v="95"/>
    <s v="Cambridge"/>
    <s v="Non-Reimbursable"/>
    <s v="Total"/>
    <x v="0"/>
    <s v="9N"/>
    <x v="150"/>
    <x v="0"/>
    <x v="557"/>
  </r>
  <r>
    <n v="3386"/>
    <s v="Riverside, Cambridge"/>
    <n v="95"/>
    <s v="Cambridge"/>
    <s v="Non-Reimbursable"/>
    <s v="Line Item"/>
    <x v="0"/>
    <s v="10N"/>
    <x v="151"/>
    <x v="0"/>
    <x v="1"/>
  </r>
  <r>
    <n v="3387"/>
    <s v="Riverside, Cambridge"/>
    <n v="95"/>
    <s v="Cambridge"/>
    <s v="Non-Reimbursable"/>
    <s v="Line Item"/>
    <x v="0"/>
    <s v="11N"/>
    <x v="152"/>
    <x v="0"/>
    <x v="0"/>
  </r>
  <r>
    <n v="3388"/>
    <s v="Riverside, Cambridge"/>
    <n v="95"/>
    <s v="Cambridge"/>
    <s v="Non-Reimbursable"/>
    <s v="Line Item"/>
    <x v="0"/>
    <s v="12N"/>
    <x v="153"/>
    <x v="0"/>
    <x v="557"/>
  </r>
  <r>
    <n v="3389"/>
    <s v="BCF, Pittsfield"/>
    <n v="17"/>
    <s v="Pittsfield"/>
    <s v="Revenue"/>
    <s v="Line Item"/>
    <x v="0"/>
    <s v="1R"/>
    <x v="0"/>
    <x v="0"/>
    <x v="0"/>
  </r>
  <r>
    <n v="3390"/>
    <s v="BCF, Pittsfield"/>
    <n v="17"/>
    <s v="Pittsfield"/>
    <s v="Revenue"/>
    <s v="Line Item"/>
    <x v="0"/>
    <s v="2R"/>
    <x v="1"/>
    <x v="0"/>
    <x v="0"/>
  </r>
  <r>
    <n v="3391"/>
    <s v="BCF, Pittsfield"/>
    <n v="17"/>
    <s v="Pittsfield"/>
    <s v="Revenue"/>
    <s v="Line Item"/>
    <x v="0"/>
    <s v="3R"/>
    <x v="2"/>
    <x v="0"/>
    <x v="0"/>
  </r>
  <r>
    <n v="3392"/>
    <s v="BCF, Pittsfield"/>
    <n v="17"/>
    <s v="Pittsfield"/>
    <s v="Revenue"/>
    <s v="Total"/>
    <x v="0"/>
    <s v="4R"/>
    <x v="3"/>
    <x v="0"/>
    <x v="0"/>
  </r>
  <r>
    <n v="3393"/>
    <s v="BCF, Pittsfield"/>
    <n v="17"/>
    <s v="Pittsfield"/>
    <s v="Revenue"/>
    <s v="Line Item"/>
    <x v="0"/>
    <s v="5R"/>
    <x v="4"/>
    <x v="0"/>
    <x v="0"/>
  </r>
  <r>
    <n v="3394"/>
    <s v="BCF, Pittsfield"/>
    <n v="17"/>
    <s v="Pittsfield"/>
    <s v="Revenue"/>
    <s v="Line Item"/>
    <x v="0"/>
    <s v="6R"/>
    <x v="5"/>
    <x v="0"/>
    <x v="0"/>
  </r>
  <r>
    <n v="3395"/>
    <s v="BCF, Pittsfield"/>
    <n v="17"/>
    <s v="Pittsfield"/>
    <s v="Revenue"/>
    <s v="Total"/>
    <x v="0"/>
    <s v="7R"/>
    <x v="6"/>
    <x v="0"/>
    <x v="0"/>
  </r>
  <r>
    <n v="3396"/>
    <s v="BCF, Pittsfield"/>
    <n v="17"/>
    <s v="Pittsfield"/>
    <s v="Revenue"/>
    <s v="Line Item"/>
    <x v="0"/>
    <s v="8R"/>
    <x v="7"/>
    <x v="0"/>
    <x v="0"/>
  </r>
  <r>
    <n v="3397"/>
    <s v="BCF, Pittsfield"/>
    <n v="17"/>
    <s v="Pittsfield"/>
    <s v="Revenue"/>
    <s v="Line Item"/>
    <x v="0"/>
    <s v="9R"/>
    <x v="8"/>
    <x v="0"/>
    <x v="0"/>
  </r>
  <r>
    <n v="3398"/>
    <s v="BCF, Pittsfield"/>
    <n v="17"/>
    <s v="Pittsfield"/>
    <s v="Revenue"/>
    <s v="Line Item"/>
    <x v="0"/>
    <s v="10R"/>
    <x v="9"/>
    <x v="0"/>
    <x v="0"/>
  </r>
  <r>
    <n v="3399"/>
    <s v="BCF, Pittsfield"/>
    <n v="17"/>
    <s v="Pittsfield"/>
    <s v="Revenue"/>
    <s v="Line Item"/>
    <x v="0"/>
    <s v="11R"/>
    <x v="10"/>
    <x v="0"/>
    <x v="560"/>
  </r>
  <r>
    <n v="3400"/>
    <s v="BCF, Pittsfield"/>
    <n v="17"/>
    <s v="Pittsfield"/>
    <s v="Revenue"/>
    <s v="Line Item"/>
    <x v="0"/>
    <s v="12R"/>
    <x v="11"/>
    <x v="0"/>
    <x v="0"/>
  </r>
  <r>
    <n v="3401"/>
    <s v="BCF, Pittsfield"/>
    <n v="17"/>
    <s v="Pittsfield"/>
    <s v="Revenue"/>
    <s v="Line Item"/>
    <x v="0"/>
    <s v="13R"/>
    <x v="12"/>
    <x v="0"/>
    <x v="0"/>
  </r>
  <r>
    <n v="3402"/>
    <s v="BCF, Pittsfield"/>
    <n v="17"/>
    <s v="Pittsfield"/>
    <s v="Revenue"/>
    <s v="Line Item"/>
    <x v="0"/>
    <s v="14R"/>
    <x v="13"/>
    <x v="0"/>
    <x v="0"/>
  </r>
  <r>
    <n v="3403"/>
    <s v="BCF, Pittsfield"/>
    <n v="17"/>
    <s v="Pittsfield"/>
    <s v="Revenue"/>
    <s v="Line Item"/>
    <x v="0"/>
    <s v="15R"/>
    <x v="14"/>
    <x v="0"/>
    <x v="0"/>
  </r>
  <r>
    <n v="3404"/>
    <s v="BCF, Pittsfield"/>
    <n v="17"/>
    <s v="Pittsfield"/>
    <s v="Revenue"/>
    <s v="Line Item"/>
    <x v="0"/>
    <s v="16R"/>
    <x v="15"/>
    <x v="0"/>
    <x v="0"/>
  </r>
  <r>
    <n v="3405"/>
    <s v="BCF, Pittsfield"/>
    <n v="17"/>
    <s v="Pittsfield"/>
    <s v="Revenue"/>
    <s v="Line Item"/>
    <x v="0"/>
    <s v="17R"/>
    <x v="16"/>
    <x v="0"/>
    <x v="0"/>
  </r>
  <r>
    <n v="3406"/>
    <s v="BCF, Pittsfield"/>
    <n v="17"/>
    <s v="Pittsfield"/>
    <s v="Revenue"/>
    <s v="Line Item"/>
    <x v="0"/>
    <s v="18R"/>
    <x v="17"/>
    <x v="0"/>
    <x v="0"/>
  </r>
  <r>
    <n v="3407"/>
    <s v="BCF, Pittsfield"/>
    <n v="17"/>
    <s v="Pittsfield"/>
    <s v="Revenue"/>
    <s v="Line Item"/>
    <x v="0"/>
    <s v="19R"/>
    <x v="18"/>
    <x v="0"/>
    <x v="0"/>
  </r>
  <r>
    <n v="3408"/>
    <s v="BCF, Pittsfield"/>
    <n v="17"/>
    <s v="Pittsfield"/>
    <s v="Revenue"/>
    <s v="Line Item"/>
    <x v="0"/>
    <s v="20R"/>
    <x v="19"/>
    <x v="0"/>
    <x v="0"/>
  </r>
  <r>
    <n v="3409"/>
    <s v="BCF, Pittsfield"/>
    <n v="17"/>
    <s v="Pittsfield"/>
    <s v="Revenue"/>
    <s v="Line Item"/>
    <x v="0"/>
    <s v="21R"/>
    <x v="20"/>
    <x v="0"/>
    <x v="0"/>
  </r>
  <r>
    <n v="3410"/>
    <s v="BCF, Pittsfield"/>
    <n v="17"/>
    <s v="Pittsfield"/>
    <s v="Revenue"/>
    <s v="Line Item"/>
    <x v="0"/>
    <s v="22R"/>
    <x v="21"/>
    <x v="0"/>
    <x v="0"/>
  </r>
  <r>
    <n v="3411"/>
    <s v="BCF, Pittsfield"/>
    <n v="17"/>
    <s v="Pittsfield"/>
    <s v="Revenue"/>
    <s v="Line Item"/>
    <x v="0"/>
    <s v="23R"/>
    <x v="22"/>
    <x v="0"/>
    <x v="0"/>
  </r>
  <r>
    <n v="3412"/>
    <s v="BCF, Pittsfield"/>
    <n v="17"/>
    <s v="Pittsfield"/>
    <s v="Revenue"/>
    <s v="Line Item"/>
    <x v="0"/>
    <s v="24R"/>
    <x v="23"/>
    <x v="0"/>
    <x v="0"/>
  </r>
  <r>
    <n v="3413"/>
    <s v="BCF, Pittsfield"/>
    <n v="17"/>
    <s v="Pittsfield"/>
    <s v="Revenue"/>
    <s v="Line Item"/>
    <x v="0"/>
    <s v="25R"/>
    <x v="24"/>
    <x v="0"/>
    <x v="0"/>
  </r>
  <r>
    <n v="3414"/>
    <s v="BCF, Pittsfield"/>
    <n v="17"/>
    <s v="Pittsfield"/>
    <s v="Revenue"/>
    <s v="Line Item"/>
    <x v="0"/>
    <s v="26R"/>
    <x v="25"/>
    <x v="0"/>
    <x v="0"/>
  </r>
  <r>
    <n v="3415"/>
    <s v="BCF, Pittsfield"/>
    <n v="17"/>
    <s v="Pittsfield"/>
    <s v="Revenue"/>
    <s v="Line Item"/>
    <x v="0"/>
    <s v="27R"/>
    <x v="26"/>
    <x v="0"/>
    <x v="0"/>
  </r>
  <r>
    <n v="3416"/>
    <s v="BCF, Pittsfield"/>
    <n v="17"/>
    <s v="Pittsfield"/>
    <s v="Revenue"/>
    <s v="Line Item"/>
    <x v="0"/>
    <s v="28R"/>
    <x v="27"/>
    <x v="0"/>
    <x v="0"/>
  </r>
  <r>
    <n v="3417"/>
    <s v="BCF, Pittsfield"/>
    <n v="17"/>
    <s v="Pittsfield"/>
    <s v="Revenue"/>
    <s v="Line Item"/>
    <x v="0"/>
    <s v="29R"/>
    <x v="28"/>
    <x v="0"/>
    <x v="561"/>
  </r>
  <r>
    <n v="3418"/>
    <s v="BCF, Pittsfield"/>
    <n v="17"/>
    <s v="Pittsfield"/>
    <s v="Revenue"/>
    <s v="Line Item"/>
    <x v="0"/>
    <s v="30R"/>
    <x v="29"/>
    <x v="0"/>
    <x v="0"/>
  </r>
  <r>
    <n v="3419"/>
    <s v="BCF, Pittsfield"/>
    <n v="17"/>
    <s v="Pittsfield"/>
    <s v="Revenue"/>
    <s v="Line Item"/>
    <x v="0"/>
    <s v="31R"/>
    <x v="30"/>
    <x v="0"/>
    <x v="0"/>
  </r>
  <r>
    <n v="3420"/>
    <s v="BCF, Pittsfield"/>
    <n v="17"/>
    <s v="Pittsfield"/>
    <s v="Revenue"/>
    <s v="Line Item"/>
    <x v="0"/>
    <s v="32R"/>
    <x v="31"/>
    <x v="0"/>
    <x v="0"/>
  </r>
  <r>
    <n v="3421"/>
    <s v="BCF, Pittsfield"/>
    <n v="17"/>
    <s v="Pittsfield"/>
    <s v="Revenue"/>
    <s v="Line Item"/>
    <x v="0"/>
    <s v="33R"/>
    <x v="32"/>
    <x v="0"/>
    <x v="0"/>
  </r>
  <r>
    <n v="3422"/>
    <s v="BCF, Pittsfield"/>
    <n v="17"/>
    <s v="Pittsfield"/>
    <s v="Revenue"/>
    <s v="Line Item"/>
    <x v="0"/>
    <s v="34R"/>
    <x v="33"/>
    <x v="0"/>
    <x v="0"/>
  </r>
  <r>
    <n v="3423"/>
    <s v="BCF, Pittsfield"/>
    <n v="17"/>
    <s v="Pittsfield"/>
    <s v="Revenue"/>
    <s v="Line Item"/>
    <x v="0"/>
    <s v="35R"/>
    <x v="34"/>
    <x v="0"/>
    <x v="0"/>
  </r>
  <r>
    <n v="3424"/>
    <s v="BCF, Pittsfield"/>
    <n v="17"/>
    <s v="Pittsfield"/>
    <s v="Revenue"/>
    <s v="Line Item"/>
    <x v="0"/>
    <s v="36R"/>
    <x v="35"/>
    <x v="0"/>
    <x v="0"/>
  </r>
  <r>
    <n v="3425"/>
    <s v="BCF, Pittsfield"/>
    <n v="17"/>
    <s v="Pittsfield"/>
    <s v="Revenue"/>
    <s v="Line Item"/>
    <x v="0"/>
    <s v="37R"/>
    <x v="36"/>
    <x v="0"/>
    <x v="0"/>
  </r>
  <r>
    <n v="3426"/>
    <s v="BCF, Pittsfield"/>
    <n v="17"/>
    <s v="Pittsfield"/>
    <s v="Revenue"/>
    <s v="Line Item"/>
    <x v="0"/>
    <s v="38R"/>
    <x v="37"/>
    <x v="0"/>
    <x v="0"/>
  </r>
  <r>
    <n v="3427"/>
    <s v="BCF, Pittsfield"/>
    <n v="17"/>
    <s v="Pittsfield"/>
    <s v="Revenue"/>
    <s v="Line Item"/>
    <x v="0"/>
    <s v="39R"/>
    <x v="38"/>
    <x v="0"/>
    <x v="0"/>
  </r>
  <r>
    <n v="3428"/>
    <s v="BCF, Pittsfield"/>
    <n v="17"/>
    <s v="Pittsfield"/>
    <s v="Revenue"/>
    <s v="Line Item"/>
    <x v="0"/>
    <s v="40R"/>
    <x v="39"/>
    <x v="0"/>
    <x v="0"/>
  </r>
  <r>
    <n v="3429"/>
    <s v="BCF, Pittsfield"/>
    <n v="17"/>
    <s v="Pittsfield"/>
    <s v="Revenue"/>
    <s v="Line Item"/>
    <x v="0"/>
    <s v="41R"/>
    <x v="40"/>
    <x v="0"/>
    <x v="0"/>
  </r>
  <r>
    <n v="3430"/>
    <s v="BCF, Pittsfield"/>
    <n v="17"/>
    <s v="Pittsfield"/>
    <s v="Revenue"/>
    <s v="Line Item"/>
    <x v="0"/>
    <s v="42R"/>
    <x v="41"/>
    <x v="0"/>
    <x v="0"/>
  </r>
  <r>
    <n v="3431"/>
    <s v="BCF, Pittsfield"/>
    <n v="17"/>
    <s v="Pittsfield"/>
    <s v="Revenue"/>
    <s v="Total"/>
    <x v="0"/>
    <s v="43R"/>
    <x v="42"/>
    <x v="0"/>
    <x v="562"/>
  </r>
  <r>
    <n v="3432"/>
    <s v="BCF, Pittsfield"/>
    <n v="17"/>
    <s v="Pittsfield"/>
    <s v="Revenue"/>
    <s v="Line Item"/>
    <x v="0"/>
    <s v="44R"/>
    <x v="43"/>
    <x v="0"/>
    <x v="0"/>
  </r>
  <r>
    <n v="3433"/>
    <s v="BCF, Pittsfield"/>
    <n v="17"/>
    <s v="Pittsfield"/>
    <s v="Revenue"/>
    <s v="Line Item"/>
    <x v="0"/>
    <s v="45R"/>
    <x v="44"/>
    <x v="0"/>
    <x v="0"/>
  </r>
  <r>
    <n v="3434"/>
    <s v="BCF, Pittsfield"/>
    <n v="17"/>
    <s v="Pittsfield"/>
    <s v="Revenue"/>
    <s v="Line Item"/>
    <x v="0"/>
    <s v="46R"/>
    <x v="45"/>
    <x v="0"/>
    <x v="0"/>
  </r>
  <r>
    <n v="3435"/>
    <s v="BCF, Pittsfield"/>
    <n v="17"/>
    <s v="Pittsfield"/>
    <s v="Revenue"/>
    <s v="Line Item"/>
    <x v="0"/>
    <s v="47R"/>
    <x v="46"/>
    <x v="0"/>
    <x v="0"/>
  </r>
  <r>
    <n v="3436"/>
    <s v="BCF, Pittsfield"/>
    <n v="17"/>
    <s v="Pittsfield"/>
    <s v="Revenue"/>
    <s v="Line Item"/>
    <x v="0"/>
    <s v="48R"/>
    <x v="47"/>
    <x v="0"/>
    <x v="0"/>
  </r>
  <r>
    <n v="3437"/>
    <s v="BCF, Pittsfield"/>
    <n v="17"/>
    <s v="Pittsfield"/>
    <s v="Revenue"/>
    <s v="Line Item"/>
    <x v="0"/>
    <s v="49R"/>
    <x v="48"/>
    <x v="0"/>
    <x v="0"/>
  </r>
  <r>
    <n v="3438"/>
    <s v="BCF, Pittsfield"/>
    <n v="17"/>
    <s v="Pittsfield"/>
    <s v="Revenue"/>
    <s v="Line Item"/>
    <x v="0"/>
    <s v="50R"/>
    <x v="49"/>
    <x v="0"/>
    <x v="0"/>
  </r>
  <r>
    <n v="3439"/>
    <s v="BCF, Pittsfield"/>
    <n v="17"/>
    <s v="Pittsfield"/>
    <s v="Revenue"/>
    <s v="Line Item"/>
    <x v="0"/>
    <s v="51R"/>
    <x v="50"/>
    <x v="0"/>
    <x v="0"/>
  </r>
  <r>
    <n v="3440"/>
    <s v="BCF, Pittsfield"/>
    <n v="17"/>
    <s v="Pittsfield"/>
    <s v="Revenue"/>
    <s v="Line Item"/>
    <x v="0"/>
    <s v="52R"/>
    <x v="51"/>
    <x v="0"/>
    <x v="0"/>
  </r>
  <r>
    <n v="3441"/>
    <s v="BCF, Pittsfield"/>
    <n v="17"/>
    <s v="Pittsfield"/>
    <s v="Revenue"/>
    <s v="Total"/>
    <x v="0"/>
    <s v="53R"/>
    <x v="52"/>
    <x v="0"/>
    <x v="562"/>
  </r>
  <r>
    <n v="3442"/>
    <s v="BCF, Pittsfield"/>
    <n v="17"/>
    <s v="Pittsfield"/>
    <s v="Salary Expense"/>
    <s v="Line Item"/>
    <x v="1"/>
    <s v="1S"/>
    <x v="53"/>
    <x v="80"/>
    <x v="563"/>
  </r>
  <r>
    <n v="3443"/>
    <s v="BCF, Pittsfield"/>
    <n v="17"/>
    <s v="Pittsfield"/>
    <s v="Salary Expense"/>
    <s v="Line Item"/>
    <x v="1"/>
    <s v="2S"/>
    <x v="54"/>
    <x v="31"/>
    <x v="564"/>
  </r>
  <r>
    <n v="3444"/>
    <s v="BCF, Pittsfield"/>
    <n v="17"/>
    <s v="Pittsfield"/>
    <s v="Salary Expense"/>
    <s v="Line Item"/>
    <x v="1"/>
    <s v="3S"/>
    <x v="55"/>
    <x v="0"/>
    <x v="0"/>
  </r>
  <r>
    <n v="3445"/>
    <s v="BCF, Pittsfield"/>
    <n v="17"/>
    <s v="Pittsfield"/>
    <s v="Salary Expense"/>
    <s v="Line Item"/>
    <x v="2"/>
    <s v="4S"/>
    <x v="56"/>
    <x v="0"/>
    <x v="0"/>
  </r>
  <r>
    <n v="3446"/>
    <s v="BCF, Pittsfield"/>
    <n v="17"/>
    <s v="Pittsfield"/>
    <s v="Salary Expense"/>
    <s v="Line Item"/>
    <x v="2"/>
    <s v="5S"/>
    <x v="57"/>
    <x v="0"/>
    <x v="0"/>
  </r>
  <r>
    <n v="3447"/>
    <s v="BCF, Pittsfield"/>
    <n v="17"/>
    <s v="Pittsfield"/>
    <s v="Salary Expense"/>
    <s v="Line Item"/>
    <x v="2"/>
    <s v="6S"/>
    <x v="58"/>
    <x v="0"/>
    <x v="0"/>
  </r>
  <r>
    <n v="3448"/>
    <s v="BCF, Pittsfield"/>
    <n v="17"/>
    <s v="Pittsfield"/>
    <s v="Salary Expense"/>
    <s v="Line Item"/>
    <x v="2"/>
    <s v="7S"/>
    <x v="59"/>
    <x v="0"/>
    <x v="0"/>
  </r>
  <r>
    <n v="3449"/>
    <s v="BCF, Pittsfield"/>
    <n v="17"/>
    <s v="Pittsfield"/>
    <s v="Salary Expense"/>
    <s v="Line Item"/>
    <x v="2"/>
    <s v="8S"/>
    <x v="60"/>
    <x v="0"/>
    <x v="0"/>
  </r>
  <r>
    <n v="3450"/>
    <s v="BCF, Pittsfield"/>
    <n v="17"/>
    <s v="Pittsfield"/>
    <s v="Salary Expense"/>
    <s v="Line Item"/>
    <x v="2"/>
    <s v="9S"/>
    <x v="61"/>
    <x v="0"/>
    <x v="0"/>
  </r>
  <r>
    <n v="3451"/>
    <s v="BCF, Pittsfield"/>
    <n v="17"/>
    <s v="Pittsfield"/>
    <s v="Salary Expense"/>
    <s v="Line Item"/>
    <x v="2"/>
    <s v="10S"/>
    <x v="62"/>
    <x v="0"/>
    <x v="0"/>
  </r>
  <r>
    <n v="3452"/>
    <s v="BCF, Pittsfield"/>
    <n v="17"/>
    <s v="Pittsfield"/>
    <s v="Salary Expense"/>
    <s v="Line Item"/>
    <x v="2"/>
    <s v="11S"/>
    <x v="63"/>
    <x v="0"/>
    <x v="0"/>
  </r>
  <r>
    <n v="3453"/>
    <s v="BCF, Pittsfield"/>
    <n v="17"/>
    <s v="Pittsfield"/>
    <s v="Salary Expense"/>
    <s v="Line Item"/>
    <x v="2"/>
    <s v="12S"/>
    <x v="64"/>
    <x v="0"/>
    <x v="0"/>
  </r>
  <r>
    <n v="3454"/>
    <s v="BCF, Pittsfield"/>
    <n v="17"/>
    <s v="Pittsfield"/>
    <s v="Salary Expense"/>
    <s v="Line Item"/>
    <x v="2"/>
    <s v="13S"/>
    <x v="65"/>
    <x v="0"/>
    <x v="0"/>
  </r>
  <r>
    <n v="3455"/>
    <s v="BCF, Pittsfield"/>
    <n v="17"/>
    <s v="Pittsfield"/>
    <s v="Salary Expense"/>
    <s v="Line Item"/>
    <x v="2"/>
    <s v="14S"/>
    <x v="66"/>
    <x v="0"/>
    <x v="0"/>
  </r>
  <r>
    <n v="3456"/>
    <s v="BCF, Pittsfield"/>
    <n v="17"/>
    <s v="Pittsfield"/>
    <s v="Salary Expense"/>
    <s v="Line Item"/>
    <x v="2"/>
    <s v="15S"/>
    <x v="67"/>
    <x v="0"/>
    <x v="0"/>
  </r>
  <r>
    <n v="3457"/>
    <s v="BCF, Pittsfield"/>
    <n v="17"/>
    <s v="Pittsfield"/>
    <s v="Salary Expense"/>
    <s v="Line Item"/>
    <x v="2"/>
    <s v="16S"/>
    <x v="68"/>
    <x v="0"/>
    <x v="0"/>
  </r>
  <r>
    <n v="3458"/>
    <s v="BCF, Pittsfield"/>
    <n v="17"/>
    <s v="Pittsfield"/>
    <s v="Salary Expense"/>
    <s v="Line Item"/>
    <x v="2"/>
    <s v="17S"/>
    <x v="69"/>
    <x v="0"/>
    <x v="0"/>
  </r>
  <r>
    <n v="3459"/>
    <s v="BCF, Pittsfield"/>
    <n v="17"/>
    <s v="Pittsfield"/>
    <s v="Salary Expense"/>
    <s v="Line Item"/>
    <x v="2"/>
    <s v="18S"/>
    <x v="70"/>
    <x v="0"/>
    <x v="0"/>
  </r>
  <r>
    <n v="3460"/>
    <s v="BCF, Pittsfield"/>
    <n v="17"/>
    <s v="Pittsfield"/>
    <s v="Salary Expense"/>
    <s v="Line Item"/>
    <x v="2"/>
    <s v="19S"/>
    <x v="71"/>
    <x v="0"/>
    <x v="0"/>
  </r>
  <r>
    <n v="3461"/>
    <s v="BCF, Pittsfield"/>
    <n v="17"/>
    <s v="Pittsfield"/>
    <s v="Salary Expense"/>
    <s v="Line Item"/>
    <x v="2"/>
    <s v="20S"/>
    <x v="72"/>
    <x v="0"/>
    <x v="0"/>
  </r>
  <r>
    <n v="3462"/>
    <s v="BCF, Pittsfield"/>
    <n v="17"/>
    <s v="Pittsfield"/>
    <s v="Salary Expense"/>
    <s v="Line Item"/>
    <x v="2"/>
    <s v="21S"/>
    <x v="73"/>
    <x v="0"/>
    <x v="0"/>
  </r>
  <r>
    <n v="3463"/>
    <s v="BCF, Pittsfield"/>
    <n v="17"/>
    <s v="Pittsfield"/>
    <s v="Salary Expense"/>
    <s v="Line Item"/>
    <x v="2"/>
    <s v="22S"/>
    <x v="74"/>
    <x v="0"/>
    <x v="0"/>
  </r>
  <r>
    <n v="3464"/>
    <s v="BCF, Pittsfield"/>
    <n v="17"/>
    <s v="Pittsfield"/>
    <s v="Salary Expense"/>
    <s v="Line Item"/>
    <x v="2"/>
    <s v="23S"/>
    <x v="75"/>
    <x v="0"/>
    <x v="0"/>
  </r>
  <r>
    <n v="3465"/>
    <s v="BCF, Pittsfield"/>
    <n v="17"/>
    <s v="Pittsfield"/>
    <s v="Salary Expense"/>
    <s v="Line Item"/>
    <x v="2"/>
    <s v="24S"/>
    <x v="76"/>
    <x v="0"/>
    <x v="0"/>
  </r>
  <r>
    <n v="3466"/>
    <s v="BCF, Pittsfield"/>
    <n v="17"/>
    <s v="Pittsfield"/>
    <s v="Salary Expense"/>
    <s v="Line Item"/>
    <x v="2"/>
    <s v="25S"/>
    <x v="77"/>
    <x v="0"/>
    <x v="0"/>
  </r>
  <r>
    <n v="3467"/>
    <s v="BCF, Pittsfield"/>
    <n v="17"/>
    <s v="Pittsfield"/>
    <s v="Salary Expense"/>
    <s v="Line Item"/>
    <x v="2"/>
    <s v="26S"/>
    <x v="78"/>
    <x v="0"/>
    <x v="0"/>
  </r>
  <r>
    <n v="3468"/>
    <s v="BCF, Pittsfield"/>
    <n v="17"/>
    <s v="Pittsfield"/>
    <s v="Salary Expense"/>
    <s v="Line Item"/>
    <x v="2"/>
    <s v="27S"/>
    <x v="79"/>
    <x v="0"/>
    <x v="0"/>
  </r>
  <r>
    <n v="3469"/>
    <s v="BCF, Pittsfield"/>
    <n v="17"/>
    <s v="Pittsfield"/>
    <s v="Salary Expense"/>
    <s v="Line Item"/>
    <x v="2"/>
    <s v="28S"/>
    <x v="80"/>
    <x v="0"/>
    <x v="0"/>
  </r>
  <r>
    <n v="3470"/>
    <s v="BCF, Pittsfield"/>
    <n v="17"/>
    <s v="Pittsfield"/>
    <s v="Salary Expense"/>
    <s v="Line Item"/>
    <x v="2"/>
    <s v="29S"/>
    <x v="81"/>
    <x v="81"/>
    <x v="565"/>
  </r>
  <r>
    <n v="3471"/>
    <s v="BCF, Pittsfield"/>
    <n v="17"/>
    <s v="Pittsfield"/>
    <s v="Salary Expense"/>
    <s v="Line Item"/>
    <x v="2"/>
    <s v="30S"/>
    <x v="82"/>
    <x v="28"/>
    <x v="566"/>
  </r>
  <r>
    <n v="3472"/>
    <s v="BCF, Pittsfield"/>
    <n v="17"/>
    <s v="Pittsfield"/>
    <s v="Salary Expense"/>
    <s v="Line Item"/>
    <x v="2"/>
    <s v="31S"/>
    <x v="83"/>
    <x v="0"/>
    <x v="0"/>
  </r>
  <r>
    <n v="3473"/>
    <s v="BCF, Pittsfield"/>
    <n v="17"/>
    <s v="Pittsfield"/>
    <s v="Salary Expense"/>
    <s v="Line Item"/>
    <x v="2"/>
    <s v="32S"/>
    <x v="84"/>
    <x v="0"/>
    <x v="0"/>
  </r>
  <r>
    <n v="3474"/>
    <s v="BCF, Pittsfield"/>
    <n v="17"/>
    <s v="Pittsfield"/>
    <s v="Salary Expense"/>
    <s v="Line Item"/>
    <x v="2"/>
    <s v="33S"/>
    <x v="85"/>
    <x v="0"/>
    <x v="0"/>
  </r>
  <r>
    <n v="3475"/>
    <s v="BCF, Pittsfield"/>
    <n v="17"/>
    <s v="Pittsfield"/>
    <s v="Salary Expense"/>
    <s v="Line Item"/>
    <x v="2"/>
    <s v="34S"/>
    <x v="86"/>
    <x v="0"/>
    <x v="0"/>
  </r>
  <r>
    <n v="3476"/>
    <s v="BCF, Pittsfield"/>
    <n v="17"/>
    <s v="Pittsfield"/>
    <s v="Salary Expense"/>
    <s v="Line Item"/>
    <x v="2"/>
    <s v="35S"/>
    <x v="87"/>
    <x v="82"/>
    <x v="567"/>
  </r>
  <r>
    <n v="3477"/>
    <s v="BCF, Pittsfield"/>
    <n v="17"/>
    <s v="Pittsfield"/>
    <s v="Salary Expense"/>
    <s v="Line Item"/>
    <x v="2"/>
    <s v="36S"/>
    <x v="88"/>
    <x v="6"/>
    <x v="568"/>
  </r>
  <r>
    <n v="3478"/>
    <s v="BCF, Pittsfield"/>
    <n v="17"/>
    <s v="Pittsfield"/>
    <s v="Salary Expense"/>
    <s v="Line Item"/>
    <x v="2"/>
    <s v="37S"/>
    <x v="89"/>
    <x v="0"/>
    <x v="0"/>
  </r>
  <r>
    <n v="3479"/>
    <s v="BCF, Pittsfield"/>
    <n v="17"/>
    <s v="Pittsfield"/>
    <s v="Salary Expense"/>
    <s v="Line Item"/>
    <x v="0"/>
    <s v="38S"/>
    <x v="90"/>
    <x v="0"/>
    <x v="0"/>
  </r>
  <r>
    <n v="3480"/>
    <s v="BCF, Pittsfield"/>
    <n v="17"/>
    <s v="Pittsfield"/>
    <s v="Salary Expense"/>
    <s v="Total"/>
    <x v="0"/>
    <s v="39S"/>
    <x v="91"/>
    <x v="83"/>
    <x v="569"/>
  </r>
  <r>
    <n v="3481"/>
    <s v="BCF, Pittsfield"/>
    <n v="17"/>
    <s v="Pittsfield"/>
    <s v="Expense"/>
    <s v="Total"/>
    <x v="0"/>
    <s v="1E"/>
    <x v="92"/>
    <x v="83"/>
    <x v="569"/>
  </r>
  <r>
    <n v="3482"/>
    <s v="BCF, Pittsfield"/>
    <n v="17"/>
    <s v="Pittsfield"/>
    <s v="Expense"/>
    <s v="Line Item"/>
    <x v="0"/>
    <s v="2E"/>
    <x v="93"/>
    <x v="0"/>
    <x v="0"/>
  </r>
  <r>
    <n v="3483"/>
    <s v="BCF, Pittsfield"/>
    <n v="17"/>
    <s v="Pittsfield"/>
    <s v="Expense"/>
    <s v="Line Item"/>
    <x v="0"/>
    <s v="3E"/>
    <x v="94"/>
    <x v="0"/>
    <x v="0"/>
  </r>
  <r>
    <n v="3484"/>
    <s v="BCF, Pittsfield"/>
    <n v="17"/>
    <s v="Pittsfield"/>
    <s v="Expense"/>
    <s v="Line Item"/>
    <x v="0"/>
    <s v="4E"/>
    <x v="95"/>
    <x v="0"/>
    <x v="0"/>
  </r>
  <r>
    <n v="3485"/>
    <s v="BCF, Pittsfield"/>
    <n v="17"/>
    <s v="Pittsfield"/>
    <s v="Expense"/>
    <s v="Line Item"/>
    <x v="0"/>
    <s v="5E"/>
    <x v="96"/>
    <x v="0"/>
    <x v="0"/>
  </r>
  <r>
    <n v="3486"/>
    <s v="BCF, Pittsfield"/>
    <n v="17"/>
    <s v="Pittsfield"/>
    <s v="Expense"/>
    <s v="Total"/>
    <x v="0"/>
    <s v="6E"/>
    <x v="97"/>
    <x v="6"/>
    <x v="1"/>
  </r>
  <r>
    <n v="3487"/>
    <s v="BCF, Pittsfield"/>
    <n v="17"/>
    <s v="Pittsfield"/>
    <s v="Expense"/>
    <s v="Line Item"/>
    <x v="0"/>
    <s v="7E"/>
    <x v="98"/>
    <x v="0"/>
    <x v="0"/>
  </r>
  <r>
    <n v="3488"/>
    <s v="BCF, Pittsfield"/>
    <n v="17"/>
    <s v="Pittsfield"/>
    <s v="Expense"/>
    <s v="Total"/>
    <x v="0"/>
    <s v="8E"/>
    <x v="99"/>
    <x v="83"/>
    <x v="569"/>
  </r>
  <r>
    <n v="3489"/>
    <s v="BCF, Pittsfield"/>
    <n v="17"/>
    <s v="Pittsfield"/>
    <s v="Expense"/>
    <s v="Line Item"/>
    <x v="0"/>
    <s v="9E"/>
    <x v="100"/>
    <x v="0"/>
    <x v="570"/>
  </r>
  <r>
    <n v="3490"/>
    <s v="BCF, Pittsfield"/>
    <n v="17"/>
    <s v="Pittsfield"/>
    <s v="Expense"/>
    <s v="Line Item"/>
    <x v="0"/>
    <s v="10E"/>
    <x v="101"/>
    <x v="0"/>
    <x v="571"/>
  </r>
  <r>
    <n v="3491"/>
    <s v="BCF, Pittsfield"/>
    <n v="17"/>
    <s v="Pittsfield"/>
    <s v="Expense"/>
    <s v="Line Item"/>
    <x v="0"/>
    <s v="11E"/>
    <x v="102"/>
    <x v="0"/>
    <x v="572"/>
  </r>
  <r>
    <n v="3492"/>
    <s v="BCF, Pittsfield"/>
    <n v="17"/>
    <s v="Pittsfield"/>
    <s v="Expense"/>
    <s v="Total"/>
    <x v="0"/>
    <s v="12E"/>
    <x v="103"/>
    <x v="0"/>
    <x v="573"/>
  </r>
  <r>
    <n v="3493"/>
    <s v="BCF, Pittsfield"/>
    <n v="17"/>
    <s v="Pittsfield"/>
    <s v="Expense"/>
    <s v="Line Item"/>
    <x v="0"/>
    <s v="13E"/>
    <x v="104"/>
    <x v="0"/>
    <x v="0"/>
  </r>
  <r>
    <n v="3494"/>
    <s v="BCF, Pittsfield"/>
    <n v="17"/>
    <s v="Pittsfield"/>
    <s v="Expense"/>
    <s v="Line Item"/>
    <x v="0"/>
    <s v="14E"/>
    <x v="105"/>
    <x v="0"/>
    <x v="0"/>
  </r>
  <r>
    <n v="3495"/>
    <s v="BCF, Pittsfield"/>
    <n v="17"/>
    <s v="Pittsfield"/>
    <s v="Expense"/>
    <s v="Line Item"/>
    <x v="0"/>
    <s v="15E"/>
    <x v="106"/>
    <x v="0"/>
    <x v="0"/>
  </r>
  <r>
    <n v="3496"/>
    <s v="BCF, Pittsfield"/>
    <n v="17"/>
    <s v="Pittsfield"/>
    <s v="Expense"/>
    <s v="Line Item"/>
    <x v="0"/>
    <s v="16E"/>
    <x v="107"/>
    <x v="0"/>
    <x v="574"/>
  </r>
  <r>
    <n v="3497"/>
    <s v="BCF, Pittsfield"/>
    <n v="17"/>
    <s v="Pittsfield"/>
    <s v="Expense"/>
    <s v="Total"/>
    <x v="0"/>
    <s v="17E"/>
    <x v="108"/>
    <x v="0"/>
    <x v="574"/>
  </r>
  <r>
    <n v="3498"/>
    <s v="BCF, Pittsfield"/>
    <n v="17"/>
    <s v="Pittsfield"/>
    <s v="Expense"/>
    <s v="Line Item"/>
    <x v="0"/>
    <s v="18E"/>
    <x v="109"/>
    <x v="0"/>
    <x v="0"/>
  </r>
  <r>
    <n v="3499"/>
    <s v="BCF, Pittsfield"/>
    <n v="17"/>
    <s v="Pittsfield"/>
    <s v="Expense"/>
    <s v="Line Item"/>
    <x v="0"/>
    <s v="19E"/>
    <x v="110"/>
    <x v="0"/>
    <x v="0"/>
  </r>
  <r>
    <n v="3500"/>
    <s v="BCF, Pittsfield"/>
    <n v="17"/>
    <s v="Pittsfield"/>
    <s v="Expense"/>
    <s v="Line Item"/>
    <x v="0"/>
    <s v="20E"/>
    <x v="111"/>
    <x v="0"/>
    <x v="0"/>
  </r>
  <r>
    <n v="3501"/>
    <s v="BCF, Pittsfield"/>
    <n v="17"/>
    <s v="Pittsfield"/>
    <s v="Expense"/>
    <s v="Line Item"/>
    <x v="0"/>
    <s v="21E"/>
    <x v="112"/>
    <x v="0"/>
    <x v="0"/>
  </r>
  <r>
    <n v="3502"/>
    <s v="BCF, Pittsfield"/>
    <n v="17"/>
    <s v="Pittsfield"/>
    <s v="Expense"/>
    <s v="Line Item"/>
    <x v="0"/>
    <s v="22E"/>
    <x v="113"/>
    <x v="0"/>
    <x v="575"/>
  </r>
  <r>
    <n v="3503"/>
    <s v="BCF, Pittsfield"/>
    <n v="17"/>
    <s v="Pittsfield"/>
    <s v="Expense"/>
    <s v="Line Item"/>
    <x v="0"/>
    <s v="23E"/>
    <x v="114"/>
    <x v="0"/>
    <x v="576"/>
  </r>
  <r>
    <n v="3504"/>
    <s v="BCF, Pittsfield"/>
    <n v="17"/>
    <s v="Pittsfield"/>
    <s v="Expense"/>
    <s v="Line Item"/>
    <x v="0"/>
    <s v="24E"/>
    <x v="115"/>
    <x v="0"/>
    <x v="0"/>
  </r>
  <r>
    <n v="3505"/>
    <s v="BCF, Pittsfield"/>
    <n v="17"/>
    <s v="Pittsfield"/>
    <s v="Expense"/>
    <s v="Line Item"/>
    <x v="0"/>
    <s v="25E"/>
    <x v="116"/>
    <x v="0"/>
    <x v="0"/>
  </r>
  <r>
    <n v="3506"/>
    <s v="BCF, Pittsfield"/>
    <n v="17"/>
    <s v="Pittsfield"/>
    <s v="Expense"/>
    <s v="Line Item"/>
    <x v="0"/>
    <s v="26E"/>
    <x v="117"/>
    <x v="0"/>
    <x v="0"/>
  </r>
  <r>
    <n v="3507"/>
    <s v="BCF, Pittsfield"/>
    <n v="17"/>
    <s v="Pittsfield"/>
    <s v="Expense"/>
    <s v="Line Item"/>
    <x v="0"/>
    <s v="27E"/>
    <x v="118"/>
    <x v="0"/>
    <x v="0"/>
  </r>
  <r>
    <n v="3508"/>
    <s v="BCF, Pittsfield"/>
    <n v="17"/>
    <s v="Pittsfield"/>
    <s v="Expense"/>
    <s v="Line Item"/>
    <x v="0"/>
    <s v="28E"/>
    <x v="119"/>
    <x v="0"/>
    <x v="0"/>
  </r>
  <r>
    <n v="3509"/>
    <s v="BCF, Pittsfield"/>
    <n v="17"/>
    <s v="Pittsfield"/>
    <s v="Expense"/>
    <s v="Line Item"/>
    <x v="0"/>
    <s v="29E"/>
    <x v="120"/>
    <x v="0"/>
    <x v="0"/>
  </r>
  <r>
    <n v="3510"/>
    <s v="BCF, Pittsfield"/>
    <n v="17"/>
    <s v="Pittsfield"/>
    <s v="Expense"/>
    <s v="Line Item"/>
    <x v="0"/>
    <s v="30E"/>
    <x v="121"/>
    <x v="0"/>
    <x v="0"/>
  </r>
  <r>
    <n v="3511"/>
    <s v="BCF, Pittsfield"/>
    <n v="17"/>
    <s v="Pittsfield"/>
    <s v="Expense"/>
    <s v="Line Item"/>
    <x v="0"/>
    <s v="31E"/>
    <x v="122"/>
    <x v="0"/>
    <x v="0"/>
  </r>
  <r>
    <n v="3512"/>
    <s v="BCF, Pittsfield"/>
    <n v="17"/>
    <s v="Pittsfield"/>
    <s v="Expense"/>
    <s v="Line Item"/>
    <x v="0"/>
    <s v="32E"/>
    <x v="123"/>
    <x v="0"/>
    <x v="0"/>
  </r>
  <r>
    <n v="3513"/>
    <s v="BCF, Pittsfield"/>
    <n v="17"/>
    <s v="Pittsfield"/>
    <s v="Expense"/>
    <s v="Line Item"/>
    <x v="0"/>
    <s v="33E"/>
    <x v="124"/>
    <x v="0"/>
    <x v="577"/>
  </r>
  <r>
    <n v="3514"/>
    <s v="BCF, Pittsfield"/>
    <n v="17"/>
    <s v="Pittsfield"/>
    <s v="Expense"/>
    <s v="Line Item"/>
    <x v="0"/>
    <s v="34E"/>
    <x v="125"/>
    <x v="0"/>
    <x v="0"/>
  </r>
  <r>
    <n v="3515"/>
    <s v="BCF, Pittsfield"/>
    <n v="17"/>
    <s v="Pittsfield"/>
    <s v="Expense"/>
    <s v="Line Item"/>
    <x v="0"/>
    <s v="35E"/>
    <x v="126"/>
    <x v="0"/>
    <x v="0"/>
  </r>
  <r>
    <n v="3516"/>
    <s v="BCF, Pittsfield"/>
    <n v="17"/>
    <s v="Pittsfield"/>
    <s v="Expense"/>
    <s v="Total"/>
    <x v="0"/>
    <s v="36E"/>
    <x v="127"/>
    <x v="0"/>
    <x v="578"/>
  </r>
  <r>
    <n v="3517"/>
    <s v="BCF, Pittsfield"/>
    <n v="17"/>
    <s v="Pittsfield"/>
    <s v="Expense"/>
    <s v="Line Item"/>
    <x v="0"/>
    <s v="42E"/>
    <x v="128"/>
    <x v="0"/>
    <x v="579"/>
  </r>
  <r>
    <n v="3518"/>
    <s v="BCF, Pittsfield"/>
    <n v="17"/>
    <s v="Pittsfield"/>
    <s v="Expense"/>
    <s v="Line Item"/>
    <x v="0"/>
    <s v="43E"/>
    <x v="129"/>
    <x v="0"/>
    <x v="580"/>
  </r>
  <r>
    <n v="3519"/>
    <s v="BCF, Pittsfield"/>
    <n v="17"/>
    <s v="Pittsfield"/>
    <s v="Expense"/>
    <s v="Line Item"/>
    <x v="0"/>
    <s v="44E"/>
    <x v="130"/>
    <x v="0"/>
    <x v="0"/>
  </r>
  <r>
    <n v="3520"/>
    <s v="BCF, Pittsfield"/>
    <n v="17"/>
    <s v="Pittsfield"/>
    <s v="Expense"/>
    <s v="Line Item"/>
    <x v="0"/>
    <s v="48E"/>
    <x v="131"/>
    <x v="0"/>
    <x v="0"/>
  </r>
  <r>
    <n v="3521"/>
    <s v="BCF, Pittsfield"/>
    <n v="17"/>
    <s v="Pittsfield"/>
    <s v="Expense"/>
    <s v="Line Item"/>
    <x v="0"/>
    <s v="49E"/>
    <x v="132"/>
    <x v="0"/>
    <x v="0"/>
  </r>
  <r>
    <n v="3522"/>
    <s v="BCF, Pittsfield"/>
    <n v="17"/>
    <s v="Pittsfield"/>
    <s v="Expense"/>
    <s v="Line Item"/>
    <x v="0"/>
    <s v="50E"/>
    <x v="133"/>
    <x v="0"/>
    <x v="0"/>
  </r>
  <r>
    <n v="3523"/>
    <s v="BCF, Pittsfield"/>
    <n v="17"/>
    <s v="Pittsfield"/>
    <s v="Expense"/>
    <s v="Total"/>
    <x v="0"/>
    <s v="51E"/>
    <x v="134"/>
    <x v="0"/>
    <x v="581"/>
  </r>
  <r>
    <n v="3524"/>
    <s v="BCF, Pittsfield"/>
    <n v="17"/>
    <s v="Pittsfield"/>
    <s v="Expense"/>
    <s v="Line Item"/>
    <x v="0"/>
    <s v="52E"/>
    <x v="135"/>
    <x v="0"/>
    <x v="582"/>
  </r>
  <r>
    <n v="3525"/>
    <s v="BCF, Pittsfield"/>
    <n v="17"/>
    <s v="Pittsfield"/>
    <s v="Expense"/>
    <s v="Total"/>
    <x v="0"/>
    <s v="53E"/>
    <x v="136"/>
    <x v="0"/>
    <x v="583"/>
  </r>
  <r>
    <n v="3526"/>
    <s v="BCF, Pittsfield"/>
    <n v="17"/>
    <s v="Pittsfield"/>
    <s v="Expense"/>
    <s v="Line Item"/>
    <x v="0"/>
    <s v="54E"/>
    <x v="137"/>
    <x v="0"/>
    <x v="0"/>
  </r>
  <r>
    <n v="3527"/>
    <s v="BCF, Pittsfield"/>
    <n v="17"/>
    <s v="Pittsfield"/>
    <s v="Expense"/>
    <s v="Line Item"/>
    <x v="0"/>
    <s v="55E"/>
    <x v="138"/>
    <x v="0"/>
    <x v="0"/>
  </r>
  <r>
    <n v="3528"/>
    <s v="BCF, Pittsfield"/>
    <n v="17"/>
    <s v="Pittsfield"/>
    <s v="Expense"/>
    <s v="Total"/>
    <x v="0"/>
    <s v="56E"/>
    <x v="139"/>
    <x v="0"/>
    <x v="583"/>
  </r>
  <r>
    <n v="3529"/>
    <s v="BCF, Pittsfield"/>
    <n v="17"/>
    <s v="Pittsfield"/>
    <s v="Expense"/>
    <s v="Total"/>
    <x v="0"/>
    <s v="57E"/>
    <x v="140"/>
    <x v="0"/>
    <x v="562"/>
  </r>
  <r>
    <n v="3530"/>
    <s v="BCF, Pittsfield"/>
    <n v="17"/>
    <s v="Pittsfield"/>
    <s v="Expense"/>
    <s v="Line Item"/>
    <x v="0"/>
    <s v="58E"/>
    <x v="141"/>
    <x v="0"/>
    <x v="584"/>
  </r>
  <r>
    <n v="3531"/>
    <s v="BCF, Pittsfield"/>
    <n v="17"/>
    <s v="Pittsfield"/>
    <s v="Non-Reimbursable"/>
    <s v="Line Item"/>
    <x v="0"/>
    <s v="1N"/>
    <x v="142"/>
    <x v="0"/>
    <x v="0"/>
  </r>
  <r>
    <n v="3532"/>
    <s v="BCF, Pittsfield"/>
    <n v="17"/>
    <s v="Pittsfield"/>
    <s v="Non-Reimbursable"/>
    <s v="Line Item"/>
    <x v="0"/>
    <s v="2N"/>
    <x v="143"/>
    <x v="0"/>
    <x v="0"/>
  </r>
  <r>
    <n v="3533"/>
    <s v="BCF, Pittsfield"/>
    <n v="17"/>
    <s v="Pittsfield"/>
    <s v="Non-Reimbursable"/>
    <s v="Line Item"/>
    <x v="0"/>
    <s v="3N"/>
    <x v="144"/>
    <x v="0"/>
    <x v="0"/>
  </r>
  <r>
    <n v="3534"/>
    <s v="BCF, Pittsfield"/>
    <n v="17"/>
    <s v="Pittsfield"/>
    <s v="Non-Reimbursable"/>
    <s v="Line Item"/>
    <x v="0"/>
    <s v="4N"/>
    <x v="145"/>
    <x v="0"/>
    <x v="0"/>
  </r>
  <r>
    <n v="3535"/>
    <s v="BCF, Pittsfield"/>
    <n v="17"/>
    <s v="Pittsfield"/>
    <s v="Non-Reimbursable"/>
    <s v="Line Item"/>
    <x v="0"/>
    <s v="5N"/>
    <x v="146"/>
    <x v="0"/>
    <x v="0"/>
  </r>
  <r>
    <n v="3536"/>
    <s v="BCF, Pittsfield"/>
    <n v="17"/>
    <s v="Pittsfield"/>
    <s v="Non-Reimbursable"/>
    <s v="Line Item"/>
    <x v="0"/>
    <s v="6N"/>
    <x v="147"/>
    <x v="0"/>
    <x v="0"/>
  </r>
  <r>
    <n v="3537"/>
    <s v="BCF, Pittsfield"/>
    <n v="17"/>
    <s v="Pittsfield"/>
    <s v="Non-Reimbursable"/>
    <s v="Line Item"/>
    <x v="0"/>
    <s v="7N"/>
    <x v="148"/>
    <x v="0"/>
    <x v="0"/>
  </r>
  <r>
    <n v="3538"/>
    <s v="BCF, Pittsfield"/>
    <n v="17"/>
    <s v="Pittsfield"/>
    <s v="Non-Reimbursable"/>
    <s v="Total"/>
    <x v="0"/>
    <s v="8N"/>
    <x v="149"/>
    <x v="0"/>
    <x v="0"/>
  </r>
  <r>
    <n v="3539"/>
    <s v="BCF, Pittsfield"/>
    <n v="17"/>
    <s v="Pittsfield"/>
    <s v="Non-Reimbursable"/>
    <s v="Total"/>
    <x v="0"/>
    <s v="9N"/>
    <x v="150"/>
    <x v="0"/>
    <x v="0"/>
  </r>
  <r>
    <n v="3540"/>
    <s v="BCF, Pittsfield"/>
    <n v="17"/>
    <s v="Pittsfield"/>
    <s v="Non-Reimbursable"/>
    <s v="Line Item"/>
    <x v="0"/>
    <s v="10N"/>
    <x v="151"/>
    <x v="0"/>
    <x v="0"/>
  </r>
  <r>
    <n v="3541"/>
    <s v="BCF, Pittsfield"/>
    <n v="17"/>
    <s v="Pittsfield"/>
    <s v="Non-Reimbursable"/>
    <s v="Line Item"/>
    <x v="0"/>
    <s v="11N"/>
    <x v="152"/>
    <x v="0"/>
    <x v="0"/>
  </r>
  <r>
    <n v="3542"/>
    <s v="BCF, Pittsfield"/>
    <n v="17"/>
    <s v="Pittsfield"/>
    <s v="Non-Reimbursable"/>
    <s v="Line Item"/>
    <x v="0"/>
    <s v="12N"/>
    <x v="153"/>
    <x v="0"/>
    <x v="0"/>
  </r>
  <r>
    <n v="3543"/>
    <s v="BCF, Greenfield"/>
    <n v="20"/>
    <s v="Greenfield"/>
    <s v="Revenue"/>
    <s v="Line Item"/>
    <x v="0"/>
    <s v="1R"/>
    <x v="0"/>
    <x v="0"/>
    <x v="0"/>
  </r>
  <r>
    <n v="3544"/>
    <s v="BCF, Greenfield"/>
    <n v="20"/>
    <s v="Greenfield"/>
    <s v="Revenue"/>
    <s v="Line Item"/>
    <x v="0"/>
    <s v="2R"/>
    <x v="1"/>
    <x v="0"/>
    <x v="0"/>
  </r>
  <r>
    <n v="3545"/>
    <s v="BCF, Greenfield"/>
    <n v="20"/>
    <s v="Greenfield"/>
    <s v="Revenue"/>
    <s v="Line Item"/>
    <x v="0"/>
    <s v="3R"/>
    <x v="2"/>
    <x v="0"/>
    <x v="0"/>
  </r>
  <r>
    <n v="3546"/>
    <s v="BCF, Greenfield"/>
    <n v="20"/>
    <s v="Greenfield"/>
    <s v="Revenue"/>
    <s v="Total"/>
    <x v="0"/>
    <s v="4R"/>
    <x v="3"/>
    <x v="0"/>
    <x v="1"/>
  </r>
  <r>
    <n v="3547"/>
    <s v="BCF, Greenfield"/>
    <n v="20"/>
    <s v="Greenfield"/>
    <s v="Revenue"/>
    <s v="Line Item"/>
    <x v="0"/>
    <s v="5R"/>
    <x v="4"/>
    <x v="0"/>
    <x v="0"/>
  </r>
  <r>
    <n v="3548"/>
    <s v="BCF, Greenfield"/>
    <n v="20"/>
    <s v="Greenfield"/>
    <s v="Revenue"/>
    <s v="Line Item"/>
    <x v="0"/>
    <s v="6R"/>
    <x v="5"/>
    <x v="0"/>
    <x v="0"/>
  </r>
  <r>
    <n v="3549"/>
    <s v="BCF, Greenfield"/>
    <n v="20"/>
    <s v="Greenfield"/>
    <s v="Revenue"/>
    <s v="Total"/>
    <x v="0"/>
    <s v="7R"/>
    <x v="6"/>
    <x v="0"/>
    <x v="1"/>
  </r>
  <r>
    <n v="3550"/>
    <s v="BCF, Greenfield"/>
    <n v="20"/>
    <s v="Greenfield"/>
    <s v="Revenue"/>
    <s v="Line Item"/>
    <x v="0"/>
    <s v="8R"/>
    <x v="7"/>
    <x v="0"/>
    <x v="0"/>
  </r>
  <r>
    <n v="3551"/>
    <s v="BCF, Greenfield"/>
    <n v="20"/>
    <s v="Greenfield"/>
    <s v="Revenue"/>
    <s v="Line Item"/>
    <x v="0"/>
    <s v="9R"/>
    <x v="8"/>
    <x v="0"/>
    <x v="0"/>
  </r>
  <r>
    <n v="3552"/>
    <s v="BCF, Greenfield"/>
    <n v="20"/>
    <s v="Greenfield"/>
    <s v="Revenue"/>
    <s v="Line Item"/>
    <x v="0"/>
    <s v="10R"/>
    <x v="9"/>
    <x v="0"/>
    <x v="0"/>
  </r>
  <r>
    <n v="3553"/>
    <s v="BCF, Greenfield"/>
    <n v="20"/>
    <s v="Greenfield"/>
    <s v="Revenue"/>
    <s v="Line Item"/>
    <x v="0"/>
    <s v="11R"/>
    <x v="10"/>
    <x v="0"/>
    <x v="585"/>
  </r>
  <r>
    <n v="3554"/>
    <s v="BCF, Greenfield"/>
    <n v="20"/>
    <s v="Greenfield"/>
    <s v="Revenue"/>
    <s v="Line Item"/>
    <x v="0"/>
    <s v="12R"/>
    <x v="11"/>
    <x v="0"/>
    <x v="0"/>
  </r>
  <r>
    <n v="3555"/>
    <s v="BCF, Greenfield"/>
    <n v="20"/>
    <s v="Greenfield"/>
    <s v="Revenue"/>
    <s v="Line Item"/>
    <x v="0"/>
    <s v="13R"/>
    <x v="12"/>
    <x v="0"/>
    <x v="0"/>
  </r>
  <r>
    <n v="3556"/>
    <s v="BCF, Greenfield"/>
    <n v="20"/>
    <s v="Greenfield"/>
    <s v="Revenue"/>
    <s v="Line Item"/>
    <x v="0"/>
    <s v="14R"/>
    <x v="13"/>
    <x v="0"/>
    <x v="0"/>
  </r>
  <r>
    <n v="3557"/>
    <s v="BCF, Greenfield"/>
    <n v="20"/>
    <s v="Greenfield"/>
    <s v="Revenue"/>
    <s v="Line Item"/>
    <x v="0"/>
    <s v="15R"/>
    <x v="14"/>
    <x v="0"/>
    <x v="0"/>
  </r>
  <r>
    <n v="3558"/>
    <s v="BCF, Greenfield"/>
    <n v="20"/>
    <s v="Greenfield"/>
    <s v="Revenue"/>
    <s v="Line Item"/>
    <x v="0"/>
    <s v="16R"/>
    <x v="15"/>
    <x v="0"/>
    <x v="0"/>
  </r>
  <r>
    <n v="3559"/>
    <s v="BCF, Greenfield"/>
    <n v="20"/>
    <s v="Greenfield"/>
    <s v="Revenue"/>
    <s v="Line Item"/>
    <x v="0"/>
    <s v="17R"/>
    <x v="16"/>
    <x v="0"/>
    <x v="0"/>
  </r>
  <r>
    <n v="3560"/>
    <s v="BCF, Greenfield"/>
    <n v="20"/>
    <s v="Greenfield"/>
    <s v="Revenue"/>
    <s v="Line Item"/>
    <x v="0"/>
    <s v="18R"/>
    <x v="17"/>
    <x v="0"/>
    <x v="0"/>
  </r>
  <r>
    <n v="3561"/>
    <s v="BCF, Greenfield"/>
    <n v="20"/>
    <s v="Greenfield"/>
    <s v="Revenue"/>
    <s v="Line Item"/>
    <x v="0"/>
    <s v="19R"/>
    <x v="18"/>
    <x v="0"/>
    <x v="0"/>
  </r>
  <r>
    <n v="3562"/>
    <s v="BCF, Greenfield"/>
    <n v="20"/>
    <s v="Greenfield"/>
    <s v="Revenue"/>
    <s v="Line Item"/>
    <x v="0"/>
    <s v="20R"/>
    <x v="19"/>
    <x v="0"/>
    <x v="0"/>
  </r>
  <r>
    <n v="3563"/>
    <s v="BCF, Greenfield"/>
    <n v="20"/>
    <s v="Greenfield"/>
    <s v="Revenue"/>
    <s v="Line Item"/>
    <x v="0"/>
    <s v="21R"/>
    <x v="20"/>
    <x v="0"/>
    <x v="0"/>
  </r>
  <r>
    <n v="3564"/>
    <s v="BCF, Greenfield"/>
    <n v="20"/>
    <s v="Greenfield"/>
    <s v="Revenue"/>
    <s v="Line Item"/>
    <x v="0"/>
    <s v="22R"/>
    <x v="21"/>
    <x v="0"/>
    <x v="0"/>
  </r>
  <r>
    <n v="3565"/>
    <s v="BCF, Greenfield"/>
    <n v="20"/>
    <s v="Greenfield"/>
    <s v="Revenue"/>
    <s v="Line Item"/>
    <x v="0"/>
    <s v="23R"/>
    <x v="22"/>
    <x v="0"/>
    <x v="0"/>
  </r>
  <r>
    <n v="3566"/>
    <s v="BCF, Greenfield"/>
    <n v="20"/>
    <s v="Greenfield"/>
    <s v="Revenue"/>
    <s v="Line Item"/>
    <x v="0"/>
    <s v="24R"/>
    <x v="23"/>
    <x v="0"/>
    <x v="0"/>
  </r>
  <r>
    <n v="3567"/>
    <s v="BCF, Greenfield"/>
    <n v="20"/>
    <s v="Greenfield"/>
    <s v="Revenue"/>
    <s v="Line Item"/>
    <x v="0"/>
    <s v="25R"/>
    <x v="24"/>
    <x v="0"/>
    <x v="0"/>
  </r>
  <r>
    <n v="3568"/>
    <s v="BCF, Greenfield"/>
    <n v="20"/>
    <s v="Greenfield"/>
    <s v="Revenue"/>
    <s v="Line Item"/>
    <x v="0"/>
    <s v="26R"/>
    <x v="25"/>
    <x v="0"/>
    <x v="0"/>
  </r>
  <r>
    <n v="3569"/>
    <s v="BCF, Greenfield"/>
    <n v="20"/>
    <s v="Greenfield"/>
    <s v="Revenue"/>
    <s v="Line Item"/>
    <x v="0"/>
    <s v="27R"/>
    <x v="26"/>
    <x v="0"/>
    <x v="0"/>
  </r>
  <r>
    <n v="3570"/>
    <s v="BCF, Greenfield"/>
    <n v="20"/>
    <s v="Greenfield"/>
    <s v="Revenue"/>
    <s v="Line Item"/>
    <x v="0"/>
    <s v="28R"/>
    <x v="27"/>
    <x v="0"/>
    <x v="0"/>
  </r>
  <r>
    <n v="3571"/>
    <s v="BCF, Greenfield"/>
    <n v="20"/>
    <s v="Greenfield"/>
    <s v="Revenue"/>
    <s v="Line Item"/>
    <x v="0"/>
    <s v="29R"/>
    <x v="28"/>
    <x v="0"/>
    <x v="586"/>
  </r>
  <r>
    <n v="3572"/>
    <s v="BCF, Greenfield"/>
    <n v="20"/>
    <s v="Greenfield"/>
    <s v="Revenue"/>
    <s v="Line Item"/>
    <x v="0"/>
    <s v="30R"/>
    <x v="29"/>
    <x v="0"/>
    <x v="0"/>
  </r>
  <r>
    <n v="3573"/>
    <s v="BCF, Greenfield"/>
    <n v="20"/>
    <s v="Greenfield"/>
    <s v="Revenue"/>
    <s v="Line Item"/>
    <x v="0"/>
    <s v="31R"/>
    <x v="30"/>
    <x v="0"/>
    <x v="0"/>
  </r>
  <r>
    <n v="3574"/>
    <s v="BCF, Greenfield"/>
    <n v="20"/>
    <s v="Greenfield"/>
    <s v="Revenue"/>
    <s v="Line Item"/>
    <x v="0"/>
    <s v="32R"/>
    <x v="31"/>
    <x v="0"/>
    <x v="0"/>
  </r>
  <r>
    <n v="3575"/>
    <s v="BCF, Greenfield"/>
    <n v="20"/>
    <s v="Greenfield"/>
    <s v="Revenue"/>
    <s v="Line Item"/>
    <x v="0"/>
    <s v="33R"/>
    <x v="32"/>
    <x v="0"/>
    <x v="0"/>
  </r>
  <r>
    <n v="3576"/>
    <s v="BCF, Greenfield"/>
    <n v="20"/>
    <s v="Greenfield"/>
    <s v="Revenue"/>
    <s v="Line Item"/>
    <x v="0"/>
    <s v="34R"/>
    <x v="33"/>
    <x v="0"/>
    <x v="0"/>
  </r>
  <r>
    <n v="3577"/>
    <s v="BCF, Greenfield"/>
    <n v="20"/>
    <s v="Greenfield"/>
    <s v="Revenue"/>
    <s v="Line Item"/>
    <x v="0"/>
    <s v="35R"/>
    <x v="34"/>
    <x v="0"/>
    <x v="0"/>
  </r>
  <r>
    <n v="3578"/>
    <s v="BCF, Greenfield"/>
    <n v="20"/>
    <s v="Greenfield"/>
    <s v="Revenue"/>
    <s v="Line Item"/>
    <x v="0"/>
    <s v="36R"/>
    <x v="35"/>
    <x v="0"/>
    <x v="0"/>
  </r>
  <r>
    <n v="3579"/>
    <s v="BCF, Greenfield"/>
    <n v="20"/>
    <s v="Greenfield"/>
    <s v="Revenue"/>
    <s v="Line Item"/>
    <x v="0"/>
    <s v="37R"/>
    <x v="36"/>
    <x v="0"/>
    <x v="0"/>
  </r>
  <r>
    <n v="3580"/>
    <s v="BCF, Greenfield"/>
    <n v="20"/>
    <s v="Greenfield"/>
    <s v="Revenue"/>
    <s v="Line Item"/>
    <x v="0"/>
    <s v="38R"/>
    <x v="37"/>
    <x v="0"/>
    <x v="0"/>
  </r>
  <r>
    <n v="3581"/>
    <s v="BCF, Greenfield"/>
    <n v="20"/>
    <s v="Greenfield"/>
    <s v="Revenue"/>
    <s v="Line Item"/>
    <x v="0"/>
    <s v="39R"/>
    <x v="38"/>
    <x v="0"/>
    <x v="0"/>
  </r>
  <r>
    <n v="3582"/>
    <s v="BCF, Greenfield"/>
    <n v="20"/>
    <s v="Greenfield"/>
    <s v="Revenue"/>
    <s v="Line Item"/>
    <x v="0"/>
    <s v="40R"/>
    <x v="39"/>
    <x v="0"/>
    <x v="0"/>
  </r>
  <r>
    <n v="3583"/>
    <s v="BCF, Greenfield"/>
    <n v="20"/>
    <s v="Greenfield"/>
    <s v="Revenue"/>
    <s v="Line Item"/>
    <x v="0"/>
    <s v="41R"/>
    <x v="40"/>
    <x v="0"/>
    <x v="0"/>
  </r>
  <r>
    <n v="3584"/>
    <s v="BCF, Greenfield"/>
    <n v="20"/>
    <s v="Greenfield"/>
    <s v="Revenue"/>
    <s v="Line Item"/>
    <x v="0"/>
    <s v="42R"/>
    <x v="41"/>
    <x v="0"/>
    <x v="0"/>
  </r>
  <r>
    <n v="3585"/>
    <s v="BCF, Greenfield"/>
    <n v="20"/>
    <s v="Greenfield"/>
    <s v="Revenue"/>
    <s v="Total"/>
    <x v="0"/>
    <s v="43R"/>
    <x v="42"/>
    <x v="0"/>
    <x v="587"/>
  </r>
  <r>
    <n v="3586"/>
    <s v="BCF, Greenfield"/>
    <n v="20"/>
    <s v="Greenfield"/>
    <s v="Revenue"/>
    <s v="Line Item"/>
    <x v="0"/>
    <s v="44R"/>
    <x v="43"/>
    <x v="0"/>
    <x v="0"/>
  </r>
  <r>
    <n v="3587"/>
    <s v="BCF, Greenfield"/>
    <n v="20"/>
    <s v="Greenfield"/>
    <s v="Revenue"/>
    <s v="Line Item"/>
    <x v="0"/>
    <s v="45R"/>
    <x v="44"/>
    <x v="0"/>
    <x v="0"/>
  </r>
  <r>
    <n v="3588"/>
    <s v="BCF, Greenfield"/>
    <n v="20"/>
    <s v="Greenfield"/>
    <s v="Revenue"/>
    <s v="Line Item"/>
    <x v="0"/>
    <s v="46R"/>
    <x v="45"/>
    <x v="0"/>
    <x v="0"/>
  </r>
  <r>
    <n v="3589"/>
    <s v="BCF, Greenfield"/>
    <n v="20"/>
    <s v="Greenfield"/>
    <s v="Revenue"/>
    <s v="Line Item"/>
    <x v="0"/>
    <s v="47R"/>
    <x v="46"/>
    <x v="0"/>
    <x v="0"/>
  </r>
  <r>
    <n v="3590"/>
    <s v="BCF, Greenfield"/>
    <n v="20"/>
    <s v="Greenfield"/>
    <s v="Revenue"/>
    <s v="Line Item"/>
    <x v="0"/>
    <s v="48R"/>
    <x v="47"/>
    <x v="0"/>
    <x v="0"/>
  </r>
  <r>
    <n v="3591"/>
    <s v="BCF, Greenfield"/>
    <n v="20"/>
    <s v="Greenfield"/>
    <s v="Revenue"/>
    <s v="Line Item"/>
    <x v="0"/>
    <s v="49R"/>
    <x v="48"/>
    <x v="0"/>
    <x v="0"/>
  </r>
  <r>
    <n v="3592"/>
    <s v="BCF, Greenfield"/>
    <n v="20"/>
    <s v="Greenfield"/>
    <s v="Revenue"/>
    <s v="Line Item"/>
    <x v="0"/>
    <s v="50R"/>
    <x v="49"/>
    <x v="0"/>
    <x v="0"/>
  </r>
  <r>
    <n v="3593"/>
    <s v="BCF, Greenfield"/>
    <n v="20"/>
    <s v="Greenfield"/>
    <s v="Revenue"/>
    <s v="Line Item"/>
    <x v="0"/>
    <s v="51R"/>
    <x v="50"/>
    <x v="0"/>
    <x v="0"/>
  </r>
  <r>
    <n v="3594"/>
    <s v="BCF, Greenfield"/>
    <n v="20"/>
    <s v="Greenfield"/>
    <s v="Revenue"/>
    <s v="Line Item"/>
    <x v="0"/>
    <s v="52R"/>
    <x v="51"/>
    <x v="0"/>
    <x v="0"/>
  </r>
  <r>
    <n v="3595"/>
    <s v="BCF, Greenfield"/>
    <n v="20"/>
    <s v="Greenfield"/>
    <s v="Revenue"/>
    <s v="Total"/>
    <x v="0"/>
    <s v="53R"/>
    <x v="52"/>
    <x v="0"/>
    <x v="587"/>
  </r>
  <r>
    <n v="3596"/>
    <s v="BCF, Greenfield"/>
    <n v="20"/>
    <s v="Greenfield"/>
    <s v="Salary Expense"/>
    <s v="Line Item"/>
    <x v="1"/>
    <s v="1S"/>
    <x v="53"/>
    <x v="19"/>
    <x v="588"/>
  </r>
  <r>
    <n v="3597"/>
    <s v="BCF, Greenfield"/>
    <n v="20"/>
    <s v="Greenfield"/>
    <s v="Salary Expense"/>
    <s v="Line Item"/>
    <x v="1"/>
    <s v="2S"/>
    <x v="54"/>
    <x v="31"/>
    <x v="589"/>
  </r>
  <r>
    <n v="3598"/>
    <s v="BCF, Greenfield"/>
    <n v="20"/>
    <s v="Greenfield"/>
    <s v="Salary Expense"/>
    <s v="Line Item"/>
    <x v="1"/>
    <s v="3S"/>
    <x v="55"/>
    <x v="0"/>
    <x v="0"/>
  </r>
  <r>
    <n v="3599"/>
    <s v="BCF, Greenfield"/>
    <n v="20"/>
    <s v="Greenfield"/>
    <s v="Salary Expense"/>
    <s v="Line Item"/>
    <x v="2"/>
    <s v="4S"/>
    <x v="56"/>
    <x v="0"/>
    <x v="0"/>
  </r>
  <r>
    <n v="3600"/>
    <s v="BCF, Greenfield"/>
    <n v="20"/>
    <s v="Greenfield"/>
    <s v="Salary Expense"/>
    <s v="Line Item"/>
    <x v="2"/>
    <s v="5S"/>
    <x v="57"/>
    <x v="0"/>
    <x v="0"/>
  </r>
  <r>
    <n v="3601"/>
    <s v="BCF, Greenfield"/>
    <n v="20"/>
    <s v="Greenfield"/>
    <s v="Salary Expense"/>
    <s v="Line Item"/>
    <x v="2"/>
    <s v="6S"/>
    <x v="58"/>
    <x v="0"/>
    <x v="0"/>
  </r>
  <r>
    <n v="3602"/>
    <s v="BCF, Greenfield"/>
    <n v="20"/>
    <s v="Greenfield"/>
    <s v="Salary Expense"/>
    <s v="Line Item"/>
    <x v="2"/>
    <s v="7S"/>
    <x v="59"/>
    <x v="0"/>
    <x v="0"/>
  </r>
  <r>
    <n v="3603"/>
    <s v="BCF, Greenfield"/>
    <n v="20"/>
    <s v="Greenfield"/>
    <s v="Salary Expense"/>
    <s v="Line Item"/>
    <x v="2"/>
    <s v="8S"/>
    <x v="60"/>
    <x v="0"/>
    <x v="0"/>
  </r>
  <r>
    <n v="3604"/>
    <s v="BCF, Greenfield"/>
    <n v="20"/>
    <s v="Greenfield"/>
    <s v="Salary Expense"/>
    <s v="Line Item"/>
    <x v="2"/>
    <s v="9S"/>
    <x v="61"/>
    <x v="0"/>
    <x v="0"/>
  </r>
  <r>
    <n v="3605"/>
    <s v="BCF, Greenfield"/>
    <n v="20"/>
    <s v="Greenfield"/>
    <s v="Salary Expense"/>
    <s v="Line Item"/>
    <x v="2"/>
    <s v="10S"/>
    <x v="62"/>
    <x v="0"/>
    <x v="0"/>
  </r>
  <r>
    <n v="3606"/>
    <s v="BCF, Greenfield"/>
    <n v="20"/>
    <s v="Greenfield"/>
    <s v="Salary Expense"/>
    <s v="Line Item"/>
    <x v="2"/>
    <s v="11S"/>
    <x v="63"/>
    <x v="0"/>
    <x v="0"/>
  </r>
  <r>
    <n v="3607"/>
    <s v="BCF, Greenfield"/>
    <n v="20"/>
    <s v="Greenfield"/>
    <s v="Salary Expense"/>
    <s v="Line Item"/>
    <x v="2"/>
    <s v="12S"/>
    <x v="64"/>
    <x v="0"/>
    <x v="0"/>
  </r>
  <r>
    <n v="3608"/>
    <s v="BCF, Greenfield"/>
    <n v="20"/>
    <s v="Greenfield"/>
    <s v="Salary Expense"/>
    <s v="Line Item"/>
    <x v="2"/>
    <s v="13S"/>
    <x v="65"/>
    <x v="0"/>
    <x v="0"/>
  </r>
  <r>
    <n v="3609"/>
    <s v="BCF, Greenfield"/>
    <n v="20"/>
    <s v="Greenfield"/>
    <s v="Salary Expense"/>
    <s v="Line Item"/>
    <x v="2"/>
    <s v="14S"/>
    <x v="66"/>
    <x v="0"/>
    <x v="0"/>
  </r>
  <r>
    <n v="3610"/>
    <s v="BCF, Greenfield"/>
    <n v="20"/>
    <s v="Greenfield"/>
    <s v="Salary Expense"/>
    <s v="Line Item"/>
    <x v="2"/>
    <s v="15S"/>
    <x v="67"/>
    <x v="0"/>
    <x v="0"/>
  </r>
  <r>
    <n v="3611"/>
    <s v="BCF, Greenfield"/>
    <n v="20"/>
    <s v="Greenfield"/>
    <s v="Salary Expense"/>
    <s v="Line Item"/>
    <x v="2"/>
    <s v="16S"/>
    <x v="68"/>
    <x v="0"/>
    <x v="0"/>
  </r>
  <r>
    <n v="3612"/>
    <s v="BCF, Greenfield"/>
    <n v="20"/>
    <s v="Greenfield"/>
    <s v="Salary Expense"/>
    <s v="Line Item"/>
    <x v="2"/>
    <s v="17S"/>
    <x v="69"/>
    <x v="0"/>
    <x v="0"/>
  </r>
  <r>
    <n v="3613"/>
    <s v="BCF, Greenfield"/>
    <n v="20"/>
    <s v="Greenfield"/>
    <s v="Salary Expense"/>
    <s v="Line Item"/>
    <x v="2"/>
    <s v="18S"/>
    <x v="70"/>
    <x v="0"/>
    <x v="0"/>
  </r>
  <r>
    <n v="3614"/>
    <s v="BCF, Greenfield"/>
    <n v="20"/>
    <s v="Greenfield"/>
    <s v="Salary Expense"/>
    <s v="Line Item"/>
    <x v="2"/>
    <s v="19S"/>
    <x v="71"/>
    <x v="0"/>
    <x v="0"/>
  </r>
  <r>
    <n v="3615"/>
    <s v="BCF, Greenfield"/>
    <n v="20"/>
    <s v="Greenfield"/>
    <s v="Salary Expense"/>
    <s v="Line Item"/>
    <x v="2"/>
    <s v="20S"/>
    <x v="72"/>
    <x v="0"/>
    <x v="0"/>
  </r>
  <r>
    <n v="3616"/>
    <s v="BCF, Greenfield"/>
    <n v="20"/>
    <s v="Greenfield"/>
    <s v="Salary Expense"/>
    <s v="Line Item"/>
    <x v="2"/>
    <s v="21S"/>
    <x v="73"/>
    <x v="0"/>
    <x v="0"/>
  </r>
  <r>
    <n v="3617"/>
    <s v="BCF, Greenfield"/>
    <n v="20"/>
    <s v="Greenfield"/>
    <s v="Salary Expense"/>
    <s v="Line Item"/>
    <x v="2"/>
    <s v="22S"/>
    <x v="74"/>
    <x v="0"/>
    <x v="0"/>
  </r>
  <r>
    <n v="3618"/>
    <s v="BCF, Greenfield"/>
    <n v="20"/>
    <s v="Greenfield"/>
    <s v="Salary Expense"/>
    <s v="Line Item"/>
    <x v="2"/>
    <s v="23S"/>
    <x v="75"/>
    <x v="0"/>
    <x v="0"/>
  </r>
  <r>
    <n v="3619"/>
    <s v="BCF, Greenfield"/>
    <n v="20"/>
    <s v="Greenfield"/>
    <s v="Salary Expense"/>
    <s v="Line Item"/>
    <x v="2"/>
    <s v="24S"/>
    <x v="76"/>
    <x v="0"/>
    <x v="0"/>
  </r>
  <r>
    <n v="3620"/>
    <s v="BCF, Greenfield"/>
    <n v="20"/>
    <s v="Greenfield"/>
    <s v="Salary Expense"/>
    <s v="Line Item"/>
    <x v="2"/>
    <s v="25S"/>
    <x v="77"/>
    <x v="0"/>
    <x v="0"/>
  </r>
  <r>
    <n v="3621"/>
    <s v="BCF, Greenfield"/>
    <n v="20"/>
    <s v="Greenfield"/>
    <s v="Salary Expense"/>
    <s v="Line Item"/>
    <x v="2"/>
    <s v="26S"/>
    <x v="78"/>
    <x v="0"/>
    <x v="0"/>
  </r>
  <r>
    <n v="3622"/>
    <s v="BCF, Greenfield"/>
    <n v="20"/>
    <s v="Greenfield"/>
    <s v="Salary Expense"/>
    <s v="Line Item"/>
    <x v="2"/>
    <s v="27S"/>
    <x v="79"/>
    <x v="0"/>
    <x v="0"/>
  </r>
  <r>
    <n v="3623"/>
    <s v="BCF, Greenfield"/>
    <n v="20"/>
    <s v="Greenfield"/>
    <s v="Salary Expense"/>
    <s v="Line Item"/>
    <x v="2"/>
    <s v="28S"/>
    <x v="80"/>
    <x v="0"/>
    <x v="0"/>
  </r>
  <r>
    <n v="3624"/>
    <s v="BCF, Greenfield"/>
    <n v="20"/>
    <s v="Greenfield"/>
    <s v="Salary Expense"/>
    <s v="Line Item"/>
    <x v="2"/>
    <s v="29S"/>
    <x v="81"/>
    <x v="0"/>
    <x v="0"/>
  </r>
  <r>
    <n v="3625"/>
    <s v="BCF, Greenfield"/>
    <n v="20"/>
    <s v="Greenfield"/>
    <s v="Salary Expense"/>
    <s v="Line Item"/>
    <x v="2"/>
    <s v="30S"/>
    <x v="82"/>
    <x v="84"/>
    <x v="590"/>
  </r>
  <r>
    <n v="3626"/>
    <s v="BCF, Greenfield"/>
    <n v="20"/>
    <s v="Greenfield"/>
    <s v="Salary Expense"/>
    <s v="Line Item"/>
    <x v="2"/>
    <s v="31S"/>
    <x v="83"/>
    <x v="0"/>
    <x v="0"/>
  </r>
  <r>
    <n v="3627"/>
    <s v="BCF, Greenfield"/>
    <n v="20"/>
    <s v="Greenfield"/>
    <s v="Salary Expense"/>
    <s v="Line Item"/>
    <x v="2"/>
    <s v="32S"/>
    <x v="84"/>
    <x v="0"/>
    <x v="0"/>
  </r>
  <r>
    <n v="3628"/>
    <s v="BCF, Greenfield"/>
    <n v="20"/>
    <s v="Greenfield"/>
    <s v="Salary Expense"/>
    <s v="Line Item"/>
    <x v="2"/>
    <s v="33S"/>
    <x v="85"/>
    <x v="0"/>
    <x v="0"/>
  </r>
  <r>
    <n v="3629"/>
    <s v="BCF, Greenfield"/>
    <n v="20"/>
    <s v="Greenfield"/>
    <s v="Salary Expense"/>
    <s v="Line Item"/>
    <x v="2"/>
    <s v="34S"/>
    <x v="86"/>
    <x v="0"/>
    <x v="0"/>
  </r>
  <r>
    <n v="3630"/>
    <s v="BCF, Greenfield"/>
    <n v="20"/>
    <s v="Greenfield"/>
    <s v="Salary Expense"/>
    <s v="Line Item"/>
    <x v="2"/>
    <s v="35S"/>
    <x v="87"/>
    <x v="85"/>
    <x v="591"/>
  </r>
  <r>
    <n v="3631"/>
    <s v="BCF, Greenfield"/>
    <n v="20"/>
    <s v="Greenfield"/>
    <s v="Salary Expense"/>
    <s v="Line Item"/>
    <x v="2"/>
    <s v="36S"/>
    <x v="88"/>
    <x v="0"/>
    <x v="0"/>
  </r>
  <r>
    <n v="3632"/>
    <s v="BCF, Greenfield"/>
    <n v="20"/>
    <s v="Greenfield"/>
    <s v="Salary Expense"/>
    <s v="Line Item"/>
    <x v="2"/>
    <s v="37S"/>
    <x v="89"/>
    <x v="0"/>
    <x v="0"/>
  </r>
  <r>
    <n v="3633"/>
    <s v="BCF, Greenfield"/>
    <n v="20"/>
    <s v="Greenfield"/>
    <s v="Salary Expense"/>
    <s v="Line Item"/>
    <x v="0"/>
    <s v="38S"/>
    <x v="90"/>
    <x v="10"/>
    <x v="0"/>
  </r>
  <r>
    <n v="3634"/>
    <s v="BCF, Greenfield"/>
    <n v="20"/>
    <s v="Greenfield"/>
    <s v="Salary Expense"/>
    <s v="Total"/>
    <x v="0"/>
    <s v="39S"/>
    <x v="91"/>
    <x v="86"/>
    <x v="592"/>
  </r>
  <r>
    <n v="3635"/>
    <s v="BCF, Greenfield"/>
    <n v="20"/>
    <s v="Greenfield"/>
    <s v="Expense"/>
    <s v="Total"/>
    <x v="0"/>
    <s v="1E"/>
    <x v="92"/>
    <x v="86"/>
    <x v="592"/>
  </r>
  <r>
    <n v="3636"/>
    <s v="BCF, Greenfield"/>
    <n v="20"/>
    <s v="Greenfield"/>
    <s v="Expense"/>
    <s v="Line Item"/>
    <x v="0"/>
    <s v="2E"/>
    <x v="93"/>
    <x v="0"/>
    <x v="0"/>
  </r>
  <r>
    <n v="3637"/>
    <s v="BCF, Greenfield"/>
    <n v="20"/>
    <s v="Greenfield"/>
    <s v="Expense"/>
    <s v="Line Item"/>
    <x v="0"/>
    <s v="3E"/>
    <x v="94"/>
    <x v="0"/>
    <x v="0"/>
  </r>
  <r>
    <n v="3638"/>
    <s v="BCF, Greenfield"/>
    <n v="20"/>
    <s v="Greenfield"/>
    <s v="Expense"/>
    <s v="Line Item"/>
    <x v="0"/>
    <s v="4E"/>
    <x v="95"/>
    <x v="0"/>
    <x v="0"/>
  </r>
  <r>
    <n v="3639"/>
    <s v="BCF, Greenfield"/>
    <n v="20"/>
    <s v="Greenfield"/>
    <s v="Expense"/>
    <s v="Line Item"/>
    <x v="0"/>
    <s v="5E"/>
    <x v="96"/>
    <x v="0"/>
    <x v="0"/>
  </r>
  <r>
    <n v="3640"/>
    <s v="BCF, Greenfield"/>
    <n v="20"/>
    <s v="Greenfield"/>
    <s v="Expense"/>
    <s v="Total"/>
    <x v="0"/>
    <s v="6E"/>
    <x v="97"/>
    <x v="6"/>
    <x v="1"/>
  </r>
  <r>
    <n v="3641"/>
    <s v="BCF, Greenfield"/>
    <n v="20"/>
    <s v="Greenfield"/>
    <s v="Expense"/>
    <s v="Line Item"/>
    <x v="0"/>
    <s v="7E"/>
    <x v="98"/>
    <x v="0"/>
    <x v="0"/>
  </r>
  <r>
    <n v="3642"/>
    <s v="BCF, Greenfield"/>
    <n v="20"/>
    <s v="Greenfield"/>
    <s v="Expense"/>
    <s v="Total"/>
    <x v="0"/>
    <s v="8E"/>
    <x v="99"/>
    <x v="86"/>
    <x v="592"/>
  </r>
  <r>
    <n v="3643"/>
    <s v="BCF, Greenfield"/>
    <n v="20"/>
    <s v="Greenfield"/>
    <s v="Expense"/>
    <s v="Line Item"/>
    <x v="0"/>
    <s v="9E"/>
    <x v="100"/>
    <x v="0"/>
    <x v="157"/>
  </r>
  <r>
    <n v="3644"/>
    <s v="BCF, Greenfield"/>
    <n v="20"/>
    <s v="Greenfield"/>
    <s v="Expense"/>
    <s v="Line Item"/>
    <x v="0"/>
    <s v="10E"/>
    <x v="101"/>
    <x v="0"/>
    <x v="593"/>
  </r>
  <r>
    <n v="3645"/>
    <s v="BCF, Greenfield"/>
    <n v="20"/>
    <s v="Greenfield"/>
    <s v="Expense"/>
    <s v="Line Item"/>
    <x v="0"/>
    <s v="11E"/>
    <x v="102"/>
    <x v="0"/>
    <x v="594"/>
  </r>
  <r>
    <n v="3646"/>
    <s v="BCF, Greenfield"/>
    <n v="20"/>
    <s v="Greenfield"/>
    <s v="Expense"/>
    <s v="Total"/>
    <x v="0"/>
    <s v="12E"/>
    <x v="103"/>
    <x v="0"/>
    <x v="595"/>
  </r>
  <r>
    <n v="3647"/>
    <s v="BCF, Greenfield"/>
    <n v="20"/>
    <s v="Greenfield"/>
    <s v="Expense"/>
    <s v="Line Item"/>
    <x v="0"/>
    <s v="13E"/>
    <x v="104"/>
    <x v="0"/>
    <x v="0"/>
  </r>
  <r>
    <n v="3648"/>
    <s v="BCF, Greenfield"/>
    <n v="20"/>
    <s v="Greenfield"/>
    <s v="Expense"/>
    <s v="Line Item"/>
    <x v="0"/>
    <s v="14E"/>
    <x v="105"/>
    <x v="0"/>
    <x v="0"/>
  </r>
  <r>
    <n v="3649"/>
    <s v="BCF, Greenfield"/>
    <n v="20"/>
    <s v="Greenfield"/>
    <s v="Expense"/>
    <s v="Line Item"/>
    <x v="0"/>
    <s v="15E"/>
    <x v="106"/>
    <x v="0"/>
    <x v="0"/>
  </r>
  <r>
    <n v="3650"/>
    <s v="BCF, Greenfield"/>
    <n v="20"/>
    <s v="Greenfield"/>
    <s v="Expense"/>
    <s v="Line Item"/>
    <x v="0"/>
    <s v="16E"/>
    <x v="107"/>
    <x v="0"/>
    <x v="596"/>
  </r>
  <r>
    <n v="3651"/>
    <s v="BCF, Greenfield"/>
    <n v="20"/>
    <s v="Greenfield"/>
    <s v="Expense"/>
    <s v="Total"/>
    <x v="0"/>
    <s v="17E"/>
    <x v="108"/>
    <x v="0"/>
    <x v="596"/>
  </r>
  <r>
    <n v="3652"/>
    <s v="BCF, Greenfield"/>
    <n v="20"/>
    <s v="Greenfield"/>
    <s v="Expense"/>
    <s v="Line Item"/>
    <x v="0"/>
    <s v="18E"/>
    <x v="109"/>
    <x v="0"/>
    <x v="0"/>
  </r>
  <r>
    <n v="3653"/>
    <s v="BCF, Greenfield"/>
    <n v="20"/>
    <s v="Greenfield"/>
    <s v="Expense"/>
    <s v="Line Item"/>
    <x v="0"/>
    <s v="19E"/>
    <x v="110"/>
    <x v="0"/>
    <x v="0"/>
  </r>
  <r>
    <n v="3654"/>
    <s v="BCF, Greenfield"/>
    <n v="20"/>
    <s v="Greenfield"/>
    <s v="Expense"/>
    <s v="Line Item"/>
    <x v="0"/>
    <s v="20E"/>
    <x v="111"/>
    <x v="0"/>
    <x v="0"/>
  </r>
  <r>
    <n v="3655"/>
    <s v="BCF, Greenfield"/>
    <n v="20"/>
    <s v="Greenfield"/>
    <s v="Expense"/>
    <s v="Line Item"/>
    <x v="0"/>
    <s v="21E"/>
    <x v="112"/>
    <x v="0"/>
    <x v="0"/>
  </r>
  <r>
    <n v="3656"/>
    <s v="BCF, Greenfield"/>
    <n v="20"/>
    <s v="Greenfield"/>
    <s v="Expense"/>
    <s v="Line Item"/>
    <x v="0"/>
    <s v="22E"/>
    <x v="113"/>
    <x v="0"/>
    <x v="44"/>
  </r>
  <r>
    <n v="3657"/>
    <s v="BCF, Greenfield"/>
    <n v="20"/>
    <s v="Greenfield"/>
    <s v="Expense"/>
    <s v="Line Item"/>
    <x v="0"/>
    <s v="23E"/>
    <x v="114"/>
    <x v="0"/>
    <x v="597"/>
  </r>
  <r>
    <n v="3658"/>
    <s v="BCF, Greenfield"/>
    <n v="20"/>
    <s v="Greenfield"/>
    <s v="Expense"/>
    <s v="Line Item"/>
    <x v="0"/>
    <s v="24E"/>
    <x v="115"/>
    <x v="0"/>
    <x v="598"/>
  </r>
  <r>
    <n v="3659"/>
    <s v="BCF, Greenfield"/>
    <n v="20"/>
    <s v="Greenfield"/>
    <s v="Expense"/>
    <s v="Line Item"/>
    <x v="0"/>
    <s v="25E"/>
    <x v="116"/>
    <x v="0"/>
    <x v="0"/>
  </r>
  <r>
    <n v="3660"/>
    <s v="BCF, Greenfield"/>
    <n v="20"/>
    <s v="Greenfield"/>
    <s v="Expense"/>
    <s v="Line Item"/>
    <x v="0"/>
    <s v="26E"/>
    <x v="117"/>
    <x v="0"/>
    <x v="0"/>
  </r>
  <r>
    <n v="3661"/>
    <s v="BCF, Greenfield"/>
    <n v="20"/>
    <s v="Greenfield"/>
    <s v="Expense"/>
    <s v="Line Item"/>
    <x v="0"/>
    <s v="27E"/>
    <x v="118"/>
    <x v="0"/>
    <x v="0"/>
  </r>
  <r>
    <n v="3662"/>
    <s v="BCF, Greenfield"/>
    <n v="20"/>
    <s v="Greenfield"/>
    <s v="Expense"/>
    <s v="Line Item"/>
    <x v="0"/>
    <s v="28E"/>
    <x v="119"/>
    <x v="0"/>
    <x v="0"/>
  </r>
  <r>
    <n v="3663"/>
    <s v="BCF, Greenfield"/>
    <n v="20"/>
    <s v="Greenfield"/>
    <s v="Expense"/>
    <s v="Line Item"/>
    <x v="0"/>
    <s v="29E"/>
    <x v="120"/>
    <x v="0"/>
    <x v="0"/>
  </r>
  <r>
    <n v="3664"/>
    <s v="BCF, Greenfield"/>
    <n v="20"/>
    <s v="Greenfield"/>
    <s v="Expense"/>
    <s v="Line Item"/>
    <x v="0"/>
    <s v="30E"/>
    <x v="121"/>
    <x v="0"/>
    <x v="0"/>
  </r>
  <r>
    <n v="3665"/>
    <s v="BCF, Greenfield"/>
    <n v="20"/>
    <s v="Greenfield"/>
    <s v="Expense"/>
    <s v="Line Item"/>
    <x v="0"/>
    <s v="31E"/>
    <x v="122"/>
    <x v="0"/>
    <x v="0"/>
  </r>
  <r>
    <n v="3666"/>
    <s v="BCF, Greenfield"/>
    <n v="20"/>
    <s v="Greenfield"/>
    <s v="Expense"/>
    <s v="Line Item"/>
    <x v="0"/>
    <s v="32E"/>
    <x v="123"/>
    <x v="0"/>
    <x v="0"/>
  </r>
  <r>
    <n v="3667"/>
    <s v="BCF, Greenfield"/>
    <n v="20"/>
    <s v="Greenfield"/>
    <s v="Expense"/>
    <s v="Line Item"/>
    <x v="0"/>
    <s v="33E"/>
    <x v="124"/>
    <x v="0"/>
    <x v="599"/>
  </r>
  <r>
    <n v="3668"/>
    <s v="BCF, Greenfield"/>
    <n v="20"/>
    <s v="Greenfield"/>
    <s v="Expense"/>
    <s v="Line Item"/>
    <x v="0"/>
    <s v="34E"/>
    <x v="125"/>
    <x v="0"/>
    <x v="0"/>
  </r>
  <r>
    <n v="3669"/>
    <s v="BCF, Greenfield"/>
    <n v="20"/>
    <s v="Greenfield"/>
    <s v="Expense"/>
    <s v="Line Item"/>
    <x v="0"/>
    <s v="35E"/>
    <x v="126"/>
    <x v="0"/>
    <x v="0"/>
  </r>
  <r>
    <n v="3670"/>
    <s v="BCF, Greenfield"/>
    <n v="20"/>
    <s v="Greenfield"/>
    <s v="Expense"/>
    <s v="Total"/>
    <x v="0"/>
    <s v="36E"/>
    <x v="127"/>
    <x v="0"/>
    <x v="600"/>
  </r>
  <r>
    <n v="3671"/>
    <s v="BCF, Greenfield"/>
    <n v="20"/>
    <s v="Greenfield"/>
    <s v="Expense"/>
    <s v="Line Item"/>
    <x v="0"/>
    <s v="42E"/>
    <x v="128"/>
    <x v="0"/>
    <x v="601"/>
  </r>
  <r>
    <n v="3672"/>
    <s v="BCF, Greenfield"/>
    <n v="20"/>
    <s v="Greenfield"/>
    <s v="Expense"/>
    <s v="Line Item"/>
    <x v="0"/>
    <s v="43E"/>
    <x v="129"/>
    <x v="0"/>
    <x v="0"/>
  </r>
  <r>
    <n v="3673"/>
    <s v="BCF, Greenfield"/>
    <n v="20"/>
    <s v="Greenfield"/>
    <s v="Expense"/>
    <s v="Line Item"/>
    <x v="0"/>
    <s v="44E"/>
    <x v="130"/>
    <x v="0"/>
    <x v="0"/>
  </r>
  <r>
    <n v="3674"/>
    <s v="BCF, Greenfield"/>
    <n v="20"/>
    <s v="Greenfield"/>
    <s v="Expense"/>
    <s v="Line Item"/>
    <x v="0"/>
    <s v="48E"/>
    <x v="131"/>
    <x v="0"/>
    <x v="0"/>
  </r>
  <r>
    <n v="3675"/>
    <s v="BCF, Greenfield"/>
    <n v="20"/>
    <s v="Greenfield"/>
    <s v="Expense"/>
    <s v="Line Item"/>
    <x v="0"/>
    <s v="49E"/>
    <x v="132"/>
    <x v="0"/>
    <x v="0"/>
  </r>
  <r>
    <n v="3676"/>
    <s v="BCF, Greenfield"/>
    <n v="20"/>
    <s v="Greenfield"/>
    <s v="Expense"/>
    <s v="Line Item"/>
    <x v="0"/>
    <s v="50E"/>
    <x v="133"/>
    <x v="0"/>
    <x v="0"/>
  </r>
  <r>
    <n v="3677"/>
    <s v="BCF, Greenfield"/>
    <n v="20"/>
    <s v="Greenfield"/>
    <s v="Expense"/>
    <s v="Total"/>
    <x v="0"/>
    <s v="51E"/>
    <x v="134"/>
    <x v="0"/>
    <x v="601"/>
  </r>
  <r>
    <n v="3678"/>
    <s v="BCF, Greenfield"/>
    <n v="20"/>
    <s v="Greenfield"/>
    <s v="Expense"/>
    <s v="Line Item"/>
    <x v="0"/>
    <s v="52E"/>
    <x v="135"/>
    <x v="0"/>
    <x v="602"/>
  </r>
  <r>
    <n v="3679"/>
    <s v="BCF, Greenfield"/>
    <n v="20"/>
    <s v="Greenfield"/>
    <s v="Expense"/>
    <s v="Total"/>
    <x v="0"/>
    <s v="53E"/>
    <x v="136"/>
    <x v="0"/>
    <x v="603"/>
  </r>
  <r>
    <n v="3680"/>
    <s v="BCF, Greenfield"/>
    <n v="20"/>
    <s v="Greenfield"/>
    <s v="Expense"/>
    <s v="Line Item"/>
    <x v="0"/>
    <s v="54E"/>
    <x v="137"/>
    <x v="0"/>
    <x v="0"/>
  </r>
  <r>
    <n v="3681"/>
    <s v="BCF, Greenfield"/>
    <n v="20"/>
    <s v="Greenfield"/>
    <s v="Expense"/>
    <s v="Line Item"/>
    <x v="0"/>
    <s v="55E"/>
    <x v="138"/>
    <x v="0"/>
    <x v="0"/>
  </r>
  <r>
    <n v="3682"/>
    <s v="BCF, Greenfield"/>
    <n v="20"/>
    <s v="Greenfield"/>
    <s v="Expense"/>
    <s v="Total"/>
    <x v="0"/>
    <s v="56E"/>
    <x v="139"/>
    <x v="0"/>
    <x v="603"/>
  </r>
  <r>
    <n v="3683"/>
    <s v="BCF, Greenfield"/>
    <n v="20"/>
    <s v="Greenfield"/>
    <s v="Expense"/>
    <s v="Total"/>
    <x v="0"/>
    <s v="57E"/>
    <x v="140"/>
    <x v="0"/>
    <x v="587"/>
  </r>
  <r>
    <n v="3684"/>
    <s v="BCF, Greenfield"/>
    <n v="20"/>
    <s v="Greenfield"/>
    <s v="Expense"/>
    <s v="Line Item"/>
    <x v="0"/>
    <s v="58E"/>
    <x v="141"/>
    <x v="0"/>
    <x v="604"/>
  </r>
  <r>
    <n v="3685"/>
    <s v="BCF, Greenfield"/>
    <n v="20"/>
    <s v="Greenfield"/>
    <s v="Non-Reimbursable"/>
    <s v="Line Item"/>
    <x v="0"/>
    <s v="1N"/>
    <x v="142"/>
    <x v="0"/>
    <x v="0"/>
  </r>
  <r>
    <n v="3686"/>
    <s v="BCF, Greenfield"/>
    <n v="20"/>
    <s v="Greenfield"/>
    <s v="Non-Reimbursable"/>
    <s v="Line Item"/>
    <x v="0"/>
    <s v="2N"/>
    <x v="143"/>
    <x v="0"/>
    <x v="0"/>
  </r>
  <r>
    <n v="3687"/>
    <s v="BCF, Greenfield"/>
    <n v="20"/>
    <s v="Greenfield"/>
    <s v="Non-Reimbursable"/>
    <s v="Line Item"/>
    <x v="0"/>
    <s v="3N"/>
    <x v="144"/>
    <x v="0"/>
    <x v="0"/>
  </r>
  <r>
    <n v="3688"/>
    <s v="BCF, Greenfield"/>
    <n v="20"/>
    <s v="Greenfield"/>
    <s v="Non-Reimbursable"/>
    <s v="Line Item"/>
    <x v="0"/>
    <s v="4N"/>
    <x v="145"/>
    <x v="0"/>
    <x v="0"/>
  </r>
  <r>
    <n v="3689"/>
    <s v="BCF, Greenfield"/>
    <n v="20"/>
    <s v="Greenfield"/>
    <s v="Non-Reimbursable"/>
    <s v="Line Item"/>
    <x v="0"/>
    <s v="5N"/>
    <x v="146"/>
    <x v="0"/>
    <x v="0"/>
  </r>
  <r>
    <n v="3690"/>
    <s v="BCF, Greenfield"/>
    <n v="20"/>
    <s v="Greenfield"/>
    <s v="Non-Reimbursable"/>
    <s v="Line Item"/>
    <x v="0"/>
    <s v="6N"/>
    <x v="147"/>
    <x v="0"/>
    <x v="0"/>
  </r>
  <r>
    <n v="3691"/>
    <s v="BCF, Greenfield"/>
    <n v="20"/>
    <s v="Greenfield"/>
    <s v="Non-Reimbursable"/>
    <s v="Line Item"/>
    <x v="0"/>
    <s v="7N"/>
    <x v="148"/>
    <x v="0"/>
    <x v="0"/>
  </r>
  <r>
    <n v="3692"/>
    <s v="BCF, Greenfield"/>
    <n v="20"/>
    <s v="Greenfield"/>
    <s v="Non-Reimbursable"/>
    <s v="Total"/>
    <x v="0"/>
    <s v="8N"/>
    <x v="149"/>
    <x v="0"/>
    <x v="0"/>
  </r>
  <r>
    <n v="3693"/>
    <s v="BCF, Greenfield"/>
    <n v="20"/>
    <s v="Greenfield"/>
    <s v="Non-Reimbursable"/>
    <s v="Total"/>
    <x v="0"/>
    <s v="9N"/>
    <x v="150"/>
    <x v="0"/>
    <x v="0"/>
  </r>
  <r>
    <n v="3694"/>
    <s v="BCF, Greenfield"/>
    <n v="20"/>
    <s v="Greenfield"/>
    <s v="Non-Reimbursable"/>
    <s v="Line Item"/>
    <x v="0"/>
    <s v="10N"/>
    <x v="151"/>
    <x v="0"/>
    <x v="0"/>
  </r>
  <r>
    <n v="3695"/>
    <s v="BCF, Greenfield"/>
    <n v="20"/>
    <s v="Greenfield"/>
    <s v="Non-Reimbursable"/>
    <s v="Line Item"/>
    <x v="0"/>
    <s v="11N"/>
    <x v="152"/>
    <x v="0"/>
    <x v="0"/>
  </r>
  <r>
    <n v="3696"/>
    <s v="LUK, Fitchburg"/>
    <n v="15"/>
    <s v="Fitchburg"/>
    <s v="Revenue"/>
    <s v="Line Item"/>
    <x v="0"/>
    <s v="1R"/>
    <x v="0"/>
    <x v="0"/>
    <x v="0"/>
  </r>
  <r>
    <n v="3697"/>
    <s v="LUK, Fitchburg"/>
    <n v="15"/>
    <s v="Fitchburg"/>
    <s v="Revenue"/>
    <s v="Line Item"/>
    <x v="0"/>
    <s v="2R"/>
    <x v="1"/>
    <x v="0"/>
    <x v="0"/>
  </r>
  <r>
    <n v="3698"/>
    <s v="LUK, Fitchburg"/>
    <n v="15"/>
    <s v="Fitchburg"/>
    <s v="Revenue"/>
    <s v="Line Item"/>
    <x v="0"/>
    <s v="3R"/>
    <x v="2"/>
    <x v="0"/>
    <x v="0"/>
  </r>
  <r>
    <n v="3699"/>
    <s v="LUK, Fitchburg"/>
    <n v="15"/>
    <s v="Fitchburg"/>
    <s v="Revenue"/>
    <s v="Total"/>
    <x v="0"/>
    <s v="4R"/>
    <x v="3"/>
    <x v="0"/>
    <x v="1"/>
  </r>
  <r>
    <n v="3700"/>
    <s v="LUK, Fitchburg"/>
    <n v="15"/>
    <s v="Fitchburg"/>
    <s v="Revenue"/>
    <s v="Line Item"/>
    <x v="0"/>
    <s v="5R"/>
    <x v="4"/>
    <x v="0"/>
    <x v="0"/>
  </r>
  <r>
    <n v="3701"/>
    <s v="LUK, Fitchburg"/>
    <n v="15"/>
    <s v="Fitchburg"/>
    <s v="Revenue"/>
    <s v="Line Item"/>
    <x v="0"/>
    <s v="6R"/>
    <x v="5"/>
    <x v="0"/>
    <x v="0"/>
  </r>
  <r>
    <n v="3702"/>
    <s v="LUK, Fitchburg"/>
    <n v="15"/>
    <s v="Fitchburg"/>
    <s v="Revenue"/>
    <s v="Total"/>
    <x v="0"/>
    <s v="7R"/>
    <x v="6"/>
    <x v="0"/>
    <x v="1"/>
  </r>
  <r>
    <n v="3703"/>
    <s v="LUK, Fitchburg"/>
    <n v="15"/>
    <s v="Fitchburg"/>
    <s v="Revenue"/>
    <s v="Line Item"/>
    <x v="0"/>
    <s v="8R"/>
    <x v="7"/>
    <x v="0"/>
    <x v="0"/>
  </r>
  <r>
    <n v="3704"/>
    <s v="LUK, Fitchburg"/>
    <n v="15"/>
    <s v="Fitchburg"/>
    <s v="Revenue"/>
    <s v="Line Item"/>
    <x v="0"/>
    <s v="9R"/>
    <x v="8"/>
    <x v="0"/>
    <x v="0"/>
  </r>
  <r>
    <n v="3705"/>
    <s v="LUK, Fitchburg"/>
    <n v="15"/>
    <s v="Fitchburg"/>
    <s v="Revenue"/>
    <s v="Line Item"/>
    <x v="0"/>
    <s v="10R"/>
    <x v="9"/>
    <x v="0"/>
    <x v="0"/>
  </r>
  <r>
    <n v="3706"/>
    <s v="LUK, Fitchburg"/>
    <n v="15"/>
    <s v="Fitchburg"/>
    <s v="Revenue"/>
    <s v="Line Item"/>
    <x v="0"/>
    <s v="11R"/>
    <x v="10"/>
    <x v="0"/>
    <x v="605"/>
  </r>
  <r>
    <n v="3707"/>
    <s v="LUK, Fitchburg"/>
    <n v="15"/>
    <s v="Fitchburg"/>
    <s v="Revenue"/>
    <s v="Line Item"/>
    <x v="0"/>
    <s v="12R"/>
    <x v="11"/>
    <x v="0"/>
    <x v="0"/>
  </r>
  <r>
    <n v="3708"/>
    <s v="LUK, Fitchburg"/>
    <n v="15"/>
    <s v="Fitchburg"/>
    <s v="Revenue"/>
    <s v="Line Item"/>
    <x v="0"/>
    <s v="13R"/>
    <x v="12"/>
    <x v="0"/>
    <x v="0"/>
  </r>
  <r>
    <n v="3709"/>
    <s v="LUK, Fitchburg"/>
    <n v="15"/>
    <s v="Fitchburg"/>
    <s v="Revenue"/>
    <s v="Line Item"/>
    <x v="0"/>
    <s v="14R"/>
    <x v="13"/>
    <x v="0"/>
    <x v="0"/>
  </r>
  <r>
    <n v="3710"/>
    <s v="LUK, Fitchburg"/>
    <n v="15"/>
    <s v="Fitchburg"/>
    <s v="Revenue"/>
    <s v="Line Item"/>
    <x v="0"/>
    <s v="15R"/>
    <x v="14"/>
    <x v="0"/>
    <x v="0"/>
  </r>
  <r>
    <n v="3711"/>
    <s v="LUK, Fitchburg"/>
    <n v="15"/>
    <s v="Fitchburg"/>
    <s v="Revenue"/>
    <s v="Line Item"/>
    <x v="0"/>
    <s v="16R"/>
    <x v="15"/>
    <x v="0"/>
    <x v="0"/>
  </r>
  <r>
    <n v="3712"/>
    <s v="LUK, Fitchburg"/>
    <n v="15"/>
    <s v="Fitchburg"/>
    <s v="Revenue"/>
    <s v="Line Item"/>
    <x v="0"/>
    <s v="17R"/>
    <x v="16"/>
    <x v="0"/>
    <x v="0"/>
  </r>
  <r>
    <n v="3713"/>
    <s v="LUK, Fitchburg"/>
    <n v="15"/>
    <s v="Fitchburg"/>
    <s v="Revenue"/>
    <s v="Line Item"/>
    <x v="0"/>
    <s v="18R"/>
    <x v="17"/>
    <x v="0"/>
    <x v="0"/>
  </r>
  <r>
    <n v="3714"/>
    <s v="LUK, Fitchburg"/>
    <n v="15"/>
    <s v="Fitchburg"/>
    <s v="Revenue"/>
    <s v="Line Item"/>
    <x v="0"/>
    <s v="19R"/>
    <x v="18"/>
    <x v="0"/>
    <x v="0"/>
  </r>
  <r>
    <n v="3715"/>
    <s v="LUK, Fitchburg"/>
    <n v="15"/>
    <s v="Fitchburg"/>
    <s v="Revenue"/>
    <s v="Line Item"/>
    <x v="0"/>
    <s v="20R"/>
    <x v="19"/>
    <x v="0"/>
    <x v="0"/>
  </r>
  <r>
    <n v="3716"/>
    <s v="LUK, Fitchburg"/>
    <n v="15"/>
    <s v="Fitchburg"/>
    <s v="Revenue"/>
    <s v="Line Item"/>
    <x v="0"/>
    <s v="21R"/>
    <x v="20"/>
    <x v="0"/>
    <x v="0"/>
  </r>
  <r>
    <n v="3717"/>
    <s v="LUK, Fitchburg"/>
    <n v="15"/>
    <s v="Fitchburg"/>
    <s v="Revenue"/>
    <s v="Line Item"/>
    <x v="0"/>
    <s v="22R"/>
    <x v="21"/>
    <x v="0"/>
    <x v="0"/>
  </r>
  <r>
    <n v="3718"/>
    <s v="LUK, Fitchburg"/>
    <n v="15"/>
    <s v="Fitchburg"/>
    <s v="Revenue"/>
    <s v="Line Item"/>
    <x v="0"/>
    <s v="23R"/>
    <x v="22"/>
    <x v="0"/>
    <x v="0"/>
  </r>
  <r>
    <n v="3719"/>
    <s v="LUK, Fitchburg"/>
    <n v="15"/>
    <s v="Fitchburg"/>
    <s v="Revenue"/>
    <s v="Line Item"/>
    <x v="0"/>
    <s v="24R"/>
    <x v="23"/>
    <x v="0"/>
    <x v="0"/>
  </r>
  <r>
    <n v="3720"/>
    <s v="LUK, Fitchburg"/>
    <n v="15"/>
    <s v="Fitchburg"/>
    <s v="Revenue"/>
    <s v="Line Item"/>
    <x v="0"/>
    <s v="25R"/>
    <x v="24"/>
    <x v="0"/>
    <x v="0"/>
  </r>
  <r>
    <n v="3721"/>
    <s v="LUK, Fitchburg"/>
    <n v="15"/>
    <s v="Fitchburg"/>
    <s v="Revenue"/>
    <s v="Line Item"/>
    <x v="0"/>
    <s v="26R"/>
    <x v="25"/>
    <x v="0"/>
    <x v="0"/>
  </r>
  <r>
    <n v="3722"/>
    <s v="LUK, Fitchburg"/>
    <n v="15"/>
    <s v="Fitchburg"/>
    <s v="Revenue"/>
    <s v="Line Item"/>
    <x v="0"/>
    <s v="27R"/>
    <x v="26"/>
    <x v="0"/>
    <x v="0"/>
  </r>
  <r>
    <n v="3723"/>
    <s v="LUK, Fitchburg"/>
    <n v="15"/>
    <s v="Fitchburg"/>
    <s v="Revenue"/>
    <s v="Line Item"/>
    <x v="0"/>
    <s v="28R"/>
    <x v="27"/>
    <x v="0"/>
    <x v="0"/>
  </r>
  <r>
    <n v="3724"/>
    <s v="LUK, Fitchburg"/>
    <n v="15"/>
    <s v="Fitchburg"/>
    <s v="Revenue"/>
    <s v="Line Item"/>
    <x v="0"/>
    <s v="29R"/>
    <x v="28"/>
    <x v="0"/>
    <x v="606"/>
  </r>
  <r>
    <n v="3725"/>
    <s v="LUK, Fitchburg"/>
    <n v="15"/>
    <s v="Fitchburg"/>
    <s v="Revenue"/>
    <s v="Line Item"/>
    <x v="0"/>
    <s v="30R"/>
    <x v="29"/>
    <x v="0"/>
    <x v="0"/>
  </r>
  <r>
    <n v="3726"/>
    <s v="LUK, Fitchburg"/>
    <n v="15"/>
    <s v="Fitchburg"/>
    <s v="Revenue"/>
    <s v="Line Item"/>
    <x v="0"/>
    <s v="31R"/>
    <x v="30"/>
    <x v="0"/>
    <x v="0"/>
  </r>
  <r>
    <n v="3727"/>
    <s v="LUK, Fitchburg"/>
    <n v="15"/>
    <s v="Fitchburg"/>
    <s v="Revenue"/>
    <s v="Line Item"/>
    <x v="0"/>
    <s v="32R"/>
    <x v="31"/>
    <x v="0"/>
    <x v="0"/>
  </r>
  <r>
    <n v="3728"/>
    <s v="LUK, Fitchburg"/>
    <n v="15"/>
    <s v="Fitchburg"/>
    <s v="Revenue"/>
    <s v="Line Item"/>
    <x v="0"/>
    <s v="33R"/>
    <x v="32"/>
    <x v="0"/>
    <x v="0"/>
  </r>
  <r>
    <n v="3729"/>
    <s v="LUK, Fitchburg"/>
    <n v="15"/>
    <s v="Fitchburg"/>
    <s v="Revenue"/>
    <s v="Line Item"/>
    <x v="0"/>
    <s v="34R"/>
    <x v="33"/>
    <x v="0"/>
    <x v="0"/>
  </r>
  <r>
    <n v="3730"/>
    <s v="LUK, Fitchburg"/>
    <n v="15"/>
    <s v="Fitchburg"/>
    <s v="Revenue"/>
    <s v="Line Item"/>
    <x v="0"/>
    <s v="35R"/>
    <x v="34"/>
    <x v="0"/>
    <x v="0"/>
  </r>
  <r>
    <n v="3731"/>
    <s v="LUK, Fitchburg"/>
    <n v="15"/>
    <s v="Fitchburg"/>
    <s v="Revenue"/>
    <s v="Line Item"/>
    <x v="0"/>
    <s v="36R"/>
    <x v="35"/>
    <x v="0"/>
    <x v="0"/>
  </r>
  <r>
    <n v="3732"/>
    <s v="LUK, Fitchburg"/>
    <n v="15"/>
    <s v="Fitchburg"/>
    <s v="Revenue"/>
    <s v="Line Item"/>
    <x v="0"/>
    <s v="37R"/>
    <x v="36"/>
    <x v="0"/>
    <x v="0"/>
  </r>
  <r>
    <n v="3733"/>
    <s v="LUK, Fitchburg"/>
    <n v="15"/>
    <s v="Fitchburg"/>
    <s v="Revenue"/>
    <s v="Line Item"/>
    <x v="0"/>
    <s v="38R"/>
    <x v="37"/>
    <x v="0"/>
    <x v="0"/>
  </r>
  <r>
    <n v="3734"/>
    <s v="LUK, Fitchburg"/>
    <n v="15"/>
    <s v="Fitchburg"/>
    <s v="Revenue"/>
    <s v="Line Item"/>
    <x v="0"/>
    <s v="39R"/>
    <x v="38"/>
    <x v="0"/>
    <x v="0"/>
  </r>
  <r>
    <n v="3735"/>
    <s v="LUK, Fitchburg"/>
    <n v="15"/>
    <s v="Fitchburg"/>
    <s v="Revenue"/>
    <s v="Line Item"/>
    <x v="0"/>
    <s v="40R"/>
    <x v="39"/>
    <x v="0"/>
    <x v="0"/>
  </r>
  <r>
    <n v="3736"/>
    <s v="LUK, Fitchburg"/>
    <n v="15"/>
    <s v="Fitchburg"/>
    <s v="Revenue"/>
    <s v="Line Item"/>
    <x v="0"/>
    <s v="41R"/>
    <x v="40"/>
    <x v="0"/>
    <x v="0"/>
  </r>
  <r>
    <n v="3737"/>
    <s v="LUK, Fitchburg"/>
    <n v="15"/>
    <s v="Fitchburg"/>
    <s v="Revenue"/>
    <s v="Line Item"/>
    <x v="0"/>
    <s v="42R"/>
    <x v="41"/>
    <x v="0"/>
    <x v="0"/>
  </r>
  <r>
    <n v="3738"/>
    <s v="LUK, Fitchburg"/>
    <n v="15"/>
    <s v="Fitchburg"/>
    <s v="Revenue"/>
    <s v="Total"/>
    <x v="0"/>
    <s v="43R"/>
    <x v="42"/>
    <x v="0"/>
    <x v="607"/>
  </r>
  <r>
    <n v="3739"/>
    <s v="LUK, Fitchburg"/>
    <n v="15"/>
    <s v="Fitchburg"/>
    <s v="Revenue"/>
    <s v="Line Item"/>
    <x v="0"/>
    <s v="44R"/>
    <x v="43"/>
    <x v="0"/>
    <x v="0"/>
  </r>
  <r>
    <n v="3740"/>
    <s v="LUK, Fitchburg"/>
    <n v="15"/>
    <s v="Fitchburg"/>
    <s v="Revenue"/>
    <s v="Line Item"/>
    <x v="0"/>
    <s v="45R"/>
    <x v="44"/>
    <x v="0"/>
    <x v="0"/>
  </r>
  <r>
    <n v="3741"/>
    <s v="LUK, Fitchburg"/>
    <n v="15"/>
    <s v="Fitchburg"/>
    <s v="Revenue"/>
    <s v="Line Item"/>
    <x v="0"/>
    <s v="46R"/>
    <x v="45"/>
    <x v="0"/>
    <x v="0"/>
  </r>
  <r>
    <n v="3742"/>
    <s v="LUK, Fitchburg"/>
    <n v="15"/>
    <s v="Fitchburg"/>
    <s v="Revenue"/>
    <s v="Line Item"/>
    <x v="0"/>
    <s v="47R"/>
    <x v="46"/>
    <x v="0"/>
    <x v="0"/>
  </r>
  <r>
    <n v="3743"/>
    <s v="LUK, Fitchburg"/>
    <n v="15"/>
    <s v="Fitchburg"/>
    <s v="Revenue"/>
    <s v="Line Item"/>
    <x v="0"/>
    <s v="48R"/>
    <x v="47"/>
    <x v="0"/>
    <x v="0"/>
  </r>
  <r>
    <n v="3744"/>
    <s v="LUK, Fitchburg"/>
    <n v="15"/>
    <s v="Fitchburg"/>
    <s v="Revenue"/>
    <s v="Line Item"/>
    <x v="0"/>
    <s v="49R"/>
    <x v="48"/>
    <x v="0"/>
    <x v="0"/>
  </r>
  <r>
    <n v="3745"/>
    <s v="LUK, Fitchburg"/>
    <n v="15"/>
    <s v="Fitchburg"/>
    <s v="Revenue"/>
    <s v="Line Item"/>
    <x v="0"/>
    <s v="50R"/>
    <x v="49"/>
    <x v="0"/>
    <x v="0"/>
  </r>
  <r>
    <n v="3746"/>
    <s v="LUK, Fitchburg"/>
    <n v="15"/>
    <s v="Fitchburg"/>
    <s v="Revenue"/>
    <s v="Line Item"/>
    <x v="0"/>
    <s v="51R"/>
    <x v="50"/>
    <x v="0"/>
    <x v="0"/>
  </r>
  <r>
    <n v="3747"/>
    <s v="LUK, Fitchburg"/>
    <n v="15"/>
    <s v="Fitchburg"/>
    <s v="Revenue"/>
    <s v="Line Item"/>
    <x v="0"/>
    <s v="52R"/>
    <x v="51"/>
    <x v="0"/>
    <x v="0"/>
  </r>
  <r>
    <n v="3748"/>
    <s v="LUK, Fitchburg"/>
    <n v="15"/>
    <s v="Fitchburg"/>
    <s v="Revenue"/>
    <s v="Total"/>
    <x v="0"/>
    <s v="53R"/>
    <x v="52"/>
    <x v="0"/>
    <x v="607"/>
  </r>
  <r>
    <n v="3749"/>
    <s v="LUK, Fitchburg"/>
    <n v="15"/>
    <s v="Fitchburg"/>
    <s v="Salary Expense"/>
    <s v="Line Item"/>
    <x v="1"/>
    <s v="1S"/>
    <x v="53"/>
    <x v="19"/>
    <x v="608"/>
  </r>
  <r>
    <n v="3750"/>
    <s v="LUK, Fitchburg"/>
    <n v="15"/>
    <s v="Fitchburg"/>
    <s v="Salary Expense"/>
    <s v="Line Item"/>
    <x v="1"/>
    <s v="2S"/>
    <x v="54"/>
    <x v="0"/>
    <x v="0"/>
  </r>
  <r>
    <n v="3751"/>
    <s v="LUK, Fitchburg"/>
    <n v="15"/>
    <s v="Fitchburg"/>
    <s v="Salary Expense"/>
    <s v="Line Item"/>
    <x v="1"/>
    <s v="3S"/>
    <x v="55"/>
    <x v="0"/>
    <x v="0"/>
  </r>
  <r>
    <n v="3752"/>
    <s v="LUK, Fitchburg"/>
    <n v="15"/>
    <s v="Fitchburg"/>
    <s v="Salary Expense"/>
    <s v="Line Item"/>
    <x v="2"/>
    <s v="4S"/>
    <x v="56"/>
    <x v="0"/>
    <x v="0"/>
  </r>
  <r>
    <n v="3753"/>
    <s v="LUK, Fitchburg"/>
    <n v="15"/>
    <s v="Fitchburg"/>
    <s v="Salary Expense"/>
    <s v="Line Item"/>
    <x v="2"/>
    <s v="5S"/>
    <x v="57"/>
    <x v="0"/>
    <x v="0"/>
  </r>
  <r>
    <n v="3754"/>
    <s v="LUK, Fitchburg"/>
    <n v="15"/>
    <s v="Fitchburg"/>
    <s v="Salary Expense"/>
    <s v="Line Item"/>
    <x v="2"/>
    <s v="6S"/>
    <x v="58"/>
    <x v="0"/>
    <x v="0"/>
  </r>
  <r>
    <n v="3755"/>
    <s v="LUK, Fitchburg"/>
    <n v="15"/>
    <s v="Fitchburg"/>
    <s v="Salary Expense"/>
    <s v="Line Item"/>
    <x v="2"/>
    <s v="7S"/>
    <x v="59"/>
    <x v="0"/>
    <x v="0"/>
  </r>
  <r>
    <n v="3756"/>
    <s v="LUK, Fitchburg"/>
    <n v="15"/>
    <s v="Fitchburg"/>
    <s v="Salary Expense"/>
    <s v="Line Item"/>
    <x v="2"/>
    <s v="8S"/>
    <x v="60"/>
    <x v="0"/>
    <x v="0"/>
  </r>
  <r>
    <n v="3757"/>
    <s v="LUK, Fitchburg"/>
    <n v="15"/>
    <s v="Fitchburg"/>
    <s v="Salary Expense"/>
    <s v="Line Item"/>
    <x v="2"/>
    <s v="9S"/>
    <x v="61"/>
    <x v="0"/>
    <x v="0"/>
  </r>
  <r>
    <n v="3758"/>
    <s v="LUK, Fitchburg"/>
    <n v="15"/>
    <s v="Fitchburg"/>
    <s v="Salary Expense"/>
    <s v="Line Item"/>
    <x v="2"/>
    <s v="10S"/>
    <x v="62"/>
    <x v="0"/>
    <x v="0"/>
  </r>
  <r>
    <n v="3759"/>
    <s v="LUK, Fitchburg"/>
    <n v="15"/>
    <s v="Fitchburg"/>
    <s v="Salary Expense"/>
    <s v="Line Item"/>
    <x v="2"/>
    <s v="11S"/>
    <x v="63"/>
    <x v="0"/>
    <x v="0"/>
  </r>
  <r>
    <n v="3760"/>
    <s v="LUK, Fitchburg"/>
    <n v="15"/>
    <s v="Fitchburg"/>
    <s v="Salary Expense"/>
    <s v="Line Item"/>
    <x v="2"/>
    <s v="12S"/>
    <x v="64"/>
    <x v="0"/>
    <x v="0"/>
  </r>
  <r>
    <n v="3761"/>
    <s v="LUK, Fitchburg"/>
    <n v="15"/>
    <s v="Fitchburg"/>
    <s v="Salary Expense"/>
    <s v="Line Item"/>
    <x v="2"/>
    <s v="13S"/>
    <x v="65"/>
    <x v="0"/>
    <x v="0"/>
  </r>
  <r>
    <n v="3762"/>
    <s v="LUK, Fitchburg"/>
    <n v="15"/>
    <s v="Fitchburg"/>
    <s v="Salary Expense"/>
    <s v="Line Item"/>
    <x v="2"/>
    <s v="14S"/>
    <x v="66"/>
    <x v="0"/>
    <x v="0"/>
  </r>
  <r>
    <n v="3763"/>
    <s v="LUK, Fitchburg"/>
    <n v="15"/>
    <s v="Fitchburg"/>
    <s v="Salary Expense"/>
    <s v="Line Item"/>
    <x v="2"/>
    <s v="15S"/>
    <x v="67"/>
    <x v="0"/>
    <x v="0"/>
  </r>
  <r>
    <n v="3764"/>
    <s v="LUK, Fitchburg"/>
    <n v="15"/>
    <s v="Fitchburg"/>
    <s v="Salary Expense"/>
    <s v="Line Item"/>
    <x v="2"/>
    <s v="16S"/>
    <x v="68"/>
    <x v="0"/>
    <x v="0"/>
  </r>
  <r>
    <n v="3765"/>
    <s v="LUK, Fitchburg"/>
    <n v="15"/>
    <s v="Fitchburg"/>
    <s v="Salary Expense"/>
    <s v="Line Item"/>
    <x v="2"/>
    <s v="17S"/>
    <x v="69"/>
    <x v="0"/>
    <x v="0"/>
  </r>
  <r>
    <n v="3766"/>
    <s v="LUK, Fitchburg"/>
    <n v="15"/>
    <s v="Fitchburg"/>
    <s v="Salary Expense"/>
    <s v="Line Item"/>
    <x v="2"/>
    <s v="18S"/>
    <x v="70"/>
    <x v="0"/>
    <x v="0"/>
  </r>
  <r>
    <n v="3767"/>
    <s v="LUK, Fitchburg"/>
    <n v="15"/>
    <s v="Fitchburg"/>
    <s v="Salary Expense"/>
    <s v="Line Item"/>
    <x v="2"/>
    <s v="19S"/>
    <x v="71"/>
    <x v="0"/>
    <x v="0"/>
  </r>
  <r>
    <n v="3768"/>
    <s v="LUK, Fitchburg"/>
    <n v="15"/>
    <s v="Fitchburg"/>
    <s v="Salary Expense"/>
    <s v="Line Item"/>
    <x v="2"/>
    <s v="20S"/>
    <x v="72"/>
    <x v="0"/>
    <x v="0"/>
  </r>
  <r>
    <n v="3769"/>
    <s v="LUK, Fitchburg"/>
    <n v="15"/>
    <s v="Fitchburg"/>
    <s v="Salary Expense"/>
    <s v="Line Item"/>
    <x v="2"/>
    <s v="21S"/>
    <x v="73"/>
    <x v="0"/>
    <x v="0"/>
  </r>
  <r>
    <n v="3770"/>
    <s v="LUK, Fitchburg"/>
    <n v="15"/>
    <s v="Fitchburg"/>
    <s v="Salary Expense"/>
    <s v="Line Item"/>
    <x v="2"/>
    <s v="22S"/>
    <x v="74"/>
    <x v="0"/>
    <x v="0"/>
  </r>
  <r>
    <n v="3771"/>
    <s v="LUK, Fitchburg"/>
    <n v="15"/>
    <s v="Fitchburg"/>
    <s v="Salary Expense"/>
    <s v="Line Item"/>
    <x v="2"/>
    <s v="23S"/>
    <x v="75"/>
    <x v="0"/>
    <x v="0"/>
  </r>
  <r>
    <n v="3772"/>
    <s v="LUK, Fitchburg"/>
    <n v="15"/>
    <s v="Fitchburg"/>
    <s v="Salary Expense"/>
    <s v="Line Item"/>
    <x v="2"/>
    <s v="24S"/>
    <x v="76"/>
    <x v="0"/>
    <x v="0"/>
  </r>
  <r>
    <n v="3773"/>
    <s v="LUK, Fitchburg"/>
    <n v="15"/>
    <s v="Fitchburg"/>
    <s v="Salary Expense"/>
    <s v="Line Item"/>
    <x v="2"/>
    <s v="25S"/>
    <x v="77"/>
    <x v="0"/>
    <x v="0"/>
  </r>
  <r>
    <n v="3774"/>
    <s v="LUK, Fitchburg"/>
    <n v="15"/>
    <s v="Fitchburg"/>
    <s v="Salary Expense"/>
    <s v="Line Item"/>
    <x v="2"/>
    <s v="26S"/>
    <x v="78"/>
    <x v="0"/>
    <x v="0"/>
  </r>
  <r>
    <n v="3775"/>
    <s v="LUK, Fitchburg"/>
    <n v="15"/>
    <s v="Fitchburg"/>
    <s v="Salary Expense"/>
    <s v="Line Item"/>
    <x v="2"/>
    <s v="27S"/>
    <x v="79"/>
    <x v="0"/>
    <x v="0"/>
  </r>
  <r>
    <n v="3776"/>
    <s v="LUK, Fitchburg"/>
    <n v="15"/>
    <s v="Fitchburg"/>
    <s v="Salary Expense"/>
    <s v="Line Item"/>
    <x v="2"/>
    <s v="28S"/>
    <x v="80"/>
    <x v="0"/>
    <x v="0"/>
  </r>
  <r>
    <n v="3777"/>
    <s v="LUK, Fitchburg"/>
    <n v="15"/>
    <s v="Fitchburg"/>
    <s v="Salary Expense"/>
    <s v="Line Item"/>
    <x v="2"/>
    <s v="29S"/>
    <x v="81"/>
    <x v="0"/>
    <x v="0"/>
  </r>
  <r>
    <n v="3778"/>
    <s v="LUK, Fitchburg"/>
    <n v="15"/>
    <s v="Fitchburg"/>
    <s v="Salary Expense"/>
    <s v="Line Item"/>
    <x v="2"/>
    <s v="30S"/>
    <x v="82"/>
    <x v="0"/>
    <x v="0"/>
  </r>
  <r>
    <n v="3779"/>
    <s v="LUK, Fitchburg"/>
    <n v="15"/>
    <s v="Fitchburg"/>
    <s v="Salary Expense"/>
    <s v="Line Item"/>
    <x v="2"/>
    <s v="31S"/>
    <x v="83"/>
    <x v="0"/>
    <x v="0"/>
  </r>
  <r>
    <n v="3780"/>
    <s v="LUK, Fitchburg"/>
    <n v="15"/>
    <s v="Fitchburg"/>
    <s v="Salary Expense"/>
    <s v="Line Item"/>
    <x v="2"/>
    <s v="32S"/>
    <x v="84"/>
    <x v="19"/>
    <x v="609"/>
  </r>
  <r>
    <n v="3781"/>
    <s v="LUK, Fitchburg"/>
    <n v="15"/>
    <s v="Fitchburg"/>
    <s v="Salary Expense"/>
    <s v="Line Item"/>
    <x v="2"/>
    <s v="33S"/>
    <x v="85"/>
    <x v="87"/>
    <x v="610"/>
  </r>
  <r>
    <n v="3782"/>
    <s v="LUK, Fitchburg"/>
    <n v="15"/>
    <s v="Fitchburg"/>
    <s v="Salary Expense"/>
    <s v="Line Item"/>
    <x v="2"/>
    <s v="34S"/>
    <x v="86"/>
    <x v="0"/>
    <x v="0"/>
  </r>
  <r>
    <n v="3783"/>
    <s v="LUK, Fitchburg"/>
    <n v="15"/>
    <s v="Fitchburg"/>
    <s v="Salary Expense"/>
    <s v="Line Item"/>
    <x v="2"/>
    <s v="35S"/>
    <x v="87"/>
    <x v="21"/>
    <x v="611"/>
  </r>
  <r>
    <n v="3784"/>
    <s v="LUK, Fitchburg"/>
    <n v="15"/>
    <s v="Fitchburg"/>
    <s v="Salary Expense"/>
    <s v="Line Item"/>
    <x v="2"/>
    <s v="36S"/>
    <x v="88"/>
    <x v="0"/>
    <x v="0"/>
  </r>
  <r>
    <n v="3785"/>
    <s v="LUK, Fitchburg"/>
    <n v="15"/>
    <s v="Fitchburg"/>
    <s v="Salary Expense"/>
    <s v="Line Item"/>
    <x v="2"/>
    <s v="37S"/>
    <x v="89"/>
    <x v="0"/>
    <x v="0"/>
  </r>
  <r>
    <n v="3786"/>
    <s v="LUK, Fitchburg"/>
    <n v="15"/>
    <s v="Fitchburg"/>
    <s v="Salary Expense"/>
    <s v="Line Item"/>
    <x v="0"/>
    <s v="38S"/>
    <x v="90"/>
    <x v="0"/>
    <x v="0"/>
  </r>
  <r>
    <n v="3787"/>
    <s v="LUK, Fitchburg"/>
    <n v="15"/>
    <s v="Fitchburg"/>
    <s v="Salary Expense"/>
    <s v="Total"/>
    <x v="0"/>
    <s v="39S"/>
    <x v="91"/>
    <x v="88"/>
    <x v="612"/>
  </r>
  <r>
    <n v="3788"/>
    <s v="LUK, Fitchburg"/>
    <n v="15"/>
    <s v="Fitchburg"/>
    <s v="Expense"/>
    <s v="Total"/>
    <x v="0"/>
    <s v="1E"/>
    <x v="92"/>
    <x v="88"/>
    <x v="612"/>
  </r>
  <r>
    <n v="3789"/>
    <s v="LUK, Fitchburg"/>
    <n v="15"/>
    <s v="Fitchburg"/>
    <s v="Expense"/>
    <s v="Line Item"/>
    <x v="0"/>
    <s v="2E"/>
    <x v="93"/>
    <x v="0"/>
    <x v="0"/>
  </r>
  <r>
    <n v="3790"/>
    <s v="LUK, Fitchburg"/>
    <n v="15"/>
    <s v="Fitchburg"/>
    <s v="Expense"/>
    <s v="Line Item"/>
    <x v="0"/>
    <s v="3E"/>
    <x v="94"/>
    <x v="0"/>
    <x v="0"/>
  </r>
  <r>
    <n v="3791"/>
    <s v="LUK, Fitchburg"/>
    <n v="15"/>
    <s v="Fitchburg"/>
    <s v="Expense"/>
    <s v="Line Item"/>
    <x v="0"/>
    <s v="4E"/>
    <x v="95"/>
    <x v="89"/>
    <x v="613"/>
  </r>
  <r>
    <n v="3792"/>
    <s v="LUK, Fitchburg"/>
    <n v="15"/>
    <s v="Fitchburg"/>
    <s v="Expense"/>
    <s v="Line Item"/>
    <x v="0"/>
    <s v="5E"/>
    <x v="96"/>
    <x v="0"/>
    <x v="0"/>
  </r>
  <r>
    <n v="3793"/>
    <s v="LUK, Fitchburg"/>
    <n v="15"/>
    <s v="Fitchburg"/>
    <s v="Expense"/>
    <s v="Total"/>
    <x v="0"/>
    <s v="6E"/>
    <x v="97"/>
    <x v="89"/>
    <x v="613"/>
  </r>
  <r>
    <n v="3794"/>
    <s v="LUK, Fitchburg"/>
    <n v="15"/>
    <s v="Fitchburg"/>
    <s v="Expense"/>
    <s v="Line Item"/>
    <x v="0"/>
    <s v="7E"/>
    <x v="98"/>
    <x v="0"/>
    <x v="0"/>
  </r>
  <r>
    <n v="3795"/>
    <s v="LUK, Fitchburg"/>
    <n v="15"/>
    <s v="Fitchburg"/>
    <s v="Expense"/>
    <s v="Total"/>
    <x v="0"/>
    <s v="8E"/>
    <x v="99"/>
    <x v="90"/>
    <x v="614"/>
  </r>
  <r>
    <n v="3796"/>
    <s v="LUK, Fitchburg"/>
    <n v="15"/>
    <s v="Fitchburg"/>
    <s v="Expense"/>
    <s v="Line Item"/>
    <x v="0"/>
    <s v="9E"/>
    <x v="100"/>
    <x v="0"/>
    <x v="615"/>
  </r>
  <r>
    <n v="3797"/>
    <s v="LUK, Fitchburg"/>
    <n v="15"/>
    <s v="Fitchburg"/>
    <s v="Expense"/>
    <s v="Line Item"/>
    <x v="0"/>
    <s v="10E"/>
    <x v="101"/>
    <x v="0"/>
    <x v="616"/>
  </r>
  <r>
    <n v="3798"/>
    <s v="LUK, Fitchburg"/>
    <n v="15"/>
    <s v="Fitchburg"/>
    <s v="Expense"/>
    <s v="Line Item"/>
    <x v="0"/>
    <s v="11E"/>
    <x v="102"/>
    <x v="0"/>
    <x v="0"/>
  </r>
  <r>
    <n v="3799"/>
    <s v="LUK, Fitchburg"/>
    <n v="15"/>
    <s v="Fitchburg"/>
    <s v="Expense"/>
    <s v="Total"/>
    <x v="0"/>
    <s v="12E"/>
    <x v="103"/>
    <x v="0"/>
    <x v="617"/>
  </r>
  <r>
    <n v="3800"/>
    <s v="LUK, Fitchburg"/>
    <n v="15"/>
    <s v="Fitchburg"/>
    <s v="Expense"/>
    <s v="Line Item"/>
    <x v="0"/>
    <s v="13E"/>
    <x v="104"/>
    <x v="0"/>
    <x v="0"/>
  </r>
  <r>
    <n v="3801"/>
    <s v="LUK, Fitchburg"/>
    <n v="15"/>
    <s v="Fitchburg"/>
    <s v="Expense"/>
    <s v="Line Item"/>
    <x v="0"/>
    <s v="14E"/>
    <x v="105"/>
    <x v="0"/>
    <x v="0"/>
  </r>
  <r>
    <n v="3802"/>
    <s v="LUK, Fitchburg"/>
    <n v="15"/>
    <s v="Fitchburg"/>
    <s v="Expense"/>
    <s v="Line Item"/>
    <x v="0"/>
    <s v="15E"/>
    <x v="106"/>
    <x v="0"/>
    <x v="0"/>
  </r>
  <r>
    <n v="3803"/>
    <s v="LUK, Fitchburg"/>
    <n v="15"/>
    <s v="Fitchburg"/>
    <s v="Expense"/>
    <s v="Line Item"/>
    <x v="0"/>
    <s v="16E"/>
    <x v="107"/>
    <x v="0"/>
    <x v="0"/>
  </r>
  <r>
    <n v="3804"/>
    <s v="LUK, Fitchburg"/>
    <n v="15"/>
    <s v="Fitchburg"/>
    <s v="Expense"/>
    <s v="Total"/>
    <x v="0"/>
    <s v="17E"/>
    <x v="108"/>
    <x v="0"/>
    <x v="1"/>
  </r>
  <r>
    <n v="3805"/>
    <s v="LUK, Fitchburg"/>
    <n v="15"/>
    <s v="Fitchburg"/>
    <s v="Expense"/>
    <s v="Line Item"/>
    <x v="0"/>
    <s v="18E"/>
    <x v="109"/>
    <x v="0"/>
    <x v="0"/>
  </r>
  <r>
    <n v="3806"/>
    <s v="LUK, Fitchburg"/>
    <n v="15"/>
    <s v="Fitchburg"/>
    <s v="Expense"/>
    <s v="Line Item"/>
    <x v="0"/>
    <s v="19E"/>
    <x v="110"/>
    <x v="0"/>
    <x v="0"/>
  </r>
  <r>
    <n v="3807"/>
    <s v="LUK, Fitchburg"/>
    <n v="15"/>
    <s v="Fitchburg"/>
    <s v="Expense"/>
    <s v="Line Item"/>
    <x v="0"/>
    <s v="20E"/>
    <x v="111"/>
    <x v="0"/>
    <x v="0"/>
  </r>
  <r>
    <n v="3808"/>
    <s v="LUK, Fitchburg"/>
    <n v="15"/>
    <s v="Fitchburg"/>
    <s v="Expense"/>
    <s v="Line Item"/>
    <x v="0"/>
    <s v="21E"/>
    <x v="112"/>
    <x v="0"/>
    <x v="0"/>
  </r>
  <r>
    <n v="3809"/>
    <s v="LUK, Fitchburg"/>
    <n v="15"/>
    <s v="Fitchburg"/>
    <s v="Expense"/>
    <s v="Line Item"/>
    <x v="0"/>
    <s v="22E"/>
    <x v="113"/>
    <x v="0"/>
    <x v="618"/>
  </r>
  <r>
    <n v="3810"/>
    <s v="LUK, Fitchburg"/>
    <n v="15"/>
    <s v="Fitchburg"/>
    <s v="Expense"/>
    <s v="Line Item"/>
    <x v="0"/>
    <s v="23E"/>
    <x v="114"/>
    <x v="0"/>
    <x v="619"/>
  </r>
  <r>
    <n v="3811"/>
    <s v="LUK, Fitchburg"/>
    <n v="15"/>
    <s v="Fitchburg"/>
    <s v="Expense"/>
    <s v="Line Item"/>
    <x v="0"/>
    <s v="24E"/>
    <x v="115"/>
    <x v="0"/>
    <x v="620"/>
  </r>
  <r>
    <n v="3812"/>
    <s v="LUK, Fitchburg"/>
    <n v="15"/>
    <s v="Fitchburg"/>
    <s v="Expense"/>
    <s v="Line Item"/>
    <x v="0"/>
    <s v="25E"/>
    <x v="116"/>
    <x v="0"/>
    <x v="0"/>
  </r>
  <r>
    <n v="3813"/>
    <s v="LUK, Fitchburg"/>
    <n v="15"/>
    <s v="Fitchburg"/>
    <s v="Expense"/>
    <s v="Line Item"/>
    <x v="0"/>
    <s v="26E"/>
    <x v="117"/>
    <x v="0"/>
    <x v="0"/>
  </r>
  <r>
    <n v="3814"/>
    <s v="LUK, Fitchburg"/>
    <n v="15"/>
    <s v="Fitchburg"/>
    <s v="Expense"/>
    <s v="Line Item"/>
    <x v="0"/>
    <s v="27E"/>
    <x v="118"/>
    <x v="0"/>
    <x v="0"/>
  </r>
  <r>
    <n v="3815"/>
    <s v="LUK, Fitchburg"/>
    <n v="15"/>
    <s v="Fitchburg"/>
    <s v="Expense"/>
    <s v="Line Item"/>
    <x v="0"/>
    <s v="28E"/>
    <x v="119"/>
    <x v="0"/>
    <x v="0"/>
  </r>
  <r>
    <n v="3816"/>
    <s v="LUK, Fitchburg"/>
    <n v="15"/>
    <s v="Fitchburg"/>
    <s v="Expense"/>
    <s v="Line Item"/>
    <x v="0"/>
    <s v="29E"/>
    <x v="120"/>
    <x v="0"/>
    <x v="621"/>
  </r>
  <r>
    <n v="3817"/>
    <s v="LUK, Fitchburg"/>
    <n v="15"/>
    <s v="Fitchburg"/>
    <s v="Expense"/>
    <s v="Line Item"/>
    <x v="0"/>
    <s v="30E"/>
    <x v="121"/>
    <x v="0"/>
    <x v="0"/>
  </r>
  <r>
    <n v="3818"/>
    <s v="LUK, Fitchburg"/>
    <n v="15"/>
    <s v="Fitchburg"/>
    <s v="Expense"/>
    <s v="Line Item"/>
    <x v="0"/>
    <s v="31E"/>
    <x v="122"/>
    <x v="0"/>
    <x v="0"/>
  </r>
  <r>
    <n v="3819"/>
    <s v="LUK, Fitchburg"/>
    <n v="15"/>
    <s v="Fitchburg"/>
    <s v="Expense"/>
    <s v="Line Item"/>
    <x v="0"/>
    <s v="32E"/>
    <x v="123"/>
    <x v="0"/>
    <x v="0"/>
  </r>
  <r>
    <n v="3820"/>
    <s v="LUK, Fitchburg"/>
    <n v="15"/>
    <s v="Fitchburg"/>
    <s v="Expense"/>
    <s v="Line Item"/>
    <x v="0"/>
    <s v="33E"/>
    <x v="124"/>
    <x v="0"/>
    <x v="622"/>
  </r>
  <r>
    <n v="3821"/>
    <s v="LUK, Fitchburg"/>
    <n v="15"/>
    <s v="Fitchburg"/>
    <s v="Expense"/>
    <s v="Line Item"/>
    <x v="0"/>
    <s v="34E"/>
    <x v="125"/>
    <x v="0"/>
    <x v="0"/>
  </r>
  <r>
    <n v="3822"/>
    <s v="LUK, Fitchburg"/>
    <n v="15"/>
    <s v="Fitchburg"/>
    <s v="Expense"/>
    <s v="Line Item"/>
    <x v="0"/>
    <s v="35E"/>
    <x v="126"/>
    <x v="0"/>
    <x v="0"/>
  </r>
  <r>
    <n v="3823"/>
    <s v="LUK, Fitchburg"/>
    <n v="15"/>
    <s v="Fitchburg"/>
    <s v="Expense"/>
    <s v="Total"/>
    <x v="0"/>
    <s v="36E"/>
    <x v="127"/>
    <x v="0"/>
    <x v="623"/>
  </r>
  <r>
    <n v="3824"/>
    <s v="LUK, Fitchburg"/>
    <n v="15"/>
    <s v="Fitchburg"/>
    <s v="Expense"/>
    <s v="Line Item"/>
    <x v="0"/>
    <s v="42E"/>
    <x v="128"/>
    <x v="0"/>
    <x v="0"/>
  </r>
  <r>
    <n v="3825"/>
    <s v="LUK, Fitchburg"/>
    <n v="15"/>
    <s v="Fitchburg"/>
    <s v="Expense"/>
    <s v="Line Item"/>
    <x v="0"/>
    <s v="43E"/>
    <x v="129"/>
    <x v="0"/>
    <x v="0"/>
  </r>
  <r>
    <n v="3826"/>
    <s v="LUK, Fitchburg"/>
    <n v="15"/>
    <s v="Fitchburg"/>
    <s v="Expense"/>
    <s v="Line Item"/>
    <x v="0"/>
    <s v="44E"/>
    <x v="130"/>
    <x v="0"/>
    <x v="0"/>
  </r>
  <r>
    <n v="3827"/>
    <s v="LUK, Fitchburg"/>
    <n v="15"/>
    <s v="Fitchburg"/>
    <s v="Expense"/>
    <s v="Line Item"/>
    <x v="0"/>
    <s v="48E"/>
    <x v="131"/>
    <x v="0"/>
    <x v="624"/>
  </r>
  <r>
    <n v="3828"/>
    <s v="LUK, Fitchburg"/>
    <n v="15"/>
    <s v="Fitchburg"/>
    <s v="Expense"/>
    <s v="Line Item"/>
    <x v="0"/>
    <s v="49E"/>
    <x v="132"/>
    <x v="0"/>
    <x v="0"/>
  </r>
  <r>
    <n v="3829"/>
    <s v="LUK, Fitchburg"/>
    <n v="15"/>
    <s v="Fitchburg"/>
    <s v="Expense"/>
    <s v="Line Item"/>
    <x v="0"/>
    <s v="50E"/>
    <x v="133"/>
    <x v="0"/>
    <x v="0"/>
  </r>
  <r>
    <n v="3830"/>
    <s v="LUK, Fitchburg"/>
    <n v="15"/>
    <s v="Fitchburg"/>
    <s v="Expense"/>
    <s v="Total"/>
    <x v="0"/>
    <s v="51E"/>
    <x v="134"/>
    <x v="0"/>
    <x v="624"/>
  </r>
  <r>
    <n v="3831"/>
    <s v="LUK, Fitchburg"/>
    <n v="15"/>
    <s v="Fitchburg"/>
    <s v="Expense"/>
    <s v="Line Item"/>
    <x v="0"/>
    <s v="52E"/>
    <x v="135"/>
    <x v="0"/>
    <x v="625"/>
  </r>
  <r>
    <n v="3832"/>
    <s v="LUK, Fitchburg"/>
    <n v="15"/>
    <s v="Fitchburg"/>
    <s v="Expense"/>
    <s v="Total"/>
    <x v="0"/>
    <s v="53E"/>
    <x v="136"/>
    <x v="0"/>
    <x v="626"/>
  </r>
  <r>
    <n v="3833"/>
    <s v="LUK, Fitchburg"/>
    <n v="15"/>
    <s v="Fitchburg"/>
    <s v="Expense"/>
    <s v="Line Item"/>
    <x v="0"/>
    <s v="54E"/>
    <x v="137"/>
    <x v="0"/>
    <x v="0"/>
  </r>
  <r>
    <n v="3834"/>
    <s v="LUK, Fitchburg"/>
    <n v="15"/>
    <s v="Fitchburg"/>
    <s v="Expense"/>
    <s v="Line Item"/>
    <x v="0"/>
    <s v="55E"/>
    <x v="138"/>
    <x v="0"/>
    <x v="0"/>
  </r>
  <r>
    <n v="3835"/>
    <s v="LUK, Fitchburg"/>
    <n v="15"/>
    <s v="Fitchburg"/>
    <s v="Expense"/>
    <s v="Total"/>
    <x v="0"/>
    <s v="56E"/>
    <x v="139"/>
    <x v="0"/>
    <x v="626"/>
  </r>
  <r>
    <n v="3836"/>
    <s v="LUK, Fitchburg"/>
    <n v="15"/>
    <s v="Fitchburg"/>
    <s v="Expense"/>
    <s v="Total"/>
    <x v="0"/>
    <s v="57E"/>
    <x v="140"/>
    <x v="0"/>
    <x v="607"/>
  </r>
  <r>
    <n v="3837"/>
    <s v="LUK, Fitchburg"/>
    <n v="15"/>
    <s v="Fitchburg"/>
    <s v="Expense"/>
    <s v="Line Item"/>
    <x v="0"/>
    <s v="58E"/>
    <x v="141"/>
    <x v="0"/>
    <x v="627"/>
  </r>
  <r>
    <n v="3838"/>
    <s v="LUK, Fitchburg"/>
    <n v="15"/>
    <s v="Fitchburg"/>
    <s v="Non-Reimbursable"/>
    <s v="Line Item"/>
    <x v="0"/>
    <s v="1N"/>
    <x v="142"/>
    <x v="0"/>
    <x v="0"/>
  </r>
  <r>
    <n v="3839"/>
    <s v="LUK, Fitchburg"/>
    <n v="15"/>
    <s v="Fitchburg"/>
    <s v="Non-Reimbursable"/>
    <s v="Line Item"/>
    <x v="0"/>
    <s v="2N"/>
    <x v="143"/>
    <x v="0"/>
    <x v="0"/>
  </r>
  <r>
    <n v="3840"/>
    <s v="LUK, Fitchburg"/>
    <n v="15"/>
    <s v="Fitchburg"/>
    <s v="Non-Reimbursable"/>
    <s v="Line Item"/>
    <x v="0"/>
    <s v="3N"/>
    <x v="144"/>
    <x v="0"/>
    <x v="0"/>
  </r>
  <r>
    <n v="3841"/>
    <s v="LUK, Fitchburg"/>
    <n v="15"/>
    <s v="Fitchburg"/>
    <s v="Non-Reimbursable"/>
    <s v="Line Item"/>
    <x v="0"/>
    <s v="4N"/>
    <x v="145"/>
    <x v="0"/>
    <x v="0"/>
  </r>
  <r>
    <n v="3842"/>
    <s v="LUK, Fitchburg"/>
    <n v="15"/>
    <s v="Fitchburg"/>
    <s v="Non-Reimbursable"/>
    <s v="Line Item"/>
    <x v="0"/>
    <s v="5N"/>
    <x v="146"/>
    <x v="0"/>
    <x v="0"/>
  </r>
  <r>
    <n v="3843"/>
    <s v="LUK, Fitchburg"/>
    <n v="15"/>
    <s v="Fitchburg"/>
    <s v="Non-Reimbursable"/>
    <s v="Line Item"/>
    <x v="0"/>
    <s v="6N"/>
    <x v="147"/>
    <x v="0"/>
    <x v="0"/>
  </r>
  <r>
    <n v="3844"/>
    <s v="LUK, Fitchburg"/>
    <n v="15"/>
    <s v="Fitchburg"/>
    <s v="Non-Reimbursable"/>
    <s v="Line Item"/>
    <x v="0"/>
    <s v="7N"/>
    <x v="148"/>
    <x v="0"/>
    <x v="0"/>
  </r>
  <r>
    <n v="3845"/>
    <s v="LUK, Fitchburg"/>
    <n v="15"/>
    <s v="Fitchburg"/>
    <s v="Non-Reimbursable"/>
    <s v="Total"/>
    <x v="0"/>
    <s v="8N"/>
    <x v="149"/>
    <x v="0"/>
    <x v="0"/>
  </r>
  <r>
    <n v="3846"/>
    <s v="LUK, Fitchburg"/>
    <n v="15"/>
    <s v="Fitchburg"/>
    <s v="Non-Reimbursable"/>
    <s v="Total"/>
    <x v="0"/>
    <s v="9N"/>
    <x v="150"/>
    <x v="0"/>
    <x v="0"/>
  </r>
  <r>
    <n v="3847"/>
    <s v="LUK, Fitchburg"/>
    <n v="15"/>
    <s v="Fitchburg"/>
    <s v="Non-Reimbursable"/>
    <s v="Line Item"/>
    <x v="0"/>
    <s v="10N"/>
    <x v="151"/>
    <x v="0"/>
    <x v="0"/>
  </r>
  <r>
    <n v="3848"/>
    <s v="LUK, Fitchburg"/>
    <n v="15"/>
    <s v="Fitchburg"/>
    <s v="Non-Reimbursable"/>
    <s v="Line Item"/>
    <x v="0"/>
    <s v="11N"/>
    <x v="152"/>
    <x v="0"/>
    <x v="0"/>
  </r>
  <r>
    <n v="3849"/>
    <s v="LUK, Fitchburg"/>
    <n v="15"/>
    <s v="Fitchburg"/>
    <s v="Non-Reimbursable"/>
    <s v="Line Item"/>
    <x v="0"/>
    <s v="12N"/>
    <x v="153"/>
    <x v="0"/>
    <x v="0"/>
  </r>
  <r>
    <n v="3850"/>
    <s v="MSPCC, Lowell"/>
    <n v="73"/>
    <s v="Lowell"/>
    <s v="Revenue"/>
    <s v="Line Item"/>
    <x v="0"/>
    <s v="1R"/>
    <x v="0"/>
    <x v="0"/>
    <x v="0"/>
  </r>
  <r>
    <n v="3851"/>
    <s v="MSPCC, Lowell"/>
    <n v="73"/>
    <s v="Lowell"/>
    <s v="Revenue"/>
    <s v="Line Item"/>
    <x v="0"/>
    <s v="2R"/>
    <x v="1"/>
    <x v="0"/>
    <x v="0"/>
  </r>
  <r>
    <n v="3852"/>
    <s v="MSPCC, Lowell"/>
    <n v="73"/>
    <s v="Lowell"/>
    <s v="Revenue"/>
    <s v="Line Item"/>
    <x v="0"/>
    <s v="3R"/>
    <x v="2"/>
    <x v="0"/>
    <x v="0"/>
  </r>
  <r>
    <n v="3853"/>
    <s v="MSPCC, Lowell"/>
    <n v="73"/>
    <s v="Lowell"/>
    <s v="Revenue"/>
    <s v="Total"/>
    <x v="0"/>
    <s v="4R"/>
    <x v="3"/>
    <x v="0"/>
    <x v="1"/>
  </r>
  <r>
    <n v="3854"/>
    <s v="MSPCC, Lowell"/>
    <n v="73"/>
    <s v="Lowell"/>
    <s v="Revenue"/>
    <s v="Line Item"/>
    <x v="0"/>
    <s v="5R"/>
    <x v="4"/>
    <x v="0"/>
    <x v="0"/>
  </r>
  <r>
    <n v="3855"/>
    <s v="MSPCC, Lowell"/>
    <n v="73"/>
    <s v="Lowell"/>
    <s v="Revenue"/>
    <s v="Line Item"/>
    <x v="0"/>
    <s v="6R"/>
    <x v="5"/>
    <x v="0"/>
    <x v="0"/>
  </r>
  <r>
    <n v="3856"/>
    <s v="MSPCC, Lowell"/>
    <n v="73"/>
    <s v="Lowell"/>
    <s v="Revenue"/>
    <s v="Total"/>
    <x v="0"/>
    <s v="7R"/>
    <x v="6"/>
    <x v="0"/>
    <x v="1"/>
  </r>
  <r>
    <n v="3857"/>
    <s v="MSPCC, Lowell"/>
    <n v="73"/>
    <s v="Lowell"/>
    <s v="Revenue"/>
    <s v="Line Item"/>
    <x v="0"/>
    <s v="8R"/>
    <x v="7"/>
    <x v="0"/>
    <x v="0"/>
  </r>
  <r>
    <n v="3858"/>
    <s v="MSPCC, Lowell"/>
    <n v="73"/>
    <s v="Lowell"/>
    <s v="Revenue"/>
    <s v="Line Item"/>
    <x v="0"/>
    <s v="9R"/>
    <x v="8"/>
    <x v="0"/>
    <x v="0"/>
  </r>
  <r>
    <n v="3859"/>
    <s v="MSPCC, Lowell"/>
    <n v="73"/>
    <s v="Lowell"/>
    <s v="Revenue"/>
    <s v="Line Item"/>
    <x v="0"/>
    <s v="10R"/>
    <x v="9"/>
    <x v="0"/>
    <x v="0"/>
  </r>
  <r>
    <n v="3860"/>
    <s v="MSPCC, Lowell"/>
    <n v="73"/>
    <s v="Lowell"/>
    <s v="Revenue"/>
    <s v="Line Item"/>
    <x v="0"/>
    <s v="11R"/>
    <x v="10"/>
    <x v="0"/>
    <x v="628"/>
  </r>
  <r>
    <n v="3861"/>
    <s v="MSPCC, Lowell"/>
    <n v="73"/>
    <s v="Lowell"/>
    <s v="Revenue"/>
    <s v="Line Item"/>
    <x v="0"/>
    <s v="12R"/>
    <x v="11"/>
    <x v="0"/>
    <x v="0"/>
  </r>
  <r>
    <n v="3862"/>
    <s v="MSPCC, Lowell"/>
    <n v="73"/>
    <s v="Lowell"/>
    <s v="Revenue"/>
    <s v="Line Item"/>
    <x v="0"/>
    <s v="13R"/>
    <x v="12"/>
    <x v="0"/>
    <x v="0"/>
  </r>
  <r>
    <n v="3863"/>
    <s v="MSPCC, Lowell"/>
    <n v="73"/>
    <s v="Lowell"/>
    <s v="Revenue"/>
    <s v="Line Item"/>
    <x v="0"/>
    <s v="14R"/>
    <x v="13"/>
    <x v="0"/>
    <x v="0"/>
  </r>
  <r>
    <n v="3864"/>
    <s v="MSPCC, Lowell"/>
    <n v="73"/>
    <s v="Lowell"/>
    <s v="Revenue"/>
    <s v="Line Item"/>
    <x v="0"/>
    <s v="15R"/>
    <x v="14"/>
    <x v="0"/>
    <x v="0"/>
  </r>
  <r>
    <n v="3865"/>
    <s v="MSPCC, Lowell"/>
    <n v="73"/>
    <s v="Lowell"/>
    <s v="Revenue"/>
    <s v="Line Item"/>
    <x v="0"/>
    <s v="16R"/>
    <x v="15"/>
    <x v="0"/>
    <x v="0"/>
  </r>
  <r>
    <n v="3866"/>
    <s v="MSPCC, Lowell"/>
    <n v="73"/>
    <s v="Lowell"/>
    <s v="Revenue"/>
    <s v="Line Item"/>
    <x v="0"/>
    <s v="17R"/>
    <x v="16"/>
    <x v="0"/>
    <x v="0"/>
  </r>
  <r>
    <n v="3867"/>
    <s v="MSPCC, Lowell"/>
    <n v="73"/>
    <s v="Lowell"/>
    <s v="Revenue"/>
    <s v="Line Item"/>
    <x v="0"/>
    <s v="18R"/>
    <x v="17"/>
    <x v="0"/>
    <x v="0"/>
  </r>
  <r>
    <n v="3868"/>
    <s v="MSPCC, Lowell"/>
    <n v="73"/>
    <s v="Lowell"/>
    <s v="Revenue"/>
    <s v="Line Item"/>
    <x v="0"/>
    <s v="19R"/>
    <x v="18"/>
    <x v="0"/>
    <x v="0"/>
  </r>
  <r>
    <n v="3869"/>
    <s v="MSPCC, Lowell"/>
    <n v="73"/>
    <s v="Lowell"/>
    <s v="Revenue"/>
    <s v="Line Item"/>
    <x v="0"/>
    <s v="20R"/>
    <x v="19"/>
    <x v="0"/>
    <x v="0"/>
  </r>
  <r>
    <n v="3870"/>
    <s v="MSPCC, Lowell"/>
    <n v="73"/>
    <s v="Lowell"/>
    <s v="Revenue"/>
    <s v="Line Item"/>
    <x v="0"/>
    <s v="21R"/>
    <x v="20"/>
    <x v="0"/>
    <x v="0"/>
  </r>
  <r>
    <n v="3871"/>
    <s v="MSPCC, Lowell"/>
    <n v="73"/>
    <s v="Lowell"/>
    <s v="Revenue"/>
    <s v="Line Item"/>
    <x v="0"/>
    <s v="22R"/>
    <x v="21"/>
    <x v="0"/>
    <x v="0"/>
  </r>
  <r>
    <n v="3872"/>
    <s v="MSPCC, Lowell"/>
    <n v="73"/>
    <s v="Lowell"/>
    <s v="Revenue"/>
    <s v="Line Item"/>
    <x v="0"/>
    <s v="23R"/>
    <x v="22"/>
    <x v="0"/>
    <x v="0"/>
  </r>
  <r>
    <n v="3873"/>
    <s v="MSPCC, Lowell"/>
    <n v="73"/>
    <s v="Lowell"/>
    <s v="Revenue"/>
    <s v="Line Item"/>
    <x v="0"/>
    <s v="24R"/>
    <x v="23"/>
    <x v="0"/>
    <x v="0"/>
  </r>
  <r>
    <n v="3874"/>
    <s v="MSPCC, Lowell"/>
    <n v="73"/>
    <s v="Lowell"/>
    <s v="Revenue"/>
    <s v="Line Item"/>
    <x v="0"/>
    <s v="25R"/>
    <x v="24"/>
    <x v="0"/>
    <x v="0"/>
  </r>
  <r>
    <n v="3875"/>
    <s v="MSPCC, Lowell"/>
    <n v="73"/>
    <s v="Lowell"/>
    <s v="Revenue"/>
    <s v="Line Item"/>
    <x v="0"/>
    <s v="26R"/>
    <x v="25"/>
    <x v="0"/>
    <x v="0"/>
  </r>
  <r>
    <n v="3876"/>
    <s v="MSPCC, Lowell"/>
    <n v="73"/>
    <s v="Lowell"/>
    <s v="Revenue"/>
    <s v="Line Item"/>
    <x v="0"/>
    <s v="27R"/>
    <x v="26"/>
    <x v="0"/>
    <x v="0"/>
  </r>
  <r>
    <n v="3877"/>
    <s v="MSPCC, Lowell"/>
    <n v="73"/>
    <s v="Lowell"/>
    <s v="Revenue"/>
    <s v="Line Item"/>
    <x v="0"/>
    <s v="28R"/>
    <x v="27"/>
    <x v="0"/>
    <x v="0"/>
  </r>
  <r>
    <n v="3878"/>
    <s v="MSPCC, Lowell"/>
    <n v="73"/>
    <s v="Lowell"/>
    <s v="Revenue"/>
    <s v="Line Item"/>
    <x v="0"/>
    <s v="29R"/>
    <x v="28"/>
    <x v="0"/>
    <x v="387"/>
  </r>
  <r>
    <n v="3879"/>
    <s v="MSPCC, Lowell"/>
    <n v="73"/>
    <s v="Lowell"/>
    <s v="Revenue"/>
    <s v="Line Item"/>
    <x v="0"/>
    <s v="30R"/>
    <x v="29"/>
    <x v="0"/>
    <x v="0"/>
  </r>
  <r>
    <n v="3880"/>
    <s v="MSPCC, Lowell"/>
    <n v="73"/>
    <s v="Lowell"/>
    <s v="Revenue"/>
    <s v="Line Item"/>
    <x v="0"/>
    <s v="31R"/>
    <x v="30"/>
    <x v="0"/>
    <x v="0"/>
  </r>
  <r>
    <n v="3881"/>
    <s v="MSPCC, Lowell"/>
    <n v="73"/>
    <s v="Lowell"/>
    <s v="Revenue"/>
    <s v="Line Item"/>
    <x v="0"/>
    <s v="32R"/>
    <x v="31"/>
    <x v="0"/>
    <x v="0"/>
  </r>
  <r>
    <n v="3882"/>
    <s v="MSPCC, Lowell"/>
    <n v="73"/>
    <s v="Lowell"/>
    <s v="Revenue"/>
    <s v="Line Item"/>
    <x v="0"/>
    <s v="33R"/>
    <x v="32"/>
    <x v="0"/>
    <x v="0"/>
  </r>
  <r>
    <n v="3883"/>
    <s v="MSPCC, Lowell"/>
    <n v="73"/>
    <s v="Lowell"/>
    <s v="Revenue"/>
    <s v="Line Item"/>
    <x v="0"/>
    <s v="34R"/>
    <x v="33"/>
    <x v="0"/>
    <x v="0"/>
  </r>
  <r>
    <n v="3884"/>
    <s v="MSPCC, Lowell"/>
    <n v="73"/>
    <s v="Lowell"/>
    <s v="Revenue"/>
    <s v="Line Item"/>
    <x v="0"/>
    <s v="35R"/>
    <x v="34"/>
    <x v="0"/>
    <x v="0"/>
  </r>
  <r>
    <n v="3885"/>
    <s v="MSPCC, Lowell"/>
    <n v="73"/>
    <s v="Lowell"/>
    <s v="Revenue"/>
    <s v="Line Item"/>
    <x v="0"/>
    <s v="36R"/>
    <x v="35"/>
    <x v="0"/>
    <x v="0"/>
  </r>
  <r>
    <n v="3886"/>
    <s v="MSPCC, Lowell"/>
    <n v="73"/>
    <s v="Lowell"/>
    <s v="Revenue"/>
    <s v="Line Item"/>
    <x v="0"/>
    <s v="37R"/>
    <x v="36"/>
    <x v="0"/>
    <x v="0"/>
  </r>
  <r>
    <n v="3887"/>
    <s v="MSPCC, Lowell"/>
    <n v="73"/>
    <s v="Lowell"/>
    <s v="Revenue"/>
    <s v="Line Item"/>
    <x v="0"/>
    <s v="38R"/>
    <x v="37"/>
    <x v="0"/>
    <x v="0"/>
  </r>
  <r>
    <n v="3888"/>
    <s v="MSPCC, Lowell"/>
    <n v="73"/>
    <s v="Lowell"/>
    <s v="Revenue"/>
    <s v="Line Item"/>
    <x v="0"/>
    <s v="39R"/>
    <x v="38"/>
    <x v="0"/>
    <x v="0"/>
  </r>
  <r>
    <n v="3889"/>
    <s v="MSPCC, Lowell"/>
    <n v="73"/>
    <s v="Lowell"/>
    <s v="Revenue"/>
    <s v="Line Item"/>
    <x v="0"/>
    <s v="40R"/>
    <x v="39"/>
    <x v="0"/>
    <x v="0"/>
  </r>
  <r>
    <n v="3890"/>
    <s v="MSPCC, Lowell"/>
    <n v="73"/>
    <s v="Lowell"/>
    <s v="Revenue"/>
    <s v="Line Item"/>
    <x v="0"/>
    <s v="41R"/>
    <x v="40"/>
    <x v="0"/>
    <x v="0"/>
  </r>
  <r>
    <n v="3891"/>
    <s v="MSPCC, Lowell"/>
    <n v="73"/>
    <s v="Lowell"/>
    <s v="Revenue"/>
    <s v="Line Item"/>
    <x v="0"/>
    <s v="42R"/>
    <x v="41"/>
    <x v="0"/>
    <x v="0"/>
  </r>
  <r>
    <n v="3892"/>
    <s v="MSPCC, Lowell"/>
    <n v="73"/>
    <s v="Lowell"/>
    <s v="Revenue"/>
    <s v="Total"/>
    <x v="0"/>
    <s v="43R"/>
    <x v="42"/>
    <x v="0"/>
    <x v="629"/>
  </r>
  <r>
    <n v="3893"/>
    <s v="MSPCC, Lowell"/>
    <n v="73"/>
    <s v="Lowell"/>
    <s v="Revenue"/>
    <s v="Line Item"/>
    <x v="0"/>
    <s v="44R"/>
    <x v="43"/>
    <x v="0"/>
    <x v="0"/>
  </r>
  <r>
    <n v="3894"/>
    <s v="MSPCC, Lowell"/>
    <n v="73"/>
    <s v="Lowell"/>
    <s v="Revenue"/>
    <s v="Line Item"/>
    <x v="0"/>
    <s v="45R"/>
    <x v="44"/>
    <x v="0"/>
    <x v="0"/>
  </r>
  <r>
    <n v="3895"/>
    <s v="MSPCC, Lowell"/>
    <n v="73"/>
    <s v="Lowell"/>
    <s v="Revenue"/>
    <s v="Line Item"/>
    <x v="0"/>
    <s v="46R"/>
    <x v="45"/>
    <x v="0"/>
    <x v="0"/>
  </r>
  <r>
    <n v="3896"/>
    <s v="MSPCC, Lowell"/>
    <n v="73"/>
    <s v="Lowell"/>
    <s v="Revenue"/>
    <s v="Line Item"/>
    <x v="0"/>
    <s v="47R"/>
    <x v="46"/>
    <x v="0"/>
    <x v="0"/>
  </r>
  <r>
    <n v="3897"/>
    <s v="MSPCC, Lowell"/>
    <n v="73"/>
    <s v="Lowell"/>
    <s v="Revenue"/>
    <s v="Line Item"/>
    <x v="0"/>
    <s v="48R"/>
    <x v="47"/>
    <x v="0"/>
    <x v="0"/>
  </r>
  <r>
    <n v="3898"/>
    <s v="MSPCC, Lowell"/>
    <n v="73"/>
    <s v="Lowell"/>
    <s v="Revenue"/>
    <s v="Line Item"/>
    <x v="0"/>
    <s v="49R"/>
    <x v="48"/>
    <x v="0"/>
    <x v="0"/>
  </r>
  <r>
    <n v="3899"/>
    <s v="MSPCC, Lowell"/>
    <n v="73"/>
    <s v="Lowell"/>
    <s v="Revenue"/>
    <s v="Line Item"/>
    <x v="0"/>
    <s v="50R"/>
    <x v="49"/>
    <x v="0"/>
    <x v="0"/>
  </r>
  <r>
    <n v="3900"/>
    <s v="MSPCC, Lowell"/>
    <n v="73"/>
    <s v="Lowell"/>
    <s v="Revenue"/>
    <s v="Line Item"/>
    <x v="0"/>
    <s v="51R"/>
    <x v="50"/>
    <x v="0"/>
    <x v="0"/>
  </r>
  <r>
    <n v="3901"/>
    <s v="MSPCC, Lowell"/>
    <n v="73"/>
    <s v="Lowell"/>
    <s v="Revenue"/>
    <s v="Line Item"/>
    <x v="0"/>
    <s v="52R"/>
    <x v="51"/>
    <x v="0"/>
    <x v="0"/>
  </r>
  <r>
    <n v="3902"/>
    <s v="MSPCC, Lowell"/>
    <n v="73"/>
    <s v="Lowell"/>
    <s v="Revenue"/>
    <s v="Total"/>
    <x v="0"/>
    <s v="53R"/>
    <x v="52"/>
    <x v="0"/>
    <x v="629"/>
  </r>
  <r>
    <n v="3903"/>
    <s v="MSPCC, Lowell"/>
    <n v="73"/>
    <s v="Lowell"/>
    <s v="Salary Expense"/>
    <s v="Line Item"/>
    <x v="1"/>
    <s v="1S"/>
    <x v="53"/>
    <x v="19"/>
    <x v="630"/>
  </r>
  <r>
    <n v="3904"/>
    <s v="MSPCC, Lowell"/>
    <n v="73"/>
    <s v="Lowell"/>
    <s v="Salary Expense"/>
    <s v="Line Item"/>
    <x v="1"/>
    <s v="2S"/>
    <x v="54"/>
    <x v="0"/>
    <x v="0"/>
  </r>
  <r>
    <n v="3905"/>
    <s v="MSPCC, Lowell"/>
    <n v="73"/>
    <s v="Lowell"/>
    <s v="Salary Expense"/>
    <s v="Line Item"/>
    <x v="1"/>
    <s v="3S"/>
    <x v="55"/>
    <x v="91"/>
    <x v="631"/>
  </r>
  <r>
    <n v="3906"/>
    <s v="MSPCC, Lowell"/>
    <n v="73"/>
    <s v="Lowell"/>
    <s v="Salary Expense"/>
    <s v="Line Item"/>
    <x v="2"/>
    <s v="4S"/>
    <x v="56"/>
    <x v="0"/>
    <x v="0"/>
  </r>
  <r>
    <n v="3907"/>
    <s v="MSPCC, Lowell"/>
    <n v="73"/>
    <s v="Lowell"/>
    <s v="Salary Expense"/>
    <s v="Line Item"/>
    <x v="2"/>
    <s v="5S"/>
    <x v="57"/>
    <x v="0"/>
    <x v="0"/>
  </r>
  <r>
    <n v="3908"/>
    <s v="MSPCC, Lowell"/>
    <n v="73"/>
    <s v="Lowell"/>
    <s v="Salary Expense"/>
    <s v="Line Item"/>
    <x v="2"/>
    <s v="6S"/>
    <x v="58"/>
    <x v="0"/>
    <x v="0"/>
  </r>
  <r>
    <n v="3909"/>
    <s v="MSPCC, Lowell"/>
    <n v="73"/>
    <s v="Lowell"/>
    <s v="Salary Expense"/>
    <s v="Line Item"/>
    <x v="2"/>
    <s v="7S"/>
    <x v="59"/>
    <x v="0"/>
    <x v="0"/>
  </r>
  <r>
    <n v="3910"/>
    <s v="MSPCC, Lowell"/>
    <n v="73"/>
    <s v="Lowell"/>
    <s v="Salary Expense"/>
    <s v="Line Item"/>
    <x v="2"/>
    <s v="8S"/>
    <x v="60"/>
    <x v="0"/>
    <x v="0"/>
  </r>
  <r>
    <n v="3911"/>
    <s v="MSPCC, Lowell"/>
    <n v="73"/>
    <s v="Lowell"/>
    <s v="Salary Expense"/>
    <s v="Line Item"/>
    <x v="2"/>
    <s v="9S"/>
    <x v="61"/>
    <x v="0"/>
    <x v="0"/>
  </r>
  <r>
    <n v="3912"/>
    <s v="MSPCC, Lowell"/>
    <n v="73"/>
    <s v="Lowell"/>
    <s v="Salary Expense"/>
    <s v="Line Item"/>
    <x v="2"/>
    <s v="10S"/>
    <x v="62"/>
    <x v="0"/>
    <x v="0"/>
  </r>
  <r>
    <n v="3913"/>
    <s v="MSPCC, Lowell"/>
    <n v="73"/>
    <s v="Lowell"/>
    <s v="Salary Expense"/>
    <s v="Line Item"/>
    <x v="2"/>
    <s v="11S"/>
    <x v="63"/>
    <x v="0"/>
    <x v="0"/>
  </r>
  <r>
    <n v="3914"/>
    <s v="MSPCC, Lowell"/>
    <n v="73"/>
    <s v="Lowell"/>
    <s v="Salary Expense"/>
    <s v="Line Item"/>
    <x v="2"/>
    <s v="12S"/>
    <x v="64"/>
    <x v="0"/>
    <x v="0"/>
  </r>
  <r>
    <n v="3915"/>
    <s v="MSPCC, Lowell"/>
    <n v="73"/>
    <s v="Lowell"/>
    <s v="Salary Expense"/>
    <s v="Line Item"/>
    <x v="2"/>
    <s v="13S"/>
    <x v="65"/>
    <x v="0"/>
    <x v="0"/>
  </r>
  <r>
    <n v="3916"/>
    <s v="MSPCC, Lowell"/>
    <n v="73"/>
    <s v="Lowell"/>
    <s v="Salary Expense"/>
    <s v="Line Item"/>
    <x v="2"/>
    <s v="14S"/>
    <x v="66"/>
    <x v="0"/>
    <x v="0"/>
  </r>
  <r>
    <n v="3917"/>
    <s v="MSPCC, Lowell"/>
    <n v="73"/>
    <s v="Lowell"/>
    <s v="Salary Expense"/>
    <s v="Line Item"/>
    <x v="2"/>
    <s v="15S"/>
    <x v="67"/>
    <x v="0"/>
    <x v="0"/>
  </r>
  <r>
    <n v="3918"/>
    <s v="MSPCC, Lowell"/>
    <n v="73"/>
    <s v="Lowell"/>
    <s v="Salary Expense"/>
    <s v="Line Item"/>
    <x v="2"/>
    <s v="16S"/>
    <x v="68"/>
    <x v="19"/>
    <x v="632"/>
  </r>
  <r>
    <n v="3919"/>
    <s v="MSPCC, Lowell"/>
    <n v="73"/>
    <s v="Lowell"/>
    <s v="Salary Expense"/>
    <s v="Line Item"/>
    <x v="2"/>
    <s v="17S"/>
    <x v="69"/>
    <x v="0"/>
    <x v="0"/>
  </r>
  <r>
    <n v="3920"/>
    <s v="MSPCC, Lowell"/>
    <n v="73"/>
    <s v="Lowell"/>
    <s v="Salary Expense"/>
    <s v="Line Item"/>
    <x v="2"/>
    <s v="18S"/>
    <x v="70"/>
    <x v="0"/>
    <x v="0"/>
  </r>
  <r>
    <n v="3921"/>
    <s v="MSPCC, Lowell"/>
    <n v="73"/>
    <s v="Lowell"/>
    <s v="Salary Expense"/>
    <s v="Line Item"/>
    <x v="2"/>
    <s v="19S"/>
    <x v="71"/>
    <x v="0"/>
    <x v="0"/>
  </r>
  <r>
    <n v="3922"/>
    <s v="MSPCC, Lowell"/>
    <n v="73"/>
    <s v="Lowell"/>
    <s v="Salary Expense"/>
    <s v="Line Item"/>
    <x v="2"/>
    <s v="20S"/>
    <x v="72"/>
    <x v="0"/>
    <x v="0"/>
  </r>
  <r>
    <n v="3923"/>
    <s v="MSPCC, Lowell"/>
    <n v="73"/>
    <s v="Lowell"/>
    <s v="Salary Expense"/>
    <s v="Line Item"/>
    <x v="2"/>
    <s v="21S"/>
    <x v="73"/>
    <x v="0"/>
    <x v="0"/>
  </r>
  <r>
    <n v="3924"/>
    <s v="MSPCC, Lowell"/>
    <n v="73"/>
    <s v="Lowell"/>
    <s v="Salary Expense"/>
    <s v="Line Item"/>
    <x v="2"/>
    <s v="22S"/>
    <x v="74"/>
    <x v="0"/>
    <x v="0"/>
  </r>
  <r>
    <n v="3925"/>
    <s v="MSPCC, Lowell"/>
    <n v="73"/>
    <s v="Lowell"/>
    <s v="Salary Expense"/>
    <s v="Line Item"/>
    <x v="2"/>
    <s v="23S"/>
    <x v="75"/>
    <x v="0"/>
    <x v="0"/>
  </r>
  <r>
    <n v="3926"/>
    <s v="MSPCC, Lowell"/>
    <n v="73"/>
    <s v="Lowell"/>
    <s v="Salary Expense"/>
    <s v="Line Item"/>
    <x v="2"/>
    <s v="24S"/>
    <x v="76"/>
    <x v="0"/>
    <x v="0"/>
  </r>
  <r>
    <n v="3927"/>
    <s v="MSPCC, Lowell"/>
    <n v="73"/>
    <s v="Lowell"/>
    <s v="Salary Expense"/>
    <s v="Line Item"/>
    <x v="2"/>
    <s v="25S"/>
    <x v="77"/>
    <x v="0"/>
    <x v="0"/>
  </r>
  <r>
    <n v="3928"/>
    <s v="MSPCC, Lowell"/>
    <n v="73"/>
    <s v="Lowell"/>
    <s v="Salary Expense"/>
    <s v="Line Item"/>
    <x v="2"/>
    <s v="26S"/>
    <x v="78"/>
    <x v="0"/>
    <x v="0"/>
  </r>
  <r>
    <n v="3929"/>
    <s v="MSPCC, Lowell"/>
    <n v="73"/>
    <s v="Lowell"/>
    <s v="Salary Expense"/>
    <s v="Line Item"/>
    <x v="2"/>
    <s v="27S"/>
    <x v="79"/>
    <x v="0"/>
    <x v="0"/>
  </r>
  <r>
    <n v="3930"/>
    <s v="MSPCC, Lowell"/>
    <n v="73"/>
    <s v="Lowell"/>
    <s v="Salary Expense"/>
    <s v="Line Item"/>
    <x v="2"/>
    <s v="28S"/>
    <x v="80"/>
    <x v="0"/>
    <x v="0"/>
  </r>
  <r>
    <n v="3931"/>
    <s v="MSPCC, Lowell"/>
    <n v="73"/>
    <s v="Lowell"/>
    <s v="Salary Expense"/>
    <s v="Line Item"/>
    <x v="2"/>
    <s v="29S"/>
    <x v="81"/>
    <x v="0"/>
    <x v="0"/>
  </r>
  <r>
    <n v="3932"/>
    <s v="MSPCC, Lowell"/>
    <n v="73"/>
    <s v="Lowell"/>
    <s v="Salary Expense"/>
    <s v="Line Item"/>
    <x v="2"/>
    <s v="30S"/>
    <x v="82"/>
    <x v="0"/>
    <x v="0"/>
  </r>
  <r>
    <n v="3933"/>
    <s v="MSPCC, Lowell"/>
    <n v="73"/>
    <s v="Lowell"/>
    <s v="Salary Expense"/>
    <s v="Line Item"/>
    <x v="2"/>
    <s v="31S"/>
    <x v="83"/>
    <x v="0"/>
    <x v="0"/>
  </r>
  <r>
    <n v="3934"/>
    <s v="MSPCC, Lowell"/>
    <n v="73"/>
    <s v="Lowell"/>
    <s v="Salary Expense"/>
    <s v="Line Item"/>
    <x v="2"/>
    <s v="32S"/>
    <x v="84"/>
    <x v="0"/>
    <x v="0"/>
  </r>
  <r>
    <n v="3935"/>
    <s v="MSPCC, Lowell"/>
    <n v="73"/>
    <s v="Lowell"/>
    <s v="Salary Expense"/>
    <s v="Line Item"/>
    <x v="2"/>
    <s v="33S"/>
    <x v="85"/>
    <x v="0"/>
    <x v="0"/>
  </r>
  <r>
    <n v="3936"/>
    <s v="MSPCC, Lowell"/>
    <n v="73"/>
    <s v="Lowell"/>
    <s v="Salary Expense"/>
    <s v="Line Item"/>
    <x v="2"/>
    <s v="34S"/>
    <x v="86"/>
    <x v="0"/>
    <x v="0"/>
  </r>
  <r>
    <n v="3937"/>
    <s v="MSPCC, Lowell"/>
    <n v="73"/>
    <s v="Lowell"/>
    <s v="Salary Expense"/>
    <s v="Line Item"/>
    <x v="2"/>
    <s v="35S"/>
    <x v="87"/>
    <x v="21"/>
    <x v="633"/>
  </r>
  <r>
    <n v="3938"/>
    <s v="MSPCC, Lowell"/>
    <n v="73"/>
    <s v="Lowell"/>
    <s v="Salary Expense"/>
    <s v="Line Item"/>
    <x v="2"/>
    <s v="36S"/>
    <x v="88"/>
    <x v="0"/>
    <x v="0"/>
  </r>
  <r>
    <n v="3939"/>
    <s v="MSPCC, Lowell"/>
    <n v="73"/>
    <s v="Lowell"/>
    <s v="Salary Expense"/>
    <s v="Line Item"/>
    <x v="2"/>
    <s v="37S"/>
    <x v="89"/>
    <x v="0"/>
    <x v="0"/>
  </r>
  <r>
    <n v="3940"/>
    <s v="MSPCC, Lowell"/>
    <n v="73"/>
    <s v="Lowell"/>
    <s v="Salary Expense"/>
    <s v="Line Item"/>
    <x v="0"/>
    <s v="38S"/>
    <x v="90"/>
    <x v="10"/>
    <x v="0"/>
  </r>
  <r>
    <n v="3941"/>
    <s v="MSPCC, Lowell"/>
    <n v="73"/>
    <s v="Lowell"/>
    <s v="Salary Expense"/>
    <s v="Total"/>
    <x v="0"/>
    <s v="39S"/>
    <x v="91"/>
    <x v="92"/>
    <x v="634"/>
  </r>
  <r>
    <n v="3942"/>
    <s v="MSPCC, Lowell"/>
    <n v="73"/>
    <s v="Lowell"/>
    <s v="Expense"/>
    <s v="Total"/>
    <x v="0"/>
    <s v="1E"/>
    <x v="92"/>
    <x v="92"/>
    <x v="634"/>
  </r>
  <r>
    <n v="3943"/>
    <s v="MSPCC, Lowell"/>
    <n v="73"/>
    <s v="Lowell"/>
    <s v="Expense"/>
    <s v="Line Item"/>
    <x v="0"/>
    <s v="2E"/>
    <x v="93"/>
    <x v="0"/>
    <x v="0"/>
  </r>
  <r>
    <n v="3944"/>
    <s v="MSPCC, Lowell"/>
    <n v="73"/>
    <s v="Lowell"/>
    <s v="Expense"/>
    <s v="Line Item"/>
    <x v="0"/>
    <s v="3E"/>
    <x v="94"/>
    <x v="0"/>
    <x v="0"/>
  </r>
  <r>
    <n v="3945"/>
    <s v="MSPCC, Lowell"/>
    <n v="73"/>
    <s v="Lowell"/>
    <s v="Expense"/>
    <s v="Line Item"/>
    <x v="0"/>
    <s v="4E"/>
    <x v="95"/>
    <x v="0"/>
    <x v="0"/>
  </r>
  <r>
    <n v="3946"/>
    <s v="MSPCC, Lowell"/>
    <n v="73"/>
    <s v="Lowell"/>
    <s v="Expense"/>
    <s v="Line Item"/>
    <x v="0"/>
    <s v="5E"/>
    <x v="96"/>
    <x v="0"/>
    <x v="0"/>
  </r>
  <r>
    <n v="3947"/>
    <s v="MSPCC, Lowell"/>
    <n v="73"/>
    <s v="Lowell"/>
    <s v="Expense"/>
    <s v="Total"/>
    <x v="0"/>
    <s v="6E"/>
    <x v="97"/>
    <x v="6"/>
    <x v="1"/>
  </r>
  <r>
    <n v="3948"/>
    <s v="MSPCC, Lowell"/>
    <n v="73"/>
    <s v="Lowell"/>
    <s v="Expense"/>
    <s v="Line Item"/>
    <x v="0"/>
    <s v="7E"/>
    <x v="98"/>
    <x v="0"/>
    <x v="0"/>
  </r>
  <r>
    <n v="3949"/>
    <s v="MSPCC, Lowell"/>
    <n v="73"/>
    <s v="Lowell"/>
    <s v="Expense"/>
    <s v="Total"/>
    <x v="0"/>
    <s v="8E"/>
    <x v="99"/>
    <x v="92"/>
    <x v="634"/>
  </r>
  <r>
    <n v="3950"/>
    <s v="MSPCC, Lowell"/>
    <n v="73"/>
    <s v="Lowell"/>
    <s v="Expense"/>
    <s v="Line Item"/>
    <x v="0"/>
    <s v="9E"/>
    <x v="100"/>
    <x v="0"/>
    <x v="635"/>
  </r>
  <r>
    <n v="3951"/>
    <s v="MSPCC, Lowell"/>
    <n v="73"/>
    <s v="Lowell"/>
    <s v="Expense"/>
    <s v="Line Item"/>
    <x v="0"/>
    <s v="10E"/>
    <x v="101"/>
    <x v="0"/>
    <x v="636"/>
  </r>
  <r>
    <n v="3952"/>
    <s v="MSPCC, Lowell"/>
    <n v="73"/>
    <s v="Lowell"/>
    <s v="Expense"/>
    <s v="Line Item"/>
    <x v="0"/>
    <s v="11E"/>
    <x v="102"/>
    <x v="0"/>
    <x v="637"/>
  </r>
  <r>
    <n v="3953"/>
    <s v="MSPCC, Lowell"/>
    <n v="73"/>
    <s v="Lowell"/>
    <s v="Expense"/>
    <s v="Total"/>
    <x v="0"/>
    <s v="12E"/>
    <x v="103"/>
    <x v="0"/>
    <x v="638"/>
  </r>
  <r>
    <n v="3954"/>
    <s v="MSPCC, Lowell"/>
    <n v="73"/>
    <s v="Lowell"/>
    <s v="Expense"/>
    <s v="Line Item"/>
    <x v="0"/>
    <s v="13E"/>
    <x v="104"/>
    <x v="0"/>
    <x v="0"/>
  </r>
  <r>
    <n v="3955"/>
    <s v="MSPCC, Lowell"/>
    <n v="73"/>
    <s v="Lowell"/>
    <s v="Expense"/>
    <s v="Line Item"/>
    <x v="0"/>
    <s v="14E"/>
    <x v="105"/>
    <x v="0"/>
    <x v="0"/>
  </r>
  <r>
    <n v="3956"/>
    <s v="MSPCC, Lowell"/>
    <n v="73"/>
    <s v="Lowell"/>
    <s v="Expense"/>
    <s v="Line Item"/>
    <x v="0"/>
    <s v="15E"/>
    <x v="106"/>
    <x v="0"/>
    <x v="0"/>
  </r>
  <r>
    <n v="3957"/>
    <s v="MSPCC, Lowell"/>
    <n v="73"/>
    <s v="Lowell"/>
    <s v="Expense"/>
    <s v="Line Item"/>
    <x v="0"/>
    <s v="16E"/>
    <x v="107"/>
    <x v="0"/>
    <x v="0"/>
  </r>
  <r>
    <n v="3958"/>
    <s v="MSPCC, Lowell"/>
    <n v="73"/>
    <s v="Lowell"/>
    <s v="Expense"/>
    <s v="Total"/>
    <x v="0"/>
    <s v="17E"/>
    <x v="108"/>
    <x v="0"/>
    <x v="1"/>
  </r>
  <r>
    <n v="3959"/>
    <s v="MSPCC, Lowell"/>
    <n v="73"/>
    <s v="Lowell"/>
    <s v="Expense"/>
    <s v="Line Item"/>
    <x v="0"/>
    <s v="18E"/>
    <x v="109"/>
    <x v="0"/>
    <x v="0"/>
  </r>
  <r>
    <n v="3960"/>
    <s v="MSPCC, Lowell"/>
    <n v="73"/>
    <s v="Lowell"/>
    <s v="Expense"/>
    <s v="Line Item"/>
    <x v="0"/>
    <s v="19E"/>
    <x v="110"/>
    <x v="0"/>
    <x v="0"/>
  </r>
  <r>
    <n v="3961"/>
    <s v="MSPCC, Lowell"/>
    <n v="73"/>
    <s v="Lowell"/>
    <s v="Expense"/>
    <s v="Line Item"/>
    <x v="0"/>
    <s v="20E"/>
    <x v="111"/>
    <x v="0"/>
    <x v="0"/>
  </r>
  <r>
    <n v="3962"/>
    <s v="MSPCC, Lowell"/>
    <n v="73"/>
    <s v="Lowell"/>
    <s v="Expense"/>
    <s v="Line Item"/>
    <x v="0"/>
    <s v="21E"/>
    <x v="112"/>
    <x v="0"/>
    <x v="639"/>
  </r>
  <r>
    <n v="3963"/>
    <s v="MSPCC, Lowell"/>
    <n v="73"/>
    <s v="Lowell"/>
    <s v="Expense"/>
    <s v="Line Item"/>
    <x v="0"/>
    <s v="22E"/>
    <x v="113"/>
    <x v="0"/>
    <x v="640"/>
  </r>
  <r>
    <n v="3964"/>
    <s v="MSPCC, Lowell"/>
    <n v="73"/>
    <s v="Lowell"/>
    <s v="Expense"/>
    <s v="Line Item"/>
    <x v="0"/>
    <s v="23E"/>
    <x v="114"/>
    <x v="0"/>
    <x v="641"/>
  </r>
  <r>
    <n v="3965"/>
    <s v="MSPCC, Lowell"/>
    <n v="73"/>
    <s v="Lowell"/>
    <s v="Expense"/>
    <s v="Line Item"/>
    <x v="0"/>
    <s v="24E"/>
    <x v="115"/>
    <x v="0"/>
    <x v="0"/>
  </r>
  <r>
    <n v="3966"/>
    <s v="MSPCC, Lowell"/>
    <n v="73"/>
    <s v="Lowell"/>
    <s v="Expense"/>
    <s v="Line Item"/>
    <x v="0"/>
    <s v="25E"/>
    <x v="116"/>
    <x v="0"/>
    <x v="0"/>
  </r>
  <r>
    <n v="3967"/>
    <s v="MSPCC, Lowell"/>
    <n v="73"/>
    <s v="Lowell"/>
    <s v="Expense"/>
    <s v="Line Item"/>
    <x v="0"/>
    <s v="26E"/>
    <x v="117"/>
    <x v="0"/>
    <x v="0"/>
  </r>
  <r>
    <n v="3968"/>
    <s v="MSPCC, Lowell"/>
    <n v="73"/>
    <s v="Lowell"/>
    <s v="Expense"/>
    <s v="Line Item"/>
    <x v="0"/>
    <s v="27E"/>
    <x v="118"/>
    <x v="0"/>
    <x v="0"/>
  </r>
  <r>
    <n v="3969"/>
    <s v="MSPCC, Lowell"/>
    <n v="73"/>
    <s v="Lowell"/>
    <s v="Expense"/>
    <s v="Line Item"/>
    <x v="0"/>
    <s v="28E"/>
    <x v="119"/>
    <x v="0"/>
    <x v="0"/>
  </r>
  <r>
    <n v="3970"/>
    <s v="MSPCC, Lowell"/>
    <n v="73"/>
    <s v="Lowell"/>
    <s v="Expense"/>
    <s v="Line Item"/>
    <x v="0"/>
    <s v="29E"/>
    <x v="120"/>
    <x v="0"/>
    <x v="0"/>
  </r>
  <r>
    <n v="3971"/>
    <s v="MSPCC, Lowell"/>
    <n v="73"/>
    <s v="Lowell"/>
    <s v="Expense"/>
    <s v="Line Item"/>
    <x v="0"/>
    <s v="30E"/>
    <x v="121"/>
    <x v="0"/>
    <x v="0"/>
  </r>
  <r>
    <n v="3972"/>
    <s v="MSPCC, Lowell"/>
    <n v="73"/>
    <s v="Lowell"/>
    <s v="Expense"/>
    <s v="Line Item"/>
    <x v="0"/>
    <s v="31E"/>
    <x v="122"/>
    <x v="0"/>
    <x v="0"/>
  </r>
  <r>
    <n v="3973"/>
    <s v="MSPCC, Lowell"/>
    <n v="73"/>
    <s v="Lowell"/>
    <s v="Expense"/>
    <s v="Line Item"/>
    <x v="0"/>
    <s v="32E"/>
    <x v="123"/>
    <x v="0"/>
    <x v="0"/>
  </r>
  <r>
    <n v="3974"/>
    <s v="MSPCC, Lowell"/>
    <n v="73"/>
    <s v="Lowell"/>
    <s v="Expense"/>
    <s v="Line Item"/>
    <x v="0"/>
    <s v="33E"/>
    <x v="124"/>
    <x v="0"/>
    <x v="642"/>
  </r>
  <r>
    <n v="3975"/>
    <s v="MSPCC, Lowell"/>
    <n v="73"/>
    <s v="Lowell"/>
    <s v="Expense"/>
    <s v="Line Item"/>
    <x v="0"/>
    <s v="34E"/>
    <x v="125"/>
    <x v="0"/>
    <x v="0"/>
  </r>
  <r>
    <n v="3976"/>
    <s v="MSPCC, Lowell"/>
    <n v="73"/>
    <s v="Lowell"/>
    <s v="Expense"/>
    <s v="Line Item"/>
    <x v="0"/>
    <s v="35E"/>
    <x v="126"/>
    <x v="0"/>
    <x v="0"/>
  </r>
  <r>
    <n v="3977"/>
    <s v="MSPCC, Lowell"/>
    <n v="73"/>
    <s v="Lowell"/>
    <s v="Expense"/>
    <s v="Total"/>
    <x v="0"/>
    <s v="36E"/>
    <x v="127"/>
    <x v="0"/>
    <x v="643"/>
  </r>
  <r>
    <n v="3978"/>
    <s v="MSPCC, Lowell"/>
    <n v="73"/>
    <s v="Lowell"/>
    <s v="Expense"/>
    <s v="Line Item"/>
    <x v="0"/>
    <s v="42E"/>
    <x v="128"/>
    <x v="0"/>
    <x v="644"/>
  </r>
  <r>
    <n v="3979"/>
    <s v="MSPCC, Lowell"/>
    <n v="73"/>
    <s v="Lowell"/>
    <s v="Expense"/>
    <s v="Line Item"/>
    <x v="0"/>
    <s v="43E"/>
    <x v="129"/>
    <x v="0"/>
    <x v="645"/>
  </r>
  <r>
    <n v="3980"/>
    <s v="MSPCC, Lowell"/>
    <n v="73"/>
    <s v="Lowell"/>
    <s v="Expense"/>
    <s v="Line Item"/>
    <x v="0"/>
    <s v="44E"/>
    <x v="130"/>
    <x v="0"/>
    <x v="0"/>
  </r>
  <r>
    <n v="3981"/>
    <s v="MSPCC, Lowell"/>
    <n v="73"/>
    <s v="Lowell"/>
    <s v="Expense"/>
    <s v="Line Item"/>
    <x v="0"/>
    <s v="48E"/>
    <x v="131"/>
    <x v="0"/>
    <x v="646"/>
  </r>
  <r>
    <n v="3982"/>
    <s v="MSPCC, Lowell"/>
    <n v="73"/>
    <s v="Lowell"/>
    <s v="Expense"/>
    <s v="Line Item"/>
    <x v="0"/>
    <s v="49E"/>
    <x v="132"/>
    <x v="0"/>
    <x v="0"/>
  </r>
  <r>
    <n v="3983"/>
    <s v="MSPCC, Lowell"/>
    <n v="73"/>
    <s v="Lowell"/>
    <s v="Expense"/>
    <s v="Line Item"/>
    <x v="0"/>
    <s v="50E"/>
    <x v="133"/>
    <x v="0"/>
    <x v="0"/>
  </r>
  <r>
    <n v="3984"/>
    <s v="MSPCC, Lowell"/>
    <n v="73"/>
    <s v="Lowell"/>
    <s v="Expense"/>
    <s v="Total"/>
    <x v="0"/>
    <s v="51E"/>
    <x v="134"/>
    <x v="0"/>
    <x v="647"/>
  </r>
  <r>
    <n v="3985"/>
    <s v="MSPCC, Lowell"/>
    <n v="73"/>
    <s v="Lowell"/>
    <s v="Expense"/>
    <s v="Line Item"/>
    <x v="0"/>
    <s v="52E"/>
    <x v="135"/>
    <x v="0"/>
    <x v="648"/>
  </r>
  <r>
    <n v="3986"/>
    <s v="MSPCC, Lowell"/>
    <n v="73"/>
    <s v="Lowell"/>
    <s v="Expense"/>
    <s v="Total"/>
    <x v="0"/>
    <s v="53E"/>
    <x v="136"/>
    <x v="0"/>
    <x v="649"/>
  </r>
  <r>
    <n v="3987"/>
    <s v="MSPCC, Lowell"/>
    <n v="73"/>
    <s v="Lowell"/>
    <s v="Expense"/>
    <s v="Line Item"/>
    <x v="0"/>
    <s v="54E"/>
    <x v="137"/>
    <x v="0"/>
    <x v="0"/>
  </r>
  <r>
    <n v="3988"/>
    <s v="MSPCC, Lowell"/>
    <n v="73"/>
    <s v="Lowell"/>
    <s v="Expense"/>
    <s v="Line Item"/>
    <x v="0"/>
    <s v="55E"/>
    <x v="138"/>
    <x v="0"/>
    <x v="0"/>
  </r>
  <r>
    <n v="3989"/>
    <s v="MSPCC, Lowell"/>
    <n v="73"/>
    <s v="Lowell"/>
    <s v="Expense"/>
    <s v="Total"/>
    <x v="0"/>
    <s v="56E"/>
    <x v="139"/>
    <x v="0"/>
    <x v="649"/>
  </r>
  <r>
    <n v="3990"/>
    <s v="MSPCC, Lowell"/>
    <n v="73"/>
    <s v="Lowell"/>
    <s v="Expense"/>
    <s v="Total"/>
    <x v="0"/>
    <s v="57E"/>
    <x v="140"/>
    <x v="0"/>
    <x v="629"/>
  </r>
  <r>
    <n v="3991"/>
    <s v="MSPCC, Lowell"/>
    <n v="73"/>
    <s v="Lowell"/>
    <s v="Expense"/>
    <s v="Line Item"/>
    <x v="0"/>
    <s v="58E"/>
    <x v="141"/>
    <x v="0"/>
    <x v="650"/>
  </r>
  <r>
    <n v="3992"/>
    <s v="MSPCC, Lowell"/>
    <n v="73"/>
    <s v="Lowell"/>
    <s v="Non-Reimbursable"/>
    <s v="Line Item"/>
    <x v="0"/>
    <s v="1N"/>
    <x v="142"/>
    <x v="0"/>
    <x v="0"/>
  </r>
  <r>
    <n v="3993"/>
    <s v="MSPCC, Lowell"/>
    <n v="73"/>
    <s v="Lowell"/>
    <s v="Non-Reimbursable"/>
    <s v="Line Item"/>
    <x v="0"/>
    <s v="2N"/>
    <x v="143"/>
    <x v="0"/>
    <x v="0"/>
  </r>
  <r>
    <n v="3994"/>
    <s v="MSPCC, Lowell"/>
    <n v="73"/>
    <s v="Lowell"/>
    <s v="Non-Reimbursable"/>
    <s v="Line Item"/>
    <x v="0"/>
    <s v="3N"/>
    <x v="144"/>
    <x v="0"/>
    <x v="0"/>
  </r>
  <r>
    <n v="3995"/>
    <s v="MSPCC, Lowell"/>
    <n v="73"/>
    <s v="Lowell"/>
    <s v="Non-Reimbursable"/>
    <s v="Line Item"/>
    <x v="0"/>
    <s v="4N"/>
    <x v="145"/>
    <x v="0"/>
    <x v="0"/>
  </r>
  <r>
    <n v="3996"/>
    <s v="MSPCC, Lowell"/>
    <n v="73"/>
    <s v="Lowell"/>
    <s v="Non-Reimbursable"/>
    <s v="Line Item"/>
    <x v="0"/>
    <s v="5N"/>
    <x v="146"/>
    <x v="0"/>
    <x v="0"/>
  </r>
  <r>
    <n v="3997"/>
    <s v="MSPCC, Lowell"/>
    <n v="73"/>
    <s v="Lowell"/>
    <s v="Non-Reimbursable"/>
    <s v="Line Item"/>
    <x v="0"/>
    <s v="6N"/>
    <x v="147"/>
    <x v="0"/>
    <x v="0"/>
  </r>
  <r>
    <n v="3998"/>
    <s v="MSPCC, Lowell"/>
    <n v="73"/>
    <s v="Lowell"/>
    <s v="Non-Reimbursable"/>
    <s v="Line Item"/>
    <x v="0"/>
    <s v="7N"/>
    <x v="148"/>
    <x v="0"/>
    <x v="0"/>
  </r>
  <r>
    <n v="3999"/>
    <s v="MSPCC, Lowell"/>
    <n v="73"/>
    <s v="Lowell"/>
    <s v="Non-Reimbursable"/>
    <s v="Total"/>
    <x v="0"/>
    <s v="8N"/>
    <x v="149"/>
    <x v="0"/>
    <x v="0"/>
  </r>
  <r>
    <n v="4000"/>
    <s v="MSPCC, Lowell"/>
    <n v="73"/>
    <s v="Lowell"/>
    <s v="Non-Reimbursable"/>
    <s v="Total"/>
    <x v="0"/>
    <s v="9N"/>
    <x v="150"/>
    <x v="0"/>
    <x v="0"/>
  </r>
  <r>
    <n v="4001"/>
    <s v="MSPCC, Lowell"/>
    <n v="73"/>
    <s v="Lowell"/>
    <s v="Non-Reimbursable"/>
    <s v="Line Item"/>
    <x v="0"/>
    <s v="10N"/>
    <x v="151"/>
    <x v="0"/>
    <x v="0"/>
  </r>
  <r>
    <n v="4002"/>
    <s v="MSPCC, Lowell"/>
    <n v="73"/>
    <s v="Lowell"/>
    <s v="Non-Reimbursable"/>
    <s v="Line Item"/>
    <x v="0"/>
    <s v="11N"/>
    <x v="152"/>
    <x v="0"/>
    <x v="0"/>
  </r>
  <r>
    <n v="4003"/>
    <s v="MSPCC, Lowell"/>
    <n v="73"/>
    <s v="Lowell"/>
    <s v="Non-Reimbursable"/>
    <s v="Line Item"/>
    <x v="0"/>
    <s v="12N"/>
    <x v="153"/>
    <x v="0"/>
    <x v="0"/>
  </r>
  <r>
    <n v="4004"/>
    <s v="MSPCC, Lawrence"/>
    <n v="76"/>
    <s v="Lawrence"/>
    <s v="Revenue"/>
    <s v="Line Item"/>
    <x v="0"/>
    <s v="1R"/>
    <x v="0"/>
    <x v="0"/>
    <x v="0"/>
  </r>
  <r>
    <n v="4005"/>
    <s v="MSPCC, Lawrence"/>
    <n v="76"/>
    <s v="Lawrence"/>
    <s v="Revenue"/>
    <s v="Line Item"/>
    <x v="0"/>
    <s v="2R"/>
    <x v="1"/>
    <x v="0"/>
    <x v="0"/>
  </r>
  <r>
    <n v="4006"/>
    <s v="MSPCC, Lawrence"/>
    <n v="76"/>
    <s v="Lawrence"/>
    <s v="Revenue"/>
    <s v="Line Item"/>
    <x v="0"/>
    <s v="3R"/>
    <x v="2"/>
    <x v="0"/>
    <x v="0"/>
  </r>
  <r>
    <n v="4007"/>
    <s v="MSPCC, Lawrence"/>
    <n v="76"/>
    <s v="Lawrence"/>
    <s v="Revenue"/>
    <s v="Total"/>
    <x v="0"/>
    <s v="4R"/>
    <x v="3"/>
    <x v="0"/>
    <x v="1"/>
  </r>
  <r>
    <n v="4008"/>
    <s v="MSPCC, Lawrence"/>
    <n v="76"/>
    <s v="Lawrence"/>
    <s v="Revenue"/>
    <s v="Line Item"/>
    <x v="0"/>
    <s v="5R"/>
    <x v="4"/>
    <x v="0"/>
    <x v="0"/>
  </r>
  <r>
    <n v="4009"/>
    <s v="MSPCC, Lawrence"/>
    <n v="76"/>
    <s v="Lawrence"/>
    <s v="Revenue"/>
    <s v="Line Item"/>
    <x v="0"/>
    <s v="6R"/>
    <x v="5"/>
    <x v="0"/>
    <x v="0"/>
  </r>
  <r>
    <n v="4010"/>
    <s v="MSPCC, Lawrence"/>
    <n v="76"/>
    <s v="Lawrence"/>
    <s v="Revenue"/>
    <s v="Total"/>
    <x v="0"/>
    <s v="7R"/>
    <x v="6"/>
    <x v="0"/>
    <x v="1"/>
  </r>
  <r>
    <n v="4011"/>
    <s v="MSPCC, Lawrence"/>
    <n v="76"/>
    <s v="Lawrence"/>
    <s v="Revenue"/>
    <s v="Line Item"/>
    <x v="0"/>
    <s v="8R"/>
    <x v="7"/>
    <x v="0"/>
    <x v="0"/>
  </r>
  <r>
    <n v="4012"/>
    <s v="MSPCC, Lawrence"/>
    <n v="76"/>
    <s v="Lawrence"/>
    <s v="Revenue"/>
    <s v="Line Item"/>
    <x v="0"/>
    <s v="9R"/>
    <x v="8"/>
    <x v="0"/>
    <x v="0"/>
  </r>
  <r>
    <n v="4013"/>
    <s v="MSPCC, Lawrence"/>
    <n v="76"/>
    <s v="Lawrence"/>
    <s v="Revenue"/>
    <s v="Line Item"/>
    <x v="0"/>
    <s v="10R"/>
    <x v="9"/>
    <x v="0"/>
    <x v="0"/>
  </r>
  <r>
    <n v="4014"/>
    <s v="MSPCC, Lawrence"/>
    <n v="76"/>
    <s v="Lawrence"/>
    <s v="Revenue"/>
    <s v="Line Item"/>
    <x v="0"/>
    <s v="11R"/>
    <x v="10"/>
    <x v="0"/>
    <x v="651"/>
  </r>
  <r>
    <n v="4015"/>
    <s v="MSPCC, Lawrence"/>
    <n v="76"/>
    <s v="Lawrence"/>
    <s v="Revenue"/>
    <s v="Line Item"/>
    <x v="0"/>
    <s v="12R"/>
    <x v="11"/>
    <x v="0"/>
    <x v="0"/>
  </r>
  <r>
    <n v="4016"/>
    <s v="MSPCC, Lawrence"/>
    <n v="76"/>
    <s v="Lawrence"/>
    <s v="Revenue"/>
    <s v="Line Item"/>
    <x v="0"/>
    <s v="13R"/>
    <x v="12"/>
    <x v="0"/>
    <x v="0"/>
  </r>
  <r>
    <n v="4017"/>
    <s v="MSPCC, Lawrence"/>
    <n v="76"/>
    <s v="Lawrence"/>
    <s v="Revenue"/>
    <s v="Line Item"/>
    <x v="0"/>
    <s v="14R"/>
    <x v="13"/>
    <x v="0"/>
    <x v="0"/>
  </r>
  <r>
    <n v="4018"/>
    <s v="MSPCC, Lawrence"/>
    <n v="76"/>
    <s v="Lawrence"/>
    <s v="Revenue"/>
    <s v="Line Item"/>
    <x v="0"/>
    <s v="15R"/>
    <x v="14"/>
    <x v="0"/>
    <x v="0"/>
  </r>
  <r>
    <n v="4019"/>
    <s v="MSPCC, Lawrence"/>
    <n v="76"/>
    <s v="Lawrence"/>
    <s v="Revenue"/>
    <s v="Line Item"/>
    <x v="0"/>
    <s v="16R"/>
    <x v="15"/>
    <x v="0"/>
    <x v="0"/>
  </r>
  <r>
    <n v="4020"/>
    <s v="MSPCC, Lawrence"/>
    <n v="76"/>
    <s v="Lawrence"/>
    <s v="Revenue"/>
    <s v="Line Item"/>
    <x v="0"/>
    <s v="17R"/>
    <x v="16"/>
    <x v="0"/>
    <x v="0"/>
  </r>
  <r>
    <n v="4021"/>
    <s v="MSPCC, Lawrence"/>
    <n v="76"/>
    <s v="Lawrence"/>
    <s v="Revenue"/>
    <s v="Line Item"/>
    <x v="0"/>
    <s v="18R"/>
    <x v="17"/>
    <x v="0"/>
    <x v="0"/>
  </r>
  <r>
    <n v="4022"/>
    <s v="MSPCC, Lawrence"/>
    <n v="76"/>
    <s v="Lawrence"/>
    <s v="Revenue"/>
    <s v="Line Item"/>
    <x v="0"/>
    <s v="19R"/>
    <x v="18"/>
    <x v="0"/>
    <x v="0"/>
  </r>
  <r>
    <n v="4023"/>
    <s v="MSPCC, Lawrence"/>
    <n v="76"/>
    <s v="Lawrence"/>
    <s v="Revenue"/>
    <s v="Line Item"/>
    <x v="0"/>
    <s v="20R"/>
    <x v="19"/>
    <x v="0"/>
    <x v="0"/>
  </r>
  <r>
    <n v="4024"/>
    <s v="MSPCC, Lawrence"/>
    <n v="76"/>
    <s v="Lawrence"/>
    <s v="Revenue"/>
    <s v="Line Item"/>
    <x v="0"/>
    <s v="21R"/>
    <x v="20"/>
    <x v="0"/>
    <x v="0"/>
  </r>
  <r>
    <n v="4025"/>
    <s v="MSPCC, Lawrence"/>
    <n v="76"/>
    <s v="Lawrence"/>
    <s v="Revenue"/>
    <s v="Line Item"/>
    <x v="0"/>
    <s v="22R"/>
    <x v="21"/>
    <x v="0"/>
    <x v="0"/>
  </r>
  <r>
    <n v="4026"/>
    <s v="MSPCC, Lawrence"/>
    <n v="76"/>
    <s v="Lawrence"/>
    <s v="Revenue"/>
    <s v="Line Item"/>
    <x v="0"/>
    <s v="23R"/>
    <x v="22"/>
    <x v="0"/>
    <x v="0"/>
  </r>
  <r>
    <n v="4027"/>
    <s v="MSPCC, Lawrence"/>
    <n v="76"/>
    <s v="Lawrence"/>
    <s v="Revenue"/>
    <s v="Line Item"/>
    <x v="0"/>
    <s v="24R"/>
    <x v="23"/>
    <x v="0"/>
    <x v="0"/>
  </r>
  <r>
    <n v="4028"/>
    <s v="MSPCC, Lawrence"/>
    <n v="76"/>
    <s v="Lawrence"/>
    <s v="Revenue"/>
    <s v="Line Item"/>
    <x v="0"/>
    <s v="25R"/>
    <x v="24"/>
    <x v="0"/>
    <x v="0"/>
  </r>
  <r>
    <n v="4029"/>
    <s v="MSPCC, Lawrence"/>
    <n v="76"/>
    <s v="Lawrence"/>
    <s v="Revenue"/>
    <s v="Line Item"/>
    <x v="0"/>
    <s v="26R"/>
    <x v="25"/>
    <x v="0"/>
    <x v="0"/>
  </r>
  <r>
    <n v="4030"/>
    <s v="MSPCC, Lawrence"/>
    <n v="76"/>
    <s v="Lawrence"/>
    <s v="Revenue"/>
    <s v="Line Item"/>
    <x v="0"/>
    <s v="27R"/>
    <x v="26"/>
    <x v="0"/>
    <x v="0"/>
  </r>
  <r>
    <n v="4031"/>
    <s v="MSPCC, Lawrence"/>
    <n v="76"/>
    <s v="Lawrence"/>
    <s v="Revenue"/>
    <s v="Line Item"/>
    <x v="0"/>
    <s v="28R"/>
    <x v="27"/>
    <x v="0"/>
    <x v="0"/>
  </r>
  <r>
    <n v="4032"/>
    <s v="MSPCC, Lawrence"/>
    <n v="76"/>
    <s v="Lawrence"/>
    <s v="Revenue"/>
    <s v="Line Item"/>
    <x v="0"/>
    <s v="29R"/>
    <x v="28"/>
    <x v="0"/>
    <x v="652"/>
  </r>
  <r>
    <n v="4033"/>
    <s v="MSPCC, Lawrence"/>
    <n v="76"/>
    <s v="Lawrence"/>
    <s v="Revenue"/>
    <s v="Line Item"/>
    <x v="0"/>
    <s v="30R"/>
    <x v="29"/>
    <x v="0"/>
    <x v="0"/>
  </r>
  <r>
    <n v="4034"/>
    <s v="MSPCC, Lawrence"/>
    <n v="76"/>
    <s v="Lawrence"/>
    <s v="Revenue"/>
    <s v="Line Item"/>
    <x v="0"/>
    <s v="31R"/>
    <x v="30"/>
    <x v="0"/>
    <x v="0"/>
  </r>
  <r>
    <n v="4035"/>
    <s v="MSPCC, Lawrence"/>
    <n v="76"/>
    <s v="Lawrence"/>
    <s v="Revenue"/>
    <s v="Line Item"/>
    <x v="0"/>
    <s v="32R"/>
    <x v="31"/>
    <x v="0"/>
    <x v="0"/>
  </r>
  <r>
    <n v="4036"/>
    <s v="MSPCC, Lawrence"/>
    <n v="76"/>
    <s v="Lawrence"/>
    <s v="Revenue"/>
    <s v="Line Item"/>
    <x v="0"/>
    <s v="33R"/>
    <x v="32"/>
    <x v="0"/>
    <x v="0"/>
  </r>
  <r>
    <n v="4037"/>
    <s v="MSPCC, Lawrence"/>
    <n v="76"/>
    <s v="Lawrence"/>
    <s v="Revenue"/>
    <s v="Line Item"/>
    <x v="0"/>
    <s v="34R"/>
    <x v="33"/>
    <x v="0"/>
    <x v="0"/>
  </r>
  <r>
    <n v="4038"/>
    <s v="MSPCC, Lawrence"/>
    <n v="76"/>
    <s v="Lawrence"/>
    <s v="Revenue"/>
    <s v="Line Item"/>
    <x v="0"/>
    <s v="35R"/>
    <x v="34"/>
    <x v="0"/>
    <x v="0"/>
  </r>
  <r>
    <n v="4039"/>
    <s v="MSPCC, Lawrence"/>
    <n v="76"/>
    <s v="Lawrence"/>
    <s v="Revenue"/>
    <s v="Line Item"/>
    <x v="0"/>
    <s v="36R"/>
    <x v="35"/>
    <x v="0"/>
    <x v="0"/>
  </r>
  <r>
    <n v="4040"/>
    <s v="MSPCC, Lawrence"/>
    <n v="76"/>
    <s v="Lawrence"/>
    <s v="Revenue"/>
    <s v="Line Item"/>
    <x v="0"/>
    <s v="37R"/>
    <x v="36"/>
    <x v="0"/>
    <x v="0"/>
  </r>
  <r>
    <n v="4041"/>
    <s v="MSPCC, Lawrence"/>
    <n v="76"/>
    <s v="Lawrence"/>
    <s v="Revenue"/>
    <s v="Line Item"/>
    <x v="0"/>
    <s v="38R"/>
    <x v="37"/>
    <x v="0"/>
    <x v="0"/>
  </r>
  <r>
    <n v="4042"/>
    <s v="MSPCC, Lawrence"/>
    <n v="76"/>
    <s v="Lawrence"/>
    <s v="Revenue"/>
    <s v="Line Item"/>
    <x v="0"/>
    <s v="39R"/>
    <x v="38"/>
    <x v="0"/>
    <x v="0"/>
  </r>
  <r>
    <n v="4043"/>
    <s v="MSPCC, Lawrence"/>
    <n v="76"/>
    <s v="Lawrence"/>
    <s v="Revenue"/>
    <s v="Line Item"/>
    <x v="0"/>
    <s v="40R"/>
    <x v="39"/>
    <x v="0"/>
    <x v="0"/>
  </r>
  <r>
    <n v="4044"/>
    <s v="MSPCC, Lawrence"/>
    <n v="76"/>
    <s v="Lawrence"/>
    <s v="Revenue"/>
    <s v="Line Item"/>
    <x v="0"/>
    <s v="41R"/>
    <x v="40"/>
    <x v="0"/>
    <x v="0"/>
  </r>
  <r>
    <n v="4045"/>
    <s v="MSPCC, Lawrence"/>
    <n v="76"/>
    <s v="Lawrence"/>
    <s v="Revenue"/>
    <s v="Line Item"/>
    <x v="0"/>
    <s v="42R"/>
    <x v="41"/>
    <x v="0"/>
    <x v="0"/>
  </r>
  <r>
    <n v="4046"/>
    <s v="MSPCC, Lawrence"/>
    <n v="76"/>
    <s v="Lawrence"/>
    <s v="Revenue"/>
    <s v="Total"/>
    <x v="0"/>
    <s v="43R"/>
    <x v="42"/>
    <x v="0"/>
    <x v="653"/>
  </r>
  <r>
    <n v="4047"/>
    <s v="MSPCC, Lawrence"/>
    <n v="76"/>
    <s v="Lawrence"/>
    <s v="Revenue"/>
    <s v="Line Item"/>
    <x v="0"/>
    <s v="44R"/>
    <x v="43"/>
    <x v="0"/>
    <x v="0"/>
  </r>
  <r>
    <n v="4048"/>
    <s v="MSPCC, Lawrence"/>
    <n v="76"/>
    <s v="Lawrence"/>
    <s v="Revenue"/>
    <s v="Line Item"/>
    <x v="0"/>
    <s v="45R"/>
    <x v="44"/>
    <x v="0"/>
    <x v="0"/>
  </r>
  <r>
    <n v="4049"/>
    <s v="MSPCC, Lawrence"/>
    <n v="76"/>
    <s v="Lawrence"/>
    <s v="Revenue"/>
    <s v="Line Item"/>
    <x v="0"/>
    <s v="46R"/>
    <x v="45"/>
    <x v="0"/>
    <x v="0"/>
  </r>
  <r>
    <n v="4050"/>
    <s v="MSPCC, Lawrence"/>
    <n v="76"/>
    <s v="Lawrence"/>
    <s v="Revenue"/>
    <s v="Line Item"/>
    <x v="0"/>
    <s v="47R"/>
    <x v="46"/>
    <x v="0"/>
    <x v="0"/>
  </r>
  <r>
    <n v="4051"/>
    <s v="MSPCC, Lawrence"/>
    <n v="76"/>
    <s v="Lawrence"/>
    <s v="Revenue"/>
    <s v="Line Item"/>
    <x v="0"/>
    <s v="48R"/>
    <x v="47"/>
    <x v="0"/>
    <x v="0"/>
  </r>
  <r>
    <n v="4052"/>
    <s v="MSPCC, Lawrence"/>
    <n v="76"/>
    <s v="Lawrence"/>
    <s v="Revenue"/>
    <s v="Line Item"/>
    <x v="0"/>
    <s v="49R"/>
    <x v="48"/>
    <x v="0"/>
    <x v="0"/>
  </r>
  <r>
    <n v="4053"/>
    <s v="MSPCC, Lawrence"/>
    <n v="76"/>
    <s v="Lawrence"/>
    <s v="Revenue"/>
    <s v="Line Item"/>
    <x v="0"/>
    <s v="50R"/>
    <x v="49"/>
    <x v="0"/>
    <x v="0"/>
  </r>
  <r>
    <n v="4054"/>
    <s v="MSPCC, Lawrence"/>
    <n v="76"/>
    <s v="Lawrence"/>
    <s v="Revenue"/>
    <s v="Line Item"/>
    <x v="0"/>
    <s v="51R"/>
    <x v="50"/>
    <x v="0"/>
    <x v="0"/>
  </r>
  <r>
    <n v="4055"/>
    <s v="MSPCC, Lawrence"/>
    <n v="76"/>
    <s v="Lawrence"/>
    <s v="Revenue"/>
    <s v="Line Item"/>
    <x v="0"/>
    <s v="52R"/>
    <x v="51"/>
    <x v="0"/>
    <x v="0"/>
  </r>
  <r>
    <n v="4056"/>
    <s v="MSPCC, Lawrence"/>
    <n v="76"/>
    <s v="Lawrence"/>
    <s v="Revenue"/>
    <s v="Total"/>
    <x v="0"/>
    <s v="53R"/>
    <x v="52"/>
    <x v="0"/>
    <x v="653"/>
  </r>
  <r>
    <n v="4057"/>
    <s v="MSPCC, Lawrence"/>
    <n v="76"/>
    <s v="Lawrence"/>
    <s v="Salary Expense"/>
    <s v="Line Item"/>
    <x v="1"/>
    <s v="1S"/>
    <x v="53"/>
    <x v="19"/>
    <x v="654"/>
  </r>
  <r>
    <n v="4058"/>
    <s v="MSPCC, Lawrence"/>
    <n v="76"/>
    <s v="Lawrence"/>
    <s v="Salary Expense"/>
    <s v="Line Item"/>
    <x v="1"/>
    <s v="2S"/>
    <x v="54"/>
    <x v="0"/>
    <x v="0"/>
  </r>
  <r>
    <n v="4059"/>
    <s v="MSPCC, Lawrence"/>
    <n v="76"/>
    <s v="Lawrence"/>
    <s v="Salary Expense"/>
    <s v="Line Item"/>
    <x v="1"/>
    <s v="3S"/>
    <x v="55"/>
    <x v="28"/>
    <x v="655"/>
  </r>
  <r>
    <n v="4060"/>
    <s v="MSPCC, Lawrence"/>
    <n v="76"/>
    <s v="Lawrence"/>
    <s v="Salary Expense"/>
    <s v="Line Item"/>
    <x v="2"/>
    <s v="4S"/>
    <x v="56"/>
    <x v="0"/>
    <x v="0"/>
  </r>
  <r>
    <n v="4061"/>
    <s v="MSPCC, Lawrence"/>
    <n v="76"/>
    <s v="Lawrence"/>
    <s v="Salary Expense"/>
    <s v="Line Item"/>
    <x v="2"/>
    <s v="5S"/>
    <x v="57"/>
    <x v="0"/>
    <x v="0"/>
  </r>
  <r>
    <n v="4062"/>
    <s v="MSPCC, Lawrence"/>
    <n v="76"/>
    <s v="Lawrence"/>
    <s v="Salary Expense"/>
    <s v="Line Item"/>
    <x v="2"/>
    <s v="6S"/>
    <x v="58"/>
    <x v="0"/>
    <x v="0"/>
  </r>
  <r>
    <n v="4063"/>
    <s v="MSPCC, Lawrence"/>
    <n v="76"/>
    <s v="Lawrence"/>
    <s v="Salary Expense"/>
    <s v="Line Item"/>
    <x v="2"/>
    <s v="7S"/>
    <x v="59"/>
    <x v="0"/>
    <x v="0"/>
  </r>
  <r>
    <n v="4064"/>
    <s v="MSPCC, Lawrence"/>
    <n v="76"/>
    <s v="Lawrence"/>
    <s v="Salary Expense"/>
    <s v="Line Item"/>
    <x v="2"/>
    <s v="8S"/>
    <x v="60"/>
    <x v="0"/>
    <x v="0"/>
  </r>
  <r>
    <n v="4065"/>
    <s v="MSPCC, Lawrence"/>
    <n v="76"/>
    <s v="Lawrence"/>
    <s v="Salary Expense"/>
    <s v="Line Item"/>
    <x v="2"/>
    <s v="9S"/>
    <x v="61"/>
    <x v="0"/>
    <x v="0"/>
  </r>
  <r>
    <n v="4066"/>
    <s v="MSPCC, Lawrence"/>
    <n v="76"/>
    <s v="Lawrence"/>
    <s v="Salary Expense"/>
    <s v="Line Item"/>
    <x v="2"/>
    <s v="10S"/>
    <x v="62"/>
    <x v="0"/>
    <x v="0"/>
  </r>
  <r>
    <n v="4067"/>
    <s v="MSPCC, Lawrence"/>
    <n v="76"/>
    <s v="Lawrence"/>
    <s v="Salary Expense"/>
    <s v="Line Item"/>
    <x v="2"/>
    <s v="11S"/>
    <x v="63"/>
    <x v="0"/>
    <x v="0"/>
  </r>
  <r>
    <n v="4068"/>
    <s v="MSPCC, Lawrence"/>
    <n v="76"/>
    <s v="Lawrence"/>
    <s v="Salary Expense"/>
    <s v="Line Item"/>
    <x v="2"/>
    <s v="12S"/>
    <x v="64"/>
    <x v="0"/>
    <x v="0"/>
  </r>
  <r>
    <n v="4069"/>
    <s v="MSPCC, Lawrence"/>
    <n v="76"/>
    <s v="Lawrence"/>
    <s v="Salary Expense"/>
    <s v="Line Item"/>
    <x v="2"/>
    <s v="13S"/>
    <x v="65"/>
    <x v="0"/>
    <x v="0"/>
  </r>
  <r>
    <n v="4070"/>
    <s v="MSPCC, Lawrence"/>
    <n v="76"/>
    <s v="Lawrence"/>
    <s v="Salary Expense"/>
    <s v="Line Item"/>
    <x v="2"/>
    <s v="14S"/>
    <x v="66"/>
    <x v="0"/>
    <x v="0"/>
  </r>
  <r>
    <n v="4071"/>
    <s v="MSPCC, Lawrence"/>
    <n v="76"/>
    <s v="Lawrence"/>
    <s v="Salary Expense"/>
    <s v="Line Item"/>
    <x v="2"/>
    <s v="15S"/>
    <x v="67"/>
    <x v="0"/>
    <x v="0"/>
  </r>
  <r>
    <n v="4072"/>
    <s v="MSPCC, Lawrence"/>
    <n v="76"/>
    <s v="Lawrence"/>
    <s v="Salary Expense"/>
    <s v="Line Item"/>
    <x v="2"/>
    <s v="16S"/>
    <x v="68"/>
    <x v="0"/>
    <x v="0"/>
  </r>
  <r>
    <n v="4073"/>
    <s v="MSPCC, Lawrence"/>
    <n v="76"/>
    <s v="Lawrence"/>
    <s v="Salary Expense"/>
    <s v="Line Item"/>
    <x v="2"/>
    <s v="17S"/>
    <x v="69"/>
    <x v="0"/>
    <x v="0"/>
  </r>
  <r>
    <n v="4074"/>
    <s v="MSPCC, Lawrence"/>
    <n v="76"/>
    <s v="Lawrence"/>
    <s v="Salary Expense"/>
    <s v="Line Item"/>
    <x v="2"/>
    <s v="18S"/>
    <x v="70"/>
    <x v="0"/>
    <x v="0"/>
  </r>
  <r>
    <n v="4075"/>
    <s v="MSPCC, Lawrence"/>
    <n v="76"/>
    <s v="Lawrence"/>
    <s v="Salary Expense"/>
    <s v="Line Item"/>
    <x v="2"/>
    <s v="19S"/>
    <x v="71"/>
    <x v="0"/>
    <x v="0"/>
  </r>
  <r>
    <n v="4076"/>
    <s v="MSPCC, Lawrence"/>
    <n v="76"/>
    <s v="Lawrence"/>
    <s v="Salary Expense"/>
    <s v="Line Item"/>
    <x v="2"/>
    <s v="20S"/>
    <x v="72"/>
    <x v="0"/>
    <x v="0"/>
  </r>
  <r>
    <n v="4077"/>
    <s v="MSPCC, Lawrence"/>
    <n v="76"/>
    <s v="Lawrence"/>
    <s v="Salary Expense"/>
    <s v="Line Item"/>
    <x v="2"/>
    <s v="21S"/>
    <x v="73"/>
    <x v="0"/>
    <x v="0"/>
  </r>
  <r>
    <n v="4078"/>
    <s v="MSPCC, Lawrence"/>
    <n v="76"/>
    <s v="Lawrence"/>
    <s v="Salary Expense"/>
    <s v="Line Item"/>
    <x v="2"/>
    <s v="22S"/>
    <x v="74"/>
    <x v="0"/>
    <x v="0"/>
  </r>
  <r>
    <n v="4079"/>
    <s v="MSPCC, Lawrence"/>
    <n v="76"/>
    <s v="Lawrence"/>
    <s v="Salary Expense"/>
    <s v="Line Item"/>
    <x v="2"/>
    <s v="23S"/>
    <x v="75"/>
    <x v="0"/>
    <x v="0"/>
  </r>
  <r>
    <n v="4080"/>
    <s v="MSPCC, Lawrence"/>
    <n v="76"/>
    <s v="Lawrence"/>
    <s v="Salary Expense"/>
    <s v="Line Item"/>
    <x v="2"/>
    <s v="24S"/>
    <x v="76"/>
    <x v="0"/>
    <x v="0"/>
  </r>
  <r>
    <n v="4081"/>
    <s v="MSPCC, Lawrence"/>
    <n v="76"/>
    <s v="Lawrence"/>
    <s v="Salary Expense"/>
    <s v="Line Item"/>
    <x v="2"/>
    <s v="25S"/>
    <x v="77"/>
    <x v="0"/>
    <x v="0"/>
  </r>
  <r>
    <n v="4082"/>
    <s v="MSPCC, Lawrence"/>
    <n v="76"/>
    <s v="Lawrence"/>
    <s v="Salary Expense"/>
    <s v="Line Item"/>
    <x v="2"/>
    <s v="26S"/>
    <x v="78"/>
    <x v="0"/>
    <x v="0"/>
  </r>
  <r>
    <n v="4083"/>
    <s v="MSPCC, Lawrence"/>
    <n v="76"/>
    <s v="Lawrence"/>
    <s v="Salary Expense"/>
    <s v="Line Item"/>
    <x v="2"/>
    <s v="27S"/>
    <x v="79"/>
    <x v="0"/>
    <x v="0"/>
  </r>
  <r>
    <n v="4084"/>
    <s v="MSPCC, Lawrence"/>
    <n v="76"/>
    <s v="Lawrence"/>
    <s v="Salary Expense"/>
    <s v="Line Item"/>
    <x v="2"/>
    <s v="28S"/>
    <x v="80"/>
    <x v="0"/>
    <x v="0"/>
  </r>
  <r>
    <n v="4085"/>
    <s v="MSPCC, Lawrence"/>
    <n v="76"/>
    <s v="Lawrence"/>
    <s v="Salary Expense"/>
    <s v="Line Item"/>
    <x v="2"/>
    <s v="29S"/>
    <x v="81"/>
    <x v="0"/>
    <x v="0"/>
  </r>
  <r>
    <n v="4086"/>
    <s v="MSPCC, Lawrence"/>
    <n v="76"/>
    <s v="Lawrence"/>
    <s v="Salary Expense"/>
    <s v="Line Item"/>
    <x v="2"/>
    <s v="30S"/>
    <x v="82"/>
    <x v="0"/>
    <x v="0"/>
  </r>
  <r>
    <n v="4087"/>
    <s v="MSPCC, Lawrence"/>
    <n v="76"/>
    <s v="Lawrence"/>
    <s v="Salary Expense"/>
    <s v="Line Item"/>
    <x v="2"/>
    <s v="31S"/>
    <x v="83"/>
    <x v="0"/>
    <x v="0"/>
  </r>
  <r>
    <n v="4088"/>
    <s v="MSPCC, Lawrence"/>
    <n v="76"/>
    <s v="Lawrence"/>
    <s v="Salary Expense"/>
    <s v="Line Item"/>
    <x v="2"/>
    <s v="32S"/>
    <x v="84"/>
    <x v="0"/>
    <x v="0"/>
  </r>
  <r>
    <n v="4089"/>
    <s v="MSPCC, Lawrence"/>
    <n v="76"/>
    <s v="Lawrence"/>
    <s v="Salary Expense"/>
    <s v="Line Item"/>
    <x v="2"/>
    <s v="33S"/>
    <x v="85"/>
    <x v="0"/>
    <x v="0"/>
  </r>
  <r>
    <n v="4090"/>
    <s v="MSPCC, Lawrence"/>
    <n v="76"/>
    <s v="Lawrence"/>
    <s v="Salary Expense"/>
    <s v="Line Item"/>
    <x v="2"/>
    <s v="34S"/>
    <x v="86"/>
    <x v="0"/>
    <x v="0"/>
  </r>
  <r>
    <n v="4091"/>
    <s v="MSPCC, Lawrence"/>
    <n v="76"/>
    <s v="Lawrence"/>
    <s v="Salary Expense"/>
    <s v="Line Item"/>
    <x v="2"/>
    <s v="35S"/>
    <x v="87"/>
    <x v="93"/>
    <x v="656"/>
  </r>
  <r>
    <n v="4092"/>
    <s v="MSPCC, Lawrence"/>
    <n v="76"/>
    <s v="Lawrence"/>
    <s v="Salary Expense"/>
    <s v="Line Item"/>
    <x v="2"/>
    <s v="36S"/>
    <x v="88"/>
    <x v="0"/>
    <x v="0"/>
  </r>
  <r>
    <n v="4093"/>
    <s v="MSPCC, Lawrence"/>
    <n v="76"/>
    <s v="Lawrence"/>
    <s v="Salary Expense"/>
    <s v="Line Item"/>
    <x v="2"/>
    <s v="37S"/>
    <x v="89"/>
    <x v="0"/>
    <x v="0"/>
  </r>
  <r>
    <n v="4094"/>
    <s v="MSPCC, Lawrence"/>
    <n v="76"/>
    <s v="Lawrence"/>
    <s v="Salary Expense"/>
    <s v="Line Item"/>
    <x v="0"/>
    <s v="38S"/>
    <x v="90"/>
    <x v="0"/>
    <x v="0"/>
  </r>
  <r>
    <n v="4095"/>
    <s v="MSPCC, Lawrence"/>
    <n v="76"/>
    <s v="Lawrence"/>
    <s v="Salary Expense"/>
    <s v="Total"/>
    <x v="0"/>
    <s v="39S"/>
    <x v="91"/>
    <x v="22"/>
    <x v="657"/>
  </r>
  <r>
    <n v="4096"/>
    <s v="MSPCC, Lawrence"/>
    <n v="76"/>
    <s v="Lawrence"/>
    <s v="Expense"/>
    <s v="Total"/>
    <x v="0"/>
    <s v="1E"/>
    <x v="92"/>
    <x v="22"/>
    <x v="657"/>
  </r>
  <r>
    <n v="4097"/>
    <s v="MSPCC, Lawrence"/>
    <n v="76"/>
    <s v="Lawrence"/>
    <s v="Expense"/>
    <s v="Line Item"/>
    <x v="0"/>
    <s v="2E"/>
    <x v="93"/>
    <x v="0"/>
    <x v="0"/>
  </r>
  <r>
    <n v="4098"/>
    <s v="MSPCC, Lawrence"/>
    <n v="76"/>
    <s v="Lawrence"/>
    <s v="Expense"/>
    <s v="Line Item"/>
    <x v="0"/>
    <s v="3E"/>
    <x v="94"/>
    <x v="0"/>
    <x v="0"/>
  </r>
  <r>
    <n v="4099"/>
    <s v="MSPCC, Lawrence"/>
    <n v="76"/>
    <s v="Lawrence"/>
    <s v="Expense"/>
    <s v="Line Item"/>
    <x v="0"/>
    <s v="4E"/>
    <x v="95"/>
    <x v="0"/>
    <x v="0"/>
  </r>
  <r>
    <n v="4100"/>
    <s v="MSPCC, Lawrence"/>
    <n v="76"/>
    <s v="Lawrence"/>
    <s v="Expense"/>
    <s v="Line Item"/>
    <x v="0"/>
    <s v="5E"/>
    <x v="96"/>
    <x v="0"/>
    <x v="0"/>
  </r>
  <r>
    <n v="4101"/>
    <s v="MSPCC, Lawrence"/>
    <n v="76"/>
    <s v="Lawrence"/>
    <s v="Expense"/>
    <s v="Total"/>
    <x v="0"/>
    <s v="6E"/>
    <x v="97"/>
    <x v="6"/>
    <x v="1"/>
  </r>
  <r>
    <n v="4102"/>
    <s v="MSPCC, Lawrence"/>
    <n v="76"/>
    <s v="Lawrence"/>
    <s v="Expense"/>
    <s v="Line Item"/>
    <x v="0"/>
    <s v="7E"/>
    <x v="98"/>
    <x v="0"/>
    <x v="0"/>
  </r>
  <r>
    <n v="4103"/>
    <s v="MSPCC, Lawrence"/>
    <n v="76"/>
    <s v="Lawrence"/>
    <s v="Expense"/>
    <s v="Total"/>
    <x v="0"/>
    <s v="8E"/>
    <x v="99"/>
    <x v="22"/>
    <x v="657"/>
  </r>
  <r>
    <n v="4104"/>
    <s v="MSPCC, Lawrence"/>
    <n v="76"/>
    <s v="Lawrence"/>
    <s v="Expense"/>
    <s v="Line Item"/>
    <x v="0"/>
    <s v="9E"/>
    <x v="100"/>
    <x v="0"/>
    <x v="658"/>
  </r>
  <r>
    <n v="4105"/>
    <s v="MSPCC, Lawrence"/>
    <n v="76"/>
    <s v="Lawrence"/>
    <s v="Expense"/>
    <s v="Line Item"/>
    <x v="0"/>
    <s v="10E"/>
    <x v="101"/>
    <x v="0"/>
    <x v="659"/>
  </r>
  <r>
    <n v="4106"/>
    <s v="MSPCC, Lawrence"/>
    <n v="76"/>
    <s v="Lawrence"/>
    <s v="Expense"/>
    <s v="Line Item"/>
    <x v="0"/>
    <s v="11E"/>
    <x v="102"/>
    <x v="0"/>
    <x v="660"/>
  </r>
  <r>
    <n v="4107"/>
    <s v="MSPCC, Lawrence"/>
    <n v="76"/>
    <s v="Lawrence"/>
    <s v="Expense"/>
    <s v="Total"/>
    <x v="0"/>
    <s v="12E"/>
    <x v="103"/>
    <x v="0"/>
    <x v="661"/>
  </r>
  <r>
    <n v="4108"/>
    <s v="MSPCC, Lawrence"/>
    <n v="76"/>
    <s v="Lawrence"/>
    <s v="Expense"/>
    <s v="Line Item"/>
    <x v="0"/>
    <s v="13E"/>
    <x v="104"/>
    <x v="0"/>
    <x v="0"/>
  </r>
  <r>
    <n v="4109"/>
    <s v="MSPCC, Lawrence"/>
    <n v="76"/>
    <s v="Lawrence"/>
    <s v="Expense"/>
    <s v="Line Item"/>
    <x v="0"/>
    <s v="14E"/>
    <x v="105"/>
    <x v="0"/>
    <x v="0"/>
  </r>
  <r>
    <n v="4110"/>
    <s v="MSPCC, Lawrence"/>
    <n v="76"/>
    <s v="Lawrence"/>
    <s v="Expense"/>
    <s v="Line Item"/>
    <x v="0"/>
    <s v="15E"/>
    <x v="106"/>
    <x v="0"/>
    <x v="0"/>
  </r>
  <r>
    <n v="4111"/>
    <s v="MSPCC, Lawrence"/>
    <n v="76"/>
    <s v="Lawrence"/>
    <s v="Expense"/>
    <s v="Line Item"/>
    <x v="0"/>
    <s v="16E"/>
    <x v="107"/>
    <x v="0"/>
    <x v="0"/>
  </r>
  <r>
    <n v="4112"/>
    <s v="MSPCC, Lawrence"/>
    <n v="76"/>
    <s v="Lawrence"/>
    <s v="Expense"/>
    <s v="Total"/>
    <x v="0"/>
    <s v="17E"/>
    <x v="108"/>
    <x v="0"/>
    <x v="1"/>
  </r>
  <r>
    <n v="4113"/>
    <s v="MSPCC, Lawrence"/>
    <n v="76"/>
    <s v="Lawrence"/>
    <s v="Expense"/>
    <s v="Line Item"/>
    <x v="0"/>
    <s v="18E"/>
    <x v="109"/>
    <x v="0"/>
    <x v="0"/>
  </r>
  <r>
    <n v="4114"/>
    <s v="MSPCC, Lawrence"/>
    <n v="76"/>
    <s v="Lawrence"/>
    <s v="Expense"/>
    <s v="Line Item"/>
    <x v="0"/>
    <s v="19E"/>
    <x v="110"/>
    <x v="0"/>
    <x v="0"/>
  </r>
  <r>
    <n v="4115"/>
    <s v="MSPCC, Lawrence"/>
    <n v="76"/>
    <s v="Lawrence"/>
    <s v="Expense"/>
    <s v="Line Item"/>
    <x v="0"/>
    <s v="20E"/>
    <x v="111"/>
    <x v="0"/>
    <x v="0"/>
  </r>
  <r>
    <n v="4116"/>
    <s v="MSPCC, Lawrence"/>
    <n v="76"/>
    <s v="Lawrence"/>
    <s v="Expense"/>
    <s v="Line Item"/>
    <x v="0"/>
    <s v="21E"/>
    <x v="112"/>
    <x v="0"/>
    <x v="662"/>
  </r>
  <r>
    <n v="4117"/>
    <s v="MSPCC, Lawrence"/>
    <n v="76"/>
    <s v="Lawrence"/>
    <s v="Expense"/>
    <s v="Line Item"/>
    <x v="0"/>
    <s v="22E"/>
    <x v="113"/>
    <x v="0"/>
    <x v="0"/>
  </r>
  <r>
    <n v="4118"/>
    <s v="MSPCC, Lawrence"/>
    <n v="76"/>
    <s v="Lawrence"/>
    <s v="Expense"/>
    <s v="Line Item"/>
    <x v="0"/>
    <s v="23E"/>
    <x v="114"/>
    <x v="0"/>
    <x v="663"/>
  </r>
  <r>
    <n v="4119"/>
    <s v="MSPCC, Lawrence"/>
    <n v="76"/>
    <s v="Lawrence"/>
    <s v="Expense"/>
    <s v="Line Item"/>
    <x v="0"/>
    <s v="24E"/>
    <x v="115"/>
    <x v="0"/>
    <x v="0"/>
  </r>
  <r>
    <n v="4120"/>
    <s v="MSPCC, Lawrence"/>
    <n v="76"/>
    <s v="Lawrence"/>
    <s v="Expense"/>
    <s v="Line Item"/>
    <x v="0"/>
    <s v="25E"/>
    <x v="116"/>
    <x v="0"/>
    <x v="0"/>
  </r>
  <r>
    <n v="4121"/>
    <s v="MSPCC, Lawrence"/>
    <n v="76"/>
    <s v="Lawrence"/>
    <s v="Expense"/>
    <s v="Line Item"/>
    <x v="0"/>
    <s v="26E"/>
    <x v="117"/>
    <x v="0"/>
    <x v="0"/>
  </r>
  <r>
    <n v="4122"/>
    <s v="MSPCC, Lawrence"/>
    <n v="76"/>
    <s v="Lawrence"/>
    <s v="Expense"/>
    <s v="Line Item"/>
    <x v="0"/>
    <s v="27E"/>
    <x v="118"/>
    <x v="0"/>
    <x v="0"/>
  </r>
  <r>
    <n v="4123"/>
    <s v="MSPCC, Lawrence"/>
    <n v="76"/>
    <s v="Lawrence"/>
    <s v="Expense"/>
    <s v="Line Item"/>
    <x v="0"/>
    <s v="28E"/>
    <x v="119"/>
    <x v="0"/>
    <x v="0"/>
  </r>
  <r>
    <n v="4124"/>
    <s v="MSPCC, Lawrence"/>
    <n v="76"/>
    <s v="Lawrence"/>
    <s v="Expense"/>
    <s v="Line Item"/>
    <x v="0"/>
    <s v="29E"/>
    <x v="120"/>
    <x v="0"/>
    <x v="0"/>
  </r>
  <r>
    <n v="4125"/>
    <s v="MSPCC, Lawrence"/>
    <n v="76"/>
    <s v="Lawrence"/>
    <s v="Expense"/>
    <s v="Line Item"/>
    <x v="0"/>
    <s v="30E"/>
    <x v="121"/>
    <x v="0"/>
    <x v="0"/>
  </r>
  <r>
    <n v="4126"/>
    <s v="MSPCC, Lawrence"/>
    <n v="76"/>
    <s v="Lawrence"/>
    <s v="Expense"/>
    <s v="Line Item"/>
    <x v="0"/>
    <s v="31E"/>
    <x v="122"/>
    <x v="0"/>
    <x v="0"/>
  </r>
  <r>
    <n v="4127"/>
    <s v="MSPCC, Lawrence"/>
    <n v="76"/>
    <s v="Lawrence"/>
    <s v="Expense"/>
    <s v="Line Item"/>
    <x v="0"/>
    <s v="32E"/>
    <x v="123"/>
    <x v="0"/>
    <x v="0"/>
  </r>
  <r>
    <n v="4128"/>
    <s v="MSPCC, Lawrence"/>
    <n v="76"/>
    <s v="Lawrence"/>
    <s v="Expense"/>
    <s v="Line Item"/>
    <x v="0"/>
    <s v="33E"/>
    <x v="124"/>
    <x v="0"/>
    <x v="664"/>
  </r>
  <r>
    <n v="4129"/>
    <s v="MSPCC, Lawrence"/>
    <n v="76"/>
    <s v="Lawrence"/>
    <s v="Expense"/>
    <s v="Line Item"/>
    <x v="0"/>
    <s v="34E"/>
    <x v="125"/>
    <x v="0"/>
    <x v="0"/>
  </r>
  <r>
    <n v="4130"/>
    <s v="MSPCC, Lawrence"/>
    <n v="76"/>
    <s v="Lawrence"/>
    <s v="Expense"/>
    <s v="Line Item"/>
    <x v="0"/>
    <s v="35E"/>
    <x v="126"/>
    <x v="0"/>
    <x v="0"/>
  </r>
  <r>
    <n v="4131"/>
    <s v="MSPCC, Lawrence"/>
    <n v="76"/>
    <s v="Lawrence"/>
    <s v="Expense"/>
    <s v="Total"/>
    <x v="0"/>
    <s v="36E"/>
    <x v="127"/>
    <x v="0"/>
    <x v="665"/>
  </r>
  <r>
    <n v="4132"/>
    <s v="MSPCC, Lawrence"/>
    <n v="76"/>
    <s v="Lawrence"/>
    <s v="Expense"/>
    <s v="Line Item"/>
    <x v="0"/>
    <s v="42E"/>
    <x v="128"/>
    <x v="0"/>
    <x v="0"/>
  </r>
  <r>
    <n v="4133"/>
    <s v="MSPCC, Lawrence"/>
    <n v="76"/>
    <s v="Lawrence"/>
    <s v="Expense"/>
    <s v="Line Item"/>
    <x v="0"/>
    <s v="43E"/>
    <x v="129"/>
    <x v="0"/>
    <x v="0"/>
  </r>
  <r>
    <n v="4134"/>
    <s v="MSPCC, Lawrence"/>
    <n v="76"/>
    <s v="Lawrence"/>
    <s v="Expense"/>
    <s v="Line Item"/>
    <x v="0"/>
    <s v="44E"/>
    <x v="130"/>
    <x v="0"/>
    <x v="0"/>
  </r>
  <r>
    <n v="4135"/>
    <s v="MSPCC, Lawrence"/>
    <n v="76"/>
    <s v="Lawrence"/>
    <s v="Expense"/>
    <s v="Line Item"/>
    <x v="0"/>
    <s v="48E"/>
    <x v="131"/>
    <x v="0"/>
    <x v="666"/>
  </r>
  <r>
    <n v="4136"/>
    <s v="MSPCC, Lawrence"/>
    <n v="76"/>
    <s v="Lawrence"/>
    <s v="Expense"/>
    <s v="Line Item"/>
    <x v="0"/>
    <s v="49E"/>
    <x v="132"/>
    <x v="0"/>
    <x v="0"/>
  </r>
  <r>
    <n v="4137"/>
    <s v="MSPCC, Lawrence"/>
    <n v="76"/>
    <s v="Lawrence"/>
    <s v="Expense"/>
    <s v="Line Item"/>
    <x v="0"/>
    <s v="50E"/>
    <x v="133"/>
    <x v="0"/>
    <x v="0"/>
  </r>
  <r>
    <n v="4138"/>
    <s v="MSPCC, Lawrence"/>
    <n v="76"/>
    <s v="Lawrence"/>
    <s v="Expense"/>
    <s v="Total"/>
    <x v="0"/>
    <s v="51E"/>
    <x v="134"/>
    <x v="0"/>
    <x v="666"/>
  </r>
  <r>
    <n v="4139"/>
    <s v="MSPCC, Lawrence"/>
    <n v="76"/>
    <s v="Lawrence"/>
    <s v="Expense"/>
    <s v="Line Item"/>
    <x v="0"/>
    <s v="52E"/>
    <x v="135"/>
    <x v="0"/>
    <x v="667"/>
  </r>
  <r>
    <n v="4140"/>
    <s v="MSPCC, Lawrence"/>
    <n v="76"/>
    <s v="Lawrence"/>
    <s v="Expense"/>
    <s v="Total"/>
    <x v="0"/>
    <s v="53E"/>
    <x v="136"/>
    <x v="0"/>
    <x v="668"/>
  </r>
  <r>
    <n v="4141"/>
    <s v="MSPCC, Lawrence"/>
    <n v="76"/>
    <s v="Lawrence"/>
    <s v="Expense"/>
    <s v="Line Item"/>
    <x v="0"/>
    <s v="54E"/>
    <x v="137"/>
    <x v="0"/>
    <x v="0"/>
  </r>
  <r>
    <n v="4142"/>
    <s v="MSPCC, Lawrence"/>
    <n v="76"/>
    <s v="Lawrence"/>
    <s v="Expense"/>
    <s v="Line Item"/>
    <x v="0"/>
    <s v="55E"/>
    <x v="138"/>
    <x v="0"/>
    <x v="0"/>
  </r>
  <r>
    <n v="4143"/>
    <s v="MSPCC, Lawrence"/>
    <n v="76"/>
    <s v="Lawrence"/>
    <s v="Expense"/>
    <s v="Total"/>
    <x v="0"/>
    <s v="56E"/>
    <x v="139"/>
    <x v="0"/>
    <x v="668"/>
  </r>
  <r>
    <n v="4144"/>
    <s v="MSPCC, Lawrence"/>
    <n v="76"/>
    <s v="Lawrence"/>
    <s v="Expense"/>
    <s v="Total"/>
    <x v="0"/>
    <s v="57E"/>
    <x v="140"/>
    <x v="0"/>
    <x v="653"/>
  </r>
  <r>
    <n v="4145"/>
    <s v="MSPCC, Lawrence"/>
    <n v="76"/>
    <s v="Lawrence"/>
    <s v="Expense"/>
    <s v="Line Item"/>
    <x v="0"/>
    <s v="58E"/>
    <x v="141"/>
    <x v="0"/>
    <x v="669"/>
  </r>
  <r>
    <n v="4146"/>
    <s v="MSPCC, Lawrence"/>
    <n v="76"/>
    <s v="Lawrence"/>
    <s v="Non-Reimbursable"/>
    <s v="Line Item"/>
    <x v="0"/>
    <s v="1N"/>
    <x v="142"/>
    <x v="0"/>
    <x v="0"/>
  </r>
  <r>
    <n v="4147"/>
    <s v="MSPCC, Lawrence"/>
    <n v="76"/>
    <s v="Lawrence"/>
    <s v="Non-Reimbursable"/>
    <s v="Line Item"/>
    <x v="0"/>
    <s v="2N"/>
    <x v="143"/>
    <x v="0"/>
    <x v="0"/>
  </r>
  <r>
    <n v="4148"/>
    <s v="MSPCC, Lawrence"/>
    <n v="76"/>
    <s v="Lawrence"/>
    <s v="Non-Reimbursable"/>
    <s v="Line Item"/>
    <x v="0"/>
    <s v="3N"/>
    <x v="144"/>
    <x v="0"/>
    <x v="0"/>
  </r>
  <r>
    <n v="4149"/>
    <s v="MSPCC, Lawrence"/>
    <n v="76"/>
    <s v="Lawrence"/>
    <s v="Non-Reimbursable"/>
    <s v="Line Item"/>
    <x v="0"/>
    <s v="4N"/>
    <x v="145"/>
    <x v="0"/>
    <x v="0"/>
  </r>
  <r>
    <n v="4150"/>
    <s v="MSPCC, Lawrence"/>
    <n v="76"/>
    <s v="Lawrence"/>
    <s v="Non-Reimbursable"/>
    <s v="Line Item"/>
    <x v="0"/>
    <s v="5N"/>
    <x v="146"/>
    <x v="0"/>
    <x v="0"/>
  </r>
  <r>
    <n v="4151"/>
    <s v="MSPCC, Lawrence"/>
    <n v="76"/>
    <s v="Lawrence"/>
    <s v="Non-Reimbursable"/>
    <s v="Line Item"/>
    <x v="0"/>
    <s v="6N"/>
    <x v="147"/>
    <x v="0"/>
    <x v="0"/>
  </r>
  <r>
    <n v="4152"/>
    <s v="MSPCC, Lawrence"/>
    <n v="76"/>
    <s v="Lawrence"/>
    <s v="Non-Reimbursable"/>
    <s v="Line Item"/>
    <x v="0"/>
    <s v="7N"/>
    <x v="148"/>
    <x v="0"/>
    <x v="0"/>
  </r>
  <r>
    <n v="4153"/>
    <s v="MSPCC, Lawrence"/>
    <n v="76"/>
    <s v="Lawrence"/>
    <s v="Non-Reimbursable"/>
    <s v="Total"/>
    <x v="0"/>
    <s v="8N"/>
    <x v="149"/>
    <x v="0"/>
    <x v="0"/>
  </r>
  <r>
    <n v="4154"/>
    <s v="MSPCC, Lawrence"/>
    <n v="76"/>
    <s v="Lawrence"/>
    <s v="Non-Reimbursable"/>
    <s v="Total"/>
    <x v="0"/>
    <s v="9N"/>
    <x v="150"/>
    <x v="0"/>
    <x v="0"/>
  </r>
  <r>
    <n v="4155"/>
    <s v="MSPCC, Lawrence"/>
    <n v="76"/>
    <s v="Lawrence"/>
    <s v="Non-Reimbursable"/>
    <s v="Line Item"/>
    <x v="0"/>
    <s v="10N"/>
    <x v="151"/>
    <x v="0"/>
    <x v="0"/>
  </r>
  <r>
    <n v="4156"/>
    <s v="MSPCC, Lawrence"/>
    <n v="76"/>
    <s v="Lawrence"/>
    <s v="Non-Reimbursable"/>
    <s v="Line Item"/>
    <x v="0"/>
    <s v="11N"/>
    <x v="152"/>
    <x v="0"/>
    <x v="0"/>
  </r>
  <r>
    <n v="4157"/>
    <s v="MSPCC, Lawrence"/>
    <n v="76"/>
    <s v="Lawrence"/>
    <s v="Non-Reimbursable"/>
    <s v="Line Item"/>
    <x v="0"/>
    <s v="12N"/>
    <x v="153"/>
    <x v="0"/>
    <x v="0"/>
  </r>
  <r>
    <n v="4158"/>
    <s v="NEBH, Ipswich"/>
    <n v="86"/>
    <s v="Ipswich"/>
    <s v="Revenue"/>
    <s v="Line Item"/>
    <x v="0"/>
    <s v="1R"/>
    <x v="0"/>
    <x v="0"/>
    <x v="0"/>
  </r>
  <r>
    <n v="4159"/>
    <s v="NEBH, Ipswich"/>
    <n v="86"/>
    <s v="Ipswich"/>
    <s v="Revenue"/>
    <s v="Line Item"/>
    <x v="0"/>
    <s v="2R"/>
    <x v="1"/>
    <x v="0"/>
    <x v="0"/>
  </r>
  <r>
    <n v="4160"/>
    <s v="NEBH, Ipswich"/>
    <n v="86"/>
    <s v="Ipswich"/>
    <s v="Revenue"/>
    <s v="Line Item"/>
    <x v="0"/>
    <s v="3R"/>
    <x v="2"/>
    <x v="0"/>
    <x v="0"/>
  </r>
  <r>
    <n v="4161"/>
    <s v="NEBH, Ipswich"/>
    <n v="86"/>
    <s v="Ipswich"/>
    <s v="Revenue"/>
    <s v="Total"/>
    <x v="0"/>
    <s v="4R"/>
    <x v="3"/>
    <x v="0"/>
    <x v="1"/>
  </r>
  <r>
    <n v="4162"/>
    <s v="NEBH, Ipswich"/>
    <n v="86"/>
    <s v="Ipswich"/>
    <s v="Revenue"/>
    <s v="Line Item"/>
    <x v="0"/>
    <s v="5R"/>
    <x v="4"/>
    <x v="0"/>
    <x v="0"/>
  </r>
  <r>
    <n v="4163"/>
    <s v="NEBH, Ipswich"/>
    <n v="86"/>
    <s v="Ipswich"/>
    <s v="Revenue"/>
    <s v="Line Item"/>
    <x v="0"/>
    <s v="6R"/>
    <x v="5"/>
    <x v="0"/>
    <x v="0"/>
  </r>
  <r>
    <n v="4164"/>
    <s v="NEBH, Ipswich"/>
    <n v="86"/>
    <s v="Ipswich"/>
    <s v="Revenue"/>
    <s v="Total"/>
    <x v="0"/>
    <s v="7R"/>
    <x v="6"/>
    <x v="0"/>
    <x v="1"/>
  </r>
  <r>
    <n v="4165"/>
    <s v="NEBH, Ipswich"/>
    <n v="86"/>
    <s v="Ipswich"/>
    <s v="Revenue"/>
    <s v="Line Item"/>
    <x v="0"/>
    <s v="8R"/>
    <x v="7"/>
    <x v="0"/>
    <x v="0"/>
  </r>
  <r>
    <n v="4166"/>
    <s v="NEBH, Ipswich"/>
    <n v="86"/>
    <s v="Ipswich"/>
    <s v="Revenue"/>
    <s v="Line Item"/>
    <x v="0"/>
    <s v="9R"/>
    <x v="8"/>
    <x v="0"/>
    <x v="0"/>
  </r>
  <r>
    <n v="4167"/>
    <s v="NEBH, Ipswich"/>
    <n v="86"/>
    <s v="Ipswich"/>
    <s v="Revenue"/>
    <s v="Line Item"/>
    <x v="0"/>
    <s v="10R"/>
    <x v="9"/>
    <x v="0"/>
    <x v="0"/>
  </r>
  <r>
    <n v="4168"/>
    <s v="NEBH, Ipswich"/>
    <n v="86"/>
    <s v="Ipswich"/>
    <s v="Revenue"/>
    <s v="Line Item"/>
    <x v="0"/>
    <s v="11R"/>
    <x v="10"/>
    <x v="0"/>
    <x v="670"/>
  </r>
  <r>
    <n v="4169"/>
    <s v="NEBH, Ipswich"/>
    <n v="86"/>
    <s v="Ipswich"/>
    <s v="Revenue"/>
    <s v="Line Item"/>
    <x v="0"/>
    <s v="12R"/>
    <x v="11"/>
    <x v="0"/>
    <x v="0"/>
  </r>
  <r>
    <n v="4170"/>
    <s v="NEBH, Ipswich"/>
    <n v="86"/>
    <s v="Ipswich"/>
    <s v="Revenue"/>
    <s v="Line Item"/>
    <x v="0"/>
    <s v="13R"/>
    <x v="12"/>
    <x v="0"/>
    <x v="0"/>
  </r>
  <r>
    <n v="4171"/>
    <s v="NEBH, Ipswich"/>
    <n v="86"/>
    <s v="Ipswich"/>
    <s v="Revenue"/>
    <s v="Line Item"/>
    <x v="0"/>
    <s v="14R"/>
    <x v="13"/>
    <x v="0"/>
    <x v="0"/>
  </r>
  <r>
    <n v="4172"/>
    <s v="NEBH, Ipswich"/>
    <n v="86"/>
    <s v="Ipswich"/>
    <s v="Revenue"/>
    <s v="Line Item"/>
    <x v="0"/>
    <s v="15R"/>
    <x v="14"/>
    <x v="0"/>
    <x v="0"/>
  </r>
  <r>
    <n v="4173"/>
    <s v="NEBH, Ipswich"/>
    <n v="86"/>
    <s v="Ipswich"/>
    <s v="Revenue"/>
    <s v="Line Item"/>
    <x v="0"/>
    <s v="16R"/>
    <x v="15"/>
    <x v="0"/>
    <x v="0"/>
  </r>
  <r>
    <n v="4174"/>
    <s v="NEBH, Ipswich"/>
    <n v="86"/>
    <s v="Ipswich"/>
    <s v="Revenue"/>
    <s v="Line Item"/>
    <x v="0"/>
    <s v="17R"/>
    <x v="16"/>
    <x v="0"/>
    <x v="0"/>
  </r>
  <r>
    <n v="4175"/>
    <s v="NEBH, Ipswich"/>
    <n v="86"/>
    <s v="Ipswich"/>
    <s v="Revenue"/>
    <s v="Line Item"/>
    <x v="0"/>
    <s v="18R"/>
    <x v="17"/>
    <x v="0"/>
    <x v="0"/>
  </r>
  <r>
    <n v="4176"/>
    <s v="NEBH, Ipswich"/>
    <n v="86"/>
    <s v="Ipswich"/>
    <s v="Revenue"/>
    <s v="Line Item"/>
    <x v="0"/>
    <s v="19R"/>
    <x v="18"/>
    <x v="0"/>
    <x v="0"/>
  </r>
  <r>
    <n v="4177"/>
    <s v="NEBH, Ipswich"/>
    <n v="86"/>
    <s v="Ipswich"/>
    <s v="Revenue"/>
    <s v="Line Item"/>
    <x v="0"/>
    <s v="20R"/>
    <x v="19"/>
    <x v="0"/>
    <x v="0"/>
  </r>
  <r>
    <n v="4178"/>
    <s v="NEBH, Ipswich"/>
    <n v="86"/>
    <s v="Ipswich"/>
    <s v="Revenue"/>
    <s v="Line Item"/>
    <x v="0"/>
    <s v="21R"/>
    <x v="20"/>
    <x v="0"/>
    <x v="0"/>
  </r>
  <r>
    <n v="4179"/>
    <s v="NEBH, Ipswich"/>
    <n v="86"/>
    <s v="Ipswich"/>
    <s v="Revenue"/>
    <s v="Line Item"/>
    <x v="0"/>
    <s v="22R"/>
    <x v="21"/>
    <x v="0"/>
    <x v="0"/>
  </r>
  <r>
    <n v="4180"/>
    <s v="NEBH, Ipswich"/>
    <n v="86"/>
    <s v="Ipswich"/>
    <s v="Revenue"/>
    <s v="Line Item"/>
    <x v="0"/>
    <s v="23R"/>
    <x v="22"/>
    <x v="0"/>
    <x v="0"/>
  </r>
  <r>
    <n v="4181"/>
    <s v="NEBH, Ipswich"/>
    <n v="86"/>
    <s v="Ipswich"/>
    <s v="Revenue"/>
    <s v="Line Item"/>
    <x v="0"/>
    <s v="24R"/>
    <x v="23"/>
    <x v="0"/>
    <x v="0"/>
  </r>
  <r>
    <n v="4182"/>
    <s v="NEBH, Ipswich"/>
    <n v="86"/>
    <s v="Ipswich"/>
    <s v="Revenue"/>
    <s v="Line Item"/>
    <x v="0"/>
    <s v="25R"/>
    <x v="24"/>
    <x v="0"/>
    <x v="0"/>
  </r>
  <r>
    <n v="4183"/>
    <s v="NEBH, Ipswich"/>
    <n v="86"/>
    <s v="Ipswich"/>
    <s v="Revenue"/>
    <s v="Line Item"/>
    <x v="0"/>
    <s v="26R"/>
    <x v="25"/>
    <x v="0"/>
    <x v="0"/>
  </r>
  <r>
    <n v="4184"/>
    <s v="NEBH, Ipswich"/>
    <n v="86"/>
    <s v="Ipswich"/>
    <s v="Revenue"/>
    <s v="Line Item"/>
    <x v="0"/>
    <s v="27R"/>
    <x v="26"/>
    <x v="0"/>
    <x v="0"/>
  </r>
  <r>
    <n v="4185"/>
    <s v="NEBH, Ipswich"/>
    <n v="86"/>
    <s v="Ipswich"/>
    <s v="Revenue"/>
    <s v="Line Item"/>
    <x v="0"/>
    <s v="28R"/>
    <x v="27"/>
    <x v="0"/>
    <x v="0"/>
  </r>
  <r>
    <n v="4186"/>
    <s v="NEBH, Ipswich"/>
    <n v="86"/>
    <s v="Ipswich"/>
    <s v="Revenue"/>
    <s v="Line Item"/>
    <x v="0"/>
    <s v="29R"/>
    <x v="28"/>
    <x v="0"/>
    <x v="0"/>
  </r>
  <r>
    <n v="4187"/>
    <s v="NEBH, Ipswich"/>
    <n v="86"/>
    <s v="Ipswich"/>
    <s v="Revenue"/>
    <s v="Line Item"/>
    <x v="0"/>
    <s v="30R"/>
    <x v="29"/>
    <x v="0"/>
    <x v="0"/>
  </r>
  <r>
    <n v="4188"/>
    <s v="NEBH, Ipswich"/>
    <n v="86"/>
    <s v="Ipswich"/>
    <s v="Revenue"/>
    <s v="Line Item"/>
    <x v="0"/>
    <s v="31R"/>
    <x v="30"/>
    <x v="0"/>
    <x v="0"/>
  </r>
  <r>
    <n v="4189"/>
    <s v="NEBH, Ipswich"/>
    <n v="86"/>
    <s v="Ipswich"/>
    <s v="Revenue"/>
    <s v="Line Item"/>
    <x v="0"/>
    <s v="32R"/>
    <x v="31"/>
    <x v="0"/>
    <x v="0"/>
  </r>
  <r>
    <n v="4190"/>
    <s v="NEBH, Ipswich"/>
    <n v="86"/>
    <s v="Ipswich"/>
    <s v="Revenue"/>
    <s v="Line Item"/>
    <x v="0"/>
    <s v="33R"/>
    <x v="32"/>
    <x v="0"/>
    <x v="0"/>
  </r>
  <r>
    <n v="4191"/>
    <s v="NEBH, Ipswich"/>
    <n v="86"/>
    <s v="Ipswich"/>
    <s v="Revenue"/>
    <s v="Line Item"/>
    <x v="0"/>
    <s v="34R"/>
    <x v="33"/>
    <x v="0"/>
    <x v="0"/>
  </r>
  <r>
    <n v="4192"/>
    <s v="NEBH, Ipswich"/>
    <n v="86"/>
    <s v="Ipswich"/>
    <s v="Revenue"/>
    <s v="Line Item"/>
    <x v="0"/>
    <s v="35R"/>
    <x v="34"/>
    <x v="0"/>
    <x v="0"/>
  </r>
  <r>
    <n v="4193"/>
    <s v="NEBH, Ipswich"/>
    <n v="86"/>
    <s v="Ipswich"/>
    <s v="Revenue"/>
    <s v="Line Item"/>
    <x v="0"/>
    <s v="36R"/>
    <x v="35"/>
    <x v="0"/>
    <x v="0"/>
  </r>
  <r>
    <n v="4194"/>
    <s v="NEBH, Ipswich"/>
    <n v="86"/>
    <s v="Ipswich"/>
    <s v="Revenue"/>
    <s v="Line Item"/>
    <x v="0"/>
    <s v="37R"/>
    <x v="36"/>
    <x v="0"/>
    <x v="0"/>
  </r>
  <r>
    <n v="4195"/>
    <s v="NEBH, Ipswich"/>
    <n v="86"/>
    <s v="Ipswich"/>
    <s v="Revenue"/>
    <s v="Line Item"/>
    <x v="0"/>
    <s v="38R"/>
    <x v="37"/>
    <x v="0"/>
    <x v="0"/>
  </r>
  <r>
    <n v="4196"/>
    <s v="NEBH, Ipswich"/>
    <n v="86"/>
    <s v="Ipswich"/>
    <s v="Revenue"/>
    <s v="Line Item"/>
    <x v="0"/>
    <s v="39R"/>
    <x v="38"/>
    <x v="0"/>
    <x v="0"/>
  </r>
  <r>
    <n v="4197"/>
    <s v="NEBH, Ipswich"/>
    <n v="86"/>
    <s v="Ipswich"/>
    <s v="Revenue"/>
    <s v="Line Item"/>
    <x v="0"/>
    <s v="40R"/>
    <x v="39"/>
    <x v="0"/>
    <x v="0"/>
  </r>
  <r>
    <n v="4198"/>
    <s v="NEBH, Ipswich"/>
    <n v="86"/>
    <s v="Ipswich"/>
    <s v="Revenue"/>
    <s v="Line Item"/>
    <x v="0"/>
    <s v="41R"/>
    <x v="40"/>
    <x v="0"/>
    <x v="0"/>
  </r>
  <r>
    <n v="4199"/>
    <s v="NEBH, Ipswich"/>
    <n v="86"/>
    <s v="Ipswich"/>
    <s v="Revenue"/>
    <s v="Line Item"/>
    <x v="0"/>
    <s v="42R"/>
    <x v="41"/>
    <x v="0"/>
    <x v="0"/>
  </r>
  <r>
    <n v="4200"/>
    <s v="NEBH, Ipswich"/>
    <n v="86"/>
    <s v="Ipswich"/>
    <s v="Revenue"/>
    <s v="Total"/>
    <x v="0"/>
    <s v="43R"/>
    <x v="42"/>
    <x v="0"/>
    <x v="670"/>
  </r>
  <r>
    <n v="4201"/>
    <s v="NEBH, Ipswich"/>
    <n v="86"/>
    <s v="Ipswich"/>
    <s v="Revenue"/>
    <s v="Line Item"/>
    <x v="0"/>
    <s v="44R"/>
    <x v="43"/>
    <x v="0"/>
    <x v="0"/>
  </r>
  <r>
    <n v="4202"/>
    <s v="NEBH, Ipswich"/>
    <n v="86"/>
    <s v="Ipswich"/>
    <s v="Revenue"/>
    <s v="Line Item"/>
    <x v="0"/>
    <s v="45R"/>
    <x v="44"/>
    <x v="0"/>
    <x v="0"/>
  </r>
  <r>
    <n v="4203"/>
    <s v="NEBH, Ipswich"/>
    <n v="86"/>
    <s v="Ipswich"/>
    <s v="Revenue"/>
    <s v="Line Item"/>
    <x v="0"/>
    <s v="46R"/>
    <x v="45"/>
    <x v="0"/>
    <x v="0"/>
  </r>
  <r>
    <n v="4204"/>
    <s v="NEBH, Ipswich"/>
    <n v="86"/>
    <s v="Ipswich"/>
    <s v="Revenue"/>
    <s v="Line Item"/>
    <x v="0"/>
    <s v="47R"/>
    <x v="46"/>
    <x v="0"/>
    <x v="0"/>
  </r>
  <r>
    <n v="4205"/>
    <s v="NEBH, Ipswich"/>
    <n v="86"/>
    <s v="Ipswich"/>
    <s v="Revenue"/>
    <s v="Line Item"/>
    <x v="0"/>
    <s v="48R"/>
    <x v="47"/>
    <x v="0"/>
    <x v="0"/>
  </r>
  <r>
    <n v="4206"/>
    <s v="NEBH, Ipswich"/>
    <n v="86"/>
    <s v="Ipswich"/>
    <s v="Revenue"/>
    <s v="Line Item"/>
    <x v="0"/>
    <s v="49R"/>
    <x v="48"/>
    <x v="0"/>
    <x v="0"/>
  </r>
  <r>
    <n v="4207"/>
    <s v="NEBH, Ipswich"/>
    <n v="86"/>
    <s v="Ipswich"/>
    <s v="Revenue"/>
    <s v="Line Item"/>
    <x v="0"/>
    <s v="50R"/>
    <x v="49"/>
    <x v="0"/>
    <x v="0"/>
  </r>
  <r>
    <n v="4208"/>
    <s v="NEBH, Ipswich"/>
    <n v="86"/>
    <s v="Ipswich"/>
    <s v="Revenue"/>
    <s v="Line Item"/>
    <x v="0"/>
    <s v="51R"/>
    <x v="50"/>
    <x v="0"/>
    <x v="0"/>
  </r>
  <r>
    <n v="4209"/>
    <s v="NEBH, Ipswich"/>
    <n v="86"/>
    <s v="Ipswich"/>
    <s v="Revenue"/>
    <s v="Line Item"/>
    <x v="0"/>
    <s v="52R"/>
    <x v="51"/>
    <x v="0"/>
    <x v="0"/>
  </r>
  <r>
    <n v="4210"/>
    <s v="NEBH, Ipswich"/>
    <n v="86"/>
    <s v="Ipswich"/>
    <s v="Revenue"/>
    <s v="Total"/>
    <x v="0"/>
    <s v="53R"/>
    <x v="52"/>
    <x v="0"/>
    <x v="670"/>
  </r>
  <r>
    <n v="4211"/>
    <s v="NEBH, Ipswich"/>
    <n v="86"/>
    <s v="Ipswich"/>
    <s v="Salary Expense"/>
    <s v="Line Item"/>
    <x v="1"/>
    <s v="1S"/>
    <x v="53"/>
    <x v="21"/>
    <x v="671"/>
  </r>
  <r>
    <n v="4212"/>
    <s v="NEBH, Ipswich"/>
    <n v="86"/>
    <s v="Ipswich"/>
    <s v="Salary Expense"/>
    <s v="Line Item"/>
    <x v="1"/>
    <s v="2S"/>
    <x v="54"/>
    <x v="6"/>
    <x v="1"/>
  </r>
  <r>
    <n v="4213"/>
    <s v="NEBH, Ipswich"/>
    <n v="86"/>
    <s v="Ipswich"/>
    <s v="Salary Expense"/>
    <s v="Line Item"/>
    <x v="1"/>
    <s v="3S"/>
    <x v="55"/>
    <x v="6"/>
    <x v="1"/>
  </r>
  <r>
    <n v="4214"/>
    <s v="NEBH, Ipswich"/>
    <n v="86"/>
    <s v="Ipswich"/>
    <s v="Salary Expense"/>
    <s v="Line Item"/>
    <x v="2"/>
    <s v="4S"/>
    <x v="56"/>
    <x v="6"/>
    <x v="1"/>
  </r>
  <r>
    <n v="4215"/>
    <s v="NEBH, Ipswich"/>
    <n v="86"/>
    <s v="Ipswich"/>
    <s v="Salary Expense"/>
    <s v="Line Item"/>
    <x v="2"/>
    <s v="5S"/>
    <x v="57"/>
    <x v="6"/>
    <x v="1"/>
  </r>
  <r>
    <n v="4216"/>
    <s v="NEBH, Ipswich"/>
    <n v="86"/>
    <s v="Ipswich"/>
    <s v="Salary Expense"/>
    <s v="Line Item"/>
    <x v="2"/>
    <s v="6S"/>
    <x v="58"/>
    <x v="6"/>
    <x v="1"/>
  </r>
  <r>
    <n v="4217"/>
    <s v="NEBH, Ipswich"/>
    <n v="86"/>
    <s v="Ipswich"/>
    <s v="Salary Expense"/>
    <s v="Line Item"/>
    <x v="2"/>
    <s v="7S"/>
    <x v="59"/>
    <x v="6"/>
    <x v="1"/>
  </r>
  <r>
    <n v="4218"/>
    <s v="NEBH, Ipswich"/>
    <n v="86"/>
    <s v="Ipswich"/>
    <s v="Salary Expense"/>
    <s v="Line Item"/>
    <x v="2"/>
    <s v="8S"/>
    <x v="60"/>
    <x v="6"/>
    <x v="1"/>
  </r>
  <r>
    <n v="4219"/>
    <s v="NEBH, Ipswich"/>
    <n v="86"/>
    <s v="Ipswich"/>
    <s v="Salary Expense"/>
    <s v="Line Item"/>
    <x v="2"/>
    <s v="9S"/>
    <x v="61"/>
    <x v="6"/>
    <x v="1"/>
  </r>
  <r>
    <n v="4220"/>
    <s v="NEBH, Ipswich"/>
    <n v="86"/>
    <s v="Ipswich"/>
    <s v="Salary Expense"/>
    <s v="Line Item"/>
    <x v="2"/>
    <s v="10S"/>
    <x v="62"/>
    <x v="6"/>
    <x v="1"/>
  </r>
  <r>
    <n v="4221"/>
    <s v="NEBH, Ipswich"/>
    <n v="86"/>
    <s v="Ipswich"/>
    <s v="Salary Expense"/>
    <s v="Line Item"/>
    <x v="2"/>
    <s v="11S"/>
    <x v="63"/>
    <x v="6"/>
    <x v="1"/>
  </r>
  <r>
    <n v="4222"/>
    <s v="NEBH, Ipswich"/>
    <n v="86"/>
    <s v="Ipswich"/>
    <s v="Salary Expense"/>
    <s v="Line Item"/>
    <x v="2"/>
    <s v="12S"/>
    <x v="64"/>
    <x v="6"/>
    <x v="1"/>
  </r>
  <r>
    <n v="4223"/>
    <s v="NEBH, Ipswich"/>
    <n v="86"/>
    <s v="Ipswich"/>
    <s v="Salary Expense"/>
    <s v="Line Item"/>
    <x v="2"/>
    <s v="13S"/>
    <x v="65"/>
    <x v="6"/>
    <x v="1"/>
  </r>
  <r>
    <n v="4224"/>
    <s v="NEBH, Ipswich"/>
    <n v="86"/>
    <s v="Ipswich"/>
    <s v="Salary Expense"/>
    <s v="Line Item"/>
    <x v="2"/>
    <s v="14S"/>
    <x v="66"/>
    <x v="6"/>
    <x v="1"/>
  </r>
  <r>
    <n v="4225"/>
    <s v="NEBH, Ipswich"/>
    <n v="86"/>
    <s v="Ipswich"/>
    <s v="Salary Expense"/>
    <s v="Line Item"/>
    <x v="2"/>
    <s v="15S"/>
    <x v="67"/>
    <x v="6"/>
    <x v="1"/>
  </r>
  <r>
    <n v="4226"/>
    <s v="NEBH, Ipswich"/>
    <n v="86"/>
    <s v="Ipswich"/>
    <s v="Salary Expense"/>
    <s v="Line Item"/>
    <x v="2"/>
    <s v="16S"/>
    <x v="68"/>
    <x v="19"/>
    <x v="672"/>
  </r>
  <r>
    <n v="4227"/>
    <s v="NEBH, Ipswich"/>
    <n v="86"/>
    <s v="Ipswich"/>
    <s v="Salary Expense"/>
    <s v="Line Item"/>
    <x v="2"/>
    <s v="17S"/>
    <x v="69"/>
    <x v="6"/>
    <x v="1"/>
  </r>
  <r>
    <n v="4228"/>
    <s v="NEBH, Ipswich"/>
    <n v="86"/>
    <s v="Ipswich"/>
    <s v="Salary Expense"/>
    <s v="Line Item"/>
    <x v="2"/>
    <s v="18S"/>
    <x v="70"/>
    <x v="6"/>
    <x v="1"/>
  </r>
  <r>
    <n v="4229"/>
    <s v="NEBH, Ipswich"/>
    <n v="86"/>
    <s v="Ipswich"/>
    <s v="Salary Expense"/>
    <s v="Line Item"/>
    <x v="2"/>
    <s v="19S"/>
    <x v="71"/>
    <x v="6"/>
    <x v="1"/>
  </r>
  <r>
    <n v="4230"/>
    <s v="NEBH, Ipswich"/>
    <n v="86"/>
    <s v="Ipswich"/>
    <s v="Salary Expense"/>
    <s v="Line Item"/>
    <x v="2"/>
    <s v="20S"/>
    <x v="72"/>
    <x v="6"/>
    <x v="1"/>
  </r>
  <r>
    <n v="4231"/>
    <s v="NEBH, Ipswich"/>
    <n v="86"/>
    <s v="Ipswich"/>
    <s v="Salary Expense"/>
    <s v="Line Item"/>
    <x v="2"/>
    <s v="21S"/>
    <x v="73"/>
    <x v="6"/>
    <x v="1"/>
  </r>
  <r>
    <n v="4232"/>
    <s v="NEBH, Ipswich"/>
    <n v="86"/>
    <s v="Ipswich"/>
    <s v="Salary Expense"/>
    <s v="Line Item"/>
    <x v="2"/>
    <s v="22S"/>
    <x v="74"/>
    <x v="6"/>
    <x v="1"/>
  </r>
  <r>
    <n v="4233"/>
    <s v="NEBH, Ipswich"/>
    <n v="86"/>
    <s v="Ipswich"/>
    <s v="Salary Expense"/>
    <s v="Line Item"/>
    <x v="2"/>
    <s v="23S"/>
    <x v="75"/>
    <x v="6"/>
    <x v="1"/>
  </r>
  <r>
    <n v="4234"/>
    <s v="NEBH, Ipswich"/>
    <n v="86"/>
    <s v="Ipswich"/>
    <s v="Salary Expense"/>
    <s v="Line Item"/>
    <x v="2"/>
    <s v="24S"/>
    <x v="76"/>
    <x v="6"/>
    <x v="1"/>
  </r>
  <r>
    <n v="4235"/>
    <s v="NEBH, Ipswich"/>
    <n v="86"/>
    <s v="Ipswich"/>
    <s v="Salary Expense"/>
    <s v="Line Item"/>
    <x v="2"/>
    <s v="25S"/>
    <x v="77"/>
    <x v="6"/>
    <x v="1"/>
  </r>
  <r>
    <n v="4236"/>
    <s v="NEBH, Ipswich"/>
    <n v="86"/>
    <s v="Ipswich"/>
    <s v="Salary Expense"/>
    <s v="Line Item"/>
    <x v="2"/>
    <s v="26S"/>
    <x v="78"/>
    <x v="6"/>
    <x v="1"/>
  </r>
  <r>
    <n v="4237"/>
    <s v="NEBH, Ipswich"/>
    <n v="86"/>
    <s v="Ipswich"/>
    <s v="Salary Expense"/>
    <s v="Line Item"/>
    <x v="2"/>
    <s v="27S"/>
    <x v="79"/>
    <x v="6"/>
    <x v="1"/>
  </r>
  <r>
    <n v="4238"/>
    <s v="NEBH, Ipswich"/>
    <n v="86"/>
    <s v="Ipswich"/>
    <s v="Salary Expense"/>
    <s v="Line Item"/>
    <x v="2"/>
    <s v="28S"/>
    <x v="80"/>
    <x v="6"/>
    <x v="1"/>
  </r>
  <r>
    <n v="4239"/>
    <s v="NEBH, Ipswich"/>
    <n v="86"/>
    <s v="Ipswich"/>
    <s v="Salary Expense"/>
    <s v="Line Item"/>
    <x v="2"/>
    <s v="29S"/>
    <x v="81"/>
    <x v="28"/>
    <x v="673"/>
  </r>
  <r>
    <n v="4240"/>
    <s v="NEBH, Ipswich"/>
    <n v="86"/>
    <s v="Ipswich"/>
    <s v="Salary Expense"/>
    <s v="Line Item"/>
    <x v="2"/>
    <s v="30S"/>
    <x v="82"/>
    <x v="21"/>
    <x v="674"/>
  </r>
  <r>
    <n v="4241"/>
    <s v="NEBH, Ipswich"/>
    <n v="86"/>
    <s v="Ipswich"/>
    <s v="Salary Expense"/>
    <s v="Line Item"/>
    <x v="2"/>
    <s v="31S"/>
    <x v="83"/>
    <x v="6"/>
    <x v="1"/>
  </r>
  <r>
    <n v="4242"/>
    <s v="NEBH, Ipswich"/>
    <n v="86"/>
    <s v="Ipswich"/>
    <s v="Salary Expense"/>
    <s v="Line Item"/>
    <x v="2"/>
    <s v="32S"/>
    <x v="84"/>
    <x v="6"/>
    <x v="1"/>
  </r>
  <r>
    <n v="4243"/>
    <s v="NEBH, Ipswich"/>
    <n v="86"/>
    <s v="Ipswich"/>
    <s v="Salary Expense"/>
    <s v="Line Item"/>
    <x v="2"/>
    <s v="33S"/>
    <x v="85"/>
    <x v="6"/>
    <x v="1"/>
  </r>
  <r>
    <n v="4244"/>
    <s v="NEBH, Ipswich"/>
    <n v="86"/>
    <s v="Ipswich"/>
    <s v="Salary Expense"/>
    <s v="Line Item"/>
    <x v="2"/>
    <s v="34S"/>
    <x v="86"/>
    <x v="6"/>
    <x v="1"/>
  </r>
  <r>
    <n v="4245"/>
    <s v="NEBH, Ipswich"/>
    <n v="86"/>
    <s v="Ipswich"/>
    <s v="Salary Expense"/>
    <s v="Line Item"/>
    <x v="2"/>
    <s v="35S"/>
    <x v="87"/>
    <x v="21"/>
    <x v="675"/>
  </r>
  <r>
    <n v="4246"/>
    <s v="NEBH, Ipswich"/>
    <n v="86"/>
    <s v="Ipswich"/>
    <s v="Salary Expense"/>
    <s v="Line Item"/>
    <x v="2"/>
    <s v="36S"/>
    <x v="88"/>
    <x v="6"/>
    <x v="1"/>
  </r>
  <r>
    <n v="4247"/>
    <s v="NEBH, Ipswich"/>
    <n v="86"/>
    <s v="Ipswich"/>
    <s v="Salary Expense"/>
    <s v="Line Item"/>
    <x v="2"/>
    <s v="37S"/>
    <x v="89"/>
    <x v="6"/>
    <x v="1"/>
  </r>
  <r>
    <n v="4248"/>
    <s v="NEBH, Ipswich"/>
    <n v="86"/>
    <s v="Ipswich"/>
    <s v="Salary Expense"/>
    <s v="Line Item"/>
    <x v="0"/>
    <s v="38S"/>
    <x v="90"/>
    <x v="10"/>
    <x v="1"/>
  </r>
  <r>
    <n v="4249"/>
    <s v="NEBH, Ipswich"/>
    <n v="86"/>
    <s v="Ipswich"/>
    <s v="Salary Expense"/>
    <s v="Total"/>
    <x v="0"/>
    <s v="39S"/>
    <x v="91"/>
    <x v="22"/>
    <x v="676"/>
  </r>
  <r>
    <n v="4250"/>
    <s v="NEBH, Ipswich"/>
    <n v="86"/>
    <s v="Ipswich"/>
    <s v="Expense"/>
    <s v="Total"/>
    <x v="0"/>
    <s v="1E"/>
    <x v="92"/>
    <x v="22"/>
    <x v="676"/>
  </r>
  <r>
    <n v="4251"/>
    <s v="NEBH, Ipswich"/>
    <n v="86"/>
    <s v="Ipswich"/>
    <s v="Expense"/>
    <s v="Line Item"/>
    <x v="0"/>
    <s v="2E"/>
    <x v="93"/>
    <x v="0"/>
    <x v="0"/>
  </r>
  <r>
    <n v="4252"/>
    <s v="NEBH, Ipswich"/>
    <n v="86"/>
    <s v="Ipswich"/>
    <s v="Expense"/>
    <s v="Line Item"/>
    <x v="0"/>
    <s v="3E"/>
    <x v="94"/>
    <x v="0"/>
    <x v="0"/>
  </r>
  <r>
    <n v="4253"/>
    <s v="NEBH, Ipswich"/>
    <n v="86"/>
    <s v="Ipswich"/>
    <s v="Expense"/>
    <s v="Line Item"/>
    <x v="0"/>
    <s v="4E"/>
    <x v="95"/>
    <x v="0"/>
    <x v="0"/>
  </r>
  <r>
    <n v="4254"/>
    <s v="NEBH, Ipswich"/>
    <n v="86"/>
    <s v="Ipswich"/>
    <s v="Expense"/>
    <s v="Line Item"/>
    <x v="0"/>
    <s v="5E"/>
    <x v="96"/>
    <x v="0"/>
    <x v="0"/>
  </r>
  <r>
    <n v="4255"/>
    <s v="NEBH, Ipswich"/>
    <n v="86"/>
    <s v="Ipswich"/>
    <s v="Expense"/>
    <s v="Total"/>
    <x v="0"/>
    <s v="6E"/>
    <x v="97"/>
    <x v="6"/>
    <x v="1"/>
  </r>
  <r>
    <n v="4256"/>
    <s v="NEBH, Ipswich"/>
    <n v="86"/>
    <s v="Ipswich"/>
    <s v="Expense"/>
    <s v="Line Item"/>
    <x v="0"/>
    <s v="7E"/>
    <x v="98"/>
    <x v="0"/>
    <x v="0"/>
  </r>
  <r>
    <n v="4257"/>
    <s v="NEBH, Ipswich"/>
    <n v="86"/>
    <s v="Ipswich"/>
    <s v="Expense"/>
    <s v="Total"/>
    <x v="0"/>
    <s v="8E"/>
    <x v="99"/>
    <x v="22"/>
    <x v="676"/>
  </r>
  <r>
    <n v="4258"/>
    <s v="NEBH, Ipswich"/>
    <n v="86"/>
    <s v="Ipswich"/>
    <s v="Expense"/>
    <s v="Line Item"/>
    <x v="0"/>
    <s v="9E"/>
    <x v="100"/>
    <x v="0"/>
    <x v="677"/>
  </r>
  <r>
    <n v="4259"/>
    <s v="NEBH, Ipswich"/>
    <n v="86"/>
    <s v="Ipswich"/>
    <s v="Expense"/>
    <s v="Line Item"/>
    <x v="0"/>
    <s v="10E"/>
    <x v="101"/>
    <x v="0"/>
    <x v="678"/>
  </r>
  <r>
    <n v="4260"/>
    <s v="NEBH, Ipswich"/>
    <n v="86"/>
    <s v="Ipswich"/>
    <s v="Expense"/>
    <s v="Line Item"/>
    <x v="0"/>
    <s v="11E"/>
    <x v="102"/>
    <x v="0"/>
    <x v="679"/>
  </r>
  <r>
    <n v="4261"/>
    <s v="NEBH, Ipswich"/>
    <n v="86"/>
    <s v="Ipswich"/>
    <s v="Expense"/>
    <s v="Total"/>
    <x v="0"/>
    <s v="12E"/>
    <x v="103"/>
    <x v="0"/>
    <x v="680"/>
  </r>
  <r>
    <n v="4262"/>
    <s v="NEBH, Ipswich"/>
    <n v="86"/>
    <s v="Ipswich"/>
    <s v="Expense"/>
    <s v="Line Item"/>
    <x v="0"/>
    <s v="13E"/>
    <x v="104"/>
    <x v="0"/>
    <x v="0"/>
  </r>
  <r>
    <n v="4263"/>
    <s v="NEBH, Ipswich"/>
    <n v="86"/>
    <s v="Ipswich"/>
    <s v="Expense"/>
    <s v="Line Item"/>
    <x v="0"/>
    <s v="14E"/>
    <x v="105"/>
    <x v="0"/>
    <x v="0"/>
  </r>
  <r>
    <n v="4264"/>
    <s v="NEBH, Ipswich"/>
    <n v="86"/>
    <s v="Ipswich"/>
    <s v="Expense"/>
    <s v="Line Item"/>
    <x v="0"/>
    <s v="15E"/>
    <x v="106"/>
    <x v="0"/>
    <x v="0"/>
  </r>
  <r>
    <n v="4265"/>
    <s v="NEBH, Ipswich"/>
    <n v="86"/>
    <s v="Ipswich"/>
    <s v="Expense"/>
    <s v="Line Item"/>
    <x v="0"/>
    <s v="16E"/>
    <x v="107"/>
    <x v="0"/>
    <x v="0"/>
  </r>
  <r>
    <n v="4266"/>
    <s v="NEBH, Ipswich"/>
    <n v="86"/>
    <s v="Ipswich"/>
    <s v="Expense"/>
    <s v="Total"/>
    <x v="0"/>
    <s v="17E"/>
    <x v="108"/>
    <x v="0"/>
    <x v="1"/>
  </r>
  <r>
    <n v="4267"/>
    <s v="NEBH, Ipswich"/>
    <n v="86"/>
    <s v="Ipswich"/>
    <s v="Expense"/>
    <s v="Line Item"/>
    <x v="0"/>
    <s v="18E"/>
    <x v="109"/>
    <x v="0"/>
    <x v="0"/>
  </r>
  <r>
    <n v="4268"/>
    <s v="NEBH, Ipswich"/>
    <n v="86"/>
    <s v="Ipswich"/>
    <s v="Expense"/>
    <s v="Line Item"/>
    <x v="0"/>
    <s v="19E"/>
    <x v="110"/>
    <x v="0"/>
    <x v="0"/>
  </r>
  <r>
    <n v="4269"/>
    <s v="NEBH, Ipswich"/>
    <n v="86"/>
    <s v="Ipswich"/>
    <s v="Expense"/>
    <s v="Line Item"/>
    <x v="0"/>
    <s v="20E"/>
    <x v="111"/>
    <x v="0"/>
    <x v="0"/>
  </r>
  <r>
    <n v="4270"/>
    <s v="NEBH, Ipswich"/>
    <n v="86"/>
    <s v="Ipswich"/>
    <s v="Expense"/>
    <s v="Line Item"/>
    <x v="0"/>
    <s v="21E"/>
    <x v="112"/>
    <x v="0"/>
    <x v="0"/>
  </r>
  <r>
    <n v="4271"/>
    <s v="NEBH, Ipswich"/>
    <n v="86"/>
    <s v="Ipswich"/>
    <s v="Expense"/>
    <s v="Line Item"/>
    <x v="0"/>
    <s v="22E"/>
    <x v="113"/>
    <x v="0"/>
    <x v="681"/>
  </r>
  <r>
    <n v="4272"/>
    <s v="NEBH, Ipswich"/>
    <n v="86"/>
    <s v="Ipswich"/>
    <s v="Expense"/>
    <s v="Line Item"/>
    <x v="0"/>
    <s v="23E"/>
    <x v="114"/>
    <x v="0"/>
    <x v="682"/>
  </r>
  <r>
    <n v="4273"/>
    <s v="NEBH, Ipswich"/>
    <n v="86"/>
    <s v="Ipswich"/>
    <s v="Expense"/>
    <s v="Line Item"/>
    <x v="0"/>
    <s v="24E"/>
    <x v="115"/>
    <x v="0"/>
    <x v="683"/>
  </r>
  <r>
    <n v="4274"/>
    <s v="NEBH, Ipswich"/>
    <n v="86"/>
    <s v="Ipswich"/>
    <s v="Expense"/>
    <s v="Line Item"/>
    <x v="0"/>
    <s v="25E"/>
    <x v="116"/>
    <x v="0"/>
    <x v="0"/>
  </r>
  <r>
    <n v="4275"/>
    <s v="NEBH, Ipswich"/>
    <n v="86"/>
    <s v="Ipswich"/>
    <s v="Expense"/>
    <s v="Line Item"/>
    <x v="0"/>
    <s v="26E"/>
    <x v="117"/>
    <x v="0"/>
    <x v="0"/>
  </r>
  <r>
    <n v="4276"/>
    <s v="NEBH, Ipswich"/>
    <n v="86"/>
    <s v="Ipswich"/>
    <s v="Expense"/>
    <s v="Line Item"/>
    <x v="0"/>
    <s v="27E"/>
    <x v="118"/>
    <x v="0"/>
    <x v="0"/>
  </r>
  <r>
    <n v="4277"/>
    <s v="NEBH, Ipswich"/>
    <n v="86"/>
    <s v="Ipswich"/>
    <s v="Expense"/>
    <s v="Line Item"/>
    <x v="0"/>
    <s v="28E"/>
    <x v="119"/>
    <x v="0"/>
    <x v="0"/>
  </r>
  <r>
    <n v="4278"/>
    <s v="NEBH, Ipswich"/>
    <n v="86"/>
    <s v="Ipswich"/>
    <s v="Expense"/>
    <s v="Line Item"/>
    <x v="0"/>
    <s v="29E"/>
    <x v="120"/>
    <x v="0"/>
    <x v="0"/>
  </r>
  <r>
    <n v="4279"/>
    <s v="NEBH, Ipswich"/>
    <n v="86"/>
    <s v="Ipswich"/>
    <s v="Expense"/>
    <s v="Line Item"/>
    <x v="0"/>
    <s v="30E"/>
    <x v="121"/>
    <x v="0"/>
    <x v="0"/>
  </r>
  <r>
    <n v="4280"/>
    <s v="NEBH, Ipswich"/>
    <n v="86"/>
    <s v="Ipswich"/>
    <s v="Expense"/>
    <s v="Line Item"/>
    <x v="0"/>
    <s v="31E"/>
    <x v="122"/>
    <x v="0"/>
    <x v="0"/>
  </r>
  <r>
    <n v="4281"/>
    <s v="NEBH, Ipswich"/>
    <n v="86"/>
    <s v="Ipswich"/>
    <s v="Expense"/>
    <s v="Line Item"/>
    <x v="0"/>
    <s v="32E"/>
    <x v="123"/>
    <x v="0"/>
    <x v="0"/>
  </r>
  <r>
    <n v="4282"/>
    <s v="NEBH, Ipswich"/>
    <n v="86"/>
    <s v="Ipswich"/>
    <s v="Expense"/>
    <s v="Line Item"/>
    <x v="0"/>
    <s v="33E"/>
    <x v="124"/>
    <x v="0"/>
    <x v="684"/>
  </r>
  <r>
    <n v="4283"/>
    <s v="NEBH, Ipswich"/>
    <n v="86"/>
    <s v="Ipswich"/>
    <s v="Expense"/>
    <s v="Line Item"/>
    <x v="0"/>
    <s v="34E"/>
    <x v="125"/>
    <x v="0"/>
    <x v="0"/>
  </r>
  <r>
    <n v="4284"/>
    <s v="NEBH, Ipswich"/>
    <n v="86"/>
    <s v="Ipswich"/>
    <s v="Expense"/>
    <s v="Line Item"/>
    <x v="0"/>
    <s v="35E"/>
    <x v="126"/>
    <x v="0"/>
    <x v="0"/>
  </r>
  <r>
    <n v="4285"/>
    <s v="NEBH, Ipswich"/>
    <n v="86"/>
    <s v="Ipswich"/>
    <s v="Expense"/>
    <s v="Total"/>
    <x v="0"/>
    <s v="36E"/>
    <x v="127"/>
    <x v="0"/>
    <x v="685"/>
  </r>
  <r>
    <n v="4286"/>
    <s v="NEBH, Ipswich"/>
    <n v="86"/>
    <s v="Ipswich"/>
    <s v="Expense"/>
    <s v="Line Item"/>
    <x v="0"/>
    <s v="42E"/>
    <x v="128"/>
    <x v="0"/>
    <x v="0"/>
  </r>
  <r>
    <n v="4287"/>
    <s v="NEBH, Ipswich"/>
    <n v="86"/>
    <s v="Ipswich"/>
    <s v="Expense"/>
    <s v="Line Item"/>
    <x v="0"/>
    <s v="43E"/>
    <x v="129"/>
    <x v="0"/>
    <x v="0"/>
  </r>
  <r>
    <n v="4288"/>
    <s v="NEBH, Ipswich"/>
    <n v="86"/>
    <s v="Ipswich"/>
    <s v="Expense"/>
    <s v="Line Item"/>
    <x v="0"/>
    <s v="44E"/>
    <x v="130"/>
    <x v="0"/>
    <x v="0"/>
  </r>
  <r>
    <n v="4289"/>
    <s v="NEBH, Ipswich"/>
    <n v="86"/>
    <s v="Ipswich"/>
    <s v="Expense"/>
    <s v="Line Item"/>
    <x v="0"/>
    <s v="48E"/>
    <x v="131"/>
    <x v="0"/>
    <x v="686"/>
  </r>
  <r>
    <n v="4290"/>
    <s v="NEBH, Ipswich"/>
    <n v="86"/>
    <s v="Ipswich"/>
    <s v="Expense"/>
    <s v="Line Item"/>
    <x v="0"/>
    <s v="49E"/>
    <x v="132"/>
    <x v="0"/>
    <x v="0"/>
  </r>
  <r>
    <n v="4291"/>
    <s v="NEBH, Ipswich"/>
    <n v="86"/>
    <s v="Ipswich"/>
    <s v="Expense"/>
    <s v="Line Item"/>
    <x v="0"/>
    <s v="50E"/>
    <x v="133"/>
    <x v="0"/>
    <x v="0"/>
  </r>
  <r>
    <n v="4292"/>
    <s v="NEBH, Ipswich"/>
    <n v="86"/>
    <s v="Ipswich"/>
    <s v="Expense"/>
    <s v="Total"/>
    <x v="0"/>
    <s v="51E"/>
    <x v="134"/>
    <x v="0"/>
    <x v="686"/>
  </r>
  <r>
    <n v="4293"/>
    <s v="NEBH, Ipswich"/>
    <n v="86"/>
    <s v="Ipswich"/>
    <s v="Expense"/>
    <s v="Line Item"/>
    <x v="0"/>
    <s v="52E"/>
    <x v="135"/>
    <x v="0"/>
    <x v="687"/>
  </r>
  <r>
    <n v="4294"/>
    <s v="NEBH, Ipswich"/>
    <n v="86"/>
    <s v="Ipswich"/>
    <s v="Expense"/>
    <s v="Total"/>
    <x v="0"/>
    <s v="53E"/>
    <x v="136"/>
    <x v="0"/>
    <x v="688"/>
  </r>
  <r>
    <n v="4295"/>
    <s v="NEBH, Ipswich"/>
    <n v="86"/>
    <s v="Ipswich"/>
    <s v="Expense"/>
    <s v="Line Item"/>
    <x v="0"/>
    <s v="54E"/>
    <x v="137"/>
    <x v="0"/>
    <x v="0"/>
  </r>
  <r>
    <n v="4296"/>
    <s v="NEBH, Ipswich"/>
    <n v="86"/>
    <s v="Ipswich"/>
    <s v="Expense"/>
    <s v="Line Item"/>
    <x v="0"/>
    <s v="55E"/>
    <x v="138"/>
    <x v="0"/>
    <x v="0"/>
  </r>
  <r>
    <n v="4297"/>
    <s v="NEBH, Ipswich"/>
    <n v="86"/>
    <s v="Ipswich"/>
    <s v="Expense"/>
    <s v="Total"/>
    <x v="0"/>
    <s v="56E"/>
    <x v="139"/>
    <x v="0"/>
    <x v="688"/>
  </r>
  <r>
    <n v="4298"/>
    <s v="NEBH, Ipswich"/>
    <n v="86"/>
    <s v="Ipswich"/>
    <s v="Expense"/>
    <s v="Total"/>
    <x v="0"/>
    <s v="57E"/>
    <x v="140"/>
    <x v="0"/>
    <x v="670"/>
  </r>
  <r>
    <n v="4299"/>
    <s v="NEBH, Ipswich"/>
    <n v="86"/>
    <s v="Ipswich"/>
    <s v="Expense"/>
    <s v="Line Item"/>
    <x v="0"/>
    <s v="58E"/>
    <x v="141"/>
    <x v="0"/>
    <x v="689"/>
  </r>
  <r>
    <n v="4300"/>
    <s v="NEBH, Ipswich"/>
    <n v="86"/>
    <s v="Ipswich"/>
    <s v="Non-Reimbursable"/>
    <s v="Line Item"/>
    <x v="0"/>
    <s v="1N"/>
    <x v="142"/>
    <x v="0"/>
    <x v="0"/>
  </r>
  <r>
    <n v="4301"/>
    <s v="NEBH, Ipswich"/>
    <n v="86"/>
    <s v="Ipswich"/>
    <s v="Non-Reimbursable"/>
    <s v="Line Item"/>
    <x v="0"/>
    <s v="2N"/>
    <x v="143"/>
    <x v="0"/>
    <x v="0"/>
  </r>
  <r>
    <n v="4302"/>
    <s v="NEBH, Ipswich"/>
    <n v="86"/>
    <s v="Ipswich"/>
    <s v="Non-Reimbursable"/>
    <s v="Line Item"/>
    <x v="0"/>
    <s v="3N"/>
    <x v="144"/>
    <x v="0"/>
    <x v="0"/>
  </r>
  <r>
    <n v="4303"/>
    <s v="NEBH, Ipswich"/>
    <n v="86"/>
    <s v="Ipswich"/>
    <s v="Non-Reimbursable"/>
    <s v="Line Item"/>
    <x v="0"/>
    <s v="4N"/>
    <x v="145"/>
    <x v="0"/>
    <x v="0"/>
  </r>
  <r>
    <n v="4304"/>
    <s v="NEBH, Ipswich"/>
    <n v="86"/>
    <s v="Ipswich"/>
    <s v="Non-Reimbursable"/>
    <s v="Line Item"/>
    <x v="0"/>
    <s v="5N"/>
    <x v="146"/>
    <x v="0"/>
    <x v="0"/>
  </r>
  <r>
    <n v="4305"/>
    <s v="NEBH, Ipswich"/>
    <n v="86"/>
    <s v="Ipswich"/>
    <s v="Non-Reimbursable"/>
    <s v="Line Item"/>
    <x v="0"/>
    <s v="6N"/>
    <x v="147"/>
    <x v="0"/>
    <x v="0"/>
  </r>
  <r>
    <n v="4306"/>
    <s v="NEBH, Ipswich"/>
    <n v="86"/>
    <s v="Ipswich"/>
    <s v="Non-Reimbursable"/>
    <s v="Line Item"/>
    <x v="0"/>
    <s v="7N"/>
    <x v="148"/>
    <x v="0"/>
    <x v="0"/>
  </r>
  <r>
    <n v="4307"/>
    <s v="NEBH, Ipswich"/>
    <n v="86"/>
    <s v="Ipswich"/>
    <s v="Non-Reimbursable"/>
    <s v="Total"/>
    <x v="0"/>
    <s v="8N"/>
    <x v="149"/>
    <x v="0"/>
    <x v="0"/>
  </r>
  <r>
    <n v="4308"/>
    <s v="NEBH, Ipswich"/>
    <n v="86"/>
    <s v="Ipswich"/>
    <s v="Non-Reimbursable"/>
    <s v="Total"/>
    <x v="0"/>
    <s v="9N"/>
    <x v="150"/>
    <x v="0"/>
    <x v="0"/>
  </r>
  <r>
    <n v="4309"/>
    <s v="NEBH, Ipswich"/>
    <n v="86"/>
    <s v="Ipswich"/>
    <s v="Non-Reimbursable"/>
    <s v="Line Item"/>
    <x v="0"/>
    <s v="10N"/>
    <x v="151"/>
    <x v="0"/>
    <x v="0"/>
  </r>
  <r>
    <n v="4310"/>
    <s v="NEBH, Ipswich"/>
    <n v="86"/>
    <s v="Ipswich"/>
    <s v="Non-Reimbursable"/>
    <s v="Line Item"/>
    <x v="0"/>
    <s v="11N"/>
    <x v="152"/>
    <x v="0"/>
    <x v="0"/>
  </r>
  <r>
    <n v="4311"/>
    <s v="NEBH, Ipswich"/>
    <n v="86"/>
    <s v="Ipswich"/>
    <s v="Non-Reimbursable"/>
    <s v="Line Item"/>
    <x v="0"/>
    <s v="12N"/>
    <x v="153"/>
    <x v="0"/>
    <x v="0"/>
  </r>
  <r>
    <n v="4312"/>
    <s v="NEBH, Beverly"/>
    <n v="88"/>
    <s v="Beverly"/>
    <s v="Revenue"/>
    <s v="Line Item"/>
    <x v="0"/>
    <s v="1R"/>
    <x v="0"/>
    <x v="0"/>
    <x v="0"/>
  </r>
  <r>
    <n v="4313"/>
    <s v="NEBH, Beverly"/>
    <n v="88"/>
    <s v="Beverly"/>
    <s v="Revenue"/>
    <s v="Line Item"/>
    <x v="0"/>
    <s v="2R"/>
    <x v="1"/>
    <x v="0"/>
    <x v="0"/>
  </r>
  <r>
    <n v="4314"/>
    <s v="NEBH, Beverly"/>
    <n v="88"/>
    <s v="Beverly"/>
    <s v="Revenue"/>
    <s v="Line Item"/>
    <x v="0"/>
    <s v="3R"/>
    <x v="2"/>
    <x v="0"/>
    <x v="0"/>
  </r>
  <r>
    <n v="4315"/>
    <s v="NEBH, Beverly"/>
    <n v="88"/>
    <s v="Beverly"/>
    <s v="Revenue"/>
    <s v="Total"/>
    <x v="0"/>
    <s v="4R"/>
    <x v="3"/>
    <x v="0"/>
    <x v="1"/>
  </r>
  <r>
    <n v="4316"/>
    <s v="NEBH, Beverly"/>
    <n v="88"/>
    <s v="Beverly"/>
    <s v="Revenue"/>
    <s v="Line Item"/>
    <x v="0"/>
    <s v="5R"/>
    <x v="4"/>
    <x v="0"/>
    <x v="0"/>
  </r>
  <r>
    <n v="4317"/>
    <s v="NEBH, Beverly"/>
    <n v="88"/>
    <s v="Beverly"/>
    <s v="Revenue"/>
    <s v="Line Item"/>
    <x v="0"/>
    <s v="6R"/>
    <x v="5"/>
    <x v="0"/>
    <x v="0"/>
  </r>
  <r>
    <n v="4318"/>
    <s v="NEBH, Beverly"/>
    <n v="88"/>
    <s v="Beverly"/>
    <s v="Revenue"/>
    <s v="Total"/>
    <x v="0"/>
    <s v="7R"/>
    <x v="6"/>
    <x v="0"/>
    <x v="1"/>
  </r>
  <r>
    <n v="4319"/>
    <s v="NEBH, Beverly"/>
    <n v="88"/>
    <s v="Beverly"/>
    <s v="Revenue"/>
    <s v="Line Item"/>
    <x v="0"/>
    <s v="8R"/>
    <x v="7"/>
    <x v="0"/>
    <x v="0"/>
  </r>
  <r>
    <n v="4320"/>
    <s v="NEBH, Beverly"/>
    <n v="88"/>
    <s v="Beverly"/>
    <s v="Revenue"/>
    <s v="Line Item"/>
    <x v="0"/>
    <s v="9R"/>
    <x v="8"/>
    <x v="0"/>
    <x v="0"/>
  </r>
  <r>
    <n v="4321"/>
    <s v="NEBH, Beverly"/>
    <n v="88"/>
    <s v="Beverly"/>
    <s v="Revenue"/>
    <s v="Line Item"/>
    <x v="0"/>
    <s v="10R"/>
    <x v="9"/>
    <x v="0"/>
    <x v="0"/>
  </r>
  <r>
    <n v="4322"/>
    <s v="NEBH, Beverly"/>
    <n v="88"/>
    <s v="Beverly"/>
    <s v="Revenue"/>
    <s v="Line Item"/>
    <x v="0"/>
    <s v="11R"/>
    <x v="10"/>
    <x v="0"/>
    <x v="690"/>
  </r>
  <r>
    <n v="4323"/>
    <s v="NEBH, Beverly"/>
    <n v="88"/>
    <s v="Beverly"/>
    <s v="Revenue"/>
    <s v="Line Item"/>
    <x v="0"/>
    <s v="12R"/>
    <x v="11"/>
    <x v="0"/>
    <x v="0"/>
  </r>
  <r>
    <n v="4324"/>
    <s v="NEBH, Beverly"/>
    <n v="88"/>
    <s v="Beverly"/>
    <s v="Revenue"/>
    <s v="Line Item"/>
    <x v="0"/>
    <s v="13R"/>
    <x v="12"/>
    <x v="0"/>
    <x v="0"/>
  </r>
  <r>
    <n v="4325"/>
    <s v="NEBH, Beverly"/>
    <n v="88"/>
    <s v="Beverly"/>
    <s v="Revenue"/>
    <s v="Line Item"/>
    <x v="0"/>
    <s v="14R"/>
    <x v="13"/>
    <x v="0"/>
    <x v="0"/>
  </r>
  <r>
    <n v="4326"/>
    <s v="NEBH, Beverly"/>
    <n v="88"/>
    <s v="Beverly"/>
    <s v="Revenue"/>
    <s v="Line Item"/>
    <x v="0"/>
    <s v="15R"/>
    <x v="14"/>
    <x v="0"/>
    <x v="0"/>
  </r>
  <r>
    <n v="4327"/>
    <s v="NEBH, Beverly"/>
    <n v="88"/>
    <s v="Beverly"/>
    <s v="Revenue"/>
    <s v="Line Item"/>
    <x v="0"/>
    <s v="16R"/>
    <x v="15"/>
    <x v="0"/>
    <x v="0"/>
  </r>
  <r>
    <n v="4328"/>
    <s v="NEBH, Beverly"/>
    <n v="88"/>
    <s v="Beverly"/>
    <s v="Revenue"/>
    <s v="Line Item"/>
    <x v="0"/>
    <s v="17R"/>
    <x v="16"/>
    <x v="0"/>
    <x v="0"/>
  </r>
  <r>
    <n v="4329"/>
    <s v="NEBH, Beverly"/>
    <n v="88"/>
    <s v="Beverly"/>
    <s v="Revenue"/>
    <s v="Line Item"/>
    <x v="0"/>
    <s v="18R"/>
    <x v="17"/>
    <x v="0"/>
    <x v="0"/>
  </r>
  <r>
    <n v="4330"/>
    <s v="NEBH, Beverly"/>
    <n v="88"/>
    <s v="Beverly"/>
    <s v="Revenue"/>
    <s v="Line Item"/>
    <x v="0"/>
    <s v="19R"/>
    <x v="18"/>
    <x v="0"/>
    <x v="0"/>
  </r>
  <r>
    <n v="4331"/>
    <s v="NEBH, Beverly"/>
    <n v="88"/>
    <s v="Beverly"/>
    <s v="Revenue"/>
    <s v="Line Item"/>
    <x v="0"/>
    <s v="20R"/>
    <x v="19"/>
    <x v="0"/>
    <x v="0"/>
  </r>
  <r>
    <n v="4332"/>
    <s v="NEBH, Beverly"/>
    <n v="88"/>
    <s v="Beverly"/>
    <s v="Revenue"/>
    <s v="Line Item"/>
    <x v="0"/>
    <s v="21R"/>
    <x v="20"/>
    <x v="0"/>
    <x v="0"/>
  </r>
  <r>
    <n v="4333"/>
    <s v="NEBH, Beverly"/>
    <n v="88"/>
    <s v="Beverly"/>
    <s v="Revenue"/>
    <s v="Line Item"/>
    <x v="0"/>
    <s v="22R"/>
    <x v="21"/>
    <x v="0"/>
    <x v="0"/>
  </r>
  <r>
    <n v="4334"/>
    <s v="NEBH, Beverly"/>
    <n v="88"/>
    <s v="Beverly"/>
    <s v="Revenue"/>
    <s v="Line Item"/>
    <x v="0"/>
    <s v="23R"/>
    <x v="22"/>
    <x v="0"/>
    <x v="0"/>
  </r>
  <r>
    <n v="4335"/>
    <s v="NEBH, Beverly"/>
    <n v="88"/>
    <s v="Beverly"/>
    <s v="Revenue"/>
    <s v="Line Item"/>
    <x v="0"/>
    <s v="24R"/>
    <x v="23"/>
    <x v="0"/>
    <x v="0"/>
  </r>
  <r>
    <n v="4336"/>
    <s v="NEBH, Beverly"/>
    <n v="88"/>
    <s v="Beverly"/>
    <s v="Revenue"/>
    <s v="Line Item"/>
    <x v="0"/>
    <s v="25R"/>
    <x v="24"/>
    <x v="0"/>
    <x v="0"/>
  </r>
  <r>
    <n v="4337"/>
    <s v="NEBH, Beverly"/>
    <n v="88"/>
    <s v="Beverly"/>
    <s v="Revenue"/>
    <s v="Line Item"/>
    <x v="0"/>
    <s v="26R"/>
    <x v="25"/>
    <x v="0"/>
    <x v="0"/>
  </r>
  <r>
    <n v="4338"/>
    <s v="NEBH, Beverly"/>
    <n v="88"/>
    <s v="Beverly"/>
    <s v="Revenue"/>
    <s v="Line Item"/>
    <x v="0"/>
    <s v="27R"/>
    <x v="26"/>
    <x v="0"/>
    <x v="0"/>
  </r>
  <r>
    <n v="4339"/>
    <s v="NEBH, Beverly"/>
    <n v="88"/>
    <s v="Beverly"/>
    <s v="Revenue"/>
    <s v="Line Item"/>
    <x v="0"/>
    <s v="28R"/>
    <x v="27"/>
    <x v="0"/>
    <x v="0"/>
  </r>
  <r>
    <n v="4340"/>
    <s v="NEBH, Beverly"/>
    <n v="88"/>
    <s v="Beverly"/>
    <s v="Revenue"/>
    <s v="Line Item"/>
    <x v="0"/>
    <s v="29R"/>
    <x v="28"/>
    <x v="0"/>
    <x v="0"/>
  </r>
  <r>
    <n v="4341"/>
    <s v="NEBH, Beverly"/>
    <n v="88"/>
    <s v="Beverly"/>
    <s v="Revenue"/>
    <s v="Line Item"/>
    <x v="0"/>
    <s v="30R"/>
    <x v="29"/>
    <x v="0"/>
    <x v="0"/>
  </r>
  <r>
    <n v="4342"/>
    <s v="NEBH, Beverly"/>
    <n v="88"/>
    <s v="Beverly"/>
    <s v="Revenue"/>
    <s v="Line Item"/>
    <x v="0"/>
    <s v="31R"/>
    <x v="30"/>
    <x v="0"/>
    <x v="0"/>
  </r>
  <r>
    <n v="4343"/>
    <s v="NEBH, Beverly"/>
    <n v="88"/>
    <s v="Beverly"/>
    <s v="Revenue"/>
    <s v="Line Item"/>
    <x v="0"/>
    <s v="32R"/>
    <x v="31"/>
    <x v="0"/>
    <x v="0"/>
  </r>
  <r>
    <n v="4344"/>
    <s v="NEBH, Beverly"/>
    <n v="88"/>
    <s v="Beverly"/>
    <s v="Revenue"/>
    <s v="Line Item"/>
    <x v="0"/>
    <s v="33R"/>
    <x v="32"/>
    <x v="0"/>
    <x v="0"/>
  </r>
  <r>
    <n v="4345"/>
    <s v="NEBH, Beverly"/>
    <n v="88"/>
    <s v="Beverly"/>
    <s v="Revenue"/>
    <s v="Line Item"/>
    <x v="0"/>
    <s v="34R"/>
    <x v="33"/>
    <x v="0"/>
    <x v="0"/>
  </r>
  <r>
    <n v="4346"/>
    <s v="NEBH, Beverly"/>
    <n v="88"/>
    <s v="Beverly"/>
    <s v="Revenue"/>
    <s v="Line Item"/>
    <x v="0"/>
    <s v="35R"/>
    <x v="34"/>
    <x v="0"/>
    <x v="0"/>
  </r>
  <r>
    <n v="4347"/>
    <s v="NEBH, Beverly"/>
    <n v="88"/>
    <s v="Beverly"/>
    <s v="Revenue"/>
    <s v="Line Item"/>
    <x v="0"/>
    <s v="36R"/>
    <x v="35"/>
    <x v="0"/>
    <x v="0"/>
  </r>
  <r>
    <n v="4348"/>
    <s v="NEBH, Beverly"/>
    <n v="88"/>
    <s v="Beverly"/>
    <s v="Revenue"/>
    <s v="Line Item"/>
    <x v="0"/>
    <s v="37R"/>
    <x v="36"/>
    <x v="0"/>
    <x v="0"/>
  </r>
  <r>
    <n v="4349"/>
    <s v="NEBH, Beverly"/>
    <n v="88"/>
    <s v="Beverly"/>
    <s v="Revenue"/>
    <s v="Line Item"/>
    <x v="0"/>
    <s v="38R"/>
    <x v="37"/>
    <x v="0"/>
    <x v="0"/>
  </r>
  <r>
    <n v="4350"/>
    <s v="NEBH, Beverly"/>
    <n v="88"/>
    <s v="Beverly"/>
    <s v="Revenue"/>
    <s v="Line Item"/>
    <x v="0"/>
    <s v="39R"/>
    <x v="38"/>
    <x v="0"/>
    <x v="0"/>
  </r>
  <r>
    <n v="4351"/>
    <s v="NEBH, Beverly"/>
    <n v="88"/>
    <s v="Beverly"/>
    <s v="Revenue"/>
    <s v="Line Item"/>
    <x v="0"/>
    <s v="40R"/>
    <x v="39"/>
    <x v="0"/>
    <x v="0"/>
  </r>
  <r>
    <n v="4352"/>
    <s v="NEBH, Beverly"/>
    <n v="88"/>
    <s v="Beverly"/>
    <s v="Revenue"/>
    <s v="Line Item"/>
    <x v="0"/>
    <s v="41R"/>
    <x v="40"/>
    <x v="0"/>
    <x v="0"/>
  </r>
  <r>
    <n v="4353"/>
    <s v="NEBH, Beverly"/>
    <n v="88"/>
    <s v="Beverly"/>
    <s v="Revenue"/>
    <s v="Line Item"/>
    <x v="0"/>
    <s v="42R"/>
    <x v="41"/>
    <x v="0"/>
    <x v="0"/>
  </r>
  <r>
    <n v="4354"/>
    <s v="NEBH, Beverly"/>
    <n v="88"/>
    <s v="Beverly"/>
    <s v="Revenue"/>
    <s v="Total"/>
    <x v="0"/>
    <s v="43R"/>
    <x v="42"/>
    <x v="0"/>
    <x v="690"/>
  </r>
  <r>
    <n v="4355"/>
    <s v="NEBH, Beverly"/>
    <n v="88"/>
    <s v="Beverly"/>
    <s v="Revenue"/>
    <s v="Line Item"/>
    <x v="0"/>
    <s v="44R"/>
    <x v="43"/>
    <x v="0"/>
    <x v="0"/>
  </r>
  <r>
    <n v="4356"/>
    <s v="NEBH, Beverly"/>
    <n v="88"/>
    <s v="Beverly"/>
    <s v="Revenue"/>
    <s v="Line Item"/>
    <x v="0"/>
    <s v="45R"/>
    <x v="44"/>
    <x v="0"/>
    <x v="0"/>
  </r>
  <r>
    <n v="4357"/>
    <s v="NEBH, Beverly"/>
    <n v="88"/>
    <s v="Beverly"/>
    <s v="Revenue"/>
    <s v="Line Item"/>
    <x v="0"/>
    <s v="46R"/>
    <x v="45"/>
    <x v="0"/>
    <x v="0"/>
  </r>
  <r>
    <n v="4358"/>
    <s v="NEBH, Beverly"/>
    <n v="88"/>
    <s v="Beverly"/>
    <s v="Revenue"/>
    <s v="Line Item"/>
    <x v="0"/>
    <s v="47R"/>
    <x v="46"/>
    <x v="0"/>
    <x v="0"/>
  </r>
  <r>
    <n v="4359"/>
    <s v="NEBH, Beverly"/>
    <n v="88"/>
    <s v="Beverly"/>
    <s v="Revenue"/>
    <s v="Line Item"/>
    <x v="0"/>
    <s v="48R"/>
    <x v="47"/>
    <x v="0"/>
    <x v="0"/>
  </r>
  <r>
    <n v="4360"/>
    <s v="NEBH, Beverly"/>
    <n v="88"/>
    <s v="Beverly"/>
    <s v="Revenue"/>
    <s v="Line Item"/>
    <x v="0"/>
    <s v="49R"/>
    <x v="48"/>
    <x v="0"/>
    <x v="0"/>
  </r>
  <r>
    <n v="4361"/>
    <s v="NEBH, Beverly"/>
    <n v="88"/>
    <s v="Beverly"/>
    <s v="Revenue"/>
    <s v="Line Item"/>
    <x v="0"/>
    <s v="50R"/>
    <x v="49"/>
    <x v="0"/>
    <x v="0"/>
  </r>
  <r>
    <n v="4362"/>
    <s v="NEBH, Beverly"/>
    <n v="88"/>
    <s v="Beverly"/>
    <s v="Revenue"/>
    <s v="Line Item"/>
    <x v="0"/>
    <s v="51R"/>
    <x v="50"/>
    <x v="0"/>
    <x v="0"/>
  </r>
  <r>
    <n v="4363"/>
    <s v="NEBH, Beverly"/>
    <n v="88"/>
    <s v="Beverly"/>
    <s v="Revenue"/>
    <s v="Line Item"/>
    <x v="0"/>
    <s v="52R"/>
    <x v="51"/>
    <x v="0"/>
    <x v="0"/>
  </r>
  <r>
    <n v="4364"/>
    <s v="NEBH, Beverly"/>
    <n v="88"/>
    <s v="Beverly"/>
    <s v="Revenue"/>
    <s v="Total"/>
    <x v="0"/>
    <s v="53R"/>
    <x v="52"/>
    <x v="0"/>
    <x v="690"/>
  </r>
  <r>
    <n v="4365"/>
    <s v="NEBH, Beverly"/>
    <n v="88"/>
    <s v="Beverly"/>
    <s v="Salary Expense"/>
    <s v="Line Item"/>
    <x v="1"/>
    <s v="1S"/>
    <x v="53"/>
    <x v="21"/>
    <x v="691"/>
  </r>
  <r>
    <n v="4366"/>
    <s v="NEBH, Beverly"/>
    <n v="88"/>
    <s v="Beverly"/>
    <s v="Salary Expense"/>
    <s v="Line Item"/>
    <x v="1"/>
    <s v="2S"/>
    <x v="54"/>
    <x v="6"/>
    <x v="1"/>
  </r>
  <r>
    <n v="4367"/>
    <s v="NEBH, Beverly"/>
    <n v="88"/>
    <s v="Beverly"/>
    <s v="Salary Expense"/>
    <s v="Line Item"/>
    <x v="1"/>
    <s v="3S"/>
    <x v="55"/>
    <x v="6"/>
    <x v="1"/>
  </r>
  <r>
    <n v="4368"/>
    <s v="NEBH, Beverly"/>
    <n v="88"/>
    <s v="Beverly"/>
    <s v="Salary Expense"/>
    <s v="Line Item"/>
    <x v="2"/>
    <s v="4S"/>
    <x v="56"/>
    <x v="6"/>
    <x v="1"/>
  </r>
  <r>
    <n v="4369"/>
    <s v="NEBH, Beverly"/>
    <n v="88"/>
    <s v="Beverly"/>
    <s v="Salary Expense"/>
    <s v="Line Item"/>
    <x v="2"/>
    <s v="5S"/>
    <x v="57"/>
    <x v="6"/>
    <x v="1"/>
  </r>
  <r>
    <n v="4370"/>
    <s v="NEBH, Beverly"/>
    <n v="88"/>
    <s v="Beverly"/>
    <s v="Salary Expense"/>
    <s v="Line Item"/>
    <x v="2"/>
    <s v="6S"/>
    <x v="58"/>
    <x v="6"/>
    <x v="1"/>
  </r>
  <r>
    <n v="4371"/>
    <s v="NEBH, Beverly"/>
    <n v="88"/>
    <s v="Beverly"/>
    <s v="Salary Expense"/>
    <s v="Line Item"/>
    <x v="2"/>
    <s v="7S"/>
    <x v="59"/>
    <x v="6"/>
    <x v="1"/>
  </r>
  <r>
    <n v="4372"/>
    <s v="NEBH, Beverly"/>
    <n v="88"/>
    <s v="Beverly"/>
    <s v="Salary Expense"/>
    <s v="Line Item"/>
    <x v="2"/>
    <s v="8S"/>
    <x v="60"/>
    <x v="6"/>
    <x v="1"/>
  </r>
  <r>
    <n v="4373"/>
    <s v="NEBH, Beverly"/>
    <n v="88"/>
    <s v="Beverly"/>
    <s v="Salary Expense"/>
    <s v="Line Item"/>
    <x v="2"/>
    <s v="9S"/>
    <x v="61"/>
    <x v="6"/>
    <x v="1"/>
  </r>
  <r>
    <n v="4374"/>
    <s v="NEBH, Beverly"/>
    <n v="88"/>
    <s v="Beverly"/>
    <s v="Salary Expense"/>
    <s v="Line Item"/>
    <x v="2"/>
    <s v="10S"/>
    <x v="62"/>
    <x v="6"/>
    <x v="1"/>
  </r>
  <r>
    <n v="4375"/>
    <s v="NEBH, Beverly"/>
    <n v="88"/>
    <s v="Beverly"/>
    <s v="Salary Expense"/>
    <s v="Line Item"/>
    <x v="2"/>
    <s v="11S"/>
    <x v="63"/>
    <x v="6"/>
    <x v="1"/>
  </r>
  <r>
    <n v="4376"/>
    <s v="NEBH, Beverly"/>
    <n v="88"/>
    <s v="Beverly"/>
    <s v="Salary Expense"/>
    <s v="Line Item"/>
    <x v="2"/>
    <s v="12S"/>
    <x v="64"/>
    <x v="6"/>
    <x v="1"/>
  </r>
  <r>
    <n v="4377"/>
    <s v="NEBH, Beverly"/>
    <n v="88"/>
    <s v="Beverly"/>
    <s v="Salary Expense"/>
    <s v="Line Item"/>
    <x v="2"/>
    <s v="13S"/>
    <x v="65"/>
    <x v="6"/>
    <x v="1"/>
  </r>
  <r>
    <n v="4378"/>
    <s v="NEBH, Beverly"/>
    <n v="88"/>
    <s v="Beverly"/>
    <s v="Salary Expense"/>
    <s v="Line Item"/>
    <x v="2"/>
    <s v="14S"/>
    <x v="66"/>
    <x v="6"/>
    <x v="1"/>
  </r>
  <r>
    <n v="4379"/>
    <s v="NEBH, Beverly"/>
    <n v="88"/>
    <s v="Beverly"/>
    <s v="Salary Expense"/>
    <s v="Line Item"/>
    <x v="2"/>
    <s v="15S"/>
    <x v="67"/>
    <x v="6"/>
    <x v="1"/>
  </r>
  <r>
    <n v="4380"/>
    <s v="NEBH, Beverly"/>
    <n v="88"/>
    <s v="Beverly"/>
    <s v="Salary Expense"/>
    <s v="Line Item"/>
    <x v="2"/>
    <s v="16S"/>
    <x v="68"/>
    <x v="19"/>
    <x v="692"/>
  </r>
  <r>
    <n v="4381"/>
    <s v="NEBH, Beverly"/>
    <n v="88"/>
    <s v="Beverly"/>
    <s v="Salary Expense"/>
    <s v="Line Item"/>
    <x v="2"/>
    <s v="17S"/>
    <x v="69"/>
    <x v="6"/>
    <x v="1"/>
  </r>
  <r>
    <n v="4382"/>
    <s v="NEBH, Beverly"/>
    <n v="88"/>
    <s v="Beverly"/>
    <s v="Salary Expense"/>
    <s v="Line Item"/>
    <x v="2"/>
    <s v="18S"/>
    <x v="70"/>
    <x v="6"/>
    <x v="1"/>
  </r>
  <r>
    <n v="4383"/>
    <s v="NEBH, Beverly"/>
    <n v="88"/>
    <s v="Beverly"/>
    <s v="Salary Expense"/>
    <s v="Line Item"/>
    <x v="2"/>
    <s v="19S"/>
    <x v="71"/>
    <x v="6"/>
    <x v="1"/>
  </r>
  <r>
    <n v="4384"/>
    <s v="NEBH, Beverly"/>
    <n v="88"/>
    <s v="Beverly"/>
    <s v="Salary Expense"/>
    <s v="Line Item"/>
    <x v="2"/>
    <s v="20S"/>
    <x v="72"/>
    <x v="6"/>
    <x v="1"/>
  </r>
  <r>
    <n v="4385"/>
    <s v="NEBH, Beverly"/>
    <n v="88"/>
    <s v="Beverly"/>
    <s v="Salary Expense"/>
    <s v="Line Item"/>
    <x v="2"/>
    <s v="21S"/>
    <x v="73"/>
    <x v="6"/>
    <x v="1"/>
  </r>
  <r>
    <n v="4386"/>
    <s v="NEBH, Beverly"/>
    <n v="88"/>
    <s v="Beverly"/>
    <s v="Salary Expense"/>
    <s v="Line Item"/>
    <x v="2"/>
    <s v="22S"/>
    <x v="74"/>
    <x v="6"/>
    <x v="1"/>
  </r>
  <r>
    <n v="4387"/>
    <s v="NEBH, Beverly"/>
    <n v="88"/>
    <s v="Beverly"/>
    <s v="Salary Expense"/>
    <s v="Line Item"/>
    <x v="2"/>
    <s v="23S"/>
    <x v="75"/>
    <x v="6"/>
    <x v="1"/>
  </r>
  <r>
    <n v="4388"/>
    <s v="NEBH, Beverly"/>
    <n v="88"/>
    <s v="Beverly"/>
    <s v="Salary Expense"/>
    <s v="Line Item"/>
    <x v="2"/>
    <s v="24S"/>
    <x v="76"/>
    <x v="6"/>
    <x v="1"/>
  </r>
  <r>
    <n v="4389"/>
    <s v="NEBH, Beverly"/>
    <n v="88"/>
    <s v="Beverly"/>
    <s v="Salary Expense"/>
    <s v="Line Item"/>
    <x v="2"/>
    <s v="25S"/>
    <x v="77"/>
    <x v="6"/>
    <x v="1"/>
  </r>
  <r>
    <n v="4390"/>
    <s v="NEBH, Beverly"/>
    <n v="88"/>
    <s v="Beverly"/>
    <s v="Salary Expense"/>
    <s v="Line Item"/>
    <x v="2"/>
    <s v="26S"/>
    <x v="78"/>
    <x v="6"/>
    <x v="1"/>
  </r>
  <r>
    <n v="4391"/>
    <s v="NEBH, Beverly"/>
    <n v="88"/>
    <s v="Beverly"/>
    <s v="Salary Expense"/>
    <s v="Line Item"/>
    <x v="2"/>
    <s v="27S"/>
    <x v="79"/>
    <x v="6"/>
    <x v="1"/>
  </r>
  <r>
    <n v="4392"/>
    <s v="NEBH, Beverly"/>
    <n v="88"/>
    <s v="Beverly"/>
    <s v="Salary Expense"/>
    <s v="Line Item"/>
    <x v="2"/>
    <s v="28S"/>
    <x v="80"/>
    <x v="6"/>
    <x v="1"/>
  </r>
  <r>
    <n v="4393"/>
    <s v="NEBH, Beverly"/>
    <n v="88"/>
    <s v="Beverly"/>
    <s v="Salary Expense"/>
    <s v="Line Item"/>
    <x v="2"/>
    <s v="29S"/>
    <x v="81"/>
    <x v="6"/>
    <x v="1"/>
  </r>
  <r>
    <n v="4394"/>
    <s v="NEBH, Beverly"/>
    <n v="88"/>
    <s v="Beverly"/>
    <s v="Salary Expense"/>
    <s v="Line Item"/>
    <x v="2"/>
    <s v="30S"/>
    <x v="82"/>
    <x v="87"/>
    <x v="693"/>
  </r>
  <r>
    <n v="4395"/>
    <s v="NEBH, Beverly"/>
    <n v="88"/>
    <s v="Beverly"/>
    <s v="Salary Expense"/>
    <s v="Line Item"/>
    <x v="2"/>
    <s v="31S"/>
    <x v="83"/>
    <x v="6"/>
    <x v="1"/>
  </r>
  <r>
    <n v="4396"/>
    <s v="NEBH, Beverly"/>
    <n v="88"/>
    <s v="Beverly"/>
    <s v="Salary Expense"/>
    <s v="Line Item"/>
    <x v="2"/>
    <s v="32S"/>
    <x v="84"/>
    <x v="6"/>
    <x v="1"/>
  </r>
  <r>
    <n v="4397"/>
    <s v="NEBH, Beverly"/>
    <n v="88"/>
    <s v="Beverly"/>
    <s v="Salary Expense"/>
    <s v="Line Item"/>
    <x v="2"/>
    <s v="33S"/>
    <x v="85"/>
    <x v="6"/>
    <x v="1"/>
  </r>
  <r>
    <n v="4398"/>
    <s v="NEBH, Beverly"/>
    <n v="88"/>
    <s v="Beverly"/>
    <s v="Salary Expense"/>
    <s v="Line Item"/>
    <x v="2"/>
    <s v="34S"/>
    <x v="86"/>
    <x v="6"/>
    <x v="1"/>
  </r>
  <r>
    <n v="4399"/>
    <s v="NEBH, Beverly"/>
    <n v="88"/>
    <s v="Beverly"/>
    <s v="Salary Expense"/>
    <s v="Line Item"/>
    <x v="2"/>
    <s v="35S"/>
    <x v="87"/>
    <x v="21"/>
    <x v="694"/>
  </r>
  <r>
    <n v="4400"/>
    <s v="NEBH, Beverly"/>
    <n v="88"/>
    <s v="Beverly"/>
    <s v="Salary Expense"/>
    <s v="Line Item"/>
    <x v="2"/>
    <s v="36S"/>
    <x v="88"/>
    <x v="6"/>
    <x v="0"/>
  </r>
  <r>
    <n v="4401"/>
    <s v="NEBH, Beverly"/>
    <n v="88"/>
    <s v="Beverly"/>
    <s v="Salary Expense"/>
    <s v="Line Item"/>
    <x v="2"/>
    <s v="37S"/>
    <x v="89"/>
    <x v="6"/>
    <x v="0"/>
  </r>
  <r>
    <n v="4402"/>
    <s v="NEBH, Beverly"/>
    <n v="88"/>
    <s v="Beverly"/>
    <s v="Salary Expense"/>
    <s v="Line Item"/>
    <x v="0"/>
    <s v="38S"/>
    <x v="90"/>
    <x v="10"/>
    <x v="0"/>
  </r>
  <r>
    <n v="4403"/>
    <s v="NEBH, Beverly"/>
    <n v="88"/>
    <s v="Beverly"/>
    <s v="Salary Expense"/>
    <s v="Total"/>
    <x v="0"/>
    <s v="39S"/>
    <x v="91"/>
    <x v="22"/>
    <x v="695"/>
  </r>
  <r>
    <n v="4404"/>
    <s v="NEBH, Beverly"/>
    <n v="88"/>
    <s v="Beverly"/>
    <s v="Expense"/>
    <s v="Total"/>
    <x v="0"/>
    <s v="1E"/>
    <x v="92"/>
    <x v="22"/>
    <x v="695"/>
  </r>
  <r>
    <n v="4405"/>
    <s v="NEBH, Beverly"/>
    <n v="88"/>
    <s v="Beverly"/>
    <s v="Expense"/>
    <s v="Line Item"/>
    <x v="0"/>
    <s v="2E"/>
    <x v="93"/>
    <x v="0"/>
    <x v="0"/>
  </r>
  <r>
    <n v="4406"/>
    <s v="NEBH, Beverly"/>
    <n v="88"/>
    <s v="Beverly"/>
    <s v="Expense"/>
    <s v="Line Item"/>
    <x v="0"/>
    <s v="3E"/>
    <x v="94"/>
    <x v="0"/>
    <x v="0"/>
  </r>
  <r>
    <n v="4407"/>
    <s v="NEBH, Beverly"/>
    <n v="88"/>
    <s v="Beverly"/>
    <s v="Expense"/>
    <s v="Line Item"/>
    <x v="0"/>
    <s v="4E"/>
    <x v="95"/>
    <x v="0"/>
    <x v="0"/>
  </r>
  <r>
    <n v="4408"/>
    <s v="NEBH, Beverly"/>
    <n v="88"/>
    <s v="Beverly"/>
    <s v="Expense"/>
    <s v="Line Item"/>
    <x v="0"/>
    <s v="5E"/>
    <x v="96"/>
    <x v="0"/>
    <x v="0"/>
  </r>
  <r>
    <n v="4409"/>
    <s v="NEBH, Beverly"/>
    <n v="88"/>
    <s v="Beverly"/>
    <s v="Expense"/>
    <s v="Total"/>
    <x v="0"/>
    <s v="6E"/>
    <x v="97"/>
    <x v="6"/>
    <x v="1"/>
  </r>
  <r>
    <n v="4410"/>
    <s v="NEBH, Beverly"/>
    <n v="88"/>
    <s v="Beverly"/>
    <s v="Expense"/>
    <s v="Line Item"/>
    <x v="0"/>
    <s v="7E"/>
    <x v="98"/>
    <x v="0"/>
    <x v="0"/>
  </r>
  <r>
    <n v="4411"/>
    <s v="NEBH, Beverly"/>
    <n v="88"/>
    <s v="Beverly"/>
    <s v="Expense"/>
    <s v="Total"/>
    <x v="0"/>
    <s v="8E"/>
    <x v="99"/>
    <x v="22"/>
    <x v="695"/>
  </r>
  <r>
    <n v="4412"/>
    <s v="NEBH, Beverly"/>
    <n v="88"/>
    <s v="Beverly"/>
    <s v="Expense"/>
    <s v="Line Item"/>
    <x v="0"/>
    <s v="9E"/>
    <x v="100"/>
    <x v="0"/>
    <x v="696"/>
  </r>
  <r>
    <n v="4413"/>
    <s v="NEBH, Beverly"/>
    <n v="88"/>
    <s v="Beverly"/>
    <s v="Expense"/>
    <s v="Line Item"/>
    <x v="0"/>
    <s v="10E"/>
    <x v="101"/>
    <x v="0"/>
    <x v="697"/>
  </r>
  <r>
    <n v="4414"/>
    <s v="NEBH, Beverly"/>
    <n v="88"/>
    <s v="Beverly"/>
    <s v="Expense"/>
    <s v="Line Item"/>
    <x v="0"/>
    <s v="11E"/>
    <x v="102"/>
    <x v="0"/>
    <x v="698"/>
  </r>
  <r>
    <n v="4415"/>
    <s v="NEBH, Beverly"/>
    <n v="88"/>
    <s v="Beverly"/>
    <s v="Expense"/>
    <s v="Total"/>
    <x v="0"/>
    <s v="12E"/>
    <x v="103"/>
    <x v="0"/>
    <x v="699"/>
  </r>
  <r>
    <n v="4416"/>
    <s v="NEBH, Beverly"/>
    <n v="88"/>
    <s v="Beverly"/>
    <s v="Expense"/>
    <s v="Line Item"/>
    <x v="0"/>
    <s v="13E"/>
    <x v="104"/>
    <x v="0"/>
    <x v="0"/>
  </r>
  <r>
    <n v="4417"/>
    <s v="NEBH, Beverly"/>
    <n v="88"/>
    <s v="Beverly"/>
    <s v="Expense"/>
    <s v="Line Item"/>
    <x v="0"/>
    <s v="14E"/>
    <x v="105"/>
    <x v="0"/>
    <x v="0"/>
  </r>
  <r>
    <n v="4418"/>
    <s v="NEBH, Beverly"/>
    <n v="88"/>
    <s v="Beverly"/>
    <s v="Expense"/>
    <s v="Line Item"/>
    <x v="0"/>
    <s v="15E"/>
    <x v="106"/>
    <x v="0"/>
    <x v="0"/>
  </r>
  <r>
    <n v="4419"/>
    <s v="NEBH, Beverly"/>
    <n v="88"/>
    <s v="Beverly"/>
    <s v="Expense"/>
    <s v="Line Item"/>
    <x v="0"/>
    <s v="16E"/>
    <x v="107"/>
    <x v="0"/>
    <x v="0"/>
  </r>
  <r>
    <n v="4420"/>
    <s v="NEBH, Beverly"/>
    <n v="88"/>
    <s v="Beverly"/>
    <s v="Expense"/>
    <s v="Total"/>
    <x v="0"/>
    <s v="17E"/>
    <x v="108"/>
    <x v="0"/>
    <x v="1"/>
  </r>
  <r>
    <n v="4421"/>
    <s v="NEBH, Beverly"/>
    <n v="88"/>
    <s v="Beverly"/>
    <s v="Expense"/>
    <s v="Line Item"/>
    <x v="0"/>
    <s v="18E"/>
    <x v="109"/>
    <x v="0"/>
    <x v="0"/>
  </r>
  <r>
    <n v="4422"/>
    <s v="NEBH, Beverly"/>
    <n v="88"/>
    <s v="Beverly"/>
    <s v="Expense"/>
    <s v="Line Item"/>
    <x v="0"/>
    <s v="19E"/>
    <x v="110"/>
    <x v="0"/>
    <x v="0"/>
  </r>
  <r>
    <n v="4423"/>
    <s v="NEBH, Beverly"/>
    <n v="88"/>
    <s v="Beverly"/>
    <s v="Expense"/>
    <s v="Line Item"/>
    <x v="0"/>
    <s v="20E"/>
    <x v="111"/>
    <x v="0"/>
    <x v="0"/>
  </r>
  <r>
    <n v="4424"/>
    <s v="NEBH, Beverly"/>
    <n v="88"/>
    <s v="Beverly"/>
    <s v="Expense"/>
    <s v="Line Item"/>
    <x v="0"/>
    <s v="21E"/>
    <x v="112"/>
    <x v="0"/>
    <x v="0"/>
  </r>
  <r>
    <n v="4425"/>
    <s v="NEBH, Beverly"/>
    <n v="88"/>
    <s v="Beverly"/>
    <s v="Expense"/>
    <s v="Line Item"/>
    <x v="0"/>
    <s v="22E"/>
    <x v="113"/>
    <x v="0"/>
    <x v="700"/>
  </r>
  <r>
    <n v="4426"/>
    <s v="NEBH, Beverly"/>
    <n v="88"/>
    <s v="Beverly"/>
    <s v="Expense"/>
    <s v="Line Item"/>
    <x v="0"/>
    <s v="23E"/>
    <x v="114"/>
    <x v="0"/>
    <x v="701"/>
  </r>
  <r>
    <n v="4427"/>
    <s v="NEBH, Beverly"/>
    <n v="88"/>
    <s v="Beverly"/>
    <s v="Expense"/>
    <s v="Line Item"/>
    <x v="0"/>
    <s v="24E"/>
    <x v="115"/>
    <x v="0"/>
    <x v="683"/>
  </r>
  <r>
    <n v="4428"/>
    <s v="NEBH, Beverly"/>
    <n v="88"/>
    <s v="Beverly"/>
    <s v="Expense"/>
    <s v="Line Item"/>
    <x v="0"/>
    <s v="25E"/>
    <x v="116"/>
    <x v="0"/>
    <x v="0"/>
  </r>
  <r>
    <n v="4429"/>
    <s v="NEBH, Beverly"/>
    <n v="88"/>
    <s v="Beverly"/>
    <s v="Expense"/>
    <s v="Line Item"/>
    <x v="0"/>
    <s v="26E"/>
    <x v="117"/>
    <x v="0"/>
    <x v="0"/>
  </r>
  <r>
    <n v="4430"/>
    <s v="NEBH, Beverly"/>
    <n v="88"/>
    <s v="Beverly"/>
    <s v="Expense"/>
    <s v="Line Item"/>
    <x v="0"/>
    <s v="27E"/>
    <x v="118"/>
    <x v="0"/>
    <x v="0"/>
  </r>
  <r>
    <n v="4431"/>
    <s v="NEBH, Beverly"/>
    <n v="88"/>
    <s v="Beverly"/>
    <s v="Expense"/>
    <s v="Line Item"/>
    <x v="0"/>
    <s v="28E"/>
    <x v="119"/>
    <x v="0"/>
    <x v="0"/>
  </r>
  <r>
    <n v="4432"/>
    <s v="NEBH, Beverly"/>
    <n v="88"/>
    <s v="Beverly"/>
    <s v="Expense"/>
    <s v="Line Item"/>
    <x v="0"/>
    <s v="29E"/>
    <x v="120"/>
    <x v="0"/>
    <x v="0"/>
  </r>
  <r>
    <n v="4433"/>
    <s v="NEBH, Beverly"/>
    <n v="88"/>
    <s v="Beverly"/>
    <s v="Expense"/>
    <s v="Line Item"/>
    <x v="0"/>
    <s v="30E"/>
    <x v="121"/>
    <x v="0"/>
    <x v="0"/>
  </r>
  <r>
    <n v="4434"/>
    <s v="NEBH, Beverly"/>
    <n v="88"/>
    <s v="Beverly"/>
    <s v="Expense"/>
    <s v="Line Item"/>
    <x v="0"/>
    <s v="31E"/>
    <x v="122"/>
    <x v="0"/>
    <x v="0"/>
  </r>
  <r>
    <n v="4435"/>
    <s v="NEBH, Beverly"/>
    <n v="88"/>
    <s v="Beverly"/>
    <s v="Expense"/>
    <s v="Line Item"/>
    <x v="0"/>
    <s v="32E"/>
    <x v="123"/>
    <x v="0"/>
    <x v="0"/>
  </r>
  <r>
    <n v="4436"/>
    <s v="NEBH, Beverly"/>
    <n v="88"/>
    <s v="Beverly"/>
    <s v="Expense"/>
    <s v="Line Item"/>
    <x v="0"/>
    <s v="33E"/>
    <x v="124"/>
    <x v="0"/>
    <x v="702"/>
  </r>
  <r>
    <n v="4437"/>
    <s v="NEBH, Beverly"/>
    <n v="88"/>
    <s v="Beverly"/>
    <s v="Expense"/>
    <s v="Line Item"/>
    <x v="0"/>
    <s v="34E"/>
    <x v="125"/>
    <x v="0"/>
    <x v="0"/>
  </r>
  <r>
    <n v="4438"/>
    <s v="NEBH, Beverly"/>
    <n v="88"/>
    <s v="Beverly"/>
    <s v="Expense"/>
    <s v="Line Item"/>
    <x v="0"/>
    <s v="35E"/>
    <x v="126"/>
    <x v="0"/>
    <x v="0"/>
  </r>
  <r>
    <n v="4439"/>
    <s v="NEBH, Beverly"/>
    <n v="88"/>
    <s v="Beverly"/>
    <s v="Expense"/>
    <s v="Total"/>
    <x v="0"/>
    <s v="36E"/>
    <x v="127"/>
    <x v="0"/>
    <x v="703"/>
  </r>
  <r>
    <n v="4440"/>
    <s v="NEBH, Beverly"/>
    <n v="88"/>
    <s v="Beverly"/>
    <s v="Expense"/>
    <s v="Line Item"/>
    <x v="0"/>
    <s v="42E"/>
    <x v="128"/>
    <x v="0"/>
    <x v="0"/>
  </r>
  <r>
    <n v="4441"/>
    <s v="NEBH, Beverly"/>
    <n v="88"/>
    <s v="Beverly"/>
    <s v="Expense"/>
    <s v="Line Item"/>
    <x v="0"/>
    <s v="43E"/>
    <x v="129"/>
    <x v="0"/>
    <x v="0"/>
  </r>
  <r>
    <n v="4442"/>
    <s v="NEBH, Beverly"/>
    <n v="88"/>
    <s v="Beverly"/>
    <s v="Expense"/>
    <s v="Line Item"/>
    <x v="0"/>
    <s v="44E"/>
    <x v="130"/>
    <x v="0"/>
    <x v="0"/>
  </r>
  <r>
    <n v="4443"/>
    <s v="NEBH, Beverly"/>
    <n v="88"/>
    <s v="Beverly"/>
    <s v="Expense"/>
    <s v="Line Item"/>
    <x v="0"/>
    <s v="48E"/>
    <x v="131"/>
    <x v="0"/>
    <x v="704"/>
  </r>
  <r>
    <n v="4444"/>
    <s v="NEBH, Beverly"/>
    <n v="88"/>
    <s v="Beverly"/>
    <s v="Expense"/>
    <s v="Line Item"/>
    <x v="0"/>
    <s v="49E"/>
    <x v="132"/>
    <x v="0"/>
    <x v="0"/>
  </r>
  <r>
    <n v="4445"/>
    <s v="NEBH, Beverly"/>
    <n v="88"/>
    <s v="Beverly"/>
    <s v="Expense"/>
    <s v="Line Item"/>
    <x v="0"/>
    <s v="50E"/>
    <x v="133"/>
    <x v="0"/>
    <x v="0"/>
  </r>
  <r>
    <n v="4446"/>
    <s v="NEBH, Beverly"/>
    <n v="88"/>
    <s v="Beverly"/>
    <s v="Expense"/>
    <s v="Total"/>
    <x v="0"/>
    <s v="51E"/>
    <x v="134"/>
    <x v="0"/>
    <x v="704"/>
  </r>
  <r>
    <n v="4447"/>
    <s v="NEBH, Beverly"/>
    <n v="88"/>
    <s v="Beverly"/>
    <s v="Expense"/>
    <s v="Line Item"/>
    <x v="0"/>
    <s v="52E"/>
    <x v="135"/>
    <x v="0"/>
    <x v="705"/>
  </r>
  <r>
    <n v="4448"/>
    <s v="NEBH, Beverly"/>
    <n v="88"/>
    <s v="Beverly"/>
    <s v="Expense"/>
    <s v="Total"/>
    <x v="0"/>
    <s v="53E"/>
    <x v="136"/>
    <x v="0"/>
    <x v="706"/>
  </r>
  <r>
    <n v="4449"/>
    <s v="NEBH, Beverly"/>
    <n v="88"/>
    <s v="Beverly"/>
    <s v="Expense"/>
    <s v="Line Item"/>
    <x v="0"/>
    <s v="54E"/>
    <x v="137"/>
    <x v="0"/>
    <x v="0"/>
  </r>
  <r>
    <n v="4450"/>
    <s v="NEBH, Beverly"/>
    <n v="88"/>
    <s v="Beverly"/>
    <s v="Expense"/>
    <s v="Line Item"/>
    <x v="0"/>
    <s v="55E"/>
    <x v="138"/>
    <x v="0"/>
    <x v="0"/>
  </r>
  <r>
    <n v="4451"/>
    <s v="NEBH, Beverly"/>
    <n v="88"/>
    <s v="Beverly"/>
    <s v="Expense"/>
    <s v="Total"/>
    <x v="0"/>
    <s v="56E"/>
    <x v="139"/>
    <x v="0"/>
    <x v="706"/>
  </r>
  <r>
    <n v="4452"/>
    <s v="NEBH, Beverly"/>
    <n v="88"/>
    <s v="Beverly"/>
    <s v="Expense"/>
    <s v="Total"/>
    <x v="0"/>
    <s v="57E"/>
    <x v="140"/>
    <x v="0"/>
    <x v="690"/>
  </r>
  <r>
    <n v="4453"/>
    <s v="NEBH, Beverly"/>
    <n v="88"/>
    <s v="Beverly"/>
    <s v="Expense"/>
    <s v="Line Item"/>
    <x v="0"/>
    <s v="58E"/>
    <x v="141"/>
    <x v="0"/>
    <x v="707"/>
  </r>
  <r>
    <n v="4454"/>
    <s v="NEBH, Beverly"/>
    <n v="88"/>
    <s v="Beverly"/>
    <s v="Non-Reimbursable"/>
    <s v="Line Item"/>
    <x v="0"/>
    <s v="1N"/>
    <x v="142"/>
    <x v="0"/>
    <x v="0"/>
  </r>
  <r>
    <n v="4455"/>
    <s v="NEBH, Beverly"/>
    <n v="88"/>
    <s v="Beverly"/>
    <s v="Non-Reimbursable"/>
    <s v="Line Item"/>
    <x v="0"/>
    <s v="2N"/>
    <x v="143"/>
    <x v="0"/>
    <x v="0"/>
  </r>
  <r>
    <n v="4456"/>
    <s v="NEBH, Beverly"/>
    <n v="88"/>
    <s v="Beverly"/>
    <s v="Non-Reimbursable"/>
    <s v="Line Item"/>
    <x v="0"/>
    <s v="3N"/>
    <x v="144"/>
    <x v="0"/>
    <x v="0"/>
  </r>
  <r>
    <n v="4457"/>
    <s v="NEBH, Beverly"/>
    <n v="88"/>
    <s v="Beverly"/>
    <s v="Non-Reimbursable"/>
    <s v="Line Item"/>
    <x v="0"/>
    <s v="4N"/>
    <x v="145"/>
    <x v="0"/>
    <x v="0"/>
  </r>
  <r>
    <n v="4458"/>
    <s v="NEBH, Beverly"/>
    <n v="88"/>
    <s v="Beverly"/>
    <s v="Non-Reimbursable"/>
    <s v="Line Item"/>
    <x v="0"/>
    <s v="5N"/>
    <x v="146"/>
    <x v="0"/>
    <x v="0"/>
  </r>
  <r>
    <n v="4459"/>
    <s v="NEBH, Beverly"/>
    <n v="88"/>
    <s v="Beverly"/>
    <s v="Non-Reimbursable"/>
    <s v="Line Item"/>
    <x v="0"/>
    <s v="6N"/>
    <x v="147"/>
    <x v="0"/>
    <x v="0"/>
  </r>
  <r>
    <n v="4460"/>
    <s v="NEBH, Beverly"/>
    <n v="88"/>
    <s v="Beverly"/>
    <s v="Non-Reimbursable"/>
    <s v="Line Item"/>
    <x v="0"/>
    <s v="7N"/>
    <x v="148"/>
    <x v="0"/>
    <x v="0"/>
  </r>
  <r>
    <n v="4461"/>
    <s v="NEBH, Beverly"/>
    <n v="88"/>
    <s v="Beverly"/>
    <s v="Non-Reimbursable"/>
    <s v="Total"/>
    <x v="0"/>
    <s v="8N"/>
    <x v="149"/>
    <x v="0"/>
    <x v="0"/>
  </r>
  <r>
    <n v="4462"/>
    <s v="NEBH, Beverly"/>
    <n v="88"/>
    <s v="Beverly"/>
    <s v="Non-Reimbursable"/>
    <s v="Total"/>
    <x v="0"/>
    <s v="9N"/>
    <x v="150"/>
    <x v="0"/>
    <x v="0"/>
  </r>
  <r>
    <n v="4463"/>
    <s v="NEBH, Beverly"/>
    <n v="88"/>
    <s v="Beverly"/>
    <s v="Non-Reimbursable"/>
    <s v="Line Item"/>
    <x v="0"/>
    <s v="10N"/>
    <x v="151"/>
    <x v="0"/>
    <x v="0"/>
  </r>
  <r>
    <n v="4464"/>
    <s v="NEBH, Beverly"/>
    <n v="88"/>
    <s v="Beverly"/>
    <s v="Non-Reimbursable"/>
    <s v="Line Item"/>
    <x v="0"/>
    <s v="11N"/>
    <x v="152"/>
    <x v="0"/>
    <x v="0"/>
  </r>
  <r>
    <n v="4465"/>
    <s v="NEBH, Beverly"/>
    <n v="88"/>
    <s v="Beverly"/>
    <s v="Non-Reimbursable"/>
    <s v="Line Item"/>
    <x v="0"/>
    <s v="12N"/>
    <x v="153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7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7:C61" firstHeaderRow="0" firstDataRow="1" firstDataCol="1" rowPageCount="1" colPageCount="1"/>
  <pivotFields count="11"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3"/>
        <item h="1" x="2"/>
        <item x="1"/>
        <item h="1" x="0"/>
        <item t="default"/>
      </items>
    </pivotField>
    <pivotField showAll="0"/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dataField="1" showAll="0"/>
    <pivotField dataField="1" showAll="0"/>
  </pivotFields>
  <rowFields count="1">
    <field x="8"/>
  </rowFields>
  <rowItems count="4">
    <i>
      <x v="6"/>
    </i>
    <i>
      <x v="113"/>
    </i>
    <i>
      <x v="114"/>
    </i>
    <i t="grand">
      <x/>
    </i>
  </rowItems>
  <colFields count="1">
    <field x="-2"/>
  </colFields>
  <colItems count="2">
    <i>
      <x/>
    </i>
    <i i="1">
      <x v="1"/>
    </i>
  </colItems>
  <pageFields count="1">
    <pageField fld="6" hier="-1"/>
  </pageFields>
  <dataFields count="2">
    <dataField name="Sum of FTE" fld="9" baseField="8" baseItem="6" numFmtId="2"/>
    <dataField name="Sum of  Actual " fld="10" baseField="8" baseItem="6" numFmtId="164"/>
  </dataFields>
  <formats count="7">
    <format dxfId="3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">
      <pivotArea field="8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6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1:C48" firstHeaderRow="0" firstDataRow="1" firstDataCol="1" rowPageCount="1" colPageCount="1"/>
  <pivotFields count="11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5">
        <item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x="108"/>
        <item h="1" x="16"/>
        <item h="1" x="69"/>
        <item h="1" x="109"/>
        <item h="1" x="17"/>
        <item h="1" x="70"/>
        <item h="1" x="110"/>
        <item h="1" x="18"/>
        <item h="1" x="71"/>
        <item x="92"/>
        <item h="1" x="142"/>
        <item h="1" x="0"/>
        <item h="1" x="53"/>
        <item h="1" x="111"/>
        <item h="1" x="19"/>
        <item h="1" x="72"/>
        <item h="1" x="112"/>
        <item h="1" x="20"/>
        <item h="1" x="73"/>
        <item h="1" x="113"/>
        <item h="1" x="21"/>
        <item h="1" x="74"/>
        <item h="1" x="114"/>
        <item h="1" x="22"/>
        <item h="1" x="75"/>
        <item h="1" x="115"/>
        <item h="1" x="23"/>
        <item h="1" x="76"/>
        <item h="1" x="116"/>
        <item h="1" x="24"/>
        <item h="1" x="77"/>
        <item h="1" x="117"/>
        <item h="1" x="25"/>
        <item h="1" x="78"/>
        <item h="1" x="118"/>
        <item h="1" x="26"/>
        <item h="1" x="79"/>
        <item h="1" x="119"/>
        <item h="1" x="27"/>
        <item h="1" x="80"/>
        <item h="1"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h="1" x="122"/>
        <item h="1" x="30"/>
        <item h="1" x="83"/>
        <item h="1" x="123"/>
        <item h="1" x="31"/>
        <item h="1" x="84"/>
        <item h="1" x="124"/>
        <item h="1" x="32"/>
        <item h="1" x="85"/>
        <item h="1" x="125"/>
        <item h="1" x="33"/>
        <item h="1" x="86"/>
        <item h="1" x="126"/>
        <item h="1" x="34"/>
        <item h="1" x="87"/>
        <item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x="100"/>
        <item h="1" x="150"/>
        <item h="1" x="8"/>
        <item h="1" x="61"/>
        <item t="default"/>
      </items>
    </pivotField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dataField="1" showAll="0"/>
    <pivotField dataField="1" showAll="0"/>
  </pivotFields>
  <rowFields count="1">
    <field x="8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Fields count="1">
    <field x="-2"/>
  </colFields>
  <colItems count="2">
    <i>
      <x/>
    </i>
    <i i="1">
      <x v="1"/>
    </i>
  </colItems>
  <pageFields count="1">
    <pageField fld="7" hier="-1"/>
  </pageFields>
  <dataFields count="2">
    <dataField name="Sum of FTE" fld="9" baseField="8" baseItem="140" numFmtId="165"/>
    <dataField name="Sum of  Actual " fld="10" baseField="8" baseItem="140" numFmtId="164"/>
  </dataFields>
  <formats count="7">
    <format dxfId="3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0"/>
          </reference>
          <reference field="8" count="1">
            <x v="140"/>
          </reference>
        </references>
      </pivotArea>
    </format>
    <format dxfId="34">
      <pivotArea field="8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">
      <pivotArea field="8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31">
      <pivotArea field="8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C34" firstHeaderRow="0" firstDataRow="1" firstDataCol="1" rowPageCount="1" colPageCount="1"/>
  <pivotFields count="11">
    <pivotField showAll="0"/>
    <pivotField axis="axisRow" showAll="0">
      <items count="36">
        <item m="1" x="34"/>
        <item x="15"/>
        <item m="1" x="32"/>
        <item m="1" x="29"/>
        <item x="28"/>
        <item x="27"/>
        <item x="18"/>
        <item m="1" x="30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6"/>
        <item x="17"/>
        <item x="19"/>
        <item x="20"/>
        <item m="1" x="31"/>
        <item m="1" x="33"/>
        <item x="9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155">
        <item h="1" x="101"/>
        <item h="1" x="151"/>
        <item h="1" x="9"/>
        <item x="62"/>
        <item h="1" x="102"/>
        <item h="1" x="152"/>
        <item h="1" x="10"/>
        <item x="63"/>
        <item h="1" x="103"/>
        <item h="1" x="153"/>
        <item h="1" x="11"/>
        <item x="64"/>
        <item h="1" x="104"/>
        <item h="1" x="12"/>
        <item x="65"/>
        <item h="1" x="105"/>
        <item h="1" x="13"/>
        <item x="66"/>
        <item h="1" x="106"/>
        <item h="1" x="14"/>
        <item x="67"/>
        <item h="1" x="107"/>
        <item h="1" x="15"/>
        <item x="68"/>
        <item h="1" x="108"/>
        <item h="1" x="16"/>
        <item x="69"/>
        <item h="1" x="109"/>
        <item h="1" x="17"/>
        <item x="70"/>
        <item h="1" x="110"/>
        <item h="1" x="18"/>
        <item x="71"/>
        <item h="1" x="92"/>
        <item h="1" x="142"/>
        <item h="1" x="0"/>
        <item x="53"/>
        <item h="1" x="111"/>
        <item h="1" x="19"/>
        <item x="72"/>
        <item h="1" x="112"/>
        <item h="1" x="20"/>
        <item x="73"/>
        <item h="1" x="113"/>
        <item h="1" x="21"/>
        <item x="74"/>
        <item h="1" x="114"/>
        <item h="1" x="22"/>
        <item x="75"/>
        <item h="1" x="115"/>
        <item h="1" x="23"/>
        <item x="76"/>
        <item h="1" x="116"/>
        <item h="1" x="24"/>
        <item x="77"/>
        <item h="1" x="117"/>
        <item h="1" x="25"/>
        <item x="78"/>
        <item h="1" x="118"/>
        <item h="1" x="26"/>
        <item x="79"/>
        <item h="1" x="119"/>
        <item h="1" x="27"/>
        <item x="80"/>
        <item h="1" x="120"/>
        <item h="1" x="28"/>
        <item x="81"/>
        <item h="1" x="93"/>
        <item h="1" x="143"/>
        <item h="1" x="1"/>
        <item x="54"/>
        <item h="1" x="121"/>
        <item h="1" x="29"/>
        <item x="82"/>
        <item h="1" x="122"/>
        <item h="1" x="30"/>
        <item x="83"/>
        <item h="1" x="123"/>
        <item h="1" x="31"/>
        <item x="84"/>
        <item h="1" x="124"/>
        <item h="1" x="32"/>
        <item x="85"/>
        <item h="1" x="125"/>
        <item h="1" x="33"/>
        <item x="86"/>
        <item h="1" x="126"/>
        <item h="1" x="34"/>
        <item x="87"/>
        <item h="1" x="127"/>
        <item h="1" x="35"/>
        <item x="88"/>
        <item h="1" x="36"/>
        <item x="89"/>
        <item h="1" x="37"/>
        <item x="90"/>
        <item h="1" x="38"/>
        <item h="1" x="91"/>
        <item h="1" x="94"/>
        <item h="1" x="144"/>
        <item h="1" x="2"/>
        <item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x="56"/>
        <item h="1" x="133"/>
        <item h="1" x="49"/>
        <item h="1" x="134"/>
        <item h="1" x="50"/>
        <item h="1"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x="57"/>
        <item h="1" x="97"/>
        <item h="1" x="147"/>
        <item h="1" x="5"/>
        <item x="58"/>
        <item h="1" x="98"/>
        <item h="1" x="148"/>
        <item h="1" x="6"/>
        <item x="59"/>
        <item h="1" x="99"/>
        <item h="1" x="149"/>
        <item h="1" x="7"/>
        <item x="60"/>
        <item h="1" x="100"/>
        <item h="1" x="150"/>
        <item h="1" x="8"/>
        <item x="61"/>
        <item t="default"/>
      </items>
    </pivotField>
    <pivotField showAll="0"/>
    <pivotField dataField="1" showAll="0"/>
    <pivotField dataField="1" showAll="0"/>
  </pivotFields>
  <rowFields count="1">
    <field x="1"/>
  </rowFields>
  <rowItems count="30">
    <i>
      <x v="1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-2"/>
  </colFields>
  <colItems count="2">
    <i>
      <x/>
    </i>
    <i i="1">
      <x v="1"/>
    </i>
  </colItems>
  <pageFields count="1">
    <pageField fld="7" hier="-1"/>
  </pageFields>
  <dataFields count="2">
    <dataField name="Sum of FTE" fld="9" baseField="1" baseItem="20" numFmtId="167"/>
    <dataField name="Sum of  Actual " fld="10" baseField="1" baseItem="20" numFmtId="164"/>
  </dataFields>
  <formats count="7">
    <format dxfId="4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1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dataOnly="0" grandRow="1" fieldPosition="0"/>
    </format>
    <format dxfId="38">
      <pivotArea field="1" dataOnly="0" grandRow="1" axis="axisRow" fieldPosition="0">
        <references count="1">
          <reference field="1" count="1"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1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70:C81" firstHeaderRow="0" firstDataRow="1" firstDataCol="1" rowPageCount="3" colPageCount="1"/>
  <pivotFields count="11"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m="1" x="3"/>
        <item x="2"/>
        <item h="1" x="1"/>
        <item h="1" x="0"/>
        <item t="default"/>
      </items>
    </pivotField>
    <pivotField showAll="0"/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axis="axisPage" dataField="1" multipleItemSelectionAllowed="1" showAll="0">
      <items count="96">
        <item h="1" x="6"/>
        <item x="52"/>
        <item x="74"/>
        <item x="89"/>
        <item x="31"/>
        <item x="39"/>
        <item x="56"/>
        <item x="70"/>
        <item x="35"/>
        <item x="43"/>
        <item x="78"/>
        <item x="76"/>
        <item x="63"/>
        <item x="4"/>
        <item x="45"/>
        <item x="17"/>
        <item x="72"/>
        <item x="49"/>
        <item x="21"/>
        <item x="85"/>
        <item x="24"/>
        <item x="1"/>
        <item x="82"/>
        <item x="13"/>
        <item x="57"/>
        <item x="29"/>
        <item x="61"/>
        <item x="77"/>
        <item x="81"/>
        <item x="32"/>
        <item x="51"/>
        <item x="68"/>
        <item x="66"/>
        <item x="12"/>
        <item x="14"/>
        <item x="9"/>
        <item x="34"/>
        <item x="42"/>
        <item x="47"/>
        <item x="2"/>
        <item x="55"/>
        <item x="19"/>
        <item x="15"/>
        <item x="38"/>
        <item x="7"/>
        <item x="80"/>
        <item x="3"/>
        <item x="75"/>
        <item x="93"/>
        <item x="28"/>
        <item x="65"/>
        <item x="60"/>
        <item x="8"/>
        <item x="71"/>
        <item x="87"/>
        <item x="91"/>
        <item x="23"/>
        <item x="20"/>
        <item x="64"/>
        <item x="5"/>
        <item m="1" x="94"/>
        <item x="84"/>
        <item x="30"/>
        <item x="73"/>
        <item x="58"/>
        <item x="67"/>
        <item x="44"/>
        <item x="48"/>
        <item x="40"/>
        <item x="36"/>
        <item x="59"/>
        <item x="26"/>
        <item x="11"/>
        <item x="25"/>
        <item x="22"/>
        <item x="69"/>
        <item x="83"/>
        <item x="79"/>
        <item x="33"/>
        <item x="88"/>
        <item x="90"/>
        <item x="92"/>
        <item x="86"/>
        <item x="46"/>
        <item x="53"/>
        <item x="50"/>
        <item x="27"/>
        <item x="37"/>
        <item x="41"/>
        <item x="54"/>
        <item x="16"/>
        <item x="62"/>
        <item x="18"/>
        <item h="1" x="10"/>
        <item h="1" x="0"/>
        <item t="default"/>
      </items>
    </pivotField>
    <pivotField axis="axisPage" dataField="1" multipleItemSelectionAllowed="1" showAll="0">
      <items count="721">
        <item x="75"/>
        <item x="98"/>
        <item x="228"/>
        <item x="120"/>
        <item x="49"/>
        <item x="411"/>
        <item x="202"/>
        <item x="303"/>
        <item x="147"/>
        <item x="604"/>
        <item x="373"/>
        <item x="584"/>
        <item x="279"/>
        <item x="350"/>
        <item x="679"/>
        <item x="669"/>
        <item x="478"/>
        <item x="698"/>
        <item x="650"/>
        <item m="1" x="711"/>
        <item x="328"/>
        <item x="175"/>
        <item m="1" x="716"/>
        <item x="24"/>
        <item x="438"/>
        <item x="253"/>
        <item x="456"/>
        <item x="627"/>
        <item x="502"/>
        <item x="437"/>
        <item x="707"/>
        <item x="689"/>
        <item x="455"/>
        <item x="416"/>
        <item h="1" x="1"/>
        <item x="401"/>
        <item x="376"/>
        <item x="379"/>
        <item x="88"/>
        <item x="496"/>
        <item x="19"/>
        <item x="68"/>
        <item x="383"/>
        <item x="365"/>
        <item x="220"/>
        <item x="167"/>
        <item x="40"/>
        <item x="400"/>
        <item x="140"/>
        <item x="165"/>
        <item x="319"/>
        <item x="517"/>
        <item x="568"/>
        <item x="41"/>
        <item x="245"/>
        <item x="550"/>
        <item x="64"/>
        <item x="160"/>
        <item x="90"/>
        <item x="395"/>
        <item x="112"/>
        <item x="525"/>
        <item x="248"/>
        <item x="321"/>
        <item x="219"/>
        <item x="194"/>
        <item x="217"/>
        <item x="69"/>
        <item x="559"/>
        <item x="384"/>
        <item x="543"/>
        <item x="640"/>
        <item x="269"/>
        <item x="572"/>
        <item x="294"/>
        <item x="243"/>
        <item x="271"/>
        <item x="515"/>
        <item x="580"/>
        <item x="480"/>
        <item x="598"/>
        <item x="557"/>
        <item x="363"/>
        <item x="412"/>
        <item x="387"/>
        <item x="15"/>
        <item x="620"/>
        <item x="700"/>
        <item x="267"/>
        <item x="681"/>
        <item x="513"/>
        <item x="644"/>
        <item x="549"/>
        <item x="683"/>
        <item x="133"/>
        <item x="403"/>
        <item x="138"/>
        <item x="63"/>
        <item x="114"/>
        <item x="92"/>
        <item x="490"/>
        <item x="521"/>
        <item x="213"/>
        <item x="65"/>
        <item x="574"/>
        <item x="255"/>
        <item x="281"/>
        <item x="149"/>
        <item x="274"/>
        <item x="177"/>
        <item x="170"/>
        <item x="398"/>
        <item x="575"/>
        <item x="469"/>
        <item x="223"/>
        <item x="394"/>
        <item x="115"/>
        <item x="38"/>
        <item x="440"/>
        <item x="498"/>
        <item x="397"/>
        <item x="161"/>
        <item x="664"/>
        <item x="375"/>
        <item x="317"/>
        <item x="646"/>
        <item x="393"/>
        <item x="307"/>
        <item x="197"/>
        <item x="257"/>
        <item x="331"/>
        <item x="283"/>
        <item x="162"/>
        <item x="341"/>
        <item x="596"/>
        <item x="356"/>
        <item x="109"/>
        <item x="561"/>
        <item x="353"/>
        <item x="93"/>
        <item x="547"/>
        <item x="666"/>
        <item x="652"/>
        <item x="169"/>
        <item x="196"/>
        <item x="392"/>
        <item x="642"/>
        <item x="188"/>
        <item x="545"/>
        <item x="3"/>
        <item x="134"/>
        <item x="86"/>
        <item x="637"/>
        <item x="586"/>
        <item x="122"/>
        <item x="305"/>
        <item x="142"/>
        <item x="704"/>
        <item x="116"/>
        <item x="527"/>
        <item x="613"/>
        <item x="240"/>
        <item x="594"/>
        <item x="214"/>
        <item x="494"/>
        <item x="94"/>
        <item x="504"/>
        <item x="458"/>
        <item x="660"/>
        <item x="418"/>
        <item x="577"/>
        <item x="618"/>
        <item x="189"/>
        <item x="492"/>
        <item x="135"/>
        <item x="192"/>
        <item x="429"/>
        <item x="409"/>
        <item x="606"/>
        <item x="171"/>
        <item x="204"/>
        <item x="26"/>
        <item x="540"/>
        <item x="100"/>
        <item x="44"/>
        <item x="51"/>
        <item x="198"/>
        <item x="151"/>
        <item x="139"/>
        <item x="179"/>
        <item x="77"/>
        <item x="686"/>
        <item x="242"/>
        <item x="215"/>
        <item x="518"/>
        <item x="249"/>
        <item x="124"/>
        <item x="143"/>
        <item x="230"/>
        <item x="66"/>
        <item x="250"/>
        <item x="552"/>
        <item x="470"/>
        <item x="222"/>
        <item x="452"/>
        <item x="20"/>
        <item x="599"/>
        <item x="21"/>
        <item x="520"/>
        <item x="396"/>
        <item x="554"/>
        <item x="645"/>
        <item x="530"/>
        <item x="474"/>
        <item x="293"/>
        <item x="522"/>
        <item x="224"/>
        <item x="497"/>
        <item x="404"/>
        <item m="1" x="719"/>
        <item x="39"/>
        <item x="516"/>
        <item x="499"/>
        <item x="647"/>
        <item x="36"/>
        <item x="579"/>
        <item x="619"/>
        <item x="298"/>
        <item x="16"/>
        <item x="345"/>
        <item x="564"/>
        <item x="368"/>
        <item x="589"/>
        <item x="581"/>
        <item x="472"/>
        <item x="413"/>
        <item m="1" x="712"/>
        <item x="233"/>
        <item x="408"/>
        <item x="318"/>
        <item x="299"/>
        <item x="601"/>
        <item x="273"/>
        <item x="624"/>
        <item x="346"/>
        <item x="369"/>
        <item x="218"/>
        <item x="544"/>
        <item x="166"/>
        <item x="295"/>
        <item x="14"/>
        <item x="364"/>
        <item x="275"/>
        <item m="1" x="708"/>
        <item x="268"/>
        <item x="493"/>
        <item x="89"/>
        <item x="449"/>
        <item x="193"/>
        <item x="111"/>
        <item x="378"/>
        <item x="414"/>
        <item x="415"/>
        <item x="536"/>
        <item x="342"/>
        <item x="548"/>
        <item x="431"/>
        <item x="323"/>
        <item x="382"/>
        <item x="576"/>
        <item x="641"/>
        <item x="663"/>
        <item x="324"/>
        <item x="428"/>
        <item x="682"/>
        <item x="542"/>
        <item x="244"/>
        <item x="286"/>
        <item x="507"/>
        <item x="701"/>
        <item x="483"/>
        <item x="578"/>
        <item x="430"/>
        <item x="466"/>
        <item x="597"/>
        <item x="45"/>
        <item x="399"/>
        <item x="464"/>
        <item x="8"/>
        <item x="622"/>
        <item x="444"/>
        <item x="46"/>
        <item x="72"/>
        <item x="312"/>
        <item x="81"/>
        <item x="489"/>
        <item x="389"/>
        <item x="696"/>
        <item x="615"/>
        <item x="677"/>
        <item x="511"/>
        <item x="447"/>
        <item x="675"/>
        <item x="694"/>
        <item x="334"/>
        <item x="467"/>
        <item x="260"/>
        <item x="310"/>
        <item x="600"/>
        <item x="546"/>
        <item x="446"/>
        <item x="336"/>
        <item x="358"/>
        <item x="262"/>
        <item x="288"/>
        <item x="183"/>
        <item x="11"/>
        <item x="539"/>
        <item x="314"/>
        <item x="509"/>
        <item x="9"/>
        <item x="611"/>
        <item x="264"/>
        <item x="338"/>
        <item x="32"/>
        <item x="290"/>
        <item x="533"/>
        <item x="535"/>
        <item x="238"/>
        <item x="591"/>
        <item x="486"/>
        <item x="531"/>
        <item x="155"/>
        <item x="210"/>
        <item x="658"/>
        <item x="460"/>
        <item x="360"/>
        <item x="570"/>
        <item x="67"/>
        <item x="567"/>
        <item x="635"/>
        <item x="488"/>
        <item x="106"/>
        <item x="83"/>
        <item x="551"/>
        <item x="571"/>
        <item x="185"/>
        <item x="157"/>
        <item x="320"/>
        <item x="343"/>
        <item x="366"/>
        <item x="621"/>
        <item x="296"/>
        <item x="270"/>
        <item x="22"/>
        <item x="684"/>
        <item m="1" x="715"/>
        <item x="450"/>
        <item x="58"/>
        <item x="236"/>
        <item x="42"/>
        <item x="239"/>
        <item x="246"/>
        <item x="17"/>
        <item x="702"/>
        <item x="136"/>
        <item x="163"/>
        <item x="110"/>
        <item x="87"/>
        <item x="471"/>
        <item x="190"/>
        <item x="432"/>
        <item x="390"/>
        <item x="70"/>
        <item x="593"/>
        <item x="104"/>
        <item x="130"/>
        <item x="674"/>
        <item x="386"/>
        <item x="208"/>
        <item x="225"/>
        <item x="632"/>
        <item x="128"/>
        <item x="512"/>
        <item x="315"/>
        <item x="402"/>
        <item x="662"/>
        <item x="633"/>
        <item m="1" x="717"/>
        <item x="453"/>
        <item x="265"/>
        <item x="339"/>
        <item x="117"/>
        <item x="523"/>
        <item x="47"/>
        <item x="291"/>
        <item x="636"/>
        <item x="43"/>
        <item x="367"/>
        <item x="172"/>
        <item x="322"/>
        <item x="18"/>
        <item x="158"/>
        <item x="272"/>
        <item x="199"/>
        <item x="451"/>
        <item x="423"/>
        <item x="95"/>
        <item x="534"/>
        <item m="1" x="710"/>
        <item x="616"/>
        <item x="361"/>
        <item x="344"/>
        <item x="91"/>
        <item x="519"/>
        <item x="30"/>
        <item x="113"/>
        <item x="691"/>
        <item x="426"/>
        <item x="433"/>
        <item x="107"/>
        <item x="639"/>
        <item x="144"/>
        <item x="473"/>
        <item x="697"/>
        <item x="659"/>
        <item x="297"/>
        <item x="685"/>
        <item x="678"/>
        <item x="553"/>
        <item x="251"/>
        <item x="247"/>
        <item x="12"/>
        <item x="33"/>
        <item x="495"/>
        <item x="35"/>
        <item x="55"/>
        <item x="703"/>
        <item x="565"/>
        <item x="425"/>
        <item x="555"/>
        <item x="687"/>
        <item m="1" x="709"/>
        <item x="665"/>
        <item x="500"/>
        <item x="234"/>
        <item x="5"/>
        <item x="705"/>
        <item x="6"/>
        <item x="484"/>
        <item x="325"/>
        <item x="671"/>
        <item x="37"/>
        <item x="276"/>
        <item x="347"/>
        <item x="406"/>
        <item x="300"/>
        <item x="434"/>
        <item x="56"/>
        <item x="623"/>
        <item x="643"/>
        <item x="609"/>
        <item x="370"/>
        <item x="211"/>
        <item x="405"/>
        <item x="582"/>
        <item x="137"/>
        <item x="191"/>
        <item x="71"/>
        <item x="529"/>
        <item x="131"/>
        <item x="54"/>
        <item x="420"/>
        <item x="667"/>
        <item x="602"/>
        <item x="672"/>
        <item x="7"/>
        <item x="692"/>
        <item x="381"/>
        <item x="164"/>
        <item x="648"/>
        <item x="186"/>
        <item x="506"/>
        <item x="630"/>
        <item x="232"/>
        <item x="532"/>
        <item x="462"/>
        <item x="60"/>
        <item x="28"/>
        <item x="355"/>
        <item x="608"/>
        <item x="625"/>
        <item x="475"/>
        <item x="588"/>
        <item x="656"/>
        <item m="1" x="714"/>
        <item x="654"/>
        <item x="259"/>
        <item x="126"/>
        <item x="309"/>
        <item x="79"/>
        <item x="482"/>
        <item x="563"/>
        <item x="333"/>
        <item x="442"/>
        <item x="206"/>
        <item x="181"/>
        <item x="655"/>
        <item x="102"/>
        <item x="153"/>
        <item x="443"/>
        <item x="84"/>
        <item x="73"/>
        <item x="422"/>
        <item x="141"/>
        <item x="435"/>
        <item x="29"/>
        <item x="508"/>
        <item x="463"/>
        <item x="53"/>
        <item x="285"/>
        <item x="673"/>
        <item x="235"/>
        <item x="566"/>
        <item x="195"/>
        <item x="385"/>
        <item x="168"/>
        <item x="610"/>
        <item x="485"/>
        <item x="207"/>
        <item x="631"/>
        <item x="693"/>
        <item x="61"/>
        <item x="311"/>
        <item x="335"/>
        <item x="103"/>
        <item x="287"/>
        <item x="216"/>
        <item x="261"/>
        <item x="80"/>
        <item x="154"/>
        <item x="182"/>
        <item m="1" x="713"/>
        <item x="590"/>
        <item x="465"/>
        <item x="445"/>
        <item x="510"/>
        <item x="221"/>
        <item x="10"/>
        <item x="127"/>
        <item x="31"/>
        <item x="388"/>
        <item x="421"/>
        <item x="468"/>
        <item x="357"/>
        <item x="448"/>
        <item x="209"/>
        <item x="657"/>
        <item x="514"/>
        <item x="237"/>
        <item x="538"/>
        <item x="537"/>
        <item x="612"/>
        <item x="614"/>
        <item x="569"/>
        <item x="13"/>
        <item x="676"/>
        <item x="391"/>
        <item x="695"/>
        <item x="82"/>
        <item x="34"/>
        <item x="634"/>
        <item x="313"/>
        <item x="105"/>
        <item x="487"/>
        <item x="184"/>
        <item x="263"/>
        <item x="337"/>
        <item x="156"/>
        <item x="289"/>
        <item x="592"/>
        <item x="241"/>
        <item x="541"/>
        <item x="359"/>
        <item x="680"/>
        <item x="573"/>
        <item x="699"/>
        <item x="617"/>
        <item x="661"/>
        <item x="129"/>
        <item x="439"/>
        <item x="441"/>
        <item x="454"/>
        <item x="212"/>
        <item x="491"/>
        <item x="503"/>
        <item x="374"/>
        <item x="457"/>
        <item x="377"/>
        <item x="524"/>
        <item x="505"/>
        <item x="459"/>
        <item x="316"/>
        <item x="2"/>
        <item x="4"/>
        <item x="380"/>
        <item x="266"/>
        <item x="638"/>
        <item x="340"/>
        <item x="476"/>
        <item x="23"/>
        <item x="292"/>
        <item x="108"/>
        <item x="159"/>
        <item x="595"/>
        <item x="461"/>
        <item x="25"/>
        <item x="99"/>
        <item x="477"/>
        <item x="27"/>
        <item x="101"/>
        <item x="407"/>
        <item x="187"/>
        <item x="560"/>
        <item x="562"/>
        <item x="362"/>
        <item x="410"/>
        <item x="57"/>
        <item x="85"/>
        <item x="583"/>
        <item x="229"/>
        <item x="231"/>
        <item x="252"/>
        <item x="76"/>
        <item x="670"/>
        <item x="78"/>
        <item x="688"/>
        <item x="424"/>
        <item x="690"/>
        <item x="706"/>
        <item x="48"/>
        <item x="132"/>
        <item x="479"/>
        <item x="481"/>
        <item x="651"/>
        <item x="501"/>
        <item m="1" x="718"/>
        <item x="653"/>
        <item x="280"/>
        <item x="282"/>
        <item x="284"/>
        <item x="329"/>
        <item x="304"/>
        <item x="254"/>
        <item x="526"/>
        <item x="256"/>
        <item x="556"/>
        <item x="118"/>
        <item x="585"/>
        <item x="330"/>
        <item x="558"/>
        <item x="306"/>
        <item x="528"/>
        <item x="258"/>
        <item x="332"/>
        <item x="308"/>
        <item x="587"/>
        <item x="119"/>
        <item x="326"/>
        <item x="668"/>
        <item x="327"/>
        <item x="277"/>
        <item x="348"/>
        <item x="278"/>
        <item x="349"/>
        <item x="301"/>
        <item x="603"/>
        <item x="302"/>
        <item x="605"/>
        <item x="607"/>
        <item x="626"/>
        <item x="628"/>
        <item x="351"/>
        <item x="629"/>
        <item x="352"/>
        <item x="354"/>
        <item x="649"/>
        <item x="96"/>
        <item x="97"/>
        <item x="371"/>
        <item x="372"/>
        <item x="176"/>
        <item x="178"/>
        <item x="427"/>
        <item x="148"/>
        <item x="150"/>
        <item x="180"/>
        <item x="203"/>
        <item x="152"/>
        <item x="173"/>
        <item x="205"/>
        <item x="174"/>
        <item x="200"/>
        <item x="201"/>
        <item x="121"/>
        <item x="123"/>
        <item x="125"/>
        <item x="145"/>
        <item x="146"/>
        <item x="226"/>
        <item x="227"/>
        <item x="59"/>
        <item x="417"/>
        <item x="419"/>
        <item x="436"/>
        <item x="62"/>
        <item x="50"/>
        <item x="52"/>
        <item x="74"/>
        <item h="1" x="0"/>
        <item t="default"/>
      </items>
    </pivotField>
  </pivotFields>
  <rowFields count="1">
    <field x="8"/>
  </rowFields>
  <rowItems count="11">
    <i>
      <x v="8"/>
    </i>
    <i>
      <x v="9"/>
    </i>
    <i>
      <x v="22"/>
    </i>
    <i>
      <x v="40"/>
    </i>
    <i>
      <x v="41"/>
    </i>
    <i>
      <x v="42"/>
    </i>
    <i>
      <x v="77"/>
    </i>
    <i>
      <x v="112"/>
    </i>
    <i>
      <x v="130"/>
    </i>
    <i>
      <x v="131"/>
    </i>
    <i t="grand">
      <x/>
    </i>
  </rowItems>
  <colFields count="1">
    <field x="-2"/>
  </colFields>
  <colItems count="2">
    <i>
      <x/>
    </i>
    <i i="1">
      <x v="1"/>
    </i>
  </colItems>
  <pageFields count="3">
    <pageField fld="6" hier="-1"/>
    <pageField fld="10" hier="-1"/>
    <pageField fld="9" hier="-1"/>
  </pageFields>
  <dataFields count="2">
    <dataField name="Sum of FTE" fld="9" baseField="8" baseItem="8"/>
    <dataField name="Sum of  Actual " fld="10" baseField="8" baseItem="8"/>
  </dataFields>
  <formats count="14">
    <format dxfId="58">
      <pivotArea collapsedLevelsAreSubtotals="1" fieldPosition="0">
        <references count="2">
          <reference field="4294967294" count="1" selected="0">
            <x v="0"/>
          </reference>
          <reference field="8" count="8">
            <x v="8"/>
            <x v="9"/>
            <x v="22"/>
            <x v="40"/>
            <x v="41"/>
            <x v="42"/>
            <x v="130"/>
            <x v="131"/>
          </reference>
        </references>
      </pivotArea>
    </format>
    <format dxfId="57">
      <pivotArea collapsedLevelsAreSubtotals="1" fieldPosition="0">
        <references count="2">
          <reference field="4294967294" count="1" selected="0">
            <x v="0"/>
          </reference>
          <reference field="8" count="8">
            <x v="8"/>
            <x v="9"/>
            <x v="22"/>
            <x v="40"/>
            <x v="41"/>
            <x v="42"/>
            <x v="130"/>
            <x v="131"/>
          </reference>
        </references>
      </pivotArea>
    </format>
    <format dxfId="56">
      <pivotArea collapsedLevelsAreSubtotals="1" fieldPosition="0">
        <references count="2">
          <reference field="4294967294" count="1" selected="0">
            <x v="0"/>
          </reference>
          <reference field="8" count="8">
            <x v="8"/>
            <x v="9"/>
            <x v="22"/>
            <x v="40"/>
            <x v="41"/>
            <x v="42"/>
            <x v="130"/>
            <x v="131"/>
          </reference>
        </references>
      </pivotArea>
    </format>
    <format dxfId="55">
      <pivotArea field="8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54">
      <pivotArea field="8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53">
      <pivotArea field="8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52">
      <pivotArea collapsedLevelsAreSubtotals="1" fieldPosition="0">
        <references count="2">
          <reference field="4294967294" count="1" selected="0">
            <x v="1"/>
          </reference>
          <reference field="8" count="8">
            <x v="8"/>
            <x v="9"/>
            <x v="22"/>
            <x v="40"/>
            <x v="41"/>
            <x v="42"/>
            <x v="130"/>
            <x v="131"/>
          </reference>
        </references>
      </pivotArea>
    </format>
    <format dxfId="51">
      <pivotArea collapsedLevelsAreSubtotals="1" fieldPosition="0">
        <references count="1">
          <reference field="8" count="1">
            <x v="131"/>
          </reference>
        </references>
      </pivotArea>
    </format>
    <format dxfId="50">
      <pivotArea collapsedLevelsAreSubtotals="1" fieldPosition="0">
        <references count="1">
          <reference field="8" count="1">
            <x v="131"/>
          </reference>
        </references>
      </pivotArea>
    </format>
    <format dxfId="49">
      <pivotArea dataOnly="0" labelOnly="1" fieldPosition="0">
        <references count="1">
          <reference field="8" count="1">
            <x v="131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0"/>
          </reference>
          <reference field="8" count="9">
            <x v="8"/>
            <x v="9"/>
            <x v="22"/>
            <x v="40"/>
            <x v="41"/>
            <x v="42"/>
            <x v="77"/>
            <x v="112"/>
            <x v="130"/>
          </reference>
        </references>
      </pivotArea>
    </format>
    <format dxfId="47">
      <pivotArea collapsedLevelsAreSubtotals="1" fieldPosition="0">
        <references count="2">
          <reference field="4294967294" count="1" selected="0">
            <x v="0"/>
          </reference>
          <reference field="8" count="9">
            <x v="8"/>
            <x v="9"/>
            <x v="22"/>
            <x v="40"/>
            <x v="41"/>
            <x v="42"/>
            <x v="77"/>
            <x v="112"/>
            <x v="130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1"/>
          </reference>
          <reference field="8" count="1">
            <x v="77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1"/>
          </reference>
          <reference field="8" count="1">
            <x v="11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2" cacheId="1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6:H77" firstHeaderRow="1" firstDataRow="2" firstDataCol="1"/>
  <pivotFields count="11">
    <pivotField showAll="0"/>
    <pivotField axis="axisRow" showAll="0">
      <items count="35">
        <item m="1" x="33"/>
        <item x="15"/>
        <item m="1" x="32"/>
        <item m="1" x="29"/>
        <item x="28"/>
        <item x="27"/>
        <item x="18"/>
        <item m="1" x="30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6"/>
        <item x="17"/>
        <item x="19"/>
        <item x="20"/>
        <item m="1" x="31"/>
        <item x="9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155">
        <item h="1" x="102"/>
        <item h="1" x="95"/>
        <item x="135"/>
        <item h="1" x="96"/>
        <item h="1" x="48"/>
        <item h="1" x="138"/>
        <item h="1" x="55"/>
        <item h="1" x="152"/>
        <item h="1" x="81"/>
        <item h="1" x="82"/>
        <item h="1" x="79"/>
        <item h="1" x="78"/>
        <item h="1" x="93"/>
        <item h="1" x="94"/>
        <item h="1" x="120"/>
        <item h="1" x="37"/>
        <item h="1" x="116"/>
        <item h="1" x="111"/>
        <item h="1" x="74"/>
        <item h="1" x="44"/>
        <item h="1" x="98"/>
        <item h="1" x="0"/>
        <item h="1" x="80"/>
        <item h="1" x="72"/>
        <item h="1" x="69"/>
        <item h="1" x="70"/>
        <item h="1" x="71"/>
        <item h="1" x="21"/>
        <item h="1" x="22"/>
        <item h="1" x="7"/>
        <item h="1" x="9"/>
        <item h="1" x="11"/>
        <item h="1" x="12"/>
        <item h="1" x="10"/>
        <item h="1" x="8"/>
        <item h="1" x="19"/>
        <item h="1" x="20"/>
        <item h="1" x="66"/>
        <item h="1" x="146"/>
        <item h="1" x="89"/>
        <item h="1" x="86"/>
        <item h="1" x="85"/>
        <item h="1" x="84"/>
        <item h="1" x="83"/>
        <item h="1" x="109"/>
        <item h="1" x="90"/>
        <item h="1" x="122"/>
        <item h="1" x="148"/>
        <item h="1" x="142"/>
        <item h="1" x="32"/>
        <item h="1" x="143"/>
        <item h="1" x="147"/>
        <item h="1" x="144"/>
        <item h="1" x="137"/>
        <item h="1" x="145"/>
        <item h="1" x="26"/>
        <item h="1" x="151"/>
        <item h="1" x="25"/>
        <item h="1" x="153"/>
        <item h="1" x="105"/>
        <item h="1" x="104"/>
        <item h="1" x="107"/>
        <item h="1" x="106"/>
        <item h="1" x="43"/>
        <item x="101"/>
        <item h="1" x="1"/>
        <item h="1" x="13"/>
        <item h="1" x="14"/>
        <item h="1" x="119"/>
        <item h="1" x="46"/>
        <item h="1" x="61"/>
        <item h="1" x="129"/>
        <item h="1" x="77"/>
        <item h="1" x="16"/>
        <item h="1" x="15"/>
        <item h="1" x="18"/>
        <item h="1" x="17"/>
        <item h="1" x="88"/>
        <item h="1" x="4"/>
        <item h="1" x="29"/>
        <item h="1" x="36"/>
        <item h="1" x="30"/>
        <item h="1" x="38"/>
        <item h="1" x="115"/>
        <item h="1" x="33"/>
        <item h="1" x="34"/>
        <item h="1" x="35"/>
        <item h="1" x="59"/>
        <item h="1" x="125"/>
        <item h="1" x="45"/>
        <item h="1" x="31"/>
        <item h="1" x="63"/>
        <item h="1" x="130"/>
        <item h="1" x="141"/>
        <item h="1" x="123"/>
        <item h="1" x="126"/>
        <item h="1" x="5"/>
        <item h="1" x="28"/>
        <item h="1" x="128"/>
        <item h="1" x="39"/>
        <item h="1" x="47"/>
        <item h="1" x="23"/>
        <item x="100"/>
        <item h="1" x="62"/>
        <item h="1" x="64"/>
        <item h="1" x="57"/>
        <item h="1" x="58"/>
        <item h="1" x="27"/>
        <item h="1" x="41"/>
        <item h="1" x="40"/>
        <item h="1" x="2"/>
        <item h="1" x="132"/>
        <item h="1" x="87"/>
        <item h="1" x="53"/>
        <item h="1" x="54"/>
        <item h="1" x="124"/>
        <item h="1" x="131"/>
        <item h="1" x="121"/>
        <item h="1" x="73"/>
        <item h="1" x="60"/>
        <item h="1" x="50"/>
        <item h="1" x="49"/>
        <item h="1" x="51"/>
        <item h="1" x="76"/>
        <item h="1" x="75"/>
        <item h="1" x="67"/>
        <item h="1" x="65"/>
        <item h="1" x="114"/>
        <item h="1" x="113"/>
        <item h="1" x="112"/>
        <item h="1" x="56"/>
        <item h="1" x="68"/>
        <item h="1" x="110"/>
        <item h="1" x="97"/>
        <item h="1" x="42"/>
        <item h="1" x="3"/>
        <item h="1" x="134"/>
        <item h="1" x="150"/>
        <item h="1" x="149"/>
        <item h="1" x="91"/>
        <item x="92"/>
        <item h="1" x="103"/>
        <item h="1" x="139"/>
        <item h="1" x="99"/>
        <item h="1" x="6"/>
        <item x="108"/>
        <item x="127"/>
        <item h="1" x="136"/>
        <item h="1" x="140"/>
        <item h="1" x="52"/>
        <item h="1" x="118"/>
        <item h="1" x="117"/>
        <item h="1" x="24"/>
        <item h="1" x="133"/>
        <item t="default"/>
      </items>
    </pivotField>
    <pivotField showAll="0"/>
    <pivotField dataField="1" showAll="0"/>
  </pivotFields>
  <rowFields count="1">
    <field x="1"/>
  </rowFields>
  <rowItems count="30">
    <i>
      <x v="1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8"/>
  </colFields>
  <colItems count="7">
    <i>
      <x v="2"/>
    </i>
    <i>
      <x v="64"/>
    </i>
    <i>
      <x v="102"/>
    </i>
    <i>
      <x v="140"/>
    </i>
    <i>
      <x v="145"/>
    </i>
    <i>
      <x v="146"/>
    </i>
    <i t="grand">
      <x/>
    </i>
  </colItems>
  <dataFields count="1">
    <dataField name="Sum of  Actual " fld="10" baseField="1" baseItem="0" numFmtId="164"/>
  </dataFields>
  <formats count="9">
    <format dxfId="8">
      <pivotArea outline="0" collapsedLevelsAreSubtotals="1" fieldPosition="0"/>
    </format>
    <format dxfId="7">
      <pivotArea dataOnly="0" labelOnly="1" fieldPosition="0">
        <references count="1">
          <reference field="8" count="0"/>
        </references>
      </pivotArea>
    </format>
    <format dxfId="6">
      <pivotArea dataOnly="0" labelOnly="1" grandCol="1" outline="0" fieldPosition="0"/>
    </format>
    <format dxfId="5">
      <pivotArea dataOnly="0" labelOnly="1" fieldPosition="0">
        <references count="1">
          <reference field="8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8" count="0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1">
          <reference field="8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3" cacheId="1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:N36" firstHeaderRow="1" firstDataRow="2" firstDataCol="1" rowPageCount="2" colPageCount="1"/>
  <pivotFields count="11">
    <pivotField showAll="0"/>
    <pivotField axis="axisRow" showAll="0">
      <items count="35">
        <item x="19"/>
        <item x="20"/>
        <item m="1" x="33"/>
        <item x="16"/>
        <item x="17"/>
        <item x="15"/>
        <item x="2"/>
        <item x="1"/>
        <item x="0"/>
        <item x="4"/>
        <item x="7"/>
        <item x="8"/>
        <item x="3"/>
        <item x="5"/>
        <item x="6"/>
        <item m="1" x="32"/>
        <item m="1" x="29"/>
        <item x="28"/>
        <item x="27"/>
        <item x="18"/>
        <item m="1" x="31"/>
        <item x="10"/>
        <item x="12"/>
        <item x="11"/>
        <item x="13"/>
        <item x="14"/>
        <item m="1" x="30"/>
        <item x="9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155">
        <item h="1"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h="1" x="108"/>
        <item h="1" x="16"/>
        <item h="1" x="69"/>
        <item x="109"/>
        <item h="1" x="17"/>
        <item h="1" x="70"/>
        <item x="110"/>
        <item h="1" x="18"/>
        <item h="1" x="71"/>
        <item h="1" x="92"/>
        <item h="1" x="142"/>
        <item h="1" x="0"/>
        <item h="1" x="53"/>
        <item x="111"/>
        <item h="1" x="19"/>
        <item h="1" x="72"/>
        <item x="112"/>
        <item h="1" x="20"/>
        <item h="1" x="73"/>
        <item x="113"/>
        <item h="1" x="21"/>
        <item h="1" x="74"/>
        <item x="114"/>
        <item h="1" x="22"/>
        <item h="1" x="75"/>
        <item x="115"/>
        <item h="1" x="23"/>
        <item h="1" x="76"/>
        <item x="116"/>
        <item h="1" x="24"/>
        <item h="1" x="77"/>
        <item x="117"/>
        <item h="1" x="25"/>
        <item h="1" x="78"/>
        <item x="118"/>
        <item h="1" x="26"/>
        <item h="1" x="79"/>
        <item x="119"/>
        <item h="1" x="27"/>
        <item h="1" x="80"/>
        <item x="120"/>
        <item h="1" x="28"/>
        <item h="1" x="81"/>
        <item h="1" x="93"/>
        <item h="1" x="143"/>
        <item h="1" x="1"/>
        <item h="1" x="54"/>
        <item x="121"/>
        <item h="1" x="29"/>
        <item h="1" x="82"/>
        <item x="122"/>
        <item h="1" x="30"/>
        <item h="1" x="83"/>
        <item x="123"/>
        <item h="1" x="31"/>
        <item h="1" x="84"/>
        <item x="124"/>
        <item h="1" x="32"/>
        <item h="1" x="85"/>
        <item x="125"/>
        <item h="1" x="33"/>
        <item h="1" x="86"/>
        <item x="126"/>
        <item h="1" x="34"/>
        <item h="1" x="87"/>
        <item h="1"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h="1"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h="1"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axis="axisPage" dataField="1" multipleItemSelectionAllowed="1" showAll="0">
      <items count="717">
        <item x="75"/>
        <item x="98"/>
        <item x="228"/>
        <item x="120"/>
        <item x="49"/>
        <item x="411"/>
        <item x="202"/>
        <item x="303"/>
        <item x="147"/>
        <item x="604"/>
        <item x="373"/>
        <item x="584"/>
        <item x="279"/>
        <item x="350"/>
        <item x="679"/>
        <item x="669"/>
        <item x="478"/>
        <item x="698"/>
        <item x="650"/>
        <item m="1" x="710"/>
        <item x="328"/>
        <item x="175"/>
        <item m="1" x="713"/>
        <item x="24"/>
        <item x="438"/>
        <item x="253"/>
        <item x="456"/>
        <item x="627"/>
        <item x="502"/>
        <item x="437"/>
        <item x="707"/>
        <item x="689"/>
        <item x="455"/>
        <item x="416"/>
        <item h="1" x="1"/>
        <item x="401"/>
        <item x="376"/>
        <item x="379"/>
        <item x="88"/>
        <item x="496"/>
        <item x="19"/>
        <item x="68"/>
        <item x="383"/>
        <item x="365"/>
        <item x="220"/>
        <item x="167"/>
        <item x="40"/>
        <item x="400"/>
        <item x="140"/>
        <item x="165"/>
        <item x="319"/>
        <item x="517"/>
        <item x="568"/>
        <item x="41"/>
        <item x="245"/>
        <item x="550"/>
        <item x="64"/>
        <item x="160"/>
        <item x="90"/>
        <item x="395"/>
        <item x="112"/>
        <item x="525"/>
        <item x="248"/>
        <item x="321"/>
        <item x="219"/>
        <item x="194"/>
        <item x="217"/>
        <item x="69"/>
        <item x="559"/>
        <item x="384"/>
        <item x="543"/>
        <item x="640"/>
        <item x="269"/>
        <item x="572"/>
        <item x="294"/>
        <item x="243"/>
        <item x="271"/>
        <item x="515"/>
        <item x="580"/>
        <item x="480"/>
        <item x="598"/>
        <item x="557"/>
        <item x="363"/>
        <item x="412"/>
        <item x="387"/>
        <item x="15"/>
        <item x="620"/>
        <item x="700"/>
        <item x="267"/>
        <item x="681"/>
        <item x="513"/>
        <item x="644"/>
        <item x="549"/>
        <item x="683"/>
        <item x="133"/>
        <item x="403"/>
        <item x="138"/>
        <item x="63"/>
        <item x="114"/>
        <item x="92"/>
        <item x="490"/>
        <item x="521"/>
        <item x="213"/>
        <item x="65"/>
        <item x="574"/>
        <item x="255"/>
        <item x="281"/>
        <item x="149"/>
        <item x="274"/>
        <item x="177"/>
        <item x="170"/>
        <item x="398"/>
        <item x="575"/>
        <item x="469"/>
        <item x="223"/>
        <item x="394"/>
        <item x="115"/>
        <item x="38"/>
        <item x="440"/>
        <item x="498"/>
        <item x="397"/>
        <item x="161"/>
        <item x="664"/>
        <item x="375"/>
        <item x="317"/>
        <item x="646"/>
        <item x="393"/>
        <item x="307"/>
        <item x="197"/>
        <item x="257"/>
        <item x="331"/>
        <item x="283"/>
        <item x="162"/>
        <item x="341"/>
        <item x="596"/>
        <item x="356"/>
        <item x="109"/>
        <item x="561"/>
        <item x="353"/>
        <item x="93"/>
        <item x="547"/>
        <item x="666"/>
        <item x="652"/>
        <item x="169"/>
        <item x="196"/>
        <item x="392"/>
        <item x="642"/>
        <item x="188"/>
        <item x="545"/>
        <item x="3"/>
        <item x="134"/>
        <item x="86"/>
        <item x="637"/>
        <item x="586"/>
        <item x="122"/>
        <item x="305"/>
        <item x="142"/>
        <item x="704"/>
        <item x="116"/>
        <item x="527"/>
        <item x="613"/>
        <item x="240"/>
        <item x="594"/>
        <item x="214"/>
        <item x="494"/>
        <item x="94"/>
        <item x="504"/>
        <item x="458"/>
        <item x="660"/>
        <item x="418"/>
        <item x="577"/>
        <item x="618"/>
        <item x="189"/>
        <item x="492"/>
        <item x="135"/>
        <item x="192"/>
        <item x="429"/>
        <item x="409"/>
        <item x="606"/>
        <item x="171"/>
        <item x="204"/>
        <item x="26"/>
        <item x="540"/>
        <item x="100"/>
        <item x="44"/>
        <item x="51"/>
        <item x="198"/>
        <item x="151"/>
        <item x="139"/>
        <item x="179"/>
        <item x="77"/>
        <item x="686"/>
        <item x="242"/>
        <item x="215"/>
        <item x="518"/>
        <item x="249"/>
        <item x="124"/>
        <item x="143"/>
        <item x="230"/>
        <item x="66"/>
        <item x="250"/>
        <item x="552"/>
        <item x="470"/>
        <item x="222"/>
        <item x="452"/>
        <item x="20"/>
        <item x="599"/>
        <item x="21"/>
        <item x="520"/>
        <item x="396"/>
        <item x="554"/>
        <item x="645"/>
        <item x="530"/>
        <item x="474"/>
        <item x="293"/>
        <item x="522"/>
        <item x="224"/>
        <item x="497"/>
        <item x="404"/>
        <item m="1" x="715"/>
        <item x="39"/>
        <item x="516"/>
        <item x="499"/>
        <item x="647"/>
        <item x="36"/>
        <item x="579"/>
        <item x="619"/>
        <item x="298"/>
        <item x="16"/>
        <item x="345"/>
        <item x="564"/>
        <item x="368"/>
        <item x="589"/>
        <item x="581"/>
        <item x="472"/>
        <item x="413"/>
        <item m="1" x="711"/>
        <item x="233"/>
        <item x="408"/>
        <item x="318"/>
        <item x="299"/>
        <item x="601"/>
        <item x="273"/>
        <item x="624"/>
        <item x="346"/>
        <item x="369"/>
        <item x="218"/>
        <item x="544"/>
        <item x="166"/>
        <item x="295"/>
        <item x="14"/>
        <item x="364"/>
        <item x="275"/>
        <item x="268"/>
        <item x="493"/>
        <item x="89"/>
        <item x="449"/>
        <item x="193"/>
        <item x="111"/>
        <item x="378"/>
        <item x="414"/>
        <item x="415"/>
        <item x="536"/>
        <item x="342"/>
        <item x="548"/>
        <item x="431"/>
        <item x="323"/>
        <item x="382"/>
        <item x="576"/>
        <item x="641"/>
        <item x="663"/>
        <item x="324"/>
        <item x="428"/>
        <item x="682"/>
        <item x="542"/>
        <item x="244"/>
        <item x="286"/>
        <item x="507"/>
        <item x="701"/>
        <item x="483"/>
        <item x="578"/>
        <item x="430"/>
        <item x="466"/>
        <item x="597"/>
        <item x="45"/>
        <item x="399"/>
        <item x="464"/>
        <item x="8"/>
        <item x="622"/>
        <item x="444"/>
        <item x="46"/>
        <item x="72"/>
        <item x="312"/>
        <item x="81"/>
        <item x="489"/>
        <item x="389"/>
        <item x="696"/>
        <item x="615"/>
        <item x="677"/>
        <item x="511"/>
        <item x="447"/>
        <item x="675"/>
        <item x="694"/>
        <item x="334"/>
        <item x="467"/>
        <item x="260"/>
        <item x="310"/>
        <item x="600"/>
        <item x="546"/>
        <item x="446"/>
        <item x="336"/>
        <item x="358"/>
        <item x="262"/>
        <item x="288"/>
        <item x="183"/>
        <item x="11"/>
        <item x="539"/>
        <item x="314"/>
        <item x="509"/>
        <item x="9"/>
        <item x="611"/>
        <item x="264"/>
        <item x="338"/>
        <item x="32"/>
        <item x="290"/>
        <item x="533"/>
        <item x="535"/>
        <item x="238"/>
        <item x="591"/>
        <item x="486"/>
        <item x="531"/>
        <item x="155"/>
        <item x="210"/>
        <item x="658"/>
        <item x="460"/>
        <item x="360"/>
        <item x="570"/>
        <item x="67"/>
        <item x="567"/>
        <item x="635"/>
        <item x="488"/>
        <item x="106"/>
        <item x="83"/>
        <item x="551"/>
        <item x="571"/>
        <item x="185"/>
        <item x="157"/>
        <item x="320"/>
        <item x="343"/>
        <item x="366"/>
        <item x="621"/>
        <item x="296"/>
        <item x="270"/>
        <item x="22"/>
        <item x="684"/>
        <item m="1" x="712"/>
        <item x="450"/>
        <item x="58"/>
        <item x="236"/>
        <item x="42"/>
        <item x="239"/>
        <item x="246"/>
        <item x="17"/>
        <item x="702"/>
        <item x="136"/>
        <item x="163"/>
        <item x="110"/>
        <item x="87"/>
        <item x="471"/>
        <item x="190"/>
        <item x="432"/>
        <item x="390"/>
        <item x="70"/>
        <item x="593"/>
        <item x="104"/>
        <item x="130"/>
        <item x="674"/>
        <item x="386"/>
        <item x="208"/>
        <item x="225"/>
        <item x="632"/>
        <item x="128"/>
        <item x="512"/>
        <item x="315"/>
        <item x="402"/>
        <item x="662"/>
        <item x="633"/>
        <item m="1" x="714"/>
        <item x="453"/>
        <item x="265"/>
        <item x="339"/>
        <item x="117"/>
        <item x="523"/>
        <item x="47"/>
        <item x="291"/>
        <item x="636"/>
        <item x="43"/>
        <item x="367"/>
        <item x="172"/>
        <item x="322"/>
        <item x="18"/>
        <item x="158"/>
        <item x="272"/>
        <item x="199"/>
        <item x="451"/>
        <item x="423"/>
        <item x="95"/>
        <item x="534"/>
        <item m="1" x="709"/>
        <item x="616"/>
        <item x="361"/>
        <item x="344"/>
        <item x="91"/>
        <item x="519"/>
        <item x="30"/>
        <item x="113"/>
        <item x="691"/>
        <item x="426"/>
        <item x="433"/>
        <item x="107"/>
        <item x="639"/>
        <item x="144"/>
        <item x="473"/>
        <item x="697"/>
        <item x="659"/>
        <item x="297"/>
        <item x="685"/>
        <item x="678"/>
        <item x="553"/>
        <item x="251"/>
        <item x="247"/>
        <item x="12"/>
        <item x="33"/>
        <item x="495"/>
        <item x="35"/>
        <item x="55"/>
        <item x="703"/>
        <item x="565"/>
        <item x="425"/>
        <item x="555"/>
        <item x="687"/>
        <item m="1" x="708"/>
        <item x="665"/>
        <item x="500"/>
        <item x="234"/>
        <item x="5"/>
        <item x="705"/>
        <item x="6"/>
        <item x="484"/>
        <item x="325"/>
        <item x="671"/>
        <item x="37"/>
        <item x="276"/>
        <item x="347"/>
        <item x="406"/>
        <item x="300"/>
        <item x="434"/>
        <item x="56"/>
        <item x="623"/>
        <item x="643"/>
        <item x="609"/>
        <item x="370"/>
        <item x="211"/>
        <item x="405"/>
        <item x="582"/>
        <item x="137"/>
        <item x="191"/>
        <item x="71"/>
        <item x="529"/>
        <item x="131"/>
        <item x="54"/>
        <item x="420"/>
        <item x="667"/>
        <item x="602"/>
        <item x="672"/>
        <item x="7"/>
        <item x="692"/>
        <item x="381"/>
        <item x="164"/>
        <item x="648"/>
        <item x="186"/>
        <item x="506"/>
        <item x="630"/>
        <item x="232"/>
        <item x="532"/>
        <item x="462"/>
        <item x="60"/>
        <item x="28"/>
        <item x="355"/>
        <item x="608"/>
        <item x="625"/>
        <item x="475"/>
        <item x="588"/>
        <item x="656"/>
        <item x="654"/>
        <item x="259"/>
        <item x="126"/>
        <item x="309"/>
        <item x="79"/>
        <item x="482"/>
        <item x="563"/>
        <item x="333"/>
        <item x="442"/>
        <item x="206"/>
        <item x="181"/>
        <item x="655"/>
        <item x="102"/>
        <item x="153"/>
        <item x="443"/>
        <item x="84"/>
        <item x="73"/>
        <item x="422"/>
        <item x="141"/>
        <item x="435"/>
        <item x="29"/>
        <item x="508"/>
        <item x="463"/>
        <item x="53"/>
        <item x="285"/>
        <item x="673"/>
        <item x="235"/>
        <item x="566"/>
        <item x="195"/>
        <item x="385"/>
        <item x="168"/>
        <item x="610"/>
        <item x="485"/>
        <item x="207"/>
        <item x="631"/>
        <item x="693"/>
        <item x="61"/>
        <item x="311"/>
        <item x="335"/>
        <item x="103"/>
        <item x="287"/>
        <item x="216"/>
        <item x="261"/>
        <item x="80"/>
        <item x="154"/>
        <item x="182"/>
        <item x="590"/>
        <item x="465"/>
        <item x="445"/>
        <item x="510"/>
        <item x="221"/>
        <item x="10"/>
        <item x="127"/>
        <item x="31"/>
        <item x="388"/>
        <item x="421"/>
        <item x="468"/>
        <item x="357"/>
        <item x="448"/>
        <item x="209"/>
        <item x="657"/>
        <item x="514"/>
        <item x="237"/>
        <item x="538"/>
        <item x="537"/>
        <item x="612"/>
        <item x="614"/>
        <item x="569"/>
        <item x="13"/>
        <item x="676"/>
        <item x="391"/>
        <item x="695"/>
        <item x="82"/>
        <item x="34"/>
        <item x="634"/>
        <item x="313"/>
        <item x="105"/>
        <item x="487"/>
        <item x="184"/>
        <item x="263"/>
        <item x="337"/>
        <item x="156"/>
        <item x="289"/>
        <item x="592"/>
        <item x="241"/>
        <item x="541"/>
        <item x="359"/>
        <item x="680"/>
        <item x="573"/>
        <item x="699"/>
        <item x="617"/>
        <item x="661"/>
        <item x="129"/>
        <item x="439"/>
        <item x="441"/>
        <item x="454"/>
        <item x="212"/>
        <item x="491"/>
        <item x="503"/>
        <item x="374"/>
        <item x="457"/>
        <item x="377"/>
        <item x="524"/>
        <item x="505"/>
        <item x="459"/>
        <item x="316"/>
        <item x="2"/>
        <item x="4"/>
        <item x="380"/>
        <item x="266"/>
        <item x="638"/>
        <item x="340"/>
        <item x="476"/>
        <item x="23"/>
        <item x="292"/>
        <item x="108"/>
        <item x="159"/>
        <item x="595"/>
        <item x="461"/>
        <item x="25"/>
        <item x="99"/>
        <item x="477"/>
        <item x="27"/>
        <item x="101"/>
        <item x="407"/>
        <item x="187"/>
        <item x="560"/>
        <item x="562"/>
        <item x="362"/>
        <item x="410"/>
        <item x="57"/>
        <item x="85"/>
        <item x="583"/>
        <item x="229"/>
        <item x="231"/>
        <item x="252"/>
        <item x="76"/>
        <item x="670"/>
        <item x="78"/>
        <item x="688"/>
        <item x="424"/>
        <item x="690"/>
        <item x="706"/>
        <item x="48"/>
        <item x="132"/>
        <item x="479"/>
        <item x="481"/>
        <item x="651"/>
        <item x="501"/>
        <item x="653"/>
        <item x="280"/>
        <item x="282"/>
        <item x="284"/>
        <item x="329"/>
        <item x="304"/>
        <item x="254"/>
        <item x="526"/>
        <item x="256"/>
        <item x="556"/>
        <item x="118"/>
        <item x="585"/>
        <item x="330"/>
        <item x="558"/>
        <item x="306"/>
        <item x="528"/>
        <item x="258"/>
        <item x="332"/>
        <item x="308"/>
        <item x="587"/>
        <item x="119"/>
        <item x="326"/>
        <item x="668"/>
        <item x="327"/>
        <item x="277"/>
        <item x="348"/>
        <item x="278"/>
        <item x="349"/>
        <item x="301"/>
        <item x="603"/>
        <item x="302"/>
        <item x="605"/>
        <item x="607"/>
        <item x="626"/>
        <item x="628"/>
        <item x="351"/>
        <item x="629"/>
        <item x="352"/>
        <item x="354"/>
        <item x="649"/>
        <item x="96"/>
        <item x="97"/>
        <item x="371"/>
        <item x="372"/>
        <item x="176"/>
        <item x="178"/>
        <item x="427"/>
        <item x="148"/>
        <item x="150"/>
        <item x="180"/>
        <item x="203"/>
        <item x="152"/>
        <item x="173"/>
        <item x="205"/>
        <item x="174"/>
        <item x="200"/>
        <item x="201"/>
        <item x="121"/>
        <item x="123"/>
        <item x="125"/>
        <item x="145"/>
        <item x="146"/>
        <item x="226"/>
        <item x="227"/>
        <item x="59"/>
        <item x="417"/>
        <item x="419"/>
        <item x="436"/>
        <item x="62"/>
        <item x="50"/>
        <item x="52"/>
        <item x="74"/>
        <item h="1" x="0"/>
        <item t="default"/>
      </items>
    </pivotField>
  </pivotFields>
  <rowFields count="1">
    <field x="1"/>
  </rowFields>
  <rowItems count="30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8"/>
  </colFields>
  <colItems count="13">
    <i>
      <x v="14"/>
    </i>
    <i>
      <x v="16"/>
    </i>
    <i>
      <x v="17"/>
    </i>
    <i>
      <x v="44"/>
    </i>
    <i>
      <x v="83"/>
    </i>
    <i>
      <x v="95"/>
    </i>
    <i>
      <x v="115"/>
    </i>
    <i>
      <x v="117"/>
    </i>
    <i>
      <x v="127"/>
    </i>
    <i>
      <x v="128"/>
    </i>
    <i>
      <x v="129"/>
    </i>
    <i>
      <x v="151"/>
    </i>
    <i t="grand">
      <x/>
    </i>
  </colItems>
  <pageFields count="2">
    <pageField fld="7" hier="-1"/>
    <pageField fld="10" hier="-1"/>
  </pageFields>
  <dataFields count="1">
    <dataField name="Sum of  Actual " fld="10" baseField="1" baseItem="10"/>
  </dataFields>
  <formats count="15">
    <format dxfId="23">
      <pivotArea collapsedLevelsAreSubtotals="1" fieldPosition="0">
        <references count="1">
          <reference field="1" count="0"/>
        </references>
      </pivotArea>
    </format>
    <format dxfId="22">
      <pivotArea dataOnly="0" labelOnly="1" fieldPosition="0">
        <references count="1">
          <reference field="8" count="12">
            <x v="14"/>
            <x v="16"/>
            <x v="17"/>
            <x v="44"/>
            <x v="83"/>
            <x v="95"/>
            <x v="115"/>
            <x v="117"/>
            <x v="127"/>
            <x v="128"/>
            <x v="129"/>
            <x v="151"/>
          </reference>
        </references>
      </pivotArea>
    </format>
    <format dxfId="21">
      <pivotArea dataOnly="0" labelOnly="1" grandCol="1" outline="0" fieldPosition="0"/>
    </format>
    <format dxfId="20">
      <pivotArea dataOnly="0" labelOnly="1" fieldPosition="0">
        <references count="1">
          <reference field="8" count="12">
            <x v="14"/>
            <x v="16"/>
            <x v="17"/>
            <x v="44"/>
            <x v="83"/>
            <x v="95"/>
            <x v="115"/>
            <x v="117"/>
            <x v="127"/>
            <x v="128"/>
            <x v="129"/>
            <x v="151"/>
          </reference>
        </references>
      </pivotArea>
    </format>
    <format dxfId="19">
      <pivotArea dataOnly="0" labelOnly="1" grandCol="1" outline="0" fieldPosition="0"/>
    </format>
    <format dxfId="18">
      <pivotArea dataOnly="0" labelOnly="1" fieldPosition="0">
        <references count="1">
          <reference field="8" count="12">
            <x v="14"/>
            <x v="16"/>
            <x v="17"/>
            <x v="44"/>
            <x v="83"/>
            <x v="95"/>
            <x v="115"/>
            <x v="117"/>
            <x v="127"/>
            <x v="128"/>
            <x v="129"/>
            <x v="151"/>
          </reference>
        </references>
      </pivotArea>
    </format>
    <format dxfId="17">
      <pivotArea dataOnly="0" labelOnly="1" grandCol="1" outline="0" fieldPosition="0"/>
    </format>
    <format dxfId="16">
      <pivotArea outline="0" collapsedLevelsAreSubtotals="1" fieldPosition="0"/>
    </format>
    <format dxfId="15">
      <pivotArea field="1" type="button" dataOnly="0" labelOnly="1" outline="0" axis="axisRow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8" count="12">
            <x v="14"/>
            <x v="16"/>
            <x v="17"/>
            <x v="44"/>
            <x v="83"/>
            <x v="95"/>
            <x v="115"/>
            <x v="117"/>
            <x v="127"/>
            <x v="128"/>
            <x v="129"/>
            <x v="151"/>
          </reference>
        </references>
      </pivotArea>
    </format>
    <format dxfId="11">
      <pivotArea dataOnly="0" labelOnly="1" grandCol="1" outline="0" fieldPosition="0"/>
    </format>
    <format dxfId="10">
      <pivotArea grandRow="1" outline="0" collapsedLevelsAreSubtotals="1" fieldPosition="0"/>
    </format>
    <format dxfId="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K3" totalsRowShown="0">
  <autoFilter ref="A1:K3"/>
  <tableColumns count="11">
    <tableColumn id="1" name="Order"/>
    <tableColumn id="2" name="Provider Name"/>
    <tableColumn id="3" name="UFR Number"/>
    <tableColumn id="4" name="Provider Location"/>
    <tableColumn id="5" name="Type"/>
    <tableColumn id="6" name="Line Item or Expense"/>
    <tableColumn id="7" name="Staffing"/>
    <tableColumn id="8" name="ScheduleBExpLineNumber"/>
    <tableColumn id="9" name="LineDescription"/>
    <tableColumn id="10" name="FTE"/>
    <tableColumn id="11" name=" Actual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06"/>
  <sheetViews>
    <sheetView topLeftCell="A16" workbookViewId="0">
      <selection activeCell="B131" sqref="B131"/>
    </sheetView>
  </sheetViews>
  <sheetFormatPr defaultColWidth="9.33203125" defaultRowHeight="11.25" x14ac:dyDescent="0.2"/>
  <cols>
    <col min="1" max="1" width="9.33203125" style="233"/>
    <col min="2" max="2" width="30.5" style="233" bestFit="1" customWidth="1"/>
    <col min="3" max="3" width="9.33203125" style="233"/>
    <col min="4" max="4" width="24.5" style="233" customWidth="1"/>
    <col min="5" max="6" width="9.33203125" style="233"/>
    <col min="7" max="7" width="22.5" style="233" customWidth="1"/>
    <col min="8" max="8" width="9.33203125" style="233"/>
    <col min="9" max="9" width="46" style="233" bestFit="1" customWidth="1"/>
    <col min="10" max="10" width="9.33203125" style="233"/>
    <col min="11" max="11" width="10.6640625" style="233" bestFit="1" customWidth="1"/>
    <col min="12" max="16384" width="9.33203125" style="233"/>
  </cols>
  <sheetData>
    <row r="1" spans="1:11" ht="45" x14ac:dyDescent="0.2">
      <c r="A1" s="280" t="s">
        <v>316</v>
      </c>
      <c r="B1" s="281" t="s">
        <v>314</v>
      </c>
      <c r="C1" s="281" t="s">
        <v>315</v>
      </c>
      <c r="D1" s="281" t="s">
        <v>323</v>
      </c>
      <c r="E1" s="281" t="s">
        <v>317</v>
      </c>
      <c r="F1" s="281" t="s">
        <v>318</v>
      </c>
      <c r="G1" s="281" t="s">
        <v>352</v>
      </c>
      <c r="H1" s="281" t="s">
        <v>319</v>
      </c>
      <c r="I1" s="281" t="s">
        <v>320</v>
      </c>
      <c r="J1" s="281" t="s">
        <v>321</v>
      </c>
      <c r="K1" s="282" t="s">
        <v>322</v>
      </c>
    </row>
    <row r="2" spans="1:11" x14ac:dyDescent="0.2">
      <c r="A2" s="1">
        <v>1</v>
      </c>
      <c r="B2" s="1" t="s">
        <v>366</v>
      </c>
      <c r="C2" s="1">
        <v>61</v>
      </c>
      <c r="D2" s="1" t="s">
        <v>324</v>
      </c>
      <c r="E2" s="1" t="s">
        <v>0</v>
      </c>
      <c r="F2" s="1" t="s">
        <v>1</v>
      </c>
      <c r="G2" s="1" t="s">
        <v>353</v>
      </c>
      <c r="H2" s="1" t="s">
        <v>2</v>
      </c>
      <c r="I2" s="1" t="s">
        <v>3</v>
      </c>
      <c r="J2" s="1"/>
      <c r="K2" s="7"/>
    </row>
    <row r="3" spans="1:11" x14ac:dyDescent="0.2">
      <c r="A3" s="1">
        <v>2</v>
      </c>
      <c r="B3" s="1" t="s">
        <v>366</v>
      </c>
      <c r="C3" s="1">
        <v>61</v>
      </c>
      <c r="D3" s="1" t="s">
        <v>324</v>
      </c>
      <c r="E3" s="1" t="s">
        <v>0</v>
      </c>
      <c r="F3" s="1" t="s">
        <v>1</v>
      </c>
      <c r="G3" s="1" t="s">
        <v>353</v>
      </c>
      <c r="H3" s="1" t="s">
        <v>4</v>
      </c>
      <c r="I3" s="1" t="s">
        <v>5</v>
      </c>
      <c r="J3" s="1"/>
      <c r="K3" s="7"/>
    </row>
    <row r="4" spans="1:11" x14ac:dyDescent="0.2">
      <c r="A4" s="1">
        <v>3</v>
      </c>
      <c r="B4" s="1" t="s">
        <v>366</v>
      </c>
      <c r="C4" s="1">
        <v>61</v>
      </c>
      <c r="D4" s="1" t="s">
        <v>324</v>
      </c>
      <c r="E4" s="1" t="s">
        <v>0</v>
      </c>
      <c r="F4" s="1" t="s">
        <v>1</v>
      </c>
      <c r="G4" s="1" t="s">
        <v>353</v>
      </c>
      <c r="H4" s="1" t="s">
        <v>6</v>
      </c>
      <c r="I4" s="1" t="s">
        <v>7</v>
      </c>
      <c r="J4" s="1"/>
      <c r="K4" s="7"/>
    </row>
    <row r="5" spans="1:11" x14ac:dyDescent="0.2">
      <c r="A5" s="1">
        <v>4</v>
      </c>
      <c r="B5" s="1" t="s">
        <v>366</v>
      </c>
      <c r="C5" s="1">
        <v>61</v>
      </c>
      <c r="D5" s="1" t="s">
        <v>324</v>
      </c>
      <c r="E5" s="1" t="s">
        <v>0</v>
      </c>
      <c r="F5" s="1" t="s">
        <v>8</v>
      </c>
      <c r="G5" s="1" t="s">
        <v>353</v>
      </c>
      <c r="H5" s="1" t="s">
        <v>9</v>
      </c>
      <c r="I5" s="1" t="s">
        <v>10</v>
      </c>
      <c r="J5" s="1"/>
      <c r="K5" s="7">
        <v>0</v>
      </c>
    </row>
    <row r="6" spans="1:11" x14ac:dyDescent="0.2">
      <c r="A6" s="1">
        <v>5</v>
      </c>
      <c r="B6" s="1" t="s">
        <v>366</v>
      </c>
      <c r="C6" s="1">
        <v>61</v>
      </c>
      <c r="D6" s="1" t="s">
        <v>324</v>
      </c>
      <c r="E6" s="1" t="s">
        <v>0</v>
      </c>
      <c r="F6" s="1" t="s">
        <v>1</v>
      </c>
      <c r="G6" s="1" t="s">
        <v>353</v>
      </c>
      <c r="H6" s="1" t="s">
        <v>11</v>
      </c>
      <c r="I6" s="1" t="s">
        <v>12</v>
      </c>
      <c r="J6" s="1"/>
      <c r="K6" s="7"/>
    </row>
    <row r="7" spans="1:11" x14ac:dyDescent="0.2">
      <c r="A7" s="1">
        <v>6</v>
      </c>
      <c r="B7" s="1" t="s">
        <v>366</v>
      </c>
      <c r="C7" s="1">
        <v>61</v>
      </c>
      <c r="D7" s="1" t="s">
        <v>324</v>
      </c>
      <c r="E7" s="1" t="s">
        <v>0</v>
      </c>
      <c r="F7" s="1" t="s">
        <v>1</v>
      </c>
      <c r="G7" s="1" t="s">
        <v>353</v>
      </c>
      <c r="H7" s="1" t="s">
        <v>13</v>
      </c>
      <c r="I7" s="1" t="s">
        <v>14</v>
      </c>
      <c r="J7" s="1"/>
      <c r="K7" s="7"/>
    </row>
    <row r="8" spans="1:11" x14ac:dyDescent="0.2">
      <c r="A8" s="1">
        <v>7</v>
      </c>
      <c r="B8" s="1" t="s">
        <v>366</v>
      </c>
      <c r="C8" s="1">
        <v>61</v>
      </c>
      <c r="D8" s="1" t="s">
        <v>324</v>
      </c>
      <c r="E8" s="1" t="s">
        <v>0</v>
      </c>
      <c r="F8" s="1" t="s">
        <v>8</v>
      </c>
      <c r="G8" s="1" t="s">
        <v>353</v>
      </c>
      <c r="H8" s="1" t="s">
        <v>15</v>
      </c>
      <c r="I8" s="1" t="s">
        <v>16</v>
      </c>
      <c r="J8" s="1"/>
      <c r="K8" s="7">
        <v>0</v>
      </c>
    </row>
    <row r="9" spans="1:11" x14ac:dyDescent="0.2">
      <c r="A9" s="1">
        <v>8</v>
      </c>
      <c r="B9" s="1" t="s">
        <v>366</v>
      </c>
      <c r="C9" s="1">
        <v>61</v>
      </c>
      <c r="D9" s="1" t="s">
        <v>324</v>
      </c>
      <c r="E9" s="1" t="s">
        <v>0</v>
      </c>
      <c r="F9" s="1" t="s">
        <v>1</v>
      </c>
      <c r="G9" s="1" t="s">
        <v>353</v>
      </c>
      <c r="H9" s="1" t="s">
        <v>17</v>
      </c>
      <c r="I9" s="1" t="s">
        <v>18</v>
      </c>
      <c r="J9" s="1"/>
      <c r="K9" s="7"/>
    </row>
    <row r="10" spans="1:11" x14ac:dyDescent="0.2">
      <c r="A10" s="1">
        <v>9</v>
      </c>
      <c r="B10" s="1" t="s">
        <v>366</v>
      </c>
      <c r="C10" s="1">
        <v>61</v>
      </c>
      <c r="D10" s="1" t="s">
        <v>324</v>
      </c>
      <c r="E10" s="1" t="s">
        <v>0</v>
      </c>
      <c r="F10" s="1" t="s">
        <v>1</v>
      </c>
      <c r="G10" s="1" t="s">
        <v>353</v>
      </c>
      <c r="H10" s="1" t="s">
        <v>19</v>
      </c>
      <c r="I10" s="1" t="s">
        <v>20</v>
      </c>
      <c r="J10" s="1"/>
      <c r="K10" s="7"/>
    </row>
    <row r="11" spans="1:11" x14ac:dyDescent="0.2">
      <c r="A11" s="1">
        <v>10</v>
      </c>
      <c r="B11" s="1" t="s">
        <v>366</v>
      </c>
      <c r="C11" s="1">
        <v>61</v>
      </c>
      <c r="D11" s="1" t="s">
        <v>324</v>
      </c>
      <c r="E11" s="1" t="s">
        <v>0</v>
      </c>
      <c r="F11" s="1" t="s">
        <v>1</v>
      </c>
      <c r="G11" s="1" t="s">
        <v>353</v>
      </c>
      <c r="H11" s="1" t="s">
        <v>21</v>
      </c>
      <c r="I11" s="1" t="s">
        <v>22</v>
      </c>
      <c r="J11" s="1"/>
      <c r="K11" s="7"/>
    </row>
    <row r="12" spans="1:11" x14ac:dyDescent="0.2">
      <c r="A12" s="1">
        <v>11</v>
      </c>
      <c r="B12" s="1" t="s">
        <v>366</v>
      </c>
      <c r="C12" s="1">
        <v>61</v>
      </c>
      <c r="D12" s="1" t="s">
        <v>324</v>
      </c>
      <c r="E12" s="1" t="s">
        <v>0</v>
      </c>
      <c r="F12" s="1" t="s">
        <v>1</v>
      </c>
      <c r="G12" s="1" t="s">
        <v>353</v>
      </c>
      <c r="H12" s="1" t="s">
        <v>23</v>
      </c>
      <c r="I12" s="1" t="s">
        <v>24</v>
      </c>
      <c r="J12" s="1"/>
      <c r="K12" s="7">
        <v>268310</v>
      </c>
    </row>
    <row r="13" spans="1:11" x14ac:dyDescent="0.2">
      <c r="A13" s="1">
        <v>12</v>
      </c>
      <c r="B13" s="1" t="s">
        <v>366</v>
      </c>
      <c r="C13" s="1">
        <v>61</v>
      </c>
      <c r="D13" s="1" t="s">
        <v>324</v>
      </c>
      <c r="E13" s="1" t="s">
        <v>0</v>
      </c>
      <c r="F13" s="1" t="s">
        <v>1</v>
      </c>
      <c r="G13" s="1" t="s">
        <v>353</v>
      </c>
      <c r="H13" s="1" t="s">
        <v>25</v>
      </c>
      <c r="I13" s="1" t="s">
        <v>26</v>
      </c>
      <c r="J13" s="1"/>
      <c r="K13" s="7"/>
    </row>
    <row r="14" spans="1:11" x14ac:dyDescent="0.2">
      <c r="A14" s="1">
        <v>13</v>
      </c>
      <c r="B14" s="1" t="s">
        <v>366</v>
      </c>
      <c r="C14" s="1">
        <v>61</v>
      </c>
      <c r="D14" s="1" t="s">
        <v>324</v>
      </c>
      <c r="E14" s="1" t="s">
        <v>0</v>
      </c>
      <c r="F14" s="1" t="s">
        <v>1</v>
      </c>
      <c r="G14" s="1" t="s">
        <v>353</v>
      </c>
      <c r="H14" s="1" t="s">
        <v>27</v>
      </c>
      <c r="I14" s="1" t="s">
        <v>28</v>
      </c>
      <c r="J14" s="1"/>
      <c r="K14" s="7"/>
    </row>
    <row r="15" spans="1:11" x14ac:dyDescent="0.2">
      <c r="A15" s="1">
        <v>14</v>
      </c>
      <c r="B15" s="1" t="s">
        <v>366</v>
      </c>
      <c r="C15" s="1">
        <v>61</v>
      </c>
      <c r="D15" s="1" t="s">
        <v>324</v>
      </c>
      <c r="E15" s="1" t="s">
        <v>0</v>
      </c>
      <c r="F15" s="1" t="s">
        <v>1</v>
      </c>
      <c r="G15" s="1" t="s">
        <v>353</v>
      </c>
      <c r="H15" s="1" t="s">
        <v>29</v>
      </c>
      <c r="I15" s="1" t="s">
        <v>30</v>
      </c>
      <c r="J15" s="1"/>
      <c r="K15" s="7"/>
    </row>
    <row r="16" spans="1:11" x14ac:dyDescent="0.2">
      <c r="A16" s="1">
        <v>15</v>
      </c>
      <c r="B16" s="1" t="s">
        <v>366</v>
      </c>
      <c r="C16" s="1">
        <v>61</v>
      </c>
      <c r="D16" s="1" t="s">
        <v>324</v>
      </c>
      <c r="E16" s="1" t="s">
        <v>0</v>
      </c>
      <c r="F16" s="1" t="s">
        <v>1</v>
      </c>
      <c r="G16" s="1" t="s">
        <v>353</v>
      </c>
      <c r="H16" s="1" t="s">
        <v>31</v>
      </c>
      <c r="I16" s="1" t="s">
        <v>32</v>
      </c>
      <c r="J16" s="1"/>
      <c r="K16" s="7"/>
    </row>
    <row r="17" spans="1:11" x14ac:dyDescent="0.2">
      <c r="A17" s="1">
        <v>16</v>
      </c>
      <c r="B17" s="1" t="s">
        <v>366</v>
      </c>
      <c r="C17" s="1">
        <v>61</v>
      </c>
      <c r="D17" s="1" t="s">
        <v>324</v>
      </c>
      <c r="E17" s="1" t="s">
        <v>0</v>
      </c>
      <c r="F17" s="1" t="s">
        <v>1</v>
      </c>
      <c r="G17" s="1" t="s">
        <v>353</v>
      </c>
      <c r="H17" s="1" t="s">
        <v>33</v>
      </c>
      <c r="I17" s="1" t="s">
        <v>34</v>
      </c>
      <c r="J17" s="1"/>
      <c r="K17" s="7"/>
    </row>
    <row r="18" spans="1:11" x14ac:dyDescent="0.2">
      <c r="A18" s="1">
        <v>17</v>
      </c>
      <c r="B18" s="1" t="s">
        <v>366</v>
      </c>
      <c r="C18" s="1">
        <v>61</v>
      </c>
      <c r="D18" s="1" t="s">
        <v>324</v>
      </c>
      <c r="E18" s="1" t="s">
        <v>0</v>
      </c>
      <c r="F18" s="1" t="s">
        <v>1</v>
      </c>
      <c r="G18" s="1" t="s">
        <v>353</v>
      </c>
      <c r="H18" s="1" t="s">
        <v>35</v>
      </c>
      <c r="I18" s="1" t="s">
        <v>36</v>
      </c>
      <c r="J18" s="1"/>
      <c r="K18" s="7"/>
    </row>
    <row r="19" spans="1:11" x14ac:dyDescent="0.2">
      <c r="A19" s="1">
        <v>18</v>
      </c>
      <c r="B19" s="1" t="s">
        <v>366</v>
      </c>
      <c r="C19" s="1">
        <v>61</v>
      </c>
      <c r="D19" s="1" t="s">
        <v>324</v>
      </c>
      <c r="E19" s="1" t="s">
        <v>0</v>
      </c>
      <c r="F19" s="1" t="s">
        <v>1</v>
      </c>
      <c r="G19" s="1" t="s">
        <v>353</v>
      </c>
      <c r="H19" s="1" t="s">
        <v>37</v>
      </c>
      <c r="I19" s="1" t="s">
        <v>38</v>
      </c>
      <c r="J19" s="1"/>
      <c r="K19" s="7"/>
    </row>
    <row r="20" spans="1:11" x14ac:dyDescent="0.2">
      <c r="A20" s="1">
        <v>19</v>
      </c>
      <c r="B20" s="1" t="s">
        <v>366</v>
      </c>
      <c r="C20" s="1">
        <v>61</v>
      </c>
      <c r="D20" s="1" t="s">
        <v>324</v>
      </c>
      <c r="E20" s="1" t="s">
        <v>0</v>
      </c>
      <c r="F20" s="1" t="s">
        <v>1</v>
      </c>
      <c r="G20" s="1" t="s">
        <v>353</v>
      </c>
      <c r="H20" s="1" t="s">
        <v>39</v>
      </c>
      <c r="I20" s="1" t="s">
        <v>40</v>
      </c>
      <c r="J20" s="1"/>
      <c r="K20" s="7"/>
    </row>
    <row r="21" spans="1:11" x14ac:dyDescent="0.2">
      <c r="A21" s="1">
        <v>20</v>
      </c>
      <c r="B21" s="1" t="s">
        <v>366</v>
      </c>
      <c r="C21" s="1">
        <v>61</v>
      </c>
      <c r="D21" s="1" t="s">
        <v>324</v>
      </c>
      <c r="E21" s="1" t="s">
        <v>0</v>
      </c>
      <c r="F21" s="1" t="s">
        <v>1</v>
      </c>
      <c r="G21" s="1" t="s">
        <v>353</v>
      </c>
      <c r="H21" s="1" t="s">
        <v>41</v>
      </c>
      <c r="I21" s="1" t="s">
        <v>42</v>
      </c>
      <c r="J21" s="1"/>
      <c r="K21" s="7"/>
    </row>
    <row r="22" spans="1:11" x14ac:dyDescent="0.2">
      <c r="A22" s="1">
        <v>21</v>
      </c>
      <c r="B22" s="1" t="s">
        <v>366</v>
      </c>
      <c r="C22" s="1">
        <v>61</v>
      </c>
      <c r="D22" s="1" t="s">
        <v>324</v>
      </c>
      <c r="E22" s="1" t="s">
        <v>0</v>
      </c>
      <c r="F22" s="1" t="s">
        <v>1</v>
      </c>
      <c r="G22" s="1" t="s">
        <v>353</v>
      </c>
      <c r="H22" s="1" t="s">
        <v>43</v>
      </c>
      <c r="I22" s="1" t="s">
        <v>44</v>
      </c>
      <c r="J22" s="1"/>
      <c r="K22" s="7"/>
    </row>
    <row r="23" spans="1:11" x14ac:dyDescent="0.2">
      <c r="A23" s="1">
        <v>22</v>
      </c>
      <c r="B23" s="1" t="s">
        <v>366</v>
      </c>
      <c r="C23" s="1">
        <v>61</v>
      </c>
      <c r="D23" s="1" t="s">
        <v>324</v>
      </c>
      <c r="E23" s="1" t="s">
        <v>0</v>
      </c>
      <c r="F23" s="1" t="s">
        <v>1</v>
      </c>
      <c r="G23" s="1" t="s">
        <v>353</v>
      </c>
      <c r="H23" s="1" t="s">
        <v>45</v>
      </c>
      <c r="I23" s="1" t="s">
        <v>46</v>
      </c>
      <c r="J23" s="1"/>
      <c r="K23" s="7"/>
    </row>
    <row r="24" spans="1:11" x14ac:dyDescent="0.2">
      <c r="A24" s="1">
        <v>23</v>
      </c>
      <c r="B24" s="1" t="s">
        <v>366</v>
      </c>
      <c r="C24" s="1">
        <v>61</v>
      </c>
      <c r="D24" s="1" t="s">
        <v>324</v>
      </c>
      <c r="E24" s="1" t="s">
        <v>0</v>
      </c>
      <c r="F24" s="1" t="s">
        <v>1</v>
      </c>
      <c r="G24" s="1" t="s">
        <v>353</v>
      </c>
      <c r="H24" s="1" t="s">
        <v>47</v>
      </c>
      <c r="I24" s="1" t="s">
        <v>48</v>
      </c>
      <c r="J24" s="1"/>
      <c r="K24" s="7"/>
    </row>
    <row r="25" spans="1:11" x14ac:dyDescent="0.2">
      <c r="A25" s="1">
        <v>24</v>
      </c>
      <c r="B25" s="1" t="s">
        <v>366</v>
      </c>
      <c r="C25" s="1">
        <v>61</v>
      </c>
      <c r="D25" s="1" t="s">
        <v>324</v>
      </c>
      <c r="E25" s="1" t="s">
        <v>0</v>
      </c>
      <c r="F25" s="1" t="s">
        <v>1</v>
      </c>
      <c r="G25" s="1" t="s">
        <v>353</v>
      </c>
      <c r="H25" s="1" t="s">
        <v>49</v>
      </c>
      <c r="I25" s="1" t="s">
        <v>50</v>
      </c>
      <c r="J25" s="1"/>
      <c r="K25" s="7"/>
    </row>
    <row r="26" spans="1:11" x14ac:dyDescent="0.2">
      <c r="A26" s="1">
        <v>25</v>
      </c>
      <c r="B26" s="1" t="s">
        <v>366</v>
      </c>
      <c r="C26" s="1">
        <v>61</v>
      </c>
      <c r="D26" s="1" t="s">
        <v>324</v>
      </c>
      <c r="E26" s="1" t="s">
        <v>0</v>
      </c>
      <c r="F26" s="1" t="s">
        <v>1</v>
      </c>
      <c r="G26" s="1" t="s">
        <v>353</v>
      </c>
      <c r="H26" s="1" t="s">
        <v>51</v>
      </c>
      <c r="I26" s="1" t="s">
        <v>52</v>
      </c>
      <c r="J26" s="1"/>
      <c r="K26" s="7"/>
    </row>
    <row r="27" spans="1:11" x14ac:dyDescent="0.2">
      <c r="A27" s="1">
        <v>26</v>
      </c>
      <c r="B27" s="1" t="s">
        <v>366</v>
      </c>
      <c r="C27" s="1">
        <v>61</v>
      </c>
      <c r="D27" s="1" t="s">
        <v>324</v>
      </c>
      <c r="E27" s="1" t="s">
        <v>0</v>
      </c>
      <c r="F27" s="1" t="s">
        <v>1</v>
      </c>
      <c r="G27" s="1" t="s">
        <v>353</v>
      </c>
      <c r="H27" s="1" t="s">
        <v>53</v>
      </c>
      <c r="I27" s="1" t="s">
        <v>54</v>
      </c>
      <c r="J27" s="1"/>
      <c r="K27" s="7"/>
    </row>
    <row r="28" spans="1:11" x14ac:dyDescent="0.2">
      <c r="A28" s="1">
        <v>27</v>
      </c>
      <c r="B28" s="1" t="s">
        <v>366</v>
      </c>
      <c r="C28" s="1">
        <v>61</v>
      </c>
      <c r="D28" s="1" t="s">
        <v>324</v>
      </c>
      <c r="E28" s="1" t="s">
        <v>0</v>
      </c>
      <c r="F28" s="1" t="s">
        <v>1</v>
      </c>
      <c r="G28" s="1" t="s">
        <v>353</v>
      </c>
      <c r="H28" s="1" t="s">
        <v>55</v>
      </c>
      <c r="I28" s="1" t="s">
        <v>56</v>
      </c>
      <c r="J28" s="1"/>
      <c r="K28" s="7"/>
    </row>
    <row r="29" spans="1:11" x14ac:dyDescent="0.2">
      <c r="A29" s="1">
        <v>28</v>
      </c>
      <c r="B29" s="1" t="s">
        <v>366</v>
      </c>
      <c r="C29" s="1">
        <v>61</v>
      </c>
      <c r="D29" s="1" t="s">
        <v>324</v>
      </c>
      <c r="E29" s="1" t="s">
        <v>0</v>
      </c>
      <c r="F29" s="1" t="s">
        <v>1</v>
      </c>
      <c r="G29" s="1" t="s">
        <v>353</v>
      </c>
      <c r="H29" s="1" t="s">
        <v>57</v>
      </c>
      <c r="I29" s="1" t="s">
        <v>58</v>
      </c>
      <c r="J29" s="1"/>
      <c r="K29" s="7"/>
    </row>
    <row r="30" spans="1:11" x14ac:dyDescent="0.2">
      <c r="A30" s="1">
        <v>29</v>
      </c>
      <c r="B30" s="1" t="s">
        <v>366</v>
      </c>
      <c r="C30" s="1">
        <v>61</v>
      </c>
      <c r="D30" s="1" t="s">
        <v>324</v>
      </c>
      <c r="E30" s="1" t="s">
        <v>0</v>
      </c>
      <c r="F30" s="1" t="s">
        <v>1</v>
      </c>
      <c r="G30" s="1" t="s">
        <v>353</v>
      </c>
      <c r="H30" s="1" t="s">
        <v>59</v>
      </c>
      <c r="I30" s="1" t="s">
        <v>60</v>
      </c>
      <c r="J30" s="1"/>
      <c r="K30" s="7">
        <v>1249</v>
      </c>
    </row>
    <row r="31" spans="1:11" x14ac:dyDescent="0.2">
      <c r="A31" s="1">
        <v>30</v>
      </c>
      <c r="B31" s="1" t="s">
        <v>366</v>
      </c>
      <c r="C31" s="1">
        <v>61</v>
      </c>
      <c r="D31" s="1" t="s">
        <v>324</v>
      </c>
      <c r="E31" s="1" t="s">
        <v>0</v>
      </c>
      <c r="F31" s="1" t="s">
        <v>1</v>
      </c>
      <c r="G31" s="1" t="s">
        <v>353</v>
      </c>
      <c r="H31" s="1" t="s">
        <v>61</v>
      </c>
      <c r="I31" s="1" t="s">
        <v>62</v>
      </c>
      <c r="J31" s="1"/>
      <c r="K31" s="7"/>
    </row>
    <row r="32" spans="1:11" x14ac:dyDescent="0.2">
      <c r="A32" s="1">
        <v>31</v>
      </c>
      <c r="B32" s="1" t="s">
        <v>366</v>
      </c>
      <c r="C32" s="1">
        <v>61</v>
      </c>
      <c r="D32" s="1" t="s">
        <v>324</v>
      </c>
      <c r="E32" s="1" t="s">
        <v>0</v>
      </c>
      <c r="F32" s="1" t="s">
        <v>1</v>
      </c>
      <c r="G32" s="1" t="s">
        <v>353</v>
      </c>
      <c r="H32" s="1" t="s">
        <v>63</v>
      </c>
      <c r="I32" s="1" t="s">
        <v>64</v>
      </c>
      <c r="J32" s="1"/>
      <c r="K32" s="7"/>
    </row>
    <row r="33" spans="1:11" x14ac:dyDescent="0.2">
      <c r="A33" s="1">
        <v>32</v>
      </c>
      <c r="B33" s="1" t="s">
        <v>366</v>
      </c>
      <c r="C33" s="1">
        <v>61</v>
      </c>
      <c r="D33" s="1" t="s">
        <v>324</v>
      </c>
      <c r="E33" s="1" t="s">
        <v>0</v>
      </c>
      <c r="F33" s="1" t="s">
        <v>1</v>
      </c>
      <c r="G33" s="1" t="s">
        <v>353</v>
      </c>
      <c r="H33" s="1" t="s">
        <v>65</v>
      </c>
      <c r="I33" s="1" t="s">
        <v>66</v>
      </c>
      <c r="J33" s="1"/>
      <c r="K33" s="7"/>
    </row>
    <row r="34" spans="1:11" x14ac:dyDescent="0.2">
      <c r="A34" s="1">
        <v>33</v>
      </c>
      <c r="B34" s="1" t="s">
        <v>366</v>
      </c>
      <c r="C34" s="1">
        <v>61</v>
      </c>
      <c r="D34" s="1" t="s">
        <v>324</v>
      </c>
      <c r="E34" s="1" t="s">
        <v>0</v>
      </c>
      <c r="F34" s="1" t="s">
        <v>1</v>
      </c>
      <c r="G34" s="1" t="s">
        <v>353</v>
      </c>
      <c r="H34" s="1" t="s">
        <v>67</v>
      </c>
      <c r="I34" s="1" t="s">
        <v>68</v>
      </c>
      <c r="J34" s="1"/>
      <c r="K34" s="7"/>
    </row>
    <row r="35" spans="1:11" x14ac:dyDescent="0.2">
      <c r="A35" s="1">
        <v>34</v>
      </c>
      <c r="B35" s="1" t="s">
        <v>366</v>
      </c>
      <c r="C35" s="1">
        <v>61</v>
      </c>
      <c r="D35" s="1" t="s">
        <v>324</v>
      </c>
      <c r="E35" s="1" t="s">
        <v>0</v>
      </c>
      <c r="F35" s="1" t="s">
        <v>1</v>
      </c>
      <c r="G35" s="1" t="s">
        <v>353</v>
      </c>
      <c r="H35" s="1" t="s">
        <v>69</v>
      </c>
      <c r="I35" s="1" t="s">
        <v>70</v>
      </c>
      <c r="J35" s="1"/>
      <c r="K35" s="7"/>
    </row>
    <row r="36" spans="1:11" x14ac:dyDescent="0.2">
      <c r="A36" s="1">
        <v>35</v>
      </c>
      <c r="B36" s="1" t="s">
        <v>366</v>
      </c>
      <c r="C36" s="1">
        <v>61</v>
      </c>
      <c r="D36" s="1" t="s">
        <v>324</v>
      </c>
      <c r="E36" s="1" t="s">
        <v>0</v>
      </c>
      <c r="F36" s="1" t="s">
        <v>1</v>
      </c>
      <c r="G36" s="1" t="s">
        <v>353</v>
      </c>
      <c r="H36" s="1" t="s">
        <v>71</v>
      </c>
      <c r="I36" s="1" t="s">
        <v>72</v>
      </c>
      <c r="J36" s="1"/>
      <c r="K36" s="7"/>
    </row>
    <row r="37" spans="1:11" x14ac:dyDescent="0.2">
      <c r="A37" s="1">
        <v>36</v>
      </c>
      <c r="B37" s="1" t="s">
        <v>366</v>
      </c>
      <c r="C37" s="1">
        <v>61</v>
      </c>
      <c r="D37" s="1" t="s">
        <v>324</v>
      </c>
      <c r="E37" s="1" t="s">
        <v>0</v>
      </c>
      <c r="F37" s="1" t="s">
        <v>1</v>
      </c>
      <c r="G37" s="1" t="s">
        <v>353</v>
      </c>
      <c r="H37" s="1" t="s">
        <v>73</v>
      </c>
      <c r="I37" s="1" t="s">
        <v>74</v>
      </c>
      <c r="J37" s="1"/>
      <c r="K37" s="7"/>
    </row>
    <row r="38" spans="1:11" x14ac:dyDescent="0.2">
      <c r="A38" s="1">
        <v>37</v>
      </c>
      <c r="B38" s="1" t="s">
        <v>366</v>
      </c>
      <c r="C38" s="1">
        <v>61</v>
      </c>
      <c r="D38" s="1" t="s">
        <v>324</v>
      </c>
      <c r="E38" s="1" t="s">
        <v>0</v>
      </c>
      <c r="F38" s="1" t="s">
        <v>1</v>
      </c>
      <c r="G38" s="1" t="s">
        <v>353</v>
      </c>
      <c r="H38" s="1" t="s">
        <v>75</v>
      </c>
      <c r="I38" s="1" t="s">
        <v>76</v>
      </c>
      <c r="J38" s="1"/>
      <c r="K38" s="7"/>
    </row>
    <row r="39" spans="1:11" x14ac:dyDescent="0.2">
      <c r="A39" s="1">
        <v>38</v>
      </c>
      <c r="B39" s="1" t="s">
        <v>366</v>
      </c>
      <c r="C39" s="1">
        <v>61</v>
      </c>
      <c r="D39" s="1" t="s">
        <v>324</v>
      </c>
      <c r="E39" s="1" t="s">
        <v>0</v>
      </c>
      <c r="F39" s="1" t="s">
        <v>1</v>
      </c>
      <c r="G39" s="1" t="s">
        <v>353</v>
      </c>
      <c r="H39" s="1" t="s">
        <v>77</v>
      </c>
      <c r="I39" s="1" t="s">
        <v>78</v>
      </c>
      <c r="J39" s="1"/>
      <c r="K39" s="7"/>
    </row>
    <row r="40" spans="1:11" x14ac:dyDescent="0.2">
      <c r="A40" s="1">
        <v>39</v>
      </c>
      <c r="B40" s="1" t="s">
        <v>366</v>
      </c>
      <c r="C40" s="1">
        <v>61</v>
      </c>
      <c r="D40" s="1" t="s">
        <v>324</v>
      </c>
      <c r="E40" s="1" t="s">
        <v>0</v>
      </c>
      <c r="F40" s="1" t="s">
        <v>1</v>
      </c>
      <c r="G40" s="1" t="s">
        <v>353</v>
      </c>
      <c r="H40" s="1" t="s">
        <v>79</v>
      </c>
      <c r="I40" s="1" t="s">
        <v>80</v>
      </c>
      <c r="J40" s="1"/>
      <c r="K40" s="7"/>
    </row>
    <row r="41" spans="1:11" x14ac:dyDescent="0.2">
      <c r="A41" s="1">
        <v>40</v>
      </c>
      <c r="B41" s="1" t="s">
        <v>366</v>
      </c>
      <c r="C41" s="1">
        <v>61</v>
      </c>
      <c r="D41" s="1" t="s">
        <v>324</v>
      </c>
      <c r="E41" s="1" t="s">
        <v>0</v>
      </c>
      <c r="F41" s="1" t="s">
        <v>1</v>
      </c>
      <c r="G41" s="1" t="s">
        <v>353</v>
      </c>
      <c r="H41" s="1" t="s">
        <v>81</v>
      </c>
      <c r="I41" s="1" t="s">
        <v>82</v>
      </c>
      <c r="J41" s="1"/>
      <c r="K41" s="7"/>
    </row>
    <row r="42" spans="1:11" x14ac:dyDescent="0.2">
      <c r="A42" s="1">
        <v>41</v>
      </c>
      <c r="B42" s="1" t="s">
        <v>366</v>
      </c>
      <c r="C42" s="1">
        <v>61</v>
      </c>
      <c r="D42" s="1" t="s">
        <v>324</v>
      </c>
      <c r="E42" s="1" t="s">
        <v>0</v>
      </c>
      <c r="F42" s="1" t="s">
        <v>1</v>
      </c>
      <c r="G42" s="1" t="s">
        <v>353</v>
      </c>
      <c r="H42" s="1" t="s">
        <v>83</v>
      </c>
      <c r="I42" s="1" t="s">
        <v>84</v>
      </c>
      <c r="J42" s="1"/>
      <c r="K42" s="7"/>
    </row>
    <row r="43" spans="1:11" x14ac:dyDescent="0.2">
      <c r="A43" s="1">
        <v>42</v>
      </c>
      <c r="B43" s="1" t="s">
        <v>366</v>
      </c>
      <c r="C43" s="1">
        <v>61</v>
      </c>
      <c r="D43" s="1" t="s">
        <v>324</v>
      </c>
      <c r="E43" s="1" t="s">
        <v>0</v>
      </c>
      <c r="F43" s="1" t="s">
        <v>1</v>
      </c>
      <c r="G43" s="1" t="s">
        <v>353</v>
      </c>
      <c r="H43" s="1" t="s">
        <v>85</v>
      </c>
      <c r="I43" s="1" t="s">
        <v>86</v>
      </c>
      <c r="J43" s="1"/>
      <c r="K43" s="7"/>
    </row>
    <row r="44" spans="1:11" x14ac:dyDescent="0.2">
      <c r="A44" s="1">
        <v>43</v>
      </c>
      <c r="B44" s="1" t="s">
        <v>366</v>
      </c>
      <c r="C44" s="1">
        <v>61</v>
      </c>
      <c r="D44" s="1" t="s">
        <v>324</v>
      </c>
      <c r="E44" s="1" t="s">
        <v>0</v>
      </c>
      <c r="F44" s="1" t="s">
        <v>8</v>
      </c>
      <c r="G44" s="1" t="s">
        <v>353</v>
      </c>
      <c r="H44" s="1" t="s">
        <v>87</v>
      </c>
      <c r="I44" s="1" t="s">
        <v>88</v>
      </c>
      <c r="J44" s="1"/>
      <c r="K44" s="7">
        <v>269559</v>
      </c>
    </row>
    <row r="45" spans="1:11" x14ac:dyDescent="0.2">
      <c r="A45" s="1">
        <v>44</v>
      </c>
      <c r="B45" s="1" t="s">
        <v>366</v>
      </c>
      <c r="C45" s="1">
        <v>61</v>
      </c>
      <c r="D45" s="1" t="s">
        <v>324</v>
      </c>
      <c r="E45" s="1" t="s">
        <v>0</v>
      </c>
      <c r="F45" s="1" t="s">
        <v>1</v>
      </c>
      <c r="G45" s="1" t="s">
        <v>353</v>
      </c>
      <c r="H45" s="1" t="s">
        <v>89</v>
      </c>
      <c r="I45" s="1" t="s">
        <v>90</v>
      </c>
      <c r="J45" s="1"/>
      <c r="K45" s="7"/>
    </row>
    <row r="46" spans="1:11" x14ac:dyDescent="0.2">
      <c r="A46" s="1">
        <v>45</v>
      </c>
      <c r="B46" s="1" t="s">
        <v>366</v>
      </c>
      <c r="C46" s="1">
        <v>61</v>
      </c>
      <c r="D46" s="1" t="s">
        <v>324</v>
      </c>
      <c r="E46" s="1" t="s">
        <v>0</v>
      </c>
      <c r="F46" s="1" t="s">
        <v>1</v>
      </c>
      <c r="G46" s="1" t="s">
        <v>353</v>
      </c>
      <c r="H46" s="1" t="s">
        <v>91</v>
      </c>
      <c r="I46" s="1" t="s">
        <v>92</v>
      </c>
      <c r="J46" s="1"/>
      <c r="K46" s="7"/>
    </row>
    <row r="47" spans="1:11" x14ac:dyDescent="0.2">
      <c r="A47" s="1">
        <v>46</v>
      </c>
      <c r="B47" s="1" t="s">
        <v>366</v>
      </c>
      <c r="C47" s="1">
        <v>61</v>
      </c>
      <c r="D47" s="1" t="s">
        <v>324</v>
      </c>
      <c r="E47" s="1" t="s">
        <v>0</v>
      </c>
      <c r="F47" s="1" t="s">
        <v>1</v>
      </c>
      <c r="G47" s="1" t="s">
        <v>353</v>
      </c>
      <c r="H47" s="1" t="s">
        <v>93</v>
      </c>
      <c r="I47" s="1" t="s">
        <v>94</v>
      </c>
      <c r="J47" s="1"/>
      <c r="K47" s="7"/>
    </row>
    <row r="48" spans="1:11" x14ac:dyDescent="0.2">
      <c r="A48" s="1">
        <v>47</v>
      </c>
      <c r="B48" s="1" t="s">
        <v>366</v>
      </c>
      <c r="C48" s="1">
        <v>61</v>
      </c>
      <c r="D48" s="1" t="s">
        <v>324</v>
      </c>
      <c r="E48" s="1" t="s">
        <v>0</v>
      </c>
      <c r="F48" s="1" t="s">
        <v>1</v>
      </c>
      <c r="G48" s="1" t="s">
        <v>353</v>
      </c>
      <c r="H48" s="1" t="s">
        <v>95</v>
      </c>
      <c r="I48" s="1" t="s">
        <v>96</v>
      </c>
      <c r="J48" s="1"/>
      <c r="K48" s="7"/>
    </row>
    <row r="49" spans="1:11" x14ac:dyDescent="0.2">
      <c r="A49" s="1">
        <v>48</v>
      </c>
      <c r="B49" s="1" t="s">
        <v>366</v>
      </c>
      <c r="C49" s="1">
        <v>61</v>
      </c>
      <c r="D49" s="1" t="s">
        <v>324</v>
      </c>
      <c r="E49" s="1" t="s">
        <v>0</v>
      </c>
      <c r="F49" s="1" t="s">
        <v>1</v>
      </c>
      <c r="G49" s="1" t="s">
        <v>353</v>
      </c>
      <c r="H49" s="1" t="s">
        <v>97</v>
      </c>
      <c r="I49" s="1" t="s">
        <v>98</v>
      </c>
      <c r="J49" s="1"/>
      <c r="K49" s="7"/>
    </row>
    <row r="50" spans="1:11" x14ac:dyDescent="0.2">
      <c r="A50" s="1">
        <v>49</v>
      </c>
      <c r="B50" s="1" t="s">
        <v>366</v>
      </c>
      <c r="C50" s="1">
        <v>61</v>
      </c>
      <c r="D50" s="1" t="s">
        <v>324</v>
      </c>
      <c r="E50" s="1" t="s">
        <v>0</v>
      </c>
      <c r="F50" s="1" t="s">
        <v>1</v>
      </c>
      <c r="G50" s="1" t="s">
        <v>353</v>
      </c>
      <c r="H50" s="1" t="s">
        <v>99</v>
      </c>
      <c r="I50" s="1" t="s">
        <v>100</v>
      </c>
      <c r="J50" s="1"/>
      <c r="K50" s="7"/>
    </row>
    <row r="51" spans="1:11" x14ac:dyDescent="0.2">
      <c r="A51" s="1">
        <v>50</v>
      </c>
      <c r="B51" s="1" t="s">
        <v>366</v>
      </c>
      <c r="C51" s="1">
        <v>61</v>
      </c>
      <c r="D51" s="1" t="s">
        <v>324</v>
      </c>
      <c r="E51" s="1" t="s">
        <v>0</v>
      </c>
      <c r="F51" s="1" t="s">
        <v>1</v>
      </c>
      <c r="G51" s="1" t="s">
        <v>353</v>
      </c>
      <c r="H51" s="1" t="s">
        <v>101</v>
      </c>
      <c r="I51" s="1" t="s">
        <v>102</v>
      </c>
      <c r="J51" s="1"/>
      <c r="K51" s="7"/>
    </row>
    <row r="52" spans="1:11" x14ac:dyDescent="0.2">
      <c r="A52" s="1">
        <v>51</v>
      </c>
      <c r="B52" s="1" t="s">
        <v>366</v>
      </c>
      <c r="C52" s="1">
        <v>61</v>
      </c>
      <c r="D52" s="1" t="s">
        <v>324</v>
      </c>
      <c r="E52" s="1" t="s">
        <v>0</v>
      </c>
      <c r="F52" s="1" t="s">
        <v>1</v>
      </c>
      <c r="G52" s="1" t="s">
        <v>353</v>
      </c>
      <c r="H52" s="1" t="s">
        <v>103</v>
      </c>
      <c r="I52" s="1" t="s">
        <v>104</v>
      </c>
      <c r="J52" s="1"/>
      <c r="K52" s="7"/>
    </row>
    <row r="53" spans="1:11" x14ac:dyDescent="0.2">
      <c r="A53" s="1">
        <v>52</v>
      </c>
      <c r="B53" s="1" t="s">
        <v>366</v>
      </c>
      <c r="C53" s="1">
        <v>61</v>
      </c>
      <c r="D53" s="1" t="s">
        <v>324</v>
      </c>
      <c r="E53" s="1" t="s">
        <v>0</v>
      </c>
      <c r="F53" s="1" t="s">
        <v>1</v>
      </c>
      <c r="G53" s="1" t="s">
        <v>353</v>
      </c>
      <c r="H53" s="1" t="s">
        <v>105</v>
      </c>
      <c r="I53" s="1" t="s">
        <v>106</v>
      </c>
      <c r="J53" s="1"/>
      <c r="K53" s="7"/>
    </row>
    <row r="54" spans="1:11" x14ac:dyDescent="0.2">
      <c r="A54" s="1">
        <v>53</v>
      </c>
      <c r="B54" s="1" t="s">
        <v>366</v>
      </c>
      <c r="C54" s="1">
        <v>61</v>
      </c>
      <c r="D54" s="1" t="s">
        <v>324</v>
      </c>
      <c r="E54" s="1" t="s">
        <v>0</v>
      </c>
      <c r="F54" s="1" t="s">
        <v>8</v>
      </c>
      <c r="G54" s="1" t="s">
        <v>353</v>
      </c>
      <c r="H54" s="1" t="s">
        <v>107</v>
      </c>
      <c r="I54" s="1" t="s">
        <v>108</v>
      </c>
      <c r="J54" s="1"/>
      <c r="K54" s="7">
        <v>269559</v>
      </c>
    </row>
    <row r="55" spans="1:11" x14ac:dyDescent="0.2">
      <c r="A55" s="1">
        <v>54</v>
      </c>
      <c r="B55" s="1" t="s">
        <v>366</v>
      </c>
      <c r="C55" s="1">
        <v>61</v>
      </c>
      <c r="D55" s="1" t="s">
        <v>324</v>
      </c>
      <c r="E55" s="1" t="s">
        <v>109</v>
      </c>
      <c r="F55" s="1" t="s">
        <v>1</v>
      </c>
      <c r="G55" s="1" t="s">
        <v>354</v>
      </c>
      <c r="H55" s="1" t="s">
        <v>110</v>
      </c>
      <c r="I55" s="1" t="s">
        <v>111</v>
      </c>
      <c r="J55" s="1">
        <v>0.56999999999999995</v>
      </c>
      <c r="K55" s="7">
        <v>37767</v>
      </c>
    </row>
    <row r="56" spans="1:11" x14ac:dyDescent="0.2">
      <c r="A56" s="1">
        <v>55</v>
      </c>
      <c r="B56" s="1" t="s">
        <v>366</v>
      </c>
      <c r="C56" s="1">
        <v>61</v>
      </c>
      <c r="D56" s="1" t="s">
        <v>324</v>
      </c>
      <c r="E56" s="1" t="s">
        <v>109</v>
      </c>
      <c r="F56" s="1" t="s">
        <v>1</v>
      </c>
      <c r="G56" s="1" t="s">
        <v>354</v>
      </c>
      <c r="H56" s="1" t="s">
        <v>112</v>
      </c>
      <c r="I56" s="1" t="s">
        <v>113</v>
      </c>
      <c r="J56" s="1"/>
      <c r="K56" s="7"/>
    </row>
    <row r="57" spans="1:11" x14ac:dyDescent="0.2">
      <c r="A57" s="1">
        <v>56</v>
      </c>
      <c r="B57" s="1" t="s">
        <v>366</v>
      </c>
      <c r="C57" s="1">
        <v>61</v>
      </c>
      <c r="D57" s="1" t="s">
        <v>324</v>
      </c>
      <c r="E57" s="1" t="s">
        <v>109</v>
      </c>
      <c r="F57" s="1" t="s">
        <v>1</v>
      </c>
      <c r="G57" s="1" t="s">
        <v>354</v>
      </c>
      <c r="H57" s="1" t="s">
        <v>114</v>
      </c>
      <c r="I57" s="1" t="s">
        <v>115</v>
      </c>
      <c r="J57" s="1"/>
      <c r="K57" s="7"/>
    </row>
    <row r="58" spans="1:11" x14ac:dyDescent="0.2">
      <c r="A58" s="1">
        <v>57</v>
      </c>
      <c r="B58" s="1" t="s">
        <v>366</v>
      </c>
      <c r="C58" s="1">
        <v>61</v>
      </c>
      <c r="D58" s="1" t="s">
        <v>324</v>
      </c>
      <c r="E58" s="1" t="s">
        <v>109</v>
      </c>
      <c r="F58" s="1" t="s">
        <v>1</v>
      </c>
      <c r="G58" s="1" t="s">
        <v>355</v>
      </c>
      <c r="H58" s="1" t="s">
        <v>116</v>
      </c>
      <c r="I58" s="1" t="s">
        <v>117</v>
      </c>
      <c r="J58" s="1"/>
      <c r="K58" s="7"/>
    </row>
    <row r="59" spans="1:11" x14ac:dyDescent="0.2">
      <c r="A59" s="1">
        <v>58</v>
      </c>
      <c r="B59" s="1" t="s">
        <v>366</v>
      </c>
      <c r="C59" s="1">
        <v>61</v>
      </c>
      <c r="D59" s="1" t="s">
        <v>324</v>
      </c>
      <c r="E59" s="1" t="s">
        <v>109</v>
      </c>
      <c r="F59" s="1" t="s">
        <v>1</v>
      </c>
      <c r="G59" s="1" t="s">
        <v>355</v>
      </c>
      <c r="H59" s="1" t="s">
        <v>118</v>
      </c>
      <c r="I59" s="1" t="s">
        <v>119</v>
      </c>
      <c r="J59" s="1"/>
      <c r="K59" s="7"/>
    </row>
    <row r="60" spans="1:11" x14ac:dyDescent="0.2">
      <c r="A60" s="1">
        <v>59</v>
      </c>
      <c r="B60" s="1" t="s">
        <v>366</v>
      </c>
      <c r="C60" s="1">
        <v>61</v>
      </c>
      <c r="D60" s="1" t="s">
        <v>324</v>
      </c>
      <c r="E60" s="1" t="s">
        <v>109</v>
      </c>
      <c r="F60" s="1" t="s">
        <v>1</v>
      </c>
      <c r="G60" s="1" t="s">
        <v>355</v>
      </c>
      <c r="H60" s="1" t="s">
        <v>120</v>
      </c>
      <c r="I60" s="1" t="s">
        <v>121</v>
      </c>
      <c r="J60" s="1"/>
      <c r="K60" s="7"/>
    </row>
    <row r="61" spans="1:11" x14ac:dyDescent="0.2">
      <c r="A61" s="1">
        <v>60</v>
      </c>
      <c r="B61" s="1" t="s">
        <v>366</v>
      </c>
      <c r="C61" s="1">
        <v>61</v>
      </c>
      <c r="D61" s="1" t="s">
        <v>324</v>
      </c>
      <c r="E61" s="1" t="s">
        <v>109</v>
      </c>
      <c r="F61" s="1" t="s">
        <v>1</v>
      </c>
      <c r="G61" s="1" t="s">
        <v>355</v>
      </c>
      <c r="H61" s="1" t="s">
        <v>122</v>
      </c>
      <c r="I61" s="1" t="s">
        <v>123</v>
      </c>
      <c r="J61" s="1"/>
      <c r="K61" s="7"/>
    </row>
    <row r="62" spans="1:11" x14ac:dyDescent="0.2">
      <c r="A62" s="1">
        <v>61</v>
      </c>
      <c r="B62" s="1" t="s">
        <v>366</v>
      </c>
      <c r="C62" s="1">
        <v>61</v>
      </c>
      <c r="D62" s="1" t="s">
        <v>324</v>
      </c>
      <c r="E62" s="1" t="s">
        <v>109</v>
      </c>
      <c r="F62" s="1" t="s">
        <v>1</v>
      </c>
      <c r="G62" s="1" t="s">
        <v>355</v>
      </c>
      <c r="H62" s="1" t="s">
        <v>124</v>
      </c>
      <c r="I62" s="1" t="s">
        <v>125</v>
      </c>
      <c r="J62" s="1"/>
      <c r="K62" s="7"/>
    </row>
    <row r="63" spans="1:11" x14ac:dyDescent="0.2">
      <c r="A63" s="1">
        <v>62</v>
      </c>
      <c r="B63" s="1" t="s">
        <v>366</v>
      </c>
      <c r="C63" s="1">
        <v>61</v>
      </c>
      <c r="D63" s="1" t="s">
        <v>324</v>
      </c>
      <c r="E63" s="1" t="s">
        <v>109</v>
      </c>
      <c r="F63" s="1" t="s">
        <v>1</v>
      </c>
      <c r="G63" s="1" t="s">
        <v>355</v>
      </c>
      <c r="H63" s="1" t="s">
        <v>126</v>
      </c>
      <c r="I63" s="1" t="s">
        <v>127</v>
      </c>
      <c r="J63" s="1"/>
      <c r="K63" s="7"/>
    </row>
    <row r="64" spans="1:11" x14ac:dyDescent="0.2">
      <c r="A64" s="1">
        <v>63</v>
      </c>
      <c r="B64" s="1" t="s">
        <v>366</v>
      </c>
      <c r="C64" s="1">
        <v>61</v>
      </c>
      <c r="D64" s="1" t="s">
        <v>324</v>
      </c>
      <c r="E64" s="1" t="s">
        <v>109</v>
      </c>
      <c r="F64" s="1" t="s">
        <v>1</v>
      </c>
      <c r="G64" s="1" t="s">
        <v>355</v>
      </c>
      <c r="H64" s="1" t="s">
        <v>128</v>
      </c>
      <c r="I64" s="1" t="s">
        <v>129</v>
      </c>
      <c r="J64" s="1"/>
      <c r="K64" s="7"/>
    </row>
    <row r="65" spans="1:11" x14ac:dyDescent="0.2">
      <c r="A65" s="1">
        <v>64</v>
      </c>
      <c r="B65" s="1" t="s">
        <v>366</v>
      </c>
      <c r="C65" s="1">
        <v>61</v>
      </c>
      <c r="D65" s="1" t="s">
        <v>324</v>
      </c>
      <c r="E65" s="1" t="s">
        <v>109</v>
      </c>
      <c r="F65" s="1" t="s">
        <v>1</v>
      </c>
      <c r="G65" s="1" t="s">
        <v>355</v>
      </c>
      <c r="H65" s="1" t="s">
        <v>130</v>
      </c>
      <c r="I65" s="1" t="s">
        <v>131</v>
      </c>
      <c r="J65" s="1"/>
      <c r="K65" s="7"/>
    </row>
    <row r="66" spans="1:11" x14ac:dyDescent="0.2">
      <c r="A66" s="1">
        <v>65</v>
      </c>
      <c r="B66" s="1" t="s">
        <v>366</v>
      </c>
      <c r="C66" s="1">
        <v>61</v>
      </c>
      <c r="D66" s="1" t="s">
        <v>324</v>
      </c>
      <c r="E66" s="1" t="s">
        <v>109</v>
      </c>
      <c r="F66" s="1" t="s">
        <v>1</v>
      </c>
      <c r="G66" s="1" t="s">
        <v>355</v>
      </c>
      <c r="H66" s="1" t="s">
        <v>132</v>
      </c>
      <c r="I66" s="1" t="s">
        <v>133</v>
      </c>
      <c r="J66" s="1"/>
      <c r="K66" s="7"/>
    </row>
    <row r="67" spans="1:11" x14ac:dyDescent="0.2">
      <c r="A67" s="1">
        <v>66</v>
      </c>
      <c r="B67" s="1" t="s">
        <v>366</v>
      </c>
      <c r="C67" s="1">
        <v>61</v>
      </c>
      <c r="D67" s="1" t="s">
        <v>324</v>
      </c>
      <c r="E67" s="1" t="s">
        <v>109</v>
      </c>
      <c r="F67" s="1" t="s">
        <v>1</v>
      </c>
      <c r="G67" s="1" t="s">
        <v>355</v>
      </c>
      <c r="H67" s="1" t="s">
        <v>134</v>
      </c>
      <c r="I67" s="1" t="s">
        <v>135</v>
      </c>
      <c r="J67" s="1"/>
      <c r="K67" s="7"/>
    </row>
    <row r="68" spans="1:11" x14ac:dyDescent="0.2">
      <c r="A68" s="1">
        <v>67</v>
      </c>
      <c r="B68" s="1" t="s">
        <v>366</v>
      </c>
      <c r="C68" s="1">
        <v>61</v>
      </c>
      <c r="D68" s="1" t="s">
        <v>324</v>
      </c>
      <c r="E68" s="1" t="s">
        <v>109</v>
      </c>
      <c r="F68" s="1" t="s">
        <v>1</v>
      </c>
      <c r="G68" s="1" t="s">
        <v>355</v>
      </c>
      <c r="H68" s="1" t="s">
        <v>136</v>
      </c>
      <c r="I68" s="1" t="s">
        <v>137</v>
      </c>
      <c r="J68" s="1"/>
      <c r="K68" s="7"/>
    </row>
    <row r="69" spans="1:11" x14ac:dyDescent="0.2">
      <c r="A69" s="1">
        <v>68</v>
      </c>
      <c r="B69" s="1" t="s">
        <v>366</v>
      </c>
      <c r="C69" s="1">
        <v>61</v>
      </c>
      <c r="D69" s="1" t="s">
        <v>324</v>
      </c>
      <c r="E69" s="1" t="s">
        <v>109</v>
      </c>
      <c r="F69" s="1" t="s">
        <v>1</v>
      </c>
      <c r="G69" s="1" t="s">
        <v>355</v>
      </c>
      <c r="H69" s="1" t="s">
        <v>138</v>
      </c>
      <c r="I69" s="1" t="s">
        <v>139</v>
      </c>
      <c r="J69" s="1"/>
      <c r="K69" s="7"/>
    </row>
    <row r="70" spans="1:11" x14ac:dyDescent="0.2">
      <c r="A70" s="1">
        <v>69</v>
      </c>
      <c r="B70" s="1" t="s">
        <v>366</v>
      </c>
      <c r="C70" s="1">
        <v>61</v>
      </c>
      <c r="D70" s="1" t="s">
        <v>324</v>
      </c>
      <c r="E70" s="1" t="s">
        <v>109</v>
      </c>
      <c r="F70" s="1" t="s">
        <v>1</v>
      </c>
      <c r="G70" s="1" t="s">
        <v>355</v>
      </c>
      <c r="H70" s="1" t="s">
        <v>140</v>
      </c>
      <c r="I70" s="1" t="s">
        <v>141</v>
      </c>
      <c r="J70" s="1"/>
      <c r="K70" s="7"/>
    </row>
    <row r="71" spans="1:11" x14ac:dyDescent="0.2">
      <c r="A71" s="1">
        <v>70</v>
      </c>
      <c r="B71" s="1" t="s">
        <v>366</v>
      </c>
      <c r="C71" s="1">
        <v>61</v>
      </c>
      <c r="D71" s="1" t="s">
        <v>324</v>
      </c>
      <c r="E71" s="1" t="s">
        <v>109</v>
      </c>
      <c r="F71" s="1" t="s">
        <v>1</v>
      </c>
      <c r="G71" s="1" t="s">
        <v>355</v>
      </c>
      <c r="H71" s="1" t="s">
        <v>142</v>
      </c>
      <c r="I71" s="1" t="s">
        <v>143</v>
      </c>
      <c r="J71" s="1"/>
      <c r="K71" s="7"/>
    </row>
    <row r="72" spans="1:11" x14ac:dyDescent="0.2">
      <c r="A72" s="1">
        <v>71</v>
      </c>
      <c r="B72" s="1" t="s">
        <v>366</v>
      </c>
      <c r="C72" s="1">
        <v>61</v>
      </c>
      <c r="D72" s="1" t="s">
        <v>324</v>
      </c>
      <c r="E72" s="1" t="s">
        <v>109</v>
      </c>
      <c r="F72" s="1" t="s">
        <v>1</v>
      </c>
      <c r="G72" s="1" t="s">
        <v>355</v>
      </c>
      <c r="H72" s="1" t="s">
        <v>144</v>
      </c>
      <c r="I72" s="1" t="s">
        <v>145</v>
      </c>
      <c r="J72" s="1"/>
      <c r="K72" s="7"/>
    </row>
    <row r="73" spans="1:11" x14ac:dyDescent="0.2">
      <c r="A73" s="1">
        <v>72</v>
      </c>
      <c r="B73" s="1" t="s">
        <v>366</v>
      </c>
      <c r="C73" s="1">
        <v>61</v>
      </c>
      <c r="D73" s="1" t="s">
        <v>324</v>
      </c>
      <c r="E73" s="1" t="s">
        <v>109</v>
      </c>
      <c r="F73" s="1" t="s">
        <v>1</v>
      </c>
      <c r="G73" s="1" t="s">
        <v>355</v>
      </c>
      <c r="H73" s="1" t="s">
        <v>146</v>
      </c>
      <c r="I73" s="1" t="s">
        <v>147</v>
      </c>
      <c r="J73" s="1"/>
      <c r="K73" s="7"/>
    </row>
    <row r="74" spans="1:11" x14ac:dyDescent="0.2">
      <c r="A74" s="1">
        <v>73</v>
      </c>
      <c r="B74" s="1" t="s">
        <v>366</v>
      </c>
      <c r="C74" s="1">
        <v>61</v>
      </c>
      <c r="D74" s="1" t="s">
        <v>324</v>
      </c>
      <c r="E74" s="1" t="s">
        <v>109</v>
      </c>
      <c r="F74" s="1" t="s">
        <v>1</v>
      </c>
      <c r="G74" s="1" t="s">
        <v>355</v>
      </c>
      <c r="H74" s="1" t="s">
        <v>148</v>
      </c>
      <c r="I74" s="1" t="s">
        <v>149</v>
      </c>
      <c r="J74" s="1"/>
      <c r="K74" s="7"/>
    </row>
    <row r="75" spans="1:11" x14ac:dyDescent="0.2">
      <c r="A75" s="1">
        <v>74</v>
      </c>
      <c r="B75" s="1" t="s">
        <v>366</v>
      </c>
      <c r="C75" s="1">
        <v>61</v>
      </c>
      <c r="D75" s="1" t="s">
        <v>324</v>
      </c>
      <c r="E75" s="1" t="s">
        <v>109</v>
      </c>
      <c r="F75" s="1" t="s">
        <v>1</v>
      </c>
      <c r="G75" s="1" t="s">
        <v>355</v>
      </c>
      <c r="H75" s="1" t="s">
        <v>150</v>
      </c>
      <c r="I75" s="1" t="s">
        <v>151</v>
      </c>
      <c r="J75" s="1"/>
      <c r="K75" s="7"/>
    </row>
    <row r="76" spans="1:11" x14ac:dyDescent="0.2">
      <c r="A76" s="1">
        <v>75</v>
      </c>
      <c r="B76" s="1" t="s">
        <v>366</v>
      </c>
      <c r="C76" s="1">
        <v>61</v>
      </c>
      <c r="D76" s="1" t="s">
        <v>324</v>
      </c>
      <c r="E76" s="1" t="s">
        <v>109</v>
      </c>
      <c r="F76" s="1" t="s">
        <v>1</v>
      </c>
      <c r="G76" s="1" t="s">
        <v>355</v>
      </c>
      <c r="H76" s="1" t="s">
        <v>152</v>
      </c>
      <c r="I76" s="1" t="s">
        <v>153</v>
      </c>
      <c r="J76" s="1"/>
      <c r="K76" s="7"/>
    </row>
    <row r="77" spans="1:11" x14ac:dyDescent="0.2">
      <c r="A77" s="1">
        <v>76</v>
      </c>
      <c r="B77" s="1" t="s">
        <v>366</v>
      </c>
      <c r="C77" s="1">
        <v>61</v>
      </c>
      <c r="D77" s="1" t="s">
        <v>324</v>
      </c>
      <c r="E77" s="1" t="s">
        <v>109</v>
      </c>
      <c r="F77" s="1" t="s">
        <v>1</v>
      </c>
      <c r="G77" s="1" t="s">
        <v>355</v>
      </c>
      <c r="H77" s="1" t="s">
        <v>154</v>
      </c>
      <c r="I77" s="1" t="s">
        <v>155</v>
      </c>
      <c r="J77" s="1"/>
      <c r="K77" s="7"/>
    </row>
    <row r="78" spans="1:11" x14ac:dyDescent="0.2">
      <c r="A78" s="1">
        <v>77</v>
      </c>
      <c r="B78" s="1" t="s">
        <v>366</v>
      </c>
      <c r="C78" s="1">
        <v>61</v>
      </c>
      <c r="D78" s="1" t="s">
        <v>324</v>
      </c>
      <c r="E78" s="1" t="s">
        <v>109</v>
      </c>
      <c r="F78" s="1" t="s">
        <v>1</v>
      </c>
      <c r="G78" s="1" t="s">
        <v>355</v>
      </c>
      <c r="H78" s="1" t="s">
        <v>156</v>
      </c>
      <c r="I78" s="1" t="s">
        <v>157</v>
      </c>
      <c r="J78" s="1"/>
      <c r="K78" s="7"/>
    </row>
    <row r="79" spans="1:11" x14ac:dyDescent="0.2">
      <c r="A79" s="1">
        <v>78</v>
      </c>
      <c r="B79" s="1" t="s">
        <v>366</v>
      </c>
      <c r="C79" s="1">
        <v>61</v>
      </c>
      <c r="D79" s="1" t="s">
        <v>324</v>
      </c>
      <c r="E79" s="1" t="s">
        <v>109</v>
      </c>
      <c r="F79" s="1" t="s">
        <v>1</v>
      </c>
      <c r="G79" s="1" t="s">
        <v>355</v>
      </c>
      <c r="H79" s="1" t="s">
        <v>158</v>
      </c>
      <c r="I79" s="1" t="s">
        <v>159</v>
      </c>
      <c r="J79" s="1"/>
      <c r="K79" s="7"/>
    </row>
    <row r="80" spans="1:11" x14ac:dyDescent="0.2">
      <c r="A80" s="1">
        <v>79</v>
      </c>
      <c r="B80" s="1" t="s">
        <v>366</v>
      </c>
      <c r="C80" s="1">
        <v>61</v>
      </c>
      <c r="D80" s="1" t="s">
        <v>324</v>
      </c>
      <c r="E80" s="1" t="s">
        <v>109</v>
      </c>
      <c r="F80" s="1" t="s">
        <v>1</v>
      </c>
      <c r="G80" s="1" t="s">
        <v>355</v>
      </c>
      <c r="H80" s="1" t="s">
        <v>160</v>
      </c>
      <c r="I80" s="1" t="s">
        <v>161</v>
      </c>
      <c r="J80" s="1"/>
      <c r="K80" s="7"/>
    </row>
    <row r="81" spans="1:11" x14ac:dyDescent="0.2">
      <c r="A81" s="1">
        <v>80</v>
      </c>
      <c r="B81" s="1" t="s">
        <v>366</v>
      </c>
      <c r="C81" s="1">
        <v>61</v>
      </c>
      <c r="D81" s="1" t="s">
        <v>324</v>
      </c>
      <c r="E81" s="1" t="s">
        <v>109</v>
      </c>
      <c r="F81" s="1" t="s">
        <v>1</v>
      </c>
      <c r="G81" s="1" t="s">
        <v>355</v>
      </c>
      <c r="H81" s="1" t="s">
        <v>162</v>
      </c>
      <c r="I81" s="1" t="s">
        <v>163</v>
      </c>
      <c r="J81" s="1"/>
      <c r="K81" s="7"/>
    </row>
    <row r="82" spans="1:11" x14ac:dyDescent="0.2">
      <c r="A82" s="1">
        <v>81</v>
      </c>
      <c r="B82" s="1" t="s">
        <v>366</v>
      </c>
      <c r="C82" s="1">
        <v>61</v>
      </c>
      <c r="D82" s="1" t="s">
        <v>324</v>
      </c>
      <c r="E82" s="1" t="s">
        <v>109</v>
      </c>
      <c r="F82" s="1" t="s">
        <v>1</v>
      </c>
      <c r="G82" s="1" t="s">
        <v>355</v>
      </c>
      <c r="H82" s="1" t="s">
        <v>164</v>
      </c>
      <c r="I82" s="1" t="s">
        <v>165</v>
      </c>
      <c r="J82" s="1"/>
      <c r="K82" s="7"/>
    </row>
    <row r="83" spans="1:11" x14ac:dyDescent="0.2">
      <c r="A83" s="1">
        <v>82</v>
      </c>
      <c r="B83" s="1" t="s">
        <v>366</v>
      </c>
      <c r="C83" s="1">
        <v>61</v>
      </c>
      <c r="D83" s="1" t="s">
        <v>324</v>
      </c>
      <c r="E83" s="1" t="s">
        <v>109</v>
      </c>
      <c r="F83" s="1" t="s">
        <v>1</v>
      </c>
      <c r="G83" s="1" t="s">
        <v>355</v>
      </c>
      <c r="H83" s="1" t="s">
        <v>166</v>
      </c>
      <c r="I83" s="1" t="s">
        <v>167</v>
      </c>
      <c r="J83" s="1">
        <v>0.97</v>
      </c>
      <c r="K83" s="7">
        <v>38502</v>
      </c>
    </row>
    <row r="84" spans="1:11" x14ac:dyDescent="0.2">
      <c r="A84" s="1">
        <v>83</v>
      </c>
      <c r="B84" s="1" t="s">
        <v>366</v>
      </c>
      <c r="C84" s="1">
        <v>61</v>
      </c>
      <c r="D84" s="1" t="s">
        <v>324</v>
      </c>
      <c r="E84" s="1" t="s">
        <v>109</v>
      </c>
      <c r="F84" s="1" t="s">
        <v>1</v>
      </c>
      <c r="G84" s="1" t="s">
        <v>355</v>
      </c>
      <c r="H84" s="1" t="s">
        <v>168</v>
      </c>
      <c r="I84" s="1" t="s">
        <v>169</v>
      </c>
      <c r="J84" s="1">
        <v>1.21</v>
      </c>
      <c r="K84" s="7">
        <v>51932</v>
      </c>
    </row>
    <row r="85" spans="1:11" x14ac:dyDescent="0.2">
      <c r="A85" s="1">
        <v>84</v>
      </c>
      <c r="B85" s="1" t="s">
        <v>366</v>
      </c>
      <c r="C85" s="1">
        <v>61</v>
      </c>
      <c r="D85" s="1" t="s">
        <v>324</v>
      </c>
      <c r="E85" s="1" t="s">
        <v>109</v>
      </c>
      <c r="F85" s="1" t="s">
        <v>1</v>
      </c>
      <c r="G85" s="1" t="s">
        <v>355</v>
      </c>
      <c r="H85" s="1" t="s">
        <v>170</v>
      </c>
      <c r="I85" s="1" t="s">
        <v>171</v>
      </c>
      <c r="J85" s="1"/>
      <c r="K85" s="7"/>
    </row>
    <row r="86" spans="1:11" x14ac:dyDescent="0.2">
      <c r="A86" s="1">
        <v>85</v>
      </c>
      <c r="B86" s="1" t="s">
        <v>366</v>
      </c>
      <c r="C86" s="1">
        <v>61</v>
      </c>
      <c r="D86" s="1" t="s">
        <v>324</v>
      </c>
      <c r="E86" s="1" t="s">
        <v>109</v>
      </c>
      <c r="F86" s="1" t="s">
        <v>1</v>
      </c>
      <c r="G86" s="1" t="s">
        <v>355</v>
      </c>
      <c r="H86" s="1" t="s">
        <v>172</v>
      </c>
      <c r="I86" s="1" t="s">
        <v>173</v>
      </c>
      <c r="J86" s="1"/>
      <c r="K86" s="7"/>
    </row>
    <row r="87" spans="1:11" x14ac:dyDescent="0.2">
      <c r="A87" s="1">
        <v>86</v>
      </c>
      <c r="B87" s="1" t="s">
        <v>366</v>
      </c>
      <c r="C87" s="1">
        <v>61</v>
      </c>
      <c r="D87" s="1" t="s">
        <v>324</v>
      </c>
      <c r="E87" s="1" t="s">
        <v>109</v>
      </c>
      <c r="F87" s="1" t="s">
        <v>1</v>
      </c>
      <c r="G87" s="1" t="s">
        <v>355</v>
      </c>
      <c r="H87" s="1" t="s">
        <v>174</v>
      </c>
      <c r="I87" s="1" t="s">
        <v>175</v>
      </c>
      <c r="J87" s="1"/>
      <c r="K87" s="7"/>
    </row>
    <row r="88" spans="1:11" x14ac:dyDescent="0.2">
      <c r="A88" s="1">
        <v>87</v>
      </c>
      <c r="B88" s="1" t="s">
        <v>366</v>
      </c>
      <c r="C88" s="1">
        <v>61</v>
      </c>
      <c r="D88" s="1" t="s">
        <v>324</v>
      </c>
      <c r="E88" s="1" t="s">
        <v>109</v>
      </c>
      <c r="F88" s="1" t="s">
        <v>1</v>
      </c>
      <c r="G88" s="1" t="s">
        <v>355</v>
      </c>
      <c r="H88" s="1" t="s">
        <v>176</v>
      </c>
      <c r="I88" s="1" t="s">
        <v>177</v>
      </c>
      <c r="J88" s="1">
        <v>0.32</v>
      </c>
      <c r="K88" s="7">
        <v>12307</v>
      </c>
    </row>
    <row r="89" spans="1:11" x14ac:dyDescent="0.2">
      <c r="A89" s="1">
        <v>88</v>
      </c>
      <c r="B89" s="1" t="s">
        <v>366</v>
      </c>
      <c r="C89" s="1">
        <v>61</v>
      </c>
      <c r="D89" s="1" t="s">
        <v>324</v>
      </c>
      <c r="E89" s="1" t="s">
        <v>109</v>
      </c>
      <c r="F89" s="1" t="s">
        <v>1</v>
      </c>
      <c r="G89" s="1" t="s">
        <v>355</v>
      </c>
      <c r="H89" s="1" t="s">
        <v>178</v>
      </c>
      <c r="I89" s="1" t="s">
        <v>179</v>
      </c>
      <c r="J89" s="1">
        <v>0.32</v>
      </c>
      <c r="K89" s="7">
        <v>17596</v>
      </c>
    </row>
    <row r="90" spans="1:11" x14ac:dyDescent="0.2">
      <c r="A90" s="1">
        <v>89</v>
      </c>
      <c r="B90" s="1" t="s">
        <v>366</v>
      </c>
      <c r="C90" s="1">
        <v>61</v>
      </c>
      <c r="D90" s="1" t="s">
        <v>324</v>
      </c>
      <c r="E90" s="1" t="s">
        <v>109</v>
      </c>
      <c r="F90" s="1" t="s">
        <v>1</v>
      </c>
      <c r="G90" s="1" t="s">
        <v>355</v>
      </c>
      <c r="H90" s="1" t="s">
        <v>180</v>
      </c>
      <c r="I90" s="1" t="s">
        <v>181</v>
      </c>
      <c r="J90" s="1"/>
      <c r="K90" s="7"/>
    </row>
    <row r="91" spans="1:11" x14ac:dyDescent="0.2">
      <c r="A91" s="1">
        <v>90</v>
      </c>
      <c r="B91" s="1" t="s">
        <v>366</v>
      </c>
      <c r="C91" s="1">
        <v>61</v>
      </c>
      <c r="D91" s="1" t="s">
        <v>324</v>
      </c>
      <c r="E91" s="1" t="s">
        <v>109</v>
      </c>
      <c r="F91" s="1" t="s">
        <v>1</v>
      </c>
      <c r="G91" s="1" t="s">
        <v>355</v>
      </c>
      <c r="H91" s="1" t="s">
        <v>182</v>
      </c>
      <c r="I91" s="1" t="s">
        <v>183</v>
      </c>
      <c r="J91" s="1"/>
      <c r="K91" s="7"/>
    </row>
    <row r="92" spans="1:11" x14ac:dyDescent="0.2">
      <c r="A92" s="1">
        <v>91</v>
      </c>
      <c r="B92" s="1" t="s">
        <v>366</v>
      </c>
      <c r="C92" s="1">
        <v>61</v>
      </c>
      <c r="D92" s="1" t="s">
        <v>324</v>
      </c>
      <c r="E92" s="1" t="s">
        <v>109</v>
      </c>
      <c r="F92" s="1" t="s">
        <v>1</v>
      </c>
      <c r="G92" s="1" t="s">
        <v>353</v>
      </c>
      <c r="H92" s="1" t="s">
        <v>184</v>
      </c>
      <c r="I92" s="1" t="s">
        <v>185</v>
      </c>
      <c r="J92" s="1"/>
      <c r="K92" s="7"/>
    </row>
    <row r="93" spans="1:11" x14ac:dyDescent="0.2">
      <c r="A93" s="1">
        <v>92</v>
      </c>
      <c r="B93" s="1" t="s">
        <v>366</v>
      </c>
      <c r="C93" s="1">
        <v>61</v>
      </c>
      <c r="D93" s="1" t="s">
        <v>324</v>
      </c>
      <c r="E93" s="1" t="s">
        <v>109</v>
      </c>
      <c r="F93" s="1" t="s">
        <v>8</v>
      </c>
      <c r="G93" s="1" t="s">
        <v>353</v>
      </c>
      <c r="H93" s="1" t="s">
        <v>186</v>
      </c>
      <c r="I93" s="1" t="s">
        <v>187</v>
      </c>
      <c r="J93" s="1">
        <v>3.3899999999999997</v>
      </c>
      <c r="K93" s="7">
        <v>158104</v>
      </c>
    </row>
    <row r="94" spans="1:11" x14ac:dyDescent="0.2">
      <c r="A94" s="1">
        <v>93</v>
      </c>
      <c r="B94" s="1" t="s">
        <v>366</v>
      </c>
      <c r="C94" s="1">
        <v>61</v>
      </c>
      <c r="D94" s="1" t="s">
        <v>324</v>
      </c>
      <c r="E94" s="1" t="s">
        <v>188</v>
      </c>
      <c r="F94" s="1" t="s">
        <v>8</v>
      </c>
      <c r="G94" s="1" t="s">
        <v>353</v>
      </c>
      <c r="H94" s="1" t="s">
        <v>189</v>
      </c>
      <c r="I94" s="1" t="s">
        <v>190</v>
      </c>
      <c r="J94" s="1">
        <v>3.3899999999999997</v>
      </c>
      <c r="K94" s="7">
        <v>158104</v>
      </c>
    </row>
    <row r="95" spans="1:11" x14ac:dyDescent="0.2">
      <c r="A95" s="1">
        <v>94</v>
      </c>
      <c r="B95" s="1" t="s">
        <v>366</v>
      </c>
      <c r="C95" s="1">
        <v>61</v>
      </c>
      <c r="D95" s="1" t="s">
        <v>324</v>
      </c>
      <c r="E95" s="1" t="s">
        <v>188</v>
      </c>
      <c r="F95" s="1" t="s">
        <v>1</v>
      </c>
      <c r="G95" s="1" t="s">
        <v>353</v>
      </c>
      <c r="H95" s="1" t="s">
        <v>191</v>
      </c>
      <c r="I95" s="1" t="s">
        <v>192</v>
      </c>
      <c r="J95" s="1"/>
      <c r="K95" s="7"/>
    </row>
    <row r="96" spans="1:11" x14ac:dyDescent="0.2">
      <c r="A96" s="1">
        <v>95</v>
      </c>
      <c r="B96" s="1" t="s">
        <v>366</v>
      </c>
      <c r="C96" s="1">
        <v>61</v>
      </c>
      <c r="D96" s="1" t="s">
        <v>324</v>
      </c>
      <c r="E96" s="1" t="s">
        <v>188</v>
      </c>
      <c r="F96" s="1" t="s">
        <v>1</v>
      </c>
      <c r="G96" s="1" t="s">
        <v>353</v>
      </c>
      <c r="H96" s="1" t="s">
        <v>193</v>
      </c>
      <c r="I96" s="1" t="s">
        <v>194</v>
      </c>
      <c r="J96" s="1"/>
      <c r="K96" s="7"/>
    </row>
    <row r="97" spans="1:11" x14ac:dyDescent="0.2">
      <c r="A97" s="1">
        <v>96</v>
      </c>
      <c r="B97" s="1" t="s">
        <v>366</v>
      </c>
      <c r="C97" s="1">
        <v>61</v>
      </c>
      <c r="D97" s="1" t="s">
        <v>324</v>
      </c>
      <c r="E97" s="1" t="s">
        <v>188</v>
      </c>
      <c r="F97" s="1" t="s">
        <v>1</v>
      </c>
      <c r="G97" s="1" t="s">
        <v>353</v>
      </c>
      <c r="H97" s="1" t="s">
        <v>195</v>
      </c>
      <c r="I97" s="1" t="s">
        <v>196</v>
      </c>
      <c r="J97" s="1"/>
      <c r="K97" s="7"/>
    </row>
    <row r="98" spans="1:11" x14ac:dyDescent="0.2">
      <c r="A98" s="1">
        <v>97</v>
      </c>
      <c r="B98" s="1" t="s">
        <v>366</v>
      </c>
      <c r="C98" s="1">
        <v>61</v>
      </c>
      <c r="D98" s="1" t="s">
        <v>324</v>
      </c>
      <c r="E98" s="1" t="s">
        <v>188</v>
      </c>
      <c r="F98" s="1" t="s">
        <v>1</v>
      </c>
      <c r="G98" s="1" t="s">
        <v>353</v>
      </c>
      <c r="H98" s="1" t="s">
        <v>197</v>
      </c>
      <c r="I98" s="1" t="s">
        <v>198</v>
      </c>
      <c r="J98" s="1"/>
      <c r="K98" s="7"/>
    </row>
    <row r="99" spans="1:11" x14ac:dyDescent="0.2">
      <c r="A99" s="1">
        <v>98</v>
      </c>
      <c r="B99" s="1" t="s">
        <v>366</v>
      </c>
      <c r="C99" s="1">
        <v>61</v>
      </c>
      <c r="D99" s="1" t="s">
        <v>324</v>
      </c>
      <c r="E99" s="1" t="s">
        <v>188</v>
      </c>
      <c r="F99" s="1" t="s">
        <v>8</v>
      </c>
      <c r="G99" s="1" t="s">
        <v>353</v>
      </c>
      <c r="H99" s="1" t="s">
        <v>199</v>
      </c>
      <c r="I99" s="1" t="s">
        <v>200</v>
      </c>
      <c r="J99" s="1">
        <v>0</v>
      </c>
      <c r="K99" s="7">
        <v>0</v>
      </c>
    </row>
    <row r="100" spans="1:11" x14ac:dyDescent="0.2">
      <c r="A100" s="1">
        <v>99</v>
      </c>
      <c r="B100" s="1" t="s">
        <v>366</v>
      </c>
      <c r="C100" s="1">
        <v>61</v>
      </c>
      <c r="D100" s="1" t="s">
        <v>324</v>
      </c>
      <c r="E100" s="1" t="s">
        <v>188</v>
      </c>
      <c r="F100" s="1" t="s">
        <v>1</v>
      </c>
      <c r="G100" s="1" t="s">
        <v>353</v>
      </c>
      <c r="H100" s="1" t="s">
        <v>201</v>
      </c>
      <c r="I100" s="1" t="s">
        <v>202</v>
      </c>
      <c r="J100" s="1"/>
      <c r="K100" s="7"/>
    </row>
    <row r="101" spans="1:11" x14ac:dyDescent="0.2">
      <c r="A101" s="1">
        <v>100</v>
      </c>
      <c r="B101" s="1" t="s">
        <v>366</v>
      </c>
      <c r="C101" s="1">
        <v>61</v>
      </c>
      <c r="D101" s="1" t="s">
        <v>324</v>
      </c>
      <c r="E101" s="1" t="s">
        <v>188</v>
      </c>
      <c r="F101" s="1" t="s">
        <v>8</v>
      </c>
      <c r="G101" s="1" t="s">
        <v>353</v>
      </c>
      <c r="H101" s="1" t="s">
        <v>203</v>
      </c>
      <c r="I101" s="1" t="s">
        <v>204</v>
      </c>
      <c r="J101" s="1">
        <v>3.3899999999999997</v>
      </c>
      <c r="K101" s="7">
        <v>158104</v>
      </c>
    </row>
    <row r="102" spans="1:11" x14ac:dyDescent="0.2">
      <c r="A102" s="1">
        <v>101</v>
      </c>
      <c r="B102" s="1" t="s">
        <v>366</v>
      </c>
      <c r="C102" s="1">
        <v>61</v>
      </c>
      <c r="D102" s="1" t="s">
        <v>324</v>
      </c>
      <c r="E102" s="1" t="s">
        <v>188</v>
      </c>
      <c r="F102" s="1" t="s">
        <v>1</v>
      </c>
      <c r="G102" s="1" t="s">
        <v>353</v>
      </c>
      <c r="H102" s="1" t="s">
        <v>205</v>
      </c>
      <c r="I102" s="1" t="s">
        <v>206</v>
      </c>
      <c r="J102" s="1"/>
      <c r="K102" s="7">
        <v>17396</v>
      </c>
    </row>
    <row r="103" spans="1:11" x14ac:dyDescent="0.2">
      <c r="A103" s="1">
        <v>102</v>
      </c>
      <c r="B103" s="1" t="s">
        <v>366</v>
      </c>
      <c r="C103" s="1">
        <v>61</v>
      </c>
      <c r="D103" s="1" t="s">
        <v>324</v>
      </c>
      <c r="E103" s="1" t="s">
        <v>188</v>
      </c>
      <c r="F103" s="1" t="s">
        <v>1</v>
      </c>
      <c r="G103" s="1" t="s">
        <v>353</v>
      </c>
      <c r="H103" s="1" t="s">
        <v>207</v>
      </c>
      <c r="I103" s="1" t="s">
        <v>208</v>
      </c>
      <c r="J103" s="1"/>
      <c r="K103" s="7">
        <v>34475</v>
      </c>
    </row>
    <row r="104" spans="1:11" x14ac:dyDescent="0.2">
      <c r="A104" s="1">
        <v>103</v>
      </c>
      <c r="B104" s="1" t="s">
        <v>366</v>
      </c>
      <c r="C104" s="1">
        <v>61</v>
      </c>
      <c r="D104" s="1" t="s">
        <v>324</v>
      </c>
      <c r="E104" s="1" t="s">
        <v>188</v>
      </c>
      <c r="F104" s="1" t="s">
        <v>1</v>
      </c>
      <c r="G104" s="1" t="s">
        <v>353</v>
      </c>
      <c r="H104" s="1" t="s">
        <v>209</v>
      </c>
      <c r="I104" s="1" t="s">
        <v>210</v>
      </c>
      <c r="J104" s="1"/>
      <c r="K104" s="7"/>
    </row>
    <row r="105" spans="1:11" x14ac:dyDescent="0.2">
      <c r="A105" s="1">
        <v>104</v>
      </c>
      <c r="B105" s="1" t="s">
        <v>366</v>
      </c>
      <c r="C105" s="1">
        <v>61</v>
      </c>
      <c r="D105" s="1" t="s">
        <v>324</v>
      </c>
      <c r="E105" s="1" t="s">
        <v>188</v>
      </c>
      <c r="F105" s="1" t="s">
        <v>8</v>
      </c>
      <c r="G105" s="1" t="s">
        <v>353</v>
      </c>
      <c r="H105" s="1" t="s">
        <v>211</v>
      </c>
      <c r="I105" s="1" t="s">
        <v>212</v>
      </c>
      <c r="J105" s="1"/>
      <c r="K105" s="7">
        <v>209975</v>
      </c>
    </row>
    <row r="106" spans="1:11" x14ac:dyDescent="0.2">
      <c r="A106" s="1">
        <v>105</v>
      </c>
      <c r="B106" s="1" t="s">
        <v>366</v>
      </c>
      <c r="C106" s="1">
        <v>61</v>
      </c>
      <c r="D106" s="1" t="s">
        <v>324</v>
      </c>
      <c r="E106" s="1" t="s">
        <v>188</v>
      </c>
      <c r="F106" s="1" t="s">
        <v>1</v>
      </c>
      <c r="G106" s="1" t="s">
        <v>353</v>
      </c>
      <c r="H106" s="1" t="s">
        <v>213</v>
      </c>
      <c r="I106" s="1" t="s">
        <v>214</v>
      </c>
      <c r="J106" s="1"/>
      <c r="K106" s="7">
        <v>5972</v>
      </c>
    </row>
    <row r="107" spans="1:11" x14ac:dyDescent="0.2">
      <c r="A107" s="1">
        <v>106</v>
      </c>
      <c r="B107" s="1" t="s">
        <v>366</v>
      </c>
      <c r="C107" s="1">
        <v>61</v>
      </c>
      <c r="D107" s="1" t="s">
        <v>324</v>
      </c>
      <c r="E107" s="1" t="s">
        <v>188</v>
      </c>
      <c r="F107" s="1" t="s">
        <v>1</v>
      </c>
      <c r="G107" s="1" t="s">
        <v>353</v>
      </c>
      <c r="H107" s="1" t="s">
        <v>215</v>
      </c>
      <c r="I107" s="1" t="s">
        <v>216</v>
      </c>
      <c r="J107" s="1"/>
      <c r="K107" s="7"/>
    </row>
    <row r="108" spans="1:11" x14ac:dyDescent="0.2">
      <c r="A108" s="1">
        <v>107</v>
      </c>
      <c r="B108" s="1" t="s">
        <v>366</v>
      </c>
      <c r="C108" s="1">
        <v>61</v>
      </c>
      <c r="D108" s="1" t="s">
        <v>324</v>
      </c>
      <c r="E108" s="1" t="s">
        <v>188</v>
      </c>
      <c r="F108" s="1" t="s">
        <v>1</v>
      </c>
      <c r="G108" s="1" t="s">
        <v>353</v>
      </c>
      <c r="H108" s="1" t="s">
        <v>217</v>
      </c>
      <c r="I108" s="1" t="s">
        <v>218</v>
      </c>
      <c r="J108" s="1"/>
      <c r="K108" s="7"/>
    </row>
    <row r="109" spans="1:11" x14ac:dyDescent="0.2">
      <c r="A109" s="1">
        <v>108</v>
      </c>
      <c r="B109" s="1" t="s">
        <v>366</v>
      </c>
      <c r="C109" s="1">
        <v>61</v>
      </c>
      <c r="D109" s="1" t="s">
        <v>324</v>
      </c>
      <c r="E109" s="1" t="s">
        <v>188</v>
      </c>
      <c r="F109" s="1" t="s">
        <v>1</v>
      </c>
      <c r="G109" s="1" t="s">
        <v>353</v>
      </c>
      <c r="H109" s="1" t="s">
        <v>219</v>
      </c>
      <c r="I109" s="1" t="s">
        <v>220</v>
      </c>
      <c r="J109" s="1"/>
      <c r="K109" s="7"/>
    </row>
    <row r="110" spans="1:11" x14ac:dyDescent="0.2">
      <c r="A110" s="1">
        <v>109</v>
      </c>
      <c r="B110" s="1" t="s">
        <v>366</v>
      </c>
      <c r="C110" s="1">
        <v>61</v>
      </c>
      <c r="D110" s="1" t="s">
        <v>324</v>
      </c>
      <c r="E110" s="1" t="s">
        <v>188</v>
      </c>
      <c r="F110" s="1" t="s">
        <v>8</v>
      </c>
      <c r="G110" s="1" t="s">
        <v>353</v>
      </c>
      <c r="H110" s="1" t="s">
        <v>221</v>
      </c>
      <c r="I110" s="1" t="s">
        <v>222</v>
      </c>
      <c r="J110" s="1"/>
      <c r="K110" s="7">
        <v>5972</v>
      </c>
    </row>
    <row r="111" spans="1:11" x14ac:dyDescent="0.2">
      <c r="A111" s="1">
        <v>110</v>
      </c>
      <c r="B111" s="1" t="s">
        <v>366</v>
      </c>
      <c r="C111" s="1">
        <v>61</v>
      </c>
      <c r="D111" s="1" t="s">
        <v>324</v>
      </c>
      <c r="E111" s="1" t="s">
        <v>188</v>
      </c>
      <c r="F111" s="1" t="s">
        <v>1</v>
      </c>
      <c r="G111" s="1" t="s">
        <v>353</v>
      </c>
      <c r="H111" s="1" t="s">
        <v>223</v>
      </c>
      <c r="I111" s="1" t="s">
        <v>224</v>
      </c>
      <c r="J111" s="1"/>
      <c r="K111" s="7"/>
    </row>
    <row r="112" spans="1:11" x14ac:dyDescent="0.2">
      <c r="A112" s="1">
        <v>111</v>
      </c>
      <c r="B112" s="1" t="s">
        <v>366</v>
      </c>
      <c r="C112" s="1">
        <v>61</v>
      </c>
      <c r="D112" s="1" t="s">
        <v>324</v>
      </c>
      <c r="E112" s="1" t="s">
        <v>188</v>
      </c>
      <c r="F112" s="1" t="s">
        <v>1</v>
      </c>
      <c r="G112" s="1" t="s">
        <v>353</v>
      </c>
      <c r="H112" s="1" t="s">
        <v>225</v>
      </c>
      <c r="I112" s="1" t="s">
        <v>226</v>
      </c>
      <c r="J112" s="1"/>
      <c r="K112" s="7"/>
    </row>
    <row r="113" spans="1:11" x14ac:dyDescent="0.2">
      <c r="A113" s="1">
        <v>112</v>
      </c>
      <c r="B113" s="1" t="s">
        <v>366</v>
      </c>
      <c r="C113" s="1">
        <v>61</v>
      </c>
      <c r="D113" s="1" t="s">
        <v>324</v>
      </c>
      <c r="E113" s="1" t="s">
        <v>188</v>
      </c>
      <c r="F113" s="1" t="s">
        <v>1</v>
      </c>
      <c r="G113" s="1" t="s">
        <v>353</v>
      </c>
      <c r="H113" s="1" t="s">
        <v>227</v>
      </c>
      <c r="I113" s="1" t="s">
        <v>228</v>
      </c>
      <c r="J113" s="1"/>
      <c r="K113" s="7"/>
    </row>
    <row r="114" spans="1:11" x14ac:dyDescent="0.2">
      <c r="A114" s="1">
        <v>113</v>
      </c>
      <c r="B114" s="1" t="s">
        <v>366</v>
      </c>
      <c r="C114" s="1">
        <v>61</v>
      </c>
      <c r="D114" s="1" t="s">
        <v>324</v>
      </c>
      <c r="E114" s="1" t="s">
        <v>188</v>
      </c>
      <c r="F114" s="1" t="s">
        <v>1</v>
      </c>
      <c r="G114" s="1" t="s">
        <v>353</v>
      </c>
      <c r="H114" s="1" t="s">
        <v>229</v>
      </c>
      <c r="I114" s="1" t="s">
        <v>230</v>
      </c>
      <c r="J114" s="1"/>
      <c r="K114" s="7"/>
    </row>
    <row r="115" spans="1:11" x14ac:dyDescent="0.2">
      <c r="A115" s="1">
        <v>114</v>
      </c>
      <c r="B115" s="1" t="s">
        <v>366</v>
      </c>
      <c r="C115" s="1">
        <v>61</v>
      </c>
      <c r="D115" s="1" t="s">
        <v>324</v>
      </c>
      <c r="E115" s="1" t="s">
        <v>188</v>
      </c>
      <c r="F115" s="1" t="s">
        <v>1</v>
      </c>
      <c r="G115" s="1" t="s">
        <v>353</v>
      </c>
      <c r="H115" s="1" t="s">
        <v>231</v>
      </c>
      <c r="I115" s="1" t="s">
        <v>232</v>
      </c>
      <c r="J115" s="1"/>
      <c r="K115" s="7">
        <v>373</v>
      </c>
    </row>
    <row r="116" spans="1:11" x14ac:dyDescent="0.2">
      <c r="A116" s="1">
        <v>115</v>
      </c>
      <c r="B116" s="1" t="s">
        <v>366</v>
      </c>
      <c r="C116" s="1">
        <v>61</v>
      </c>
      <c r="D116" s="1" t="s">
        <v>324</v>
      </c>
      <c r="E116" s="1" t="s">
        <v>188</v>
      </c>
      <c r="F116" s="1" t="s">
        <v>1</v>
      </c>
      <c r="G116" s="1" t="s">
        <v>353</v>
      </c>
      <c r="H116" s="1" t="s">
        <v>233</v>
      </c>
      <c r="I116" s="1" t="s">
        <v>234</v>
      </c>
      <c r="J116" s="1"/>
      <c r="K116" s="7">
        <v>4805</v>
      </c>
    </row>
    <row r="117" spans="1:11" x14ac:dyDescent="0.2">
      <c r="A117" s="1">
        <v>116</v>
      </c>
      <c r="B117" s="1" t="s">
        <v>366</v>
      </c>
      <c r="C117" s="1">
        <v>61</v>
      </c>
      <c r="D117" s="1" t="s">
        <v>324</v>
      </c>
      <c r="E117" s="1" t="s">
        <v>188</v>
      </c>
      <c r="F117" s="1" t="s">
        <v>1</v>
      </c>
      <c r="G117" s="1" t="s">
        <v>353</v>
      </c>
      <c r="H117" s="1" t="s">
        <v>235</v>
      </c>
      <c r="I117" s="1" t="s">
        <v>236</v>
      </c>
      <c r="J117" s="1"/>
      <c r="K117" s="7"/>
    </row>
    <row r="118" spans="1:11" x14ac:dyDescent="0.2">
      <c r="A118" s="1">
        <v>117</v>
      </c>
      <c r="B118" s="1" t="s">
        <v>366</v>
      </c>
      <c r="C118" s="1">
        <v>61</v>
      </c>
      <c r="D118" s="1" t="s">
        <v>324</v>
      </c>
      <c r="E118" s="1" t="s">
        <v>188</v>
      </c>
      <c r="F118" s="1" t="s">
        <v>1</v>
      </c>
      <c r="G118" s="1" t="s">
        <v>353</v>
      </c>
      <c r="H118" s="1" t="s">
        <v>237</v>
      </c>
      <c r="I118" s="1" t="s">
        <v>238</v>
      </c>
      <c r="J118" s="1"/>
      <c r="K118" s="7"/>
    </row>
    <row r="119" spans="1:11" x14ac:dyDescent="0.2">
      <c r="A119" s="1">
        <v>118</v>
      </c>
      <c r="B119" s="1" t="s">
        <v>366</v>
      </c>
      <c r="C119" s="1">
        <v>61</v>
      </c>
      <c r="D119" s="1" t="s">
        <v>324</v>
      </c>
      <c r="E119" s="1" t="s">
        <v>188</v>
      </c>
      <c r="F119" s="1" t="s">
        <v>1</v>
      </c>
      <c r="G119" s="1" t="s">
        <v>353</v>
      </c>
      <c r="H119" s="1" t="s">
        <v>239</v>
      </c>
      <c r="I119" s="1" t="s">
        <v>240</v>
      </c>
      <c r="J119" s="1"/>
      <c r="K119" s="7"/>
    </row>
    <row r="120" spans="1:11" x14ac:dyDescent="0.2">
      <c r="A120" s="1">
        <v>119</v>
      </c>
      <c r="B120" s="1" t="s">
        <v>366</v>
      </c>
      <c r="C120" s="1">
        <v>61</v>
      </c>
      <c r="D120" s="1" t="s">
        <v>324</v>
      </c>
      <c r="E120" s="1" t="s">
        <v>188</v>
      </c>
      <c r="F120" s="1" t="s">
        <v>1</v>
      </c>
      <c r="G120" s="1" t="s">
        <v>353</v>
      </c>
      <c r="H120" s="1" t="s">
        <v>241</v>
      </c>
      <c r="I120" s="1" t="s">
        <v>242</v>
      </c>
      <c r="J120" s="1"/>
      <c r="K120" s="7"/>
    </row>
    <row r="121" spans="1:11" x14ac:dyDescent="0.2">
      <c r="A121" s="1">
        <v>120</v>
      </c>
      <c r="B121" s="1" t="s">
        <v>366</v>
      </c>
      <c r="C121" s="1">
        <v>61</v>
      </c>
      <c r="D121" s="1" t="s">
        <v>324</v>
      </c>
      <c r="E121" s="1" t="s">
        <v>188</v>
      </c>
      <c r="F121" s="1" t="s">
        <v>1</v>
      </c>
      <c r="G121" s="1" t="s">
        <v>353</v>
      </c>
      <c r="H121" s="1" t="s">
        <v>243</v>
      </c>
      <c r="I121" s="1" t="s">
        <v>244</v>
      </c>
      <c r="J121" s="1"/>
      <c r="K121" s="7"/>
    </row>
    <row r="122" spans="1:11" x14ac:dyDescent="0.2">
      <c r="A122" s="1">
        <v>121</v>
      </c>
      <c r="B122" s="1" t="s">
        <v>366</v>
      </c>
      <c r="C122" s="1">
        <v>61</v>
      </c>
      <c r="D122" s="1" t="s">
        <v>324</v>
      </c>
      <c r="E122" s="1" t="s">
        <v>188</v>
      </c>
      <c r="F122" s="1" t="s">
        <v>1</v>
      </c>
      <c r="G122" s="1" t="s">
        <v>353</v>
      </c>
      <c r="H122" s="1" t="s">
        <v>245</v>
      </c>
      <c r="I122" s="1" t="s">
        <v>246</v>
      </c>
      <c r="J122" s="1"/>
      <c r="K122" s="7"/>
    </row>
    <row r="123" spans="1:11" x14ac:dyDescent="0.2">
      <c r="A123" s="1">
        <v>122</v>
      </c>
      <c r="B123" s="1" t="s">
        <v>366</v>
      </c>
      <c r="C123" s="1">
        <v>61</v>
      </c>
      <c r="D123" s="1" t="s">
        <v>324</v>
      </c>
      <c r="E123" s="1" t="s">
        <v>188</v>
      </c>
      <c r="F123" s="1" t="s">
        <v>1</v>
      </c>
      <c r="G123" s="1" t="s">
        <v>353</v>
      </c>
      <c r="H123" s="1" t="s">
        <v>247</v>
      </c>
      <c r="I123" s="1" t="s">
        <v>248</v>
      </c>
      <c r="J123" s="1"/>
      <c r="K123" s="7"/>
    </row>
    <row r="124" spans="1:11" x14ac:dyDescent="0.2">
      <c r="A124" s="1">
        <v>123</v>
      </c>
      <c r="B124" s="1" t="s">
        <v>366</v>
      </c>
      <c r="C124" s="1">
        <v>61</v>
      </c>
      <c r="D124" s="1" t="s">
        <v>324</v>
      </c>
      <c r="E124" s="1" t="s">
        <v>188</v>
      </c>
      <c r="F124" s="1" t="s">
        <v>1</v>
      </c>
      <c r="G124" s="1" t="s">
        <v>353</v>
      </c>
      <c r="H124" s="1" t="s">
        <v>249</v>
      </c>
      <c r="I124" s="1" t="s">
        <v>250</v>
      </c>
      <c r="J124" s="1"/>
      <c r="K124" s="7"/>
    </row>
    <row r="125" spans="1:11" x14ac:dyDescent="0.2">
      <c r="A125" s="1">
        <v>124</v>
      </c>
      <c r="B125" s="1" t="s">
        <v>366</v>
      </c>
      <c r="C125" s="1">
        <v>61</v>
      </c>
      <c r="D125" s="1" t="s">
        <v>324</v>
      </c>
      <c r="E125" s="1" t="s">
        <v>188</v>
      </c>
      <c r="F125" s="1" t="s">
        <v>1</v>
      </c>
      <c r="G125" s="1" t="s">
        <v>353</v>
      </c>
      <c r="H125" s="1" t="s">
        <v>251</v>
      </c>
      <c r="I125" s="1" t="s">
        <v>252</v>
      </c>
      <c r="J125" s="1"/>
      <c r="K125" s="7"/>
    </row>
    <row r="126" spans="1:11" x14ac:dyDescent="0.2">
      <c r="A126" s="1">
        <v>125</v>
      </c>
      <c r="B126" s="1" t="s">
        <v>366</v>
      </c>
      <c r="C126" s="1">
        <v>61</v>
      </c>
      <c r="D126" s="1" t="s">
        <v>324</v>
      </c>
      <c r="E126" s="1" t="s">
        <v>188</v>
      </c>
      <c r="F126" s="1" t="s">
        <v>1</v>
      </c>
      <c r="G126" s="1" t="s">
        <v>353</v>
      </c>
      <c r="H126" s="1" t="s">
        <v>253</v>
      </c>
      <c r="I126" s="1" t="s">
        <v>254</v>
      </c>
      <c r="J126" s="1"/>
      <c r="K126" s="7">
        <v>24597</v>
      </c>
    </row>
    <row r="127" spans="1:11" x14ac:dyDescent="0.2">
      <c r="A127" s="1">
        <v>126</v>
      </c>
      <c r="B127" s="1" t="s">
        <v>366</v>
      </c>
      <c r="C127" s="1">
        <v>61</v>
      </c>
      <c r="D127" s="1" t="s">
        <v>324</v>
      </c>
      <c r="E127" s="1" t="s">
        <v>188</v>
      </c>
      <c r="F127" s="1" t="s">
        <v>1</v>
      </c>
      <c r="G127" s="1" t="s">
        <v>353</v>
      </c>
      <c r="H127" s="1" t="s">
        <v>255</v>
      </c>
      <c r="I127" s="1" t="s">
        <v>256</v>
      </c>
      <c r="J127" s="1"/>
      <c r="K127" s="7"/>
    </row>
    <row r="128" spans="1:11" x14ac:dyDescent="0.2">
      <c r="A128" s="1">
        <v>127</v>
      </c>
      <c r="B128" s="1" t="s">
        <v>366</v>
      </c>
      <c r="C128" s="1">
        <v>61</v>
      </c>
      <c r="D128" s="1" t="s">
        <v>324</v>
      </c>
      <c r="E128" s="1" t="s">
        <v>188</v>
      </c>
      <c r="F128" s="1" t="s">
        <v>1</v>
      </c>
      <c r="G128" s="1" t="s">
        <v>353</v>
      </c>
      <c r="H128" s="1" t="s">
        <v>257</v>
      </c>
      <c r="I128" s="1" t="s">
        <v>258</v>
      </c>
      <c r="J128" s="1"/>
      <c r="K128" s="7"/>
    </row>
    <row r="129" spans="1:11" x14ac:dyDescent="0.2">
      <c r="A129" s="1">
        <v>128</v>
      </c>
      <c r="B129" s="1" t="s">
        <v>366</v>
      </c>
      <c r="C129" s="1">
        <v>61</v>
      </c>
      <c r="D129" s="1" t="s">
        <v>324</v>
      </c>
      <c r="E129" s="1" t="s">
        <v>188</v>
      </c>
      <c r="F129" s="1" t="s">
        <v>8</v>
      </c>
      <c r="G129" s="1" t="s">
        <v>353</v>
      </c>
      <c r="H129" s="1" t="s">
        <v>259</v>
      </c>
      <c r="I129" s="1" t="s">
        <v>260</v>
      </c>
      <c r="J129" s="1"/>
      <c r="K129" s="7">
        <v>29775</v>
      </c>
    </row>
    <row r="130" spans="1:11" x14ac:dyDescent="0.2">
      <c r="A130" s="1">
        <v>129</v>
      </c>
      <c r="B130" s="1" t="s">
        <v>366</v>
      </c>
      <c r="C130" s="1">
        <v>61</v>
      </c>
      <c r="D130" s="1" t="s">
        <v>324</v>
      </c>
      <c r="E130" s="1" t="s">
        <v>188</v>
      </c>
      <c r="F130" s="1" t="s">
        <v>1</v>
      </c>
      <c r="G130" s="1" t="s">
        <v>353</v>
      </c>
      <c r="H130" s="1" t="s">
        <v>261</v>
      </c>
      <c r="I130" s="1" t="s">
        <v>262</v>
      </c>
      <c r="J130" s="1"/>
      <c r="K130" s="7"/>
    </row>
    <row r="131" spans="1:11" x14ac:dyDescent="0.2">
      <c r="A131" s="1">
        <v>130</v>
      </c>
      <c r="B131" s="1" t="s">
        <v>366</v>
      </c>
      <c r="C131" s="1">
        <v>61</v>
      </c>
      <c r="D131" s="1" t="s">
        <v>324</v>
      </c>
      <c r="E131" s="1" t="s">
        <v>188</v>
      </c>
      <c r="F131" s="1" t="s">
        <v>1</v>
      </c>
      <c r="G131" s="1" t="s">
        <v>353</v>
      </c>
      <c r="H131" s="1" t="s">
        <v>263</v>
      </c>
      <c r="I131" s="1" t="s">
        <v>264</v>
      </c>
      <c r="J131" s="1"/>
      <c r="K131" s="7"/>
    </row>
    <row r="132" spans="1:11" x14ac:dyDescent="0.2">
      <c r="A132" s="1">
        <v>131</v>
      </c>
      <c r="B132" s="1" t="s">
        <v>366</v>
      </c>
      <c r="C132" s="1">
        <v>61</v>
      </c>
      <c r="D132" s="1" t="s">
        <v>324</v>
      </c>
      <c r="E132" s="1" t="s">
        <v>188</v>
      </c>
      <c r="F132" s="1" t="s">
        <v>1</v>
      </c>
      <c r="G132" s="1" t="s">
        <v>353</v>
      </c>
      <c r="H132" s="1" t="s">
        <v>265</v>
      </c>
      <c r="I132" s="1" t="s">
        <v>266</v>
      </c>
      <c r="J132" s="1"/>
      <c r="K132" s="7">
        <v>26</v>
      </c>
    </row>
    <row r="133" spans="1:11" x14ac:dyDescent="0.2">
      <c r="A133" s="1">
        <v>132</v>
      </c>
      <c r="B133" s="1" t="s">
        <v>366</v>
      </c>
      <c r="C133" s="1">
        <v>61</v>
      </c>
      <c r="D133" s="1" t="s">
        <v>324</v>
      </c>
      <c r="E133" s="1" t="s">
        <v>188</v>
      </c>
      <c r="F133" s="1" t="s">
        <v>1</v>
      </c>
      <c r="G133" s="1" t="s">
        <v>353</v>
      </c>
      <c r="H133" s="1" t="s">
        <v>267</v>
      </c>
      <c r="I133" s="1" t="s">
        <v>268</v>
      </c>
      <c r="J133" s="1"/>
      <c r="K133" s="7">
        <v>2786</v>
      </c>
    </row>
    <row r="134" spans="1:11" x14ac:dyDescent="0.2">
      <c r="A134" s="1">
        <v>133</v>
      </c>
      <c r="B134" s="1" t="s">
        <v>366</v>
      </c>
      <c r="C134" s="1">
        <v>61</v>
      </c>
      <c r="D134" s="1" t="s">
        <v>324</v>
      </c>
      <c r="E134" s="1" t="s">
        <v>188</v>
      </c>
      <c r="F134" s="1" t="s">
        <v>1</v>
      </c>
      <c r="G134" s="1" t="s">
        <v>353</v>
      </c>
      <c r="H134" s="1" t="s">
        <v>269</v>
      </c>
      <c r="I134" s="1" t="s">
        <v>270</v>
      </c>
      <c r="J134" s="1"/>
      <c r="K134" s="7"/>
    </row>
    <row r="135" spans="1:11" x14ac:dyDescent="0.2">
      <c r="A135" s="1">
        <v>134</v>
      </c>
      <c r="B135" s="1" t="s">
        <v>366</v>
      </c>
      <c r="C135" s="1">
        <v>61</v>
      </c>
      <c r="D135" s="1" t="s">
        <v>324</v>
      </c>
      <c r="E135" s="1" t="s">
        <v>188</v>
      </c>
      <c r="F135" s="1" t="s">
        <v>1</v>
      </c>
      <c r="G135" s="1" t="s">
        <v>353</v>
      </c>
      <c r="H135" s="1" t="s">
        <v>271</v>
      </c>
      <c r="I135" s="1" t="s">
        <v>272</v>
      </c>
      <c r="J135" s="1"/>
      <c r="K135" s="7"/>
    </row>
    <row r="136" spans="1:11" x14ac:dyDescent="0.2">
      <c r="A136" s="1">
        <v>135</v>
      </c>
      <c r="B136" s="1" t="s">
        <v>366</v>
      </c>
      <c r="C136" s="1">
        <v>61</v>
      </c>
      <c r="D136" s="1" t="s">
        <v>324</v>
      </c>
      <c r="E136" s="1" t="s">
        <v>188</v>
      </c>
      <c r="F136" s="1" t="s">
        <v>8</v>
      </c>
      <c r="G136" s="1" t="s">
        <v>353</v>
      </c>
      <c r="H136" s="1" t="s">
        <v>273</v>
      </c>
      <c r="I136" s="1" t="s">
        <v>274</v>
      </c>
      <c r="J136" s="1"/>
      <c r="K136" s="7">
        <v>2812</v>
      </c>
    </row>
    <row r="137" spans="1:11" x14ac:dyDescent="0.2">
      <c r="A137" s="1">
        <v>136</v>
      </c>
      <c r="B137" s="1" t="s">
        <v>366</v>
      </c>
      <c r="C137" s="1">
        <v>61</v>
      </c>
      <c r="D137" s="1" t="s">
        <v>324</v>
      </c>
      <c r="E137" s="1" t="s">
        <v>188</v>
      </c>
      <c r="F137" s="1" t="s">
        <v>1</v>
      </c>
      <c r="G137" s="1" t="s">
        <v>353</v>
      </c>
      <c r="H137" s="1" t="s">
        <v>275</v>
      </c>
      <c r="I137" s="1" t="s">
        <v>276</v>
      </c>
      <c r="J137" s="1"/>
      <c r="K137" s="7">
        <v>23368.100274003777</v>
      </c>
    </row>
    <row r="138" spans="1:11" x14ac:dyDescent="0.2">
      <c r="A138" s="1">
        <v>137</v>
      </c>
      <c r="B138" s="1" t="s">
        <v>366</v>
      </c>
      <c r="C138" s="1">
        <v>61</v>
      </c>
      <c r="D138" s="1" t="s">
        <v>324</v>
      </c>
      <c r="E138" s="1" t="s">
        <v>188</v>
      </c>
      <c r="F138" s="1" t="s">
        <v>8</v>
      </c>
      <c r="G138" s="1" t="s">
        <v>353</v>
      </c>
      <c r="H138" s="1" t="s">
        <v>277</v>
      </c>
      <c r="I138" s="1" t="s">
        <v>278</v>
      </c>
      <c r="J138" s="1"/>
      <c r="K138" s="7">
        <v>271902.10027400375</v>
      </c>
    </row>
    <row r="139" spans="1:11" x14ac:dyDescent="0.2">
      <c r="A139" s="1">
        <v>138</v>
      </c>
      <c r="B139" s="1" t="s">
        <v>366</v>
      </c>
      <c r="C139" s="1">
        <v>61</v>
      </c>
      <c r="D139" s="1" t="s">
        <v>324</v>
      </c>
      <c r="E139" s="1" t="s">
        <v>188</v>
      </c>
      <c r="F139" s="1" t="s">
        <v>1</v>
      </c>
      <c r="G139" s="1" t="s">
        <v>353</v>
      </c>
      <c r="H139" s="1" t="s">
        <v>279</v>
      </c>
      <c r="I139" s="1" t="s">
        <v>280</v>
      </c>
      <c r="J139" s="1"/>
      <c r="K139" s="7"/>
    </row>
    <row r="140" spans="1:11" x14ac:dyDescent="0.2">
      <c r="A140" s="1">
        <v>139</v>
      </c>
      <c r="B140" s="1" t="s">
        <v>366</v>
      </c>
      <c r="C140" s="1">
        <v>61</v>
      </c>
      <c r="D140" s="1" t="s">
        <v>324</v>
      </c>
      <c r="E140" s="1" t="s">
        <v>188</v>
      </c>
      <c r="F140" s="1" t="s">
        <v>1</v>
      </c>
      <c r="G140" s="1" t="s">
        <v>353</v>
      </c>
      <c r="H140" s="1" t="s">
        <v>281</v>
      </c>
      <c r="I140" s="1" t="s">
        <v>282</v>
      </c>
      <c r="J140" s="1"/>
      <c r="K140" s="7"/>
    </row>
    <row r="141" spans="1:11" x14ac:dyDescent="0.2">
      <c r="A141" s="1">
        <v>140</v>
      </c>
      <c r="B141" s="1" t="s">
        <v>366</v>
      </c>
      <c r="C141" s="1">
        <v>61</v>
      </c>
      <c r="D141" s="1" t="s">
        <v>324</v>
      </c>
      <c r="E141" s="1" t="s">
        <v>188</v>
      </c>
      <c r="F141" s="1" t="s">
        <v>8</v>
      </c>
      <c r="G141" s="1" t="s">
        <v>353</v>
      </c>
      <c r="H141" s="1" t="s">
        <v>283</v>
      </c>
      <c r="I141" s="1" t="s">
        <v>284</v>
      </c>
      <c r="J141" s="1"/>
      <c r="K141" s="7">
        <v>271902.10027400375</v>
      </c>
    </row>
    <row r="142" spans="1:11" x14ac:dyDescent="0.2">
      <c r="A142" s="1">
        <v>141</v>
      </c>
      <c r="B142" s="1" t="s">
        <v>366</v>
      </c>
      <c r="C142" s="1">
        <v>61</v>
      </c>
      <c r="D142" s="1" t="s">
        <v>324</v>
      </c>
      <c r="E142" s="1" t="s">
        <v>188</v>
      </c>
      <c r="F142" s="1" t="s">
        <v>8</v>
      </c>
      <c r="G142" s="1" t="s">
        <v>353</v>
      </c>
      <c r="H142" s="1" t="s">
        <v>285</v>
      </c>
      <c r="I142" s="1" t="s">
        <v>286</v>
      </c>
      <c r="J142" s="1"/>
      <c r="K142" s="7">
        <v>269559</v>
      </c>
    </row>
    <row r="143" spans="1:11" x14ac:dyDescent="0.2">
      <c r="A143" s="1">
        <v>142</v>
      </c>
      <c r="B143" s="1" t="s">
        <v>366</v>
      </c>
      <c r="C143" s="1">
        <v>61</v>
      </c>
      <c r="D143" s="1" t="s">
        <v>324</v>
      </c>
      <c r="E143" s="1" t="s">
        <v>188</v>
      </c>
      <c r="F143" s="1" t="s">
        <v>1</v>
      </c>
      <c r="G143" s="1" t="s">
        <v>353</v>
      </c>
      <c r="H143" s="1" t="s">
        <v>287</v>
      </c>
      <c r="I143" s="1" t="s">
        <v>288</v>
      </c>
      <c r="J143" s="1"/>
      <c r="K143" s="7">
        <v>-2343.1002740037511</v>
      </c>
    </row>
    <row r="144" spans="1:11" x14ac:dyDescent="0.2">
      <c r="A144" s="1">
        <v>143</v>
      </c>
      <c r="B144" s="1" t="s">
        <v>366</v>
      </c>
      <c r="C144" s="1">
        <v>61</v>
      </c>
      <c r="D144" s="1" t="s">
        <v>324</v>
      </c>
      <c r="E144" s="1" t="s">
        <v>289</v>
      </c>
      <c r="F144" s="1" t="s">
        <v>1</v>
      </c>
      <c r="G144" s="1" t="s">
        <v>353</v>
      </c>
      <c r="H144" s="1" t="s">
        <v>290</v>
      </c>
      <c r="I144" s="1" t="s">
        <v>291</v>
      </c>
      <c r="J144" s="1"/>
      <c r="K144" s="7"/>
    </row>
    <row r="145" spans="1:11" x14ac:dyDescent="0.2">
      <c r="A145" s="1">
        <v>144</v>
      </c>
      <c r="B145" s="1" t="s">
        <v>366</v>
      </c>
      <c r="C145" s="1">
        <v>61</v>
      </c>
      <c r="D145" s="1" t="s">
        <v>324</v>
      </c>
      <c r="E145" s="1" t="s">
        <v>289</v>
      </c>
      <c r="F145" s="1" t="s">
        <v>1</v>
      </c>
      <c r="G145" s="1" t="s">
        <v>353</v>
      </c>
      <c r="H145" s="1" t="s">
        <v>292</v>
      </c>
      <c r="I145" s="1" t="s">
        <v>293</v>
      </c>
      <c r="J145" s="1"/>
      <c r="K145" s="7"/>
    </row>
    <row r="146" spans="1:11" x14ac:dyDescent="0.2">
      <c r="A146" s="1">
        <v>145</v>
      </c>
      <c r="B146" s="1" t="s">
        <v>366</v>
      </c>
      <c r="C146" s="1">
        <v>61</v>
      </c>
      <c r="D146" s="1" t="s">
        <v>324</v>
      </c>
      <c r="E146" s="1" t="s">
        <v>289</v>
      </c>
      <c r="F146" s="1" t="s">
        <v>1</v>
      </c>
      <c r="G146" s="1" t="s">
        <v>353</v>
      </c>
      <c r="H146" s="1" t="s">
        <v>294</v>
      </c>
      <c r="I146" s="1" t="s">
        <v>295</v>
      </c>
      <c r="J146" s="1"/>
      <c r="K146" s="7"/>
    </row>
    <row r="147" spans="1:11" x14ac:dyDescent="0.2">
      <c r="A147" s="1">
        <v>146</v>
      </c>
      <c r="B147" s="1" t="s">
        <v>366</v>
      </c>
      <c r="C147" s="1">
        <v>61</v>
      </c>
      <c r="D147" s="1" t="s">
        <v>324</v>
      </c>
      <c r="E147" s="1" t="s">
        <v>289</v>
      </c>
      <c r="F147" s="1" t="s">
        <v>1</v>
      </c>
      <c r="G147" s="1" t="s">
        <v>353</v>
      </c>
      <c r="H147" s="1" t="s">
        <v>296</v>
      </c>
      <c r="I147" s="1" t="s">
        <v>297</v>
      </c>
      <c r="J147" s="1"/>
      <c r="K147" s="7"/>
    </row>
    <row r="148" spans="1:11" x14ac:dyDescent="0.2">
      <c r="A148" s="1">
        <v>147</v>
      </c>
      <c r="B148" s="1" t="s">
        <v>366</v>
      </c>
      <c r="C148" s="1">
        <v>61</v>
      </c>
      <c r="D148" s="1" t="s">
        <v>324</v>
      </c>
      <c r="E148" s="1" t="s">
        <v>289</v>
      </c>
      <c r="F148" s="1" t="s">
        <v>1</v>
      </c>
      <c r="G148" s="1" t="s">
        <v>353</v>
      </c>
      <c r="H148" s="1" t="s">
        <v>298</v>
      </c>
      <c r="I148" s="1" t="s">
        <v>299</v>
      </c>
      <c r="J148" s="1"/>
      <c r="K148" s="7"/>
    </row>
    <row r="149" spans="1:11" x14ac:dyDescent="0.2">
      <c r="A149" s="1">
        <v>148</v>
      </c>
      <c r="B149" s="1" t="s">
        <v>366</v>
      </c>
      <c r="C149" s="1">
        <v>61</v>
      </c>
      <c r="D149" s="1" t="s">
        <v>324</v>
      </c>
      <c r="E149" s="1" t="s">
        <v>289</v>
      </c>
      <c r="F149" s="1" t="s">
        <v>1</v>
      </c>
      <c r="G149" s="1" t="s">
        <v>353</v>
      </c>
      <c r="H149" s="1" t="s">
        <v>300</v>
      </c>
      <c r="I149" s="1" t="s">
        <v>301</v>
      </c>
      <c r="J149" s="1"/>
      <c r="K149" s="7"/>
    </row>
    <row r="150" spans="1:11" x14ac:dyDescent="0.2">
      <c r="A150" s="1">
        <v>149</v>
      </c>
      <c r="B150" s="1" t="s">
        <v>366</v>
      </c>
      <c r="C150" s="1">
        <v>61</v>
      </c>
      <c r="D150" s="1" t="s">
        <v>324</v>
      </c>
      <c r="E150" s="1" t="s">
        <v>289</v>
      </c>
      <c r="F150" s="1" t="s">
        <v>1</v>
      </c>
      <c r="G150" s="1" t="s">
        <v>353</v>
      </c>
      <c r="H150" s="1" t="s">
        <v>302</v>
      </c>
      <c r="I150" s="1" t="s">
        <v>303</v>
      </c>
      <c r="J150" s="1"/>
      <c r="K150" s="7"/>
    </row>
    <row r="151" spans="1:11" x14ac:dyDescent="0.2">
      <c r="A151" s="1">
        <v>150</v>
      </c>
      <c r="B151" s="1" t="s">
        <v>366</v>
      </c>
      <c r="C151" s="1">
        <v>61</v>
      </c>
      <c r="D151" s="1" t="s">
        <v>324</v>
      </c>
      <c r="E151" s="1" t="s">
        <v>289</v>
      </c>
      <c r="F151" s="1" t="s">
        <v>8</v>
      </c>
      <c r="G151" s="1" t="s">
        <v>353</v>
      </c>
      <c r="H151" s="1" t="s">
        <v>304</v>
      </c>
      <c r="I151" s="1" t="s">
        <v>305</v>
      </c>
      <c r="J151" s="1"/>
      <c r="K151" s="7"/>
    </row>
    <row r="152" spans="1:11" x14ac:dyDescent="0.2">
      <c r="A152" s="1">
        <v>151</v>
      </c>
      <c r="B152" s="1" t="s">
        <v>366</v>
      </c>
      <c r="C152" s="1">
        <v>61</v>
      </c>
      <c r="D152" s="1" t="s">
        <v>324</v>
      </c>
      <c r="E152" s="1" t="s">
        <v>289</v>
      </c>
      <c r="F152" s="1" t="s">
        <v>8</v>
      </c>
      <c r="G152" s="1" t="s">
        <v>353</v>
      </c>
      <c r="H152" s="1" t="s">
        <v>306</v>
      </c>
      <c r="I152" s="1" t="s">
        <v>307</v>
      </c>
      <c r="J152" s="1"/>
      <c r="K152" s="7"/>
    </row>
    <row r="153" spans="1:11" x14ac:dyDescent="0.2">
      <c r="A153" s="1">
        <v>152</v>
      </c>
      <c r="B153" s="1" t="s">
        <v>366</v>
      </c>
      <c r="C153" s="1">
        <v>61</v>
      </c>
      <c r="D153" s="1" t="s">
        <v>324</v>
      </c>
      <c r="E153" s="1" t="s">
        <v>289</v>
      </c>
      <c r="F153" s="1" t="s">
        <v>1</v>
      </c>
      <c r="G153" s="1" t="s">
        <v>353</v>
      </c>
      <c r="H153" s="1" t="s">
        <v>308</v>
      </c>
      <c r="I153" s="1" t="s">
        <v>309</v>
      </c>
      <c r="J153" s="1"/>
      <c r="K153" s="7"/>
    </row>
    <row r="154" spans="1:11" x14ac:dyDescent="0.2">
      <c r="A154" s="1">
        <v>153</v>
      </c>
      <c r="B154" s="1" t="s">
        <v>366</v>
      </c>
      <c r="C154" s="1">
        <v>61</v>
      </c>
      <c r="D154" s="1" t="s">
        <v>324</v>
      </c>
      <c r="E154" s="1" t="s">
        <v>289</v>
      </c>
      <c r="F154" s="1" t="s">
        <v>1</v>
      </c>
      <c r="G154" s="1" t="s">
        <v>353</v>
      </c>
      <c r="H154" s="1" t="s">
        <v>310</v>
      </c>
      <c r="I154" s="1" t="s">
        <v>311</v>
      </c>
      <c r="J154" s="1"/>
      <c r="K154" s="7"/>
    </row>
    <row r="155" spans="1:11" x14ac:dyDescent="0.2">
      <c r="A155" s="1">
        <v>154</v>
      </c>
      <c r="B155" s="1" t="s">
        <v>366</v>
      </c>
      <c r="C155" s="1">
        <v>61</v>
      </c>
      <c r="D155" s="1" t="s">
        <v>324</v>
      </c>
      <c r="E155" s="1" t="s">
        <v>289</v>
      </c>
      <c r="F155" s="1" t="s">
        <v>1</v>
      </c>
      <c r="G155" s="1" t="s">
        <v>353</v>
      </c>
      <c r="H155" s="1" t="s">
        <v>312</v>
      </c>
      <c r="I155" s="1" t="s">
        <v>313</v>
      </c>
      <c r="J155" s="1"/>
      <c r="K155" s="7"/>
    </row>
    <row r="156" spans="1:11" x14ac:dyDescent="0.2">
      <c r="A156" s="1">
        <v>155</v>
      </c>
      <c r="B156" s="1" t="s">
        <v>367</v>
      </c>
      <c r="C156" s="1">
        <v>62</v>
      </c>
      <c r="D156" s="1" t="s">
        <v>326</v>
      </c>
      <c r="E156" s="1" t="s">
        <v>0</v>
      </c>
      <c r="F156" s="1" t="s">
        <v>1</v>
      </c>
      <c r="G156" s="1" t="s">
        <v>353</v>
      </c>
      <c r="H156" s="1" t="s">
        <v>2</v>
      </c>
      <c r="I156" s="1" t="s">
        <v>3</v>
      </c>
      <c r="J156" s="1"/>
      <c r="K156" s="7"/>
    </row>
    <row r="157" spans="1:11" x14ac:dyDescent="0.2">
      <c r="A157" s="1">
        <v>156</v>
      </c>
      <c r="B157" s="1" t="s">
        <v>367</v>
      </c>
      <c r="C157" s="1">
        <v>62</v>
      </c>
      <c r="D157" s="1" t="s">
        <v>326</v>
      </c>
      <c r="E157" s="1" t="s">
        <v>0</v>
      </c>
      <c r="F157" s="1" t="s">
        <v>1</v>
      </c>
      <c r="G157" s="1" t="s">
        <v>353</v>
      </c>
      <c r="H157" s="1" t="s">
        <v>4</v>
      </c>
      <c r="I157" s="1" t="s">
        <v>5</v>
      </c>
      <c r="J157" s="1"/>
      <c r="K157" s="7"/>
    </row>
    <row r="158" spans="1:11" x14ac:dyDescent="0.2">
      <c r="A158" s="1">
        <v>157</v>
      </c>
      <c r="B158" s="1" t="s">
        <v>367</v>
      </c>
      <c r="C158" s="1">
        <v>62</v>
      </c>
      <c r="D158" s="1" t="s">
        <v>326</v>
      </c>
      <c r="E158" s="1" t="s">
        <v>0</v>
      </c>
      <c r="F158" s="1" t="s">
        <v>1</v>
      </c>
      <c r="G158" s="1" t="s">
        <v>353</v>
      </c>
      <c r="H158" s="1" t="s">
        <v>6</v>
      </c>
      <c r="I158" s="1" t="s">
        <v>7</v>
      </c>
      <c r="J158" s="1"/>
      <c r="K158" s="7"/>
    </row>
    <row r="159" spans="1:11" x14ac:dyDescent="0.2">
      <c r="A159" s="1">
        <v>158</v>
      </c>
      <c r="B159" s="1" t="s">
        <v>367</v>
      </c>
      <c r="C159" s="1">
        <v>62</v>
      </c>
      <c r="D159" s="1" t="s">
        <v>326</v>
      </c>
      <c r="E159" s="1" t="s">
        <v>0</v>
      </c>
      <c r="F159" s="1" t="s">
        <v>8</v>
      </c>
      <c r="G159" s="1" t="s">
        <v>353</v>
      </c>
      <c r="H159" s="1" t="s">
        <v>9</v>
      </c>
      <c r="I159" s="1" t="s">
        <v>10</v>
      </c>
      <c r="J159" s="1"/>
      <c r="K159" s="7">
        <v>0</v>
      </c>
    </row>
    <row r="160" spans="1:11" x14ac:dyDescent="0.2">
      <c r="A160" s="1">
        <v>159</v>
      </c>
      <c r="B160" s="1" t="s">
        <v>367</v>
      </c>
      <c r="C160" s="1">
        <v>62</v>
      </c>
      <c r="D160" s="1" t="s">
        <v>326</v>
      </c>
      <c r="E160" s="1" t="s">
        <v>0</v>
      </c>
      <c r="F160" s="1" t="s">
        <v>1</v>
      </c>
      <c r="G160" s="1" t="s">
        <v>353</v>
      </c>
      <c r="H160" s="1" t="s">
        <v>11</v>
      </c>
      <c r="I160" s="1" t="s">
        <v>12</v>
      </c>
      <c r="J160" s="1"/>
      <c r="K160" s="7"/>
    </row>
    <row r="161" spans="1:11" x14ac:dyDescent="0.2">
      <c r="A161" s="1">
        <v>160</v>
      </c>
      <c r="B161" s="1" t="s">
        <v>367</v>
      </c>
      <c r="C161" s="1">
        <v>62</v>
      </c>
      <c r="D161" s="1" t="s">
        <v>326</v>
      </c>
      <c r="E161" s="1" t="s">
        <v>0</v>
      </c>
      <c r="F161" s="1" t="s">
        <v>1</v>
      </c>
      <c r="G161" s="1" t="s">
        <v>353</v>
      </c>
      <c r="H161" s="1" t="s">
        <v>13</v>
      </c>
      <c r="I161" s="1" t="s">
        <v>14</v>
      </c>
      <c r="J161" s="1"/>
      <c r="K161" s="7"/>
    </row>
    <row r="162" spans="1:11" x14ac:dyDescent="0.2">
      <c r="A162" s="1">
        <v>161</v>
      </c>
      <c r="B162" s="1" t="s">
        <v>367</v>
      </c>
      <c r="C162" s="1">
        <v>62</v>
      </c>
      <c r="D162" s="1" t="s">
        <v>326</v>
      </c>
      <c r="E162" s="1" t="s">
        <v>0</v>
      </c>
      <c r="F162" s="1" t="s">
        <v>8</v>
      </c>
      <c r="G162" s="1" t="s">
        <v>353</v>
      </c>
      <c r="H162" s="1" t="s">
        <v>15</v>
      </c>
      <c r="I162" s="1" t="s">
        <v>16</v>
      </c>
      <c r="J162" s="1"/>
      <c r="K162" s="7">
        <v>0</v>
      </c>
    </row>
    <row r="163" spans="1:11" x14ac:dyDescent="0.2">
      <c r="A163" s="1">
        <v>162</v>
      </c>
      <c r="B163" s="1" t="s">
        <v>367</v>
      </c>
      <c r="C163" s="1">
        <v>62</v>
      </c>
      <c r="D163" s="1" t="s">
        <v>326</v>
      </c>
      <c r="E163" s="1" t="s">
        <v>0</v>
      </c>
      <c r="F163" s="1" t="s">
        <v>1</v>
      </c>
      <c r="G163" s="1" t="s">
        <v>353</v>
      </c>
      <c r="H163" s="1" t="s">
        <v>17</v>
      </c>
      <c r="I163" s="1" t="s">
        <v>18</v>
      </c>
      <c r="J163" s="1"/>
      <c r="K163" s="7"/>
    </row>
    <row r="164" spans="1:11" x14ac:dyDescent="0.2">
      <c r="A164" s="1">
        <v>163</v>
      </c>
      <c r="B164" s="1" t="s">
        <v>367</v>
      </c>
      <c r="C164" s="1">
        <v>62</v>
      </c>
      <c r="D164" s="1" t="s">
        <v>326</v>
      </c>
      <c r="E164" s="1" t="s">
        <v>0</v>
      </c>
      <c r="F164" s="1" t="s">
        <v>1</v>
      </c>
      <c r="G164" s="1" t="s">
        <v>353</v>
      </c>
      <c r="H164" s="1" t="s">
        <v>19</v>
      </c>
      <c r="I164" s="1" t="s">
        <v>20</v>
      </c>
      <c r="J164" s="1"/>
      <c r="K164" s="7"/>
    </row>
    <row r="165" spans="1:11" x14ac:dyDescent="0.2">
      <c r="A165" s="1">
        <v>164</v>
      </c>
      <c r="B165" s="1" t="s">
        <v>367</v>
      </c>
      <c r="C165" s="1">
        <v>62</v>
      </c>
      <c r="D165" s="1" t="s">
        <v>326</v>
      </c>
      <c r="E165" s="1" t="s">
        <v>0</v>
      </c>
      <c r="F165" s="1" t="s">
        <v>1</v>
      </c>
      <c r="G165" s="1" t="s">
        <v>353</v>
      </c>
      <c r="H165" s="1" t="s">
        <v>21</v>
      </c>
      <c r="I165" s="1" t="s">
        <v>22</v>
      </c>
      <c r="J165" s="1"/>
      <c r="K165" s="7"/>
    </row>
    <row r="166" spans="1:11" x14ac:dyDescent="0.2">
      <c r="A166" s="1">
        <v>165</v>
      </c>
      <c r="B166" s="1" t="s">
        <v>367</v>
      </c>
      <c r="C166" s="1">
        <v>62</v>
      </c>
      <c r="D166" s="1" t="s">
        <v>326</v>
      </c>
      <c r="E166" s="1" t="s">
        <v>0</v>
      </c>
      <c r="F166" s="1" t="s">
        <v>1</v>
      </c>
      <c r="G166" s="1" t="s">
        <v>353</v>
      </c>
      <c r="H166" s="1" t="s">
        <v>23</v>
      </c>
      <c r="I166" s="1" t="s">
        <v>24</v>
      </c>
      <c r="J166" s="1"/>
      <c r="K166" s="7">
        <v>289678</v>
      </c>
    </row>
    <row r="167" spans="1:11" x14ac:dyDescent="0.2">
      <c r="A167" s="1">
        <v>166</v>
      </c>
      <c r="B167" s="1" t="s">
        <v>367</v>
      </c>
      <c r="C167" s="1">
        <v>62</v>
      </c>
      <c r="D167" s="1" t="s">
        <v>326</v>
      </c>
      <c r="E167" s="1" t="s">
        <v>0</v>
      </c>
      <c r="F167" s="1" t="s">
        <v>1</v>
      </c>
      <c r="G167" s="1" t="s">
        <v>353</v>
      </c>
      <c r="H167" s="1" t="s">
        <v>25</v>
      </c>
      <c r="I167" s="1" t="s">
        <v>26</v>
      </c>
      <c r="J167" s="1"/>
      <c r="K167" s="7"/>
    </row>
    <row r="168" spans="1:11" x14ac:dyDescent="0.2">
      <c r="A168" s="1">
        <v>167</v>
      </c>
      <c r="B168" s="1" t="s">
        <v>367</v>
      </c>
      <c r="C168" s="1">
        <v>62</v>
      </c>
      <c r="D168" s="1" t="s">
        <v>326</v>
      </c>
      <c r="E168" s="1" t="s">
        <v>0</v>
      </c>
      <c r="F168" s="1" t="s">
        <v>1</v>
      </c>
      <c r="G168" s="1" t="s">
        <v>353</v>
      </c>
      <c r="H168" s="1" t="s">
        <v>27</v>
      </c>
      <c r="I168" s="1" t="s">
        <v>28</v>
      </c>
      <c r="J168" s="1"/>
      <c r="K168" s="7"/>
    </row>
    <row r="169" spans="1:11" x14ac:dyDescent="0.2">
      <c r="A169" s="1">
        <v>168</v>
      </c>
      <c r="B169" s="1" t="s">
        <v>367</v>
      </c>
      <c r="C169" s="1">
        <v>62</v>
      </c>
      <c r="D169" s="1" t="s">
        <v>326</v>
      </c>
      <c r="E169" s="1" t="s">
        <v>0</v>
      </c>
      <c r="F169" s="1" t="s">
        <v>1</v>
      </c>
      <c r="G169" s="1" t="s">
        <v>353</v>
      </c>
      <c r="H169" s="1" t="s">
        <v>29</v>
      </c>
      <c r="I169" s="1" t="s">
        <v>30</v>
      </c>
      <c r="J169" s="1"/>
      <c r="K169" s="7"/>
    </row>
    <row r="170" spans="1:11" x14ac:dyDescent="0.2">
      <c r="A170" s="1">
        <v>169</v>
      </c>
      <c r="B170" s="1" t="s">
        <v>367</v>
      </c>
      <c r="C170" s="1">
        <v>62</v>
      </c>
      <c r="D170" s="1" t="s">
        <v>326</v>
      </c>
      <c r="E170" s="1" t="s">
        <v>0</v>
      </c>
      <c r="F170" s="1" t="s">
        <v>1</v>
      </c>
      <c r="G170" s="1" t="s">
        <v>353</v>
      </c>
      <c r="H170" s="1" t="s">
        <v>31</v>
      </c>
      <c r="I170" s="1" t="s">
        <v>32</v>
      </c>
      <c r="J170" s="1"/>
      <c r="K170" s="7"/>
    </row>
    <row r="171" spans="1:11" x14ac:dyDescent="0.2">
      <c r="A171" s="1">
        <v>170</v>
      </c>
      <c r="B171" s="1" t="s">
        <v>367</v>
      </c>
      <c r="C171" s="1">
        <v>62</v>
      </c>
      <c r="D171" s="1" t="s">
        <v>326</v>
      </c>
      <c r="E171" s="1" t="s">
        <v>0</v>
      </c>
      <c r="F171" s="1" t="s">
        <v>1</v>
      </c>
      <c r="G171" s="1" t="s">
        <v>353</v>
      </c>
      <c r="H171" s="1" t="s">
        <v>33</v>
      </c>
      <c r="I171" s="1" t="s">
        <v>34</v>
      </c>
      <c r="J171" s="1"/>
      <c r="K171" s="7"/>
    </row>
    <row r="172" spans="1:11" x14ac:dyDescent="0.2">
      <c r="A172" s="1">
        <v>171</v>
      </c>
      <c r="B172" s="1" t="s">
        <v>367</v>
      </c>
      <c r="C172" s="1">
        <v>62</v>
      </c>
      <c r="D172" s="1" t="s">
        <v>326</v>
      </c>
      <c r="E172" s="1" t="s">
        <v>0</v>
      </c>
      <c r="F172" s="1" t="s">
        <v>1</v>
      </c>
      <c r="G172" s="1" t="s">
        <v>353</v>
      </c>
      <c r="H172" s="1" t="s">
        <v>35</v>
      </c>
      <c r="I172" s="1" t="s">
        <v>36</v>
      </c>
      <c r="J172" s="1"/>
      <c r="K172" s="7"/>
    </row>
    <row r="173" spans="1:11" x14ac:dyDescent="0.2">
      <c r="A173" s="1">
        <v>172</v>
      </c>
      <c r="B173" s="1" t="s">
        <v>367</v>
      </c>
      <c r="C173" s="1">
        <v>62</v>
      </c>
      <c r="D173" s="1" t="s">
        <v>326</v>
      </c>
      <c r="E173" s="1" t="s">
        <v>0</v>
      </c>
      <c r="F173" s="1" t="s">
        <v>1</v>
      </c>
      <c r="G173" s="1" t="s">
        <v>353</v>
      </c>
      <c r="H173" s="1" t="s">
        <v>37</v>
      </c>
      <c r="I173" s="1" t="s">
        <v>38</v>
      </c>
      <c r="J173" s="1"/>
      <c r="K173" s="7"/>
    </row>
    <row r="174" spans="1:11" x14ac:dyDescent="0.2">
      <c r="A174" s="1">
        <v>173</v>
      </c>
      <c r="B174" s="1" t="s">
        <v>367</v>
      </c>
      <c r="C174" s="1">
        <v>62</v>
      </c>
      <c r="D174" s="1" t="s">
        <v>326</v>
      </c>
      <c r="E174" s="1" t="s">
        <v>0</v>
      </c>
      <c r="F174" s="1" t="s">
        <v>1</v>
      </c>
      <c r="G174" s="1" t="s">
        <v>353</v>
      </c>
      <c r="H174" s="1" t="s">
        <v>39</v>
      </c>
      <c r="I174" s="1" t="s">
        <v>40</v>
      </c>
      <c r="J174" s="1"/>
      <c r="K174" s="7"/>
    </row>
    <row r="175" spans="1:11" x14ac:dyDescent="0.2">
      <c r="A175" s="1">
        <v>174</v>
      </c>
      <c r="B175" s="1" t="s">
        <v>367</v>
      </c>
      <c r="C175" s="1">
        <v>62</v>
      </c>
      <c r="D175" s="1" t="s">
        <v>326</v>
      </c>
      <c r="E175" s="1" t="s">
        <v>0</v>
      </c>
      <c r="F175" s="1" t="s">
        <v>1</v>
      </c>
      <c r="G175" s="1" t="s">
        <v>353</v>
      </c>
      <c r="H175" s="1" t="s">
        <v>41</v>
      </c>
      <c r="I175" s="1" t="s">
        <v>42</v>
      </c>
      <c r="J175" s="1"/>
      <c r="K175" s="7"/>
    </row>
    <row r="176" spans="1:11" x14ac:dyDescent="0.2">
      <c r="A176" s="1">
        <v>175</v>
      </c>
      <c r="B176" s="1" t="s">
        <v>367</v>
      </c>
      <c r="C176" s="1">
        <v>62</v>
      </c>
      <c r="D176" s="1" t="s">
        <v>326</v>
      </c>
      <c r="E176" s="1" t="s">
        <v>0</v>
      </c>
      <c r="F176" s="1" t="s">
        <v>1</v>
      </c>
      <c r="G176" s="1" t="s">
        <v>353</v>
      </c>
      <c r="H176" s="1" t="s">
        <v>43</v>
      </c>
      <c r="I176" s="1" t="s">
        <v>44</v>
      </c>
      <c r="J176" s="1"/>
      <c r="K176" s="7"/>
    </row>
    <row r="177" spans="1:11" x14ac:dyDescent="0.2">
      <c r="A177" s="1">
        <v>176</v>
      </c>
      <c r="B177" s="1" t="s">
        <v>367</v>
      </c>
      <c r="C177" s="1">
        <v>62</v>
      </c>
      <c r="D177" s="1" t="s">
        <v>326</v>
      </c>
      <c r="E177" s="1" t="s">
        <v>0</v>
      </c>
      <c r="F177" s="1" t="s">
        <v>1</v>
      </c>
      <c r="G177" s="1" t="s">
        <v>353</v>
      </c>
      <c r="H177" s="1" t="s">
        <v>45</v>
      </c>
      <c r="I177" s="1" t="s">
        <v>46</v>
      </c>
      <c r="J177" s="1"/>
      <c r="K177" s="7"/>
    </row>
    <row r="178" spans="1:11" x14ac:dyDescent="0.2">
      <c r="A178" s="1">
        <v>177</v>
      </c>
      <c r="B178" s="1" t="s">
        <v>367</v>
      </c>
      <c r="C178" s="1">
        <v>62</v>
      </c>
      <c r="D178" s="1" t="s">
        <v>326</v>
      </c>
      <c r="E178" s="1" t="s">
        <v>0</v>
      </c>
      <c r="F178" s="1" t="s">
        <v>1</v>
      </c>
      <c r="G178" s="1" t="s">
        <v>353</v>
      </c>
      <c r="H178" s="1" t="s">
        <v>47</v>
      </c>
      <c r="I178" s="1" t="s">
        <v>48</v>
      </c>
      <c r="J178" s="1"/>
      <c r="K178" s="7"/>
    </row>
    <row r="179" spans="1:11" x14ac:dyDescent="0.2">
      <c r="A179" s="1">
        <v>178</v>
      </c>
      <c r="B179" s="1" t="s">
        <v>367</v>
      </c>
      <c r="C179" s="1">
        <v>62</v>
      </c>
      <c r="D179" s="1" t="s">
        <v>326</v>
      </c>
      <c r="E179" s="1" t="s">
        <v>0</v>
      </c>
      <c r="F179" s="1" t="s">
        <v>1</v>
      </c>
      <c r="G179" s="1" t="s">
        <v>353</v>
      </c>
      <c r="H179" s="1" t="s">
        <v>49</v>
      </c>
      <c r="I179" s="1" t="s">
        <v>50</v>
      </c>
      <c r="J179" s="1"/>
      <c r="K179" s="7"/>
    </row>
    <row r="180" spans="1:11" x14ac:dyDescent="0.2">
      <c r="A180" s="1">
        <v>179</v>
      </c>
      <c r="B180" s="1" t="s">
        <v>367</v>
      </c>
      <c r="C180" s="1">
        <v>62</v>
      </c>
      <c r="D180" s="1" t="s">
        <v>326</v>
      </c>
      <c r="E180" s="1" t="s">
        <v>0</v>
      </c>
      <c r="F180" s="1" t="s">
        <v>1</v>
      </c>
      <c r="G180" s="1" t="s">
        <v>353</v>
      </c>
      <c r="H180" s="1" t="s">
        <v>51</v>
      </c>
      <c r="I180" s="1" t="s">
        <v>52</v>
      </c>
      <c r="J180" s="1"/>
      <c r="K180" s="7"/>
    </row>
    <row r="181" spans="1:11" x14ac:dyDescent="0.2">
      <c r="A181" s="1">
        <v>180</v>
      </c>
      <c r="B181" s="1" t="s">
        <v>367</v>
      </c>
      <c r="C181" s="1">
        <v>62</v>
      </c>
      <c r="D181" s="1" t="s">
        <v>326</v>
      </c>
      <c r="E181" s="1" t="s">
        <v>0</v>
      </c>
      <c r="F181" s="1" t="s">
        <v>1</v>
      </c>
      <c r="G181" s="1" t="s">
        <v>353</v>
      </c>
      <c r="H181" s="1" t="s">
        <v>53</v>
      </c>
      <c r="I181" s="1" t="s">
        <v>54</v>
      </c>
      <c r="J181" s="1"/>
      <c r="K181" s="7"/>
    </row>
    <row r="182" spans="1:11" x14ac:dyDescent="0.2">
      <c r="A182" s="1">
        <v>181</v>
      </c>
      <c r="B182" s="1" t="s">
        <v>367</v>
      </c>
      <c r="C182" s="1">
        <v>62</v>
      </c>
      <c r="D182" s="1" t="s">
        <v>326</v>
      </c>
      <c r="E182" s="1" t="s">
        <v>0</v>
      </c>
      <c r="F182" s="1" t="s">
        <v>1</v>
      </c>
      <c r="G182" s="1" t="s">
        <v>353</v>
      </c>
      <c r="H182" s="1" t="s">
        <v>55</v>
      </c>
      <c r="I182" s="1" t="s">
        <v>56</v>
      </c>
      <c r="J182" s="1"/>
      <c r="K182" s="7"/>
    </row>
    <row r="183" spans="1:11" x14ac:dyDescent="0.2">
      <c r="A183" s="1">
        <v>182</v>
      </c>
      <c r="B183" s="1" t="s">
        <v>367</v>
      </c>
      <c r="C183" s="1">
        <v>62</v>
      </c>
      <c r="D183" s="1" t="s">
        <v>326</v>
      </c>
      <c r="E183" s="1" t="s">
        <v>0</v>
      </c>
      <c r="F183" s="1" t="s">
        <v>1</v>
      </c>
      <c r="G183" s="1" t="s">
        <v>353</v>
      </c>
      <c r="H183" s="1" t="s">
        <v>57</v>
      </c>
      <c r="I183" s="1" t="s">
        <v>58</v>
      </c>
      <c r="J183" s="1"/>
      <c r="K183" s="7"/>
    </row>
    <row r="184" spans="1:11" x14ac:dyDescent="0.2">
      <c r="A184" s="1">
        <v>183</v>
      </c>
      <c r="B184" s="1" t="s">
        <v>367</v>
      </c>
      <c r="C184" s="1">
        <v>62</v>
      </c>
      <c r="D184" s="1" t="s">
        <v>326</v>
      </c>
      <c r="E184" s="1" t="s">
        <v>0</v>
      </c>
      <c r="F184" s="1" t="s">
        <v>1</v>
      </c>
      <c r="G184" s="1" t="s">
        <v>353</v>
      </c>
      <c r="H184" s="1" t="s">
        <v>59</v>
      </c>
      <c r="I184" s="1" t="s">
        <v>60</v>
      </c>
      <c r="J184" s="1"/>
      <c r="K184" s="7">
        <v>1890</v>
      </c>
    </row>
    <row r="185" spans="1:11" x14ac:dyDescent="0.2">
      <c r="A185" s="1">
        <v>184</v>
      </c>
      <c r="B185" s="1" t="s">
        <v>367</v>
      </c>
      <c r="C185" s="1">
        <v>62</v>
      </c>
      <c r="D185" s="1" t="s">
        <v>326</v>
      </c>
      <c r="E185" s="1" t="s">
        <v>0</v>
      </c>
      <c r="F185" s="1" t="s">
        <v>1</v>
      </c>
      <c r="G185" s="1" t="s">
        <v>353</v>
      </c>
      <c r="H185" s="1" t="s">
        <v>61</v>
      </c>
      <c r="I185" s="1" t="s">
        <v>62</v>
      </c>
      <c r="J185" s="1"/>
      <c r="K185" s="7"/>
    </row>
    <row r="186" spans="1:11" x14ac:dyDescent="0.2">
      <c r="A186" s="1">
        <v>185</v>
      </c>
      <c r="B186" s="1" t="s">
        <v>367</v>
      </c>
      <c r="C186" s="1">
        <v>62</v>
      </c>
      <c r="D186" s="1" t="s">
        <v>326</v>
      </c>
      <c r="E186" s="1" t="s">
        <v>0</v>
      </c>
      <c r="F186" s="1" t="s">
        <v>1</v>
      </c>
      <c r="G186" s="1" t="s">
        <v>353</v>
      </c>
      <c r="H186" s="1" t="s">
        <v>63</v>
      </c>
      <c r="I186" s="1" t="s">
        <v>64</v>
      </c>
      <c r="J186" s="1"/>
      <c r="K186" s="7"/>
    </row>
    <row r="187" spans="1:11" x14ac:dyDescent="0.2">
      <c r="A187" s="1">
        <v>186</v>
      </c>
      <c r="B187" s="1" t="s">
        <v>367</v>
      </c>
      <c r="C187" s="1">
        <v>62</v>
      </c>
      <c r="D187" s="1" t="s">
        <v>326</v>
      </c>
      <c r="E187" s="1" t="s">
        <v>0</v>
      </c>
      <c r="F187" s="1" t="s">
        <v>1</v>
      </c>
      <c r="G187" s="1" t="s">
        <v>353</v>
      </c>
      <c r="H187" s="1" t="s">
        <v>65</v>
      </c>
      <c r="I187" s="1" t="s">
        <v>66</v>
      </c>
      <c r="J187" s="1"/>
      <c r="K187" s="7"/>
    </row>
    <row r="188" spans="1:11" x14ac:dyDescent="0.2">
      <c r="A188" s="1">
        <v>187</v>
      </c>
      <c r="B188" s="1" t="s">
        <v>367</v>
      </c>
      <c r="C188" s="1">
        <v>62</v>
      </c>
      <c r="D188" s="1" t="s">
        <v>326</v>
      </c>
      <c r="E188" s="1" t="s">
        <v>0</v>
      </c>
      <c r="F188" s="1" t="s">
        <v>1</v>
      </c>
      <c r="G188" s="1" t="s">
        <v>353</v>
      </c>
      <c r="H188" s="1" t="s">
        <v>67</v>
      </c>
      <c r="I188" s="1" t="s">
        <v>68</v>
      </c>
      <c r="J188" s="1"/>
      <c r="K188" s="7"/>
    </row>
    <row r="189" spans="1:11" x14ac:dyDescent="0.2">
      <c r="A189" s="1">
        <v>188</v>
      </c>
      <c r="B189" s="1" t="s">
        <v>367</v>
      </c>
      <c r="C189" s="1">
        <v>62</v>
      </c>
      <c r="D189" s="1" t="s">
        <v>326</v>
      </c>
      <c r="E189" s="1" t="s">
        <v>0</v>
      </c>
      <c r="F189" s="1" t="s">
        <v>1</v>
      </c>
      <c r="G189" s="1" t="s">
        <v>353</v>
      </c>
      <c r="H189" s="1" t="s">
        <v>69</v>
      </c>
      <c r="I189" s="1" t="s">
        <v>70</v>
      </c>
      <c r="J189" s="1"/>
      <c r="K189" s="7"/>
    </row>
    <row r="190" spans="1:11" x14ac:dyDescent="0.2">
      <c r="A190" s="1">
        <v>189</v>
      </c>
      <c r="B190" s="1" t="s">
        <v>367</v>
      </c>
      <c r="C190" s="1">
        <v>62</v>
      </c>
      <c r="D190" s="1" t="s">
        <v>326</v>
      </c>
      <c r="E190" s="1" t="s">
        <v>0</v>
      </c>
      <c r="F190" s="1" t="s">
        <v>1</v>
      </c>
      <c r="G190" s="1" t="s">
        <v>353</v>
      </c>
      <c r="H190" s="1" t="s">
        <v>71</v>
      </c>
      <c r="I190" s="1" t="s">
        <v>72</v>
      </c>
      <c r="J190" s="1"/>
      <c r="K190" s="7"/>
    </row>
    <row r="191" spans="1:11" x14ac:dyDescent="0.2">
      <c r="A191" s="1">
        <v>190</v>
      </c>
      <c r="B191" s="1" t="s">
        <v>367</v>
      </c>
      <c r="C191" s="1">
        <v>62</v>
      </c>
      <c r="D191" s="1" t="s">
        <v>326</v>
      </c>
      <c r="E191" s="1" t="s">
        <v>0</v>
      </c>
      <c r="F191" s="1" t="s">
        <v>1</v>
      </c>
      <c r="G191" s="1" t="s">
        <v>353</v>
      </c>
      <c r="H191" s="1" t="s">
        <v>73</v>
      </c>
      <c r="I191" s="1" t="s">
        <v>74</v>
      </c>
      <c r="J191" s="1"/>
      <c r="K191" s="7"/>
    </row>
    <row r="192" spans="1:11" x14ac:dyDescent="0.2">
      <c r="A192" s="1">
        <v>191</v>
      </c>
      <c r="B192" s="1" t="s">
        <v>367</v>
      </c>
      <c r="C192" s="1">
        <v>62</v>
      </c>
      <c r="D192" s="1" t="s">
        <v>326</v>
      </c>
      <c r="E192" s="1" t="s">
        <v>0</v>
      </c>
      <c r="F192" s="1" t="s">
        <v>1</v>
      </c>
      <c r="G192" s="1" t="s">
        <v>353</v>
      </c>
      <c r="H192" s="1" t="s">
        <v>75</v>
      </c>
      <c r="I192" s="1" t="s">
        <v>76</v>
      </c>
      <c r="J192" s="1"/>
      <c r="K192" s="7"/>
    </row>
    <row r="193" spans="1:11" x14ac:dyDescent="0.2">
      <c r="A193" s="1">
        <v>192</v>
      </c>
      <c r="B193" s="1" t="s">
        <v>367</v>
      </c>
      <c r="C193" s="1">
        <v>62</v>
      </c>
      <c r="D193" s="1" t="s">
        <v>326</v>
      </c>
      <c r="E193" s="1" t="s">
        <v>0</v>
      </c>
      <c r="F193" s="1" t="s">
        <v>1</v>
      </c>
      <c r="G193" s="1" t="s">
        <v>353</v>
      </c>
      <c r="H193" s="1" t="s">
        <v>77</v>
      </c>
      <c r="I193" s="1" t="s">
        <v>78</v>
      </c>
      <c r="J193" s="1"/>
      <c r="K193" s="7"/>
    </row>
    <row r="194" spans="1:11" x14ac:dyDescent="0.2">
      <c r="A194" s="1">
        <v>193</v>
      </c>
      <c r="B194" s="1" t="s">
        <v>367</v>
      </c>
      <c r="C194" s="1">
        <v>62</v>
      </c>
      <c r="D194" s="1" t="s">
        <v>326</v>
      </c>
      <c r="E194" s="1" t="s">
        <v>0</v>
      </c>
      <c r="F194" s="1" t="s">
        <v>1</v>
      </c>
      <c r="G194" s="1" t="s">
        <v>353</v>
      </c>
      <c r="H194" s="1" t="s">
        <v>79</v>
      </c>
      <c r="I194" s="1" t="s">
        <v>80</v>
      </c>
      <c r="J194" s="1"/>
      <c r="K194" s="7"/>
    </row>
    <row r="195" spans="1:11" x14ac:dyDescent="0.2">
      <c r="A195" s="1">
        <v>194</v>
      </c>
      <c r="B195" s="1" t="s">
        <v>367</v>
      </c>
      <c r="C195" s="1">
        <v>62</v>
      </c>
      <c r="D195" s="1" t="s">
        <v>326</v>
      </c>
      <c r="E195" s="1" t="s">
        <v>0</v>
      </c>
      <c r="F195" s="1" t="s">
        <v>1</v>
      </c>
      <c r="G195" s="1" t="s">
        <v>353</v>
      </c>
      <c r="H195" s="1" t="s">
        <v>81</v>
      </c>
      <c r="I195" s="1" t="s">
        <v>82</v>
      </c>
      <c r="J195" s="1"/>
      <c r="K195" s="7"/>
    </row>
    <row r="196" spans="1:11" x14ac:dyDescent="0.2">
      <c r="A196" s="1">
        <v>195</v>
      </c>
      <c r="B196" s="1" t="s">
        <v>367</v>
      </c>
      <c r="C196" s="1">
        <v>62</v>
      </c>
      <c r="D196" s="1" t="s">
        <v>326</v>
      </c>
      <c r="E196" s="1" t="s">
        <v>0</v>
      </c>
      <c r="F196" s="1" t="s">
        <v>1</v>
      </c>
      <c r="G196" s="1" t="s">
        <v>353</v>
      </c>
      <c r="H196" s="1" t="s">
        <v>83</v>
      </c>
      <c r="I196" s="1" t="s">
        <v>84</v>
      </c>
      <c r="J196" s="1"/>
      <c r="K196" s="7"/>
    </row>
    <row r="197" spans="1:11" x14ac:dyDescent="0.2">
      <c r="A197" s="1">
        <v>196</v>
      </c>
      <c r="B197" s="1" t="s">
        <v>367</v>
      </c>
      <c r="C197" s="1">
        <v>62</v>
      </c>
      <c r="D197" s="1" t="s">
        <v>326</v>
      </c>
      <c r="E197" s="1" t="s">
        <v>0</v>
      </c>
      <c r="F197" s="1" t="s">
        <v>1</v>
      </c>
      <c r="G197" s="1" t="s">
        <v>353</v>
      </c>
      <c r="H197" s="1" t="s">
        <v>85</v>
      </c>
      <c r="I197" s="1" t="s">
        <v>86</v>
      </c>
      <c r="J197" s="1"/>
      <c r="K197" s="7"/>
    </row>
    <row r="198" spans="1:11" x14ac:dyDescent="0.2">
      <c r="A198" s="1">
        <v>197</v>
      </c>
      <c r="B198" s="1" t="s">
        <v>367</v>
      </c>
      <c r="C198" s="1">
        <v>62</v>
      </c>
      <c r="D198" s="1" t="s">
        <v>326</v>
      </c>
      <c r="E198" s="1" t="s">
        <v>0</v>
      </c>
      <c r="F198" s="1" t="s">
        <v>8</v>
      </c>
      <c r="G198" s="1" t="s">
        <v>353</v>
      </c>
      <c r="H198" s="1" t="s">
        <v>87</v>
      </c>
      <c r="I198" s="1" t="s">
        <v>88</v>
      </c>
      <c r="J198" s="1"/>
      <c r="K198" s="7">
        <v>291568</v>
      </c>
    </row>
    <row r="199" spans="1:11" x14ac:dyDescent="0.2">
      <c r="A199" s="1">
        <v>198</v>
      </c>
      <c r="B199" s="1" t="s">
        <v>367</v>
      </c>
      <c r="C199" s="1">
        <v>62</v>
      </c>
      <c r="D199" s="1" t="s">
        <v>326</v>
      </c>
      <c r="E199" s="1" t="s">
        <v>0</v>
      </c>
      <c r="F199" s="1" t="s">
        <v>1</v>
      </c>
      <c r="G199" s="1" t="s">
        <v>353</v>
      </c>
      <c r="H199" s="1" t="s">
        <v>89</v>
      </c>
      <c r="I199" s="1" t="s">
        <v>90</v>
      </c>
      <c r="J199" s="1"/>
      <c r="K199" s="7"/>
    </row>
    <row r="200" spans="1:11" x14ac:dyDescent="0.2">
      <c r="A200" s="1">
        <v>199</v>
      </c>
      <c r="B200" s="1" t="s">
        <v>367</v>
      </c>
      <c r="C200" s="1">
        <v>62</v>
      </c>
      <c r="D200" s="1" t="s">
        <v>326</v>
      </c>
      <c r="E200" s="1" t="s">
        <v>0</v>
      </c>
      <c r="F200" s="1" t="s">
        <v>1</v>
      </c>
      <c r="G200" s="1" t="s">
        <v>353</v>
      </c>
      <c r="H200" s="1" t="s">
        <v>91</v>
      </c>
      <c r="I200" s="1" t="s">
        <v>92</v>
      </c>
      <c r="J200" s="1"/>
      <c r="K200" s="7"/>
    </row>
    <row r="201" spans="1:11" x14ac:dyDescent="0.2">
      <c r="A201" s="1">
        <v>200</v>
      </c>
      <c r="B201" s="1" t="s">
        <v>367</v>
      </c>
      <c r="C201" s="1">
        <v>62</v>
      </c>
      <c r="D201" s="1" t="s">
        <v>326</v>
      </c>
      <c r="E201" s="1" t="s">
        <v>0</v>
      </c>
      <c r="F201" s="1" t="s">
        <v>1</v>
      </c>
      <c r="G201" s="1" t="s">
        <v>353</v>
      </c>
      <c r="H201" s="1" t="s">
        <v>93</v>
      </c>
      <c r="I201" s="1" t="s">
        <v>94</v>
      </c>
      <c r="J201" s="1"/>
      <c r="K201" s="7"/>
    </row>
    <row r="202" spans="1:11" x14ac:dyDescent="0.2">
      <c r="A202" s="1">
        <v>201</v>
      </c>
      <c r="B202" s="1" t="s">
        <v>367</v>
      </c>
      <c r="C202" s="1">
        <v>62</v>
      </c>
      <c r="D202" s="1" t="s">
        <v>326</v>
      </c>
      <c r="E202" s="1" t="s">
        <v>0</v>
      </c>
      <c r="F202" s="1" t="s">
        <v>1</v>
      </c>
      <c r="G202" s="1" t="s">
        <v>353</v>
      </c>
      <c r="H202" s="1" t="s">
        <v>95</v>
      </c>
      <c r="I202" s="1" t="s">
        <v>96</v>
      </c>
      <c r="J202" s="1"/>
      <c r="K202" s="7"/>
    </row>
    <row r="203" spans="1:11" x14ac:dyDescent="0.2">
      <c r="A203" s="1">
        <v>202</v>
      </c>
      <c r="B203" s="1" t="s">
        <v>367</v>
      </c>
      <c r="C203" s="1">
        <v>62</v>
      </c>
      <c r="D203" s="1" t="s">
        <v>326</v>
      </c>
      <c r="E203" s="1" t="s">
        <v>0</v>
      </c>
      <c r="F203" s="1" t="s">
        <v>1</v>
      </c>
      <c r="G203" s="1" t="s">
        <v>353</v>
      </c>
      <c r="H203" s="1" t="s">
        <v>97</v>
      </c>
      <c r="I203" s="1" t="s">
        <v>98</v>
      </c>
      <c r="J203" s="1"/>
      <c r="K203" s="7"/>
    </row>
    <row r="204" spans="1:11" x14ac:dyDescent="0.2">
      <c r="A204" s="1">
        <v>203</v>
      </c>
      <c r="B204" s="1" t="s">
        <v>367</v>
      </c>
      <c r="C204" s="1">
        <v>62</v>
      </c>
      <c r="D204" s="1" t="s">
        <v>326</v>
      </c>
      <c r="E204" s="1" t="s">
        <v>0</v>
      </c>
      <c r="F204" s="1" t="s">
        <v>1</v>
      </c>
      <c r="G204" s="1" t="s">
        <v>353</v>
      </c>
      <c r="H204" s="1" t="s">
        <v>99</v>
      </c>
      <c r="I204" s="1" t="s">
        <v>100</v>
      </c>
      <c r="J204" s="1"/>
      <c r="K204" s="7"/>
    </row>
    <row r="205" spans="1:11" x14ac:dyDescent="0.2">
      <c r="A205" s="1">
        <v>204</v>
      </c>
      <c r="B205" s="1" t="s">
        <v>367</v>
      </c>
      <c r="C205" s="1">
        <v>62</v>
      </c>
      <c r="D205" s="1" t="s">
        <v>326</v>
      </c>
      <c r="E205" s="1" t="s">
        <v>0</v>
      </c>
      <c r="F205" s="1" t="s">
        <v>1</v>
      </c>
      <c r="G205" s="1" t="s">
        <v>353</v>
      </c>
      <c r="H205" s="1" t="s">
        <v>101</v>
      </c>
      <c r="I205" s="1" t="s">
        <v>102</v>
      </c>
      <c r="J205" s="1"/>
      <c r="K205" s="7"/>
    </row>
    <row r="206" spans="1:11" x14ac:dyDescent="0.2">
      <c r="A206" s="1">
        <v>205</v>
      </c>
      <c r="B206" s="1" t="s">
        <v>367</v>
      </c>
      <c r="C206" s="1">
        <v>62</v>
      </c>
      <c r="D206" s="1" t="s">
        <v>326</v>
      </c>
      <c r="E206" s="1" t="s">
        <v>0</v>
      </c>
      <c r="F206" s="1" t="s">
        <v>1</v>
      </c>
      <c r="G206" s="1" t="s">
        <v>353</v>
      </c>
      <c r="H206" s="1" t="s">
        <v>103</v>
      </c>
      <c r="I206" s="1" t="s">
        <v>104</v>
      </c>
      <c r="J206" s="1"/>
      <c r="K206" s="7"/>
    </row>
    <row r="207" spans="1:11" x14ac:dyDescent="0.2">
      <c r="A207" s="1">
        <v>206</v>
      </c>
      <c r="B207" s="1" t="s">
        <v>367</v>
      </c>
      <c r="C207" s="1">
        <v>62</v>
      </c>
      <c r="D207" s="1" t="s">
        <v>326</v>
      </c>
      <c r="E207" s="1" t="s">
        <v>0</v>
      </c>
      <c r="F207" s="1" t="s">
        <v>1</v>
      </c>
      <c r="G207" s="1" t="s">
        <v>353</v>
      </c>
      <c r="H207" s="1" t="s">
        <v>105</v>
      </c>
      <c r="I207" s="1" t="s">
        <v>106</v>
      </c>
      <c r="J207" s="1"/>
      <c r="K207" s="7"/>
    </row>
    <row r="208" spans="1:11" x14ac:dyDescent="0.2">
      <c r="A208" s="1">
        <v>207</v>
      </c>
      <c r="B208" s="1" t="s">
        <v>367</v>
      </c>
      <c r="C208" s="1">
        <v>62</v>
      </c>
      <c r="D208" s="1" t="s">
        <v>326</v>
      </c>
      <c r="E208" s="1" t="s">
        <v>0</v>
      </c>
      <c r="F208" s="1" t="s">
        <v>8</v>
      </c>
      <c r="G208" s="1" t="s">
        <v>353</v>
      </c>
      <c r="H208" s="1" t="s">
        <v>107</v>
      </c>
      <c r="I208" s="1" t="s">
        <v>108</v>
      </c>
      <c r="J208" s="1"/>
      <c r="K208" s="7">
        <v>291568</v>
      </c>
    </row>
    <row r="209" spans="1:11" x14ac:dyDescent="0.2">
      <c r="A209" s="1">
        <v>208</v>
      </c>
      <c r="B209" s="1" t="s">
        <v>367</v>
      </c>
      <c r="C209" s="1">
        <v>62</v>
      </c>
      <c r="D209" s="1" t="s">
        <v>326</v>
      </c>
      <c r="E209" s="1" t="s">
        <v>109</v>
      </c>
      <c r="F209" s="1" t="s">
        <v>1</v>
      </c>
      <c r="G209" s="1" t="s">
        <v>354</v>
      </c>
      <c r="H209" s="1" t="s">
        <v>110</v>
      </c>
      <c r="I209" s="1" t="s">
        <v>111</v>
      </c>
      <c r="J209" s="1">
        <v>1.1399999999999999</v>
      </c>
      <c r="K209" s="7">
        <v>58544</v>
      </c>
    </row>
    <row r="210" spans="1:11" x14ac:dyDescent="0.2">
      <c r="A210" s="1">
        <v>209</v>
      </c>
      <c r="B210" s="1" t="s">
        <v>367</v>
      </c>
      <c r="C210" s="1">
        <v>62</v>
      </c>
      <c r="D210" s="1" t="s">
        <v>326</v>
      </c>
      <c r="E210" s="1" t="s">
        <v>109</v>
      </c>
      <c r="F210" s="1" t="s">
        <v>1</v>
      </c>
      <c r="G210" s="1" t="s">
        <v>354</v>
      </c>
      <c r="H210" s="1" t="s">
        <v>112</v>
      </c>
      <c r="I210" s="1" t="s">
        <v>113</v>
      </c>
      <c r="J210" s="1"/>
      <c r="K210" s="7"/>
    </row>
    <row r="211" spans="1:11" x14ac:dyDescent="0.2">
      <c r="A211" s="1">
        <v>210</v>
      </c>
      <c r="B211" s="1" t="s">
        <v>367</v>
      </c>
      <c r="C211" s="1">
        <v>62</v>
      </c>
      <c r="D211" s="1" t="s">
        <v>326</v>
      </c>
      <c r="E211" s="1" t="s">
        <v>109</v>
      </c>
      <c r="F211" s="1" t="s">
        <v>1</v>
      </c>
      <c r="G211" s="1" t="s">
        <v>354</v>
      </c>
      <c r="H211" s="1" t="s">
        <v>114</v>
      </c>
      <c r="I211" s="1" t="s">
        <v>115</v>
      </c>
      <c r="J211" s="1"/>
      <c r="K211" s="7"/>
    </row>
    <row r="212" spans="1:11" x14ac:dyDescent="0.2">
      <c r="A212" s="1">
        <v>211</v>
      </c>
      <c r="B212" s="1" t="s">
        <v>367</v>
      </c>
      <c r="C212" s="1">
        <v>62</v>
      </c>
      <c r="D212" s="1" t="s">
        <v>326</v>
      </c>
      <c r="E212" s="1" t="s">
        <v>109</v>
      </c>
      <c r="F212" s="1" t="s">
        <v>1</v>
      </c>
      <c r="G212" s="1" t="s">
        <v>355</v>
      </c>
      <c r="H212" s="1" t="s">
        <v>116</v>
      </c>
      <c r="I212" s="1" t="s">
        <v>117</v>
      </c>
      <c r="J212" s="1"/>
      <c r="K212" s="7"/>
    </row>
    <row r="213" spans="1:11" x14ac:dyDescent="0.2">
      <c r="A213" s="1">
        <v>212</v>
      </c>
      <c r="B213" s="1" t="s">
        <v>367</v>
      </c>
      <c r="C213" s="1">
        <v>62</v>
      </c>
      <c r="D213" s="1" t="s">
        <v>326</v>
      </c>
      <c r="E213" s="1" t="s">
        <v>109</v>
      </c>
      <c r="F213" s="1" t="s">
        <v>1</v>
      </c>
      <c r="G213" s="1" t="s">
        <v>355</v>
      </c>
      <c r="H213" s="1" t="s">
        <v>118</v>
      </c>
      <c r="I213" s="1" t="s">
        <v>119</v>
      </c>
      <c r="J213" s="1"/>
      <c r="K213" s="7"/>
    </row>
    <row r="214" spans="1:11" x14ac:dyDescent="0.2">
      <c r="A214" s="1">
        <v>213</v>
      </c>
      <c r="B214" s="1" t="s">
        <v>367</v>
      </c>
      <c r="C214" s="1">
        <v>62</v>
      </c>
      <c r="D214" s="1" t="s">
        <v>326</v>
      </c>
      <c r="E214" s="1" t="s">
        <v>109</v>
      </c>
      <c r="F214" s="1" t="s">
        <v>1</v>
      </c>
      <c r="G214" s="1" t="s">
        <v>355</v>
      </c>
      <c r="H214" s="1" t="s">
        <v>120</v>
      </c>
      <c r="I214" s="1" t="s">
        <v>121</v>
      </c>
      <c r="J214" s="1"/>
      <c r="K214" s="7"/>
    </row>
    <row r="215" spans="1:11" x14ac:dyDescent="0.2">
      <c r="A215" s="1">
        <v>214</v>
      </c>
      <c r="B215" s="1" t="s">
        <v>367</v>
      </c>
      <c r="C215" s="1">
        <v>62</v>
      </c>
      <c r="D215" s="1" t="s">
        <v>326</v>
      </c>
      <c r="E215" s="1" t="s">
        <v>109</v>
      </c>
      <c r="F215" s="1" t="s">
        <v>1</v>
      </c>
      <c r="G215" s="1" t="s">
        <v>355</v>
      </c>
      <c r="H215" s="1" t="s">
        <v>122</v>
      </c>
      <c r="I215" s="1" t="s">
        <v>123</v>
      </c>
      <c r="J215" s="1"/>
      <c r="K215" s="7"/>
    </row>
    <row r="216" spans="1:11" x14ac:dyDescent="0.2">
      <c r="A216" s="1">
        <v>215</v>
      </c>
      <c r="B216" s="1" t="s">
        <v>367</v>
      </c>
      <c r="C216" s="1">
        <v>62</v>
      </c>
      <c r="D216" s="1" t="s">
        <v>326</v>
      </c>
      <c r="E216" s="1" t="s">
        <v>109</v>
      </c>
      <c r="F216" s="1" t="s">
        <v>1</v>
      </c>
      <c r="G216" s="1" t="s">
        <v>355</v>
      </c>
      <c r="H216" s="1" t="s">
        <v>124</v>
      </c>
      <c r="I216" s="1" t="s">
        <v>125</v>
      </c>
      <c r="J216" s="1"/>
      <c r="K216" s="7"/>
    </row>
    <row r="217" spans="1:11" x14ac:dyDescent="0.2">
      <c r="A217" s="1">
        <v>216</v>
      </c>
      <c r="B217" s="1" t="s">
        <v>367</v>
      </c>
      <c r="C217" s="1">
        <v>62</v>
      </c>
      <c r="D217" s="1" t="s">
        <v>326</v>
      </c>
      <c r="E217" s="1" t="s">
        <v>109</v>
      </c>
      <c r="F217" s="1" t="s">
        <v>1</v>
      </c>
      <c r="G217" s="1" t="s">
        <v>355</v>
      </c>
      <c r="H217" s="1" t="s">
        <v>126</v>
      </c>
      <c r="I217" s="1" t="s">
        <v>127</v>
      </c>
      <c r="J217" s="1"/>
      <c r="K217" s="7"/>
    </row>
    <row r="218" spans="1:11" x14ac:dyDescent="0.2">
      <c r="A218" s="1">
        <v>217</v>
      </c>
      <c r="B218" s="1" t="s">
        <v>367</v>
      </c>
      <c r="C218" s="1">
        <v>62</v>
      </c>
      <c r="D218" s="1" t="s">
        <v>326</v>
      </c>
      <c r="E218" s="1" t="s">
        <v>109</v>
      </c>
      <c r="F218" s="1" t="s">
        <v>1</v>
      </c>
      <c r="G218" s="1" t="s">
        <v>355</v>
      </c>
      <c r="H218" s="1" t="s">
        <v>128</v>
      </c>
      <c r="I218" s="1" t="s">
        <v>129</v>
      </c>
      <c r="J218" s="1"/>
      <c r="K218" s="7"/>
    </row>
    <row r="219" spans="1:11" x14ac:dyDescent="0.2">
      <c r="A219" s="1">
        <v>218</v>
      </c>
      <c r="B219" s="1" t="s">
        <v>367</v>
      </c>
      <c r="C219" s="1">
        <v>62</v>
      </c>
      <c r="D219" s="1" t="s">
        <v>326</v>
      </c>
      <c r="E219" s="1" t="s">
        <v>109</v>
      </c>
      <c r="F219" s="1" t="s">
        <v>1</v>
      </c>
      <c r="G219" s="1" t="s">
        <v>355</v>
      </c>
      <c r="H219" s="1" t="s">
        <v>130</v>
      </c>
      <c r="I219" s="1" t="s">
        <v>131</v>
      </c>
      <c r="J219" s="1"/>
      <c r="K219" s="7"/>
    </row>
    <row r="220" spans="1:11" x14ac:dyDescent="0.2">
      <c r="A220" s="1">
        <v>219</v>
      </c>
      <c r="B220" s="1" t="s">
        <v>367</v>
      </c>
      <c r="C220" s="1">
        <v>62</v>
      </c>
      <c r="D220" s="1" t="s">
        <v>326</v>
      </c>
      <c r="E220" s="1" t="s">
        <v>109</v>
      </c>
      <c r="F220" s="1" t="s">
        <v>1</v>
      </c>
      <c r="G220" s="1" t="s">
        <v>355</v>
      </c>
      <c r="H220" s="1" t="s">
        <v>132</v>
      </c>
      <c r="I220" s="1" t="s">
        <v>133</v>
      </c>
      <c r="J220" s="1"/>
      <c r="K220" s="7"/>
    </row>
    <row r="221" spans="1:11" x14ac:dyDescent="0.2">
      <c r="A221" s="1">
        <v>220</v>
      </c>
      <c r="B221" s="1" t="s">
        <v>367</v>
      </c>
      <c r="C221" s="1">
        <v>62</v>
      </c>
      <c r="D221" s="1" t="s">
        <v>326</v>
      </c>
      <c r="E221" s="1" t="s">
        <v>109</v>
      </c>
      <c r="F221" s="1" t="s">
        <v>1</v>
      </c>
      <c r="G221" s="1" t="s">
        <v>355</v>
      </c>
      <c r="H221" s="1" t="s">
        <v>134</v>
      </c>
      <c r="I221" s="1" t="s">
        <v>135</v>
      </c>
      <c r="J221" s="1"/>
      <c r="K221" s="7"/>
    </row>
    <row r="222" spans="1:11" x14ac:dyDescent="0.2">
      <c r="A222" s="1">
        <v>221</v>
      </c>
      <c r="B222" s="1" t="s">
        <v>367</v>
      </c>
      <c r="C222" s="1">
        <v>62</v>
      </c>
      <c r="D222" s="1" t="s">
        <v>326</v>
      </c>
      <c r="E222" s="1" t="s">
        <v>109</v>
      </c>
      <c r="F222" s="1" t="s">
        <v>1</v>
      </c>
      <c r="G222" s="1" t="s">
        <v>355</v>
      </c>
      <c r="H222" s="1" t="s">
        <v>136</v>
      </c>
      <c r="I222" s="1" t="s">
        <v>137</v>
      </c>
      <c r="J222" s="1"/>
      <c r="K222" s="7"/>
    </row>
    <row r="223" spans="1:11" x14ac:dyDescent="0.2">
      <c r="A223" s="1">
        <v>222</v>
      </c>
      <c r="B223" s="1" t="s">
        <v>367</v>
      </c>
      <c r="C223" s="1">
        <v>62</v>
      </c>
      <c r="D223" s="1" t="s">
        <v>326</v>
      </c>
      <c r="E223" s="1" t="s">
        <v>109</v>
      </c>
      <c r="F223" s="1" t="s">
        <v>1</v>
      </c>
      <c r="G223" s="1" t="s">
        <v>355</v>
      </c>
      <c r="H223" s="1" t="s">
        <v>138</v>
      </c>
      <c r="I223" s="1" t="s">
        <v>139</v>
      </c>
      <c r="J223" s="1"/>
      <c r="K223" s="7"/>
    </row>
    <row r="224" spans="1:11" x14ac:dyDescent="0.2">
      <c r="A224" s="1">
        <v>223</v>
      </c>
      <c r="B224" s="1" t="s">
        <v>367</v>
      </c>
      <c r="C224" s="1">
        <v>62</v>
      </c>
      <c r="D224" s="1" t="s">
        <v>326</v>
      </c>
      <c r="E224" s="1" t="s">
        <v>109</v>
      </c>
      <c r="F224" s="1" t="s">
        <v>1</v>
      </c>
      <c r="G224" s="1" t="s">
        <v>355</v>
      </c>
      <c r="H224" s="1" t="s">
        <v>140</v>
      </c>
      <c r="I224" s="1" t="s">
        <v>141</v>
      </c>
      <c r="J224" s="1"/>
      <c r="K224" s="7"/>
    </row>
    <row r="225" spans="1:11" x14ac:dyDescent="0.2">
      <c r="A225" s="1">
        <v>224</v>
      </c>
      <c r="B225" s="1" t="s">
        <v>367</v>
      </c>
      <c r="C225" s="1">
        <v>62</v>
      </c>
      <c r="D225" s="1" t="s">
        <v>326</v>
      </c>
      <c r="E225" s="1" t="s">
        <v>109</v>
      </c>
      <c r="F225" s="1" t="s">
        <v>1</v>
      </c>
      <c r="G225" s="1" t="s">
        <v>355</v>
      </c>
      <c r="H225" s="1" t="s">
        <v>142</v>
      </c>
      <c r="I225" s="1" t="s">
        <v>143</v>
      </c>
      <c r="J225" s="1"/>
      <c r="K225" s="7"/>
    </row>
    <row r="226" spans="1:11" x14ac:dyDescent="0.2">
      <c r="A226" s="1">
        <v>225</v>
      </c>
      <c r="B226" s="1" t="s">
        <v>367</v>
      </c>
      <c r="C226" s="1">
        <v>62</v>
      </c>
      <c r="D226" s="1" t="s">
        <v>326</v>
      </c>
      <c r="E226" s="1" t="s">
        <v>109</v>
      </c>
      <c r="F226" s="1" t="s">
        <v>1</v>
      </c>
      <c r="G226" s="1" t="s">
        <v>355</v>
      </c>
      <c r="H226" s="1" t="s">
        <v>144</v>
      </c>
      <c r="I226" s="1" t="s">
        <v>145</v>
      </c>
      <c r="J226" s="1"/>
      <c r="K226" s="7"/>
    </row>
    <row r="227" spans="1:11" x14ac:dyDescent="0.2">
      <c r="A227" s="1">
        <v>226</v>
      </c>
      <c r="B227" s="1" t="s">
        <v>367</v>
      </c>
      <c r="C227" s="1">
        <v>62</v>
      </c>
      <c r="D227" s="1" t="s">
        <v>326</v>
      </c>
      <c r="E227" s="1" t="s">
        <v>109</v>
      </c>
      <c r="F227" s="1" t="s">
        <v>1</v>
      </c>
      <c r="G227" s="1" t="s">
        <v>355</v>
      </c>
      <c r="H227" s="1" t="s">
        <v>146</v>
      </c>
      <c r="I227" s="1" t="s">
        <v>147</v>
      </c>
      <c r="J227" s="1"/>
      <c r="K227" s="7"/>
    </row>
    <row r="228" spans="1:11" x14ac:dyDescent="0.2">
      <c r="A228" s="1">
        <v>227</v>
      </c>
      <c r="B228" s="1" t="s">
        <v>367</v>
      </c>
      <c r="C228" s="1">
        <v>62</v>
      </c>
      <c r="D228" s="1" t="s">
        <v>326</v>
      </c>
      <c r="E228" s="1" t="s">
        <v>109</v>
      </c>
      <c r="F228" s="1" t="s">
        <v>1</v>
      </c>
      <c r="G228" s="1" t="s">
        <v>355</v>
      </c>
      <c r="H228" s="1" t="s">
        <v>148</v>
      </c>
      <c r="I228" s="1" t="s">
        <v>149</v>
      </c>
      <c r="J228" s="1"/>
      <c r="K228" s="7"/>
    </row>
    <row r="229" spans="1:11" x14ac:dyDescent="0.2">
      <c r="A229" s="1">
        <v>228</v>
      </c>
      <c r="B229" s="1" t="s">
        <v>367</v>
      </c>
      <c r="C229" s="1">
        <v>62</v>
      </c>
      <c r="D229" s="1" t="s">
        <v>326</v>
      </c>
      <c r="E229" s="1" t="s">
        <v>109</v>
      </c>
      <c r="F229" s="1" t="s">
        <v>1</v>
      </c>
      <c r="G229" s="1" t="s">
        <v>355</v>
      </c>
      <c r="H229" s="1" t="s">
        <v>150</v>
      </c>
      <c r="I229" s="1" t="s">
        <v>151</v>
      </c>
      <c r="J229" s="1"/>
      <c r="K229" s="7"/>
    </row>
    <row r="230" spans="1:11" x14ac:dyDescent="0.2">
      <c r="A230" s="1">
        <v>229</v>
      </c>
      <c r="B230" s="1" t="s">
        <v>367</v>
      </c>
      <c r="C230" s="1">
        <v>62</v>
      </c>
      <c r="D230" s="1" t="s">
        <v>326</v>
      </c>
      <c r="E230" s="1" t="s">
        <v>109</v>
      </c>
      <c r="F230" s="1" t="s">
        <v>1</v>
      </c>
      <c r="G230" s="1" t="s">
        <v>355</v>
      </c>
      <c r="H230" s="1" t="s">
        <v>152</v>
      </c>
      <c r="I230" s="1" t="s">
        <v>153</v>
      </c>
      <c r="J230" s="1"/>
      <c r="K230" s="7"/>
    </row>
    <row r="231" spans="1:11" x14ac:dyDescent="0.2">
      <c r="A231" s="1">
        <v>230</v>
      </c>
      <c r="B231" s="1" t="s">
        <v>367</v>
      </c>
      <c r="C231" s="1">
        <v>62</v>
      </c>
      <c r="D231" s="1" t="s">
        <v>326</v>
      </c>
      <c r="E231" s="1" t="s">
        <v>109</v>
      </c>
      <c r="F231" s="1" t="s">
        <v>1</v>
      </c>
      <c r="G231" s="1" t="s">
        <v>355</v>
      </c>
      <c r="H231" s="1" t="s">
        <v>154</v>
      </c>
      <c r="I231" s="1" t="s">
        <v>155</v>
      </c>
      <c r="J231" s="1"/>
      <c r="K231" s="7"/>
    </row>
    <row r="232" spans="1:11" x14ac:dyDescent="0.2">
      <c r="A232" s="1">
        <v>231</v>
      </c>
      <c r="B232" s="1" t="s">
        <v>367</v>
      </c>
      <c r="C232" s="1">
        <v>62</v>
      </c>
      <c r="D232" s="1" t="s">
        <v>326</v>
      </c>
      <c r="E232" s="1" t="s">
        <v>109</v>
      </c>
      <c r="F232" s="1" t="s">
        <v>1</v>
      </c>
      <c r="G232" s="1" t="s">
        <v>355</v>
      </c>
      <c r="H232" s="1" t="s">
        <v>156</v>
      </c>
      <c r="I232" s="1" t="s">
        <v>157</v>
      </c>
      <c r="J232" s="1"/>
      <c r="K232" s="7"/>
    </row>
    <row r="233" spans="1:11" x14ac:dyDescent="0.2">
      <c r="A233" s="1">
        <v>232</v>
      </c>
      <c r="B233" s="1" t="s">
        <v>367</v>
      </c>
      <c r="C233" s="1">
        <v>62</v>
      </c>
      <c r="D233" s="1" t="s">
        <v>326</v>
      </c>
      <c r="E233" s="1" t="s">
        <v>109</v>
      </c>
      <c r="F233" s="1" t="s">
        <v>1</v>
      </c>
      <c r="G233" s="1" t="s">
        <v>355</v>
      </c>
      <c r="H233" s="1" t="s">
        <v>158</v>
      </c>
      <c r="I233" s="1" t="s">
        <v>159</v>
      </c>
      <c r="J233" s="1"/>
      <c r="K233" s="7"/>
    </row>
    <row r="234" spans="1:11" x14ac:dyDescent="0.2">
      <c r="A234" s="1">
        <v>233</v>
      </c>
      <c r="B234" s="1" t="s">
        <v>367</v>
      </c>
      <c r="C234" s="1">
        <v>62</v>
      </c>
      <c r="D234" s="1" t="s">
        <v>326</v>
      </c>
      <c r="E234" s="1" t="s">
        <v>109</v>
      </c>
      <c r="F234" s="1" t="s">
        <v>1</v>
      </c>
      <c r="G234" s="1" t="s">
        <v>355</v>
      </c>
      <c r="H234" s="1" t="s">
        <v>160</v>
      </c>
      <c r="I234" s="1" t="s">
        <v>161</v>
      </c>
      <c r="J234" s="1"/>
      <c r="K234" s="7"/>
    </row>
    <row r="235" spans="1:11" x14ac:dyDescent="0.2">
      <c r="A235" s="1">
        <v>234</v>
      </c>
      <c r="B235" s="1" t="s">
        <v>367</v>
      </c>
      <c r="C235" s="1">
        <v>62</v>
      </c>
      <c r="D235" s="1" t="s">
        <v>326</v>
      </c>
      <c r="E235" s="1" t="s">
        <v>109</v>
      </c>
      <c r="F235" s="1" t="s">
        <v>1</v>
      </c>
      <c r="G235" s="1" t="s">
        <v>355</v>
      </c>
      <c r="H235" s="1" t="s">
        <v>162</v>
      </c>
      <c r="I235" s="1" t="s">
        <v>163</v>
      </c>
      <c r="J235" s="1"/>
      <c r="K235" s="7"/>
    </row>
    <row r="236" spans="1:11" x14ac:dyDescent="0.2">
      <c r="A236" s="1">
        <v>235</v>
      </c>
      <c r="B236" s="1" t="s">
        <v>367</v>
      </c>
      <c r="C236" s="1">
        <v>62</v>
      </c>
      <c r="D236" s="1" t="s">
        <v>326</v>
      </c>
      <c r="E236" s="1" t="s">
        <v>109</v>
      </c>
      <c r="F236" s="1" t="s">
        <v>1</v>
      </c>
      <c r="G236" s="1" t="s">
        <v>355</v>
      </c>
      <c r="H236" s="1" t="s">
        <v>164</v>
      </c>
      <c r="I236" s="1" t="s">
        <v>165</v>
      </c>
      <c r="J236" s="1"/>
      <c r="K236" s="7"/>
    </row>
    <row r="237" spans="1:11" x14ac:dyDescent="0.2">
      <c r="A237" s="1">
        <v>236</v>
      </c>
      <c r="B237" s="1" t="s">
        <v>367</v>
      </c>
      <c r="C237" s="1">
        <v>62</v>
      </c>
      <c r="D237" s="1" t="s">
        <v>326</v>
      </c>
      <c r="E237" s="1" t="s">
        <v>109</v>
      </c>
      <c r="F237" s="1" t="s">
        <v>1</v>
      </c>
      <c r="G237" s="1" t="s">
        <v>355</v>
      </c>
      <c r="H237" s="1" t="s">
        <v>166</v>
      </c>
      <c r="I237" s="1" t="s">
        <v>167</v>
      </c>
      <c r="J237" s="1"/>
      <c r="K237" s="7"/>
    </row>
    <row r="238" spans="1:11" x14ac:dyDescent="0.2">
      <c r="A238" s="1">
        <v>237</v>
      </c>
      <c r="B238" s="1" t="s">
        <v>367</v>
      </c>
      <c r="C238" s="1">
        <v>62</v>
      </c>
      <c r="D238" s="1" t="s">
        <v>326</v>
      </c>
      <c r="E238" s="1" t="s">
        <v>109</v>
      </c>
      <c r="F238" s="1" t="s">
        <v>1</v>
      </c>
      <c r="G238" s="1" t="s">
        <v>355</v>
      </c>
      <c r="H238" s="1" t="s">
        <v>168</v>
      </c>
      <c r="I238" s="1" t="s">
        <v>169</v>
      </c>
      <c r="J238" s="1">
        <v>2.08</v>
      </c>
      <c r="K238" s="7">
        <v>75237</v>
      </c>
    </row>
    <row r="239" spans="1:11" x14ac:dyDescent="0.2">
      <c r="A239" s="1">
        <v>238</v>
      </c>
      <c r="B239" s="1" t="s">
        <v>367</v>
      </c>
      <c r="C239" s="1">
        <v>62</v>
      </c>
      <c r="D239" s="1" t="s">
        <v>326</v>
      </c>
      <c r="E239" s="1" t="s">
        <v>109</v>
      </c>
      <c r="F239" s="1" t="s">
        <v>1</v>
      </c>
      <c r="G239" s="1" t="s">
        <v>355</v>
      </c>
      <c r="H239" s="1" t="s">
        <v>170</v>
      </c>
      <c r="I239" s="1" t="s">
        <v>171</v>
      </c>
      <c r="J239" s="1"/>
      <c r="K239" s="7"/>
    </row>
    <row r="240" spans="1:11" x14ac:dyDescent="0.2">
      <c r="A240" s="1">
        <v>239</v>
      </c>
      <c r="B240" s="1" t="s">
        <v>367</v>
      </c>
      <c r="C240" s="1">
        <v>62</v>
      </c>
      <c r="D240" s="1" t="s">
        <v>326</v>
      </c>
      <c r="E240" s="1" t="s">
        <v>109</v>
      </c>
      <c r="F240" s="1" t="s">
        <v>1</v>
      </c>
      <c r="G240" s="1" t="s">
        <v>355</v>
      </c>
      <c r="H240" s="1" t="s">
        <v>172</v>
      </c>
      <c r="I240" s="1" t="s">
        <v>173</v>
      </c>
      <c r="J240" s="1"/>
      <c r="K240" s="7"/>
    </row>
    <row r="241" spans="1:11" x14ac:dyDescent="0.2">
      <c r="A241" s="1">
        <v>240</v>
      </c>
      <c r="B241" s="1" t="s">
        <v>367</v>
      </c>
      <c r="C241" s="1">
        <v>62</v>
      </c>
      <c r="D241" s="1" t="s">
        <v>326</v>
      </c>
      <c r="E241" s="1" t="s">
        <v>109</v>
      </c>
      <c r="F241" s="1" t="s">
        <v>1</v>
      </c>
      <c r="G241" s="1" t="s">
        <v>355</v>
      </c>
      <c r="H241" s="1" t="s">
        <v>174</v>
      </c>
      <c r="I241" s="1" t="s">
        <v>175</v>
      </c>
      <c r="J241" s="1"/>
      <c r="K241" s="7"/>
    </row>
    <row r="242" spans="1:11" x14ac:dyDescent="0.2">
      <c r="A242" s="1">
        <v>241</v>
      </c>
      <c r="B242" s="1" t="s">
        <v>367</v>
      </c>
      <c r="C242" s="1">
        <v>62</v>
      </c>
      <c r="D242" s="1" t="s">
        <v>326</v>
      </c>
      <c r="E242" s="1" t="s">
        <v>109</v>
      </c>
      <c r="F242" s="1" t="s">
        <v>1</v>
      </c>
      <c r="G242" s="1" t="s">
        <v>355</v>
      </c>
      <c r="H242" s="1" t="s">
        <v>176</v>
      </c>
      <c r="I242" s="1" t="s">
        <v>177</v>
      </c>
      <c r="J242" s="1"/>
      <c r="K242" s="7"/>
    </row>
    <row r="243" spans="1:11" x14ac:dyDescent="0.2">
      <c r="A243" s="1">
        <v>242</v>
      </c>
      <c r="B243" s="1" t="s">
        <v>367</v>
      </c>
      <c r="C243" s="1">
        <v>62</v>
      </c>
      <c r="D243" s="1" t="s">
        <v>326</v>
      </c>
      <c r="E243" s="1" t="s">
        <v>109</v>
      </c>
      <c r="F243" s="1" t="s">
        <v>1</v>
      </c>
      <c r="G243" s="1" t="s">
        <v>355</v>
      </c>
      <c r="H243" s="1" t="s">
        <v>178</v>
      </c>
      <c r="I243" s="1" t="s">
        <v>179</v>
      </c>
      <c r="J243" s="1">
        <v>0.9</v>
      </c>
      <c r="K243" s="7">
        <v>31995</v>
      </c>
    </row>
    <row r="244" spans="1:11" x14ac:dyDescent="0.2">
      <c r="A244" s="1">
        <v>243</v>
      </c>
      <c r="B244" s="1" t="s">
        <v>367</v>
      </c>
      <c r="C244" s="1">
        <v>62</v>
      </c>
      <c r="D244" s="1" t="s">
        <v>326</v>
      </c>
      <c r="E244" s="1" t="s">
        <v>109</v>
      </c>
      <c r="F244" s="1" t="s">
        <v>1</v>
      </c>
      <c r="G244" s="1" t="s">
        <v>355</v>
      </c>
      <c r="H244" s="1" t="s">
        <v>180</v>
      </c>
      <c r="I244" s="1" t="s">
        <v>181</v>
      </c>
      <c r="J244" s="1"/>
      <c r="K244" s="7"/>
    </row>
    <row r="245" spans="1:11" x14ac:dyDescent="0.2">
      <c r="A245" s="1">
        <v>244</v>
      </c>
      <c r="B245" s="1" t="s">
        <v>367</v>
      </c>
      <c r="C245" s="1">
        <v>62</v>
      </c>
      <c r="D245" s="1" t="s">
        <v>326</v>
      </c>
      <c r="E245" s="1" t="s">
        <v>109</v>
      </c>
      <c r="F245" s="1" t="s">
        <v>1</v>
      </c>
      <c r="G245" s="1" t="s">
        <v>355</v>
      </c>
      <c r="H245" s="1" t="s">
        <v>182</v>
      </c>
      <c r="I245" s="1" t="s">
        <v>183</v>
      </c>
      <c r="J245" s="1"/>
      <c r="K245" s="7"/>
    </row>
    <row r="246" spans="1:11" x14ac:dyDescent="0.2">
      <c r="A246" s="1">
        <v>245</v>
      </c>
      <c r="B246" s="1" t="s">
        <v>367</v>
      </c>
      <c r="C246" s="1">
        <v>62</v>
      </c>
      <c r="D246" s="1" t="s">
        <v>326</v>
      </c>
      <c r="E246" s="1" t="s">
        <v>109</v>
      </c>
      <c r="F246" s="1" t="s">
        <v>1</v>
      </c>
      <c r="G246" s="1" t="s">
        <v>353</v>
      </c>
      <c r="H246" s="1" t="s">
        <v>184</v>
      </c>
      <c r="I246" s="1" t="s">
        <v>185</v>
      </c>
      <c r="J246" s="1" t="s">
        <v>325</v>
      </c>
      <c r="K246" s="7"/>
    </row>
    <row r="247" spans="1:11" x14ac:dyDescent="0.2">
      <c r="A247" s="1">
        <v>246</v>
      </c>
      <c r="B247" s="1" t="s">
        <v>367</v>
      </c>
      <c r="C247" s="1">
        <v>62</v>
      </c>
      <c r="D247" s="1" t="s">
        <v>326</v>
      </c>
      <c r="E247" s="1" t="s">
        <v>109</v>
      </c>
      <c r="F247" s="1" t="s">
        <v>8</v>
      </c>
      <c r="G247" s="1" t="s">
        <v>353</v>
      </c>
      <c r="H247" s="1" t="s">
        <v>186</v>
      </c>
      <c r="I247" s="1" t="s">
        <v>187</v>
      </c>
      <c r="J247" s="1">
        <v>4.12</v>
      </c>
      <c r="K247" s="7">
        <v>165776</v>
      </c>
    </row>
    <row r="248" spans="1:11" x14ac:dyDescent="0.2">
      <c r="A248" s="1">
        <v>247</v>
      </c>
      <c r="B248" s="1" t="s">
        <v>367</v>
      </c>
      <c r="C248" s="1">
        <v>62</v>
      </c>
      <c r="D248" s="1" t="s">
        <v>326</v>
      </c>
      <c r="E248" s="1" t="s">
        <v>188</v>
      </c>
      <c r="F248" s="1" t="s">
        <v>8</v>
      </c>
      <c r="G248" s="1" t="s">
        <v>353</v>
      </c>
      <c r="H248" s="1" t="s">
        <v>189</v>
      </c>
      <c r="I248" s="1" t="s">
        <v>190</v>
      </c>
      <c r="J248" s="1">
        <v>4.12</v>
      </c>
      <c r="K248" s="7">
        <v>165776</v>
      </c>
    </row>
    <row r="249" spans="1:11" x14ac:dyDescent="0.2">
      <c r="A249" s="1">
        <v>248</v>
      </c>
      <c r="B249" s="1" t="s">
        <v>367</v>
      </c>
      <c r="C249" s="1">
        <v>62</v>
      </c>
      <c r="D249" s="1" t="s">
        <v>326</v>
      </c>
      <c r="E249" s="1" t="s">
        <v>188</v>
      </c>
      <c r="F249" s="1" t="s">
        <v>1</v>
      </c>
      <c r="G249" s="1" t="s">
        <v>353</v>
      </c>
      <c r="H249" s="1" t="s">
        <v>191</v>
      </c>
      <c r="I249" s="1" t="s">
        <v>192</v>
      </c>
      <c r="J249" s="1"/>
      <c r="K249" s="7"/>
    </row>
    <row r="250" spans="1:11" x14ac:dyDescent="0.2">
      <c r="A250" s="1">
        <v>249</v>
      </c>
      <c r="B250" s="1" t="s">
        <v>367</v>
      </c>
      <c r="C250" s="1">
        <v>62</v>
      </c>
      <c r="D250" s="1" t="s">
        <v>326</v>
      </c>
      <c r="E250" s="1" t="s">
        <v>188</v>
      </c>
      <c r="F250" s="1" t="s">
        <v>1</v>
      </c>
      <c r="G250" s="1" t="s">
        <v>353</v>
      </c>
      <c r="H250" s="1" t="s">
        <v>193</v>
      </c>
      <c r="I250" s="1" t="s">
        <v>194</v>
      </c>
      <c r="J250" s="1"/>
      <c r="K250" s="7"/>
    </row>
    <row r="251" spans="1:11" x14ac:dyDescent="0.2">
      <c r="A251" s="1">
        <v>250</v>
      </c>
      <c r="B251" s="1" t="s">
        <v>367</v>
      </c>
      <c r="C251" s="1">
        <v>62</v>
      </c>
      <c r="D251" s="1" t="s">
        <v>326</v>
      </c>
      <c r="E251" s="1" t="s">
        <v>188</v>
      </c>
      <c r="F251" s="1" t="s">
        <v>1</v>
      </c>
      <c r="G251" s="1" t="s">
        <v>353</v>
      </c>
      <c r="H251" s="1" t="s">
        <v>195</v>
      </c>
      <c r="I251" s="1" t="s">
        <v>196</v>
      </c>
      <c r="J251" s="1"/>
      <c r="K251" s="7"/>
    </row>
    <row r="252" spans="1:11" x14ac:dyDescent="0.2">
      <c r="A252" s="1">
        <v>251</v>
      </c>
      <c r="B252" s="1" t="s">
        <v>367</v>
      </c>
      <c r="C252" s="1">
        <v>62</v>
      </c>
      <c r="D252" s="1" t="s">
        <v>326</v>
      </c>
      <c r="E252" s="1" t="s">
        <v>188</v>
      </c>
      <c r="F252" s="1" t="s">
        <v>1</v>
      </c>
      <c r="G252" s="1" t="s">
        <v>353</v>
      </c>
      <c r="H252" s="1" t="s">
        <v>197</v>
      </c>
      <c r="I252" s="1" t="s">
        <v>198</v>
      </c>
      <c r="J252" s="1"/>
      <c r="K252" s="7"/>
    </row>
    <row r="253" spans="1:11" x14ac:dyDescent="0.2">
      <c r="A253" s="1">
        <v>252</v>
      </c>
      <c r="B253" s="1" t="s">
        <v>367</v>
      </c>
      <c r="C253" s="1">
        <v>62</v>
      </c>
      <c r="D253" s="1" t="s">
        <v>326</v>
      </c>
      <c r="E253" s="1" t="s">
        <v>188</v>
      </c>
      <c r="F253" s="1" t="s">
        <v>8</v>
      </c>
      <c r="G253" s="1" t="s">
        <v>353</v>
      </c>
      <c r="H253" s="1" t="s">
        <v>199</v>
      </c>
      <c r="I253" s="1" t="s">
        <v>200</v>
      </c>
      <c r="J253" s="1">
        <v>0</v>
      </c>
      <c r="K253" s="7">
        <v>0</v>
      </c>
    </row>
    <row r="254" spans="1:11" x14ac:dyDescent="0.2">
      <c r="A254" s="1">
        <v>253</v>
      </c>
      <c r="B254" s="1" t="s">
        <v>367</v>
      </c>
      <c r="C254" s="1">
        <v>62</v>
      </c>
      <c r="D254" s="1" t="s">
        <v>326</v>
      </c>
      <c r="E254" s="1" t="s">
        <v>188</v>
      </c>
      <c r="F254" s="1" t="s">
        <v>1</v>
      </c>
      <c r="G254" s="1" t="s">
        <v>353</v>
      </c>
      <c r="H254" s="1" t="s">
        <v>201</v>
      </c>
      <c r="I254" s="1" t="s">
        <v>202</v>
      </c>
      <c r="J254" s="1"/>
      <c r="K254" s="7"/>
    </row>
    <row r="255" spans="1:11" x14ac:dyDescent="0.2">
      <c r="A255" s="1">
        <v>254</v>
      </c>
      <c r="B255" s="1" t="s">
        <v>367</v>
      </c>
      <c r="C255" s="1">
        <v>62</v>
      </c>
      <c r="D255" s="1" t="s">
        <v>326</v>
      </c>
      <c r="E255" s="1" t="s">
        <v>188</v>
      </c>
      <c r="F255" s="1" t="s">
        <v>8</v>
      </c>
      <c r="G255" s="1" t="s">
        <v>353</v>
      </c>
      <c r="H255" s="1" t="s">
        <v>203</v>
      </c>
      <c r="I255" s="1" t="s">
        <v>204</v>
      </c>
      <c r="J255" s="1">
        <v>4.12</v>
      </c>
      <c r="K255" s="7">
        <v>165776</v>
      </c>
    </row>
    <row r="256" spans="1:11" x14ac:dyDescent="0.2">
      <c r="A256" s="1">
        <v>255</v>
      </c>
      <c r="B256" s="1" t="s">
        <v>367</v>
      </c>
      <c r="C256" s="1">
        <v>62</v>
      </c>
      <c r="D256" s="1" t="s">
        <v>326</v>
      </c>
      <c r="E256" s="1" t="s">
        <v>188</v>
      </c>
      <c r="F256" s="1" t="s">
        <v>1</v>
      </c>
      <c r="G256" s="1" t="s">
        <v>353</v>
      </c>
      <c r="H256" s="1" t="s">
        <v>205</v>
      </c>
      <c r="I256" s="1" t="s">
        <v>206</v>
      </c>
      <c r="J256" s="1"/>
      <c r="K256" s="7">
        <v>18145</v>
      </c>
    </row>
    <row r="257" spans="1:11" x14ac:dyDescent="0.2">
      <c r="A257" s="1">
        <v>256</v>
      </c>
      <c r="B257" s="1" t="s">
        <v>367</v>
      </c>
      <c r="C257" s="1">
        <v>62</v>
      </c>
      <c r="D257" s="1" t="s">
        <v>326</v>
      </c>
      <c r="E257" s="1" t="s">
        <v>188</v>
      </c>
      <c r="F257" s="1" t="s">
        <v>1</v>
      </c>
      <c r="G257" s="1" t="s">
        <v>353</v>
      </c>
      <c r="H257" s="1" t="s">
        <v>207</v>
      </c>
      <c r="I257" s="1" t="s">
        <v>208</v>
      </c>
      <c r="J257" s="1"/>
      <c r="K257" s="7">
        <v>34503</v>
      </c>
    </row>
    <row r="258" spans="1:11" x14ac:dyDescent="0.2">
      <c r="A258" s="1">
        <v>257</v>
      </c>
      <c r="B258" s="1" t="s">
        <v>367</v>
      </c>
      <c r="C258" s="1">
        <v>62</v>
      </c>
      <c r="D258" s="1" t="s">
        <v>326</v>
      </c>
      <c r="E258" s="1" t="s">
        <v>188</v>
      </c>
      <c r="F258" s="1" t="s">
        <v>1</v>
      </c>
      <c r="G258" s="1" t="s">
        <v>353</v>
      </c>
      <c r="H258" s="1" t="s">
        <v>209</v>
      </c>
      <c r="I258" s="1" t="s">
        <v>210</v>
      </c>
      <c r="J258" s="1"/>
      <c r="K258" s="7"/>
    </row>
    <row r="259" spans="1:11" x14ac:dyDescent="0.2">
      <c r="A259" s="1">
        <v>258</v>
      </c>
      <c r="B259" s="1" t="s">
        <v>367</v>
      </c>
      <c r="C259" s="1">
        <v>62</v>
      </c>
      <c r="D259" s="1" t="s">
        <v>326</v>
      </c>
      <c r="E259" s="1" t="s">
        <v>188</v>
      </c>
      <c r="F259" s="1" t="s">
        <v>8</v>
      </c>
      <c r="G259" s="1" t="s">
        <v>353</v>
      </c>
      <c r="H259" s="1" t="s">
        <v>211</v>
      </c>
      <c r="I259" s="1" t="s">
        <v>212</v>
      </c>
      <c r="J259" s="1"/>
      <c r="K259" s="7">
        <v>218424</v>
      </c>
    </row>
    <row r="260" spans="1:11" x14ac:dyDescent="0.2">
      <c r="A260" s="1">
        <v>259</v>
      </c>
      <c r="B260" s="1" t="s">
        <v>367</v>
      </c>
      <c r="C260" s="1">
        <v>62</v>
      </c>
      <c r="D260" s="1" t="s">
        <v>326</v>
      </c>
      <c r="E260" s="1" t="s">
        <v>188</v>
      </c>
      <c r="F260" s="1" t="s">
        <v>1</v>
      </c>
      <c r="G260" s="1" t="s">
        <v>353</v>
      </c>
      <c r="H260" s="1" t="s">
        <v>213</v>
      </c>
      <c r="I260" s="1" t="s">
        <v>214</v>
      </c>
      <c r="J260" s="1"/>
      <c r="K260" s="7">
        <v>34996</v>
      </c>
    </row>
    <row r="261" spans="1:11" x14ac:dyDescent="0.2">
      <c r="A261" s="1">
        <v>260</v>
      </c>
      <c r="B261" s="1" t="s">
        <v>367</v>
      </c>
      <c r="C261" s="1">
        <v>62</v>
      </c>
      <c r="D261" s="1" t="s">
        <v>326</v>
      </c>
      <c r="E261" s="1" t="s">
        <v>188</v>
      </c>
      <c r="F261" s="1" t="s">
        <v>1</v>
      </c>
      <c r="G261" s="1" t="s">
        <v>353</v>
      </c>
      <c r="H261" s="1" t="s">
        <v>215</v>
      </c>
      <c r="I261" s="1" t="s">
        <v>216</v>
      </c>
      <c r="J261" s="1"/>
      <c r="K261" s="7"/>
    </row>
    <row r="262" spans="1:11" x14ac:dyDescent="0.2">
      <c r="A262" s="1">
        <v>261</v>
      </c>
      <c r="B262" s="1" t="s">
        <v>367</v>
      </c>
      <c r="C262" s="1">
        <v>62</v>
      </c>
      <c r="D262" s="1" t="s">
        <v>326</v>
      </c>
      <c r="E262" s="1" t="s">
        <v>188</v>
      </c>
      <c r="F262" s="1" t="s">
        <v>1</v>
      </c>
      <c r="G262" s="1" t="s">
        <v>353</v>
      </c>
      <c r="H262" s="1" t="s">
        <v>217</v>
      </c>
      <c r="I262" s="1" t="s">
        <v>218</v>
      </c>
      <c r="J262" s="1"/>
      <c r="K262" s="7">
        <v>4629</v>
      </c>
    </row>
    <row r="263" spans="1:11" x14ac:dyDescent="0.2">
      <c r="A263" s="1">
        <v>262</v>
      </c>
      <c r="B263" s="1" t="s">
        <v>367</v>
      </c>
      <c r="C263" s="1">
        <v>62</v>
      </c>
      <c r="D263" s="1" t="s">
        <v>326</v>
      </c>
      <c r="E263" s="1" t="s">
        <v>188</v>
      </c>
      <c r="F263" s="1" t="s">
        <v>1</v>
      </c>
      <c r="G263" s="1" t="s">
        <v>353</v>
      </c>
      <c r="H263" s="1" t="s">
        <v>219</v>
      </c>
      <c r="I263" s="1" t="s">
        <v>220</v>
      </c>
      <c r="J263" s="1"/>
      <c r="K263" s="7"/>
    </row>
    <row r="264" spans="1:11" x14ac:dyDescent="0.2">
      <c r="A264" s="1">
        <v>263</v>
      </c>
      <c r="B264" s="1" t="s">
        <v>367</v>
      </c>
      <c r="C264" s="1">
        <v>62</v>
      </c>
      <c r="D264" s="1" t="s">
        <v>326</v>
      </c>
      <c r="E264" s="1" t="s">
        <v>188</v>
      </c>
      <c r="F264" s="1" t="s">
        <v>8</v>
      </c>
      <c r="G264" s="1" t="s">
        <v>353</v>
      </c>
      <c r="H264" s="1" t="s">
        <v>221</v>
      </c>
      <c r="I264" s="1" t="s">
        <v>222</v>
      </c>
      <c r="J264" s="1"/>
      <c r="K264" s="7">
        <v>39625</v>
      </c>
    </row>
    <row r="265" spans="1:11" x14ac:dyDescent="0.2">
      <c r="A265" s="1">
        <v>264</v>
      </c>
      <c r="B265" s="1" t="s">
        <v>367</v>
      </c>
      <c r="C265" s="1">
        <v>62</v>
      </c>
      <c r="D265" s="1" t="s">
        <v>326</v>
      </c>
      <c r="E265" s="1" t="s">
        <v>188</v>
      </c>
      <c r="F265" s="1" t="s">
        <v>1</v>
      </c>
      <c r="G265" s="1" t="s">
        <v>353</v>
      </c>
      <c r="H265" s="1" t="s">
        <v>223</v>
      </c>
      <c r="I265" s="1" t="s">
        <v>224</v>
      </c>
      <c r="J265" s="1"/>
      <c r="K265" s="7"/>
    </row>
    <row r="266" spans="1:11" x14ac:dyDescent="0.2">
      <c r="A266" s="1">
        <v>265</v>
      </c>
      <c r="B266" s="1" t="s">
        <v>367</v>
      </c>
      <c r="C266" s="1">
        <v>62</v>
      </c>
      <c r="D266" s="1" t="s">
        <v>326</v>
      </c>
      <c r="E266" s="1" t="s">
        <v>188</v>
      </c>
      <c r="F266" s="1" t="s">
        <v>1</v>
      </c>
      <c r="G266" s="1" t="s">
        <v>353</v>
      </c>
      <c r="H266" s="1" t="s">
        <v>225</v>
      </c>
      <c r="I266" s="1" t="s">
        <v>226</v>
      </c>
      <c r="J266" s="1"/>
      <c r="K266" s="7"/>
    </row>
    <row r="267" spans="1:11" x14ac:dyDescent="0.2">
      <c r="A267" s="1">
        <v>266</v>
      </c>
      <c r="B267" s="1" t="s">
        <v>367</v>
      </c>
      <c r="C267" s="1">
        <v>62</v>
      </c>
      <c r="D267" s="1" t="s">
        <v>326</v>
      </c>
      <c r="E267" s="1" t="s">
        <v>188</v>
      </c>
      <c r="F267" s="1" t="s">
        <v>1</v>
      </c>
      <c r="G267" s="1" t="s">
        <v>353</v>
      </c>
      <c r="H267" s="1" t="s">
        <v>227</v>
      </c>
      <c r="I267" s="1" t="s">
        <v>228</v>
      </c>
      <c r="J267" s="1"/>
      <c r="K267" s="7"/>
    </row>
    <row r="268" spans="1:11" x14ac:dyDescent="0.2">
      <c r="A268" s="1">
        <v>267</v>
      </c>
      <c r="B268" s="1" t="s">
        <v>367</v>
      </c>
      <c r="C268" s="1">
        <v>62</v>
      </c>
      <c r="D268" s="1" t="s">
        <v>326</v>
      </c>
      <c r="E268" s="1" t="s">
        <v>188</v>
      </c>
      <c r="F268" s="1" t="s">
        <v>1</v>
      </c>
      <c r="G268" s="1" t="s">
        <v>353</v>
      </c>
      <c r="H268" s="1" t="s">
        <v>229</v>
      </c>
      <c r="I268" s="1" t="s">
        <v>230</v>
      </c>
      <c r="J268" s="1"/>
      <c r="K268" s="7"/>
    </row>
    <row r="269" spans="1:11" x14ac:dyDescent="0.2">
      <c r="A269" s="1">
        <v>268</v>
      </c>
      <c r="B269" s="1" t="s">
        <v>367</v>
      </c>
      <c r="C269" s="1">
        <v>62</v>
      </c>
      <c r="D269" s="1" t="s">
        <v>326</v>
      </c>
      <c r="E269" s="1" t="s">
        <v>188</v>
      </c>
      <c r="F269" s="1" t="s">
        <v>1</v>
      </c>
      <c r="G269" s="1" t="s">
        <v>353</v>
      </c>
      <c r="H269" s="1" t="s">
        <v>231</v>
      </c>
      <c r="I269" s="1" t="s">
        <v>232</v>
      </c>
      <c r="J269" s="1"/>
      <c r="K269" s="7">
        <v>823</v>
      </c>
    </row>
    <row r="270" spans="1:11" x14ac:dyDescent="0.2">
      <c r="A270" s="1">
        <v>269</v>
      </c>
      <c r="B270" s="1" t="s">
        <v>367</v>
      </c>
      <c r="C270" s="1">
        <v>62</v>
      </c>
      <c r="D270" s="1" t="s">
        <v>326</v>
      </c>
      <c r="E270" s="1" t="s">
        <v>188</v>
      </c>
      <c r="F270" s="1" t="s">
        <v>1</v>
      </c>
      <c r="G270" s="1" t="s">
        <v>353</v>
      </c>
      <c r="H270" s="1" t="s">
        <v>233</v>
      </c>
      <c r="I270" s="1" t="s">
        <v>234</v>
      </c>
      <c r="J270" s="1"/>
      <c r="K270" s="7">
        <v>3950</v>
      </c>
    </row>
    <row r="271" spans="1:11" x14ac:dyDescent="0.2">
      <c r="A271" s="1">
        <v>270</v>
      </c>
      <c r="B271" s="1" t="s">
        <v>367</v>
      </c>
      <c r="C271" s="1">
        <v>62</v>
      </c>
      <c r="D271" s="1" t="s">
        <v>326</v>
      </c>
      <c r="E271" s="1" t="s">
        <v>188</v>
      </c>
      <c r="F271" s="1" t="s">
        <v>1</v>
      </c>
      <c r="G271" s="1" t="s">
        <v>353</v>
      </c>
      <c r="H271" s="1" t="s">
        <v>235</v>
      </c>
      <c r="I271" s="1" t="s">
        <v>236</v>
      </c>
      <c r="J271" s="1"/>
      <c r="K271" s="7">
        <v>43</v>
      </c>
    </row>
    <row r="272" spans="1:11" x14ac:dyDescent="0.2">
      <c r="A272" s="1">
        <v>271</v>
      </c>
      <c r="B272" s="1" t="s">
        <v>367</v>
      </c>
      <c r="C272" s="1">
        <v>62</v>
      </c>
      <c r="D272" s="1" t="s">
        <v>326</v>
      </c>
      <c r="E272" s="1" t="s">
        <v>188</v>
      </c>
      <c r="F272" s="1" t="s">
        <v>1</v>
      </c>
      <c r="G272" s="1" t="s">
        <v>353</v>
      </c>
      <c r="H272" s="1" t="s">
        <v>237</v>
      </c>
      <c r="I272" s="1" t="s">
        <v>238</v>
      </c>
      <c r="J272" s="1"/>
      <c r="K272" s="7"/>
    </row>
    <row r="273" spans="1:11" x14ac:dyDescent="0.2">
      <c r="A273" s="1">
        <v>272</v>
      </c>
      <c r="B273" s="1" t="s">
        <v>367</v>
      </c>
      <c r="C273" s="1">
        <v>62</v>
      </c>
      <c r="D273" s="1" t="s">
        <v>326</v>
      </c>
      <c r="E273" s="1" t="s">
        <v>188</v>
      </c>
      <c r="F273" s="1" t="s">
        <v>1</v>
      </c>
      <c r="G273" s="1" t="s">
        <v>353</v>
      </c>
      <c r="H273" s="1" t="s">
        <v>239</v>
      </c>
      <c r="I273" s="1" t="s">
        <v>240</v>
      </c>
      <c r="J273" s="1"/>
      <c r="K273" s="7">
        <v>67</v>
      </c>
    </row>
    <row r="274" spans="1:11" x14ac:dyDescent="0.2">
      <c r="A274" s="1">
        <v>273</v>
      </c>
      <c r="B274" s="1" t="s">
        <v>367</v>
      </c>
      <c r="C274" s="1">
        <v>62</v>
      </c>
      <c r="D274" s="1" t="s">
        <v>326</v>
      </c>
      <c r="E274" s="1" t="s">
        <v>188</v>
      </c>
      <c r="F274" s="1" t="s">
        <v>1</v>
      </c>
      <c r="G274" s="1" t="s">
        <v>353</v>
      </c>
      <c r="H274" s="1" t="s">
        <v>241</v>
      </c>
      <c r="I274" s="1" t="s">
        <v>242</v>
      </c>
      <c r="J274" s="1"/>
      <c r="K274" s="7"/>
    </row>
    <row r="275" spans="1:11" x14ac:dyDescent="0.2">
      <c r="A275" s="1">
        <v>274</v>
      </c>
      <c r="B275" s="1" t="s">
        <v>367</v>
      </c>
      <c r="C275" s="1">
        <v>62</v>
      </c>
      <c r="D275" s="1" t="s">
        <v>326</v>
      </c>
      <c r="E275" s="1" t="s">
        <v>188</v>
      </c>
      <c r="F275" s="1" t="s">
        <v>1</v>
      </c>
      <c r="G275" s="1" t="s">
        <v>353</v>
      </c>
      <c r="H275" s="1" t="s">
        <v>243</v>
      </c>
      <c r="I275" s="1" t="s">
        <v>244</v>
      </c>
      <c r="J275" s="1"/>
      <c r="K275" s="7"/>
    </row>
    <row r="276" spans="1:11" x14ac:dyDescent="0.2">
      <c r="A276" s="1">
        <v>275</v>
      </c>
      <c r="B276" s="1" t="s">
        <v>367</v>
      </c>
      <c r="C276" s="1">
        <v>62</v>
      </c>
      <c r="D276" s="1" t="s">
        <v>326</v>
      </c>
      <c r="E276" s="1" t="s">
        <v>188</v>
      </c>
      <c r="F276" s="1" t="s">
        <v>1</v>
      </c>
      <c r="G276" s="1" t="s">
        <v>353</v>
      </c>
      <c r="H276" s="1" t="s">
        <v>245</v>
      </c>
      <c r="I276" s="1" t="s">
        <v>246</v>
      </c>
      <c r="J276" s="1"/>
      <c r="K276" s="7"/>
    </row>
    <row r="277" spans="1:11" x14ac:dyDescent="0.2">
      <c r="A277" s="1">
        <v>276</v>
      </c>
      <c r="B277" s="1" t="s">
        <v>367</v>
      </c>
      <c r="C277" s="1">
        <v>62</v>
      </c>
      <c r="D277" s="1" t="s">
        <v>326</v>
      </c>
      <c r="E277" s="1" t="s">
        <v>188</v>
      </c>
      <c r="F277" s="1" t="s">
        <v>1</v>
      </c>
      <c r="G277" s="1" t="s">
        <v>353</v>
      </c>
      <c r="H277" s="1" t="s">
        <v>247</v>
      </c>
      <c r="I277" s="1" t="s">
        <v>248</v>
      </c>
      <c r="J277" s="1"/>
      <c r="K277" s="7"/>
    </row>
    <row r="278" spans="1:11" x14ac:dyDescent="0.2">
      <c r="A278" s="1">
        <v>277</v>
      </c>
      <c r="B278" s="1" t="s">
        <v>367</v>
      </c>
      <c r="C278" s="1">
        <v>62</v>
      </c>
      <c r="D278" s="1" t="s">
        <v>326</v>
      </c>
      <c r="E278" s="1" t="s">
        <v>188</v>
      </c>
      <c r="F278" s="1" t="s">
        <v>1</v>
      </c>
      <c r="G278" s="1" t="s">
        <v>353</v>
      </c>
      <c r="H278" s="1" t="s">
        <v>249</v>
      </c>
      <c r="I278" s="1" t="s">
        <v>250</v>
      </c>
      <c r="J278" s="1"/>
      <c r="K278" s="7"/>
    </row>
    <row r="279" spans="1:11" x14ac:dyDescent="0.2">
      <c r="A279" s="1">
        <v>278</v>
      </c>
      <c r="B279" s="1" t="s">
        <v>367</v>
      </c>
      <c r="C279" s="1">
        <v>62</v>
      </c>
      <c r="D279" s="1" t="s">
        <v>326</v>
      </c>
      <c r="E279" s="1" t="s">
        <v>188</v>
      </c>
      <c r="F279" s="1" t="s">
        <v>1</v>
      </c>
      <c r="G279" s="1" t="s">
        <v>353</v>
      </c>
      <c r="H279" s="1" t="s">
        <v>251</v>
      </c>
      <c r="I279" s="1" t="s">
        <v>252</v>
      </c>
      <c r="J279" s="1"/>
      <c r="K279" s="7"/>
    </row>
    <row r="280" spans="1:11" x14ac:dyDescent="0.2">
      <c r="A280" s="1">
        <v>279</v>
      </c>
      <c r="B280" s="1" t="s">
        <v>367</v>
      </c>
      <c r="C280" s="1">
        <v>62</v>
      </c>
      <c r="D280" s="1" t="s">
        <v>326</v>
      </c>
      <c r="E280" s="1" t="s">
        <v>188</v>
      </c>
      <c r="F280" s="1" t="s">
        <v>1</v>
      </c>
      <c r="G280" s="1" t="s">
        <v>353</v>
      </c>
      <c r="H280" s="1" t="s">
        <v>253</v>
      </c>
      <c r="I280" s="1" t="s">
        <v>254</v>
      </c>
      <c r="J280" s="1"/>
      <c r="K280" s="7">
        <v>24336</v>
      </c>
    </row>
    <row r="281" spans="1:11" x14ac:dyDescent="0.2">
      <c r="A281" s="1">
        <v>280</v>
      </c>
      <c r="B281" s="1" t="s">
        <v>367</v>
      </c>
      <c r="C281" s="1">
        <v>62</v>
      </c>
      <c r="D281" s="1" t="s">
        <v>326</v>
      </c>
      <c r="E281" s="1" t="s">
        <v>188</v>
      </c>
      <c r="F281" s="1" t="s">
        <v>1</v>
      </c>
      <c r="G281" s="1" t="s">
        <v>353</v>
      </c>
      <c r="H281" s="1" t="s">
        <v>255</v>
      </c>
      <c r="I281" s="1" t="s">
        <v>256</v>
      </c>
      <c r="J281" s="1"/>
      <c r="K281" s="7"/>
    </row>
    <row r="282" spans="1:11" x14ac:dyDescent="0.2">
      <c r="A282" s="1">
        <v>281</v>
      </c>
      <c r="B282" s="1" t="s">
        <v>367</v>
      </c>
      <c r="C282" s="1">
        <v>62</v>
      </c>
      <c r="D282" s="1" t="s">
        <v>326</v>
      </c>
      <c r="E282" s="1" t="s">
        <v>188</v>
      </c>
      <c r="F282" s="1" t="s">
        <v>1</v>
      </c>
      <c r="G282" s="1" t="s">
        <v>353</v>
      </c>
      <c r="H282" s="1" t="s">
        <v>257</v>
      </c>
      <c r="I282" s="1" t="s">
        <v>258</v>
      </c>
      <c r="J282" s="1"/>
      <c r="K282" s="7"/>
    </row>
    <row r="283" spans="1:11" x14ac:dyDescent="0.2">
      <c r="A283" s="1">
        <v>282</v>
      </c>
      <c r="B283" s="1" t="s">
        <v>367</v>
      </c>
      <c r="C283" s="1">
        <v>62</v>
      </c>
      <c r="D283" s="1" t="s">
        <v>326</v>
      </c>
      <c r="E283" s="1" t="s">
        <v>188</v>
      </c>
      <c r="F283" s="1" t="s">
        <v>8</v>
      </c>
      <c r="G283" s="1" t="s">
        <v>353</v>
      </c>
      <c r="H283" s="1" t="s">
        <v>259</v>
      </c>
      <c r="I283" s="1" t="s">
        <v>260</v>
      </c>
      <c r="J283" s="1"/>
      <c r="K283" s="7">
        <v>29219</v>
      </c>
    </row>
    <row r="284" spans="1:11" x14ac:dyDescent="0.2">
      <c r="A284" s="1">
        <v>283</v>
      </c>
      <c r="B284" s="1" t="s">
        <v>367</v>
      </c>
      <c r="C284" s="1">
        <v>62</v>
      </c>
      <c r="D284" s="1" t="s">
        <v>326</v>
      </c>
      <c r="E284" s="1" t="s">
        <v>188</v>
      </c>
      <c r="F284" s="1" t="s">
        <v>1</v>
      </c>
      <c r="G284" s="1" t="s">
        <v>353</v>
      </c>
      <c r="H284" s="1" t="s">
        <v>261</v>
      </c>
      <c r="I284" s="1" t="s">
        <v>262</v>
      </c>
      <c r="J284" s="1"/>
      <c r="K284" s="7"/>
    </row>
    <row r="285" spans="1:11" x14ac:dyDescent="0.2">
      <c r="A285" s="1">
        <v>284</v>
      </c>
      <c r="B285" s="1" t="s">
        <v>367</v>
      </c>
      <c r="C285" s="1">
        <v>62</v>
      </c>
      <c r="D285" s="1" t="s">
        <v>326</v>
      </c>
      <c r="E285" s="1" t="s">
        <v>188</v>
      </c>
      <c r="F285" s="1" t="s">
        <v>1</v>
      </c>
      <c r="G285" s="1" t="s">
        <v>353</v>
      </c>
      <c r="H285" s="1" t="s">
        <v>263</v>
      </c>
      <c r="I285" s="1" t="s">
        <v>264</v>
      </c>
      <c r="J285" s="1"/>
      <c r="K285" s="7"/>
    </row>
    <row r="286" spans="1:11" x14ac:dyDescent="0.2">
      <c r="A286" s="1">
        <v>285</v>
      </c>
      <c r="B286" s="1" t="s">
        <v>367</v>
      </c>
      <c r="C286" s="1">
        <v>62</v>
      </c>
      <c r="D286" s="1" t="s">
        <v>326</v>
      </c>
      <c r="E286" s="1" t="s">
        <v>188</v>
      </c>
      <c r="F286" s="1" t="s">
        <v>1</v>
      </c>
      <c r="G286" s="1" t="s">
        <v>353</v>
      </c>
      <c r="H286" s="1" t="s">
        <v>265</v>
      </c>
      <c r="I286" s="1" t="s">
        <v>266</v>
      </c>
      <c r="J286" s="1"/>
      <c r="K286" s="7">
        <v>2002</v>
      </c>
    </row>
    <row r="287" spans="1:11" x14ac:dyDescent="0.2">
      <c r="A287" s="1">
        <v>286</v>
      </c>
      <c r="B287" s="1" t="s">
        <v>367</v>
      </c>
      <c r="C287" s="1">
        <v>62</v>
      </c>
      <c r="D287" s="1" t="s">
        <v>326</v>
      </c>
      <c r="E287" s="1" t="s">
        <v>188</v>
      </c>
      <c r="F287" s="1" t="s">
        <v>1</v>
      </c>
      <c r="G287" s="1" t="s">
        <v>353</v>
      </c>
      <c r="H287" s="1" t="s">
        <v>267</v>
      </c>
      <c r="I287" s="1" t="s">
        <v>268</v>
      </c>
      <c r="J287" s="1"/>
      <c r="K287" s="7">
        <v>11740</v>
      </c>
    </row>
    <row r="288" spans="1:11" x14ac:dyDescent="0.2">
      <c r="A288" s="1">
        <v>287</v>
      </c>
      <c r="B288" s="1" t="s">
        <v>367</v>
      </c>
      <c r="C288" s="1">
        <v>62</v>
      </c>
      <c r="D288" s="1" t="s">
        <v>326</v>
      </c>
      <c r="E288" s="1" t="s">
        <v>188</v>
      </c>
      <c r="F288" s="1" t="s">
        <v>1</v>
      </c>
      <c r="G288" s="1" t="s">
        <v>353</v>
      </c>
      <c r="H288" s="1" t="s">
        <v>269</v>
      </c>
      <c r="I288" s="1" t="s">
        <v>270</v>
      </c>
      <c r="J288" s="1"/>
      <c r="K288" s="7"/>
    </row>
    <row r="289" spans="1:11" x14ac:dyDescent="0.2">
      <c r="A289" s="1">
        <v>288</v>
      </c>
      <c r="B289" s="1" t="s">
        <v>367</v>
      </c>
      <c r="C289" s="1">
        <v>62</v>
      </c>
      <c r="D289" s="1" t="s">
        <v>326</v>
      </c>
      <c r="E289" s="1" t="s">
        <v>188</v>
      </c>
      <c r="F289" s="1" t="s">
        <v>1</v>
      </c>
      <c r="G289" s="1" t="s">
        <v>353</v>
      </c>
      <c r="H289" s="1" t="s">
        <v>271</v>
      </c>
      <c r="I289" s="1" t="s">
        <v>272</v>
      </c>
      <c r="J289" s="1"/>
      <c r="K289" s="7"/>
    </row>
    <row r="290" spans="1:11" x14ac:dyDescent="0.2">
      <c r="A290" s="1">
        <v>289</v>
      </c>
      <c r="B290" s="1" t="s">
        <v>367</v>
      </c>
      <c r="C290" s="1">
        <v>62</v>
      </c>
      <c r="D290" s="1" t="s">
        <v>326</v>
      </c>
      <c r="E290" s="1" t="s">
        <v>188</v>
      </c>
      <c r="F290" s="1" t="s">
        <v>8</v>
      </c>
      <c r="G290" s="1" t="s">
        <v>353</v>
      </c>
      <c r="H290" s="1" t="s">
        <v>273</v>
      </c>
      <c r="I290" s="1" t="s">
        <v>274</v>
      </c>
      <c r="J290" s="1"/>
      <c r="K290" s="7">
        <v>13742</v>
      </c>
    </row>
    <row r="291" spans="1:11" x14ac:dyDescent="0.2">
      <c r="A291" s="1">
        <v>290</v>
      </c>
      <c r="B291" s="1" t="s">
        <v>367</v>
      </c>
      <c r="C291" s="1">
        <v>62</v>
      </c>
      <c r="D291" s="1" t="s">
        <v>326</v>
      </c>
      <c r="E291" s="1" t="s">
        <v>188</v>
      </c>
      <c r="F291" s="1" t="s">
        <v>1</v>
      </c>
      <c r="G291" s="1" t="s">
        <v>353</v>
      </c>
      <c r="H291" s="1" t="s">
        <v>275</v>
      </c>
      <c r="I291" s="1" t="s">
        <v>276</v>
      </c>
      <c r="J291" s="1"/>
      <c r="K291" s="7">
        <v>28302.090915037286</v>
      </c>
    </row>
    <row r="292" spans="1:11" x14ac:dyDescent="0.2">
      <c r="A292" s="1">
        <v>291</v>
      </c>
      <c r="B292" s="1" t="s">
        <v>367</v>
      </c>
      <c r="C292" s="1">
        <v>62</v>
      </c>
      <c r="D292" s="1" t="s">
        <v>326</v>
      </c>
      <c r="E292" s="1" t="s">
        <v>188</v>
      </c>
      <c r="F292" s="1" t="s">
        <v>8</v>
      </c>
      <c r="G292" s="1" t="s">
        <v>353</v>
      </c>
      <c r="H292" s="1" t="s">
        <v>277</v>
      </c>
      <c r="I292" s="1" t="s">
        <v>278</v>
      </c>
      <c r="J292" s="1"/>
      <c r="K292" s="7">
        <v>329312.09091503726</v>
      </c>
    </row>
    <row r="293" spans="1:11" x14ac:dyDescent="0.2">
      <c r="A293" s="1">
        <v>292</v>
      </c>
      <c r="B293" s="1" t="s">
        <v>367</v>
      </c>
      <c r="C293" s="1">
        <v>62</v>
      </c>
      <c r="D293" s="1" t="s">
        <v>326</v>
      </c>
      <c r="E293" s="1" t="s">
        <v>188</v>
      </c>
      <c r="F293" s="1" t="s">
        <v>1</v>
      </c>
      <c r="G293" s="1" t="s">
        <v>353</v>
      </c>
      <c r="H293" s="1" t="s">
        <v>279</v>
      </c>
      <c r="I293" s="1" t="s">
        <v>280</v>
      </c>
      <c r="J293" s="1"/>
      <c r="K293" s="7"/>
    </row>
    <row r="294" spans="1:11" x14ac:dyDescent="0.2">
      <c r="A294" s="1">
        <v>293</v>
      </c>
      <c r="B294" s="1" t="s">
        <v>367</v>
      </c>
      <c r="C294" s="1">
        <v>62</v>
      </c>
      <c r="D294" s="1" t="s">
        <v>326</v>
      </c>
      <c r="E294" s="1" t="s">
        <v>188</v>
      </c>
      <c r="F294" s="1" t="s">
        <v>1</v>
      </c>
      <c r="G294" s="1" t="s">
        <v>353</v>
      </c>
      <c r="H294" s="1" t="s">
        <v>281</v>
      </c>
      <c r="I294" s="1" t="s">
        <v>282</v>
      </c>
      <c r="J294" s="1"/>
      <c r="K294" s="7"/>
    </row>
    <row r="295" spans="1:11" x14ac:dyDescent="0.2">
      <c r="A295" s="1">
        <v>294</v>
      </c>
      <c r="B295" s="1" t="s">
        <v>367</v>
      </c>
      <c r="C295" s="1">
        <v>62</v>
      </c>
      <c r="D295" s="1" t="s">
        <v>326</v>
      </c>
      <c r="E295" s="1" t="s">
        <v>188</v>
      </c>
      <c r="F295" s="1" t="s">
        <v>8</v>
      </c>
      <c r="G295" s="1" t="s">
        <v>353</v>
      </c>
      <c r="H295" s="1" t="s">
        <v>283</v>
      </c>
      <c r="I295" s="1" t="s">
        <v>284</v>
      </c>
      <c r="J295" s="1"/>
      <c r="K295" s="7">
        <v>329312.09091503726</v>
      </c>
    </row>
    <row r="296" spans="1:11" x14ac:dyDescent="0.2">
      <c r="A296" s="1">
        <v>295</v>
      </c>
      <c r="B296" s="1" t="s">
        <v>367</v>
      </c>
      <c r="C296" s="1">
        <v>62</v>
      </c>
      <c r="D296" s="1" t="s">
        <v>326</v>
      </c>
      <c r="E296" s="1" t="s">
        <v>188</v>
      </c>
      <c r="F296" s="1" t="s">
        <v>8</v>
      </c>
      <c r="G296" s="1" t="s">
        <v>353</v>
      </c>
      <c r="H296" s="1" t="s">
        <v>285</v>
      </c>
      <c r="I296" s="1" t="s">
        <v>286</v>
      </c>
      <c r="J296" s="1"/>
      <c r="K296" s="7">
        <v>291568</v>
      </c>
    </row>
    <row r="297" spans="1:11" x14ac:dyDescent="0.2">
      <c r="A297" s="1">
        <v>296</v>
      </c>
      <c r="B297" s="1" t="s">
        <v>367</v>
      </c>
      <c r="C297" s="1">
        <v>62</v>
      </c>
      <c r="D297" s="1" t="s">
        <v>326</v>
      </c>
      <c r="E297" s="1" t="s">
        <v>188</v>
      </c>
      <c r="F297" s="1" t="s">
        <v>1</v>
      </c>
      <c r="G297" s="1" t="s">
        <v>353</v>
      </c>
      <c r="H297" s="1" t="s">
        <v>287</v>
      </c>
      <c r="I297" s="1" t="s">
        <v>288</v>
      </c>
      <c r="J297" s="1"/>
      <c r="K297" s="7">
        <v>-37744.090915037261</v>
      </c>
    </row>
    <row r="298" spans="1:11" x14ac:dyDescent="0.2">
      <c r="A298" s="1">
        <v>297</v>
      </c>
      <c r="B298" s="1" t="s">
        <v>367</v>
      </c>
      <c r="C298" s="1">
        <v>62</v>
      </c>
      <c r="D298" s="1" t="s">
        <v>326</v>
      </c>
      <c r="E298" s="1" t="s">
        <v>289</v>
      </c>
      <c r="F298" s="1" t="s">
        <v>1</v>
      </c>
      <c r="G298" s="1" t="s">
        <v>353</v>
      </c>
      <c r="H298" s="1" t="s">
        <v>290</v>
      </c>
      <c r="I298" s="1" t="s">
        <v>291</v>
      </c>
      <c r="J298" s="1"/>
      <c r="K298" s="7"/>
    </row>
    <row r="299" spans="1:11" x14ac:dyDescent="0.2">
      <c r="A299" s="1">
        <v>298</v>
      </c>
      <c r="B299" s="1" t="s">
        <v>367</v>
      </c>
      <c r="C299" s="1">
        <v>62</v>
      </c>
      <c r="D299" s="1" t="s">
        <v>326</v>
      </c>
      <c r="E299" s="1" t="s">
        <v>289</v>
      </c>
      <c r="F299" s="1" t="s">
        <v>1</v>
      </c>
      <c r="G299" s="1" t="s">
        <v>353</v>
      </c>
      <c r="H299" s="1" t="s">
        <v>292</v>
      </c>
      <c r="I299" s="1" t="s">
        <v>293</v>
      </c>
      <c r="J299" s="1"/>
      <c r="K299" s="7"/>
    </row>
    <row r="300" spans="1:11" x14ac:dyDescent="0.2">
      <c r="A300" s="1">
        <v>299</v>
      </c>
      <c r="B300" s="1" t="s">
        <v>367</v>
      </c>
      <c r="C300" s="1">
        <v>62</v>
      </c>
      <c r="D300" s="1" t="s">
        <v>326</v>
      </c>
      <c r="E300" s="1" t="s">
        <v>289</v>
      </c>
      <c r="F300" s="1" t="s">
        <v>1</v>
      </c>
      <c r="G300" s="1" t="s">
        <v>353</v>
      </c>
      <c r="H300" s="1" t="s">
        <v>294</v>
      </c>
      <c r="I300" s="1" t="s">
        <v>295</v>
      </c>
      <c r="J300" s="1"/>
      <c r="K300" s="7"/>
    </row>
    <row r="301" spans="1:11" x14ac:dyDescent="0.2">
      <c r="A301" s="1">
        <v>300</v>
      </c>
      <c r="B301" s="1" t="s">
        <v>367</v>
      </c>
      <c r="C301" s="1">
        <v>62</v>
      </c>
      <c r="D301" s="1" t="s">
        <v>326</v>
      </c>
      <c r="E301" s="1" t="s">
        <v>289</v>
      </c>
      <c r="F301" s="1" t="s">
        <v>1</v>
      </c>
      <c r="G301" s="1" t="s">
        <v>353</v>
      </c>
      <c r="H301" s="1" t="s">
        <v>296</v>
      </c>
      <c r="I301" s="1" t="s">
        <v>297</v>
      </c>
      <c r="J301" s="1"/>
      <c r="K301" s="7"/>
    </row>
    <row r="302" spans="1:11" x14ac:dyDescent="0.2">
      <c r="A302" s="1">
        <v>301</v>
      </c>
      <c r="B302" s="1" t="s">
        <v>367</v>
      </c>
      <c r="C302" s="1">
        <v>62</v>
      </c>
      <c r="D302" s="1" t="s">
        <v>326</v>
      </c>
      <c r="E302" s="1" t="s">
        <v>289</v>
      </c>
      <c r="F302" s="1" t="s">
        <v>1</v>
      </c>
      <c r="G302" s="1" t="s">
        <v>353</v>
      </c>
      <c r="H302" s="1" t="s">
        <v>298</v>
      </c>
      <c r="I302" s="1" t="s">
        <v>299</v>
      </c>
      <c r="J302" s="1"/>
      <c r="K302" s="7"/>
    </row>
    <row r="303" spans="1:11" x14ac:dyDescent="0.2">
      <c r="A303" s="1">
        <v>302</v>
      </c>
      <c r="B303" s="1" t="s">
        <v>367</v>
      </c>
      <c r="C303" s="1">
        <v>62</v>
      </c>
      <c r="D303" s="1" t="s">
        <v>326</v>
      </c>
      <c r="E303" s="1" t="s">
        <v>289</v>
      </c>
      <c r="F303" s="1" t="s">
        <v>1</v>
      </c>
      <c r="G303" s="1" t="s">
        <v>353</v>
      </c>
      <c r="H303" s="1" t="s">
        <v>300</v>
      </c>
      <c r="I303" s="1" t="s">
        <v>301</v>
      </c>
      <c r="J303" s="1"/>
      <c r="K303" s="7"/>
    </row>
    <row r="304" spans="1:11" x14ac:dyDescent="0.2">
      <c r="A304" s="1">
        <v>303</v>
      </c>
      <c r="B304" s="1" t="s">
        <v>367</v>
      </c>
      <c r="C304" s="1">
        <v>62</v>
      </c>
      <c r="D304" s="1" t="s">
        <v>326</v>
      </c>
      <c r="E304" s="1" t="s">
        <v>289</v>
      </c>
      <c r="F304" s="1" t="s">
        <v>1</v>
      </c>
      <c r="G304" s="1" t="s">
        <v>353</v>
      </c>
      <c r="H304" s="1" t="s">
        <v>302</v>
      </c>
      <c r="I304" s="1" t="s">
        <v>303</v>
      </c>
      <c r="J304" s="1"/>
      <c r="K304" s="7"/>
    </row>
    <row r="305" spans="1:11" x14ac:dyDescent="0.2">
      <c r="A305" s="1">
        <v>304</v>
      </c>
      <c r="B305" s="1" t="s">
        <v>367</v>
      </c>
      <c r="C305" s="1">
        <v>62</v>
      </c>
      <c r="D305" s="1" t="s">
        <v>326</v>
      </c>
      <c r="E305" s="1" t="s">
        <v>289</v>
      </c>
      <c r="F305" s="1" t="s">
        <v>8</v>
      </c>
      <c r="G305" s="1" t="s">
        <v>353</v>
      </c>
      <c r="H305" s="1" t="s">
        <v>304</v>
      </c>
      <c r="I305" s="1" t="s">
        <v>305</v>
      </c>
      <c r="J305" s="1"/>
      <c r="K305" s="7"/>
    </row>
    <row r="306" spans="1:11" x14ac:dyDescent="0.2">
      <c r="A306" s="1">
        <v>305</v>
      </c>
      <c r="B306" s="1" t="s">
        <v>367</v>
      </c>
      <c r="C306" s="1">
        <v>62</v>
      </c>
      <c r="D306" s="1" t="s">
        <v>326</v>
      </c>
      <c r="E306" s="1" t="s">
        <v>289</v>
      </c>
      <c r="F306" s="1" t="s">
        <v>8</v>
      </c>
      <c r="G306" s="1" t="s">
        <v>353</v>
      </c>
      <c r="H306" s="1" t="s">
        <v>306</v>
      </c>
      <c r="I306" s="1" t="s">
        <v>307</v>
      </c>
      <c r="J306" s="1"/>
      <c r="K306" s="7"/>
    </row>
    <row r="307" spans="1:11" x14ac:dyDescent="0.2">
      <c r="A307" s="1">
        <v>306</v>
      </c>
      <c r="B307" s="1" t="s">
        <v>367</v>
      </c>
      <c r="C307" s="1">
        <v>62</v>
      </c>
      <c r="D307" s="1" t="s">
        <v>326</v>
      </c>
      <c r="E307" s="1" t="s">
        <v>289</v>
      </c>
      <c r="F307" s="1" t="s">
        <v>1</v>
      </c>
      <c r="G307" s="1" t="s">
        <v>353</v>
      </c>
      <c r="H307" s="1" t="s">
        <v>308</v>
      </c>
      <c r="I307" s="1" t="s">
        <v>309</v>
      </c>
      <c r="J307" s="1"/>
      <c r="K307" s="7"/>
    </row>
    <row r="308" spans="1:11" x14ac:dyDescent="0.2">
      <c r="A308" s="1">
        <v>307</v>
      </c>
      <c r="B308" s="1" t="s">
        <v>367</v>
      </c>
      <c r="C308" s="1">
        <v>62</v>
      </c>
      <c r="D308" s="1" t="s">
        <v>326</v>
      </c>
      <c r="E308" s="1" t="s">
        <v>289</v>
      </c>
      <c r="F308" s="1" t="s">
        <v>1</v>
      </c>
      <c r="G308" s="1" t="s">
        <v>353</v>
      </c>
      <c r="H308" s="1" t="s">
        <v>310</v>
      </c>
      <c r="I308" s="1" t="s">
        <v>311</v>
      </c>
      <c r="J308" s="1"/>
      <c r="K308" s="7"/>
    </row>
    <row r="309" spans="1:11" x14ac:dyDescent="0.2">
      <c r="A309" s="1">
        <v>308</v>
      </c>
      <c r="B309" s="1" t="s">
        <v>367</v>
      </c>
      <c r="C309" s="1">
        <v>62</v>
      </c>
      <c r="D309" s="1" t="s">
        <v>326</v>
      </c>
      <c r="E309" s="1" t="s">
        <v>289</v>
      </c>
      <c r="F309" s="1" t="s">
        <v>1</v>
      </c>
      <c r="G309" s="1" t="s">
        <v>353</v>
      </c>
      <c r="H309" s="1" t="s">
        <v>312</v>
      </c>
      <c r="I309" s="1" t="s">
        <v>313</v>
      </c>
      <c r="J309" s="1"/>
      <c r="K309" s="7"/>
    </row>
    <row r="310" spans="1:11" x14ac:dyDescent="0.2">
      <c r="A310" s="1">
        <v>309</v>
      </c>
      <c r="B310" s="1" t="s">
        <v>368</v>
      </c>
      <c r="C310" s="1">
        <v>63</v>
      </c>
      <c r="D310" s="1" t="s">
        <v>327</v>
      </c>
      <c r="E310" s="1" t="s">
        <v>0</v>
      </c>
      <c r="F310" s="1" t="s">
        <v>1</v>
      </c>
      <c r="G310" s="1" t="s">
        <v>353</v>
      </c>
      <c r="H310" s="1" t="s">
        <v>2</v>
      </c>
      <c r="I310" s="1" t="s">
        <v>3</v>
      </c>
      <c r="J310" s="1"/>
      <c r="K310" s="7"/>
    </row>
    <row r="311" spans="1:11" x14ac:dyDescent="0.2">
      <c r="A311" s="1">
        <v>310</v>
      </c>
      <c r="B311" s="1" t="s">
        <v>368</v>
      </c>
      <c r="C311" s="1">
        <v>63</v>
      </c>
      <c r="D311" s="1" t="s">
        <v>327</v>
      </c>
      <c r="E311" s="1" t="s">
        <v>0</v>
      </c>
      <c r="F311" s="1" t="s">
        <v>1</v>
      </c>
      <c r="G311" s="1" t="s">
        <v>353</v>
      </c>
      <c r="H311" s="1" t="s">
        <v>4</v>
      </c>
      <c r="I311" s="1" t="s">
        <v>5</v>
      </c>
      <c r="J311" s="1"/>
      <c r="K311" s="7"/>
    </row>
    <row r="312" spans="1:11" x14ac:dyDescent="0.2">
      <c r="A312" s="1">
        <v>311</v>
      </c>
      <c r="B312" s="1" t="s">
        <v>368</v>
      </c>
      <c r="C312" s="1">
        <v>63</v>
      </c>
      <c r="D312" s="1" t="s">
        <v>327</v>
      </c>
      <c r="E312" s="1" t="s">
        <v>0</v>
      </c>
      <c r="F312" s="1" t="s">
        <v>1</v>
      </c>
      <c r="G312" s="1" t="s">
        <v>353</v>
      </c>
      <c r="H312" s="1" t="s">
        <v>6</v>
      </c>
      <c r="I312" s="1" t="s">
        <v>7</v>
      </c>
      <c r="J312" s="1"/>
      <c r="K312" s="7"/>
    </row>
    <row r="313" spans="1:11" x14ac:dyDescent="0.2">
      <c r="A313" s="1">
        <v>312</v>
      </c>
      <c r="B313" s="1" t="s">
        <v>368</v>
      </c>
      <c r="C313" s="1">
        <v>63</v>
      </c>
      <c r="D313" s="1" t="s">
        <v>327</v>
      </c>
      <c r="E313" s="1" t="s">
        <v>0</v>
      </c>
      <c r="F313" s="1" t="s">
        <v>8</v>
      </c>
      <c r="G313" s="1" t="s">
        <v>353</v>
      </c>
      <c r="H313" s="1" t="s">
        <v>9</v>
      </c>
      <c r="I313" s="1" t="s">
        <v>10</v>
      </c>
      <c r="J313" s="1"/>
      <c r="K313" s="7">
        <v>0</v>
      </c>
    </row>
    <row r="314" spans="1:11" x14ac:dyDescent="0.2">
      <c r="A314" s="1">
        <v>313</v>
      </c>
      <c r="B314" s="1" t="s">
        <v>368</v>
      </c>
      <c r="C314" s="1">
        <v>63</v>
      </c>
      <c r="D314" s="1" t="s">
        <v>327</v>
      </c>
      <c r="E314" s="1" t="s">
        <v>0</v>
      </c>
      <c r="F314" s="1" t="s">
        <v>1</v>
      </c>
      <c r="G314" s="1" t="s">
        <v>353</v>
      </c>
      <c r="H314" s="1" t="s">
        <v>11</v>
      </c>
      <c r="I314" s="1" t="s">
        <v>12</v>
      </c>
      <c r="J314" s="1"/>
      <c r="K314" s="7"/>
    </row>
    <row r="315" spans="1:11" x14ac:dyDescent="0.2">
      <c r="A315" s="1">
        <v>314</v>
      </c>
      <c r="B315" s="1" t="s">
        <v>368</v>
      </c>
      <c r="C315" s="1">
        <v>63</v>
      </c>
      <c r="D315" s="1" t="s">
        <v>327</v>
      </c>
      <c r="E315" s="1" t="s">
        <v>0</v>
      </c>
      <c r="F315" s="1" t="s">
        <v>1</v>
      </c>
      <c r="G315" s="1" t="s">
        <v>353</v>
      </c>
      <c r="H315" s="1" t="s">
        <v>13</v>
      </c>
      <c r="I315" s="1" t="s">
        <v>14</v>
      </c>
      <c r="J315" s="1"/>
      <c r="K315" s="7"/>
    </row>
    <row r="316" spans="1:11" x14ac:dyDescent="0.2">
      <c r="A316" s="1">
        <v>315</v>
      </c>
      <c r="B316" s="1" t="s">
        <v>368</v>
      </c>
      <c r="C316" s="1">
        <v>63</v>
      </c>
      <c r="D316" s="1" t="s">
        <v>327</v>
      </c>
      <c r="E316" s="1" t="s">
        <v>0</v>
      </c>
      <c r="F316" s="1" t="s">
        <v>8</v>
      </c>
      <c r="G316" s="1" t="s">
        <v>353</v>
      </c>
      <c r="H316" s="1" t="s">
        <v>15</v>
      </c>
      <c r="I316" s="1" t="s">
        <v>16</v>
      </c>
      <c r="J316" s="1"/>
      <c r="K316" s="7">
        <v>0</v>
      </c>
    </row>
    <row r="317" spans="1:11" x14ac:dyDescent="0.2">
      <c r="A317" s="1">
        <v>316</v>
      </c>
      <c r="B317" s="1" t="s">
        <v>368</v>
      </c>
      <c r="C317" s="1">
        <v>63</v>
      </c>
      <c r="D317" s="1" t="s">
        <v>327</v>
      </c>
      <c r="E317" s="1" t="s">
        <v>0</v>
      </c>
      <c r="F317" s="1" t="s">
        <v>1</v>
      </c>
      <c r="G317" s="1" t="s">
        <v>353</v>
      </c>
      <c r="H317" s="1" t="s">
        <v>17</v>
      </c>
      <c r="I317" s="1" t="s">
        <v>18</v>
      </c>
      <c r="J317" s="1"/>
      <c r="K317" s="7"/>
    </row>
    <row r="318" spans="1:11" x14ac:dyDescent="0.2">
      <c r="A318" s="1">
        <v>317</v>
      </c>
      <c r="B318" s="1" t="s">
        <v>368</v>
      </c>
      <c r="C318" s="1">
        <v>63</v>
      </c>
      <c r="D318" s="1" t="s">
        <v>327</v>
      </c>
      <c r="E318" s="1" t="s">
        <v>0</v>
      </c>
      <c r="F318" s="1" t="s">
        <v>1</v>
      </c>
      <c r="G318" s="1" t="s">
        <v>353</v>
      </c>
      <c r="H318" s="1" t="s">
        <v>19</v>
      </c>
      <c r="I318" s="1" t="s">
        <v>20</v>
      </c>
      <c r="J318" s="1"/>
      <c r="K318" s="7"/>
    </row>
    <row r="319" spans="1:11" x14ac:dyDescent="0.2">
      <c r="A319" s="1">
        <v>318</v>
      </c>
      <c r="B319" s="1" t="s">
        <v>368</v>
      </c>
      <c r="C319" s="1">
        <v>63</v>
      </c>
      <c r="D319" s="1" t="s">
        <v>327</v>
      </c>
      <c r="E319" s="1" t="s">
        <v>0</v>
      </c>
      <c r="F319" s="1" t="s">
        <v>1</v>
      </c>
      <c r="G319" s="1" t="s">
        <v>353</v>
      </c>
      <c r="H319" s="1" t="s">
        <v>21</v>
      </c>
      <c r="I319" s="1" t="s">
        <v>22</v>
      </c>
      <c r="J319" s="1"/>
      <c r="K319" s="7"/>
    </row>
    <row r="320" spans="1:11" x14ac:dyDescent="0.2">
      <c r="A320" s="1">
        <v>319</v>
      </c>
      <c r="B320" s="1" t="s">
        <v>368</v>
      </c>
      <c r="C320" s="1">
        <v>63</v>
      </c>
      <c r="D320" s="1" t="s">
        <v>327</v>
      </c>
      <c r="E320" s="1" t="s">
        <v>0</v>
      </c>
      <c r="F320" s="1" t="s">
        <v>1</v>
      </c>
      <c r="G320" s="1" t="s">
        <v>353</v>
      </c>
      <c r="H320" s="1" t="s">
        <v>23</v>
      </c>
      <c r="I320" s="1" t="s">
        <v>24</v>
      </c>
      <c r="J320" s="1"/>
      <c r="K320" s="7">
        <v>741857</v>
      </c>
    </row>
    <row r="321" spans="1:11" x14ac:dyDescent="0.2">
      <c r="A321" s="1">
        <v>320</v>
      </c>
      <c r="B321" s="1" t="s">
        <v>368</v>
      </c>
      <c r="C321" s="1">
        <v>63</v>
      </c>
      <c r="D321" s="1" t="s">
        <v>327</v>
      </c>
      <c r="E321" s="1" t="s">
        <v>0</v>
      </c>
      <c r="F321" s="1" t="s">
        <v>1</v>
      </c>
      <c r="G321" s="1" t="s">
        <v>353</v>
      </c>
      <c r="H321" s="1" t="s">
        <v>25</v>
      </c>
      <c r="I321" s="1" t="s">
        <v>26</v>
      </c>
      <c r="J321" s="1"/>
      <c r="K321" s="7"/>
    </row>
    <row r="322" spans="1:11" x14ac:dyDescent="0.2">
      <c r="A322" s="1">
        <v>321</v>
      </c>
      <c r="B322" s="1" t="s">
        <v>368</v>
      </c>
      <c r="C322" s="1">
        <v>63</v>
      </c>
      <c r="D322" s="1" t="s">
        <v>327</v>
      </c>
      <c r="E322" s="1" t="s">
        <v>0</v>
      </c>
      <c r="F322" s="1" t="s">
        <v>1</v>
      </c>
      <c r="G322" s="1" t="s">
        <v>353</v>
      </c>
      <c r="H322" s="1" t="s">
        <v>27</v>
      </c>
      <c r="I322" s="1" t="s">
        <v>28</v>
      </c>
      <c r="J322" s="1"/>
      <c r="K322" s="7"/>
    </row>
    <row r="323" spans="1:11" x14ac:dyDescent="0.2">
      <c r="A323" s="1">
        <v>322</v>
      </c>
      <c r="B323" s="1" t="s">
        <v>368</v>
      </c>
      <c r="C323" s="1">
        <v>63</v>
      </c>
      <c r="D323" s="1" t="s">
        <v>327</v>
      </c>
      <c r="E323" s="1" t="s">
        <v>0</v>
      </c>
      <c r="F323" s="1" t="s">
        <v>1</v>
      </c>
      <c r="G323" s="1" t="s">
        <v>353</v>
      </c>
      <c r="H323" s="1" t="s">
        <v>29</v>
      </c>
      <c r="I323" s="1" t="s">
        <v>30</v>
      </c>
      <c r="J323" s="1"/>
      <c r="K323" s="7"/>
    </row>
    <row r="324" spans="1:11" x14ac:dyDescent="0.2">
      <c r="A324" s="1">
        <v>323</v>
      </c>
      <c r="B324" s="1" t="s">
        <v>368</v>
      </c>
      <c r="C324" s="1">
        <v>63</v>
      </c>
      <c r="D324" s="1" t="s">
        <v>327</v>
      </c>
      <c r="E324" s="1" t="s">
        <v>0</v>
      </c>
      <c r="F324" s="1" t="s">
        <v>1</v>
      </c>
      <c r="G324" s="1" t="s">
        <v>353</v>
      </c>
      <c r="H324" s="1" t="s">
        <v>31</v>
      </c>
      <c r="I324" s="1" t="s">
        <v>32</v>
      </c>
      <c r="J324" s="1"/>
      <c r="K324" s="7"/>
    </row>
    <row r="325" spans="1:11" x14ac:dyDescent="0.2">
      <c r="A325" s="1">
        <v>324</v>
      </c>
      <c r="B325" s="1" t="s">
        <v>368</v>
      </c>
      <c r="C325" s="1">
        <v>63</v>
      </c>
      <c r="D325" s="1" t="s">
        <v>327</v>
      </c>
      <c r="E325" s="1" t="s">
        <v>0</v>
      </c>
      <c r="F325" s="1" t="s">
        <v>1</v>
      </c>
      <c r="G325" s="1" t="s">
        <v>353</v>
      </c>
      <c r="H325" s="1" t="s">
        <v>33</v>
      </c>
      <c r="I325" s="1" t="s">
        <v>34</v>
      </c>
      <c r="J325" s="1"/>
      <c r="K325" s="7"/>
    </row>
    <row r="326" spans="1:11" x14ac:dyDescent="0.2">
      <c r="A326" s="1">
        <v>325</v>
      </c>
      <c r="B326" s="1" t="s">
        <v>368</v>
      </c>
      <c r="C326" s="1">
        <v>63</v>
      </c>
      <c r="D326" s="1" t="s">
        <v>327</v>
      </c>
      <c r="E326" s="1" t="s">
        <v>0</v>
      </c>
      <c r="F326" s="1" t="s">
        <v>1</v>
      </c>
      <c r="G326" s="1" t="s">
        <v>353</v>
      </c>
      <c r="H326" s="1" t="s">
        <v>35</v>
      </c>
      <c r="I326" s="1" t="s">
        <v>36</v>
      </c>
      <c r="J326" s="1"/>
      <c r="K326" s="7"/>
    </row>
    <row r="327" spans="1:11" x14ac:dyDescent="0.2">
      <c r="A327" s="1">
        <v>326</v>
      </c>
      <c r="B327" s="1" t="s">
        <v>368</v>
      </c>
      <c r="C327" s="1">
        <v>63</v>
      </c>
      <c r="D327" s="1" t="s">
        <v>327</v>
      </c>
      <c r="E327" s="1" t="s">
        <v>0</v>
      </c>
      <c r="F327" s="1" t="s">
        <v>1</v>
      </c>
      <c r="G327" s="1" t="s">
        <v>353</v>
      </c>
      <c r="H327" s="1" t="s">
        <v>37</v>
      </c>
      <c r="I327" s="1" t="s">
        <v>38</v>
      </c>
      <c r="J327" s="1"/>
      <c r="K327" s="7"/>
    </row>
    <row r="328" spans="1:11" x14ac:dyDescent="0.2">
      <c r="A328" s="1">
        <v>327</v>
      </c>
      <c r="B328" s="1" t="s">
        <v>368</v>
      </c>
      <c r="C328" s="1">
        <v>63</v>
      </c>
      <c r="D328" s="1" t="s">
        <v>327</v>
      </c>
      <c r="E328" s="1" t="s">
        <v>0</v>
      </c>
      <c r="F328" s="1" t="s">
        <v>1</v>
      </c>
      <c r="G328" s="1" t="s">
        <v>353</v>
      </c>
      <c r="H328" s="1" t="s">
        <v>39</v>
      </c>
      <c r="I328" s="1" t="s">
        <v>40</v>
      </c>
      <c r="J328" s="1"/>
      <c r="K328" s="7"/>
    </row>
    <row r="329" spans="1:11" x14ac:dyDescent="0.2">
      <c r="A329" s="1">
        <v>328</v>
      </c>
      <c r="B329" s="1" t="s">
        <v>368</v>
      </c>
      <c r="C329" s="1">
        <v>63</v>
      </c>
      <c r="D329" s="1" t="s">
        <v>327</v>
      </c>
      <c r="E329" s="1" t="s">
        <v>0</v>
      </c>
      <c r="F329" s="1" t="s">
        <v>1</v>
      </c>
      <c r="G329" s="1" t="s">
        <v>353</v>
      </c>
      <c r="H329" s="1" t="s">
        <v>41</v>
      </c>
      <c r="I329" s="1" t="s">
        <v>42</v>
      </c>
      <c r="J329" s="1"/>
      <c r="K329" s="7"/>
    </row>
    <row r="330" spans="1:11" x14ac:dyDescent="0.2">
      <c r="A330" s="1">
        <v>329</v>
      </c>
      <c r="B330" s="1" t="s">
        <v>368</v>
      </c>
      <c r="C330" s="1">
        <v>63</v>
      </c>
      <c r="D330" s="1" t="s">
        <v>327</v>
      </c>
      <c r="E330" s="1" t="s">
        <v>0</v>
      </c>
      <c r="F330" s="1" t="s">
        <v>1</v>
      </c>
      <c r="G330" s="1" t="s">
        <v>353</v>
      </c>
      <c r="H330" s="1" t="s">
        <v>43</v>
      </c>
      <c r="I330" s="1" t="s">
        <v>44</v>
      </c>
      <c r="J330" s="1"/>
      <c r="K330" s="7"/>
    </row>
    <row r="331" spans="1:11" x14ac:dyDescent="0.2">
      <c r="A331" s="1">
        <v>330</v>
      </c>
      <c r="B331" s="1" t="s">
        <v>368</v>
      </c>
      <c r="C331" s="1">
        <v>63</v>
      </c>
      <c r="D331" s="1" t="s">
        <v>327</v>
      </c>
      <c r="E331" s="1" t="s">
        <v>0</v>
      </c>
      <c r="F331" s="1" t="s">
        <v>1</v>
      </c>
      <c r="G331" s="1" t="s">
        <v>353</v>
      </c>
      <c r="H331" s="1" t="s">
        <v>45</v>
      </c>
      <c r="I331" s="1" t="s">
        <v>46</v>
      </c>
      <c r="J331" s="1"/>
      <c r="K331" s="7"/>
    </row>
    <row r="332" spans="1:11" x14ac:dyDescent="0.2">
      <c r="A332" s="1">
        <v>331</v>
      </c>
      <c r="B332" s="1" t="s">
        <v>368</v>
      </c>
      <c r="C332" s="1">
        <v>63</v>
      </c>
      <c r="D332" s="1" t="s">
        <v>327</v>
      </c>
      <c r="E332" s="1" t="s">
        <v>0</v>
      </c>
      <c r="F332" s="1" t="s">
        <v>1</v>
      </c>
      <c r="G332" s="1" t="s">
        <v>353</v>
      </c>
      <c r="H332" s="1" t="s">
        <v>47</v>
      </c>
      <c r="I332" s="1" t="s">
        <v>48</v>
      </c>
      <c r="J332" s="1"/>
      <c r="K332" s="7"/>
    </row>
    <row r="333" spans="1:11" x14ac:dyDescent="0.2">
      <c r="A333" s="1">
        <v>332</v>
      </c>
      <c r="B333" s="1" t="s">
        <v>368</v>
      </c>
      <c r="C333" s="1">
        <v>63</v>
      </c>
      <c r="D333" s="1" t="s">
        <v>327</v>
      </c>
      <c r="E333" s="1" t="s">
        <v>0</v>
      </c>
      <c r="F333" s="1" t="s">
        <v>1</v>
      </c>
      <c r="G333" s="1" t="s">
        <v>353</v>
      </c>
      <c r="H333" s="1" t="s">
        <v>49</v>
      </c>
      <c r="I333" s="1" t="s">
        <v>50</v>
      </c>
      <c r="J333" s="1"/>
      <c r="K333" s="7"/>
    </row>
    <row r="334" spans="1:11" x14ac:dyDescent="0.2">
      <c r="A334" s="1">
        <v>333</v>
      </c>
      <c r="B334" s="1" t="s">
        <v>368</v>
      </c>
      <c r="C334" s="1">
        <v>63</v>
      </c>
      <c r="D334" s="1" t="s">
        <v>327</v>
      </c>
      <c r="E334" s="1" t="s">
        <v>0</v>
      </c>
      <c r="F334" s="1" t="s">
        <v>1</v>
      </c>
      <c r="G334" s="1" t="s">
        <v>353</v>
      </c>
      <c r="H334" s="1" t="s">
        <v>51</v>
      </c>
      <c r="I334" s="1" t="s">
        <v>52</v>
      </c>
      <c r="J334" s="1"/>
      <c r="K334" s="7"/>
    </row>
    <row r="335" spans="1:11" x14ac:dyDescent="0.2">
      <c r="A335" s="1">
        <v>334</v>
      </c>
      <c r="B335" s="1" t="s">
        <v>368</v>
      </c>
      <c r="C335" s="1">
        <v>63</v>
      </c>
      <c r="D335" s="1" t="s">
        <v>327</v>
      </c>
      <c r="E335" s="1" t="s">
        <v>0</v>
      </c>
      <c r="F335" s="1" t="s">
        <v>1</v>
      </c>
      <c r="G335" s="1" t="s">
        <v>353</v>
      </c>
      <c r="H335" s="1" t="s">
        <v>53</v>
      </c>
      <c r="I335" s="1" t="s">
        <v>54</v>
      </c>
      <c r="J335" s="1"/>
      <c r="K335" s="7"/>
    </row>
    <row r="336" spans="1:11" x14ac:dyDescent="0.2">
      <c r="A336" s="1">
        <v>335</v>
      </c>
      <c r="B336" s="1" t="s">
        <v>368</v>
      </c>
      <c r="C336" s="1">
        <v>63</v>
      </c>
      <c r="D336" s="1" t="s">
        <v>327</v>
      </c>
      <c r="E336" s="1" t="s">
        <v>0</v>
      </c>
      <c r="F336" s="1" t="s">
        <v>1</v>
      </c>
      <c r="G336" s="1" t="s">
        <v>353</v>
      </c>
      <c r="H336" s="1" t="s">
        <v>55</v>
      </c>
      <c r="I336" s="1" t="s">
        <v>56</v>
      </c>
      <c r="J336" s="1"/>
      <c r="K336" s="7"/>
    </row>
    <row r="337" spans="1:11" x14ac:dyDescent="0.2">
      <c r="A337" s="1">
        <v>336</v>
      </c>
      <c r="B337" s="1" t="s">
        <v>368</v>
      </c>
      <c r="C337" s="1">
        <v>63</v>
      </c>
      <c r="D337" s="1" t="s">
        <v>327</v>
      </c>
      <c r="E337" s="1" t="s">
        <v>0</v>
      </c>
      <c r="F337" s="1" t="s">
        <v>1</v>
      </c>
      <c r="G337" s="1" t="s">
        <v>353</v>
      </c>
      <c r="H337" s="1" t="s">
        <v>57</v>
      </c>
      <c r="I337" s="1" t="s">
        <v>58</v>
      </c>
      <c r="J337" s="1"/>
      <c r="K337" s="7"/>
    </row>
    <row r="338" spans="1:11" x14ac:dyDescent="0.2">
      <c r="A338" s="1">
        <v>337</v>
      </c>
      <c r="B338" s="1" t="s">
        <v>368</v>
      </c>
      <c r="C338" s="1">
        <v>63</v>
      </c>
      <c r="D338" s="1" t="s">
        <v>327</v>
      </c>
      <c r="E338" s="1" t="s">
        <v>0</v>
      </c>
      <c r="F338" s="1" t="s">
        <v>1</v>
      </c>
      <c r="G338" s="1" t="s">
        <v>353</v>
      </c>
      <c r="H338" s="1" t="s">
        <v>59</v>
      </c>
      <c r="I338" s="1" t="s">
        <v>60</v>
      </c>
      <c r="J338" s="1"/>
      <c r="K338" s="7">
        <v>2033</v>
      </c>
    </row>
    <row r="339" spans="1:11" x14ac:dyDescent="0.2">
      <c r="A339" s="1">
        <v>338</v>
      </c>
      <c r="B339" s="1" t="s">
        <v>368</v>
      </c>
      <c r="C339" s="1">
        <v>63</v>
      </c>
      <c r="D339" s="1" t="s">
        <v>327</v>
      </c>
      <c r="E339" s="1" t="s">
        <v>0</v>
      </c>
      <c r="F339" s="1" t="s">
        <v>1</v>
      </c>
      <c r="G339" s="1" t="s">
        <v>353</v>
      </c>
      <c r="H339" s="1" t="s">
        <v>61</v>
      </c>
      <c r="I339" s="1" t="s">
        <v>62</v>
      </c>
      <c r="J339" s="1"/>
      <c r="K339" s="7"/>
    </row>
    <row r="340" spans="1:11" x14ac:dyDescent="0.2">
      <c r="A340" s="1">
        <v>339</v>
      </c>
      <c r="B340" s="1" t="s">
        <v>368</v>
      </c>
      <c r="C340" s="1">
        <v>63</v>
      </c>
      <c r="D340" s="1" t="s">
        <v>327</v>
      </c>
      <c r="E340" s="1" t="s">
        <v>0</v>
      </c>
      <c r="F340" s="1" t="s">
        <v>1</v>
      </c>
      <c r="G340" s="1" t="s">
        <v>353</v>
      </c>
      <c r="H340" s="1" t="s">
        <v>63</v>
      </c>
      <c r="I340" s="1" t="s">
        <v>64</v>
      </c>
      <c r="J340" s="1"/>
      <c r="K340" s="7"/>
    </row>
    <row r="341" spans="1:11" x14ac:dyDescent="0.2">
      <c r="A341" s="1">
        <v>340</v>
      </c>
      <c r="B341" s="1" t="s">
        <v>368</v>
      </c>
      <c r="C341" s="1">
        <v>63</v>
      </c>
      <c r="D341" s="1" t="s">
        <v>327</v>
      </c>
      <c r="E341" s="1" t="s">
        <v>0</v>
      </c>
      <c r="F341" s="1" t="s">
        <v>1</v>
      </c>
      <c r="G341" s="1" t="s">
        <v>353</v>
      </c>
      <c r="H341" s="1" t="s">
        <v>65</v>
      </c>
      <c r="I341" s="1" t="s">
        <v>66</v>
      </c>
      <c r="J341" s="1"/>
      <c r="K341" s="7"/>
    </row>
    <row r="342" spans="1:11" x14ac:dyDescent="0.2">
      <c r="A342" s="1">
        <v>341</v>
      </c>
      <c r="B342" s="1" t="s">
        <v>368</v>
      </c>
      <c r="C342" s="1">
        <v>63</v>
      </c>
      <c r="D342" s="1" t="s">
        <v>327</v>
      </c>
      <c r="E342" s="1" t="s">
        <v>0</v>
      </c>
      <c r="F342" s="1" t="s">
        <v>1</v>
      </c>
      <c r="G342" s="1" t="s">
        <v>353</v>
      </c>
      <c r="H342" s="1" t="s">
        <v>67</v>
      </c>
      <c r="I342" s="1" t="s">
        <v>68</v>
      </c>
      <c r="J342" s="1"/>
      <c r="K342" s="7"/>
    </row>
    <row r="343" spans="1:11" x14ac:dyDescent="0.2">
      <c r="A343" s="1">
        <v>342</v>
      </c>
      <c r="B343" s="1" t="s">
        <v>368</v>
      </c>
      <c r="C343" s="1">
        <v>63</v>
      </c>
      <c r="D343" s="1" t="s">
        <v>327</v>
      </c>
      <c r="E343" s="1" t="s">
        <v>0</v>
      </c>
      <c r="F343" s="1" t="s">
        <v>1</v>
      </c>
      <c r="G343" s="1" t="s">
        <v>353</v>
      </c>
      <c r="H343" s="1" t="s">
        <v>69</v>
      </c>
      <c r="I343" s="1" t="s">
        <v>70</v>
      </c>
      <c r="J343" s="1"/>
      <c r="K343" s="7"/>
    </row>
    <row r="344" spans="1:11" x14ac:dyDescent="0.2">
      <c r="A344" s="1">
        <v>343</v>
      </c>
      <c r="B344" s="1" t="s">
        <v>368</v>
      </c>
      <c r="C344" s="1">
        <v>63</v>
      </c>
      <c r="D344" s="1" t="s">
        <v>327</v>
      </c>
      <c r="E344" s="1" t="s">
        <v>0</v>
      </c>
      <c r="F344" s="1" t="s">
        <v>1</v>
      </c>
      <c r="G344" s="1" t="s">
        <v>353</v>
      </c>
      <c r="H344" s="1" t="s">
        <v>71</v>
      </c>
      <c r="I344" s="1" t="s">
        <v>72</v>
      </c>
      <c r="J344" s="1"/>
      <c r="K344" s="7"/>
    </row>
    <row r="345" spans="1:11" x14ac:dyDescent="0.2">
      <c r="A345" s="1">
        <v>344</v>
      </c>
      <c r="B345" s="1" t="s">
        <v>368</v>
      </c>
      <c r="C345" s="1">
        <v>63</v>
      </c>
      <c r="D345" s="1" t="s">
        <v>327</v>
      </c>
      <c r="E345" s="1" t="s">
        <v>0</v>
      </c>
      <c r="F345" s="1" t="s">
        <v>1</v>
      </c>
      <c r="G345" s="1" t="s">
        <v>353</v>
      </c>
      <c r="H345" s="1" t="s">
        <v>73</v>
      </c>
      <c r="I345" s="1" t="s">
        <v>74</v>
      </c>
      <c r="J345" s="1"/>
      <c r="K345" s="7"/>
    </row>
    <row r="346" spans="1:11" x14ac:dyDescent="0.2">
      <c r="A346" s="1">
        <v>345</v>
      </c>
      <c r="B346" s="1" t="s">
        <v>368</v>
      </c>
      <c r="C346" s="1">
        <v>63</v>
      </c>
      <c r="D346" s="1" t="s">
        <v>327</v>
      </c>
      <c r="E346" s="1" t="s">
        <v>0</v>
      </c>
      <c r="F346" s="1" t="s">
        <v>1</v>
      </c>
      <c r="G346" s="1" t="s">
        <v>353</v>
      </c>
      <c r="H346" s="1" t="s">
        <v>75</v>
      </c>
      <c r="I346" s="1" t="s">
        <v>76</v>
      </c>
      <c r="J346" s="1"/>
      <c r="K346" s="7"/>
    </row>
    <row r="347" spans="1:11" x14ac:dyDescent="0.2">
      <c r="A347" s="1">
        <v>346</v>
      </c>
      <c r="B347" s="1" t="s">
        <v>368</v>
      </c>
      <c r="C347" s="1">
        <v>63</v>
      </c>
      <c r="D347" s="1" t="s">
        <v>327</v>
      </c>
      <c r="E347" s="1" t="s">
        <v>0</v>
      </c>
      <c r="F347" s="1" t="s">
        <v>1</v>
      </c>
      <c r="G347" s="1" t="s">
        <v>353</v>
      </c>
      <c r="H347" s="1" t="s">
        <v>77</v>
      </c>
      <c r="I347" s="1" t="s">
        <v>78</v>
      </c>
      <c r="J347" s="1"/>
      <c r="K347" s="7"/>
    </row>
    <row r="348" spans="1:11" x14ac:dyDescent="0.2">
      <c r="A348" s="1">
        <v>347</v>
      </c>
      <c r="B348" s="1" t="s">
        <v>368</v>
      </c>
      <c r="C348" s="1">
        <v>63</v>
      </c>
      <c r="D348" s="1" t="s">
        <v>327</v>
      </c>
      <c r="E348" s="1" t="s">
        <v>0</v>
      </c>
      <c r="F348" s="1" t="s">
        <v>1</v>
      </c>
      <c r="G348" s="1" t="s">
        <v>353</v>
      </c>
      <c r="H348" s="1" t="s">
        <v>79</v>
      </c>
      <c r="I348" s="1" t="s">
        <v>80</v>
      </c>
      <c r="J348" s="1"/>
      <c r="K348" s="7"/>
    </row>
    <row r="349" spans="1:11" x14ac:dyDescent="0.2">
      <c r="A349" s="1">
        <v>348</v>
      </c>
      <c r="B349" s="1" t="s">
        <v>368</v>
      </c>
      <c r="C349" s="1">
        <v>63</v>
      </c>
      <c r="D349" s="1" t="s">
        <v>327</v>
      </c>
      <c r="E349" s="1" t="s">
        <v>0</v>
      </c>
      <c r="F349" s="1" t="s">
        <v>1</v>
      </c>
      <c r="G349" s="1" t="s">
        <v>353</v>
      </c>
      <c r="H349" s="1" t="s">
        <v>81</v>
      </c>
      <c r="I349" s="1" t="s">
        <v>82</v>
      </c>
      <c r="J349" s="1"/>
      <c r="K349" s="7"/>
    </row>
    <row r="350" spans="1:11" x14ac:dyDescent="0.2">
      <c r="A350" s="1">
        <v>349</v>
      </c>
      <c r="B350" s="1" t="s">
        <v>368</v>
      </c>
      <c r="C350" s="1">
        <v>63</v>
      </c>
      <c r="D350" s="1" t="s">
        <v>327</v>
      </c>
      <c r="E350" s="1" t="s">
        <v>0</v>
      </c>
      <c r="F350" s="1" t="s">
        <v>1</v>
      </c>
      <c r="G350" s="1" t="s">
        <v>353</v>
      </c>
      <c r="H350" s="1" t="s">
        <v>83</v>
      </c>
      <c r="I350" s="1" t="s">
        <v>84</v>
      </c>
      <c r="J350" s="1"/>
      <c r="K350" s="7"/>
    </row>
    <row r="351" spans="1:11" x14ac:dyDescent="0.2">
      <c r="A351" s="1">
        <v>350</v>
      </c>
      <c r="B351" s="1" t="s">
        <v>368</v>
      </c>
      <c r="C351" s="1">
        <v>63</v>
      </c>
      <c r="D351" s="1" t="s">
        <v>327</v>
      </c>
      <c r="E351" s="1" t="s">
        <v>0</v>
      </c>
      <c r="F351" s="1" t="s">
        <v>1</v>
      </c>
      <c r="G351" s="1" t="s">
        <v>353</v>
      </c>
      <c r="H351" s="1" t="s">
        <v>85</v>
      </c>
      <c r="I351" s="1" t="s">
        <v>86</v>
      </c>
      <c r="J351" s="1"/>
      <c r="K351" s="7"/>
    </row>
    <row r="352" spans="1:11" x14ac:dyDescent="0.2">
      <c r="A352" s="1">
        <v>351</v>
      </c>
      <c r="B352" s="1" t="s">
        <v>368</v>
      </c>
      <c r="C352" s="1">
        <v>63</v>
      </c>
      <c r="D352" s="1" t="s">
        <v>327</v>
      </c>
      <c r="E352" s="1" t="s">
        <v>0</v>
      </c>
      <c r="F352" s="1" t="s">
        <v>8</v>
      </c>
      <c r="G352" s="1" t="s">
        <v>353</v>
      </c>
      <c r="H352" s="1" t="s">
        <v>87</v>
      </c>
      <c r="I352" s="1" t="s">
        <v>88</v>
      </c>
      <c r="J352" s="1"/>
      <c r="K352" s="7">
        <v>743890</v>
      </c>
    </row>
    <row r="353" spans="1:11" x14ac:dyDescent="0.2">
      <c r="A353" s="1">
        <v>352</v>
      </c>
      <c r="B353" s="1" t="s">
        <v>368</v>
      </c>
      <c r="C353" s="1">
        <v>63</v>
      </c>
      <c r="D353" s="1" t="s">
        <v>327</v>
      </c>
      <c r="E353" s="1" t="s">
        <v>0</v>
      </c>
      <c r="F353" s="1" t="s">
        <v>1</v>
      </c>
      <c r="G353" s="1" t="s">
        <v>353</v>
      </c>
      <c r="H353" s="1" t="s">
        <v>89</v>
      </c>
      <c r="I353" s="1" t="s">
        <v>90</v>
      </c>
      <c r="J353" s="1"/>
      <c r="K353" s="7"/>
    </row>
    <row r="354" spans="1:11" x14ac:dyDescent="0.2">
      <c r="A354" s="1">
        <v>353</v>
      </c>
      <c r="B354" s="1" t="s">
        <v>368</v>
      </c>
      <c r="C354" s="1">
        <v>63</v>
      </c>
      <c r="D354" s="1" t="s">
        <v>327</v>
      </c>
      <c r="E354" s="1" t="s">
        <v>0</v>
      </c>
      <c r="F354" s="1" t="s">
        <v>1</v>
      </c>
      <c r="G354" s="1" t="s">
        <v>353</v>
      </c>
      <c r="H354" s="1" t="s">
        <v>91</v>
      </c>
      <c r="I354" s="1" t="s">
        <v>92</v>
      </c>
      <c r="J354" s="1"/>
      <c r="K354" s="7"/>
    </row>
    <row r="355" spans="1:11" x14ac:dyDescent="0.2">
      <c r="A355" s="1">
        <v>354</v>
      </c>
      <c r="B355" s="1" t="s">
        <v>368</v>
      </c>
      <c r="C355" s="1">
        <v>63</v>
      </c>
      <c r="D355" s="1" t="s">
        <v>327</v>
      </c>
      <c r="E355" s="1" t="s">
        <v>0</v>
      </c>
      <c r="F355" s="1" t="s">
        <v>1</v>
      </c>
      <c r="G355" s="1" t="s">
        <v>353</v>
      </c>
      <c r="H355" s="1" t="s">
        <v>93</v>
      </c>
      <c r="I355" s="1" t="s">
        <v>94</v>
      </c>
      <c r="J355" s="1"/>
      <c r="K355" s="7"/>
    </row>
    <row r="356" spans="1:11" x14ac:dyDescent="0.2">
      <c r="A356" s="1">
        <v>355</v>
      </c>
      <c r="B356" s="1" t="s">
        <v>368</v>
      </c>
      <c r="C356" s="1">
        <v>63</v>
      </c>
      <c r="D356" s="1" t="s">
        <v>327</v>
      </c>
      <c r="E356" s="1" t="s">
        <v>0</v>
      </c>
      <c r="F356" s="1" t="s">
        <v>1</v>
      </c>
      <c r="G356" s="1" t="s">
        <v>353</v>
      </c>
      <c r="H356" s="1" t="s">
        <v>95</v>
      </c>
      <c r="I356" s="1" t="s">
        <v>96</v>
      </c>
      <c r="J356" s="1"/>
      <c r="K356" s="7"/>
    </row>
    <row r="357" spans="1:11" x14ac:dyDescent="0.2">
      <c r="A357" s="1">
        <v>356</v>
      </c>
      <c r="B357" s="1" t="s">
        <v>368</v>
      </c>
      <c r="C357" s="1">
        <v>63</v>
      </c>
      <c r="D357" s="1" t="s">
        <v>327</v>
      </c>
      <c r="E357" s="1" t="s">
        <v>0</v>
      </c>
      <c r="F357" s="1" t="s">
        <v>1</v>
      </c>
      <c r="G357" s="1" t="s">
        <v>353</v>
      </c>
      <c r="H357" s="1" t="s">
        <v>97</v>
      </c>
      <c r="I357" s="1" t="s">
        <v>98</v>
      </c>
      <c r="J357" s="1"/>
      <c r="K357" s="7"/>
    </row>
    <row r="358" spans="1:11" x14ac:dyDescent="0.2">
      <c r="A358" s="1">
        <v>357</v>
      </c>
      <c r="B358" s="1" t="s">
        <v>368</v>
      </c>
      <c r="C358" s="1">
        <v>63</v>
      </c>
      <c r="D358" s="1" t="s">
        <v>327</v>
      </c>
      <c r="E358" s="1" t="s">
        <v>0</v>
      </c>
      <c r="F358" s="1" t="s">
        <v>1</v>
      </c>
      <c r="G358" s="1" t="s">
        <v>353</v>
      </c>
      <c r="H358" s="1" t="s">
        <v>99</v>
      </c>
      <c r="I358" s="1" t="s">
        <v>100</v>
      </c>
      <c r="J358" s="1"/>
      <c r="K358" s="7"/>
    </row>
    <row r="359" spans="1:11" x14ac:dyDescent="0.2">
      <c r="A359" s="1">
        <v>358</v>
      </c>
      <c r="B359" s="1" t="s">
        <v>368</v>
      </c>
      <c r="C359" s="1">
        <v>63</v>
      </c>
      <c r="D359" s="1" t="s">
        <v>327</v>
      </c>
      <c r="E359" s="1" t="s">
        <v>0</v>
      </c>
      <c r="F359" s="1" t="s">
        <v>1</v>
      </c>
      <c r="G359" s="1" t="s">
        <v>353</v>
      </c>
      <c r="H359" s="1" t="s">
        <v>101</v>
      </c>
      <c r="I359" s="1" t="s">
        <v>102</v>
      </c>
      <c r="J359" s="1"/>
      <c r="K359" s="7"/>
    </row>
    <row r="360" spans="1:11" x14ac:dyDescent="0.2">
      <c r="A360" s="1">
        <v>359</v>
      </c>
      <c r="B360" s="1" t="s">
        <v>368</v>
      </c>
      <c r="C360" s="1">
        <v>63</v>
      </c>
      <c r="D360" s="1" t="s">
        <v>327</v>
      </c>
      <c r="E360" s="1" t="s">
        <v>0</v>
      </c>
      <c r="F360" s="1" t="s">
        <v>1</v>
      </c>
      <c r="G360" s="1" t="s">
        <v>353</v>
      </c>
      <c r="H360" s="1" t="s">
        <v>103</v>
      </c>
      <c r="I360" s="1" t="s">
        <v>104</v>
      </c>
      <c r="J360" s="1"/>
      <c r="K360" s="7"/>
    </row>
    <row r="361" spans="1:11" x14ac:dyDescent="0.2">
      <c r="A361" s="1">
        <v>360</v>
      </c>
      <c r="B361" s="1" t="s">
        <v>368</v>
      </c>
      <c r="C361" s="1">
        <v>63</v>
      </c>
      <c r="D361" s="1" t="s">
        <v>327</v>
      </c>
      <c r="E361" s="1" t="s">
        <v>0</v>
      </c>
      <c r="F361" s="1" t="s">
        <v>1</v>
      </c>
      <c r="G361" s="1" t="s">
        <v>353</v>
      </c>
      <c r="H361" s="1" t="s">
        <v>105</v>
      </c>
      <c r="I361" s="1" t="s">
        <v>106</v>
      </c>
      <c r="J361" s="1"/>
      <c r="K361" s="7"/>
    </row>
    <row r="362" spans="1:11" x14ac:dyDescent="0.2">
      <c r="A362" s="1">
        <v>361</v>
      </c>
      <c r="B362" s="1" t="s">
        <v>368</v>
      </c>
      <c r="C362" s="1">
        <v>63</v>
      </c>
      <c r="D362" s="1" t="s">
        <v>327</v>
      </c>
      <c r="E362" s="1" t="s">
        <v>0</v>
      </c>
      <c r="F362" s="1" t="s">
        <v>8</v>
      </c>
      <c r="G362" s="1" t="s">
        <v>353</v>
      </c>
      <c r="H362" s="1" t="s">
        <v>107</v>
      </c>
      <c r="I362" s="1" t="s">
        <v>108</v>
      </c>
      <c r="J362" s="1"/>
      <c r="K362" s="7">
        <v>743890</v>
      </c>
    </row>
    <row r="363" spans="1:11" x14ac:dyDescent="0.2">
      <c r="A363" s="1">
        <v>362</v>
      </c>
      <c r="B363" s="1" t="s">
        <v>368</v>
      </c>
      <c r="C363" s="1">
        <v>63</v>
      </c>
      <c r="D363" s="1" t="s">
        <v>327</v>
      </c>
      <c r="E363" s="1" t="s">
        <v>109</v>
      </c>
      <c r="F363" s="1" t="s">
        <v>1</v>
      </c>
      <c r="G363" s="1" t="s">
        <v>354</v>
      </c>
      <c r="H363" s="1" t="s">
        <v>110</v>
      </c>
      <c r="I363" s="1" t="s">
        <v>111</v>
      </c>
      <c r="J363" s="1">
        <v>0.86</v>
      </c>
      <c r="K363" s="7">
        <v>76439</v>
      </c>
    </row>
    <row r="364" spans="1:11" x14ac:dyDescent="0.2">
      <c r="A364" s="1">
        <v>363</v>
      </c>
      <c r="B364" s="1" t="s">
        <v>368</v>
      </c>
      <c r="C364" s="1">
        <v>63</v>
      </c>
      <c r="D364" s="1" t="s">
        <v>327</v>
      </c>
      <c r="E364" s="1" t="s">
        <v>109</v>
      </c>
      <c r="F364" s="1" t="s">
        <v>1</v>
      </c>
      <c r="G364" s="1" t="s">
        <v>354</v>
      </c>
      <c r="H364" s="1" t="s">
        <v>112</v>
      </c>
      <c r="I364" s="1" t="s">
        <v>113</v>
      </c>
      <c r="J364" s="1">
        <v>0.63</v>
      </c>
      <c r="K364" s="7">
        <v>50137</v>
      </c>
    </row>
    <row r="365" spans="1:11" x14ac:dyDescent="0.2">
      <c r="A365" s="1">
        <v>364</v>
      </c>
      <c r="B365" s="1" t="s">
        <v>368</v>
      </c>
      <c r="C365" s="1">
        <v>63</v>
      </c>
      <c r="D365" s="1" t="s">
        <v>327</v>
      </c>
      <c r="E365" s="1" t="s">
        <v>109</v>
      </c>
      <c r="F365" s="1" t="s">
        <v>1</v>
      </c>
      <c r="G365" s="1" t="s">
        <v>354</v>
      </c>
      <c r="H365" s="1" t="s">
        <v>114</v>
      </c>
      <c r="I365" s="1" t="s">
        <v>115</v>
      </c>
      <c r="J365" s="1"/>
      <c r="K365" s="7"/>
    </row>
    <row r="366" spans="1:11" x14ac:dyDescent="0.2">
      <c r="A366" s="1">
        <v>365</v>
      </c>
      <c r="B366" s="1" t="s">
        <v>368</v>
      </c>
      <c r="C366" s="1">
        <v>63</v>
      </c>
      <c r="D366" s="1" t="s">
        <v>327</v>
      </c>
      <c r="E366" s="1" t="s">
        <v>109</v>
      </c>
      <c r="F366" s="1" t="s">
        <v>1</v>
      </c>
      <c r="G366" s="1" t="s">
        <v>355</v>
      </c>
      <c r="H366" s="1" t="s">
        <v>116</v>
      </c>
      <c r="I366" s="1" t="s">
        <v>117</v>
      </c>
      <c r="J366" s="1"/>
      <c r="K366" s="7"/>
    </row>
    <row r="367" spans="1:11" x14ac:dyDescent="0.2">
      <c r="A367" s="1">
        <v>366</v>
      </c>
      <c r="B367" s="1" t="s">
        <v>368</v>
      </c>
      <c r="C367" s="1">
        <v>63</v>
      </c>
      <c r="D367" s="1" t="s">
        <v>327</v>
      </c>
      <c r="E367" s="1" t="s">
        <v>109</v>
      </c>
      <c r="F367" s="1" t="s">
        <v>1</v>
      </c>
      <c r="G367" s="1" t="s">
        <v>355</v>
      </c>
      <c r="H367" s="1" t="s">
        <v>118</v>
      </c>
      <c r="I367" s="1" t="s">
        <v>119</v>
      </c>
      <c r="J367" s="1"/>
      <c r="K367" s="7"/>
    </row>
    <row r="368" spans="1:11" x14ac:dyDescent="0.2">
      <c r="A368" s="1">
        <v>367</v>
      </c>
      <c r="B368" s="1" t="s">
        <v>368</v>
      </c>
      <c r="C368" s="1">
        <v>63</v>
      </c>
      <c r="D368" s="1" t="s">
        <v>327</v>
      </c>
      <c r="E368" s="1" t="s">
        <v>109</v>
      </c>
      <c r="F368" s="1" t="s">
        <v>1</v>
      </c>
      <c r="G368" s="1" t="s">
        <v>355</v>
      </c>
      <c r="H368" s="1" t="s">
        <v>120</v>
      </c>
      <c r="I368" s="1" t="s">
        <v>121</v>
      </c>
      <c r="J368" s="1"/>
      <c r="K368" s="7"/>
    </row>
    <row r="369" spans="1:11" x14ac:dyDescent="0.2">
      <c r="A369" s="1">
        <v>368</v>
      </c>
      <c r="B369" s="1" t="s">
        <v>368</v>
      </c>
      <c r="C369" s="1">
        <v>63</v>
      </c>
      <c r="D369" s="1" t="s">
        <v>327</v>
      </c>
      <c r="E369" s="1" t="s">
        <v>109</v>
      </c>
      <c r="F369" s="1" t="s">
        <v>1</v>
      </c>
      <c r="G369" s="1" t="s">
        <v>355</v>
      </c>
      <c r="H369" s="1" t="s">
        <v>122</v>
      </c>
      <c r="I369" s="1" t="s">
        <v>123</v>
      </c>
      <c r="J369" s="1"/>
      <c r="K369" s="7"/>
    </row>
    <row r="370" spans="1:11" x14ac:dyDescent="0.2">
      <c r="A370" s="1">
        <v>369</v>
      </c>
      <c r="B370" s="1" t="s">
        <v>368</v>
      </c>
      <c r="C370" s="1">
        <v>63</v>
      </c>
      <c r="D370" s="1" t="s">
        <v>327</v>
      </c>
      <c r="E370" s="1" t="s">
        <v>109</v>
      </c>
      <c r="F370" s="1" t="s">
        <v>1</v>
      </c>
      <c r="G370" s="1" t="s">
        <v>355</v>
      </c>
      <c r="H370" s="1" t="s">
        <v>124</v>
      </c>
      <c r="I370" s="1" t="s">
        <v>125</v>
      </c>
      <c r="J370" s="1"/>
      <c r="K370" s="7"/>
    </row>
    <row r="371" spans="1:11" x14ac:dyDescent="0.2">
      <c r="A371" s="1">
        <v>370</v>
      </c>
      <c r="B371" s="1" t="s">
        <v>368</v>
      </c>
      <c r="C371" s="1">
        <v>63</v>
      </c>
      <c r="D371" s="1" t="s">
        <v>327</v>
      </c>
      <c r="E371" s="1" t="s">
        <v>109</v>
      </c>
      <c r="F371" s="1" t="s">
        <v>1</v>
      </c>
      <c r="G371" s="1" t="s">
        <v>355</v>
      </c>
      <c r="H371" s="1" t="s">
        <v>126</v>
      </c>
      <c r="I371" s="1" t="s">
        <v>127</v>
      </c>
      <c r="J371" s="1"/>
      <c r="K371" s="7"/>
    </row>
    <row r="372" spans="1:11" x14ac:dyDescent="0.2">
      <c r="A372" s="1">
        <v>371</v>
      </c>
      <c r="B372" s="1" t="s">
        <v>368</v>
      </c>
      <c r="C372" s="1">
        <v>63</v>
      </c>
      <c r="D372" s="1" t="s">
        <v>327</v>
      </c>
      <c r="E372" s="1" t="s">
        <v>109</v>
      </c>
      <c r="F372" s="1" t="s">
        <v>1</v>
      </c>
      <c r="G372" s="1" t="s">
        <v>355</v>
      </c>
      <c r="H372" s="1" t="s">
        <v>128</v>
      </c>
      <c r="I372" s="1" t="s">
        <v>129</v>
      </c>
      <c r="J372" s="1"/>
      <c r="K372" s="7"/>
    </row>
    <row r="373" spans="1:11" x14ac:dyDescent="0.2">
      <c r="A373" s="1">
        <v>372</v>
      </c>
      <c r="B373" s="1" t="s">
        <v>368</v>
      </c>
      <c r="C373" s="1">
        <v>63</v>
      </c>
      <c r="D373" s="1" t="s">
        <v>327</v>
      </c>
      <c r="E373" s="1" t="s">
        <v>109</v>
      </c>
      <c r="F373" s="1" t="s">
        <v>1</v>
      </c>
      <c r="G373" s="1" t="s">
        <v>355</v>
      </c>
      <c r="H373" s="1" t="s">
        <v>130</v>
      </c>
      <c r="I373" s="1" t="s">
        <v>131</v>
      </c>
      <c r="J373" s="1"/>
      <c r="K373" s="7"/>
    </row>
    <row r="374" spans="1:11" x14ac:dyDescent="0.2">
      <c r="A374" s="1">
        <v>373</v>
      </c>
      <c r="B374" s="1" t="s">
        <v>368</v>
      </c>
      <c r="C374" s="1">
        <v>63</v>
      </c>
      <c r="D374" s="1" t="s">
        <v>327</v>
      </c>
      <c r="E374" s="1" t="s">
        <v>109</v>
      </c>
      <c r="F374" s="1" t="s">
        <v>1</v>
      </c>
      <c r="G374" s="1" t="s">
        <v>355</v>
      </c>
      <c r="H374" s="1" t="s">
        <v>132</v>
      </c>
      <c r="I374" s="1" t="s">
        <v>133</v>
      </c>
      <c r="J374" s="1"/>
      <c r="K374" s="7"/>
    </row>
    <row r="375" spans="1:11" x14ac:dyDescent="0.2">
      <c r="A375" s="1">
        <v>374</v>
      </c>
      <c r="B375" s="1" t="s">
        <v>368</v>
      </c>
      <c r="C375" s="1">
        <v>63</v>
      </c>
      <c r="D375" s="1" t="s">
        <v>327</v>
      </c>
      <c r="E375" s="1" t="s">
        <v>109</v>
      </c>
      <c r="F375" s="1" t="s">
        <v>1</v>
      </c>
      <c r="G375" s="1" t="s">
        <v>355</v>
      </c>
      <c r="H375" s="1" t="s">
        <v>134</v>
      </c>
      <c r="I375" s="1" t="s">
        <v>135</v>
      </c>
      <c r="J375" s="1"/>
      <c r="K375" s="7"/>
    </row>
    <row r="376" spans="1:11" x14ac:dyDescent="0.2">
      <c r="A376" s="1">
        <v>375</v>
      </c>
      <c r="B376" s="1" t="s">
        <v>368</v>
      </c>
      <c r="C376" s="1">
        <v>63</v>
      </c>
      <c r="D376" s="1" t="s">
        <v>327</v>
      </c>
      <c r="E376" s="1" t="s">
        <v>109</v>
      </c>
      <c r="F376" s="1" t="s">
        <v>1</v>
      </c>
      <c r="G376" s="1" t="s">
        <v>355</v>
      </c>
      <c r="H376" s="1" t="s">
        <v>136</v>
      </c>
      <c r="I376" s="1" t="s">
        <v>137</v>
      </c>
      <c r="J376" s="1"/>
      <c r="K376" s="7"/>
    </row>
    <row r="377" spans="1:11" x14ac:dyDescent="0.2">
      <c r="A377" s="1">
        <v>376</v>
      </c>
      <c r="B377" s="1" t="s">
        <v>368</v>
      </c>
      <c r="C377" s="1">
        <v>63</v>
      </c>
      <c r="D377" s="1" t="s">
        <v>327</v>
      </c>
      <c r="E377" s="1" t="s">
        <v>109</v>
      </c>
      <c r="F377" s="1" t="s">
        <v>1</v>
      </c>
      <c r="G377" s="1" t="s">
        <v>355</v>
      </c>
      <c r="H377" s="1" t="s">
        <v>138</v>
      </c>
      <c r="I377" s="1" t="s">
        <v>139</v>
      </c>
      <c r="J377" s="1"/>
      <c r="K377" s="7"/>
    </row>
    <row r="378" spans="1:11" x14ac:dyDescent="0.2">
      <c r="A378" s="1">
        <v>377</v>
      </c>
      <c r="B378" s="1" t="s">
        <v>368</v>
      </c>
      <c r="C378" s="1">
        <v>63</v>
      </c>
      <c r="D378" s="1" t="s">
        <v>327</v>
      </c>
      <c r="E378" s="1" t="s">
        <v>109</v>
      </c>
      <c r="F378" s="1" t="s">
        <v>1</v>
      </c>
      <c r="G378" s="1" t="s">
        <v>355</v>
      </c>
      <c r="H378" s="1" t="s">
        <v>140</v>
      </c>
      <c r="I378" s="1" t="s">
        <v>141</v>
      </c>
      <c r="J378" s="1"/>
      <c r="K378" s="7"/>
    </row>
    <row r="379" spans="1:11" x14ac:dyDescent="0.2">
      <c r="A379" s="1">
        <v>378</v>
      </c>
      <c r="B379" s="1" t="s">
        <v>368</v>
      </c>
      <c r="C379" s="1">
        <v>63</v>
      </c>
      <c r="D379" s="1" t="s">
        <v>327</v>
      </c>
      <c r="E379" s="1" t="s">
        <v>109</v>
      </c>
      <c r="F379" s="1" t="s">
        <v>1</v>
      </c>
      <c r="G379" s="1" t="s">
        <v>355</v>
      </c>
      <c r="H379" s="1" t="s">
        <v>142</v>
      </c>
      <c r="I379" s="1" t="s">
        <v>143</v>
      </c>
      <c r="J379" s="1"/>
      <c r="K379" s="7"/>
    </row>
    <row r="380" spans="1:11" x14ac:dyDescent="0.2">
      <c r="A380" s="1">
        <v>379</v>
      </c>
      <c r="B380" s="1" t="s">
        <v>368</v>
      </c>
      <c r="C380" s="1">
        <v>63</v>
      </c>
      <c r="D380" s="1" t="s">
        <v>327</v>
      </c>
      <c r="E380" s="1" t="s">
        <v>109</v>
      </c>
      <c r="F380" s="1" t="s">
        <v>1</v>
      </c>
      <c r="G380" s="1" t="s">
        <v>355</v>
      </c>
      <c r="H380" s="1" t="s">
        <v>144</v>
      </c>
      <c r="I380" s="1" t="s">
        <v>145</v>
      </c>
      <c r="J380" s="1"/>
      <c r="K380" s="7"/>
    </row>
    <row r="381" spans="1:11" x14ac:dyDescent="0.2">
      <c r="A381" s="1">
        <v>380</v>
      </c>
      <c r="B381" s="1" t="s">
        <v>368</v>
      </c>
      <c r="C381" s="1">
        <v>63</v>
      </c>
      <c r="D381" s="1" t="s">
        <v>327</v>
      </c>
      <c r="E381" s="1" t="s">
        <v>109</v>
      </c>
      <c r="F381" s="1" t="s">
        <v>1</v>
      </c>
      <c r="G381" s="1" t="s">
        <v>355</v>
      </c>
      <c r="H381" s="1" t="s">
        <v>146</v>
      </c>
      <c r="I381" s="1" t="s">
        <v>147</v>
      </c>
      <c r="J381" s="1"/>
      <c r="K381" s="7"/>
    </row>
    <row r="382" spans="1:11" x14ac:dyDescent="0.2">
      <c r="A382" s="1">
        <v>381</v>
      </c>
      <c r="B382" s="1" t="s">
        <v>368</v>
      </c>
      <c r="C382" s="1">
        <v>63</v>
      </c>
      <c r="D382" s="1" t="s">
        <v>327</v>
      </c>
      <c r="E382" s="1" t="s">
        <v>109</v>
      </c>
      <c r="F382" s="1" t="s">
        <v>1</v>
      </c>
      <c r="G382" s="1" t="s">
        <v>355</v>
      </c>
      <c r="H382" s="1" t="s">
        <v>148</v>
      </c>
      <c r="I382" s="1" t="s">
        <v>149</v>
      </c>
      <c r="J382" s="1"/>
      <c r="K382" s="7"/>
    </row>
    <row r="383" spans="1:11" x14ac:dyDescent="0.2">
      <c r="A383" s="1">
        <v>382</v>
      </c>
      <c r="B383" s="1" t="s">
        <v>368</v>
      </c>
      <c r="C383" s="1">
        <v>63</v>
      </c>
      <c r="D383" s="1" t="s">
        <v>327</v>
      </c>
      <c r="E383" s="1" t="s">
        <v>109</v>
      </c>
      <c r="F383" s="1" t="s">
        <v>1</v>
      </c>
      <c r="G383" s="1" t="s">
        <v>355</v>
      </c>
      <c r="H383" s="1" t="s">
        <v>150</v>
      </c>
      <c r="I383" s="1" t="s">
        <v>151</v>
      </c>
      <c r="J383" s="1"/>
      <c r="K383" s="7"/>
    </row>
    <row r="384" spans="1:11" x14ac:dyDescent="0.2">
      <c r="A384" s="1">
        <v>383</v>
      </c>
      <c r="B384" s="1" t="s">
        <v>368</v>
      </c>
      <c r="C384" s="1">
        <v>63</v>
      </c>
      <c r="D384" s="1" t="s">
        <v>327</v>
      </c>
      <c r="E384" s="1" t="s">
        <v>109</v>
      </c>
      <c r="F384" s="1" t="s">
        <v>1</v>
      </c>
      <c r="G384" s="1" t="s">
        <v>355</v>
      </c>
      <c r="H384" s="1" t="s">
        <v>152</v>
      </c>
      <c r="I384" s="1" t="s">
        <v>153</v>
      </c>
      <c r="J384" s="1"/>
      <c r="K384" s="7"/>
    </row>
    <row r="385" spans="1:11" x14ac:dyDescent="0.2">
      <c r="A385" s="1">
        <v>384</v>
      </c>
      <c r="B385" s="1" t="s">
        <v>368</v>
      </c>
      <c r="C385" s="1">
        <v>63</v>
      </c>
      <c r="D385" s="1" t="s">
        <v>327</v>
      </c>
      <c r="E385" s="1" t="s">
        <v>109</v>
      </c>
      <c r="F385" s="1" t="s">
        <v>1</v>
      </c>
      <c r="G385" s="1" t="s">
        <v>355</v>
      </c>
      <c r="H385" s="1" t="s">
        <v>154</v>
      </c>
      <c r="I385" s="1" t="s">
        <v>155</v>
      </c>
      <c r="J385" s="1"/>
      <c r="K385" s="7"/>
    </row>
    <row r="386" spans="1:11" x14ac:dyDescent="0.2">
      <c r="A386" s="1">
        <v>385</v>
      </c>
      <c r="B386" s="1" t="s">
        <v>368</v>
      </c>
      <c r="C386" s="1">
        <v>63</v>
      </c>
      <c r="D386" s="1" t="s">
        <v>327</v>
      </c>
      <c r="E386" s="1" t="s">
        <v>109</v>
      </c>
      <c r="F386" s="1" t="s">
        <v>1</v>
      </c>
      <c r="G386" s="1" t="s">
        <v>355</v>
      </c>
      <c r="H386" s="1" t="s">
        <v>156</v>
      </c>
      <c r="I386" s="1" t="s">
        <v>157</v>
      </c>
      <c r="J386" s="1"/>
      <c r="K386" s="7"/>
    </row>
    <row r="387" spans="1:11" x14ac:dyDescent="0.2">
      <c r="A387" s="1">
        <v>386</v>
      </c>
      <c r="B387" s="1" t="s">
        <v>368</v>
      </c>
      <c r="C387" s="1">
        <v>63</v>
      </c>
      <c r="D387" s="1" t="s">
        <v>327</v>
      </c>
      <c r="E387" s="1" t="s">
        <v>109</v>
      </c>
      <c r="F387" s="1" t="s">
        <v>1</v>
      </c>
      <c r="G387" s="1" t="s">
        <v>355</v>
      </c>
      <c r="H387" s="1" t="s">
        <v>158</v>
      </c>
      <c r="I387" s="1" t="s">
        <v>159</v>
      </c>
      <c r="J387" s="1"/>
      <c r="K387" s="7"/>
    </row>
    <row r="388" spans="1:11" x14ac:dyDescent="0.2">
      <c r="A388" s="1">
        <v>387</v>
      </c>
      <c r="B388" s="1" t="s">
        <v>368</v>
      </c>
      <c r="C388" s="1">
        <v>63</v>
      </c>
      <c r="D388" s="1" t="s">
        <v>327</v>
      </c>
      <c r="E388" s="1" t="s">
        <v>109</v>
      </c>
      <c r="F388" s="1" t="s">
        <v>1</v>
      </c>
      <c r="G388" s="1" t="s">
        <v>355</v>
      </c>
      <c r="H388" s="1" t="s">
        <v>160</v>
      </c>
      <c r="I388" s="1" t="s">
        <v>161</v>
      </c>
      <c r="J388" s="1"/>
      <c r="K388" s="7"/>
    </row>
    <row r="389" spans="1:11" x14ac:dyDescent="0.2">
      <c r="A389" s="1">
        <v>388</v>
      </c>
      <c r="B389" s="1" t="s">
        <v>368</v>
      </c>
      <c r="C389" s="1">
        <v>63</v>
      </c>
      <c r="D389" s="1" t="s">
        <v>327</v>
      </c>
      <c r="E389" s="1" t="s">
        <v>109</v>
      </c>
      <c r="F389" s="1" t="s">
        <v>1</v>
      </c>
      <c r="G389" s="1" t="s">
        <v>355</v>
      </c>
      <c r="H389" s="1" t="s">
        <v>162</v>
      </c>
      <c r="I389" s="1" t="s">
        <v>163</v>
      </c>
      <c r="J389" s="1"/>
      <c r="K389" s="7"/>
    </row>
    <row r="390" spans="1:11" x14ac:dyDescent="0.2">
      <c r="A390" s="1">
        <v>389</v>
      </c>
      <c r="B390" s="1" t="s">
        <v>368</v>
      </c>
      <c r="C390" s="1">
        <v>63</v>
      </c>
      <c r="D390" s="1" t="s">
        <v>327</v>
      </c>
      <c r="E390" s="1" t="s">
        <v>109</v>
      </c>
      <c r="F390" s="1" t="s">
        <v>1</v>
      </c>
      <c r="G390" s="1" t="s">
        <v>355</v>
      </c>
      <c r="H390" s="1" t="s">
        <v>164</v>
      </c>
      <c r="I390" s="1" t="s">
        <v>165</v>
      </c>
      <c r="J390" s="1">
        <v>0.88</v>
      </c>
      <c r="K390" s="7">
        <v>35166</v>
      </c>
    </row>
    <row r="391" spans="1:11" x14ac:dyDescent="0.2">
      <c r="A391" s="1">
        <v>390</v>
      </c>
      <c r="B391" s="1" t="s">
        <v>368</v>
      </c>
      <c r="C391" s="1">
        <v>63</v>
      </c>
      <c r="D391" s="1" t="s">
        <v>327</v>
      </c>
      <c r="E391" s="1" t="s">
        <v>109</v>
      </c>
      <c r="F391" s="1" t="s">
        <v>1</v>
      </c>
      <c r="G391" s="1" t="s">
        <v>355</v>
      </c>
      <c r="H391" s="1" t="s">
        <v>166</v>
      </c>
      <c r="I391" s="1" t="s">
        <v>167</v>
      </c>
      <c r="J391" s="1">
        <v>1.03</v>
      </c>
      <c r="K391" s="7">
        <v>41209</v>
      </c>
    </row>
    <row r="392" spans="1:11" x14ac:dyDescent="0.2">
      <c r="A392" s="1">
        <v>391</v>
      </c>
      <c r="B392" s="1" t="s">
        <v>368</v>
      </c>
      <c r="C392" s="1">
        <v>63</v>
      </c>
      <c r="D392" s="1" t="s">
        <v>327</v>
      </c>
      <c r="E392" s="1" t="s">
        <v>109</v>
      </c>
      <c r="F392" s="1" t="s">
        <v>1</v>
      </c>
      <c r="G392" s="1" t="s">
        <v>355</v>
      </c>
      <c r="H392" s="1" t="s">
        <v>168</v>
      </c>
      <c r="I392" s="1" t="s">
        <v>169</v>
      </c>
      <c r="J392" s="1">
        <v>6.87</v>
      </c>
      <c r="K392" s="7">
        <v>307437</v>
      </c>
    </row>
    <row r="393" spans="1:11" x14ac:dyDescent="0.2">
      <c r="A393" s="1">
        <v>392</v>
      </c>
      <c r="B393" s="1" t="s">
        <v>368</v>
      </c>
      <c r="C393" s="1">
        <v>63</v>
      </c>
      <c r="D393" s="1" t="s">
        <v>327</v>
      </c>
      <c r="E393" s="1" t="s">
        <v>109</v>
      </c>
      <c r="F393" s="1" t="s">
        <v>1</v>
      </c>
      <c r="G393" s="1" t="s">
        <v>355</v>
      </c>
      <c r="H393" s="1" t="s">
        <v>170</v>
      </c>
      <c r="I393" s="1" t="s">
        <v>171</v>
      </c>
      <c r="J393" s="1"/>
      <c r="K393" s="7"/>
    </row>
    <row r="394" spans="1:11" x14ac:dyDescent="0.2">
      <c r="A394" s="1">
        <v>393</v>
      </c>
      <c r="B394" s="1" t="s">
        <v>368</v>
      </c>
      <c r="C394" s="1">
        <v>63</v>
      </c>
      <c r="D394" s="1" t="s">
        <v>327</v>
      </c>
      <c r="E394" s="1" t="s">
        <v>109</v>
      </c>
      <c r="F394" s="1" t="s">
        <v>1</v>
      </c>
      <c r="G394" s="1" t="s">
        <v>355</v>
      </c>
      <c r="H394" s="1" t="s">
        <v>172</v>
      </c>
      <c r="I394" s="1" t="s">
        <v>173</v>
      </c>
      <c r="J394" s="1"/>
      <c r="K394" s="7"/>
    </row>
    <row r="395" spans="1:11" x14ac:dyDescent="0.2">
      <c r="A395" s="1">
        <v>394</v>
      </c>
      <c r="B395" s="1" t="s">
        <v>368</v>
      </c>
      <c r="C395" s="1">
        <v>63</v>
      </c>
      <c r="D395" s="1" t="s">
        <v>327</v>
      </c>
      <c r="E395" s="1" t="s">
        <v>109</v>
      </c>
      <c r="F395" s="1" t="s">
        <v>1</v>
      </c>
      <c r="G395" s="1" t="s">
        <v>355</v>
      </c>
      <c r="H395" s="1" t="s">
        <v>174</v>
      </c>
      <c r="I395" s="1" t="s">
        <v>175</v>
      </c>
      <c r="J395" s="1"/>
      <c r="K395" s="7"/>
    </row>
    <row r="396" spans="1:11" x14ac:dyDescent="0.2">
      <c r="A396" s="1">
        <v>395</v>
      </c>
      <c r="B396" s="1" t="s">
        <v>368</v>
      </c>
      <c r="C396" s="1">
        <v>63</v>
      </c>
      <c r="D396" s="1" t="s">
        <v>327</v>
      </c>
      <c r="E396" s="1" t="s">
        <v>109</v>
      </c>
      <c r="F396" s="1" t="s">
        <v>1</v>
      </c>
      <c r="G396" s="1" t="s">
        <v>355</v>
      </c>
      <c r="H396" s="1" t="s">
        <v>176</v>
      </c>
      <c r="I396" s="1" t="s">
        <v>177</v>
      </c>
      <c r="J396" s="1"/>
      <c r="K396" s="7"/>
    </row>
    <row r="397" spans="1:11" x14ac:dyDescent="0.2">
      <c r="A397" s="1">
        <v>396</v>
      </c>
      <c r="B397" s="1" t="s">
        <v>368</v>
      </c>
      <c r="C397" s="1">
        <v>63</v>
      </c>
      <c r="D397" s="1" t="s">
        <v>327</v>
      </c>
      <c r="E397" s="1" t="s">
        <v>109</v>
      </c>
      <c r="F397" s="1" t="s">
        <v>1</v>
      </c>
      <c r="G397" s="1" t="s">
        <v>355</v>
      </c>
      <c r="H397" s="1" t="s">
        <v>178</v>
      </c>
      <c r="I397" s="1" t="s">
        <v>179</v>
      </c>
      <c r="J397" s="1">
        <v>0.44</v>
      </c>
      <c r="K397" s="7">
        <v>24195</v>
      </c>
    </row>
    <row r="398" spans="1:11" x14ac:dyDescent="0.2">
      <c r="A398" s="1">
        <v>397</v>
      </c>
      <c r="B398" s="1" t="s">
        <v>368</v>
      </c>
      <c r="C398" s="1">
        <v>63</v>
      </c>
      <c r="D398" s="1" t="s">
        <v>327</v>
      </c>
      <c r="E398" s="1" t="s">
        <v>109</v>
      </c>
      <c r="F398" s="1" t="s">
        <v>1</v>
      </c>
      <c r="G398" s="1" t="s">
        <v>355</v>
      </c>
      <c r="H398" s="1" t="s">
        <v>180</v>
      </c>
      <c r="I398" s="1" t="s">
        <v>181</v>
      </c>
      <c r="J398" s="1"/>
      <c r="K398" s="7"/>
    </row>
    <row r="399" spans="1:11" x14ac:dyDescent="0.2">
      <c r="A399" s="1">
        <v>398</v>
      </c>
      <c r="B399" s="1" t="s">
        <v>368</v>
      </c>
      <c r="C399" s="1">
        <v>63</v>
      </c>
      <c r="D399" s="1" t="s">
        <v>327</v>
      </c>
      <c r="E399" s="1" t="s">
        <v>109</v>
      </c>
      <c r="F399" s="1" t="s">
        <v>1</v>
      </c>
      <c r="G399" s="1" t="s">
        <v>355</v>
      </c>
      <c r="H399" s="1" t="s">
        <v>182</v>
      </c>
      <c r="I399" s="1" t="s">
        <v>183</v>
      </c>
      <c r="J399" s="1"/>
      <c r="K399" s="7"/>
    </row>
    <row r="400" spans="1:11" x14ac:dyDescent="0.2">
      <c r="A400" s="1">
        <v>399</v>
      </c>
      <c r="B400" s="1" t="s">
        <v>368</v>
      </c>
      <c r="C400" s="1">
        <v>63</v>
      </c>
      <c r="D400" s="1" t="s">
        <v>327</v>
      </c>
      <c r="E400" s="1" t="s">
        <v>109</v>
      </c>
      <c r="F400" s="1" t="s">
        <v>1</v>
      </c>
      <c r="G400" s="1" t="s">
        <v>353</v>
      </c>
      <c r="H400" s="1" t="s">
        <v>184</v>
      </c>
      <c r="I400" s="1" t="s">
        <v>185</v>
      </c>
      <c r="J400" s="1" t="s">
        <v>325</v>
      </c>
      <c r="K400" s="7"/>
    </row>
    <row r="401" spans="1:11" x14ac:dyDescent="0.2">
      <c r="A401" s="1">
        <v>400</v>
      </c>
      <c r="B401" s="1" t="s">
        <v>368</v>
      </c>
      <c r="C401" s="1">
        <v>63</v>
      </c>
      <c r="D401" s="1" t="s">
        <v>327</v>
      </c>
      <c r="E401" s="1" t="s">
        <v>109</v>
      </c>
      <c r="F401" s="1" t="s">
        <v>8</v>
      </c>
      <c r="G401" s="1" t="s">
        <v>353</v>
      </c>
      <c r="H401" s="1" t="s">
        <v>186</v>
      </c>
      <c r="I401" s="1" t="s">
        <v>187</v>
      </c>
      <c r="J401" s="1">
        <v>10.709999999999999</v>
      </c>
      <c r="K401" s="7">
        <v>534583</v>
      </c>
    </row>
    <row r="402" spans="1:11" x14ac:dyDescent="0.2">
      <c r="A402" s="1">
        <v>401</v>
      </c>
      <c r="B402" s="1" t="s">
        <v>368</v>
      </c>
      <c r="C402" s="1">
        <v>63</v>
      </c>
      <c r="D402" s="1" t="s">
        <v>327</v>
      </c>
      <c r="E402" s="1" t="s">
        <v>188</v>
      </c>
      <c r="F402" s="1" t="s">
        <v>8</v>
      </c>
      <c r="G402" s="1" t="s">
        <v>353</v>
      </c>
      <c r="H402" s="1" t="s">
        <v>189</v>
      </c>
      <c r="I402" s="1" t="s">
        <v>190</v>
      </c>
      <c r="J402" s="1">
        <v>10.709999999999999</v>
      </c>
      <c r="K402" s="7">
        <v>534583</v>
      </c>
    </row>
    <row r="403" spans="1:11" x14ac:dyDescent="0.2">
      <c r="A403" s="1">
        <v>402</v>
      </c>
      <c r="B403" s="1" t="s">
        <v>368</v>
      </c>
      <c r="C403" s="1">
        <v>63</v>
      </c>
      <c r="D403" s="1" t="s">
        <v>327</v>
      </c>
      <c r="E403" s="1" t="s">
        <v>188</v>
      </c>
      <c r="F403" s="1" t="s">
        <v>1</v>
      </c>
      <c r="G403" s="1" t="s">
        <v>353</v>
      </c>
      <c r="H403" s="1" t="s">
        <v>191</v>
      </c>
      <c r="I403" s="1" t="s">
        <v>192</v>
      </c>
      <c r="J403" s="1"/>
      <c r="K403" s="7"/>
    </row>
    <row r="404" spans="1:11" x14ac:dyDescent="0.2">
      <c r="A404" s="1">
        <v>403</v>
      </c>
      <c r="B404" s="1" t="s">
        <v>368</v>
      </c>
      <c r="C404" s="1">
        <v>63</v>
      </c>
      <c r="D404" s="1" t="s">
        <v>327</v>
      </c>
      <c r="E404" s="1" t="s">
        <v>188</v>
      </c>
      <c r="F404" s="1" t="s">
        <v>1</v>
      </c>
      <c r="G404" s="1" t="s">
        <v>353</v>
      </c>
      <c r="H404" s="1" t="s">
        <v>193</v>
      </c>
      <c r="I404" s="1" t="s">
        <v>194</v>
      </c>
      <c r="J404" s="1"/>
      <c r="K404" s="7"/>
    </row>
    <row r="405" spans="1:11" x14ac:dyDescent="0.2">
      <c r="A405" s="1">
        <v>404</v>
      </c>
      <c r="B405" s="1" t="s">
        <v>368</v>
      </c>
      <c r="C405" s="1">
        <v>63</v>
      </c>
      <c r="D405" s="1" t="s">
        <v>327</v>
      </c>
      <c r="E405" s="1" t="s">
        <v>188</v>
      </c>
      <c r="F405" s="1" t="s">
        <v>1</v>
      </c>
      <c r="G405" s="1" t="s">
        <v>353</v>
      </c>
      <c r="H405" s="1" t="s">
        <v>195</v>
      </c>
      <c r="I405" s="1" t="s">
        <v>196</v>
      </c>
      <c r="J405" s="1"/>
      <c r="K405" s="7"/>
    </row>
    <row r="406" spans="1:11" x14ac:dyDescent="0.2">
      <c r="A406" s="1">
        <v>405</v>
      </c>
      <c r="B406" s="1" t="s">
        <v>368</v>
      </c>
      <c r="C406" s="1">
        <v>63</v>
      </c>
      <c r="D406" s="1" t="s">
        <v>327</v>
      </c>
      <c r="E406" s="1" t="s">
        <v>188</v>
      </c>
      <c r="F406" s="1" t="s">
        <v>1</v>
      </c>
      <c r="G406" s="1" t="s">
        <v>353</v>
      </c>
      <c r="H406" s="1" t="s">
        <v>197</v>
      </c>
      <c r="I406" s="1" t="s">
        <v>198</v>
      </c>
      <c r="J406" s="1"/>
      <c r="K406" s="7"/>
    </row>
    <row r="407" spans="1:11" x14ac:dyDescent="0.2">
      <c r="A407" s="1">
        <v>406</v>
      </c>
      <c r="B407" s="1" t="s">
        <v>368</v>
      </c>
      <c r="C407" s="1">
        <v>63</v>
      </c>
      <c r="D407" s="1" t="s">
        <v>327</v>
      </c>
      <c r="E407" s="1" t="s">
        <v>188</v>
      </c>
      <c r="F407" s="1" t="s">
        <v>8</v>
      </c>
      <c r="G407" s="1" t="s">
        <v>353</v>
      </c>
      <c r="H407" s="1" t="s">
        <v>199</v>
      </c>
      <c r="I407" s="1" t="s">
        <v>200</v>
      </c>
      <c r="J407" s="1">
        <v>0</v>
      </c>
      <c r="K407" s="7">
        <v>0</v>
      </c>
    </row>
    <row r="408" spans="1:11" x14ac:dyDescent="0.2">
      <c r="A408" s="1">
        <v>407</v>
      </c>
      <c r="B408" s="1" t="s">
        <v>368</v>
      </c>
      <c r="C408" s="1">
        <v>63</v>
      </c>
      <c r="D408" s="1" t="s">
        <v>327</v>
      </c>
      <c r="E408" s="1" t="s">
        <v>188</v>
      </c>
      <c r="F408" s="1" t="s">
        <v>1</v>
      </c>
      <c r="G408" s="1" t="s">
        <v>353</v>
      </c>
      <c r="H408" s="1" t="s">
        <v>201</v>
      </c>
      <c r="I408" s="1" t="s">
        <v>202</v>
      </c>
      <c r="J408" s="1"/>
      <c r="K408" s="7"/>
    </row>
    <row r="409" spans="1:11" x14ac:dyDescent="0.2">
      <c r="A409" s="1">
        <v>408</v>
      </c>
      <c r="B409" s="1" t="s">
        <v>368</v>
      </c>
      <c r="C409" s="1">
        <v>63</v>
      </c>
      <c r="D409" s="1" t="s">
        <v>327</v>
      </c>
      <c r="E409" s="1" t="s">
        <v>188</v>
      </c>
      <c r="F409" s="1" t="s">
        <v>8</v>
      </c>
      <c r="G409" s="1" t="s">
        <v>353</v>
      </c>
      <c r="H409" s="1" t="s">
        <v>203</v>
      </c>
      <c r="I409" s="1" t="s">
        <v>204</v>
      </c>
      <c r="J409" s="1">
        <v>10.709999999999999</v>
      </c>
      <c r="K409" s="7">
        <v>534583</v>
      </c>
    </row>
    <row r="410" spans="1:11" x14ac:dyDescent="0.2">
      <c r="A410" s="1">
        <v>409</v>
      </c>
      <c r="B410" s="1" t="s">
        <v>368</v>
      </c>
      <c r="C410" s="1">
        <v>63</v>
      </c>
      <c r="D410" s="1" t="s">
        <v>327</v>
      </c>
      <c r="E410" s="1" t="s">
        <v>188</v>
      </c>
      <c r="F410" s="1" t="s">
        <v>1</v>
      </c>
      <c r="G410" s="1" t="s">
        <v>353</v>
      </c>
      <c r="H410" s="1" t="s">
        <v>205</v>
      </c>
      <c r="I410" s="1" t="s">
        <v>206</v>
      </c>
      <c r="J410" s="1"/>
      <c r="K410" s="7">
        <v>58396</v>
      </c>
    </row>
    <row r="411" spans="1:11" x14ac:dyDescent="0.2">
      <c r="A411" s="1">
        <v>410</v>
      </c>
      <c r="B411" s="1" t="s">
        <v>368</v>
      </c>
      <c r="C411" s="1">
        <v>63</v>
      </c>
      <c r="D411" s="1" t="s">
        <v>327</v>
      </c>
      <c r="E411" s="1" t="s">
        <v>188</v>
      </c>
      <c r="F411" s="1" t="s">
        <v>1</v>
      </c>
      <c r="G411" s="1" t="s">
        <v>353</v>
      </c>
      <c r="H411" s="1" t="s">
        <v>207</v>
      </c>
      <c r="I411" s="1" t="s">
        <v>208</v>
      </c>
      <c r="J411" s="1"/>
      <c r="K411" s="7">
        <v>115630</v>
      </c>
    </row>
    <row r="412" spans="1:11" x14ac:dyDescent="0.2">
      <c r="A412" s="1">
        <v>411</v>
      </c>
      <c r="B412" s="1" t="s">
        <v>368</v>
      </c>
      <c r="C412" s="1">
        <v>63</v>
      </c>
      <c r="D412" s="1" t="s">
        <v>327</v>
      </c>
      <c r="E412" s="1" t="s">
        <v>188</v>
      </c>
      <c r="F412" s="1" t="s">
        <v>1</v>
      </c>
      <c r="G412" s="1" t="s">
        <v>353</v>
      </c>
      <c r="H412" s="1" t="s">
        <v>209</v>
      </c>
      <c r="I412" s="1" t="s">
        <v>210</v>
      </c>
      <c r="J412" s="1"/>
      <c r="K412" s="7"/>
    </row>
    <row r="413" spans="1:11" x14ac:dyDescent="0.2">
      <c r="A413" s="1">
        <v>412</v>
      </c>
      <c r="B413" s="1" t="s">
        <v>368</v>
      </c>
      <c r="C413" s="1">
        <v>63</v>
      </c>
      <c r="D413" s="1" t="s">
        <v>327</v>
      </c>
      <c r="E413" s="1" t="s">
        <v>188</v>
      </c>
      <c r="F413" s="1" t="s">
        <v>8</v>
      </c>
      <c r="G413" s="1" t="s">
        <v>353</v>
      </c>
      <c r="H413" s="1" t="s">
        <v>211</v>
      </c>
      <c r="I413" s="1" t="s">
        <v>212</v>
      </c>
      <c r="J413" s="1"/>
      <c r="K413" s="7">
        <v>708609</v>
      </c>
    </row>
    <row r="414" spans="1:11" x14ac:dyDescent="0.2">
      <c r="A414" s="1">
        <v>413</v>
      </c>
      <c r="B414" s="1" t="s">
        <v>368</v>
      </c>
      <c r="C414" s="1">
        <v>63</v>
      </c>
      <c r="D414" s="1" t="s">
        <v>327</v>
      </c>
      <c r="E414" s="1" t="s">
        <v>188</v>
      </c>
      <c r="F414" s="1" t="s">
        <v>1</v>
      </c>
      <c r="G414" s="1" t="s">
        <v>353</v>
      </c>
      <c r="H414" s="1" t="s">
        <v>213</v>
      </c>
      <c r="I414" s="1" t="s">
        <v>214</v>
      </c>
      <c r="J414" s="1"/>
      <c r="K414" s="7">
        <v>564</v>
      </c>
    </row>
    <row r="415" spans="1:11" x14ac:dyDescent="0.2">
      <c r="A415" s="1">
        <v>414</v>
      </c>
      <c r="B415" s="1" t="s">
        <v>368</v>
      </c>
      <c r="C415" s="1">
        <v>63</v>
      </c>
      <c r="D415" s="1" t="s">
        <v>327</v>
      </c>
      <c r="E415" s="1" t="s">
        <v>188</v>
      </c>
      <c r="F415" s="1" t="s">
        <v>1</v>
      </c>
      <c r="G415" s="1" t="s">
        <v>353</v>
      </c>
      <c r="H415" s="1" t="s">
        <v>215</v>
      </c>
      <c r="I415" s="1" t="s">
        <v>216</v>
      </c>
      <c r="J415" s="1"/>
      <c r="K415" s="7">
        <v>0</v>
      </c>
    </row>
    <row r="416" spans="1:11" x14ac:dyDescent="0.2">
      <c r="A416" s="1">
        <v>415</v>
      </c>
      <c r="B416" s="1" t="s">
        <v>368</v>
      </c>
      <c r="C416" s="1">
        <v>63</v>
      </c>
      <c r="D416" s="1" t="s">
        <v>327</v>
      </c>
      <c r="E416" s="1" t="s">
        <v>188</v>
      </c>
      <c r="F416" s="1" t="s">
        <v>1</v>
      </c>
      <c r="G416" s="1" t="s">
        <v>353</v>
      </c>
      <c r="H416" s="1" t="s">
        <v>217</v>
      </c>
      <c r="I416" s="1" t="s">
        <v>218</v>
      </c>
      <c r="J416" s="1"/>
      <c r="K416" s="7">
        <v>82</v>
      </c>
    </row>
    <row r="417" spans="1:11" x14ac:dyDescent="0.2">
      <c r="A417" s="1">
        <v>416</v>
      </c>
      <c r="B417" s="1" t="s">
        <v>368</v>
      </c>
      <c r="C417" s="1">
        <v>63</v>
      </c>
      <c r="D417" s="1" t="s">
        <v>327</v>
      </c>
      <c r="E417" s="1" t="s">
        <v>188</v>
      </c>
      <c r="F417" s="1" t="s">
        <v>1</v>
      </c>
      <c r="G417" s="1" t="s">
        <v>353</v>
      </c>
      <c r="H417" s="1" t="s">
        <v>219</v>
      </c>
      <c r="I417" s="1" t="s">
        <v>220</v>
      </c>
      <c r="J417" s="1"/>
      <c r="K417" s="7">
        <v>0</v>
      </c>
    </row>
    <row r="418" spans="1:11" x14ac:dyDescent="0.2">
      <c r="A418" s="1">
        <v>417</v>
      </c>
      <c r="B418" s="1" t="s">
        <v>368</v>
      </c>
      <c r="C418" s="1">
        <v>63</v>
      </c>
      <c r="D418" s="1" t="s">
        <v>327</v>
      </c>
      <c r="E418" s="1" t="s">
        <v>188</v>
      </c>
      <c r="F418" s="1" t="s">
        <v>8</v>
      </c>
      <c r="G418" s="1" t="s">
        <v>353</v>
      </c>
      <c r="H418" s="1" t="s">
        <v>221</v>
      </c>
      <c r="I418" s="1" t="s">
        <v>222</v>
      </c>
      <c r="J418" s="1"/>
      <c r="K418" s="7">
        <v>646</v>
      </c>
    </row>
    <row r="419" spans="1:11" x14ac:dyDescent="0.2">
      <c r="A419" s="1">
        <v>418</v>
      </c>
      <c r="B419" s="1" t="s">
        <v>368</v>
      </c>
      <c r="C419" s="1">
        <v>63</v>
      </c>
      <c r="D419" s="1" t="s">
        <v>327</v>
      </c>
      <c r="E419" s="1" t="s">
        <v>188</v>
      </c>
      <c r="F419" s="1" t="s">
        <v>1</v>
      </c>
      <c r="G419" s="1" t="s">
        <v>353</v>
      </c>
      <c r="H419" s="1" t="s">
        <v>223</v>
      </c>
      <c r="I419" s="1" t="s">
        <v>224</v>
      </c>
      <c r="J419" s="1"/>
      <c r="K419" s="7">
        <v>0</v>
      </c>
    </row>
    <row r="420" spans="1:11" x14ac:dyDescent="0.2">
      <c r="A420" s="1">
        <v>419</v>
      </c>
      <c r="B420" s="1" t="s">
        <v>368</v>
      </c>
      <c r="C420" s="1">
        <v>63</v>
      </c>
      <c r="D420" s="1" t="s">
        <v>327</v>
      </c>
      <c r="E420" s="1" t="s">
        <v>188</v>
      </c>
      <c r="F420" s="1" t="s">
        <v>1</v>
      </c>
      <c r="G420" s="1" t="s">
        <v>353</v>
      </c>
      <c r="H420" s="1" t="s">
        <v>225</v>
      </c>
      <c r="I420" s="1" t="s">
        <v>226</v>
      </c>
      <c r="J420" s="1"/>
      <c r="K420" s="7">
        <v>0</v>
      </c>
    </row>
    <row r="421" spans="1:11" x14ac:dyDescent="0.2">
      <c r="A421" s="1">
        <v>420</v>
      </c>
      <c r="B421" s="1" t="s">
        <v>368</v>
      </c>
      <c r="C421" s="1">
        <v>63</v>
      </c>
      <c r="D421" s="1" t="s">
        <v>327</v>
      </c>
      <c r="E421" s="1" t="s">
        <v>188</v>
      </c>
      <c r="F421" s="1" t="s">
        <v>1</v>
      </c>
      <c r="G421" s="1" t="s">
        <v>353</v>
      </c>
      <c r="H421" s="1" t="s">
        <v>227</v>
      </c>
      <c r="I421" s="1" t="s">
        <v>228</v>
      </c>
      <c r="J421" s="1"/>
      <c r="K421" s="7">
        <v>0</v>
      </c>
    </row>
    <row r="422" spans="1:11" x14ac:dyDescent="0.2">
      <c r="A422" s="1">
        <v>421</v>
      </c>
      <c r="B422" s="1" t="s">
        <v>368</v>
      </c>
      <c r="C422" s="1">
        <v>63</v>
      </c>
      <c r="D422" s="1" t="s">
        <v>327</v>
      </c>
      <c r="E422" s="1" t="s">
        <v>188</v>
      </c>
      <c r="F422" s="1" t="s">
        <v>1</v>
      </c>
      <c r="G422" s="1" t="s">
        <v>353</v>
      </c>
      <c r="H422" s="1" t="s">
        <v>229</v>
      </c>
      <c r="I422" s="1" t="s">
        <v>230</v>
      </c>
      <c r="J422" s="1"/>
      <c r="K422" s="7">
        <v>0</v>
      </c>
    </row>
    <row r="423" spans="1:11" x14ac:dyDescent="0.2">
      <c r="A423" s="1">
        <v>422</v>
      </c>
      <c r="B423" s="1" t="s">
        <v>368</v>
      </c>
      <c r="C423" s="1">
        <v>63</v>
      </c>
      <c r="D423" s="1" t="s">
        <v>327</v>
      </c>
      <c r="E423" s="1" t="s">
        <v>188</v>
      </c>
      <c r="F423" s="1" t="s">
        <v>1</v>
      </c>
      <c r="G423" s="1" t="s">
        <v>353</v>
      </c>
      <c r="H423" s="1" t="s">
        <v>231</v>
      </c>
      <c r="I423" s="1" t="s">
        <v>232</v>
      </c>
      <c r="J423" s="1"/>
      <c r="K423" s="7">
        <v>2443</v>
      </c>
    </row>
    <row r="424" spans="1:11" x14ac:dyDescent="0.2">
      <c r="A424" s="1">
        <v>423</v>
      </c>
      <c r="B424" s="1" t="s">
        <v>368</v>
      </c>
      <c r="C424" s="1">
        <v>63</v>
      </c>
      <c r="D424" s="1" t="s">
        <v>327</v>
      </c>
      <c r="E424" s="1" t="s">
        <v>188</v>
      </c>
      <c r="F424" s="1" t="s">
        <v>1</v>
      </c>
      <c r="G424" s="1" t="s">
        <v>353</v>
      </c>
      <c r="H424" s="1" t="s">
        <v>233</v>
      </c>
      <c r="I424" s="1" t="s">
        <v>234</v>
      </c>
      <c r="J424" s="1"/>
      <c r="K424" s="7">
        <v>20759</v>
      </c>
    </row>
    <row r="425" spans="1:11" x14ac:dyDescent="0.2">
      <c r="A425" s="1">
        <v>424</v>
      </c>
      <c r="B425" s="1" t="s">
        <v>368</v>
      </c>
      <c r="C425" s="1">
        <v>63</v>
      </c>
      <c r="D425" s="1" t="s">
        <v>327</v>
      </c>
      <c r="E425" s="1" t="s">
        <v>188</v>
      </c>
      <c r="F425" s="1" t="s">
        <v>1</v>
      </c>
      <c r="G425" s="1" t="s">
        <v>353</v>
      </c>
      <c r="H425" s="1" t="s">
        <v>235</v>
      </c>
      <c r="I425" s="1" t="s">
        <v>236</v>
      </c>
      <c r="J425" s="1"/>
      <c r="K425" s="7">
        <v>28</v>
      </c>
    </row>
    <row r="426" spans="1:11" x14ac:dyDescent="0.2">
      <c r="A426" s="1">
        <v>425</v>
      </c>
      <c r="B426" s="1" t="s">
        <v>368</v>
      </c>
      <c r="C426" s="1">
        <v>63</v>
      </c>
      <c r="D426" s="1" t="s">
        <v>327</v>
      </c>
      <c r="E426" s="1" t="s">
        <v>188</v>
      </c>
      <c r="F426" s="1" t="s">
        <v>1</v>
      </c>
      <c r="G426" s="1" t="s">
        <v>353</v>
      </c>
      <c r="H426" s="1" t="s">
        <v>237</v>
      </c>
      <c r="I426" s="1" t="s">
        <v>238</v>
      </c>
      <c r="J426" s="1"/>
      <c r="K426" s="7">
        <v>0</v>
      </c>
    </row>
    <row r="427" spans="1:11" x14ac:dyDescent="0.2">
      <c r="A427" s="1">
        <v>426</v>
      </c>
      <c r="B427" s="1" t="s">
        <v>368</v>
      </c>
      <c r="C427" s="1">
        <v>63</v>
      </c>
      <c r="D427" s="1" t="s">
        <v>327</v>
      </c>
      <c r="E427" s="1" t="s">
        <v>188</v>
      </c>
      <c r="F427" s="1" t="s">
        <v>1</v>
      </c>
      <c r="G427" s="1" t="s">
        <v>353</v>
      </c>
      <c r="H427" s="1" t="s">
        <v>239</v>
      </c>
      <c r="I427" s="1" t="s">
        <v>240</v>
      </c>
      <c r="J427" s="1"/>
      <c r="K427" s="7">
        <v>160</v>
      </c>
    </row>
    <row r="428" spans="1:11" x14ac:dyDescent="0.2">
      <c r="A428" s="1">
        <v>427</v>
      </c>
      <c r="B428" s="1" t="s">
        <v>368</v>
      </c>
      <c r="C428" s="1">
        <v>63</v>
      </c>
      <c r="D428" s="1" t="s">
        <v>327</v>
      </c>
      <c r="E428" s="1" t="s">
        <v>188</v>
      </c>
      <c r="F428" s="1" t="s">
        <v>1</v>
      </c>
      <c r="G428" s="1" t="s">
        <v>353</v>
      </c>
      <c r="H428" s="1" t="s">
        <v>241</v>
      </c>
      <c r="I428" s="1" t="s">
        <v>242</v>
      </c>
      <c r="J428" s="1"/>
      <c r="K428" s="7">
        <v>0</v>
      </c>
    </row>
    <row r="429" spans="1:11" x14ac:dyDescent="0.2">
      <c r="A429" s="1">
        <v>428</v>
      </c>
      <c r="B429" s="1" t="s">
        <v>368</v>
      </c>
      <c r="C429" s="1">
        <v>63</v>
      </c>
      <c r="D429" s="1" t="s">
        <v>327</v>
      </c>
      <c r="E429" s="1" t="s">
        <v>188</v>
      </c>
      <c r="F429" s="1" t="s">
        <v>1</v>
      </c>
      <c r="G429" s="1" t="s">
        <v>353</v>
      </c>
      <c r="H429" s="1" t="s">
        <v>243</v>
      </c>
      <c r="I429" s="1" t="s">
        <v>244</v>
      </c>
      <c r="J429" s="1"/>
      <c r="K429" s="7">
        <v>0</v>
      </c>
    </row>
    <row r="430" spans="1:11" x14ac:dyDescent="0.2">
      <c r="A430" s="1">
        <v>429</v>
      </c>
      <c r="B430" s="1" t="s">
        <v>368</v>
      </c>
      <c r="C430" s="1">
        <v>63</v>
      </c>
      <c r="D430" s="1" t="s">
        <v>327</v>
      </c>
      <c r="E430" s="1" t="s">
        <v>188</v>
      </c>
      <c r="F430" s="1" t="s">
        <v>1</v>
      </c>
      <c r="G430" s="1" t="s">
        <v>353</v>
      </c>
      <c r="H430" s="1" t="s">
        <v>245</v>
      </c>
      <c r="I430" s="1" t="s">
        <v>246</v>
      </c>
      <c r="J430" s="1"/>
      <c r="K430" s="7">
        <v>0</v>
      </c>
    </row>
    <row r="431" spans="1:11" x14ac:dyDescent="0.2">
      <c r="A431" s="1">
        <v>430</v>
      </c>
      <c r="B431" s="1" t="s">
        <v>368</v>
      </c>
      <c r="C431" s="1">
        <v>63</v>
      </c>
      <c r="D431" s="1" t="s">
        <v>327</v>
      </c>
      <c r="E431" s="1" t="s">
        <v>188</v>
      </c>
      <c r="F431" s="1" t="s">
        <v>1</v>
      </c>
      <c r="G431" s="1" t="s">
        <v>353</v>
      </c>
      <c r="H431" s="1" t="s">
        <v>247</v>
      </c>
      <c r="I431" s="1" t="s">
        <v>248</v>
      </c>
      <c r="J431" s="1"/>
      <c r="K431" s="7">
        <v>0</v>
      </c>
    </row>
    <row r="432" spans="1:11" x14ac:dyDescent="0.2">
      <c r="A432" s="1">
        <v>431</v>
      </c>
      <c r="B432" s="1" t="s">
        <v>368</v>
      </c>
      <c r="C432" s="1">
        <v>63</v>
      </c>
      <c r="D432" s="1" t="s">
        <v>327</v>
      </c>
      <c r="E432" s="1" t="s">
        <v>188</v>
      </c>
      <c r="F432" s="1" t="s">
        <v>1</v>
      </c>
      <c r="G432" s="1" t="s">
        <v>353</v>
      </c>
      <c r="H432" s="1" t="s">
        <v>249</v>
      </c>
      <c r="I432" s="1" t="s">
        <v>250</v>
      </c>
      <c r="J432" s="1"/>
      <c r="K432" s="7">
        <v>0</v>
      </c>
    </row>
    <row r="433" spans="1:11" x14ac:dyDescent="0.2">
      <c r="A433" s="1">
        <v>432</v>
      </c>
      <c r="B433" s="1" t="s">
        <v>368</v>
      </c>
      <c r="C433" s="1">
        <v>63</v>
      </c>
      <c r="D433" s="1" t="s">
        <v>327</v>
      </c>
      <c r="E433" s="1" t="s">
        <v>188</v>
      </c>
      <c r="F433" s="1" t="s">
        <v>1</v>
      </c>
      <c r="G433" s="1" t="s">
        <v>353</v>
      </c>
      <c r="H433" s="1" t="s">
        <v>251</v>
      </c>
      <c r="I433" s="1" t="s">
        <v>252</v>
      </c>
      <c r="J433" s="1"/>
      <c r="K433" s="7">
        <v>0</v>
      </c>
    </row>
    <row r="434" spans="1:11" x14ac:dyDescent="0.2">
      <c r="A434" s="1">
        <v>433</v>
      </c>
      <c r="B434" s="1" t="s">
        <v>368</v>
      </c>
      <c r="C434" s="1">
        <v>63</v>
      </c>
      <c r="D434" s="1" t="s">
        <v>327</v>
      </c>
      <c r="E434" s="1" t="s">
        <v>188</v>
      </c>
      <c r="F434" s="1" t="s">
        <v>1</v>
      </c>
      <c r="G434" s="1" t="s">
        <v>353</v>
      </c>
      <c r="H434" s="1" t="s">
        <v>253</v>
      </c>
      <c r="I434" s="1" t="s">
        <v>254</v>
      </c>
      <c r="J434" s="1"/>
      <c r="K434" s="7">
        <v>25247</v>
      </c>
    </row>
    <row r="435" spans="1:11" x14ac:dyDescent="0.2">
      <c r="A435" s="1">
        <v>434</v>
      </c>
      <c r="B435" s="1" t="s">
        <v>368</v>
      </c>
      <c r="C435" s="1">
        <v>63</v>
      </c>
      <c r="D435" s="1" t="s">
        <v>327</v>
      </c>
      <c r="E435" s="1" t="s">
        <v>188</v>
      </c>
      <c r="F435" s="1" t="s">
        <v>1</v>
      </c>
      <c r="G435" s="1" t="s">
        <v>353</v>
      </c>
      <c r="H435" s="1" t="s">
        <v>255</v>
      </c>
      <c r="I435" s="1" t="s">
        <v>256</v>
      </c>
      <c r="J435" s="1"/>
      <c r="K435" s="7">
        <v>0</v>
      </c>
    </row>
    <row r="436" spans="1:11" x14ac:dyDescent="0.2">
      <c r="A436" s="1">
        <v>435</v>
      </c>
      <c r="B436" s="1" t="s">
        <v>368</v>
      </c>
      <c r="C436" s="1">
        <v>63</v>
      </c>
      <c r="D436" s="1" t="s">
        <v>327</v>
      </c>
      <c r="E436" s="1" t="s">
        <v>188</v>
      </c>
      <c r="F436" s="1" t="s">
        <v>1</v>
      </c>
      <c r="G436" s="1" t="s">
        <v>353</v>
      </c>
      <c r="H436" s="1" t="s">
        <v>257</v>
      </c>
      <c r="I436" s="1" t="s">
        <v>258</v>
      </c>
      <c r="J436" s="1"/>
      <c r="K436" s="7">
        <v>0</v>
      </c>
    </row>
    <row r="437" spans="1:11" x14ac:dyDescent="0.2">
      <c r="A437" s="1">
        <v>436</v>
      </c>
      <c r="B437" s="1" t="s">
        <v>368</v>
      </c>
      <c r="C437" s="1">
        <v>63</v>
      </c>
      <c r="D437" s="1" t="s">
        <v>327</v>
      </c>
      <c r="E437" s="1" t="s">
        <v>188</v>
      </c>
      <c r="F437" s="1" t="s">
        <v>8</v>
      </c>
      <c r="G437" s="1" t="s">
        <v>353</v>
      </c>
      <c r="H437" s="1" t="s">
        <v>259</v>
      </c>
      <c r="I437" s="1" t="s">
        <v>260</v>
      </c>
      <c r="J437" s="1"/>
      <c r="K437" s="7">
        <v>48637</v>
      </c>
    </row>
    <row r="438" spans="1:11" x14ac:dyDescent="0.2">
      <c r="A438" s="1">
        <v>437</v>
      </c>
      <c r="B438" s="1" t="s">
        <v>368</v>
      </c>
      <c r="C438" s="1">
        <v>63</v>
      </c>
      <c r="D438" s="1" t="s">
        <v>327</v>
      </c>
      <c r="E438" s="1" t="s">
        <v>188</v>
      </c>
      <c r="F438" s="1" t="s">
        <v>1</v>
      </c>
      <c r="G438" s="1" t="s">
        <v>353</v>
      </c>
      <c r="H438" s="1" t="s">
        <v>261</v>
      </c>
      <c r="I438" s="1" t="s">
        <v>262</v>
      </c>
      <c r="J438" s="1"/>
      <c r="K438" s="7"/>
    </row>
    <row r="439" spans="1:11" x14ac:dyDescent="0.2">
      <c r="A439" s="1">
        <v>438</v>
      </c>
      <c r="B439" s="1" t="s">
        <v>368</v>
      </c>
      <c r="C439" s="1">
        <v>63</v>
      </c>
      <c r="D439" s="1" t="s">
        <v>327</v>
      </c>
      <c r="E439" s="1" t="s">
        <v>188</v>
      </c>
      <c r="F439" s="1" t="s">
        <v>1</v>
      </c>
      <c r="G439" s="1" t="s">
        <v>353</v>
      </c>
      <c r="H439" s="1" t="s">
        <v>263</v>
      </c>
      <c r="I439" s="1" t="s">
        <v>264</v>
      </c>
      <c r="J439" s="1"/>
      <c r="K439" s="7"/>
    </row>
    <row r="440" spans="1:11" x14ac:dyDescent="0.2">
      <c r="A440" s="1">
        <v>439</v>
      </c>
      <c r="B440" s="1" t="s">
        <v>368</v>
      </c>
      <c r="C440" s="1">
        <v>63</v>
      </c>
      <c r="D440" s="1" t="s">
        <v>327</v>
      </c>
      <c r="E440" s="1" t="s">
        <v>188</v>
      </c>
      <c r="F440" s="1" t="s">
        <v>1</v>
      </c>
      <c r="G440" s="1" t="s">
        <v>353</v>
      </c>
      <c r="H440" s="1" t="s">
        <v>265</v>
      </c>
      <c r="I440" s="1" t="s">
        <v>266</v>
      </c>
      <c r="J440" s="1"/>
      <c r="K440" s="7"/>
    </row>
    <row r="441" spans="1:11" x14ac:dyDescent="0.2">
      <c r="A441" s="1">
        <v>440</v>
      </c>
      <c r="B441" s="1" t="s">
        <v>368</v>
      </c>
      <c r="C441" s="1">
        <v>63</v>
      </c>
      <c r="D441" s="1" t="s">
        <v>327</v>
      </c>
      <c r="E441" s="1" t="s">
        <v>188</v>
      </c>
      <c r="F441" s="1" t="s">
        <v>1</v>
      </c>
      <c r="G441" s="1" t="s">
        <v>353</v>
      </c>
      <c r="H441" s="1" t="s">
        <v>267</v>
      </c>
      <c r="I441" s="1" t="s">
        <v>268</v>
      </c>
      <c r="J441" s="1"/>
      <c r="K441" s="7">
        <v>13904</v>
      </c>
    </row>
    <row r="442" spans="1:11" x14ac:dyDescent="0.2">
      <c r="A442" s="1">
        <v>441</v>
      </c>
      <c r="B442" s="1" t="s">
        <v>368</v>
      </c>
      <c r="C442" s="1">
        <v>63</v>
      </c>
      <c r="D442" s="1" t="s">
        <v>327</v>
      </c>
      <c r="E442" s="1" t="s">
        <v>188</v>
      </c>
      <c r="F442" s="1" t="s">
        <v>1</v>
      </c>
      <c r="G442" s="1" t="s">
        <v>353</v>
      </c>
      <c r="H442" s="1" t="s">
        <v>269</v>
      </c>
      <c r="I442" s="1" t="s">
        <v>270</v>
      </c>
      <c r="J442" s="1"/>
      <c r="K442" s="7"/>
    </row>
    <row r="443" spans="1:11" x14ac:dyDescent="0.2">
      <c r="A443" s="1">
        <v>442</v>
      </c>
      <c r="B443" s="1" t="s">
        <v>368</v>
      </c>
      <c r="C443" s="1">
        <v>63</v>
      </c>
      <c r="D443" s="1" t="s">
        <v>327</v>
      </c>
      <c r="E443" s="1" t="s">
        <v>188</v>
      </c>
      <c r="F443" s="1" t="s">
        <v>1</v>
      </c>
      <c r="G443" s="1" t="s">
        <v>353</v>
      </c>
      <c r="H443" s="1" t="s">
        <v>271</v>
      </c>
      <c r="I443" s="1" t="s">
        <v>272</v>
      </c>
      <c r="J443" s="1"/>
      <c r="K443" s="7"/>
    </row>
    <row r="444" spans="1:11" x14ac:dyDescent="0.2">
      <c r="A444" s="1">
        <v>443</v>
      </c>
      <c r="B444" s="1" t="s">
        <v>368</v>
      </c>
      <c r="C444" s="1">
        <v>63</v>
      </c>
      <c r="D444" s="1" t="s">
        <v>327</v>
      </c>
      <c r="E444" s="1" t="s">
        <v>188</v>
      </c>
      <c r="F444" s="1" t="s">
        <v>8</v>
      </c>
      <c r="G444" s="1" t="s">
        <v>353</v>
      </c>
      <c r="H444" s="1" t="s">
        <v>273</v>
      </c>
      <c r="I444" s="1" t="s">
        <v>274</v>
      </c>
      <c r="J444" s="1"/>
      <c r="K444" s="7">
        <v>13904</v>
      </c>
    </row>
    <row r="445" spans="1:11" x14ac:dyDescent="0.2">
      <c r="A445" s="1">
        <v>444</v>
      </c>
      <c r="B445" s="1" t="s">
        <v>368</v>
      </c>
      <c r="C445" s="1">
        <v>63</v>
      </c>
      <c r="D445" s="1" t="s">
        <v>327</v>
      </c>
      <c r="E445" s="1" t="s">
        <v>188</v>
      </c>
      <c r="F445" s="1" t="s">
        <v>1</v>
      </c>
      <c r="G445" s="1" t="s">
        <v>353</v>
      </c>
      <c r="H445" s="1" t="s">
        <v>275</v>
      </c>
      <c r="I445" s="1" t="s">
        <v>276</v>
      </c>
      <c r="J445" s="1"/>
      <c r="K445" s="7">
        <v>72567.159097246331</v>
      </c>
    </row>
    <row r="446" spans="1:11" x14ac:dyDescent="0.2">
      <c r="A446" s="1">
        <v>445</v>
      </c>
      <c r="B446" s="1" t="s">
        <v>368</v>
      </c>
      <c r="C446" s="1">
        <v>63</v>
      </c>
      <c r="D446" s="1" t="s">
        <v>327</v>
      </c>
      <c r="E446" s="1" t="s">
        <v>188</v>
      </c>
      <c r="F446" s="1" t="s">
        <v>8</v>
      </c>
      <c r="G446" s="1" t="s">
        <v>353</v>
      </c>
      <c r="H446" s="1" t="s">
        <v>277</v>
      </c>
      <c r="I446" s="1" t="s">
        <v>278</v>
      </c>
      <c r="J446" s="1"/>
      <c r="K446" s="7">
        <v>844363.15909724636</v>
      </c>
    </row>
    <row r="447" spans="1:11" x14ac:dyDescent="0.2">
      <c r="A447" s="1">
        <v>446</v>
      </c>
      <c r="B447" s="1" t="s">
        <v>368</v>
      </c>
      <c r="C447" s="1">
        <v>63</v>
      </c>
      <c r="D447" s="1" t="s">
        <v>327</v>
      </c>
      <c r="E447" s="1" t="s">
        <v>188</v>
      </c>
      <c r="F447" s="1" t="s">
        <v>1</v>
      </c>
      <c r="G447" s="1" t="s">
        <v>353</v>
      </c>
      <c r="H447" s="1" t="s">
        <v>279</v>
      </c>
      <c r="I447" s="1" t="s">
        <v>280</v>
      </c>
      <c r="J447" s="1"/>
      <c r="K447" s="7"/>
    </row>
    <row r="448" spans="1:11" x14ac:dyDescent="0.2">
      <c r="A448" s="1">
        <v>447</v>
      </c>
      <c r="B448" s="1" t="s">
        <v>368</v>
      </c>
      <c r="C448" s="1">
        <v>63</v>
      </c>
      <c r="D448" s="1" t="s">
        <v>327</v>
      </c>
      <c r="E448" s="1" t="s">
        <v>188</v>
      </c>
      <c r="F448" s="1" t="s">
        <v>1</v>
      </c>
      <c r="G448" s="1" t="s">
        <v>353</v>
      </c>
      <c r="H448" s="1" t="s">
        <v>281</v>
      </c>
      <c r="I448" s="1" t="s">
        <v>282</v>
      </c>
      <c r="J448" s="1"/>
      <c r="K448" s="7"/>
    </row>
    <row r="449" spans="1:11" x14ac:dyDescent="0.2">
      <c r="A449" s="1">
        <v>448</v>
      </c>
      <c r="B449" s="1" t="s">
        <v>368</v>
      </c>
      <c r="C449" s="1">
        <v>63</v>
      </c>
      <c r="D449" s="1" t="s">
        <v>327</v>
      </c>
      <c r="E449" s="1" t="s">
        <v>188</v>
      </c>
      <c r="F449" s="1" t="s">
        <v>8</v>
      </c>
      <c r="G449" s="1" t="s">
        <v>353</v>
      </c>
      <c r="H449" s="1" t="s">
        <v>283</v>
      </c>
      <c r="I449" s="1" t="s">
        <v>284</v>
      </c>
      <c r="J449" s="1"/>
      <c r="K449" s="7">
        <v>844363.15909724636</v>
      </c>
    </row>
    <row r="450" spans="1:11" x14ac:dyDescent="0.2">
      <c r="A450" s="1">
        <v>449</v>
      </c>
      <c r="B450" s="1" t="s">
        <v>368</v>
      </c>
      <c r="C450" s="1">
        <v>63</v>
      </c>
      <c r="D450" s="1" t="s">
        <v>327</v>
      </c>
      <c r="E450" s="1" t="s">
        <v>188</v>
      </c>
      <c r="F450" s="1" t="s">
        <v>8</v>
      </c>
      <c r="G450" s="1" t="s">
        <v>353</v>
      </c>
      <c r="H450" s="1" t="s">
        <v>285</v>
      </c>
      <c r="I450" s="1" t="s">
        <v>286</v>
      </c>
      <c r="J450" s="1"/>
      <c r="K450" s="7">
        <v>743890</v>
      </c>
    </row>
    <row r="451" spans="1:11" x14ac:dyDescent="0.2">
      <c r="A451" s="1">
        <v>450</v>
      </c>
      <c r="B451" s="1" t="s">
        <v>368</v>
      </c>
      <c r="C451" s="1">
        <v>63</v>
      </c>
      <c r="D451" s="1" t="s">
        <v>327</v>
      </c>
      <c r="E451" s="1" t="s">
        <v>188</v>
      </c>
      <c r="F451" s="1" t="s">
        <v>1</v>
      </c>
      <c r="G451" s="1" t="s">
        <v>353</v>
      </c>
      <c r="H451" s="1" t="s">
        <v>287</v>
      </c>
      <c r="I451" s="1" t="s">
        <v>288</v>
      </c>
      <c r="J451" s="1"/>
      <c r="K451" s="7">
        <v>-100473.15909724636</v>
      </c>
    </row>
    <row r="452" spans="1:11" x14ac:dyDescent="0.2">
      <c r="A452" s="1">
        <v>451</v>
      </c>
      <c r="B452" s="1" t="s">
        <v>368</v>
      </c>
      <c r="C452" s="1">
        <v>63</v>
      </c>
      <c r="D452" s="1" t="s">
        <v>327</v>
      </c>
      <c r="E452" s="1" t="s">
        <v>289</v>
      </c>
      <c r="F452" s="1" t="s">
        <v>1</v>
      </c>
      <c r="G452" s="1" t="s">
        <v>353</v>
      </c>
      <c r="H452" s="1" t="s">
        <v>290</v>
      </c>
      <c r="I452" s="1" t="s">
        <v>291</v>
      </c>
      <c r="J452" s="1"/>
      <c r="K452" s="7"/>
    </row>
    <row r="453" spans="1:11" x14ac:dyDescent="0.2">
      <c r="A453" s="1">
        <v>452</v>
      </c>
      <c r="B453" s="1" t="s">
        <v>368</v>
      </c>
      <c r="C453" s="1">
        <v>63</v>
      </c>
      <c r="D453" s="1" t="s">
        <v>327</v>
      </c>
      <c r="E453" s="1" t="s">
        <v>289</v>
      </c>
      <c r="F453" s="1" t="s">
        <v>1</v>
      </c>
      <c r="G453" s="1" t="s">
        <v>353</v>
      </c>
      <c r="H453" s="1" t="s">
        <v>292</v>
      </c>
      <c r="I453" s="1" t="s">
        <v>293</v>
      </c>
      <c r="J453" s="1"/>
      <c r="K453" s="7"/>
    </row>
    <row r="454" spans="1:11" x14ac:dyDescent="0.2">
      <c r="A454" s="1">
        <v>453</v>
      </c>
      <c r="B454" s="1" t="s">
        <v>368</v>
      </c>
      <c r="C454" s="1">
        <v>63</v>
      </c>
      <c r="D454" s="1" t="s">
        <v>327</v>
      </c>
      <c r="E454" s="1" t="s">
        <v>289</v>
      </c>
      <c r="F454" s="1" t="s">
        <v>1</v>
      </c>
      <c r="G454" s="1" t="s">
        <v>353</v>
      </c>
      <c r="H454" s="1" t="s">
        <v>294</v>
      </c>
      <c r="I454" s="1" t="s">
        <v>295</v>
      </c>
      <c r="J454" s="1"/>
      <c r="K454" s="7"/>
    </row>
    <row r="455" spans="1:11" x14ac:dyDescent="0.2">
      <c r="A455" s="1">
        <v>454</v>
      </c>
      <c r="B455" s="1" t="s">
        <v>368</v>
      </c>
      <c r="C455" s="1">
        <v>63</v>
      </c>
      <c r="D455" s="1" t="s">
        <v>327</v>
      </c>
      <c r="E455" s="1" t="s">
        <v>289</v>
      </c>
      <c r="F455" s="1" t="s">
        <v>1</v>
      </c>
      <c r="G455" s="1" t="s">
        <v>353</v>
      </c>
      <c r="H455" s="1" t="s">
        <v>296</v>
      </c>
      <c r="I455" s="1" t="s">
        <v>297</v>
      </c>
      <c r="J455" s="1"/>
      <c r="K455" s="7"/>
    </row>
    <row r="456" spans="1:11" x14ac:dyDescent="0.2">
      <c r="A456" s="1">
        <v>455</v>
      </c>
      <c r="B456" s="1" t="s">
        <v>368</v>
      </c>
      <c r="C456" s="1">
        <v>63</v>
      </c>
      <c r="D456" s="1" t="s">
        <v>327</v>
      </c>
      <c r="E456" s="1" t="s">
        <v>289</v>
      </c>
      <c r="F456" s="1" t="s">
        <v>1</v>
      </c>
      <c r="G456" s="1" t="s">
        <v>353</v>
      </c>
      <c r="H456" s="1" t="s">
        <v>298</v>
      </c>
      <c r="I456" s="1" t="s">
        <v>299</v>
      </c>
      <c r="J456" s="1"/>
      <c r="K456" s="7"/>
    </row>
    <row r="457" spans="1:11" x14ac:dyDescent="0.2">
      <c r="A457" s="1">
        <v>456</v>
      </c>
      <c r="B457" s="1" t="s">
        <v>368</v>
      </c>
      <c r="C457" s="1">
        <v>63</v>
      </c>
      <c r="D457" s="1" t="s">
        <v>327</v>
      </c>
      <c r="E457" s="1" t="s">
        <v>289</v>
      </c>
      <c r="F457" s="1" t="s">
        <v>1</v>
      </c>
      <c r="G457" s="1" t="s">
        <v>353</v>
      </c>
      <c r="H457" s="1" t="s">
        <v>300</v>
      </c>
      <c r="I457" s="1" t="s">
        <v>301</v>
      </c>
      <c r="J457" s="1"/>
      <c r="K457" s="7"/>
    </row>
    <row r="458" spans="1:11" x14ac:dyDescent="0.2">
      <c r="A458" s="1">
        <v>457</v>
      </c>
      <c r="B458" s="1" t="s">
        <v>368</v>
      </c>
      <c r="C458" s="1">
        <v>63</v>
      </c>
      <c r="D458" s="1" t="s">
        <v>327</v>
      </c>
      <c r="E458" s="1" t="s">
        <v>289</v>
      </c>
      <c r="F458" s="1" t="s">
        <v>1</v>
      </c>
      <c r="G458" s="1" t="s">
        <v>353</v>
      </c>
      <c r="H458" s="1" t="s">
        <v>302</v>
      </c>
      <c r="I458" s="1" t="s">
        <v>303</v>
      </c>
      <c r="J458" s="1"/>
      <c r="K458" s="7"/>
    </row>
    <row r="459" spans="1:11" x14ac:dyDescent="0.2">
      <c r="A459" s="1">
        <v>458</v>
      </c>
      <c r="B459" s="1" t="s">
        <v>368</v>
      </c>
      <c r="C459" s="1">
        <v>63</v>
      </c>
      <c r="D459" s="1" t="s">
        <v>327</v>
      </c>
      <c r="E459" s="1" t="s">
        <v>289</v>
      </c>
      <c r="F459" s="1" t="s">
        <v>8</v>
      </c>
      <c r="G459" s="1" t="s">
        <v>353</v>
      </c>
      <c r="H459" s="1" t="s">
        <v>304</v>
      </c>
      <c r="I459" s="1" t="s">
        <v>305</v>
      </c>
      <c r="J459" s="1"/>
      <c r="K459" s="7"/>
    </row>
    <row r="460" spans="1:11" x14ac:dyDescent="0.2">
      <c r="A460" s="1">
        <v>459</v>
      </c>
      <c r="B460" s="1" t="s">
        <v>368</v>
      </c>
      <c r="C460" s="1">
        <v>63</v>
      </c>
      <c r="D460" s="1" t="s">
        <v>327</v>
      </c>
      <c r="E460" s="1" t="s">
        <v>289</v>
      </c>
      <c r="F460" s="1" t="s">
        <v>8</v>
      </c>
      <c r="G460" s="1" t="s">
        <v>353</v>
      </c>
      <c r="H460" s="1" t="s">
        <v>306</v>
      </c>
      <c r="I460" s="1" t="s">
        <v>307</v>
      </c>
      <c r="J460" s="1"/>
      <c r="K460" s="7"/>
    </row>
    <row r="461" spans="1:11" x14ac:dyDescent="0.2">
      <c r="A461" s="1">
        <v>460</v>
      </c>
      <c r="B461" s="1" t="s">
        <v>368</v>
      </c>
      <c r="C461" s="1">
        <v>63</v>
      </c>
      <c r="D461" s="1" t="s">
        <v>327</v>
      </c>
      <c r="E461" s="1" t="s">
        <v>289</v>
      </c>
      <c r="F461" s="1" t="s">
        <v>1</v>
      </c>
      <c r="G461" s="1" t="s">
        <v>353</v>
      </c>
      <c r="H461" s="1" t="s">
        <v>308</v>
      </c>
      <c r="I461" s="1" t="s">
        <v>309</v>
      </c>
      <c r="J461" s="1"/>
      <c r="K461" s="7"/>
    </row>
    <row r="462" spans="1:11" x14ac:dyDescent="0.2">
      <c r="A462" s="1">
        <v>461</v>
      </c>
      <c r="B462" s="1" t="s">
        <v>368</v>
      </c>
      <c r="C462" s="1">
        <v>63</v>
      </c>
      <c r="D462" s="1" t="s">
        <v>327</v>
      </c>
      <c r="E462" s="1" t="s">
        <v>289</v>
      </c>
      <c r="F462" s="1" t="s">
        <v>1</v>
      </c>
      <c r="G462" s="1" t="s">
        <v>353</v>
      </c>
      <c r="H462" s="1" t="s">
        <v>310</v>
      </c>
      <c r="I462" s="1" t="s">
        <v>311</v>
      </c>
      <c r="J462" s="1"/>
      <c r="K462" s="7"/>
    </row>
    <row r="463" spans="1:11" x14ac:dyDescent="0.2">
      <c r="A463" s="1">
        <v>462</v>
      </c>
      <c r="B463" s="1" t="s">
        <v>368</v>
      </c>
      <c r="C463" s="1">
        <v>63</v>
      </c>
      <c r="D463" s="1" t="s">
        <v>327</v>
      </c>
      <c r="E463" s="1" t="s">
        <v>289</v>
      </c>
      <c r="F463" s="1" t="s">
        <v>1</v>
      </c>
      <c r="G463" s="1" t="s">
        <v>353</v>
      </c>
      <c r="H463" s="1" t="s">
        <v>312</v>
      </c>
      <c r="I463" s="1" t="s">
        <v>313</v>
      </c>
      <c r="J463" s="1"/>
      <c r="K463" s="7"/>
    </row>
    <row r="464" spans="1:11" x14ac:dyDescent="0.2">
      <c r="A464" s="1">
        <v>463</v>
      </c>
      <c r="B464" s="1" t="s">
        <v>369</v>
      </c>
      <c r="C464" s="1">
        <v>95</v>
      </c>
      <c r="D464" s="1" t="s">
        <v>328</v>
      </c>
      <c r="E464" s="1" t="s">
        <v>0</v>
      </c>
      <c r="F464" s="1" t="s">
        <v>1</v>
      </c>
      <c r="G464" s="1" t="s">
        <v>353</v>
      </c>
      <c r="H464" s="1" t="s">
        <v>2</v>
      </c>
      <c r="I464" s="1" t="s">
        <v>3</v>
      </c>
      <c r="J464" s="1"/>
      <c r="K464" s="7"/>
    </row>
    <row r="465" spans="1:11" x14ac:dyDescent="0.2">
      <c r="A465" s="1">
        <v>464</v>
      </c>
      <c r="B465" s="1" t="s">
        <v>369</v>
      </c>
      <c r="C465" s="1">
        <v>95</v>
      </c>
      <c r="D465" s="1" t="s">
        <v>328</v>
      </c>
      <c r="E465" s="1" t="s">
        <v>0</v>
      </c>
      <c r="F465" s="1" t="s">
        <v>1</v>
      </c>
      <c r="G465" s="1" t="s">
        <v>353</v>
      </c>
      <c r="H465" s="1" t="s">
        <v>4</v>
      </c>
      <c r="I465" s="1" t="s">
        <v>5</v>
      </c>
      <c r="J465" s="1"/>
      <c r="K465" s="7"/>
    </row>
    <row r="466" spans="1:11" x14ac:dyDescent="0.2">
      <c r="A466" s="1">
        <v>465</v>
      </c>
      <c r="B466" s="1" t="s">
        <v>369</v>
      </c>
      <c r="C466" s="1">
        <v>95</v>
      </c>
      <c r="D466" s="1" t="s">
        <v>328</v>
      </c>
      <c r="E466" s="1" t="s">
        <v>0</v>
      </c>
      <c r="F466" s="1" t="s">
        <v>1</v>
      </c>
      <c r="G466" s="1" t="s">
        <v>353</v>
      </c>
      <c r="H466" s="1" t="s">
        <v>6</v>
      </c>
      <c r="I466" s="1" t="s">
        <v>7</v>
      </c>
      <c r="J466" s="1"/>
      <c r="K466" s="7"/>
    </row>
    <row r="467" spans="1:11" x14ac:dyDescent="0.2">
      <c r="A467" s="1">
        <v>466</v>
      </c>
      <c r="B467" s="1" t="s">
        <v>369</v>
      </c>
      <c r="C467" s="1">
        <v>95</v>
      </c>
      <c r="D467" s="1" t="s">
        <v>328</v>
      </c>
      <c r="E467" s="1" t="s">
        <v>0</v>
      </c>
      <c r="F467" s="1" t="s">
        <v>8</v>
      </c>
      <c r="G467" s="1" t="s">
        <v>353</v>
      </c>
      <c r="H467" s="1" t="s">
        <v>9</v>
      </c>
      <c r="I467" s="1" t="s">
        <v>10</v>
      </c>
      <c r="J467" s="1"/>
      <c r="K467" s="7">
        <v>0</v>
      </c>
    </row>
    <row r="468" spans="1:11" x14ac:dyDescent="0.2">
      <c r="A468" s="1">
        <v>467</v>
      </c>
      <c r="B468" s="1" t="s">
        <v>369</v>
      </c>
      <c r="C468" s="1">
        <v>95</v>
      </c>
      <c r="D468" s="1" t="s">
        <v>328</v>
      </c>
      <c r="E468" s="1" t="s">
        <v>0</v>
      </c>
      <c r="F468" s="1" t="s">
        <v>1</v>
      </c>
      <c r="G468" s="1" t="s">
        <v>353</v>
      </c>
      <c r="H468" s="1" t="s">
        <v>11</v>
      </c>
      <c r="I468" s="1" t="s">
        <v>12</v>
      </c>
      <c r="J468" s="1"/>
      <c r="K468" s="7"/>
    </row>
    <row r="469" spans="1:11" x14ac:dyDescent="0.2">
      <c r="A469" s="1">
        <v>468</v>
      </c>
      <c r="B469" s="1" t="s">
        <v>369</v>
      </c>
      <c r="C469" s="1">
        <v>95</v>
      </c>
      <c r="D469" s="1" t="s">
        <v>328</v>
      </c>
      <c r="E469" s="1" t="s">
        <v>0</v>
      </c>
      <c r="F469" s="1" t="s">
        <v>1</v>
      </c>
      <c r="G469" s="1" t="s">
        <v>353</v>
      </c>
      <c r="H469" s="1" t="s">
        <v>13</v>
      </c>
      <c r="I469" s="1" t="s">
        <v>14</v>
      </c>
      <c r="J469" s="1"/>
      <c r="K469" s="7"/>
    </row>
    <row r="470" spans="1:11" x14ac:dyDescent="0.2">
      <c r="A470" s="1">
        <v>469</v>
      </c>
      <c r="B470" s="1" t="s">
        <v>369</v>
      </c>
      <c r="C470" s="1">
        <v>95</v>
      </c>
      <c r="D470" s="1" t="s">
        <v>328</v>
      </c>
      <c r="E470" s="1" t="s">
        <v>0</v>
      </c>
      <c r="F470" s="1" t="s">
        <v>8</v>
      </c>
      <c r="G470" s="1" t="s">
        <v>353</v>
      </c>
      <c r="H470" s="1" t="s">
        <v>15</v>
      </c>
      <c r="I470" s="1" t="s">
        <v>16</v>
      </c>
      <c r="J470" s="1"/>
      <c r="K470" s="7">
        <v>0</v>
      </c>
    </row>
    <row r="471" spans="1:11" x14ac:dyDescent="0.2">
      <c r="A471" s="1">
        <v>470</v>
      </c>
      <c r="B471" s="1" t="s">
        <v>369</v>
      </c>
      <c r="C471" s="1">
        <v>95</v>
      </c>
      <c r="D471" s="1" t="s">
        <v>328</v>
      </c>
      <c r="E471" s="1" t="s">
        <v>0</v>
      </c>
      <c r="F471" s="1" t="s">
        <v>1</v>
      </c>
      <c r="G471" s="1" t="s">
        <v>353</v>
      </c>
      <c r="H471" s="1" t="s">
        <v>17</v>
      </c>
      <c r="I471" s="1" t="s">
        <v>18</v>
      </c>
      <c r="J471" s="1"/>
      <c r="K471" s="7"/>
    </row>
    <row r="472" spans="1:11" x14ac:dyDescent="0.2">
      <c r="A472" s="1">
        <v>471</v>
      </c>
      <c r="B472" s="1" t="s">
        <v>369</v>
      </c>
      <c r="C472" s="1">
        <v>95</v>
      </c>
      <c r="D472" s="1" t="s">
        <v>328</v>
      </c>
      <c r="E472" s="1" t="s">
        <v>0</v>
      </c>
      <c r="F472" s="1" t="s">
        <v>1</v>
      </c>
      <c r="G472" s="1" t="s">
        <v>353</v>
      </c>
      <c r="H472" s="1" t="s">
        <v>19</v>
      </c>
      <c r="I472" s="1" t="s">
        <v>20</v>
      </c>
      <c r="J472" s="1"/>
      <c r="K472" s="7"/>
    </row>
    <row r="473" spans="1:11" x14ac:dyDescent="0.2">
      <c r="A473" s="1">
        <v>472</v>
      </c>
      <c r="B473" s="1" t="s">
        <v>369</v>
      </c>
      <c r="C473" s="1">
        <v>95</v>
      </c>
      <c r="D473" s="1" t="s">
        <v>328</v>
      </c>
      <c r="E473" s="1" t="s">
        <v>0</v>
      </c>
      <c r="F473" s="1" t="s">
        <v>1</v>
      </c>
      <c r="G473" s="1" t="s">
        <v>353</v>
      </c>
      <c r="H473" s="1" t="s">
        <v>21</v>
      </c>
      <c r="I473" s="1" t="s">
        <v>22</v>
      </c>
      <c r="J473" s="1"/>
      <c r="K473" s="7"/>
    </row>
    <row r="474" spans="1:11" x14ac:dyDescent="0.2">
      <c r="A474" s="1">
        <v>473</v>
      </c>
      <c r="B474" s="1" t="s">
        <v>369</v>
      </c>
      <c r="C474" s="1">
        <v>95</v>
      </c>
      <c r="D474" s="1" t="s">
        <v>328</v>
      </c>
      <c r="E474" s="1" t="s">
        <v>0</v>
      </c>
      <c r="F474" s="1" t="s">
        <v>1</v>
      </c>
      <c r="G474" s="1" t="s">
        <v>353</v>
      </c>
      <c r="H474" s="1" t="s">
        <v>23</v>
      </c>
      <c r="I474" s="1" t="s">
        <v>24</v>
      </c>
      <c r="J474" s="1"/>
      <c r="K474" s="7">
        <v>321335</v>
      </c>
    </row>
    <row r="475" spans="1:11" x14ac:dyDescent="0.2">
      <c r="A475" s="1">
        <v>474</v>
      </c>
      <c r="B475" s="1" t="s">
        <v>369</v>
      </c>
      <c r="C475" s="1">
        <v>95</v>
      </c>
      <c r="D475" s="1" t="s">
        <v>328</v>
      </c>
      <c r="E475" s="1" t="s">
        <v>0</v>
      </c>
      <c r="F475" s="1" t="s">
        <v>1</v>
      </c>
      <c r="G475" s="1" t="s">
        <v>353</v>
      </c>
      <c r="H475" s="1" t="s">
        <v>25</v>
      </c>
      <c r="I475" s="1" t="s">
        <v>26</v>
      </c>
      <c r="J475" s="1"/>
      <c r="K475" s="7"/>
    </row>
    <row r="476" spans="1:11" x14ac:dyDescent="0.2">
      <c r="A476" s="1">
        <v>475</v>
      </c>
      <c r="B476" s="1" t="s">
        <v>369</v>
      </c>
      <c r="C476" s="1">
        <v>95</v>
      </c>
      <c r="D476" s="1" t="s">
        <v>328</v>
      </c>
      <c r="E476" s="1" t="s">
        <v>0</v>
      </c>
      <c r="F476" s="1" t="s">
        <v>1</v>
      </c>
      <c r="G476" s="1" t="s">
        <v>353</v>
      </c>
      <c r="H476" s="1" t="s">
        <v>27</v>
      </c>
      <c r="I476" s="1" t="s">
        <v>28</v>
      </c>
      <c r="J476" s="1"/>
      <c r="K476" s="7"/>
    </row>
    <row r="477" spans="1:11" x14ac:dyDescent="0.2">
      <c r="A477" s="1">
        <v>476</v>
      </c>
      <c r="B477" s="1" t="s">
        <v>369</v>
      </c>
      <c r="C477" s="1">
        <v>95</v>
      </c>
      <c r="D477" s="1" t="s">
        <v>328</v>
      </c>
      <c r="E477" s="1" t="s">
        <v>0</v>
      </c>
      <c r="F477" s="1" t="s">
        <v>1</v>
      </c>
      <c r="G477" s="1" t="s">
        <v>353</v>
      </c>
      <c r="H477" s="1" t="s">
        <v>29</v>
      </c>
      <c r="I477" s="1" t="s">
        <v>30</v>
      </c>
      <c r="J477" s="1"/>
      <c r="K477" s="7"/>
    </row>
    <row r="478" spans="1:11" x14ac:dyDescent="0.2">
      <c r="A478" s="1">
        <v>477</v>
      </c>
      <c r="B478" s="1" t="s">
        <v>369</v>
      </c>
      <c r="C478" s="1">
        <v>95</v>
      </c>
      <c r="D478" s="1" t="s">
        <v>328</v>
      </c>
      <c r="E478" s="1" t="s">
        <v>0</v>
      </c>
      <c r="F478" s="1" t="s">
        <v>1</v>
      </c>
      <c r="G478" s="1" t="s">
        <v>353</v>
      </c>
      <c r="H478" s="1" t="s">
        <v>31</v>
      </c>
      <c r="I478" s="1" t="s">
        <v>32</v>
      </c>
      <c r="J478" s="1"/>
      <c r="K478" s="7"/>
    </row>
    <row r="479" spans="1:11" x14ac:dyDescent="0.2">
      <c r="A479" s="1">
        <v>478</v>
      </c>
      <c r="B479" s="1" t="s">
        <v>369</v>
      </c>
      <c r="C479" s="1">
        <v>95</v>
      </c>
      <c r="D479" s="1" t="s">
        <v>328</v>
      </c>
      <c r="E479" s="1" t="s">
        <v>0</v>
      </c>
      <c r="F479" s="1" t="s">
        <v>1</v>
      </c>
      <c r="G479" s="1" t="s">
        <v>353</v>
      </c>
      <c r="H479" s="1" t="s">
        <v>33</v>
      </c>
      <c r="I479" s="1" t="s">
        <v>34</v>
      </c>
      <c r="J479" s="1"/>
      <c r="K479" s="7"/>
    </row>
    <row r="480" spans="1:11" x14ac:dyDescent="0.2">
      <c r="A480" s="1">
        <v>479</v>
      </c>
      <c r="B480" s="1" t="s">
        <v>369</v>
      </c>
      <c r="C480" s="1">
        <v>95</v>
      </c>
      <c r="D480" s="1" t="s">
        <v>328</v>
      </c>
      <c r="E480" s="1" t="s">
        <v>0</v>
      </c>
      <c r="F480" s="1" t="s">
        <v>1</v>
      </c>
      <c r="G480" s="1" t="s">
        <v>353</v>
      </c>
      <c r="H480" s="1" t="s">
        <v>35</v>
      </c>
      <c r="I480" s="1" t="s">
        <v>36</v>
      </c>
      <c r="J480" s="1"/>
      <c r="K480" s="7"/>
    </row>
    <row r="481" spans="1:11" x14ac:dyDescent="0.2">
      <c r="A481" s="1">
        <v>480</v>
      </c>
      <c r="B481" s="1" t="s">
        <v>369</v>
      </c>
      <c r="C481" s="1">
        <v>95</v>
      </c>
      <c r="D481" s="1" t="s">
        <v>328</v>
      </c>
      <c r="E481" s="1" t="s">
        <v>0</v>
      </c>
      <c r="F481" s="1" t="s">
        <v>1</v>
      </c>
      <c r="G481" s="1" t="s">
        <v>353</v>
      </c>
      <c r="H481" s="1" t="s">
        <v>37</v>
      </c>
      <c r="I481" s="1" t="s">
        <v>38</v>
      </c>
      <c r="J481" s="1"/>
      <c r="K481" s="7"/>
    </row>
    <row r="482" spans="1:11" x14ac:dyDescent="0.2">
      <c r="A482" s="1">
        <v>481</v>
      </c>
      <c r="B482" s="1" t="s">
        <v>369</v>
      </c>
      <c r="C482" s="1">
        <v>95</v>
      </c>
      <c r="D482" s="1" t="s">
        <v>328</v>
      </c>
      <c r="E482" s="1" t="s">
        <v>0</v>
      </c>
      <c r="F482" s="1" t="s">
        <v>1</v>
      </c>
      <c r="G482" s="1" t="s">
        <v>353</v>
      </c>
      <c r="H482" s="1" t="s">
        <v>39</v>
      </c>
      <c r="I482" s="1" t="s">
        <v>40</v>
      </c>
      <c r="J482" s="1"/>
      <c r="K482" s="7"/>
    </row>
    <row r="483" spans="1:11" x14ac:dyDescent="0.2">
      <c r="A483" s="1">
        <v>482</v>
      </c>
      <c r="B483" s="1" t="s">
        <v>369</v>
      </c>
      <c r="C483" s="1">
        <v>95</v>
      </c>
      <c r="D483" s="1" t="s">
        <v>328</v>
      </c>
      <c r="E483" s="1" t="s">
        <v>0</v>
      </c>
      <c r="F483" s="1" t="s">
        <v>1</v>
      </c>
      <c r="G483" s="1" t="s">
        <v>353</v>
      </c>
      <c r="H483" s="1" t="s">
        <v>41</v>
      </c>
      <c r="I483" s="1" t="s">
        <v>42</v>
      </c>
      <c r="J483" s="1"/>
      <c r="K483" s="7"/>
    </row>
    <row r="484" spans="1:11" x14ac:dyDescent="0.2">
      <c r="A484" s="1">
        <v>483</v>
      </c>
      <c r="B484" s="1" t="s">
        <v>369</v>
      </c>
      <c r="C484" s="1">
        <v>95</v>
      </c>
      <c r="D484" s="1" t="s">
        <v>328</v>
      </c>
      <c r="E484" s="1" t="s">
        <v>0</v>
      </c>
      <c r="F484" s="1" t="s">
        <v>1</v>
      </c>
      <c r="G484" s="1" t="s">
        <v>353</v>
      </c>
      <c r="H484" s="1" t="s">
        <v>43</v>
      </c>
      <c r="I484" s="1" t="s">
        <v>44</v>
      </c>
      <c r="J484" s="1"/>
      <c r="K484" s="7"/>
    </row>
    <row r="485" spans="1:11" x14ac:dyDescent="0.2">
      <c r="A485" s="1">
        <v>484</v>
      </c>
      <c r="B485" s="1" t="s">
        <v>369</v>
      </c>
      <c r="C485" s="1">
        <v>95</v>
      </c>
      <c r="D485" s="1" t="s">
        <v>328</v>
      </c>
      <c r="E485" s="1" t="s">
        <v>0</v>
      </c>
      <c r="F485" s="1" t="s">
        <v>1</v>
      </c>
      <c r="G485" s="1" t="s">
        <v>353</v>
      </c>
      <c r="H485" s="1" t="s">
        <v>45</v>
      </c>
      <c r="I485" s="1" t="s">
        <v>46</v>
      </c>
      <c r="J485" s="1"/>
      <c r="K485" s="7"/>
    </row>
    <row r="486" spans="1:11" x14ac:dyDescent="0.2">
      <c r="A486" s="1">
        <v>485</v>
      </c>
      <c r="B486" s="1" t="s">
        <v>369</v>
      </c>
      <c r="C486" s="1">
        <v>95</v>
      </c>
      <c r="D486" s="1" t="s">
        <v>328</v>
      </c>
      <c r="E486" s="1" t="s">
        <v>0</v>
      </c>
      <c r="F486" s="1" t="s">
        <v>1</v>
      </c>
      <c r="G486" s="1" t="s">
        <v>353</v>
      </c>
      <c r="H486" s="1" t="s">
        <v>47</v>
      </c>
      <c r="I486" s="1" t="s">
        <v>48</v>
      </c>
      <c r="J486" s="1"/>
      <c r="K486" s="7"/>
    </row>
    <row r="487" spans="1:11" x14ac:dyDescent="0.2">
      <c r="A487" s="1">
        <v>486</v>
      </c>
      <c r="B487" s="1" t="s">
        <v>369</v>
      </c>
      <c r="C487" s="1">
        <v>95</v>
      </c>
      <c r="D487" s="1" t="s">
        <v>328</v>
      </c>
      <c r="E487" s="1" t="s">
        <v>0</v>
      </c>
      <c r="F487" s="1" t="s">
        <v>1</v>
      </c>
      <c r="G487" s="1" t="s">
        <v>353</v>
      </c>
      <c r="H487" s="1" t="s">
        <v>49</v>
      </c>
      <c r="I487" s="1" t="s">
        <v>50</v>
      </c>
      <c r="J487" s="1"/>
      <c r="K487" s="7"/>
    </row>
    <row r="488" spans="1:11" x14ac:dyDescent="0.2">
      <c r="A488" s="1">
        <v>487</v>
      </c>
      <c r="B488" s="1" t="s">
        <v>369</v>
      </c>
      <c r="C488" s="1">
        <v>95</v>
      </c>
      <c r="D488" s="1" t="s">
        <v>328</v>
      </c>
      <c r="E488" s="1" t="s">
        <v>0</v>
      </c>
      <c r="F488" s="1" t="s">
        <v>1</v>
      </c>
      <c r="G488" s="1" t="s">
        <v>353</v>
      </c>
      <c r="H488" s="1" t="s">
        <v>51</v>
      </c>
      <c r="I488" s="1" t="s">
        <v>52</v>
      </c>
      <c r="J488" s="1"/>
      <c r="K488" s="7"/>
    </row>
    <row r="489" spans="1:11" x14ac:dyDescent="0.2">
      <c r="A489" s="1">
        <v>488</v>
      </c>
      <c r="B489" s="1" t="s">
        <v>369</v>
      </c>
      <c r="C489" s="1">
        <v>95</v>
      </c>
      <c r="D489" s="1" t="s">
        <v>328</v>
      </c>
      <c r="E489" s="1" t="s">
        <v>0</v>
      </c>
      <c r="F489" s="1" t="s">
        <v>1</v>
      </c>
      <c r="G489" s="1" t="s">
        <v>353</v>
      </c>
      <c r="H489" s="1" t="s">
        <v>53</v>
      </c>
      <c r="I489" s="1" t="s">
        <v>54</v>
      </c>
      <c r="J489" s="1"/>
      <c r="K489" s="7"/>
    </row>
    <row r="490" spans="1:11" x14ac:dyDescent="0.2">
      <c r="A490" s="1">
        <v>489</v>
      </c>
      <c r="B490" s="1" t="s">
        <v>369</v>
      </c>
      <c r="C490" s="1">
        <v>95</v>
      </c>
      <c r="D490" s="1" t="s">
        <v>328</v>
      </c>
      <c r="E490" s="1" t="s">
        <v>0</v>
      </c>
      <c r="F490" s="1" t="s">
        <v>1</v>
      </c>
      <c r="G490" s="1" t="s">
        <v>353</v>
      </c>
      <c r="H490" s="1" t="s">
        <v>55</v>
      </c>
      <c r="I490" s="1" t="s">
        <v>56</v>
      </c>
      <c r="J490" s="1"/>
      <c r="K490" s="7"/>
    </row>
    <row r="491" spans="1:11" x14ac:dyDescent="0.2">
      <c r="A491" s="1">
        <v>490</v>
      </c>
      <c r="B491" s="1" t="s">
        <v>369</v>
      </c>
      <c r="C491" s="1">
        <v>95</v>
      </c>
      <c r="D491" s="1" t="s">
        <v>328</v>
      </c>
      <c r="E491" s="1" t="s">
        <v>0</v>
      </c>
      <c r="F491" s="1" t="s">
        <v>1</v>
      </c>
      <c r="G491" s="1" t="s">
        <v>353</v>
      </c>
      <c r="H491" s="1" t="s">
        <v>57</v>
      </c>
      <c r="I491" s="1" t="s">
        <v>58</v>
      </c>
      <c r="J491" s="1"/>
      <c r="K491" s="7"/>
    </row>
    <row r="492" spans="1:11" x14ac:dyDescent="0.2">
      <c r="A492" s="1">
        <v>491</v>
      </c>
      <c r="B492" s="1" t="s">
        <v>369</v>
      </c>
      <c r="C492" s="1">
        <v>95</v>
      </c>
      <c r="D492" s="1" t="s">
        <v>328</v>
      </c>
      <c r="E492" s="1" t="s">
        <v>0</v>
      </c>
      <c r="F492" s="1" t="s">
        <v>1</v>
      </c>
      <c r="G492" s="1" t="s">
        <v>353</v>
      </c>
      <c r="H492" s="1" t="s">
        <v>59</v>
      </c>
      <c r="I492" s="1" t="s">
        <v>60</v>
      </c>
      <c r="J492" s="1"/>
      <c r="K492" s="7"/>
    </row>
    <row r="493" spans="1:11" x14ac:dyDescent="0.2">
      <c r="A493" s="1">
        <v>492</v>
      </c>
      <c r="B493" s="1" t="s">
        <v>369</v>
      </c>
      <c r="C493" s="1">
        <v>95</v>
      </c>
      <c r="D493" s="1" t="s">
        <v>328</v>
      </c>
      <c r="E493" s="1" t="s">
        <v>0</v>
      </c>
      <c r="F493" s="1" t="s">
        <v>1</v>
      </c>
      <c r="G493" s="1" t="s">
        <v>353</v>
      </c>
      <c r="H493" s="1" t="s">
        <v>61</v>
      </c>
      <c r="I493" s="1" t="s">
        <v>62</v>
      </c>
      <c r="J493" s="1"/>
      <c r="K493" s="7"/>
    </row>
    <row r="494" spans="1:11" x14ac:dyDescent="0.2">
      <c r="A494" s="1">
        <v>493</v>
      </c>
      <c r="B494" s="1" t="s">
        <v>369</v>
      </c>
      <c r="C494" s="1">
        <v>95</v>
      </c>
      <c r="D494" s="1" t="s">
        <v>328</v>
      </c>
      <c r="E494" s="1" t="s">
        <v>0</v>
      </c>
      <c r="F494" s="1" t="s">
        <v>1</v>
      </c>
      <c r="G494" s="1" t="s">
        <v>353</v>
      </c>
      <c r="H494" s="1" t="s">
        <v>63</v>
      </c>
      <c r="I494" s="1" t="s">
        <v>64</v>
      </c>
      <c r="J494" s="1"/>
      <c r="K494" s="7"/>
    </row>
    <row r="495" spans="1:11" x14ac:dyDescent="0.2">
      <c r="A495" s="1">
        <v>494</v>
      </c>
      <c r="B495" s="1" t="s">
        <v>369</v>
      </c>
      <c r="C495" s="1">
        <v>95</v>
      </c>
      <c r="D495" s="1" t="s">
        <v>328</v>
      </c>
      <c r="E495" s="1" t="s">
        <v>0</v>
      </c>
      <c r="F495" s="1" t="s">
        <v>1</v>
      </c>
      <c r="G495" s="1" t="s">
        <v>353</v>
      </c>
      <c r="H495" s="1" t="s">
        <v>65</v>
      </c>
      <c r="I495" s="1" t="s">
        <v>66</v>
      </c>
      <c r="J495" s="1"/>
      <c r="K495" s="7"/>
    </row>
    <row r="496" spans="1:11" x14ac:dyDescent="0.2">
      <c r="A496" s="1">
        <v>495</v>
      </c>
      <c r="B496" s="1" t="s">
        <v>369</v>
      </c>
      <c r="C496" s="1">
        <v>95</v>
      </c>
      <c r="D496" s="1" t="s">
        <v>328</v>
      </c>
      <c r="E496" s="1" t="s">
        <v>0</v>
      </c>
      <c r="F496" s="1" t="s">
        <v>1</v>
      </c>
      <c r="G496" s="1" t="s">
        <v>353</v>
      </c>
      <c r="H496" s="1" t="s">
        <v>67</v>
      </c>
      <c r="I496" s="1" t="s">
        <v>68</v>
      </c>
      <c r="J496" s="1"/>
      <c r="K496" s="7"/>
    </row>
    <row r="497" spans="1:11" x14ac:dyDescent="0.2">
      <c r="A497" s="1">
        <v>496</v>
      </c>
      <c r="B497" s="1" t="s">
        <v>369</v>
      </c>
      <c r="C497" s="1">
        <v>95</v>
      </c>
      <c r="D497" s="1" t="s">
        <v>328</v>
      </c>
      <c r="E497" s="1" t="s">
        <v>0</v>
      </c>
      <c r="F497" s="1" t="s">
        <v>1</v>
      </c>
      <c r="G497" s="1" t="s">
        <v>353</v>
      </c>
      <c r="H497" s="1" t="s">
        <v>69</v>
      </c>
      <c r="I497" s="1" t="s">
        <v>70</v>
      </c>
      <c r="J497" s="1"/>
      <c r="K497" s="7"/>
    </row>
    <row r="498" spans="1:11" x14ac:dyDescent="0.2">
      <c r="A498" s="1">
        <v>497</v>
      </c>
      <c r="B498" s="1" t="s">
        <v>369</v>
      </c>
      <c r="C498" s="1">
        <v>95</v>
      </c>
      <c r="D498" s="1" t="s">
        <v>328</v>
      </c>
      <c r="E498" s="1" t="s">
        <v>0</v>
      </c>
      <c r="F498" s="1" t="s">
        <v>1</v>
      </c>
      <c r="G498" s="1" t="s">
        <v>353</v>
      </c>
      <c r="H498" s="1" t="s">
        <v>71</v>
      </c>
      <c r="I498" s="1" t="s">
        <v>72</v>
      </c>
      <c r="J498" s="1"/>
      <c r="K498" s="7"/>
    </row>
    <row r="499" spans="1:11" x14ac:dyDescent="0.2">
      <c r="A499" s="1">
        <v>498</v>
      </c>
      <c r="B499" s="1" t="s">
        <v>369</v>
      </c>
      <c r="C499" s="1">
        <v>95</v>
      </c>
      <c r="D499" s="1" t="s">
        <v>328</v>
      </c>
      <c r="E499" s="1" t="s">
        <v>0</v>
      </c>
      <c r="F499" s="1" t="s">
        <v>1</v>
      </c>
      <c r="G499" s="1" t="s">
        <v>353</v>
      </c>
      <c r="H499" s="1" t="s">
        <v>73</v>
      </c>
      <c r="I499" s="1" t="s">
        <v>74</v>
      </c>
      <c r="J499" s="1"/>
      <c r="K499" s="7"/>
    </row>
    <row r="500" spans="1:11" x14ac:dyDescent="0.2">
      <c r="A500" s="1">
        <v>499</v>
      </c>
      <c r="B500" s="1" t="s">
        <v>369</v>
      </c>
      <c r="C500" s="1">
        <v>95</v>
      </c>
      <c r="D500" s="1" t="s">
        <v>328</v>
      </c>
      <c r="E500" s="1" t="s">
        <v>0</v>
      </c>
      <c r="F500" s="1" t="s">
        <v>1</v>
      </c>
      <c r="G500" s="1" t="s">
        <v>353</v>
      </c>
      <c r="H500" s="1" t="s">
        <v>75</v>
      </c>
      <c r="I500" s="1" t="s">
        <v>76</v>
      </c>
      <c r="J500" s="1"/>
      <c r="K500" s="7"/>
    </row>
    <row r="501" spans="1:11" x14ac:dyDescent="0.2">
      <c r="A501" s="1">
        <v>500</v>
      </c>
      <c r="B501" s="1" t="s">
        <v>369</v>
      </c>
      <c r="C501" s="1">
        <v>95</v>
      </c>
      <c r="D501" s="1" t="s">
        <v>328</v>
      </c>
      <c r="E501" s="1" t="s">
        <v>0</v>
      </c>
      <c r="F501" s="1" t="s">
        <v>1</v>
      </c>
      <c r="G501" s="1" t="s">
        <v>353</v>
      </c>
      <c r="H501" s="1" t="s">
        <v>77</v>
      </c>
      <c r="I501" s="1" t="s">
        <v>78</v>
      </c>
      <c r="J501" s="1"/>
      <c r="K501" s="7"/>
    </row>
    <row r="502" spans="1:11" x14ac:dyDescent="0.2">
      <c r="A502" s="1">
        <v>501</v>
      </c>
      <c r="B502" s="1" t="s">
        <v>369</v>
      </c>
      <c r="C502" s="1">
        <v>95</v>
      </c>
      <c r="D502" s="1" t="s">
        <v>328</v>
      </c>
      <c r="E502" s="1" t="s">
        <v>0</v>
      </c>
      <c r="F502" s="1" t="s">
        <v>1</v>
      </c>
      <c r="G502" s="1" t="s">
        <v>353</v>
      </c>
      <c r="H502" s="1" t="s">
        <v>79</v>
      </c>
      <c r="I502" s="1" t="s">
        <v>80</v>
      </c>
      <c r="J502" s="1"/>
      <c r="K502" s="7"/>
    </row>
    <row r="503" spans="1:11" x14ac:dyDescent="0.2">
      <c r="A503" s="1">
        <v>502</v>
      </c>
      <c r="B503" s="1" t="s">
        <v>369</v>
      </c>
      <c r="C503" s="1">
        <v>95</v>
      </c>
      <c r="D503" s="1" t="s">
        <v>328</v>
      </c>
      <c r="E503" s="1" t="s">
        <v>0</v>
      </c>
      <c r="F503" s="1" t="s">
        <v>1</v>
      </c>
      <c r="G503" s="1" t="s">
        <v>353</v>
      </c>
      <c r="H503" s="1" t="s">
        <v>81</v>
      </c>
      <c r="I503" s="1" t="s">
        <v>82</v>
      </c>
      <c r="J503" s="1"/>
      <c r="K503" s="7"/>
    </row>
    <row r="504" spans="1:11" x14ac:dyDescent="0.2">
      <c r="A504" s="1">
        <v>503</v>
      </c>
      <c r="B504" s="1" t="s">
        <v>369</v>
      </c>
      <c r="C504" s="1">
        <v>95</v>
      </c>
      <c r="D504" s="1" t="s">
        <v>328</v>
      </c>
      <c r="E504" s="1" t="s">
        <v>0</v>
      </c>
      <c r="F504" s="1" t="s">
        <v>1</v>
      </c>
      <c r="G504" s="1" t="s">
        <v>353</v>
      </c>
      <c r="H504" s="1" t="s">
        <v>83</v>
      </c>
      <c r="I504" s="1" t="s">
        <v>84</v>
      </c>
      <c r="J504" s="1"/>
      <c r="K504" s="7"/>
    </row>
    <row r="505" spans="1:11" x14ac:dyDescent="0.2">
      <c r="A505" s="1">
        <v>504</v>
      </c>
      <c r="B505" s="1" t="s">
        <v>369</v>
      </c>
      <c r="C505" s="1">
        <v>95</v>
      </c>
      <c r="D505" s="1" t="s">
        <v>328</v>
      </c>
      <c r="E505" s="1" t="s">
        <v>0</v>
      </c>
      <c r="F505" s="1" t="s">
        <v>1</v>
      </c>
      <c r="G505" s="1" t="s">
        <v>353</v>
      </c>
      <c r="H505" s="1" t="s">
        <v>85</v>
      </c>
      <c r="I505" s="1" t="s">
        <v>86</v>
      </c>
      <c r="J505" s="1"/>
      <c r="K505" s="7"/>
    </row>
    <row r="506" spans="1:11" x14ac:dyDescent="0.2">
      <c r="A506" s="1">
        <v>505</v>
      </c>
      <c r="B506" s="1" t="s">
        <v>369</v>
      </c>
      <c r="C506" s="1">
        <v>95</v>
      </c>
      <c r="D506" s="1" t="s">
        <v>328</v>
      </c>
      <c r="E506" s="1" t="s">
        <v>0</v>
      </c>
      <c r="F506" s="1" t="s">
        <v>8</v>
      </c>
      <c r="G506" s="1" t="s">
        <v>353</v>
      </c>
      <c r="H506" s="1" t="s">
        <v>87</v>
      </c>
      <c r="I506" s="1" t="s">
        <v>88</v>
      </c>
      <c r="J506" s="1"/>
      <c r="K506" s="7">
        <v>321335</v>
      </c>
    </row>
    <row r="507" spans="1:11" x14ac:dyDescent="0.2">
      <c r="A507" s="1">
        <v>506</v>
      </c>
      <c r="B507" s="1" t="s">
        <v>369</v>
      </c>
      <c r="C507" s="1">
        <v>95</v>
      </c>
      <c r="D507" s="1" t="s">
        <v>328</v>
      </c>
      <c r="E507" s="1" t="s">
        <v>0</v>
      </c>
      <c r="F507" s="1" t="s">
        <v>1</v>
      </c>
      <c r="G507" s="1" t="s">
        <v>353</v>
      </c>
      <c r="H507" s="1" t="s">
        <v>89</v>
      </c>
      <c r="I507" s="1" t="s">
        <v>90</v>
      </c>
      <c r="J507" s="1"/>
      <c r="K507" s="7"/>
    </row>
    <row r="508" spans="1:11" x14ac:dyDescent="0.2">
      <c r="A508" s="1">
        <v>507</v>
      </c>
      <c r="B508" s="1" t="s">
        <v>369</v>
      </c>
      <c r="C508" s="1">
        <v>95</v>
      </c>
      <c r="D508" s="1" t="s">
        <v>328</v>
      </c>
      <c r="E508" s="1" t="s">
        <v>0</v>
      </c>
      <c r="F508" s="1" t="s">
        <v>1</v>
      </c>
      <c r="G508" s="1" t="s">
        <v>353</v>
      </c>
      <c r="H508" s="1" t="s">
        <v>91</v>
      </c>
      <c r="I508" s="1" t="s">
        <v>92</v>
      </c>
      <c r="J508" s="1"/>
      <c r="K508" s="7"/>
    </row>
    <row r="509" spans="1:11" x14ac:dyDescent="0.2">
      <c r="A509" s="1">
        <v>508</v>
      </c>
      <c r="B509" s="1" t="s">
        <v>369</v>
      </c>
      <c r="C509" s="1">
        <v>95</v>
      </c>
      <c r="D509" s="1" t="s">
        <v>328</v>
      </c>
      <c r="E509" s="1" t="s">
        <v>0</v>
      </c>
      <c r="F509" s="1" t="s">
        <v>1</v>
      </c>
      <c r="G509" s="1" t="s">
        <v>353</v>
      </c>
      <c r="H509" s="1" t="s">
        <v>93</v>
      </c>
      <c r="I509" s="1" t="s">
        <v>94</v>
      </c>
      <c r="J509" s="1"/>
      <c r="K509" s="7"/>
    </row>
    <row r="510" spans="1:11" x14ac:dyDescent="0.2">
      <c r="A510" s="1">
        <v>509</v>
      </c>
      <c r="B510" s="1" t="s">
        <v>369</v>
      </c>
      <c r="C510" s="1">
        <v>95</v>
      </c>
      <c r="D510" s="1" t="s">
        <v>328</v>
      </c>
      <c r="E510" s="1" t="s">
        <v>0</v>
      </c>
      <c r="F510" s="1" t="s">
        <v>1</v>
      </c>
      <c r="G510" s="1" t="s">
        <v>353</v>
      </c>
      <c r="H510" s="1" t="s">
        <v>95</v>
      </c>
      <c r="I510" s="1" t="s">
        <v>96</v>
      </c>
      <c r="J510" s="1"/>
      <c r="K510" s="7"/>
    </row>
    <row r="511" spans="1:11" x14ac:dyDescent="0.2">
      <c r="A511" s="1">
        <v>510</v>
      </c>
      <c r="B511" s="1" t="s">
        <v>369</v>
      </c>
      <c r="C511" s="1">
        <v>95</v>
      </c>
      <c r="D511" s="1" t="s">
        <v>328</v>
      </c>
      <c r="E511" s="1" t="s">
        <v>0</v>
      </c>
      <c r="F511" s="1" t="s">
        <v>1</v>
      </c>
      <c r="G511" s="1" t="s">
        <v>353</v>
      </c>
      <c r="H511" s="1" t="s">
        <v>97</v>
      </c>
      <c r="I511" s="1" t="s">
        <v>98</v>
      </c>
      <c r="J511" s="1"/>
      <c r="K511" s="7"/>
    </row>
    <row r="512" spans="1:11" x14ac:dyDescent="0.2">
      <c r="A512" s="1">
        <v>511</v>
      </c>
      <c r="B512" s="1" t="s">
        <v>369</v>
      </c>
      <c r="C512" s="1">
        <v>95</v>
      </c>
      <c r="D512" s="1" t="s">
        <v>328</v>
      </c>
      <c r="E512" s="1" t="s">
        <v>0</v>
      </c>
      <c r="F512" s="1" t="s">
        <v>1</v>
      </c>
      <c r="G512" s="1" t="s">
        <v>353</v>
      </c>
      <c r="H512" s="1" t="s">
        <v>99</v>
      </c>
      <c r="I512" s="1" t="s">
        <v>100</v>
      </c>
      <c r="J512" s="1"/>
      <c r="K512" s="7">
        <v>2214</v>
      </c>
    </row>
    <row r="513" spans="1:11" x14ac:dyDescent="0.2">
      <c r="A513" s="1">
        <v>512</v>
      </c>
      <c r="B513" s="1" t="s">
        <v>369</v>
      </c>
      <c r="C513" s="1">
        <v>95</v>
      </c>
      <c r="D513" s="1" t="s">
        <v>328</v>
      </c>
      <c r="E513" s="1" t="s">
        <v>0</v>
      </c>
      <c r="F513" s="1" t="s">
        <v>1</v>
      </c>
      <c r="G513" s="1" t="s">
        <v>353</v>
      </c>
      <c r="H513" s="1" t="s">
        <v>101</v>
      </c>
      <c r="I513" s="1" t="s">
        <v>102</v>
      </c>
      <c r="J513" s="1"/>
      <c r="K513" s="7"/>
    </row>
    <row r="514" spans="1:11" x14ac:dyDescent="0.2">
      <c r="A514" s="1">
        <v>513</v>
      </c>
      <c r="B514" s="1" t="s">
        <v>369</v>
      </c>
      <c r="C514" s="1">
        <v>95</v>
      </c>
      <c r="D514" s="1" t="s">
        <v>328</v>
      </c>
      <c r="E514" s="1" t="s">
        <v>0</v>
      </c>
      <c r="F514" s="1" t="s">
        <v>1</v>
      </c>
      <c r="G514" s="1" t="s">
        <v>353</v>
      </c>
      <c r="H514" s="1" t="s">
        <v>103</v>
      </c>
      <c r="I514" s="1" t="s">
        <v>104</v>
      </c>
      <c r="J514" s="1"/>
      <c r="K514" s="7"/>
    </row>
    <row r="515" spans="1:11" x14ac:dyDescent="0.2">
      <c r="A515" s="1">
        <v>514</v>
      </c>
      <c r="B515" s="1" t="s">
        <v>369</v>
      </c>
      <c r="C515" s="1">
        <v>95</v>
      </c>
      <c r="D515" s="1" t="s">
        <v>328</v>
      </c>
      <c r="E515" s="1" t="s">
        <v>0</v>
      </c>
      <c r="F515" s="1" t="s">
        <v>1</v>
      </c>
      <c r="G515" s="1" t="s">
        <v>353</v>
      </c>
      <c r="H515" s="1" t="s">
        <v>105</v>
      </c>
      <c r="I515" s="1" t="s">
        <v>106</v>
      </c>
      <c r="J515" s="1"/>
      <c r="K515" s="7"/>
    </row>
    <row r="516" spans="1:11" x14ac:dyDescent="0.2">
      <c r="A516" s="1">
        <v>515</v>
      </c>
      <c r="B516" s="1" t="s">
        <v>369</v>
      </c>
      <c r="C516" s="1">
        <v>95</v>
      </c>
      <c r="D516" s="1" t="s">
        <v>328</v>
      </c>
      <c r="E516" s="1" t="s">
        <v>0</v>
      </c>
      <c r="F516" s="1" t="s">
        <v>8</v>
      </c>
      <c r="G516" s="1" t="s">
        <v>353</v>
      </c>
      <c r="H516" s="1" t="s">
        <v>107</v>
      </c>
      <c r="I516" s="1" t="s">
        <v>108</v>
      </c>
      <c r="J516" s="1"/>
      <c r="K516" s="7">
        <v>323549</v>
      </c>
    </row>
    <row r="517" spans="1:11" x14ac:dyDescent="0.2">
      <c r="A517" s="1">
        <v>516</v>
      </c>
      <c r="B517" s="1" t="s">
        <v>369</v>
      </c>
      <c r="C517" s="1">
        <v>95</v>
      </c>
      <c r="D517" s="1" t="s">
        <v>328</v>
      </c>
      <c r="E517" s="1" t="s">
        <v>109</v>
      </c>
      <c r="F517" s="1" t="s">
        <v>1</v>
      </c>
      <c r="G517" s="1" t="s">
        <v>354</v>
      </c>
      <c r="H517" s="1" t="s">
        <v>110</v>
      </c>
      <c r="I517" s="1" t="s">
        <v>111</v>
      </c>
      <c r="J517" s="1"/>
      <c r="K517" s="7"/>
    </row>
    <row r="518" spans="1:11" x14ac:dyDescent="0.2">
      <c r="A518" s="1">
        <v>517</v>
      </c>
      <c r="B518" s="1" t="s">
        <v>369</v>
      </c>
      <c r="C518" s="1">
        <v>95</v>
      </c>
      <c r="D518" s="1" t="s">
        <v>328</v>
      </c>
      <c r="E518" s="1" t="s">
        <v>109</v>
      </c>
      <c r="F518" s="1" t="s">
        <v>1</v>
      </c>
      <c r="G518" s="1" t="s">
        <v>354</v>
      </c>
      <c r="H518" s="1" t="s">
        <v>112</v>
      </c>
      <c r="I518" s="1" t="s">
        <v>113</v>
      </c>
      <c r="J518" s="1"/>
      <c r="K518" s="7"/>
    </row>
    <row r="519" spans="1:11" x14ac:dyDescent="0.2">
      <c r="A519" s="1">
        <v>518</v>
      </c>
      <c r="B519" s="1" t="s">
        <v>369</v>
      </c>
      <c r="C519" s="1">
        <v>95</v>
      </c>
      <c r="D519" s="1" t="s">
        <v>328</v>
      </c>
      <c r="E519" s="1" t="s">
        <v>109</v>
      </c>
      <c r="F519" s="1" t="s">
        <v>1</v>
      </c>
      <c r="G519" s="1" t="s">
        <v>354</v>
      </c>
      <c r="H519" s="1" t="s">
        <v>114</v>
      </c>
      <c r="I519" s="1" t="s">
        <v>115</v>
      </c>
      <c r="J519" s="1"/>
      <c r="K519" s="7"/>
    </row>
    <row r="520" spans="1:11" x14ac:dyDescent="0.2">
      <c r="A520" s="1">
        <v>519</v>
      </c>
      <c r="B520" s="1" t="s">
        <v>369</v>
      </c>
      <c r="C520" s="1">
        <v>95</v>
      </c>
      <c r="D520" s="1" t="s">
        <v>328</v>
      </c>
      <c r="E520" s="1" t="s">
        <v>109</v>
      </c>
      <c r="F520" s="1" t="s">
        <v>1</v>
      </c>
      <c r="G520" s="1" t="s">
        <v>355</v>
      </c>
      <c r="H520" s="1" t="s">
        <v>116</v>
      </c>
      <c r="I520" s="1" t="s">
        <v>117</v>
      </c>
      <c r="J520" s="1"/>
      <c r="K520" s="7"/>
    </row>
    <row r="521" spans="1:11" x14ac:dyDescent="0.2">
      <c r="A521" s="1">
        <v>520</v>
      </c>
      <c r="B521" s="1" t="s">
        <v>369</v>
      </c>
      <c r="C521" s="1">
        <v>95</v>
      </c>
      <c r="D521" s="1" t="s">
        <v>328</v>
      </c>
      <c r="E521" s="1" t="s">
        <v>109</v>
      </c>
      <c r="F521" s="1" t="s">
        <v>1</v>
      </c>
      <c r="G521" s="1" t="s">
        <v>355</v>
      </c>
      <c r="H521" s="1" t="s">
        <v>118</v>
      </c>
      <c r="I521" s="1" t="s">
        <v>119</v>
      </c>
      <c r="J521" s="1"/>
      <c r="K521" s="7"/>
    </row>
    <row r="522" spans="1:11" x14ac:dyDescent="0.2">
      <c r="A522" s="1">
        <v>521</v>
      </c>
      <c r="B522" s="1" t="s">
        <v>369</v>
      </c>
      <c r="C522" s="1">
        <v>95</v>
      </c>
      <c r="D522" s="1" t="s">
        <v>328</v>
      </c>
      <c r="E522" s="1" t="s">
        <v>109</v>
      </c>
      <c r="F522" s="1" t="s">
        <v>1</v>
      </c>
      <c r="G522" s="1" t="s">
        <v>355</v>
      </c>
      <c r="H522" s="1" t="s">
        <v>120</v>
      </c>
      <c r="I522" s="1" t="s">
        <v>121</v>
      </c>
      <c r="J522" s="1"/>
      <c r="K522" s="7"/>
    </row>
    <row r="523" spans="1:11" x14ac:dyDescent="0.2">
      <c r="A523" s="1">
        <v>522</v>
      </c>
      <c r="B523" s="1" t="s">
        <v>369</v>
      </c>
      <c r="C523" s="1">
        <v>95</v>
      </c>
      <c r="D523" s="1" t="s">
        <v>328</v>
      </c>
      <c r="E523" s="1" t="s">
        <v>109</v>
      </c>
      <c r="F523" s="1" t="s">
        <v>1</v>
      </c>
      <c r="G523" s="1" t="s">
        <v>355</v>
      </c>
      <c r="H523" s="1" t="s">
        <v>122</v>
      </c>
      <c r="I523" s="1" t="s">
        <v>123</v>
      </c>
      <c r="J523" s="1"/>
      <c r="K523" s="7"/>
    </row>
    <row r="524" spans="1:11" x14ac:dyDescent="0.2">
      <c r="A524" s="1">
        <v>523</v>
      </c>
      <c r="B524" s="1" t="s">
        <v>369</v>
      </c>
      <c r="C524" s="1">
        <v>95</v>
      </c>
      <c r="D524" s="1" t="s">
        <v>328</v>
      </c>
      <c r="E524" s="1" t="s">
        <v>109</v>
      </c>
      <c r="F524" s="1" t="s">
        <v>1</v>
      </c>
      <c r="G524" s="1" t="s">
        <v>355</v>
      </c>
      <c r="H524" s="1" t="s">
        <v>124</v>
      </c>
      <c r="I524" s="1" t="s">
        <v>125</v>
      </c>
      <c r="J524" s="1"/>
      <c r="K524" s="7"/>
    </row>
    <row r="525" spans="1:11" x14ac:dyDescent="0.2">
      <c r="A525" s="1">
        <v>524</v>
      </c>
      <c r="B525" s="1" t="s">
        <v>369</v>
      </c>
      <c r="C525" s="1">
        <v>95</v>
      </c>
      <c r="D525" s="1" t="s">
        <v>328</v>
      </c>
      <c r="E525" s="1" t="s">
        <v>109</v>
      </c>
      <c r="F525" s="1" t="s">
        <v>1</v>
      </c>
      <c r="G525" s="1" t="s">
        <v>355</v>
      </c>
      <c r="H525" s="1" t="s">
        <v>126</v>
      </c>
      <c r="I525" s="1" t="s">
        <v>127</v>
      </c>
      <c r="J525" s="1"/>
      <c r="K525" s="7"/>
    </row>
    <row r="526" spans="1:11" x14ac:dyDescent="0.2">
      <c r="A526" s="1">
        <v>525</v>
      </c>
      <c r="B526" s="1" t="s">
        <v>369</v>
      </c>
      <c r="C526" s="1">
        <v>95</v>
      </c>
      <c r="D526" s="1" t="s">
        <v>328</v>
      </c>
      <c r="E526" s="1" t="s">
        <v>109</v>
      </c>
      <c r="F526" s="1" t="s">
        <v>1</v>
      </c>
      <c r="G526" s="1" t="s">
        <v>355</v>
      </c>
      <c r="H526" s="1" t="s">
        <v>128</v>
      </c>
      <c r="I526" s="1" t="s">
        <v>129</v>
      </c>
      <c r="J526" s="1"/>
      <c r="K526" s="7"/>
    </row>
    <row r="527" spans="1:11" x14ac:dyDescent="0.2">
      <c r="A527" s="1">
        <v>526</v>
      </c>
      <c r="B527" s="1" t="s">
        <v>369</v>
      </c>
      <c r="C527" s="1">
        <v>95</v>
      </c>
      <c r="D527" s="1" t="s">
        <v>328</v>
      </c>
      <c r="E527" s="1" t="s">
        <v>109</v>
      </c>
      <c r="F527" s="1" t="s">
        <v>1</v>
      </c>
      <c r="G527" s="1" t="s">
        <v>355</v>
      </c>
      <c r="H527" s="1" t="s">
        <v>130</v>
      </c>
      <c r="I527" s="1" t="s">
        <v>131</v>
      </c>
      <c r="J527" s="1"/>
      <c r="K527" s="7"/>
    </row>
    <row r="528" spans="1:11" x14ac:dyDescent="0.2">
      <c r="A528" s="1">
        <v>527</v>
      </c>
      <c r="B528" s="1" t="s">
        <v>369</v>
      </c>
      <c r="C528" s="1">
        <v>95</v>
      </c>
      <c r="D528" s="1" t="s">
        <v>328</v>
      </c>
      <c r="E528" s="1" t="s">
        <v>109</v>
      </c>
      <c r="F528" s="1" t="s">
        <v>1</v>
      </c>
      <c r="G528" s="1" t="s">
        <v>355</v>
      </c>
      <c r="H528" s="1" t="s">
        <v>132</v>
      </c>
      <c r="I528" s="1" t="s">
        <v>133</v>
      </c>
      <c r="J528" s="1"/>
      <c r="K528" s="7"/>
    </row>
    <row r="529" spans="1:11" x14ac:dyDescent="0.2">
      <c r="A529" s="1">
        <v>528</v>
      </c>
      <c r="B529" s="1" t="s">
        <v>369</v>
      </c>
      <c r="C529" s="1">
        <v>95</v>
      </c>
      <c r="D529" s="1" t="s">
        <v>328</v>
      </c>
      <c r="E529" s="1" t="s">
        <v>109</v>
      </c>
      <c r="F529" s="1" t="s">
        <v>1</v>
      </c>
      <c r="G529" s="1" t="s">
        <v>355</v>
      </c>
      <c r="H529" s="1" t="s">
        <v>134</v>
      </c>
      <c r="I529" s="1" t="s">
        <v>135</v>
      </c>
      <c r="J529" s="1"/>
      <c r="K529" s="7"/>
    </row>
    <row r="530" spans="1:11" x14ac:dyDescent="0.2">
      <c r="A530" s="1">
        <v>529</v>
      </c>
      <c r="B530" s="1" t="s">
        <v>369</v>
      </c>
      <c r="C530" s="1">
        <v>95</v>
      </c>
      <c r="D530" s="1" t="s">
        <v>328</v>
      </c>
      <c r="E530" s="1" t="s">
        <v>109</v>
      </c>
      <c r="F530" s="1" t="s">
        <v>1</v>
      </c>
      <c r="G530" s="1" t="s">
        <v>355</v>
      </c>
      <c r="H530" s="1" t="s">
        <v>136</v>
      </c>
      <c r="I530" s="1" t="s">
        <v>137</v>
      </c>
      <c r="J530" s="1"/>
      <c r="K530" s="7"/>
    </row>
    <row r="531" spans="1:11" x14ac:dyDescent="0.2">
      <c r="A531" s="1">
        <v>530</v>
      </c>
      <c r="B531" s="1" t="s">
        <v>369</v>
      </c>
      <c r="C531" s="1">
        <v>95</v>
      </c>
      <c r="D531" s="1" t="s">
        <v>328</v>
      </c>
      <c r="E531" s="1" t="s">
        <v>109</v>
      </c>
      <c r="F531" s="1" t="s">
        <v>1</v>
      </c>
      <c r="G531" s="1" t="s">
        <v>355</v>
      </c>
      <c r="H531" s="1" t="s">
        <v>138</v>
      </c>
      <c r="I531" s="1" t="s">
        <v>139</v>
      </c>
      <c r="J531" s="1"/>
      <c r="K531" s="7"/>
    </row>
    <row r="532" spans="1:11" x14ac:dyDescent="0.2">
      <c r="A532" s="1">
        <v>531</v>
      </c>
      <c r="B532" s="1" t="s">
        <v>369</v>
      </c>
      <c r="C532" s="1">
        <v>95</v>
      </c>
      <c r="D532" s="1" t="s">
        <v>328</v>
      </c>
      <c r="E532" s="1" t="s">
        <v>109</v>
      </c>
      <c r="F532" s="1" t="s">
        <v>1</v>
      </c>
      <c r="G532" s="1" t="s">
        <v>355</v>
      </c>
      <c r="H532" s="1" t="s">
        <v>140</v>
      </c>
      <c r="I532" s="1" t="s">
        <v>141</v>
      </c>
      <c r="J532" s="1"/>
      <c r="K532" s="7"/>
    </row>
    <row r="533" spans="1:11" x14ac:dyDescent="0.2">
      <c r="A533" s="1">
        <v>532</v>
      </c>
      <c r="B533" s="1" t="s">
        <v>369</v>
      </c>
      <c r="C533" s="1">
        <v>95</v>
      </c>
      <c r="D533" s="1" t="s">
        <v>328</v>
      </c>
      <c r="E533" s="1" t="s">
        <v>109</v>
      </c>
      <c r="F533" s="1" t="s">
        <v>1</v>
      </c>
      <c r="G533" s="1" t="s">
        <v>355</v>
      </c>
      <c r="H533" s="1" t="s">
        <v>142</v>
      </c>
      <c r="I533" s="1" t="s">
        <v>143</v>
      </c>
      <c r="J533" s="1"/>
      <c r="K533" s="7"/>
    </row>
    <row r="534" spans="1:11" x14ac:dyDescent="0.2">
      <c r="A534" s="1">
        <v>533</v>
      </c>
      <c r="B534" s="1" t="s">
        <v>369</v>
      </c>
      <c r="C534" s="1">
        <v>95</v>
      </c>
      <c r="D534" s="1" t="s">
        <v>328</v>
      </c>
      <c r="E534" s="1" t="s">
        <v>109</v>
      </c>
      <c r="F534" s="1" t="s">
        <v>1</v>
      </c>
      <c r="G534" s="1" t="s">
        <v>355</v>
      </c>
      <c r="H534" s="1" t="s">
        <v>144</v>
      </c>
      <c r="I534" s="1" t="s">
        <v>145</v>
      </c>
      <c r="J534" s="1"/>
      <c r="K534" s="7"/>
    </row>
    <row r="535" spans="1:11" x14ac:dyDescent="0.2">
      <c r="A535" s="1">
        <v>534</v>
      </c>
      <c r="B535" s="1" t="s">
        <v>369</v>
      </c>
      <c r="C535" s="1">
        <v>95</v>
      </c>
      <c r="D535" s="1" t="s">
        <v>328</v>
      </c>
      <c r="E535" s="1" t="s">
        <v>109</v>
      </c>
      <c r="F535" s="1" t="s">
        <v>1</v>
      </c>
      <c r="G535" s="1" t="s">
        <v>355</v>
      </c>
      <c r="H535" s="1" t="s">
        <v>146</v>
      </c>
      <c r="I535" s="1" t="s">
        <v>147</v>
      </c>
      <c r="J535" s="1"/>
      <c r="K535" s="7"/>
    </row>
    <row r="536" spans="1:11" x14ac:dyDescent="0.2">
      <c r="A536" s="1">
        <v>535</v>
      </c>
      <c r="B536" s="1" t="s">
        <v>369</v>
      </c>
      <c r="C536" s="1">
        <v>95</v>
      </c>
      <c r="D536" s="1" t="s">
        <v>328</v>
      </c>
      <c r="E536" s="1" t="s">
        <v>109</v>
      </c>
      <c r="F536" s="1" t="s">
        <v>1</v>
      </c>
      <c r="G536" s="1" t="s">
        <v>355</v>
      </c>
      <c r="H536" s="1" t="s">
        <v>148</v>
      </c>
      <c r="I536" s="1" t="s">
        <v>149</v>
      </c>
      <c r="J536" s="1"/>
      <c r="K536" s="7"/>
    </row>
    <row r="537" spans="1:11" x14ac:dyDescent="0.2">
      <c r="A537" s="1">
        <v>536</v>
      </c>
      <c r="B537" s="1" t="s">
        <v>369</v>
      </c>
      <c r="C537" s="1">
        <v>95</v>
      </c>
      <c r="D537" s="1" t="s">
        <v>328</v>
      </c>
      <c r="E537" s="1" t="s">
        <v>109</v>
      </c>
      <c r="F537" s="1" t="s">
        <v>1</v>
      </c>
      <c r="G537" s="1" t="s">
        <v>355</v>
      </c>
      <c r="H537" s="1" t="s">
        <v>150</v>
      </c>
      <c r="I537" s="1" t="s">
        <v>151</v>
      </c>
      <c r="J537" s="1"/>
      <c r="K537" s="7"/>
    </row>
    <row r="538" spans="1:11" x14ac:dyDescent="0.2">
      <c r="A538" s="1">
        <v>537</v>
      </c>
      <c r="B538" s="1" t="s">
        <v>369</v>
      </c>
      <c r="C538" s="1">
        <v>95</v>
      </c>
      <c r="D538" s="1" t="s">
        <v>328</v>
      </c>
      <c r="E538" s="1" t="s">
        <v>109</v>
      </c>
      <c r="F538" s="1" t="s">
        <v>1</v>
      </c>
      <c r="G538" s="1" t="s">
        <v>355</v>
      </c>
      <c r="H538" s="1" t="s">
        <v>152</v>
      </c>
      <c r="I538" s="1" t="s">
        <v>153</v>
      </c>
      <c r="J538" s="1"/>
      <c r="K538" s="7"/>
    </row>
    <row r="539" spans="1:11" x14ac:dyDescent="0.2">
      <c r="A539" s="1">
        <v>538</v>
      </c>
      <c r="B539" s="1" t="s">
        <v>369</v>
      </c>
      <c r="C539" s="1">
        <v>95</v>
      </c>
      <c r="D539" s="1" t="s">
        <v>328</v>
      </c>
      <c r="E539" s="1" t="s">
        <v>109</v>
      </c>
      <c r="F539" s="1" t="s">
        <v>1</v>
      </c>
      <c r="G539" s="1" t="s">
        <v>355</v>
      </c>
      <c r="H539" s="1" t="s">
        <v>154</v>
      </c>
      <c r="I539" s="1" t="s">
        <v>155</v>
      </c>
      <c r="J539" s="1"/>
      <c r="K539" s="7"/>
    </row>
    <row r="540" spans="1:11" x14ac:dyDescent="0.2">
      <c r="A540" s="1">
        <v>539</v>
      </c>
      <c r="B540" s="1" t="s">
        <v>369</v>
      </c>
      <c r="C540" s="1">
        <v>95</v>
      </c>
      <c r="D540" s="1" t="s">
        <v>328</v>
      </c>
      <c r="E540" s="1" t="s">
        <v>109</v>
      </c>
      <c r="F540" s="1" t="s">
        <v>1</v>
      </c>
      <c r="G540" s="1" t="s">
        <v>355</v>
      </c>
      <c r="H540" s="1" t="s">
        <v>156</v>
      </c>
      <c r="I540" s="1" t="s">
        <v>157</v>
      </c>
      <c r="J540" s="1"/>
      <c r="K540" s="7"/>
    </row>
    <row r="541" spans="1:11" x14ac:dyDescent="0.2">
      <c r="A541" s="1">
        <v>540</v>
      </c>
      <c r="B541" s="1" t="s">
        <v>369</v>
      </c>
      <c r="C541" s="1">
        <v>95</v>
      </c>
      <c r="D541" s="1" t="s">
        <v>328</v>
      </c>
      <c r="E541" s="1" t="s">
        <v>109</v>
      </c>
      <c r="F541" s="1" t="s">
        <v>1</v>
      </c>
      <c r="G541" s="1" t="s">
        <v>355</v>
      </c>
      <c r="H541" s="1" t="s">
        <v>158</v>
      </c>
      <c r="I541" s="1" t="s">
        <v>159</v>
      </c>
      <c r="J541" s="1"/>
      <c r="K541" s="7"/>
    </row>
    <row r="542" spans="1:11" x14ac:dyDescent="0.2">
      <c r="A542" s="1">
        <v>541</v>
      </c>
      <c r="B542" s="1" t="s">
        <v>369</v>
      </c>
      <c r="C542" s="1">
        <v>95</v>
      </c>
      <c r="D542" s="1" t="s">
        <v>328</v>
      </c>
      <c r="E542" s="1" t="s">
        <v>109</v>
      </c>
      <c r="F542" s="1" t="s">
        <v>1</v>
      </c>
      <c r="G542" s="1" t="s">
        <v>355</v>
      </c>
      <c r="H542" s="1" t="s">
        <v>160</v>
      </c>
      <c r="I542" s="1" t="s">
        <v>161</v>
      </c>
      <c r="J542" s="1"/>
      <c r="K542" s="7"/>
    </row>
    <row r="543" spans="1:11" x14ac:dyDescent="0.2">
      <c r="A543" s="1">
        <v>542</v>
      </c>
      <c r="B543" s="1" t="s">
        <v>369</v>
      </c>
      <c r="C543" s="1">
        <v>95</v>
      </c>
      <c r="D543" s="1" t="s">
        <v>328</v>
      </c>
      <c r="E543" s="1" t="s">
        <v>109</v>
      </c>
      <c r="F543" s="1" t="s">
        <v>1</v>
      </c>
      <c r="G543" s="1" t="s">
        <v>355</v>
      </c>
      <c r="H543" s="1" t="s">
        <v>162</v>
      </c>
      <c r="I543" s="1" t="s">
        <v>163</v>
      </c>
      <c r="J543" s="1"/>
      <c r="K543" s="7"/>
    </row>
    <row r="544" spans="1:11" x14ac:dyDescent="0.2">
      <c r="A544" s="1">
        <v>543</v>
      </c>
      <c r="B544" s="1" t="s">
        <v>369</v>
      </c>
      <c r="C544" s="1">
        <v>95</v>
      </c>
      <c r="D544" s="1" t="s">
        <v>328</v>
      </c>
      <c r="E544" s="1" t="s">
        <v>109</v>
      </c>
      <c r="F544" s="1" t="s">
        <v>1</v>
      </c>
      <c r="G544" s="1" t="s">
        <v>355</v>
      </c>
      <c r="H544" s="1" t="s">
        <v>164</v>
      </c>
      <c r="I544" s="1" t="s">
        <v>165</v>
      </c>
      <c r="J544" s="1"/>
      <c r="K544" s="7"/>
    </row>
    <row r="545" spans="1:11" x14ac:dyDescent="0.2">
      <c r="A545" s="1">
        <v>544</v>
      </c>
      <c r="B545" s="1" t="s">
        <v>369</v>
      </c>
      <c r="C545" s="1">
        <v>95</v>
      </c>
      <c r="D545" s="1" t="s">
        <v>328</v>
      </c>
      <c r="E545" s="1" t="s">
        <v>109</v>
      </c>
      <c r="F545" s="1" t="s">
        <v>1</v>
      </c>
      <c r="G545" s="1" t="s">
        <v>355</v>
      </c>
      <c r="H545" s="1" t="s">
        <v>166</v>
      </c>
      <c r="I545" s="1" t="s">
        <v>167</v>
      </c>
      <c r="J545" s="1">
        <v>1</v>
      </c>
      <c r="K545" s="7">
        <v>66246</v>
      </c>
    </row>
    <row r="546" spans="1:11" x14ac:dyDescent="0.2">
      <c r="A546" s="1">
        <v>545</v>
      </c>
      <c r="B546" s="1" t="s">
        <v>369</v>
      </c>
      <c r="C546" s="1">
        <v>95</v>
      </c>
      <c r="D546" s="1" t="s">
        <v>328</v>
      </c>
      <c r="E546" s="1" t="s">
        <v>109</v>
      </c>
      <c r="F546" s="1" t="s">
        <v>1</v>
      </c>
      <c r="G546" s="1" t="s">
        <v>355</v>
      </c>
      <c r="H546" s="1" t="s">
        <v>168</v>
      </c>
      <c r="I546" s="1" t="s">
        <v>169</v>
      </c>
      <c r="J546" s="1">
        <v>3</v>
      </c>
      <c r="K546" s="7">
        <v>134070</v>
      </c>
    </row>
    <row r="547" spans="1:11" x14ac:dyDescent="0.2">
      <c r="A547" s="1">
        <v>546</v>
      </c>
      <c r="B547" s="1" t="s">
        <v>369</v>
      </c>
      <c r="C547" s="1">
        <v>95</v>
      </c>
      <c r="D547" s="1" t="s">
        <v>328</v>
      </c>
      <c r="E547" s="1" t="s">
        <v>109</v>
      </c>
      <c r="F547" s="1" t="s">
        <v>1</v>
      </c>
      <c r="G547" s="1" t="s">
        <v>355</v>
      </c>
      <c r="H547" s="1" t="s">
        <v>170</v>
      </c>
      <c r="I547" s="1" t="s">
        <v>171</v>
      </c>
      <c r="J547" s="1"/>
      <c r="K547" s="7"/>
    </row>
    <row r="548" spans="1:11" x14ac:dyDescent="0.2">
      <c r="A548" s="1">
        <v>547</v>
      </c>
      <c r="B548" s="1" t="s">
        <v>369</v>
      </c>
      <c r="C548" s="1">
        <v>95</v>
      </c>
      <c r="D548" s="1" t="s">
        <v>328</v>
      </c>
      <c r="E548" s="1" t="s">
        <v>109</v>
      </c>
      <c r="F548" s="1" t="s">
        <v>1</v>
      </c>
      <c r="G548" s="1" t="s">
        <v>355</v>
      </c>
      <c r="H548" s="1" t="s">
        <v>172</v>
      </c>
      <c r="I548" s="1" t="s">
        <v>173</v>
      </c>
      <c r="J548" s="1"/>
      <c r="K548" s="7"/>
    </row>
    <row r="549" spans="1:11" x14ac:dyDescent="0.2">
      <c r="A549" s="1">
        <v>548</v>
      </c>
      <c r="B549" s="1" t="s">
        <v>369</v>
      </c>
      <c r="C549" s="1">
        <v>95</v>
      </c>
      <c r="D549" s="1" t="s">
        <v>328</v>
      </c>
      <c r="E549" s="1" t="s">
        <v>109</v>
      </c>
      <c r="F549" s="1" t="s">
        <v>1</v>
      </c>
      <c r="G549" s="1" t="s">
        <v>355</v>
      </c>
      <c r="H549" s="1" t="s">
        <v>174</v>
      </c>
      <c r="I549" s="1" t="s">
        <v>175</v>
      </c>
      <c r="J549" s="1"/>
      <c r="K549" s="7"/>
    </row>
    <row r="550" spans="1:11" x14ac:dyDescent="0.2">
      <c r="A550" s="1">
        <v>549</v>
      </c>
      <c r="B550" s="1" t="s">
        <v>369</v>
      </c>
      <c r="C550" s="1">
        <v>95</v>
      </c>
      <c r="D550" s="1" t="s">
        <v>328</v>
      </c>
      <c r="E550" s="1" t="s">
        <v>109</v>
      </c>
      <c r="F550" s="1" t="s">
        <v>1</v>
      </c>
      <c r="G550" s="1" t="s">
        <v>355</v>
      </c>
      <c r="H550" s="1" t="s">
        <v>176</v>
      </c>
      <c r="I550" s="1" t="s">
        <v>177</v>
      </c>
      <c r="J550" s="1"/>
      <c r="K550" s="7"/>
    </row>
    <row r="551" spans="1:11" x14ac:dyDescent="0.2">
      <c r="A551" s="1">
        <v>550</v>
      </c>
      <c r="B551" s="1" t="s">
        <v>369</v>
      </c>
      <c r="C551" s="1">
        <v>95</v>
      </c>
      <c r="D551" s="1" t="s">
        <v>328</v>
      </c>
      <c r="E551" s="1" t="s">
        <v>109</v>
      </c>
      <c r="F551" s="1" t="s">
        <v>1</v>
      </c>
      <c r="G551" s="1" t="s">
        <v>355</v>
      </c>
      <c r="H551" s="1" t="s">
        <v>178</v>
      </c>
      <c r="I551" s="1" t="s">
        <v>179</v>
      </c>
      <c r="J551" s="1">
        <v>0.5</v>
      </c>
      <c r="K551" s="7">
        <v>14054</v>
      </c>
    </row>
    <row r="552" spans="1:11" x14ac:dyDescent="0.2">
      <c r="A552" s="1">
        <v>551</v>
      </c>
      <c r="B552" s="1" t="s">
        <v>369</v>
      </c>
      <c r="C552" s="1">
        <v>95</v>
      </c>
      <c r="D552" s="1" t="s">
        <v>328</v>
      </c>
      <c r="E552" s="1" t="s">
        <v>109</v>
      </c>
      <c r="F552" s="1" t="s">
        <v>1</v>
      </c>
      <c r="G552" s="1" t="s">
        <v>355</v>
      </c>
      <c r="H552" s="1" t="s">
        <v>180</v>
      </c>
      <c r="I552" s="1" t="s">
        <v>181</v>
      </c>
      <c r="J552" s="1"/>
      <c r="K552" s="7"/>
    </row>
    <row r="553" spans="1:11" x14ac:dyDescent="0.2">
      <c r="A553" s="1">
        <v>552</v>
      </c>
      <c r="B553" s="1" t="s">
        <v>369</v>
      </c>
      <c r="C553" s="1">
        <v>95</v>
      </c>
      <c r="D553" s="1" t="s">
        <v>328</v>
      </c>
      <c r="E553" s="1" t="s">
        <v>109</v>
      </c>
      <c r="F553" s="1" t="s">
        <v>1</v>
      </c>
      <c r="G553" s="1" t="s">
        <v>355</v>
      </c>
      <c r="H553" s="1" t="s">
        <v>182</v>
      </c>
      <c r="I553" s="1" t="s">
        <v>183</v>
      </c>
      <c r="J553" s="1"/>
      <c r="K553" s="7"/>
    </row>
    <row r="554" spans="1:11" x14ac:dyDescent="0.2">
      <c r="A554" s="1">
        <v>553</v>
      </c>
      <c r="B554" s="1" t="s">
        <v>369</v>
      </c>
      <c r="C554" s="1">
        <v>95</v>
      </c>
      <c r="D554" s="1" t="s">
        <v>328</v>
      </c>
      <c r="E554" s="1" t="s">
        <v>109</v>
      </c>
      <c r="F554" s="1" t="s">
        <v>1</v>
      </c>
      <c r="G554" s="1" t="s">
        <v>353</v>
      </c>
      <c r="H554" s="1" t="s">
        <v>184</v>
      </c>
      <c r="I554" s="1" t="s">
        <v>185</v>
      </c>
      <c r="J554" s="1" t="s">
        <v>325</v>
      </c>
      <c r="K554" s="7"/>
    </row>
    <row r="555" spans="1:11" x14ac:dyDescent="0.2">
      <c r="A555" s="1">
        <v>554</v>
      </c>
      <c r="B555" s="1" t="s">
        <v>369</v>
      </c>
      <c r="C555" s="1">
        <v>95</v>
      </c>
      <c r="D555" s="1" t="s">
        <v>328</v>
      </c>
      <c r="E555" s="1" t="s">
        <v>109</v>
      </c>
      <c r="F555" s="1" t="s">
        <v>8</v>
      </c>
      <c r="G555" s="1" t="s">
        <v>353</v>
      </c>
      <c r="H555" s="1" t="s">
        <v>186</v>
      </c>
      <c r="I555" s="1" t="s">
        <v>187</v>
      </c>
      <c r="J555" s="1">
        <v>4.5</v>
      </c>
      <c r="K555" s="7">
        <v>214370</v>
      </c>
    </row>
    <row r="556" spans="1:11" x14ac:dyDescent="0.2">
      <c r="A556" s="1">
        <v>555</v>
      </c>
      <c r="B556" s="1" t="s">
        <v>369</v>
      </c>
      <c r="C556" s="1">
        <v>95</v>
      </c>
      <c r="D556" s="1" t="s">
        <v>328</v>
      </c>
      <c r="E556" s="1" t="s">
        <v>188</v>
      </c>
      <c r="F556" s="1" t="s">
        <v>8</v>
      </c>
      <c r="G556" s="1" t="s">
        <v>353</v>
      </c>
      <c r="H556" s="1" t="s">
        <v>189</v>
      </c>
      <c r="I556" s="1" t="s">
        <v>190</v>
      </c>
      <c r="J556" s="1">
        <v>4.5</v>
      </c>
      <c r="K556" s="7">
        <v>214370</v>
      </c>
    </row>
    <row r="557" spans="1:11" x14ac:dyDescent="0.2">
      <c r="A557" s="1">
        <v>556</v>
      </c>
      <c r="B557" s="1" t="s">
        <v>369</v>
      </c>
      <c r="C557" s="1">
        <v>95</v>
      </c>
      <c r="D557" s="1" t="s">
        <v>328</v>
      </c>
      <c r="E557" s="1" t="s">
        <v>188</v>
      </c>
      <c r="F557" s="1" t="s">
        <v>1</v>
      </c>
      <c r="G557" s="1" t="s">
        <v>353</v>
      </c>
      <c r="H557" s="1" t="s">
        <v>191</v>
      </c>
      <c r="I557" s="1" t="s">
        <v>192</v>
      </c>
      <c r="J557" s="1"/>
      <c r="K557" s="7"/>
    </row>
    <row r="558" spans="1:11" x14ac:dyDescent="0.2">
      <c r="A558" s="1">
        <v>557</v>
      </c>
      <c r="B558" s="1" t="s">
        <v>369</v>
      </c>
      <c r="C558" s="1">
        <v>95</v>
      </c>
      <c r="D558" s="1" t="s">
        <v>328</v>
      </c>
      <c r="E558" s="1" t="s">
        <v>188</v>
      </c>
      <c r="F558" s="1" t="s">
        <v>1</v>
      </c>
      <c r="G558" s="1" t="s">
        <v>353</v>
      </c>
      <c r="H558" s="1" t="s">
        <v>193</v>
      </c>
      <c r="I558" s="1" t="s">
        <v>194</v>
      </c>
      <c r="J558" s="1"/>
      <c r="K558" s="7"/>
    </row>
    <row r="559" spans="1:11" x14ac:dyDescent="0.2">
      <c r="A559" s="1">
        <v>558</v>
      </c>
      <c r="B559" s="1" t="s">
        <v>369</v>
      </c>
      <c r="C559" s="1">
        <v>95</v>
      </c>
      <c r="D559" s="1" t="s">
        <v>328</v>
      </c>
      <c r="E559" s="1" t="s">
        <v>188</v>
      </c>
      <c r="F559" s="1" t="s">
        <v>1</v>
      </c>
      <c r="G559" s="1" t="s">
        <v>353</v>
      </c>
      <c r="H559" s="1" t="s">
        <v>195</v>
      </c>
      <c r="I559" s="1" t="s">
        <v>196</v>
      </c>
      <c r="J559" s="1"/>
      <c r="K559" s="7"/>
    </row>
    <row r="560" spans="1:11" x14ac:dyDescent="0.2">
      <c r="A560" s="1">
        <v>559</v>
      </c>
      <c r="B560" s="1" t="s">
        <v>369</v>
      </c>
      <c r="C560" s="1">
        <v>95</v>
      </c>
      <c r="D560" s="1" t="s">
        <v>328</v>
      </c>
      <c r="E560" s="1" t="s">
        <v>188</v>
      </c>
      <c r="F560" s="1" t="s">
        <v>1</v>
      </c>
      <c r="G560" s="1" t="s">
        <v>353</v>
      </c>
      <c r="H560" s="1" t="s">
        <v>197</v>
      </c>
      <c r="I560" s="1" t="s">
        <v>198</v>
      </c>
      <c r="J560" s="1"/>
      <c r="K560" s="7"/>
    </row>
    <row r="561" spans="1:11" x14ac:dyDescent="0.2">
      <c r="A561" s="1">
        <v>560</v>
      </c>
      <c r="B561" s="1" t="s">
        <v>369</v>
      </c>
      <c r="C561" s="1">
        <v>95</v>
      </c>
      <c r="D561" s="1" t="s">
        <v>328</v>
      </c>
      <c r="E561" s="1" t="s">
        <v>188</v>
      </c>
      <c r="F561" s="1" t="s">
        <v>8</v>
      </c>
      <c r="G561" s="1" t="s">
        <v>353</v>
      </c>
      <c r="H561" s="1" t="s">
        <v>199</v>
      </c>
      <c r="I561" s="1" t="s">
        <v>200</v>
      </c>
      <c r="J561" s="1">
        <v>0</v>
      </c>
      <c r="K561" s="7">
        <v>0</v>
      </c>
    </row>
    <row r="562" spans="1:11" x14ac:dyDescent="0.2">
      <c r="A562" s="1">
        <v>561</v>
      </c>
      <c r="B562" s="1" t="s">
        <v>369</v>
      </c>
      <c r="C562" s="1">
        <v>95</v>
      </c>
      <c r="D562" s="1" t="s">
        <v>328</v>
      </c>
      <c r="E562" s="1" t="s">
        <v>188</v>
      </c>
      <c r="F562" s="1" t="s">
        <v>1</v>
      </c>
      <c r="G562" s="1" t="s">
        <v>353</v>
      </c>
      <c r="H562" s="1" t="s">
        <v>201</v>
      </c>
      <c r="I562" s="1" t="s">
        <v>202</v>
      </c>
      <c r="J562" s="1"/>
      <c r="K562" s="7"/>
    </row>
    <row r="563" spans="1:11" x14ac:dyDescent="0.2">
      <c r="A563" s="1">
        <v>562</v>
      </c>
      <c r="B563" s="1" t="s">
        <v>369</v>
      </c>
      <c r="C563" s="1">
        <v>95</v>
      </c>
      <c r="D563" s="1" t="s">
        <v>328</v>
      </c>
      <c r="E563" s="1" t="s">
        <v>188</v>
      </c>
      <c r="F563" s="1" t="s">
        <v>8</v>
      </c>
      <c r="G563" s="1" t="s">
        <v>353</v>
      </c>
      <c r="H563" s="1" t="s">
        <v>203</v>
      </c>
      <c r="I563" s="1" t="s">
        <v>204</v>
      </c>
      <c r="J563" s="1">
        <v>4.5</v>
      </c>
      <c r="K563" s="7">
        <v>214370</v>
      </c>
    </row>
    <row r="564" spans="1:11" x14ac:dyDescent="0.2">
      <c r="A564" s="1">
        <v>563</v>
      </c>
      <c r="B564" s="1" t="s">
        <v>369</v>
      </c>
      <c r="C564" s="1">
        <v>95</v>
      </c>
      <c r="D564" s="1" t="s">
        <v>328</v>
      </c>
      <c r="E564" s="1" t="s">
        <v>188</v>
      </c>
      <c r="F564" s="1" t="s">
        <v>1</v>
      </c>
      <c r="G564" s="1" t="s">
        <v>353</v>
      </c>
      <c r="H564" s="1" t="s">
        <v>205</v>
      </c>
      <c r="I564" s="1" t="s">
        <v>206</v>
      </c>
      <c r="J564" s="1"/>
      <c r="K564" s="7">
        <v>22063</v>
      </c>
    </row>
    <row r="565" spans="1:11" x14ac:dyDescent="0.2">
      <c r="A565" s="1">
        <v>564</v>
      </c>
      <c r="B565" s="1" t="s">
        <v>369</v>
      </c>
      <c r="C565" s="1">
        <v>95</v>
      </c>
      <c r="D565" s="1" t="s">
        <v>328</v>
      </c>
      <c r="E565" s="1" t="s">
        <v>188</v>
      </c>
      <c r="F565" s="1" t="s">
        <v>1</v>
      </c>
      <c r="G565" s="1" t="s">
        <v>353</v>
      </c>
      <c r="H565" s="1" t="s">
        <v>207</v>
      </c>
      <c r="I565" s="1" t="s">
        <v>208</v>
      </c>
      <c r="J565" s="1"/>
      <c r="K565" s="7">
        <v>71473</v>
      </c>
    </row>
    <row r="566" spans="1:11" x14ac:dyDescent="0.2">
      <c r="A566" s="1">
        <v>565</v>
      </c>
      <c r="B566" s="1" t="s">
        <v>369</v>
      </c>
      <c r="C566" s="1">
        <v>95</v>
      </c>
      <c r="D566" s="1" t="s">
        <v>328</v>
      </c>
      <c r="E566" s="1" t="s">
        <v>188</v>
      </c>
      <c r="F566" s="1" t="s">
        <v>1</v>
      </c>
      <c r="G566" s="1" t="s">
        <v>353</v>
      </c>
      <c r="H566" s="1" t="s">
        <v>209</v>
      </c>
      <c r="I566" s="1" t="s">
        <v>210</v>
      </c>
      <c r="J566" s="1"/>
      <c r="K566" s="7"/>
    </row>
    <row r="567" spans="1:11" x14ac:dyDescent="0.2">
      <c r="A567" s="1">
        <v>566</v>
      </c>
      <c r="B567" s="1" t="s">
        <v>369</v>
      </c>
      <c r="C567" s="1">
        <v>95</v>
      </c>
      <c r="D567" s="1" t="s">
        <v>328</v>
      </c>
      <c r="E567" s="1" t="s">
        <v>188</v>
      </c>
      <c r="F567" s="1" t="s">
        <v>8</v>
      </c>
      <c r="G567" s="1" t="s">
        <v>353</v>
      </c>
      <c r="H567" s="1" t="s">
        <v>211</v>
      </c>
      <c r="I567" s="1" t="s">
        <v>212</v>
      </c>
      <c r="J567" s="1"/>
      <c r="K567" s="7">
        <v>307906</v>
      </c>
    </row>
    <row r="568" spans="1:11" x14ac:dyDescent="0.2">
      <c r="A568" s="1">
        <v>567</v>
      </c>
      <c r="B568" s="1" t="s">
        <v>369</v>
      </c>
      <c r="C568" s="1">
        <v>95</v>
      </c>
      <c r="D568" s="1" t="s">
        <v>328</v>
      </c>
      <c r="E568" s="1" t="s">
        <v>188</v>
      </c>
      <c r="F568" s="1" t="s">
        <v>1</v>
      </c>
      <c r="G568" s="1" t="s">
        <v>353</v>
      </c>
      <c r="H568" s="1" t="s">
        <v>213</v>
      </c>
      <c r="I568" s="1" t="s">
        <v>214</v>
      </c>
      <c r="J568" s="1"/>
      <c r="K568" s="7"/>
    </row>
    <row r="569" spans="1:11" x14ac:dyDescent="0.2">
      <c r="A569" s="1">
        <v>568</v>
      </c>
      <c r="B569" s="1" t="s">
        <v>369</v>
      </c>
      <c r="C569" s="1">
        <v>95</v>
      </c>
      <c r="D569" s="1" t="s">
        <v>328</v>
      </c>
      <c r="E569" s="1" t="s">
        <v>188</v>
      </c>
      <c r="F569" s="1" t="s">
        <v>1</v>
      </c>
      <c r="G569" s="1" t="s">
        <v>353</v>
      </c>
      <c r="H569" s="1" t="s">
        <v>215</v>
      </c>
      <c r="I569" s="1" t="s">
        <v>216</v>
      </c>
      <c r="J569" s="1"/>
      <c r="K569" s="7"/>
    </row>
    <row r="570" spans="1:11" x14ac:dyDescent="0.2">
      <c r="A570" s="1">
        <v>569</v>
      </c>
      <c r="B570" s="1" t="s">
        <v>369</v>
      </c>
      <c r="C570" s="1">
        <v>95</v>
      </c>
      <c r="D570" s="1" t="s">
        <v>328</v>
      </c>
      <c r="E570" s="1" t="s">
        <v>188</v>
      </c>
      <c r="F570" s="1" t="s">
        <v>1</v>
      </c>
      <c r="G570" s="1" t="s">
        <v>353</v>
      </c>
      <c r="H570" s="1" t="s">
        <v>217</v>
      </c>
      <c r="I570" s="1" t="s">
        <v>218</v>
      </c>
      <c r="J570" s="1"/>
      <c r="K570" s="7"/>
    </row>
    <row r="571" spans="1:11" x14ac:dyDescent="0.2">
      <c r="A571" s="1">
        <v>570</v>
      </c>
      <c r="B571" s="1" t="s">
        <v>369</v>
      </c>
      <c r="C571" s="1">
        <v>95</v>
      </c>
      <c r="D571" s="1" t="s">
        <v>328</v>
      </c>
      <c r="E571" s="1" t="s">
        <v>188</v>
      </c>
      <c r="F571" s="1" t="s">
        <v>1</v>
      </c>
      <c r="G571" s="1" t="s">
        <v>353</v>
      </c>
      <c r="H571" s="1" t="s">
        <v>219</v>
      </c>
      <c r="I571" s="1" t="s">
        <v>220</v>
      </c>
      <c r="J571" s="1"/>
      <c r="K571" s="7">
        <v>1289</v>
      </c>
    </row>
    <row r="572" spans="1:11" x14ac:dyDescent="0.2">
      <c r="A572" s="1">
        <v>571</v>
      </c>
      <c r="B572" s="1" t="s">
        <v>369</v>
      </c>
      <c r="C572" s="1">
        <v>95</v>
      </c>
      <c r="D572" s="1" t="s">
        <v>328</v>
      </c>
      <c r="E572" s="1" t="s">
        <v>188</v>
      </c>
      <c r="F572" s="1" t="s">
        <v>8</v>
      </c>
      <c r="G572" s="1" t="s">
        <v>353</v>
      </c>
      <c r="H572" s="1" t="s">
        <v>221</v>
      </c>
      <c r="I572" s="1" t="s">
        <v>222</v>
      </c>
      <c r="J572" s="1"/>
      <c r="K572" s="7">
        <v>1289</v>
      </c>
    </row>
    <row r="573" spans="1:11" x14ac:dyDescent="0.2">
      <c r="A573" s="1">
        <v>572</v>
      </c>
      <c r="B573" s="1" t="s">
        <v>369</v>
      </c>
      <c r="C573" s="1">
        <v>95</v>
      </c>
      <c r="D573" s="1" t="s">
        <v>328</v>
      </c>
      <c r="E573" s="1" t="s">
        <v>188</v>
      </c>
      <c r="F573" s="1" t="s">
        <v>1</v>
      </c>
      <c r="G573" s="1" t="s">
        <v>353</v>
      </c>
      <c r="H573" s="1" t="s">
        <v>223</v>
      </c>
      <c r="I573" s="1" t="s">
        <v>224</v>
      </c>
      <c r="J573" s="1"/>
      <c r="K573" s="7"/>
    </row>
    <row r="574" spans="1:11" x14ac:dyDescent="0.2">
      <c r="A574" s="1">
        <v>573</v>
      </c>
      <c r="B574" s="1" t="s">
        <v>369</v>
      </c>
      <c r="C574" s="1">
        <v>95</v>
      </c>
      <c r="D574" s="1" t="s">
        <v>328</v>
      </c>
      <c r="E574" s="1" t="s">
        <v>188</v>
      </c>
      <c r="F574" s="1" t="s">
        <v>1</v>
      </c>
      <c r="G574" s="1" t="s">
        <v>353</v>
      </c>
      <c r="H574" s="1" t="s">
        <v>225</v>
      </c>
      <c r="I574" s="1" t="s">
        <v>226</v>
      </c>
      <c r="J574" s="1"/>
      <c r="K574" s="7"/>
    </row>
    <row r="575" spans="1:11" x14ac:dyDescent="0.2">
      <c r="A575" s="1">
        <v>574</v>
      </c>
      <c r="B575" s="1" t="s">
        <v>369</v>
      </c>
      <c r="C575" s="1">
        <v>95</v>
      </c>
      <c r="D575" s="1" t="s">
        <v>328</v>
      </c>
      <c r="E575" s="1" t="s">
        <v>188</v>
      </c>
      <c r="F575" s="1" t="s">
        <v>1</v>
      </c>
      <c r="G575" s="1" t="s">
        <v>353</v>
      </c>
      <c r="H575" s="1" t="s">
        <v>227</v>
      </c>
      <c r="I575" s="1" t="s">
        <v>228</v>
      </c>
      <c r="J575" s="1"/>
      <c r="K575" s="7">
        <v>24999</v>
      </c>
    </row>
    <row r="576" spans="1:11" x14ac:dyDescent="0.2">
      <c r="A576" s="1">
        <v>575</v>
      </c>
      <c r="B576" s="1" t="s">
        <v>369</v>
      </c>
      <c r="C576" s="1">
        <v>95</v>
      </c>
      <c r="D576" s="1" t="s">
        <v>328</v>
      </c>
      <c r="E576" s="1" t="s">
        <v>188</v>
      </c>
      <c r="F576" s="1" t="s">
        <v>1</v>
      </c>
      <c r="G576" s="1" t="s">
        <v>353</v>
      </c>
      <c r="H576" s="1" t="s">
        <v>229</v>
      </c>
      <c r="I576" s="1" t="s">
        <v>230</v>
      </c>
      <c r="J576" s="1"/>
      <c r="K576" s="7"/>
    </row>
    <row r="577" spans="1:11" x14ac:dyDescent="0.2">
      <c r="A577" s="1">
        <v>576</v>
      </c>
      <c r="B577" s="1" t="s">
        <v>369</v>
      </c>
      <c r="C577" s="1">
        <v>95</v>
      </c>
      <c r="D577" s="1" t="s">
        <v>328</v>
      </c>
      <c r="E577" s="1" t="s">
        <v>188</v>
      </c>
      <c r="F577" s="1" t="s">
        <v>1</v>
      </c>
      <c r="G577" s="1" t="s">
        <v>353</v>
      </c>
      <c r="H577" s="1" t="s">
        <v>231</v>
      </c>
      <c r="I577" s="1" t="s">
        <v>232</v>
      </c>
      <c r="J577" s="1"/>
      <c r="K577" s="7">
        <v>19</v>
      </c>
    </row>
    <row r="578" spans="1:11" x14ac:dyDescent="0.2">
      <c r="A578" s="1">
        <v>577</v>
      </c>
      <c r="B578" s="1" t="s">
        <v>369</v>
      </c>
      <c r="C578" s="1">
        <v>95</v>
      </c>
      <c r="D578" s="1" t="s">
        <v>328</v>
      </c>
      <c r="E578" s="1" t="s">
        <v>188</v>
      </c>
      <c r="F578" s="1" t="s">
        <v>1</v>
      </c>
      <c r="G578" s="1" t="s">
        <v>353</v>
      </c>
      <c r="H578" s="1" t="s">
        <v>233</v>
      </c>
      <c r="I578" s="1" t="s">
        <v>234</v>
      </c>
      <c r="J578" s="1"/>
      <c r="K578" s="7">
        <v>6609</v>
      </c>
    </row>
    <row r="579" spans="1:11" x14ac:dyDescent="0.2">
      <c r="A579" s="1">
        <v>578</v>
      </c>
      <c r="B579" s="1" t="s">
        <v>369</v>
      </c>
      <c r="C579" s="1">
        <v>95</v>
      </c>
      <c r="D579" s="1" t="s">
        <v>328</v>
      </c>
      <c r="E579" s="1" t="s">
        <v>188</v>
      </c>
      <c r="F579" s="1" t="s">
        <v>1</v>
      </c>
      <c r="G579" s="1" t="s">
        <v>353</v>
      </c>
      <c r="H579" s="1" t="s">
        <v>235</v>
      </c>
      <c r="I579" s="1" t="s">
        <v>236</v>
      </c>
      <c r="J579" s="1"/>
      <c r="K579" s="7"/>
    </row>
    <row r="580" spans="1:11" x14ac:dyDescent="0.2">
      <c r="A580" s="1">
        <v>579</v>
      </c>
      <c r="B580" s="1" t="s">
        <v>369</v>
      </c>
      <c r="C580" s="1">
        <v>95</v>
      </c>
      <c r="D580" s="1" t="s">
        <v>328</v>
      </c>
      <c r="E580" s="1" t="s">
        <v>188</v>
      </c>
      <c r="F580" s="1" t="s">
        <v>1</v>
      </c>
      <c r="G580" s="1" t="s">
        <v>353</v>
      </c>
      <c r="H580" s="1" t="s">
        <v>237</v>
      </c>
      <c r="I580" s="1" t="s">
        <v>238</v>
      </c>
      <c r="J580" s="1"/>
      <c r="K580" s="7"/>
    </row>
    <row r="581" spans="1:11" x14ac:dyDescent="0.2">
      <c r="A581" s="1">
        <v>580</v>
      </c>
      <c r="B581" s="1" t="s">
        <v>369</v>
      </c>
      <c r="C581" s="1">
        <v>95</v>
      </c>
      <c r="D581" s="1" t="s">
        <v>328</v>
      </c>
      <c r="E581" s="1" t="s">
        <v>188</v>
      </c>
      <c r="F581" s="1" t="s">
        <v>1</v>
      </c>
      <c r="G581" s="1" t="s">
        <v>353</v>
      </c>
      <c r="H581" s="1" t="s">
        <v>239</v>
      </c>
      <c r="I581" s="1" t="s">
        <v>240</v>
      </c>
      <c r="J581" s="1"/>
      <c r="K581" s="7">
        <v>96</v>
      </c>
    </row>
    <row r="582" spans="1:11" x14ac:dyDescent="0.2">
      <c r="A582" s="1">
        <v>581</v>
      </c>
      <c r="B582" s="1" t="s">
        <v>369</v>
      </c>
      <c r="C582" s="1">
        <v>95</v>
      </c>
      <c r="D582" s="1" t="s">
        <v>328</v>
      </c>
      <c r="E582" s="1" t="s">
        <v>188</v>
      </c>
      <c r="F582" s="1" t="s">
        <v>1</v>
      </c>
      <c r="G582" s="1" t="s">
        <v>353</v>
      </c>
      <c r="H582" s="1" t="s">
        <v>241</v>
      </c>
      <c r="I582" s="1" t="s">
        <v>242</v>
      </c>
      <c r="J582" s="1"/>
      <c r="K582" s="7"/>
    </row>
    <row r="583" spans="1:11" x14ac:dyDescent="0.2">
      <c r="A583" s="1">
        <v>582</v>
      </c>
      <c r="B583" s="1" t="s">
        <v>369</v>
      </c>
      <c r="C583" s="1">
        <v>95</v>
      </c>
      <c r="D583" s="1" t="s">
        <v>328</v>
      </c>
      <c r="E583" s="1" t="s">
        <v>188</v>
      </c>
      <c r="F583" s="1" t="s">
        <v>1</v>
      </c>
      <c r="G583" s="1" t="s">
        <v>353</v>
      </c>
      <c r="H583" s="1" t="s">
        <v>243</v>
      </c>
      <c r="I583" s="1" t="s">
        <v>244</v>
      </c>
      <c r="J583" s="1"/>
      <c r="K583" s="7"/>
    </row>
    <row r="584" spans="1:11" x14ac:dyDescent="0.2">
      <c r="A584" s="1">
        <v>583</v>
      </c>
      <c r="B584" s="1" t="s">
        <v>369</v>
      </c>
      <c r="C584" s="1">
        <v>95</v>
      </c>
      <c r="D584" s="1" t="s">
        <v>328</v>
      </c>
      <c r="E584" s="1" t="s">
        <v>188</v>
      </c>
      <c r="F584" s="1" t="s">
        <v>1</v>
      </c>
      <c r="G584" s="1" t="s">
        <v>353</v>
      </c>
      <c r="H584" s="1" t="s">
        <v>245</v>
      </c>
      <c r="I584" s="1" t="s">
        <v>246</v>
      </c>
      <c r="J584" s="1"/>
      <c r="K584" s="7"/>
    </row>
    <row r="585" spans="1:11" x14ac:dyDescent="0.2">
      <c r="A585" s="1">
        <v>584</v>
      </c>
      <c r="B585" s="1" t="s">
        <v>369</v>
      </c>
      <c r="C585" s="1">
        <v>95</v>
      </c>
      <c r="D585" s="1" t="s">
        <v>328</v>
      </c>
      <c r="E585" s="1" t="s">
        <v>188</v>
      </c>
      <c r="F585" s="1" t="s">
        <v>1</v>
      </c>
      <c r="G585" s="1" t="s">
        <v>353</v>
      </c>
      <c r="H585" s="1" t="s">
        <v>247</v>
      </c>
      <c r="I585" s="1" t="s">
        <v>248</v>
      </c>
      <c r="J585" s="1"/>
      <c r="K585" s="7"/>
    </row>
    <row r="586" spans="1:11" x14ac:dyDescent="0.2">
      <c r="A586" s="1">
        <v>585</v>
      </c>
      <c r="B586" s="1" t="s">
        <v>369</v>
      </c>
      <c r="C586" s="1">
        <v>95</v>
      </c>
      <c r="D586" s="1" t="s">
        <v>328</v>
      </c>
      <c r="E586" s="1" t="s">
        <v>188</v>
      </c>
      <c r="F586" s="1" t="s">
        <v>1</v>
      </c>
      <c r="G586" s="1" t="s">
        <v>353</v>
      </c>
      <c r="H586" s="1" t="s">
        <v>249</v>
      </c>
      <c r="I586" s="1" t="s">
        <v>250</v>
      </c>
      <c r="J586" s="1"/>
      <c r="K586" s="7"/>
    </row>
    <row r="587" spans="1:11" x14ac:dyDescent="0.2">
      <c r="A587" s="1">
        <v>586</v>
      </c>
      <c r="B587" s="1" t="s">
        <v>369</v>
      </c>
      <c r="C587" s="1">
        <v>95</v>
      </c>
      <c r="D587" s="1" t="s">
        <v>328</v>
      </c>
      <c r="E587" s="1" t="s">
        <v>188</v>
      </c>
      <c r="F587" s="1" t="s">
        <v>1</v>
      </c>
      <c r="G587" s="1" t="s">
        <v>353</v>
      </c>
      <c r="H587" s="1" t="s">
        <v>251</v>
      </c>
      <c r="I587" s="1" t="s">
        <v>252</v>
      </c>
      <c r="J587" s="1"/>
      <c r="K587" s="7"/>
    </row>
    <row r="588" spans="1:11" x14ac:dyDescent="0.2">
      <c r="A588" s="1">
        <v>587</v>
      </c>
      <c r="B588" s="1" t="s">
        <v>369</v>
      </c>
      <c r="C588" s="1">
        <v>95</v>
      </c>
      <c r="D588" s="1" t="s">
        <v>328</v>
      </c>
      <c r="E588" s="1" t="s">
        <v>188</v>
      </c>
      <c r="F588" s="1" t="s">
        <v>1</v>
      </c>
      <c r="G588" s="1" t="s">
        <v>353</v>
      </c>
      <c r="H588" s="1" t="s">
        <v>253</v>
      </c>
      <c r="I588" s="1" t="s">
        <v>254</v>
      </c>
      <c r="J588" s="1"/>
      <c r="K588" s="7"/>
    </row>
    <row r="589" spans="1:11" x14ac:dyDescent="0.2">
      <c r="A589" s="1">
        <v>588</v>
      </c>
      <c r="B589" s="1" t="s">
        <v>369</v>
      </c>
      <c r="C589" s="1">
        <v>95</v>
      </c>
      <c r="D589" s="1" t="s">
        <v>328</v>
      </c>
      <c r="E589" s="1" t="s">
        <v>188</v>
      </c>
      <c r="F589" s="1" t="s">
        <v>1</v>
      </c>
      <c r="G589" s="1" t="s">
        <v>353</v>
      </c>
      <c r="H589" s="1" t="s">
        <v>255</v>
      </c>
      <c r="I589" s="1" t="s">
        <v>256</v>
      </c>
      <c r="J589" s="1"/>
      <c r="K589" s="7"/>
    </row>
    <row r="590" spans="1:11" x14ac:dyDescent="0.2">
      <c r="A590" s="1">
        <v>589</v>
      </c>
      <c r="B590" s="1" t="s">
        <v>369</v>
      </c>
      <c r="C590" s="1">
        <v>95</v>
      </c>
      <c r="D590" s="1" t="s">
        <v>328</v>
      </c>
      <c r="E590" s="1" t="s">
        <v>188</v>
      </c>
      <c r="F590" s="1" t="s">
        <v>1</v>
      </c>
      <c r="G590" s="1" t="s">
        <v>353</v>
      </c>
      <c r="H590" s="1" t="s">
        <v>257</v>
      </c>
      <c r="I590" s="1" t="s">
        <v>258</v>
      </c>
      <c r="J590" s="1"/>
      <c r="K590" s="7"/>
    </row>
    <row r="591" spans="1:11" x14ac:dyDescent="0.2">
      <c r="A591" s="1">
        <v>590</v>
      </c>
      <c r="B591" s="1" t="s">
        <v>369</v>
      </c>
      <c r="C591" s="1">
        <v>95</v>
      </c>
      <c r="D591" s="1" t="s">
        <v>328</v>
      </c>
      <c r="E591" s="1" t="s">
        <v>188</v>
      </c>
      <c r="F591" s="1" t="s">
        <v>8</v>
      </c>
      <c r="G591" s="1" t="s">
        <v>353</v>
      </c>
      <c r="H591" s="1" t="s">
        <v>259</v>
      </c>
      <c r="I591" s="1" t="s">
        <v>260</v>
      </c>
      <c r="J591" s="1"/>
      <c r="K591" s="7">
        <v>31723</v>
      </c>
    </row>
    <row r="592" spans="1:11" x14ac:dyDescent="0.2">
      <c r="A592" s="1">
        <v>591</v>
      </c>
      <c r="B592" s="1" t="s">
        <v>369</v>
      </c>
      <c r="C592" s="1">
        <v>95</v>
      </c>
      <c r="D592" s="1" t="s">
        <v>328</v>
      </c>
      <c r="E592" s="1" t="s">
        <v>188</v>
      </c>
      <c r="F592" s="1" t="s">
        <v>1</v>
      </c>
      <c r="G592" s="1" t="s">
        <v>353</v>
      </c>
      <c r="H592" s="1" t="s">
        <v>261</v>
      </c>
      <c r="I592" s="1" t="s">
        <v>262</v>
      </c>
      <c r="J592" s="1"/>
      <c r="K592" s="7"/>
    </row>
    <row r="593" spans="1:11" x14ac:dyDescent="0.2">
      <c r="A593" s="1">
        <v>592</v>
      </c>
      <c r="B593" s="1" t="s">
        <v>369</v>
      </c>
      <c r="C593" s="1">
        <v>95</v>
      </c>
      <c r="D593" s="1" t="s">
        <v>328</v>
      </c>
      <c r="E593" s="1" t="s">
        <v>188</v>
      </c>
      <c r="F593" s="1" t="s">
        <v>1</v>
      </c>
      <c r="G593" s="1" t="s">
        <v>353</v>
      </c>
      <c r="H593" s="1" t="s">
        <v>263</v>
      </c>
      <c r="I593" s="1" t="s">
        <v>264</v>
      </c>
      <c r="J593" s="1"/>
      <c r="K593" s="7"/>
    </row>
    <row r="594" spans="1:11" x14ac:dyDescent="0.2">
      <c r="A594" s="1">
        <v>593</v>
      </c>
      <c r="B594" s="1" t="s">
        <v>369</v>
      </c>
      <c r="C594" s="1">
        <v>95</v>
      </c>
      <c r="D594" s="1" t="s">
        <v>328</v>
      </c>
      <c r="E594" s="1" t="s">
        <v>188</v>
      </c>
      <c r="F594" s="1" t="s">
        <v>1</v>
      </c>
      <c r="G594" s="1" t="s">
        <v>353</v>
      </c>
      <c r="H594" s="1" t="s">
        <v>265</v>
      </c>
      <c r="I594" s="1" t="s">
        <v>266</v>
      </c>
      <c r="J594" s="1"/>
      <c r="K594" s="7"/>
    </row>
    <row r="595" spans="1:11" x14ac:dyDescent="0.2">
      <c r="A595" s="1">
        <v>594</v>
      </c>
      <c r="B595" s="1" t="s">
        <v>369</v>
      </c>
      <c r="C595" s="1">
        <v>95</v>
      </c>
      <c r="D595" s="1" t="s">
        <v>328</v>
      </c>
      <c r="E595" s="1" t="s">
        <v>188</v>
      </c>
      <c r="F595" s="1" t="s">
        <v>1</v>
      </c>
      <c r="G595" s="1" t="s">
        <v>353</v>
      </c>
      <c r="H595" s="1" t="s">
        <v>267</v>
      </c>
      <c r="I595" s="1" t="s">
        <v>268</v>
      </c>
      <c r="J595" s="1"/>
      <c r="K595" s="7">
        <v>595</v>
      </c>
    </row>
    <row r="596" spans="1:11" x14ac:dyDescent="0.2">
      <c r="A596" s="1">
        <v>595</v>
      </c>
      <c r="B596" s="1" t="s">
        <v>369</v>
      </c>
      <c r="C596" s="1">
        <v>95</v>
      </c>
      <c r="D596" s="1" t="s">
        <v>328</v>
      </c>
      <c r="E596" s="1" t="s">
        <v>188</v>
      </c>
      <c r="F596" s="1" t="s">
        <v>1</v>
      </c>
      <c r="G596" s="1" t="s">
        <v>353</v>
      </c>
      <c r="H596" s="1" t="s">
        <v>269</v>
      </c>
      <c r="I596" s="1" t="s">
        <v>270</v>
      </c>
      <c r="J596" s="1"/>
      <c r="K596" s="7">
        <v>1025</v>
      </c>
    </row>
    <row r="597" spans="1:11" x14ac:dyDescent="0.2">
      <c r="A597" s="1">
        <v>596</v>
      </c>
      <c r="B597" s="1" t="s">
        <v>369</v>
      </c>
      <c r="C597" s="1">
        <v>95</v>
      </c>
      <c r="D597" s="1" t="s">
        <v>328</v>
      </c>
      <c r="E597" s="1" t="s">
        <v>188</v>
      </c>
      <c r="F597" s="1" t="s">
        <v>1</v>
      </c>
      <c r="G597" s="1" t="s">
        <v>353</v>
      </c>
      <c r="H597" s="1" t="s">
        <v>271</v>
      </c>
      <c r="I597" s="1" t="s">
        <v>272</v>
      </c>
      <c r="J597" s="1"/>
      <c r="K597" s="7"/>
    </row>
    <row r="598" spans="1:11" x14ac:dyDescent="0.2">
      <c r="A598" s="1">
        <v>597</v>
      </c>
      <c r="B598" s="1" t="s">
        <v>369</v>
      </c>
      <c r="C598" s="1">
        <v>95</v>
      </c>
      <c r="D598" s="1" t="s">
        <v>328</v>
      </c>
      <c r="E598" s="1" t="s">
        <v>188</v>
      </c>
      <c r="F598" s="1" t="s">
        <v>8</v>
      </c>
      <c r="G598" s="1" t="s">
        <v>353</v>
      </c>
      <c r="H598" s="1" t="s">
        <v>273</v>
      </c>
      <c r="I598" s="1" t="s">
        <v>274</v>
      </c>
      <c r="J598" s="1"/>
      <c r="K598" s="7">
        <v>1620</v>
      </c>
    </row>
    <row r="599" spans="1:11" x14ac:dyDescent="0.2">
      <c r="A599" s="1">
        <v>598</v>
      </c>
      <c r="B599" s="1" t="s">
        <v>369</v>
      </c>
      <c r="C599" s="1">
        <v>95</v>
      </c>
      <c r="D599" s="1" t="s">
        <v>328</v>
      </c>
      <c r="E599" s="1" t="s">
        <v>188</v>
      </c>
      <c r="F599" s="1" t="s">
        <v>1</v>
      </c>
      <c r="G599" s="1" t="s">
        <v>353</v>
      </c>
      <c r="H599" s="1" t="s">
        <v>275</v>
      </c>
      <c r="I599" s="1" t="s">
        <v>276</v>
      </c>
      <c r="J599" s="1"/>
      <c r="K599" s="7">
        <v>31152</v>
      </c>
    </row>
    <row r="600" spans="1:11" x14ac:dyDescent="0.2">
      <c r="A600" s="1">
        <v>599</v>
      </c>
      <c r="B600" s="1" t="s">
        <v>369</v>
      </c>
      <c r="C600" s="1">
        <v>95</v>
      </c>
      <c r="D600" s="1" t="s">
        <v>328</v>
      </c>
      <c r="E600" s="1" t="s">
        <v>188</v>
      </c>
      <c r="F600" s="1" t="s">
        <v>8</v>
      </c>
      <c r="G600" s="1" t="s">
        <v>353</v>
      </c>
      <c r="H600" s="1" t="s">
        <v>277</v>
      </c>
      <c r="I600" s="1" t="s">
        <v>278</v>
      </c>
      <c r="J600" s="1"/>
      <c r="K600" s="7">
        <v>373690</v>
      </c>
    </row>
    <row r="601" spans="1:11" x14ac:dyDescent="0.2">
      <c r="A601" s="1">
        <v>600</v>
      </c>
      <c r="B601" s="1" t="s">
        <v>369</v>
      </c>
      <c r="C601" s="1">
        <v>95</v>
      </c>
      <c r="D601" s="1" t="s">
        <v>328</v>
      </c>
      <c r="E601" s="1" t="s">
        <v>188</v>
      </c>
      <c r="F601" s="1" t="s">
        <v>1</v>
      </c>
      <c r="G601" s="1" t="s">
        <v>353</v>
      </c>
      <c r="H601" s="1" t="s">
        <v>279</v>
      </c>
      <c r="I601" s="1" t="s">
        <v>280</v>
      </c>
      <c r="J601" s="1"/>
      <c r="K601" s="7"/>
    </row>
    <row r="602" spans="1:11" x14ac:dyDescent="0.2">
      <c r="A602" s="1">
        <v>601</v>
      </c>
      <c r="B602" s="1" t="s">
        <v>369</v>
      </c>
      <c r="C602" s="1">
        <v>95</v>
      </c>
      <c r="D602" s="1" t="s">
        <v>328</v>
      </c>
      <c r="E602" s="1" t="s">
        <v>188</v>
      </c>
      <c r="F602" s="1" t="s">
        <v>1</v>
      </c>
      <c r="G602" s="1" t="s">
        <v>353</v>
      </c>
      <c r="H602" s="1" t="s">
        <v>281</v>
      </c>
      <c r="I602" s="1" t="s">
        <v>282</v>
      </c>
      <c r="J602" s="1"/>
      <c r="K602" s="7">
        <v>2214</v>
      </c>
    </row>
    <row r="603" spans="1:11" x14ac:dyDescent="0.2">
      <c r="A603" s="1">
        <v>602</v>
      </c>
      <c r="B603" s="1" t="s">
        <v>369</v>
      </c>
      <c r="C603" s="1">
        <v>95</v>
      </c>
      <c r="D603" s="1" t="s">
        <v>328</v>
      </c>
      <c r="E603" s="1" t="s">
        <v>188</v>
      </c>
      <c r="F603" s="1" t="s">
        <v>8</v>
      </c>
      <c r="G603" s="1" t="s">
        <v>353</v>
      </c>
      <c r="H603" s="1" t="s">
        <v>283</v>
      </c>
      <c r="I603" s="1" t="s">
        <v>284</v>
      </c>
      <c r="J603" s="1"/>
      <c r="K603" s="7">
        <v>375904</v>
      </c>
    </row>
    <row r="604" spans="1:11" x14ac:dyDescent="0.2">
      <c r="A604" s="1">
        <v>603</v>
      </c>
      <c r="B604" s="1" t="s">
        <v>369</v>
      </c>
      <c r="C604" s="1">
        <v>95</v>
      </c>
      <c r="D604" s="1" t="s">
        <v>328</v>
      </c>
      <c r="E604" s="1" t="s">
        <v>188</v>
      </c>
      <c r="F604" s="1" t="s">
        <v>8</v>
      </c>
      <c r="G604" s="1" t="s">
        <v>353</v>
      </c>
      <c r="H604" s="1" t="s">
        <v>285</v>
      </c>
      <c r="I604" s="1" t="s">
        <v>286</v>
      </c>
      <c r="J604" s="1"/>
      <c r="K604" s="7">
        <v>323549</v>
      </c>
    </row>
    <row r="605" spans="1:11" x14ac:dyDescent="0.2">
      <c r="A605" s="1">
        <v>604</v>
      </c>
      <c r="B605" s="1" t="s">
        <v>369</v>
      </c>
      <c r="C605" s="1">
        <v>95</v>
      </c>
      <c r="D605" s="1" t="s">
        <v>328</v>
      </c>
      <c r="E605" s="1" t="s">
        <v>188</v>
      </c>
      <c r="F605" s="1" t="s">
        <v>1</v>
      </c>
      <c r="G605" s="1" t="s">
        <v>353</v>
      </c>
      <c r="H605" s="1" t="s">
        <v>287</v>
      </c>
      <c r="I605" s="1" t="s">
        <v>288</v>
      </c>
      <c r="J605" s="1"/>
      <c r="K605" s="7">
        <v>-52355</v>
      </c>
    </row>
    <row r="606" spans="1:11" x14ac:dyDescent="0.2">
      <c r="A606" s="1">
        <v>605</v>
      </c>
      <c r="B606" s="1" t="s">
        <v>369</v>
      </c>
      <c r="C606" s="1">
        <v>95</v>
      </c>
      <c r="D606" s="1" t="s">
        <v>328</v>
      </c>
      <c r="E606" s="1" t="s">
        <v>289</v>
      </c>
      <c r="F606" s="1" t="s">
        <v>1</v>
      </c>
      <c r="G606" s="1" t="s">
        <v>353</v>
      </c>
      <c r="H606" s="1" t="s">
        <v>290</v>
      </c>
      <c r="I606" s="1" t="s">
        <v>291</v>
      </c>
      <c r="J606" s="1"/>
      <c r="K606" s="7"/>
    </row>
    <row r="607" spans="1:11" x14ac:dyDescent="0.2">
      <c r="A607" s="1">
        <v>606</v>
      </c>
      <c r="B607" s="1" t="s">
        <v>369</v>
      </c>
      <c r="C607" s="1">
        <v>95</v>
      </c>
      <c r="D607" s="1" t="s">
        <v>328</v>
      </c>
      <c r="E607" s="1" t="s">
        <v>289</v>
      </c>
      <c r="F607" s="1" t="s">
        <v>1</v>
      </c>
      <c r="G607" s="1" t="s">
        <v>353</v>
      </c>
      <c r="H607" s="1" t="s">
        <v>292</v>
      </c>
      <c r="I607" s="1" t="s">
        <v>293</v>
      </c>
      <c r="J607" s="1"/>
      <c r="K607" s="7"/>
    </row>
    <row r="608" spans="1:11" x14ac:dyDescent="0.2">
      <c r="A608" s="1">
        <v>607</v>
      </c>
      <c r="B608" s="1" t="s">
        <v>369</v>
      </c>
      <c r="C608" s="1">
        <v>95</v>
      </c>
      <c r="D608" s="1" t="s">
        <v>328</v>
      </c>
      <c r="E608" s="1" t="s">
        <v>289</v>
      </c>
      <c r="F608" s="1" t="s">
        <v>1</v>
      </c>
      <c r="G608" s="1" t="s">
        <v>353</v>
      </c>
      <c r="H608" s="1" t="s">
        <v>294</v>
      </c>
      <c r="I608" s="1" t="s">
        <v>295</v>
      </c>
      <c r="J608" s="1"/>
      <c r="K608" s="7"/>
    </row>
    <row r="609" spans="1:11" x14ac:dyDescent="0.2">
      <c r="A609" s="1">
        <v>608</v>
      </c>
      <c r="B609" s="1" t="s">
        <v>369</v>
      </c>
      <c r="C609" s="1">
        <v>95</v>
      </c>
      <c r="D609" s="1" t="s">
        <v>328</v>
      </c>
      <c r="E609" s="1" t="s">
        <v>289</v>
      </c>
      <c r="F609" s="1" t="s">
        <v>1</v>
      </c>
      <c r="G609" s="1" t="s">
        <v>353</v>
      </c>
      <c r="H609" s="1" t="s">
        <v>296</v>
      </c>
      <c r="I609" s="1" t="s">
        <v>297</v>
      </c>
      <c r="J609" s="1"/>
      <c r="K609" s="7"/>
    </row>
    <row r="610" spans="1:11" x14ac:dyDescent="0.2">
      <c r="A610" s="1">
        <v>609</v>
      </c>
      <c r="B610" s="1" t="s">
        <v>369</v>
      </c>
      <c r="C610" s="1">
        <v>95</v>
      </c>
      <c r="D610" s="1" t="s">
        <v>328</v>
      </c>
      <c r="E610" s="1" t="s">
        <v>289</v>
      </c>
      <c r="F610" s="1" t="s">
        <v>1</v>
      </c>
      <c r="G610" s="1" t="s">
        <v>353</v>
      </c>
      <c r="H610" s="1" t="s">
        <v>298</v>
      </c>
      <c r="I610" s="1" t="s">
        <v>299</v>
      </c>
      <c r="J610" s="1"/>
      <c r="K610" s="7"/>
    </row>
    <row r="611" spans="1:11" x14ac:dyDescent="0.2">
      <c r="A611" s="1">
        <v>610</v>
      </c>
      <c r="B611" s="1" t="s">
        <v>369</v>
      </c>
      <c r="C611" s="1">
        <v>95</v>
      </c>
      <c r="D611" s="1" t="s">
        <v>328</v>
      </c>
      <c r="E611" s="1" t="s">
        <v>289</v>
      </c>
      <c r="F611" s="1" t="s">
        <v>1</v>
      </c>
      <c r="G611" s="1" t="s">
        <v>353</v>
      </c>
      <c r="H611" s="1" t="s">
        <v>300</v>
      </c>
      <c r="I611" s="1" t="s">
        <v>301</v>
      </c>
      <c r="J611" s="1"/>
      <c r="K611" s="7"/>
    </row>
    <row r="612" spans="1:11" x14ac:dyDescent="0.2">
      <c r="A612" s="1">
        <v>611</v>
      </c>
      <c r="B612" s="1" t="s">
        <v>369</v>
      </c>
      <c r="C612" s="1">
        <v>95</v>
      </c>
      <c r="D612" s="1" t="s">
        <v>328</v>
      </c>
      <c r="E612" s="1" t="s">
        <v>289</v>
      </c>
      <c r="F612" s="1" t="s">
        <v>1</v>
      </c>
      <c r="G612" s="1" t="s">
        <v>353</v>
      </c>
      <c r="H612" s="1" t="s">
        <v>302</v>
      </c>
      <c r="I612" s="1" t="s">
        <v>303</v>
      </c>
      <c r="J612" s="1"/>
      <c r="K612" s="7"/>
    </row>
    <row r="613" spans="1:11" x14ac:dyDescent="0.2">
      <c r="A613" s="1">
        <v>612</v>
      </c>
      <c r="B613" s="1" t="s">
        <v>369</v>
      </c>
      <c r="C613" s="1">
        <v>95</v>
      </c>
      <c r="D613" s="1" t="s">
        <v>328</v>
      </c>
      <c r="E613" s="1" t="s">
        <v>289</v>
      </c>
      <c r="F613" s="1" t="s">
        <v>8</v>
      </c>
      <c r="G613" s="1" t="s">
        <v>353</v>
      </c>
      <c r="H613" s="1" t="s">
        <v>304</v>
      </c>
      <c r="I613" s="1" t="s">
        <v>305</v>
      </c>
      <c r="J613" s="1"/>
      <c r="K613" s="7">
        <v>0</v>
      </c>
    </row>
    <row r="614" spans="1:11" x14ac:dyDescent="0.2">
      <c r="A614" s="1">
        <v>613</v>
      </c>
      <c r="B614" s="1" t="s">
        <v>369</v>
      </c>
      <c r="C614" s="1">
        <v>95</v>
      </c>
      <c r="D614" s="1" t="s">
        <v>328</v>
      </c>
      <c r="E614" s="1" t="s">
        <v>289</v>
      </c>
      <c r="F614" s="1" t="s">
        <v>8</v>
      </c>
      <c r="G614" s="1" t="s">
        <v>353</v>
      </c>
      <c r="H614" s="1" t="s">
        <v>306</v>
      </c>
      <c r="I614" s="1" t="s">
        <v>307</v>
      </c>
      <c r="J614" s="1"/>
      <c r="K614" s="7">
        <v>2214</v>
      </c>
    </row>
    <row r="615" spans="1:11" x14ac:dyDescent="0.2">
      <c r="A615" s="1">
        <v>614</v>
      </c>
      <c r="B615" s="1" t="s">
        <v>369</v>
      </c>
      <c r="C615" s="1">
        <v>95</v>
      </c>
      <c r="D615" s="1" t="s">
        <v>328</v>
      </c>
      <c r="E615" s="1" t="s">
        <v>289</v>
      </c>
      <c r="F615" s="1" t="s">
        <v>1</v>
      </c>
      <c r="G615" s="1" t="s">
        <v>353</v>
      </c>
      <c r="H615" s="1" t="s">
        <v>308</v>
      </c>
      <c r="I615" s="1" t="s">
        <v>309</v>
      </c>
      <c r="J615" s="1"/>
      <c r="K615" s="7">
        <v>2214</v>
      </c>
    </row>
    <row r="616" spans="1:11" x14ac:dyDescent="0.2">
      <c r="A616" s="1">
        <v>615</v>
      </c>
      <c r="B616" s="1" t="s">
        <v>369</v>
      </c>
      <c r="C616" s="1">
        <v>95</v>
      </c>
      <c r="D616" s="1" t="s">
        <v>328</v>
      </c>
      <c r="E616" s="1" t="s">
        <v>289</v>
      </c>
      <c r="F616" s="1" t="s">
        <v>1</v>
      </c>
      <c r="G616" s="1" t="s">
        <v>353</v>
      </c>
      <c r="H616" s="1" t="s">
        <v>310</v>
      </c>
      <c r="I616" s="1" t="s">
        <v>311</v>
      </c>
      <c r="J616" s="1"/>
      <c r="K616" s="7"/>
    </row>
    <row r="617" spans="1:11" x14ac:dyDescent="0.2">
      <c r="A617" s="1">
        <v>616</v>
      </c>
      <c r="B617" s="1" t="s">
        <v>369</v>
      </c>
      <c r="C617" s="1">
        <v>95</v>
      </c>
      <c r="D617" s="1" t="s">
        <v>328</v>
      </c>
      <c r="E617" s="1" t="s">
        <v>289</v>
      </c>
      <c r="F617" s="1" t="s">
        <v>1</v>
      </c>
      <c r="G617" s="1" t="s">
        <v>353</v>
      </c>
      <c r="H617" s="1" t="s">
        <v>312</v>
      </c>
      <c r="I617" s="1" t="s">
        <v>313</v>
      </c>
      <c r="J617" s="1"/>
      <c r="K617" s="7">
        <v>0</v>
      </c>
    </row>
    <row r="618" spans="1:11" x14ac:dyDescent="0.2">
      <c r="A618" s="1">
        <v>617</v>
      </c>
      <c r="B618" s="1" t="s">
        <v>370</v>
      </c>
      <c r="C618" s="1">
        <v>96</v>
      </c>
      <c r="D618" s="1" t="s">
        <v>329</v>
      </c>
      <c r="E618" s="1" t="s">
        <v>0</v>
      </c>
      <c r="F618" s="1" t="s">
        <v>1</v>
      </c>
      <c r="G618" s="1" t="s">
        <v>353</v>
      </c>
      <c r="H618" s="1" t="s">
        <v>2</v>
      </c>
      <c r="I618" s="1" t="s">
        <v>3</v>
      </c>
      <c r="J618" s="1"/>
      <c r="K618" s="7"/>
    </row>
    <row r="619" spans="1:11" x14ac:dyDescent="0.2">
      <c r="A619" s="1">
        <v>618</v>
      </c>
      <c r="B619" s="1" t="s">
        <v>370</v>
      </c>
      <c r="C619" s="1">
        <v>96</v>
      </c>
      <c r="D619" s="1" t="s">
        <v>329</v>
      </c>
      <c r="E619" s="1" t="s">
        <v>0</v>
      </c>
      <c r="F619" s="1" t="s">
        <v>1</v>
      </c>
      <c r="G619" s="1" t="s">
        <v>353</v>
      </c>
      <c r="H619" s="1" t="s">
        <v>4</v>
      </c>
      <c r="I619" s="1" t="s">
        <v>5</v>
      </c>
      <c r="J619" s="1"/>
      <c r="K619" s="7"/>
    </row>
    <row r="620" spans="1:11" x14ac:dyDescent="0.2">
      <c r="A620" s="1">
        <v>619</v>
      </c>
      <c r="B620" s="1" t="s">
        <v>370</v>
      </c>
      <c r="C620" s="1">
        <v>96</v>
      </c>
      <c r="D620" s="1" t="s">
        <v>329</v>
      </c>
      <c r="E620" s="1" t="s">
        <v>0</v>
      </c>
      <c r="F620" s="1" t="s">
        <v>1</v>
      </c>
      <c r="G620" s="1" t="s">
        <v>353</v>
      </c>
      <c r="H620" s="1" t="s">
        <v>6</v>
      </c>
      <c r="I620" s="1" t="s">
        <v>7</v>
      </c>
      <c r="J620" s="1"/>
      <c r="K620" s="7"/>
    </row>
    <row r="621" spans="1:11" x14ac:dyDescent="0.2">
      <c r="A621" s="1">
        <v>620</v>
      </c>
      <c r="B621" s="1" t="s">
        <v>370</v>
      </c>
      <c r="C621" s="1">
        <v>96</v>
      </c>
      <c r="D621" s="1" t="s">
        <v>329</v>
      </c>
      <c r="E621" s="1" t="s">
        <v>0</v>
      </c>
      <c r="F621" s="1" t="s">
        <v>8</v>
      </c>
      <c r="G621" s="1" t="s">
        <v>353</v>
      </c>
      <c r="H621" s="1" t="s">
        <v>9</v>
      </c>
      <c r="I621" s="1" t="s">
        <v>10</v>
      </c>
      <c r="J621" s="1"/>
      <c r="K621" s="7">
        <v>0</v>
      </c>
    </row>
    <row r="622" spans="1:11" x14ac:dyDescent="0.2">
      <c r="A622" s="1">
        <v>621</v>
      </c>
      <c r="B622" s="1" t="s">
        <v>370</v>
      </c>
      <c r="C622" s="1">
        <v>96</v>
      </c>
      <c r="D622" s="1" t="s">
        <v>329</v>
      </c>
      <c r="E622" s="1" t="s">
        <v>0</v>
      </c>
      <c r="F622" s="1" t="s">
        <v>1</v>
      </c>
      <c r="G622" s="1" t="s">
        <v>353</v>
      </c>
      <c r="H622" s="1" t="s">
        <v>11</v>
      </c>
      <c r="I622" s="1" t="s">
        <v>12</v>
      </c>
      <c r="J622" s="1"/>
      <c r="K622" s="7"/>
    </row>
    <row r="623" spans="1:11" x14ac:dyDescent="0.2">
      <c r="A623" s="1">
        <v>622</v>
      </c>
      <c r="B623" s="1" t="s">
        <v>370</v>
      </c>
      <c r="C623" s="1">
        <v>96</v>
      </c>
      <c r="D623" s="1" t="s">
        <v>329</v>
      </c>
      <c r="E623" s="1" t="s">
        <v>0</v>
      </c>
      <c r="F623" s="1" t="s">
        <v>1</v>
      </c>
      <c r="G623" s="1" t="s">
        <v>353</v>
      </c>
      <c r="H623" s="1" t="s">
        <v>13</v>
      </c>
      <c r="I623" s="1" t="s">
        <v>14</v>
      </c>
      <c r="J623" s="1"/>
      <c r="K623" s="7"/>
    </row>
    <row r="624" spans="1:11" x14ac:dyDescent="0.2">
      <c r="A624" s="1">
        <v>623</v>
      </c>
      <c r="B624" s="1" t="s">
        <v>370</v>
      </c>
      <c r="C624" s="1">
        <v>96</v>
      </c>
      <c r="D624" s="1" t="s">
        <v>329</v>
      </c>
      <c r="E624" s="1" t="s">
        <v>0</v>
      </c>
      <c r="F624" s="1" t="s">
        <v>8</v>
      </c>
      <c r="G624" s="1" t="s">
        <v>353</v>
      </c>
      <c r="H624" s="1" t="s">
        <v>15</v>
      </c>
      <c r="I624" s="1" t="s">
        <v>16</v>
      </c>
      <c r="J624" s="1"/>
      <c r="K624" s="7">
        <v>0</v>
      </c>
    </row>
    <row r="625" spans="1:11" x14ac:dyDescent="0.2">
      <c r="A625" s="1">
        <v>624</v>
      </c>
      <c r="B625" s="1" t="s">
        <v>370</v>
      </c>
      <c r="C625" s="1">
        <v>96</v>
      </c>
      <c r="D625" s="1" t="s">
        <v>329</v>
      </c>
      <c r="E625" s="1" t="s">
        <v>0</v>
      </c>
      <c r="F625" s="1" t="s">
        <v>1</v>
      </c>
      <c r="G625" s="1" t="s">
        <v>353</v>
      </c>
      <c r="H625" s="1" t="s">
        <v>17</v>
      </c>
      <c r="I625" s="1" t="s">
        <v>18</v>
      </c>
      <c r="J625" s="1"/>
      <c r="K625" s="7"/>
    </row>
    <row r="626" spans="1:11" x14ac:dyDescent="0.2">
      <c r="A626" s="1">
        <v>625</v>
      </c>
      <c r="B626" s="1" t="s">
        <v>370</v>
      </c>
      <c r="C626" s="1">
        <v>96</v>
      </c>
      <c r="D626" s="1" t="s">
        <v>329</v>
      </c>
      <c r="E626" s="1" t="s">
        <v>0</v>
      </c>
      <c r="F626" s="1" t="s">
        <v>1</v>
      </c>
      <c r="G626" s="1" t="s">
        <v>353</v>
      </c>
      <c r="H626" s="1" t="s">
        <v>19</v>
      </c>
      <c r="I626" s="1" t="s">
        <v>20</v>
      </c>
      <c r="J626" s="1"/>
      <c r="K626" s="7"/>
    </row>
    <row r="627" spans="1:11" x14ac:dyDescent="0.2">
      <c r="A627" s="1">
        <v>626</v>
      </c>
      <c r="B627" s="1" t="s">
        <v>370</v>
      </c>
      <c r="C627" s="1">
        <v>96</v>
      </c>
      <c r="D627" s="1" t="s">
        <v>329</v>
      </c>
      <c r="E627" s="1" t="s">
        <v>0</v>
      </c>
      <c r="F627" s="1" t="s">
        <v>1</v>
      </c>
      <c r="G627" s="1" t="s">
        <v>353</v>
      </c>
      <c r="H627" s="1" t="s">
        <v>21</v>
      </c>
      <c r="I627" s="1" t="s">
        <v>22</v>
      </c>
      <c r="J627" s="1"/>
      <c r="K627" s="7"/>
    </row>
    <row r="628" spans="1:11" x14ac:dyDescent="0.2">
      <c r="A628" s="1">
        <v>627</v>
      </c>
      <c r="B628" s="1" t="s">
        <v>370</v>
      </c>
      <c r="C628" s="1">
        <v>96</v>
      </c>
      <c r="D628" s="1" t="s">
        <v>329</v>
      </c>
      <c r="E628" s="1" t="s">
        <v>0</v>
      </c>
      <c r="F628" s="1" t="s">
        <v>1</v>
      </c>
      <c r="G628" s="1" t="s">
        <v>353</v>
      </c>
      <c r="H628" s="1" t="s">
        <v>23</v>
      </c>
      <c r="I628" s="1" t="s">
        <v>24</v>
      </c>
      <c r="J628" s="1"/>
      <c r="K628" s="7">
        <v>290986</v>
      </c>
    </row>
    <row r="629" spans="1:11" x14ac:dyDescent="0.2">
      <c r="A629" s="1">
        <v>628</v>
      </c>
      <c r="B629" s="1" t="s">
        <v>370</v>
      </c>
      <c r="C629" s="1">
        <v>96</v>
      </c>
      <c r="D629" s="1" t="s">
        <v>329</v>
      </c>
      <c r="E629" s="1" t="s">
        <v>0</v>
      </c>
      <c r="F629" s="1" t="s">
        <v>1</v>
      </c>
      <c r="G629" s="1" t="s">
        <v>353</v>
      </c>
      <c r="H629" s="1" t="s">
        <v>25</v>
      </c>
      <c r="I629" s="1" t="s">
        <v>26</v>
      </c>
      <c r="J629" s="1"/>
      <c r="K629" s="7"/>
    </row>
    <row r="630" spans="1:11" x14ac:dyDescent="0.2">
      <c r="A630" s="1">
        <v>629</v>
      </c>
      <c r="B630" s="1" t="s">
        <v>370</v>
      </c>
      <c r="C630" s="1">
        <v>96</v>
      </c>
      <c r="D630" s="1" t="s">
        <v>329</v>
      </c>
      <c r="E630" s="1" t="s">
        <v>0</v>
      </c>
      <c r="F630" s="1" t="s">
        <v>1</v>
      </c>
      <c r="G630" s="1" t="s">
        <v>353</v>
      </c>
      <c r="H630" s="1" t="s">
        <v>27</v>
      </c>
      <c r="I630" s="1" t="s">
        <v>28</v>
      </c>
      <c r="J630" s="1"/>
      <c r="K630" s="7"/>
    </row>
    <row r="631" spans="1:11" x14ac:dyDescent="0.2">
      <c r="A631" s="1">
        <v>630</v>
      </c>
      <c r="B631" s="1" t="s">
        <v>370</v>
      </c>
      <c r="C631" s="1">
        <v>96</v>
      </c>
      <c r="D631" s="1" t="s">
        <v>329</v>
      </c>
      <c r="E631" s="1" t="s">
        <v>0</v>
      </c>
      <c r="F631" s="1" t="s">
        <v>1</v>
      </c>
      <c r="G631" s="1" t="s">
        <v>353</v>
      </c>
      <c r="H631" s="1" t="s">
        <v>29</v>
      </c>
      <c r="I631" s="1" t="s">
        <v>30</v>
      </c>
      <c r="J631" s="1"/>
      <c r="K631" s="7"/>
    </row>
    <row r="632" spans="1:11" x14ac:dyDescent="0.2">
      <c r="A632" s="1">
        <v>631</v>
      </c>
      <c r="B632" s="1" t="s">
        <v>370</v>
      </c>
      <c r="C632" s="1">
        <v>96</v>
      </c>
      <c r="D632" s="1" t="s">
        <v>329</v>
      </c>
      <c r="E632" s="1" t="s">
        <v>0</v>
      </c>
      <c r="F632" s="1" t="s">
        <v>1</v>
      </c>
      <c r="G632" s="1" t="s">
        <v>353</v>
      </c>
      <c r="H632" s="1" t="s">
        <v>31</v>
      </c>
      <c r="I632" s="1" t="s">
        <v>32</v>
      </c>
      <c r="J632" s="1"/>
      <c r="K632" s="7"/>
    </row>
    <row r="633" spans="1:11" x14ac:dyDescent="0.2">
      <c r="A633" s="1">
        <v>632</v>
      </c>
      <c r="B633" s="1" t="s">
        <v>370</v>
      </c>
      <c r="C633" s="1">
        <v>96</v>
      </c>
      <c r="D633" s="1" t="s">
        <v>329</v>
      </c>
      <c r="E633" s="1" t="s">
        <v>0</v>
      </c>
      <c r="F633" s="1" t="s">
        <v>1</v>
      </c>
      <c r="G633" s="1" t="s">
        <v>353</v>
      </c>
      <c r="H633" s="1" t="s">
        <v>33</v>
      </c>
      <c r="I633" s="1" t="s">
        <v>34</v>
      </c>
      <c r="J633" s="1"/>
      <c r="K633" s="7"/>
    </row>
    <row r="634" spans="1:11" x14ac:dyDescent="0.2">
      <c r="A634" s="1">
        <v>633</v>
      </c>
      <c r="B634" s="1" t="s">
        <v>370</v>
      </c>
      <c r="C634" s="1">
        <v>96</v>
      </c>
      <c r="D634" s="1" t="s">
        <v>329</v>
      </c>
      <c r="E634" s="1" t="s">
        <v>0</v>
      </c>
      <c r="F634" s="1" t="s">
        <v>1</v>
      </c>
      <c r="G634" s="1" t="s">
        <v>353</v>
      </c>
      <c r="H634" s="1" t="s">
        <v>35</v>
      </c>
      <c r="I634" s="1" t="s">
        <v>36</v>
      </c>
      <c r="J634" s="1"/>
      <c r="K634" s="7"/>
    </row>
    <row r="635" spans="1:11" x14ac:dyDescent="0.2">
      <c r="A635" s="1">
        <v>634</v>
      </c>
      <c r="B635" s="1" t="s">
        <v>370</v>
      </c>
      <c r="C635" s="1">
        <v>96</v>
      </c>
      <c r="D635" s="1" t="s">
        <v>329</v>
      </c>
      <c r="E635" s="1" t="s">
        <v>0</v>
      </c>
      <c r="F635" s="1" t="s">
        <v>1</v>
      </c>
      <c r="G635" s="1" t="s">
        <v>353</v>
      </c>
      <c r="H635" s="1" t="s">
        <v>37</v>
      </c>
      <c r="I635" s="1" t="s">
        <v>38</v>
      </c>
      <c r="J635" s="1"/>
      <c r="K635" s="7"/>
    </row>
    <row r="636" spans="1:11" x14ac:dyDescent="0.2">
      <c r="A636" s="1">
        <v>635</v>
      </c>
      <c r="B636" s="1" t="s">
        <v>370</v>
      </c>
      <c r="C636" s="1">
        <v>96</v>
      </c>
      <c r="D636" s="1" t="s">
        <v>329</v>
      </c>
      <c r="E636" s="1" t="s">
        <v>0</v>
      </c>
      <c r="F636" s="1" t="s">
        <v>1</v>
      </c>
      <c r="G636" s="1" t="s">
        <v>353</v>
      </c>
      <c r="H636" s="1" t="s">
        <v>39</v>
      </c>
      <c r="I636" s="1" t="s">
        <v>40</v>
      </c>
      <c r="J636" s="1"/>
      <c r="K636" s="7"/>
    </row>
    <row r="637" spans="1:11" x14ac:dyDescent="0.2">
      <c r="A637" s="1">
        <v>636</v>
      </c>
      <c r="B637" s="1" t="s">
        <v>370</v>
      </c>
      <c r="C637" s="1">
        <v>96</v>
      </c>
      <c r="D637" s="1" t="s">
        <v>329</v>
      </c>
      <c r="E637" s="1" t="s">
        <v>0</v>
      </c>
      <c r="F637" s="1" t="s">
        <v>1</v>
      </c>
      <c r="G637" s="1" t="s">
        <v>353</v>
      </c>
      <c r="H637" s="1" t="s">
        <v>41</v>
      </c>
      <c r="I637" s="1" t="s">
        <v>42</v>
      </c>
      <c r="J637" s="1"/>
      <c r="K637" s="7"/>
    </row>
    <row r="638" spans="1:11" x14ac:dyDescent="0.2">
      <c r="A638" s="1">
        <v>637</v>
      </c>
      <c r="B638" s="1" t="s">
        <v>370</v>
      </c>
      <c r="C638" s="1">
        <v>96</v>
      </c>
      <c r="D638" s="1" t="s">
        <v>329</v>
      </c>
      <c r="E638" s="1" t="s">
        <v>0</v>
      </c>
      <c r="F638" s="1" t="s">
        <v>1</v>
      </c>
      <c r="G638" s="1" t="s">
        <v>353</v>
      </c>
      <c r="H638" s="1" t="s">
        <v>43</v>
      </c>
      <c r="I638" s="1" t="s">
        <v>44</v>
      </c>
      <c r="J638" s="1"/>
      <c r="K638" s="7"/>
    </row>
    <row r="639" spans="1:11" x14ac:dyDescent="0.2">
      <c r="A639" s="1">
        <v>638</v>
      </c>
      <c r="B639" s="1" t="s">
        <v>370</v>
      </c>
      <c r="C639" s="1">
        <v>96</v>
      </c>
      <c r="D639" s="1" t="s">
        <v>329</v>
      </c>
      <c r="E639" s="1" t="s">
        <v>0</v>
      </c>
      <c r="F639" s="1" t="s">
        <v>1</v>
      </c>
      <c r="G639" s="1" t="s">
        <v>353</v>
      </c>
      <c r="H639" s="1" t="s">
        <v>45</v>
      </c>
      <c r="I639" s="1" t="s">
        <v>46</v>
      </c>
      <c r="J639" s="1"/>
      <c r="K639" s="7"/>
    </row>
    <row r="640" spans="1:11" x14ac:dyDescent="0.2">
      <c r="A640" s="1">
        <v>639</v>
      </c>
      <c r="B640" s="1" t="s">
        <v>370</v>
      </c>
      <c r="C640" s="1">
        <v>96</v>
      </c>
      <c r="D640" s="1" t="s">
        <v>329</v>
      </c>
      <c r="E640" s="1" t="s">
        <v>0</v>
      </c>
      <c r="F640" s="1" t="s">
        <v>1</v>
      </c>
      <c r="G640" s="1" t="s">
        <v>353</v>
      </c>
      <c r="H640" s="1" t="s">
        <v>47</v>
      </c>
      <c r="I640" s="1" t="s">
        <v>48</v>
      </c>
      <c r="J640" s="1"/>
      <c r="K640" s="7"/>
    </row>
    <row r="641" spans="1:11" x14ac:dyDescent="0.2">
      <c r="A641" s="1">
        <v>640</v>
      </c>
      <c r="B641" s="1" t="s">
        <v>370</v>
      </c>
      <c r="C641" s="1">
        <v>96</v>
      </c>
      <c r="D641" s="1" t="s">
        <v>329</v>
      </c>
      <c r="E641" s="1" t="s">
        <v>0</v>
      </c>
      <c r="F641" s="1" t="s">
        <v>1</v>
      </c>
      <c r="G641" s="1" t="s">
        <v>353</v>
      </c>
      <c r="H641" s="1" t="s">
        <v>49</v>
      </c>
      <c r="I641" s="1" t="s">
        <v>50</v>
      </c>
      <c r="J641" s="1"/>
      <c r="K641" s="7"/>
    </row>
    <row r="642" spans="1:11" x14ac:dyDescent="0.2">
      <c r="A642" s="1">
        <v>641</v>
      </c>
      <c r="B642" s="1" t="s">
        <v>370</v>
      </c>
      <c r="C642" s="1">
        <v>96</v>
      </c>
      <c r="D642" s="1" t="s">
        <v>329</v>
      </c>
      <c r="E642" s="1" t="s">
        <v>0</v>
      </c>
      <c r="F642" s="1" t="s">
        <v>1</v>
      </c>
      <c r="G642" s="1" t="s">
        <v>353</v>
      </c>
      <c r="H642" s="1" t="s">
        <v>51</v>
      </c>
      <c r="I642" s="1" t="s">
        <v>52</v>
      </c>
      <c r="J642" s="1"/>
      <c r="K642" s="7"/>
    </row>
    <row r="643" spans="1:11" x14ac:dyDescent="0.2">
      <c r="A643" s="1">
        <v>642</v>
      </c>
      <c r="B643" s="1" t="s">
        <v>370</v>
      </c>
      <c r="C643" s="1">
        <v>96</v>
      </c>
      <c r="D643" s="1" t="s">
        <v>329</v>
      </c>
      <c r="E643" s="1" t="s">
        <v>0</v>
      </c>
      <c r="F643" s="1" t="s">
        <v>1</v>
      </c>
      <c r="G643" s="1" t="s">
        <v>353</v>
      </c>
      <c r="H643" s="1" t="s">
        <v>53</v>
      </c>
      <c r="I643" s="1" t="s">
        <v>54</v>
      </c>
      <c r="J643" s="1"/>
      <c r="K643" s="7"/>
    </row>
    <row r="644" spans="1:11" x14ac:dyDescent="0.2">
      <c r="A644" s="1">
        <v>643</v>
      </c>
      <c r="B644" s="1" t="s">
        <v>370</v>
      </c>
      <c r="C644" s="1">
        <v>96</v>
      </c>
      <c r="D644" s="1" t="s">
        <v>329</v>
      </c>
      <c r="E644" s="1" t="s">
        <v>0</v>
      </c>
      <c r="F644" s="1" t="s">
        <v>1</v>
      </c>
      <c r="G644" s="1" t="s">
        <v>353</v>
      </c>
      <c r="H644" s="1" t="s">
        <v>55</v>
      </c>
      <c r="I644" s="1" t="s">
        <v>56</v>
      </c>
      <c r="J644" s="1"/>
      <c r="K644" s="7"/>
    </row>
    <row r="645" spans="1:11" x14ac:dyDescent="0.2">
      <c r="A645" s="1">
        <v>644</v>
      </c>
      <c r="B645" s="1" t="s">
        <v>370</v>
      </c>
      <c r="C645" s="1">
        <v>96</v>
      </c>
      <c r="D645" s="1" t="s">
        <v>329</v>
      </c>
      <c r="E645" s="1" t="s">
        <v>0</v>
      </c>
      <c r="F645" s="1" t="s">
        <v>1</v>
      </c>
      <c r="G645" s="1" t="s">
        <v>353</v>
      </c>
      <c r="H645" s="1" t="s">
        <v>57</v>
      </c>
      <c r="I645" s="1" t="s">
        <v>58</v>
      </c>
      <c r="J645" s="1"/>
      <c r="K645" s="7"/>
    </row>
    <row r="646" spans="1:11" x14ac:dyDescent="0.2">
      <c r="A646" s="1">
        <v>645</v>
      </c>
      <c r="B646" s="1" t="s">
        <v>370</v>
      </c>
      <c r="C646" s="1">
        <v>96</v>
      </c>
      <c r="D646" s="1" t="s">
        <v>329</v>
      </c>
      <c r="E646" s="1" t="s">
        <v>0</v>
      </c>
      <c r="F646" s="1" t="s">
        <v>1</v>
      </c>
      <c r="G646" s="1" t="s">
        <v>353</v>
      </c>
      <c r="H646" s="1" t="s">
        <v>59</v>
      </c>
      <c r="I646" s="1" t="s">
        <v>60</v>
      </c>
      <c r="J646" s="1"/>
      <c r="K646" s="7"/>
    </row>
    <row r="647" spans="1:11" x14ac:dyDescent="0.2">
      <c r="A647" s="1">
        <v>646</v>
      </c>
      <c r="B647" s="1" t="s">
        <v>370</v>
      </c>
      <c r="C647" s="1">
        <v>96</v>
      </c>
      <c r="D647" s="1" t="s">
        <v>329</v>
      </c>
      <c r="E647" s="1" t="s">
        <v>0</v>
      </c>
      <c r="F647" s="1" t="s">
        <v>1</v>
      </c>
      <c r="G647" s="1" t="s">
        <v>353</v>
      </c>
      <c r="H647" s="1" t="s">
        <v>61</v>
      </c>
      <c r="I647" s="1" t="s">
        <v>62</v>
      </c>
      <c r="J647" s="1"/>
      <c r="K647" s="7"/>
    </row>
    <row r="648" spans="1:11" x14ac:dyDescent="0.2">
      <c r="A648" s="1">
        <v>647</v>
      </c>
      <c r="B648" s="1" t="s">
        <v>370</v>
      </c>
      <c r="C648" s="1">
        <v>96</v>
      </c>
      <c r="D648" s="1" t="s">
        <v>329</v>
      </c>
      <c r="E648" s="1" t="s">
        <v>0</v>
      </c>
      <c r="F648" s="1" t="s">
        <v>1</v>
      </c>
      <c r="G648" s="1" t="s">
        <v>353</v>
      </c>
      <c r="H648" s="1" t="s">
        <v>63</v>
      </c>
      <c r="I648" s="1" t="s">
        <v>64</v>
      </c>
      <c r="J648" s="1"/>
      <c r="K648" s="7"/>
    </row>
    <row r="649" spans="1:11" x14ac:dyDescent="0.2">
      <c r="A649" s="1">
        <v>648</v>
      </c>
      <c r="B649" s="1" t="s">
        <v>370</v>
      </c>
      <c r="C649" s="1">
        <v>96</v>
      </c>
      <c r="D649" s="1" t="s">
        <v>329</v>
      </c>
      <c r="E649" s="1" t="s">
        <v>0</v>
      </c>
      <c r="F649" s="1" t="s">
        <v>1</v>
      </c>
      <c r="G649" s="1" t="s">
        <v>353</v>
      </c>
      <c r="H649" s="1" t="s">
        <v>65</v>
      </c>
      <c r="I649" s="1" t="s">
        <v>66</v>
      </c>
      <c r="J649" s="1"/>
      <c r="K649" s="7"/>
    </row>
    <row r="650" spans="1:11" x14ac:dyDescent="0.2">
      <c r="A650" s="1">
        <v>649</v>
      </c>
      <c r="B650" s="1" t="s">
        <v>370</v>
      </c>
      <c r="C650" s="1">
        <v>96</v>
      </c>
      <c r="D650" s="1" t="s">
        <v>329</v>
      </c>
      <c r="E650" s="1" t="s">
        <v>0</v>
      </c>
      <c r="F650" s="1" t="s">
        <v>1</v>
      </c>
      <c r="G650" s="1" t="s">
        <v>353</v>
      </c>
      <c r="H650" s="1" t="s">
        <v>67</v>
      </c>
      <c r="I650" s="1" t="s">
        <v>68</v>
      </c>
      <c r="J650" s="1"/>
      <c r="K650" s="7"/>
    </row>
    <row r="651" spans="1:11" x14ac:dyDescent="0.2">
      <c r="A651" s="1">
        <v>650</v>
      </c>
      <c r="B651" s="1" t="s">
        <v>370</v>
      </c>
      <c r="C651" s="1">
        <v>96</v>
      </c>
      <c r="D651" s="1" t="s">
        <v>329</v>
      </c>
      <c r="E651" s="1" t="s">
        <v>0</v>
      </c>
      <c r="F651" s="1" t="s">
        <v>1</v>
      </c>
      <c r="G651" s="1" t="s">
        <v>353</v>
      </c>
      <c r="H651" s="1" t="s">
        <v>69</v>
      </c>
      <c r="I651" s="1" t="s">
        <v>70</v>
      </c>
      <c r="J651" s="1"/>
      <c r="K651" s="7"/>
    </row>
    <row r="652" spans="1:11" x14ac:dyDescent="0.2">
      <c r="A652" s="1">
        <v>651</v>
      </c>
      <c r="B652" s="1" t="s">
        <v>370</v>
      </c>
      <c r="C652" s="1">
        <v>96</v>
      </c>
      <c r="D652" s="1" t="s">
        <v>329</v>
      </c>
      <c r="E652" s="1" t="s">
        <v>0</v>
      </c>
      <c r="F652" s="1" t="s">
        <v>1</v>
      </c>
      <c r="G652" s="1" t="s">
        <v>353</v>
      </c>
      <c r="H652" s="1" t="s">
        <v>71</v>
      </c>
      <c r="I652" s="1" t="s">
        <v>72</v>
      </c>
      <c r="J652" s="1"/>
      <c r="K652" s="7"/>
    </row>
    <row r="653" spans="1:11" x14ac:dyDescent="0.2">
      <c r="A653" s="1">
        <v>652</v>
      </c>
      <c r="B653" s="1" t="s">
        <v>370</v>
      </c>
      <c r="C653" s="1">
        <v>96</v>
      </c>
      <c r="D653" s="1" t="s">
        <v>329</v>
      </c>
      <c r="E653" s="1" t="s">
        <v>0</v>
      </c>
      <c r="F653" s="1" t="s">
        <v>1</v>
      </c>
      <c r="G653" s="1" t="s">
        <v>353</v>
      </c>
      <c r="H653" s="1" t="s">
        <v>73</v>
      </c>
      <c r="I653" s="1" t="s">
        <v>74</v>
      </c>
      <c r="J653" s="1"/>
      <c r="K653" s="7"/>
    </row>
    <row r="654" spans="1:11" x14ac:dyDescent="0.2">
      <c r="A654" s="1">
        <v>653</v>
      </c>
      <c r="B654" s="1" t="s">
        <v>370</v>
      </c>
      <c r="C654" s="1">
        <v>96</v>
      </c>
      <c r="D654" s="1" t="s">
        <v>329</v>
      </c>
      <c r="E654" s="1" t="s">
        <v>0</v>
      </c>
      <c r="F654" s="1" t="s">
        <v>1</v>
      </c>
      <c r="G654" s="1" t="s">
        <v>353</v>
      </c>
      <c r="H654" s="1" t="s">
        <v>75</v>
      </c>
      <c r="I654" s="1" t="s">
        <v>76</v>
      </c>
      <c r="J654" s="1"/>
      <c r="K654" s="7"/>
    </row>
    <row r="655" spans="1:11" x14ac:dyDescent="0.2">
      <c r="A655" s="1">
        <v>654</v>
      </c>
      <c r="B655" s="1" t="s">
        <v>370</v>
      </c>
      <c r="C655" s="1">
        <v>96</v>
      </c>
      <c r="D655" s="1" t="s">
        <v>329</v>
      </c>
      <c r="E655" s="1" t="s">
        <v>0</v>
      </c>
      <c r="F655" s="1" t="s">
        <v>1</v>
      </c>
      <c r="G655" s="1" t="s">
        <v>353</v>
      </c>
      <c r="H655" s="1" t="s">
        <v>77</v>
      </c>
      <c r="I655" s="1" t="s">
        <v>78</v>
      </c>
      <c r="J655" s="1"/>
      <c r="K655" s="7"/>
    </row>
    <row r="656" spans="1:11" x14ac:dyDescent="0.2">
      <c r="A656" s="1">
        <v>655</v>
      </c>
      <c r="B656" s="1" t="s">
        <v>370</v>
      </c>
      <c r="C656" s="1">
        <v>96</v>
      </c>
      <c r="D656" s="1" t="s">
        <v>329</v>
      </c>
      <c r="E656" s="1" t="s">
        <v>0</v>
      </c>
      <c r="F656" s="1" t="s">
        <v>1</v>
      </c>
      <c r="G656" s="1" t="s">
        <v>353</v>
      </c>
      <c r="H656" s="1" t="s">
        <v>79</v>
      </c>
      <c r="I656" s="1" t="s">
        <v>80</v>
      </c>
      <c r="J656" s="1"/>
      <c r="K656" s="7"/>
    </row>
    <row r="657" spans="1:11" x14ac:dyDescent="0.2">
      <c r="A657" s="1">
        <v>656</v>
      </c>
      <c r="B657" s="1" t="s">
        <v>370</v>
      </c>
      <c r="C657" s="1">
        <v>96</v>
      </c>
      <c r="D657" s="1" t="s">
        <v>329</v>
      </c>
      <c r="E657" s="1" t="s">
        <v>0</v>
      </c>
      <c r="F657" s="1" t="s">
        <v>1</v>
      </c>
      <c r="G657" s="1" t="s">
        <v>353</v>
      </c>
      <c r="H657" s="1" t="s">
        <v>81</v>
      </c>
      <c r="I657" s="1" t="s">
        <v>82</v>
      </c>
      <c r="J657" s="1"/>
      <c r="K657" s="7"/>
    </row>
    <row r="658" spans="1:11" x14ac:dyDescent="0.2">
      <c r="A658" s="1">
        <v>657</v>
      </c>
      <c r="B658" s="1" t="s">
        <v>370</v>
      </c>
      <c r="C658" s="1">
        <v>96</v>
      </c>
      <c r="D658" s="1" t="s">
        <v>329</v>
      </c>
      <c r="E658" s="1" t="s">
        <v>0</v>
      </c>
      <c r="F658" s="1" t="s">
        <v>1</v>
      </c>
      <c r="G658" s="1" t="s">
        <v>353</v>
      </c>
      <c r="H658" s="1" t="s">
        <v>83</v>
      </c>
      <c r="I658" s="1" t="s">
        <v>84</v>
      </c>
      <c r="J658" s="1"/>
      <c r="K658" s="7"/>
    </row>
    <row r="659" spans="1:11" x14ac:dyDescent="0.2">
      <c r="A659" s="1">
        <v>658</v>
      </c>
      <c r="B659" s="1" t="s">
        <v>370</v>
      </c>
      <c r="C659" s="1">
        <v>96</v>
      </c>
      <c r="D659" s="1" t="s">
        <v>329</v>
      </c>
      <c r="E659" s="1" t="s">
        <v>0</v>
      </c>
      <c r="F659" s="1" t="s">
        <v>1</v>
      </c>
      <c r="G659" s="1" t="s">
        <v>353</v>
      </c>
      <c r="H659" s="1" t="s">
        <v>85</v>
      </c>
      <c r="I659" s="1" t="s">
        <v>86</v>
      </c>
      <c r="J659" s="1"/>
      <c r="K659" s="7"/>
    </row>
    <row r="660" spans="1:11" x14ac:dyDescent="0.2">
      <c r="A660" s="1">
        <v>659</v>
      </c>
      <c r="B660" s="1" t="s">
        <v>370</v>
      </c>
      <c r="C660" s="1">
        <v>96</v>
      </c>
      <c r="D660" s="1" t="s">
        <v>329</v>
      </c>
      <c r="E660" s="1" t="s">
        <v>0</v>
      </c>
      <c r="F660" s="1" t="s">
        <v>8</v>
      </c>
      <c r="G660" s="1" t="s">
        <v>353</v>
      </c>
      <c r="H660" s="1" t="s">
        <v>87</v>
      </c>
      <c r="I660" s="1" t="s">
        <v>88</v>
      </c>
      <c r="J660" s="1"/>
      <c r="K660" s="7">
        <v>290986</v>
      </c>
    </row>
    <row r="661" spans="1:11" x14ac:dyDescent="0.2">
      <c r="A661" s="1">
        <v>660</v>
      </c>
      <c r="B661" s="1" t="s">
        <v>370</v>
      </c>
      <c r="C661" s="1">
        <v>96</v>
      </c>
      <c r="D661" s="1" t="s">
        <v>329</v>
      </c>
      <c r="E661" s="1" t="s">
        <v>0</v>
      </c>
      <c r="F661" s="1" t="s">
        <v>1</v>
      </c>
      <c r="G661" s="1" t="s">
        <v>353</v>
      </c>
      <c r="H661" s="1" t="s">
        <v>89</v>
      </c>
      <c r="I661" s="1" t="s">
        <v>90</v>
      </c>
      <c r="J661" s="1"/>
      <c r="K661" s="7"/>
    </row>
    <row r="662" spans="1:11" x14ac:dyDescent="0.2">
      <c r="A662" s="1">
        <v>661</v>
      </c>
      <c r="B662" s="1" t="s">
        <v>370</v>
      </c>
      <c r="C662" s="1">
        <v>96</v>
      </c>
      <c r="D662" s="1" t="s">
        <v>329</v>
      </c>
      <c r="E662" s="1" t="s">
        <v>0</v>
      </c>
      <c r="F662" s="1" t="s">
        <v>1</v>
      </c>
      <c r="G662" s="1" t="s">
        <v>353</v>
      </c>
      <c r="H662" s="1" t="s">
        <v>91</v>
      </c>
      <c r="I662" s="1" t="s">
        <v>92</v>
      </c>
      <c r="J662" s="1"/>
      <c r="K662" s="7"/>
    </row>
    <row r="663" spans="1:11" x14ac:dyDescent="0.2">
      <c r="A663" s="1">
        <v>662</v>
      </c>
      <c r="B663" s="1" t="s">
        <v>370</v>
      </c>
      <c r="C663" s="1">
        <v>96</v>
      </c>
      <c r="D663" s="1" t="s">
        <v>329</v>
      </c>
      <c r="E663" s="1" t="s">
        <v>0</v>
      </c>
      <c r="F663" s="1" t="s">
        <v>1</v>
      </c>
      <c r="G663" s="1" t="s">
        <v>353</v>
      </c>
      <c r="H663" s="1" t="s">
        <v>93</v>
      </c>
      <c r="I663" s="1" t="s">
        <v>94</v>
      </c>
      <c r="J663" s="1"/>
      <c r="K663" s="7"/>
    </row>
    <row r="664" spans="1:11" x14ac:dyDescent="0.2">
      <c r="A664" s="1">
        <v>663</v>
      </c>
      <c r="B664" s="1" t="s">
        <v>370</v>
      </c>
      <c r="C664" s="1">
        <v>96</v>
      </c>
      <c r="D664" s="1" t="s">
        <v>329</v>
      </c>
      <c r="E664" s="1" t="s">
        <v>0</v>
      </c>
      <c r="F664" s="1" t="s">
        <v>1</v>
      </c>
      <c r="G664" s="1" t="s">
        <v>353</v>
      </c>
      <c r="H664" s="1" t="s">
        <v>95</v>
      </c>
      <c r="I664" s="1" t="s">
        <v>96</v>
      </c>
      <c r="J664" s="1"/>
      <c r="K664" s="7"/>
    </row>
    <row r="665" spans="1:11" x14ac:dyDescent="0.2">
      <c r="A665" s="1">
        <v>664</v>
      </c>
      <c r="B665" s="1" t="s">
        <v>370</v>
      </c>
      <c r="C665" s="1">
        <v>96</v>
      </c>
      <c r="D665" s="1" t="s">
        <v>329</v>
      </c>
      <c r="E665" s="1" t="s">
        <v>0</v>
      </c>
      <c r="F665" s="1" t="s">
        <v>1</v>
      </c>
      <c r="G665" s="1" t="s">
        <v>353</v>
      </c>
      <c r="H665" s="1" t="s">
        <v>97</v>
      </c>
      <c r="I665" s="1" t="s">
        <v>98</v>
      </c>
      <c r="J665" s="1"/>
      <c r="K665" s="7"/>
    </row>
    <row r="666" spans="1:11" x14ac:dyDescent="0.2">
      <c r="A666" s="1">
        <v>665</v>
      </c>
      <c r="B666" s="1" t="s">
        <v>370</v>
      </c>
      <c r="C666" s="1">
        <v>96</v>
      </c>
      <c r="D666" s="1" t="s">
        <v>329</v>
      </c>
      <c r="E666" s="1" t="s">
        <v>0</v>
      </c>
      <c r="F666" s="1" t="s">
        <v>1</v>
      </c>
      <c r="G666" s="1" t="s">
        <v>353</v>
      </c>
      <c r="H666" s="1" t="s">
        <v>99</v>
      </c>
      <c r="I666" s="1" t="s">
        <v>100</v>
      </c>
      <c r="J666" s="1"/>
      <c r="K666" s="7">
        <v>1996</v>
      </c>
    </row>
    <row r="667" spans="1:11" x14ac:dyDescent="0.2">
      <c r="A667" s="1">
        <v>666</v>
      </c>
      <c r="B667" s="1" t="s">
        <v>370</v>
      </c>
      <c r="C667" s="1">
        <v>96</v>
      </c>
      <c r="D667" s="1" t="s">
        <v>329</v>
      </c>
      <c r="E667" s="1" t="s">
        <v>0</v>
      </c>
      <c r="F667" s="1" t="s">
        <v>1</v>
      </c>
      <c r="G667" s="1" t="s">
        <v>353</v>
      </c>
      <c r="H667" s="1" t="s">
        <v>101</v>
      </c>
      <c r="I667" s="1" t="s">
        <v>102</v>
      </c>
      <c r="J667" s="1"/>
      <c r="K667" s="7"/>
    </row>
    <row r="668" spans="1:11" x14ac:dyDescent="0.2">
      <c r="A668" s="1">
        <v>667</v>
      </c>
      <c r="B668" s="1" t="s">
        <v>370</v>
      </c>
      <c r="C668" s="1">
        <v>96</v>
      </c>
      <c r="D668" s="1" t="s">
        <v>329</v>
      </c>
      <c r="E668" s="1" t="s">
        <v>0</v>
      </c>
      <c r="F668" s="1" t="s">
        <v>1</v>
      </c>
      <c r="G668" s="1" t="s">
        <v>353</v>
      </c>
      <c r="H668" s="1" t="s">
        <v>103</v>
      </c>
      <c r="I668" s="1" t="s">
        <v>104</v>
      </c>
      <c r="J668" s="1"/>
      <c r="K668" s="7"/>
    </row>
    <row r="669" spans="1:11" x14ac:dyDescent="0.2">
      <c r="A669" s="1">
        <v>668</v>
      </c>
      <c r="B669" s="1" t="s">
        <v>370</v>
      </c>
      <c r="C669" s="1">
        <v>96</v>
      </c>
      <c r="D669" s="1" t="s">
        <v>329</v>
      </c>
      <c r="E669" s="1" t="s">
        <v>0</v>
      </c>
      <c r="F669" s="1" t="s">
        <v>1</v>
      </c>
      <c r="G669" s="1" t="s">
        <v>353</v>
      </c>
      <c r="H669" s="1" t="s">
        <v>105</v>
      </c>
      <c r="I669" s="1" t="s">
        <v>106</v>
      </c>
      <c r="J669" s="1"/>
      <c r="K669" s="7"/>
    </row>
    <row r="670" spans="1:11" x14ac:dyDescent="0.2">
      <c r="A670" s="1">
        <v>669</v>
      </c>
      <c r="B670" s="1" t="s">
        <v>370</v>
      </c>
      <c r="C670" s="1">
        <v>96</v>
      </c>
      <c r="D670" s="1" t="s">
        <v>329</v>
      </c>
      <c r="E670" s="1" t="s">
        <v>0</v>
      </c>
      <c r="F670" s="1" t="s">
        <v>8</v>
      </c>
      <c r="G670" s="1" t="s">
        <v>353</v>
      </c>
      <c r="H670" s="1" t="s">
        <v>107</v>
      </c>
      <c r="I670" s="1" t="s">
        <v>108</v>
      </c>
      <c r="J670" s="1"/>
      <c r="K670" s="7">
        <v>292982</v>
      </c>
    </row>
    <row r="671" spans="1:11" x14ac:dyDescent="0.2">
      <c r="A671" s="1">
        <v>670</v>
      </c>
      <c r="B671" s="1" t="s">
        <v>370</v>
      </c>
      <c r="C671" s="1">
        <v>96</v>
      </c>
      <c r="D671" s="1" t="s">
        <v>329</v>
      </c>
      <c r="E671" s="1" t="s">
        <v>109</v>
      </c>
      <c r="F671" s="1" t="s">
        <v>1</v>
      </c>
      <c r="G671" s="1" t="s">
        <v>354</v>
      </c>
      <c r="H671" s="1" t="s">
        <v>110</v>
      </c>
      <c r="I671" s="1" t="s">
        <v>111</v>
      </c>
      <c r="J671" s="1"/>
      <c r="K671" s="7"/>
    </row>
    <row r="672" spans="1:11" x14ac:dyDescent="0.2">
      <c r="A672" s="1">
        <v>671</v>
      </c>
      <c r="B672" s="1" t="s">
        <v>370</v>
      </c>
      <c r="C672" s="1">
        <v>96</v>
      </c>
      <c r="D672" s="1" t="s">
        <v>329</v>
      </c>
      <c r="E672" s="1" t="s">
        <v>109</v>
      </c>
      <c r="F672" s="1" t="s">
        <v>1</v>
      </c>
      <c r="G672" s="1" t="s">
        <v>354</v>
      </c>
      <c r="H672" s="1" t="s">
        <v>112</v>
      </c>
      <c r="I672" s="1" t="s">
        <v>113</v>
      </c>
      <c r="J672" s="1"/>
      <c r="K672" s="7"/>
    </row>
    <row r="673" spans="1:11" x14ac:dyDescent="0.2">
      <c r="A673" s="1">
        <v>672</v>
      </c>
      <c r="B673" s="1" t="s">
        <v>370</v>
      </c>
      <c r="C673" s="1">
        <v>96</v>
      </c>
      <c r="D673" s="1" t="s">
        <v>329</v>
      </c>
      <c r="E673" s="1" t="s">
        <v>109</v>
      </c>
      <c r="F673" s="1" t="s">
        <v>1</v>
      </c>
      <c r="G673" s="1" t="s">
        <v>354</v>
      </c>
      <c r="H673" s="1" t="s">
        <v>114</v>
      </c>
      <c r="I673" s="1" t="s">
        <v>115</v>
      </c>
      <c r="J673" s="1"/>
      <c r="K673" s="7"/>
    </row>
    <row r="674" spans="1:11" x14ac:dyDescent="0.2">
      <c r="A674" s="1">
        <v>673</v>
      </c>
      <c r="B674" s="1" t="s">
        <v>370</v>
      </c>
      <c r="C674" s="1">
        <v>96</v>
      </c>
      <c r="D674" s="1" t="s">
        <v>329</v>
      </c>
      <c r="E674" s="1" t="s">
        <v>109</v>
      </c>
      <c r="F674" s="1" t="s">
        <v>1</v>
      </c>
      <c r="G674" s="1" t="s">
        <v>355</v>
      </c>
      <c r="H674" s="1" t="s">
        <v>116</v>
      </c>
      <c r="I674" s="1" t="s">
        <v>117</v>
      </c>
      <c r="J674" s="1"/>
      <c r="K674" s="7"/>
    </row>
    <row r="675" spans="1:11" x14ac:dyDescent="0.2">
      <c r="A675" s="1">
        <v>674</v>
      </c>
      <c r="B675" s="1" t="s">
        <v>370</v>
      </c>
      <c r="C675" s="1">
        <v>96</v>
      </c>
      <c r="D675" s="1" t="s">
        <v>329</v>
      </c>
      <c r="E675" s="1" t="s">
        <v>109</v>
      </c>
      <c r="F675" s="1" t="s">
        <v>1</v>
      </c>
      <c r="G675" s="1" t="s">
        <v>355</v>
      </c>
      <c r="H675" s="1" t="s">
        <v>118</v>
      </c>
      <c r="I675" s="1" t="s">
        <v>119</v>
      </c>
      <c r="J675" s="1"/>
      <c r="K675" s="7"/>
    </row>
    <row r="676" spans="1:11" x14ac:dyDescent="0.2">
      <c r="A676" s="1">
        <v>675</v>
      </c>
      <c r="B676" s="1" t="s">
        <v>370</v>
      </c>
      <c r="C676" s="1">
        <v>96</v>
      </c>
      <c r="D676" s="1" t="s">
        <v>329</v>
      </c>
      <c r="E676" s="1" t="s">
        <v>109</v>
      </c>
      <c r="F676" s="1" t="s">
        <v>1</v>
      </c>
      <c r="G676" s="1" t="s">
        <v>355</v>
      </c>
      <c r="H676" s="1" t="s">
        <v>120</v>
      </c>
      <c r="I676" s="1" t="s">
        <v>121</v>
      </c>
      <c r="J676" s="1"/>
      <c r="K676" s="7"/>
    </row>
    <row r="677" spans="1:11" x14ac:dyDescent="0.2">
      <c r="A677" s="1">
        <v>676</v>
      </c>
      <c r="B677" s="1" t="s">
        <v>370</v>
      </c>
      <c r="C677" s="1">
        <v>96</v>
      </c>
      <c r="D677" s="1" t="s">
        <v>329</v>
      </c>
      <c r="E677" s="1" t="s">
        <v>109</v>
      </c>
      <c r="F677" s="1" t="s">
        <v>1</v>
      </c>
      <c r="G677" s="1" t="s">
        <v>355</v>
      </c>
      <c r="H677" s="1" t="s">
        <v>122</v>
      </c>
      <c r="I677" s="1" t="s">
        <v>123</v>
      </c>
      <c r="J677" s="1"/>
      <c r="K677" s="7"/>
    </row>
    <row r="678" spans="1:11" x14ac:dyDescent="0.2">
      <c r="A678" s="1">
        <v>677</v>
      </c>
      <c r="B678" s="1" t="s">
        <v>370</v>
      </c>
      <c r="C678" s="1">
        <v>96</v>
      </c>
      <c r="D678" s="1" t="s">
        <v>329</v>
      </c>
      <c r="E678" s="1" t="s">
        <v>109</v>
      </c>
      <c r="F678" s="1" t="s">
        <v>1</v>
      </c>
      <c r="G678" s="1" t="s">
        <v>355</v>
      </c>
      <c r="H678" s="1" t="s">
        <v>124</v>
      </c>
      <c r="I678" s="1" t="s">
        <v>125</v>
      </c>
      <c r="J678" s="1"/>
      <c r="K678" s="7"/>
    </row>
    <row r="679" spans="1:11" x14ac:dyDescent="0.2">
      <c r="A679" s="1">
        <v>678</v>
      </c>
      <c r="B679" s="1" t="s">
        <v>370</v>
      </c>
      <c r="C679" s="1">
        <v>96</v>
      </c>
      <c r="D679" s="1" t="s">
        <v>329</v>
      </c>
      <c r="E679" s="1" t="s">
        <v>109</v>
      </c>
      <c r="F679" s="1" t="s">
        <v>1</v>
      </c>
      <c r="G679" s="1" t="s">
        <v>355</v>
      </c>
      <c r="H679" s="1" t="s">
        <v>126</v>
      </c>
      <c r="I679" s="1" t="s">
        <v>127</v>
      </c>
      <c r="J679" s="1"/>
      <c r="K679" s="7"/>
    </row>
    <row r="680" spans="1:11" x14ac:dyDescent="0.2">
      <c r="A680" s="1">
        <v>679</v>
      </c>
      <c r="B680" s="1" t="s">
        <v>370</v>
      </c>
      <c r="C680" s="1">
        <v>96</v>
      </c>
      <c r="D680" s="1" t="s">
        <v>329</v>
      </c>
      <c r="E680" s="1" t="s">
        <v>109</v>
      </c>
      <c r="F680" s="1" t="s">
        <v>1</v>
      </c>
      <c r="G680" s="1" t="s">
        <v>355</v>
      </c>
      <c r="H680" s="1" t="s">
        <v>128</v>
      </c>
      <c r="I680" s="1" t="s">
        <v>129</v>
      </c>
      <c r="J680" s="1"/>
      <c r="K680" s="7"/>
    </row>
    <row r="681" spans="1:11" x14ac:dyDescent="0.2">
      <c r="A681" s="1">
        <v>680</v>
      </c>
      <c r="B681" s="1" t="s">
        <v>370</v>
      </c>
      <c r="C681" s="1">
        <v>96</v>
      </c>
      <c r="D681" s="1" t="s">
        <v>329</v>
      </c>
      <c r="E681" s="1" t="s">
        <v>109</v>
      </c>
      <c r="F681" s="1" t="s">
        <v>1</v>
      </c>
      <c r="G681" s="1" t="s">
        <v>355</v>
      </c>
      <c r="H681" s="1" t="s">
        <v>130</v>
      </c>
      <c r="I681" s="1" t="s">
        <v>131</v>
      </c>
      <c r="J681" s="1"/>
      <c r="K681" s="7"/>
    </row>
    <row r="682" spans="1:11" x14ac:dyDescent="0.2">
      <c r="A682" s="1">
        <v>681</v>
      </c>
      <c r="B682" s="1" t="s">
        <v>370</v>
      </c>
      <c r="C682" s="1">
        <v>96</v>
      </c>
      <c r="D682" s="1" t="s">
        <v>329</v>
      </c>
      <c r="E682" s="1" t="s">
        <v>109</v>
      </c>
      <c r="F682" s="1" t="s">
        <v>1</v>
      </c>
      <c r="G682" s="1" t="s">
        <v>355</v>
      </c>
      <c r="H682" s="1" t="s">
        <v>132</v>
      </c>
      <c r="I682" s="1" t="s">
        <v>133</v>
      </c>
      <c r="J682" s="1"/>
      <c r="K682" s="7"/>
    </row>
    <row r="683" spans="1:11" x14ac:dyDescent="0.2">
      <c r="A683" s="1">
        <v>682</v>
      </c>
      <c r="B683" s="1" t="s">
        <v>370</v>
      </c>
      <c r="C683" s="1">
        <v>96</v>
      </c>
      <c r="D683" s="1" t="s">
        <v>329</v>
      </c>
      <c r="E683" s="1" t="s">
        <v>109</v>
      </c>
      <c r="F683" s="1" t="s">
        <v>1</v>
      </c>
      <c r="G683" s="1" t="s">
        <v>355</v>
      </c>
      <c r="H683" s="1" t="s">
        <v>134</v>
      </c>
      <c r="I683" s="1" t="s">
        <v>135</v>
      </c>
      <c r="J683" s="1"/>
      <c r="K683" s="7"/>
    </row>
    <row r="684" spans="1:11" x14ac:dyDescent="0.2">
      <c r="A684" s="1">
        <v>683</v>
      </c>
      <c r="B684" s="1" t="s">
        <v>370</v>
      </c>
      <c r="C684" s="1">
        <v>96</v>
      </c>
      <c r="D684" s="1" t="s">
        <v>329</v>
      </c>
      <c r="E684" s="1" t="s">
        <v>109</v>
      </c>
      <c r="F684" s="1" t="s">
        <v>1</v>
      </c>
      <c r="G684" s="1" t="s">
        <v>355</v>
      </c>
      <c r="H684" s="1" t="s">
        <v>136</v>
      </c>
      <c r="I684" s="1" t="s">
        <v>137</v>
      </c>
      <c r="J684" s="1"/>
      <c r="K684" s="7"/>
    </row>
    <row r="685" spans="1:11" x14ac:dyDescent="0.2">
      <c r="A685" s="1">
        <v>684</v>
      </c>
      <c r="B685" s="1" t="s">
        <v>370</v>
      </c>
      <c r="C685" s="1">
        <v>96</v>
      </c>
      <c r="D685" s="1" t="s">
        <v>329</v>
      </c>
      <c r="E685" s="1" t="s">
        <v>109</v>
      </c>
      <c r="F685" s="1" t="s">
        <v>1</v>
      </c>
      <c r="G685" s="1" t="s">
        <v>355</v>
      </c>
      <c r="H685" s="1" t="s">
        <v>138</v>
      </c>
      <c r="I685" s="1" t="s">
        <v>139</v>
      </c>
      <c r="J685" s="1"/>
      <c r="K685" s="7"/>
    </row>
    <row r="686" spans="1:11" x14ac:dyDescent="0.2">
      <c r="A686" s="1">
        <v>685</v>
      </c>
      <c r="B686" s="1" t="s">
        <v>370</v>
      </c>
      <c r="C686" s="1">
        <v>96</v>
      </c>
      <c r="D686" s="1" t="s">
        <v>329</v>
      </c>
      <c r="E686" s="1" t="s">
        <v>109</v>
      </c>
      <c r="F686" s="1" t="s">
        <v>1</v>
      </c>
      <c r="G686" s="1" t="s">
        <v>355</v>
      </c>
      <c r="H686" s="1" t="s">
        <v>140</v>
      </c>
      <c r="I686" s="1" t="s">
        <v>141</v>
      </c>
      <c r="J686" s="1"/>
      <c r="K686" s="7"/>
    </row>
    <row r="687" spans="1:11" x14ac:dyDescent="0.2">
      <c r="A687" s="1">
        <v>686</v>
      </c>
      <c r="B687" s="1" t="s">
        <v>370</v>
      </c>
      <c r="C687" s="1">
        <v>96</v>
      </c>
      <c r="D687" s="1" t="s">
        <v>329</v>
      </c>
      <c r="E687" s="1" t="s">
        <v>109</v>
      </c>
      <c r="F687" s="1" t="s">
        <v>1</v>
      </c>
      <c r="G687" s="1" t="s">
        <v>355</v>
      </c>
      <c r="H687" s="1" t="s">
        <v>142</v>
      </c>
      <c r="I687" s="1" t="s">
        <v>143</v>
      </c>
      <c r="J687" s="1"/>
      <c r="K687" s="7"/>
    </row>
    <row r="688" spans="1:11" x14ac:dyDescent="0.2">
      <c r="A688" s="1">
        <v>687</v>
      </c>
      <c r="B688" s="1" t="s">
        <v>370</v>
      </c>
      <c r="C688" s="1">
        <v>96</v>
      </c>
      <c r="D688" s="1" t="s">
        <v>329</v>
      </c>
      <c r="E688" s="1" t="s">
        <v>109</v>
      </c>
      <c r="F688" s="1" t="s">
        <v>1</v>
      </c>
      <c r="G688" s="1" t="s">
        <v>355</v>
      </c>
      <c r="H688" s="1" t="s">
        <v>144</v>
      </c>
      <c r="I688" s="1" t="s">
        <v>145</v>
      </c>
      <c r="J688" s="1"/>
      <c r="K688" s="7"/>
    </row>
    <row r="689" spans="1:11" x14ac:dyDescent="0.2">
      <c r="A689" s="1">
        <v>688</v>
      </c>
      <c r="B689" s="1" t="s">
        <v>370</v>
      </c>
      <c r="C689" s="1">
        <v>96</v>
      </c>
      <c r="D689" s="1" t="s">
        <v>329</v>
      </c>
      <c r="E689" s="1" t="s">
        <v>109</v>
      </c>
      <c r="F689" s="1" t="s">
        <v>1</v>
      </c>
      <c r="G689" s="1" t="s">
        <v>355</v>
      </c>
      <c r="H689" s="1" t="s">
        <v>146</v>
      </c>
      <c r="I689" s="1" t="s">
        <v>147</v>
      </c>
      <c r="J689" s="1"/>
      <c r="K689" s="7"/>
    </row>
    <row r="690" spans="1:11" x14ac:dyDescent="0.2">
      <c r="A690" s="1">
        <v>689</v>
      </c>
      <c r="B690" s="1" t="s">
        <v>370</v>
      </c>
      <c r="C690" s="1">
        <v>96</v>
      </c>
      <c r="D690" s="1" t="s">
        <v>329</v>
      </c>
      <c r="E690" s="1" t="s">
        <v>109</v>
      </c>
      <c r="F690" s="1" t="s">
        <v>1</v>
      </c>
      <c r="G690" s="1" t="s">
        <v>355</v>
      </c>
      <c r="H690" s="1" t="s">
        <v>148</v>
      </c>
      <c r="I690" s="1" t="s">
        <v>149</v>
      </c>
      <c r="J690" s="1"/>
      <c r="K690" s="7"/>
    </row>
    <row r="691" spans="1:11" x14ac:dyDescent="0.2">
      <c r="A691" s="1">
        <v>690</v>
      </c>
      <c r="B691" s="1" t="s">
        <v>370</v>
      </c>
      <c r="C691" s="1">
        <v>96</v>
      </c>
      <c r="D691" s="1" t="s">
        <v>329</v>
      </c>
      <c r="E691" s="1" t="s">
        <v>109</v>
      </c>
      <c r="F691" s="1" t="s">
        <v>1</v>
      </c>
      <c r="G691" s="1" t="s">
        <v>355</v>
      </c>
      <c r="H691" s="1" t="s">
        <v>150</v>
      </c>
      <c r="I691" s="1" t="s">
        <v>151</v>
      </c>
      <c r="J691" s="1"/>
      <c r="K691" s="7"/>
    </row>
    <row r="692" spans="1:11" x14ac:dyDescent="0.2">
      <c r="A692" s="1">
        <v>691</v>
      </c>
      <c r="B692" s="1" t="s">
        <v>370</v>
      </c>
      <c r="C692" s="1">
        <v>96</v>
      </c>
      <c r="D692" s="1" t="s">
        <v>329</v>
      </c>
      <c r="E692" s="1" t="s">
        <v>109</v>
      </c>
      <c r="F692" s="1" t="s">
        <v>1</v>
      </c>
      <c r="G692" s="1" t="s">
        <v>355</v>
      </c>
      <c r="H692" s="1" t="s">
        <v>152</v>
      </c>
      <c r="I692" s="1" t="s">
        <v>153</v>
      </c>
      <c r="J692" s="1"/>
      <c r="K692" s="7"/>
    </row>
    <row r="693" spans="1:11" x14ac:dyDescent="0.2">
      <c r="A693" s="1">
        <v>692</v>
      </c>
      <c r="B693" s="1" t="s">
        <v>370</v>
      </c>
      <c r="C693" s="1">
        <v>96</v>
      </c>
      <c r="D693" s="1" t="s">
        <v>329</v>
      </c>
      <c r="E693" s="1" t="s">
        <v>109</v>
      </c>
      <c r="F693" s="1" t="s">
        <v>1</v>
      </c>
      <c r="G693" s="1" t="s">
        <v>355</v>
      </c>
      <c r="H693" s="1" t="s">
        <v>154</v>
      </c>
      <c r="I693" s="1" t="s">
        <v>155</v>
      </c>
      <c r="J693" s="1"/>
      <c r="K693" s="7"/>
    </row>
    <row r="694" spans="1:11" x14ac:dyDescent="0.2">
      <c r="A694" s="1">
        <v>693</v>
      </c>
      <c r="B694" s="1" t="s">
        <v>370</v>
      </c>
      <c r="C694" s="1">
        <v>96</v>
      </c>
      <c r="D694" s="1" t="s">
        <v>329</v>
      </c>
      <c r="E694" s="1" t="s">
        <v>109</v>
      </c>
      <c r="F694" s="1" t="s">
        <v>1</v>
      </c>
      <c r="G694" s="1" t="s">
        <v>355</v>
      </c>
      <c r="H694" s="1" t="s">
        <v>156</v>
      </c>
      <c r="I694" s="1" t="s">
        <v>157</v>
      </c>
      <c r="J694" s="1"/>
      <c r="K694" s="7"/>
    </row>
    <row r="695" spans="1:11" x14ac:dyDescent="0.2">
      <c r="A695" s="1">
        <v>694</v>
      </c>
      <c r="B695" s="1" t="s">
        <v>370</v>
      </c>
      <c r="C695" s="1">
        <v>96</v>
      </c>
      <c r="D695" s="1" t="s">
        <v>329</v>
      </c>
      <c r="E695" s="1" t="s">
        <v>109</v>
      </c>
      <c r="F695" s="1" t="s">
        <v>1</v>
      </c>
      <c r="G695" s="1" t="s">
        <v>355</v>
      </c>
      <c r="H695" s="1" t="s">
        <v>158</v>
      </c>
      <c r="I695" s="1" t="s">
        <v>159</v>
      </c>
      <c r="J695" s="1"/>
      <c r="K695" s="7"/>
    </row>
    <row r="696" spans="1:11" x14ac:dyDescent="0.2">
      <c r="A696" s="1">
        <v>695</v>
      </c>
      <c r="B696" s="1" t="s">
        <v>370</v>
      </c>
      <c r="C696" s="1">
        <v>96</v>
      </c>
      <c r="D696" s="1" t="s">
        <v>329</v>
      </c>
      <c r="E696" s="1" t="s">
        <v>109</v>
      </c>
      <c r="F696" s="1" t="s">
        <v>1</v>
      </c>
      <c r="G696" s="1" t="s">
        <v>355</v>
      </c>
      <c r="H696" s="1" t="s">
        <v>160</v>
      </c>
      <c r="I696" s="1" t="s">
        <v>161</v>
      </c>
      <c r="J696" s="1"/>
      <c r="K696" s="7"/>
    </row>
    <row r="697" spans="1:11" x14ac:dyDescent="0.2">
      <c r="A697" s="1">
        <v>696</v>
      </c>
      <c r="B697" s="1" t="s">
        <v>370</v>
      </c>
      <c r="C697" s="1">
        <v>96</v>
      </c>
      <c r="D697" s="1" t="s">
        <v>329</v>
      </c>
      <c r="E697" s="1" t="s">
        <v>109</v>
      </c>
      <c r="F697" s="1" t="s">
        <v>1</v>
      </c>
      <c r="G697" s="1" t="s">
        <v>355</v>
      </c>
      <c r="H697" s="1" t="s">
        <v>162</v>
      </c>
      <c r="I697" s="1" t="s">
        <v>163</v>
      </c>
      <c r="J697" s="1"/>
      <c r="K697" s="7"/>
    </row>
    <row r="698" spans="1:11" x14ac:dyDescent="0.2">
      <c r="A698" s="1">
        <v>697</v>
      </c>
      <c r="B698" s="1" t="s">
        <v>370</v>
      </c>
      <c r="C698" s="1">
        <v>96</v>
      </c>
      <c r="D698" s="1" t="s">
        <v>329</v>
      </c>
      <c r="E698" s="1" t="s">
        <v>109</v>
      </c>
      <c r="F698" s="1" t="s">
        <v>1</v>
      </c>
      <c r="G698" s="1" t="s">
        <v>355</v>
      </c>
      <c r="H698" s="1" t="s">
        <v>164</v>
      </c>
      <c r="I698" s="1" t="s">
        <v>165</v>
      </c>
      <c r="J698" s="1"/>
      <c r="K698" s="7"/>
    </row>
    <row r="699" spans="1:11" x14ac:dyDescent="0.2">
      <c r="A699" s="1">
        <v>698</v>
      </c>
      <c r="B699" s="1" t="s">
        <v>370</v>
      </c>
      <c r="C699" s="1">
        <v>96</v>
      </c>
      <c r="D699" s="1" t="s">
        <v>329</v>
      </c>
      <c r="E699" s="1" t="s">
        <v>109</v>
      </c>
      <c r="F699" s="1" t="s">
        <v>1</v>
      </c>
      <c r="G699" s="1" t="s">
        <v>355</v>
      </c>
      <c r="H699" s="1" t="s">
        <v>166</v>
      </c>
      <c r="I699" s="1" t="s">
        <v>167</v>
      </c>
      <c r="J699" s="1">
        <v>1</v>
      </c>
      <c r="K699" s="7">
        <v>70814</v>
      </c>
    </row>
    <row r="700" spans="1:11" x14ac:dyDescent="0.2">
      <c r="A700" s="1">
        <v>699</v>
      </c>
      <c r="B700" s="1" t="s">
        <v>370</v>
      </c>
      <c r="C700" s="1">
        <v>96</v>
      </c>
      <c r="D700" s="1" t="s">
        <v>329</v>
      </c>
      <c r="E700" s="1" t="s">
        <v>109</v>
      </c>
      <c r="F700" s="1" t="s">
        <v>1</v>
      </c>
      <c r="G700" s="1" t="s">
        <v>355</v>
      </c>
      <c r="H700" s="1" t="s">
        <v>168</v>
      </c>
      <c r="I700" s="1" t="s">
        <v>169</v>
      </c>
      <c r="J700" s="1">
        <v>2.92</v>
      </c>
      <c r="K700" s="7">
        <v>125167</v>
      </c>
    </row>
    <row r="701" spans="1:11" x14ac:dyDescent="0.2">
      <c r="A701" s="1">
        <v>700</v>
      </c>
      <c r="B701" s="1" t="s">
        <v>370</v>
      </c>
      <c r="C701" s="1">
        <v>96</v>
      </c>
      <c r="D701" s="1" t="s">
        <v>329</v>
      </c>
      <c r="E701" s="1" t="s">
        <v>109</v>
      </c>
      <c r="F701" s="1" t="s">
        <v>1</v>
      </c>
      <c r="G701" s="1" t="s">
        <v>355</v>
      </c>
      <c r="H701" s="1" t="s">
        <v>170</v>
      </c>
      <c r="I701" s="1" t="s">
        <v>171</v>
      </c>
      <c r="J701" s="1"/>
      <c r="K701" s="7"/>
    </row>
    <row r="702" spans="1:11" x14ac:dyDescent="0.2">
      <c r="A702" s="1">
        <v>701</v>
      </c>
      <c r="B702" s="1" t="s">
        <v>370</v>
      </c>
      <c r="C702" s="1">
        <v>96</v>
      </c>
      <c r="D702" s="1" t="s">
        <v>329</v>
      </c>
      <c r="E702" s="1" t="s">
        <v>109</v>
      </c>
      <c r="F702" s="1" t="s">
        <v>1</v>
      </c>
      <c r="G702" s="1" t="s">
        <v>355</v>
      </c>
      <c r="H702" s="1" t="s">
        <v>172</v>
      </c>
      <c r="I702" s="1" t="s">
        <v>173</v>
      </c>
      <c r="J702" s="1"/>
      <c r="K702" s="7"/>
    </row>
    <row r="703" spans="1:11" x14ac:dyDescent="0.2">
      <c r="A703" s="1">
        <v>702</v>
      </c>
      <c r="B703" s="1" t="s">
        <v>370</v>
      </c>
      <c r="C703" s="1">
        <v>96</v>
      </c>
      <c r="D703" s="1" t="s">
        <v>329</v>
      </c>
      <c r="E703" s="1" t="s">
        <v>109</v>
      </c>
      <c r="F703" s="1" t="s">
        <v>1</v>
      </c>
      <c r="G703" s="1" t="s">
        <v>355</v>
      </c>
      <c r="H703" s="1" t="s">
        <v>174</v>
      </c>
      <c r="I703" s="1" t="s">
        <v>175</v>
      </c>
      <c r="J703" s="1"/>
      <c r="K703" s="7"/>
    </row>
    <row r="704" spans="1:11" x14ac:dyDescent="0.2">
      <c r="A704" s="1">
        <v>703</v>
      </c>
      <c r="B704" s="1" t="s">
        <v>370</v>
      </c>
      <c r="C704" s="1">
        <v>96</v>
      </c>
      <c r="D704" s="1" t="s">
        <v>329</v>
      </c>
      <c r="E704" s="1" t="s">
        <v>109</v>
      </c>
      <c r="F704" s="1" t="s">
        <v>1</v>
      </c>
      <c r="G704" s="1" t="s">
        <v>355</v>
      </c>
      <c r="H704" s="1" t="s">
        <v>176</v>
      </c>
      <c r="I704" s="1" t="s">
        <v>177</v>
      </c>
      <c r="J704" s="1"/>
      <c r="K704" s="7"/>
    </row>
    <row r="705" spans="1:11" x14ac:dyDescent="0.2">
      <c r="A705" s="1">
        <v>704</v>
      </c>
      <c r="B705" s="1" t="s">
        <v>370</v>
      </c>
      <c r="C705" s="1">
        <v>96</v>
      </c>
      <c r="D705" s="1" t="s">
        <v>329</v>
      </c>
      <c r="E705" s="1" t="s">
        <v>109</v>
      </c>
      <c r="F705" s="1" t="s">
        <v>1</v>
      </c>
      <c r="G705" s="1" t="s">
        <v>355</v>
      </c>
      <c r="H705" s="1" t="s">
        <v>178</v>
      </c>
      <c r="I705" s="1" t="s">
        <v>179</v>
      </c>
      <c r="J705" s="1">
        <v>0.54</v>
      </c>
      <c r="K705" s="7">
        <v>25534</v>
      </c>
    </row>
    <row r="706" spans="1:11" x14ac:dyDescent="0.2">
      <c r="A706" s="1">
        <v>705</v>
      </c>
      <c r="B706" s="1" t="s">
        <v>370</v>
      </c>
      <c r="C706" s="1">
        <v>96</v>
      </c>
      <c r="D706" s="1" t="s">
        <v>329</v>
      </c>
      <c r="E706" s="1" t="s">
        <v>109</v>
      </c>
      <c r="F706" s="1" t="s">
        <v>1</v>
      </c>
      <c r="G706" s="1" t="s">
        <v>355</v>
      </c>
      <c r="H706" s="1" t="s">
        <v>180</v>
      </c>
      <c r="I706" s="1" t="s">
        <v>181</v>
      </c>
      <c r="J706" s="1"/>
      <c r="K706" s="7"/>
    </row>
    <row r="707" spans="1:11" x14ac:dyDescent="0.2">
      <c r="A707" s="1">
        <v>706</v>
      </c>
      <c r="B707" s="1" t="s">
        <v>370</v>
      </c>
      <c r="C707" s="1">
        <v>96</v>
      </c>
      <c r="D707" s="1" t="s">
        <v>329</v>
      </c>
      <c r="E707" s="1" t="s">
        <v>109</v>
      </c>
      <c r="F707" s="1" t="s">
        <v>1</v>
      </c>
      <c r="G707" s="1" t="s">
        <v>355</v>
      </c>
      <c r="H707" s="1" t="s">
        <v>182</v>
      </c>
      <c r="I707" s="1" t="s">
        <v>183</v>
      </c>
      <c r="J707" s="1"/>
      <c r="K707" s="7"/>
    </row>
    <row r="708" spans="1:11" x14ac:dyDescent="0.2">
      <c r="A708" s="1">
        <v>707</v>
      </c>
      <c r="B708" s="1" t="s">
        <v>370</v>
      </c>
      <c r="C708" s="1">
        <v>96</v>
      </c>
      <c r="D708" s="1" t="s">
        <v>329</v>
      </c>
      <c r="E708" s="1" t="s">
        <v>109</v>
      </c>
      <c r="F708" s="1" t="s">
        <v>1</v>
      </c>
      <c r="G708" s="1" t="s">
        <v>353</v>
      </c>
      <c r="H708" s="1" t="s">
        <v>184</v>
      </c>
      <c r="I708" s="1" t="s">
        <v>185</v>
      </c>
      <c r="J708" s="1" t="s">
        <v>325</v>
      </c>
      <c r="K708" s="7"/>
    </row>
    <row r="709" spans="1:11" x14ac:dyDescent="0.2">
      <c r="A709" s="1">
        <v>708</v>
      </c>
      <c r="B709" s="1" t="s">
        <v>370</v>
      </c>
      <c r="C709" s="1">
        <v>96</v>
      </c>
      <c r="D709" s="1" t="s">
        <v>329</v>
      </c>
      <c r="E709" s="1" t="s">
        <v>109</v>
      </c>
      <c r="F709" s="1" t="s">
        <v>8</v>
      </c>
      <c r="G709" s="1" t="s">
        <v>353</v>
      </c>
      <c r="H709" s="1" t="s">
        <v>186</v>
      </c>
      <c r="I709" s="1" t="s">
        <v>187</v>
      </c>
      <c r="J709" s="1">
        <v>4.46</v>
      </c>
      <c r="K709" s="7">
        <v>221515</v>
      </c>
    </row>
    <row r="710" spans="1:11" x14ac:dyDescent="0.2">
      <c r="A710" s="1">
        <v>709</v>
      </c>
      <c r="B710" s="1" t="s">
        <v>370</v>
      </c>
      <c r="C710" s="1">
        <v>96</v>
      </c>
      <c r="D710" s="1" t="s">
        <v>329</v>
      </c>
      <c r="E710" s="1" t="s">
        <v>188</v>
      </c>
      <c r="F710" s="1" t="s">
        <v>8</v>
      </c>
      <c r="G710" s="1" t="s">
        <v>353</v>
      </c>
      <c r="H710" s="1" t="s">
        <v>189</v>
      </c>
      <c r="I710" s="1" t="s">
        <v>190</v>
      </c>
      <c r="J710" s="1">
        <v>4.46</v>
      </c>
      <c r="K710" s="7">
        <v>221515</v>
      </c>
    </row>
    <row r="711" spans="1:11" x14ac:dyDescent="0.2">
      <c r="A711" s="1">
        <v>710</v>
      </c>
      <c r="B711" s="1" t="s">
        <v>370</v>
      </c>
      <c r="C711" s="1">
        <v>96</v>
      </c>
      <c r="D711" s="1" t="s">
        <v>329</v>
      </c>
      <c r="E711" s="1" t="s">
        <v>188</v>
      </c>
      <c r="F711" s="1" t="s">
        <v>1</v>
      </c>
      <c r="G711" s="1" t="s">
        <v>353</v>
      </c>
      <c r="H711" s="1" t="s">
        <v>191</v>
      </c>
      <c r="I711" s="1" t="s">
        <v>192</v>
      </c>
      <c r="J711" s="1"/>
      <c r="K711" s="7"/>
    </row>
    <row r="712" spans="1:11" x14ac:dyDescent="0.2">
      <c r="A712" s="1">
        <v>711</v>
      </c>
      <c r="B712" s="1" t="s">
        <v>370</v>
      </c>
      <c r="C712" s="1">
        <v>96</v>
      </c>
      <c r="D712" s="1" t="s">
        <v>329</v>
      </c>
      <c r="E712" s="1" t="s">
        <v>188</v>
      </c>
      <c r="F712" s="1" t="s">
        <v>1</v>
      </c>
      <c r="G712" s="1" t="s">
        <v>353</v>
      </c>
      <c r="H712" s="1" t="s">
        <v>193</v>
      </c>
      <c r="I712" s="1" t="s">
        <v>194</v>
      </c>
      <c r="J712" s="1"/>
      <c r="K712" s="7"/>
    </row>
    <row r="713" spans="1:11" x14ac:dyDescent="0.2">
      <c r="A713" s="1">
        <v>712</v>
      </c>
      <c r="B713" s="1" t="s">
        <v>370</v>
      </c>
      <c r="C713" s="1">
        <v>96</v>
      </c>
      <c r="D713" s="1" t="s">
        <v>329</v>
      </c>
      <c r="E713" s="1" t="s">
        <v>188</v>
      </c>
      <c r="F713" s="1" t="s">
        <v>1</v>
      </c>
      <c r="G713" s="1" t="s">
        <v>353</v>
      </c>
      <c r="H713" s="1" t="s">
        <v>195</v>
      </c>
      <c r="I713" s="1" t="s">
        <v>196</v>
      </c>
      <c r="J713" s="1"/>
      <c r="K713" s="7"/>
    </row>
    <row r="714" spans="1:11" x14ac:dyDescent="0.2">
      <c r="A714" s="1">
        <v>713</v>
      </c>
      <c r="B714" s="1" t="s">
        <v>370</v>
      </c>
      <c r="C714" s="1">
        <v>96</v>
      </c>
      <c r="D714" s="1" t="s">
        <v>329</v>
      </c>
      <c r="E714" s="1" t="s">
        <v>188</v>
      </c>
      <c r="F714" s="1" t="s">
        <v>1</v>
      </c>
      <c r="G714" s="1" t="s">
        <v>353</v>
      </c>
      <c r="H714" s="1" t="s">
        <v>197</v>
      </c>
      <c r="I714" s="1" t="s">
        <v>198</v>
      </c>
      <c r="J714" s="1"/>
      <c r="K714" s="7"/>
    </row>
    <row r="715" spans="1:11" x14ac:dyDescent="0.2">
      <c r="A715" s="1">
        <v>714</v>
      </c>
      <c r="B715" s="1" t="s">
        <v>370</v>
      </c>
      <c r="C715" s="1">
        <v>96</v>
      </c>
      <c r="D715" s="1" t="s">
        <v>329</v>
      </c>
      <c r="E715" s="1" t="s">
        <v>188</v>
      </c>
      <c r="F715" s="1" t="s">
        <v>8</v>
      </c>
      <c r="G715" s="1" t="s">
        <v>353</v>
      </c>
      <c r="H715" s="1" t="s">
        <v>199</v>
      </c>
      <c r="I715" s="1" t="s">
        <v>200</v>
      </c>
      <c r="J715" s="1">
        <v>0</v>
      </c>
      <c r="K715" s="7">
        <v>0</v>
      </c>
    </row>
    <row r="716" spans="1:11" x14ac:dyDescent="0.2">
      <c r="A716" s="1">
        <v>715</v>
      </c>
      <c r="B716" s="1" t="s">
        <v>370</v>
      </c>
      <c r="C716" s="1">
        <v>96</v>
      </c>
      <c r="D716" s="1" t="s">
        <v>329</v>
      </c>
      <c r="E716" s="1" t="s">
        <v>188</v>
      </c>
      <c r="F716" s="1" t="s">
        <v>1</v>
      </c>
      <c r="G716" s="1" t="s">
        <v>353</v>
      </c>
      <c r="H716" s="1" t="s">
        <v>201</v>
      </c>
      <c r="I716" s="1" t="s">
        <v>202</v>
      </c>
      <c r="J716" s="1"/>
      <c r="K716" s="7"/>
    </row>
    <row r="717" spans="1:11" x14ac:dyDescent="0.2">
      <c r="A717" s="1">
        <v>716</v>
      </c>
      <c r="B717" s="1" t="s">
        <v>370</v>
      </c>
      <c r="C717" s="1">
        <v>96</v>
      </c>
      <c r="D717" s="1" t="s">
        <v>329</v>
      </c>
      <c r="E717" s="1" t="s">
        <v>188</v>
      </c>
      <c r="F717" s="1" t="s">
        <v>8</v>
      </c>
      <c r="G717" s="1" t="s">
        <v>353</v>
      </c>
      <c r="H717" s="1" t="s">
        <v>203</v>
      </c>
      <c r="I717" s="1" t="s">
        <v>204</v>
      </c>
      <c r="J717" s="1">
        <v>4.46</v>
      </c>
      <c r="K717" s="7">
        <v>221515</v>
      </c>
    </row>
    <row r="718" spans="1:11" x14ac:dyDescent="0.2">
      <c r="A718" s="1">
        <v>717</v>
      </c>
      <c r="B718" s="1" t="s">
        <v>370</v>
      </c>
      <c r="C718" s="1">
        <v>96</v>
      </c>
      <c r="D718" s="1" t="s">
        <v>329</v>
      </c>
      <c r="E718" s="1" t="s">
        <v>188</v>
      </c>
      <c r="F718" s="1" t="s">
        <v>1</v>
      </c>
      <c r="G718" s="1" t="s">
        <v>353</v>
      </c>
      <c r="H718" s="1" t="s">
        <v>205</v>
      </c>
      <c r="I718" s="1" t="s">
        <v>206</v>
      </c>
      <c r="J718" s="1"/>
      <c r="K718" s="7">
        <v>21920</v>
      </c>
    </row>
    <row r="719" spans="1:11" x14ac:dyDescent="0.2">
      <c r="A719" s="1">
        <v>718</v>
      </c>
      <c r="B719" s="1" t="s">
        <v>370</v>
      </c>
      <c r="C719" s="1">
        <v>96</v>
      </c>
      <c r="D719" s="1" t="s">
        <v>329</v>
      </c>
      <c r="E719" s="1" t="s">
        <v>188</v>
      </c>
      <c r="F719" s="1" t="s">
        <v>1</v>
      </c>
      <c r="G719" s="1" t="s">
        <v>353</v>
      </c>
      <c r="H719" s="1" t="s">
        <v>207</v>
      </c>
      <c r="I719" s="1" t="s">
        <v>208</v>
      </c>
      <c r="J719" s="1"/>
      <c r="K719" s="7">
        <v>33000</v>
      </c>
    </row>
    <row r="720" spans="1:11" x14ac:dyDescent="0.2">
      <c r="A720" s="1">
        <v>719</v>
      </c>
      <c r="B720" s="1" t="s">
        <v>370</v>
      </c>
      <c r="C720" s="1">
        <v>96</v>
      </c>
      <c r="D720" s="1" t="s">
        <v>329</v>
      </c>
      <c r="E720" s="1" t="s">
        <v>188</v>
      </c>
      <c r="F720" s="1" t="s">
        <v>1</v>
      </c>
      <c r="G720" s="1" t="s">
        <v>353</v>
      </c>
      <c r="H720" s="1" t="s">
        <v>209</v>
      </c>
      <c r="I720" s="1" t="s">
        <v>210</v>
      </c>
      <c r="J720" s="1"/>
      <c r="K720" s="7"/>
    </row>
    <row r="721" spans="1:11" x14ac:dyDescent="0.2">
      <c r="A721" s="1">
        <v>720</v>
      </c>
      <c r="B721" s="1" t="s">
        <v>370</v>
      </c>
      <c r="C721" s="1">
        <v>96</v>
      </c>
      <c r="D721" s="1" t="s">
        <v>329</v>
      </c>
      <c r="E721" s="1" t="s">
        <v>188</v>
      </c>
      <c r="F721" s="1" t="s">
        <v>8</v>
      </c>
      <c r="G721" s="1" t="s">
        <v>353</v>
      </c>
      <c r="H721" s="1" t="s">
        <v>211</v>
      </c>
      <c r="I721" s="1" t="s">
        <v>212</v>
      </c>
      <c r="J721" s="1"/>
      <c r="K721" s="7">
        <v>276435</v>
      </c>
    </row>
    <row r="722" spans="1:11" x14ac:dyDescent="0.2">
      <c r="A722" s="1">
        <v>721</v>
      </c>
      <c r="B722" s="1" t="s">
        <v>370</v>
      </c>
      <c r="C722" s="1">
        <v>96</v>
      </c>
      <c r="D722" s="1" t="s">
        <v>329</v>
      </c>
      <c r="E722" s="1" t="s">
        <v>188</v>
      </c>
      <c r="F722" s="1" t="s">
        <v>1</v>
      </c>
      <c r="G722" s="1" t="s">
        <v>353</v>
      </c>
      <c r="H722" s="1" t="s">
        <v>213</v>
      </c>
      <c r="I722" s="1" t="s">
        <v>214</v>
      </c>
      <c r="J722" s="1"/>
      <c r="K722" s="7"/>
    </row>
    <row r="723" spans="1:11" x14ac:dyDescent="0.2">
      <c r="A723" s="1">
        <v>722</v>
      </c>
      <c r="B723" s="1" t="s">
        <v>370</v>
      </c>
      <c r="C723" s="1">
        <v>96</v>
      </c>
      <c r="D723" s="1" t="s">
        <v>329</v>
      </c>
      <c r="E723" s="1" t="s">
        <v>188</v>
      </c>
      <c r="F723" s="1" t="s">
        <v>1</v>
      </c>
      <c r="G723" s="1" t="s">
        <v>353</v>
      </c>
      <c r="H723" s="1" t="s">
        <v>215</v>
      </c>
      <c r="I723" s="1" t="s">
        <v>216</v>
      </c>
      <c r="J723" s="1"/>
      <c r="K723" s="7"/>
    </row>
    <row r="724" spans="1:11" x14ac:dyDescent="0.2">
      <c r="A724" s="1">
        <v>723</v>
      </c>
      <c r="B724" s="1" t="s">
        <v>370</v>
      </c>
      <c r="C724" s="1">
        <v>96</v>
      </c>
      <c r="D724" s="1" t="s">
        <v>329</v>
      </c>
      <c r="E724" s="1" t="s">
        <v>188</v>
      </c>
      <c r="F724" s="1" t="s">
        <v>1</v>
      </c>
      <c r="G724" s="1" t="s">
        <v>353</v>
      </c>
      <c r="H724" s="1" t="s">
        <v>217</v>
      </c>
      <c r="I724" s="1" t="s">
        <v>218</v>
      </c>
      <c r="J724" s="1"/>
      <c r="K724" s="7"/>
    </row>
    <row r="725" spans="1:11" x14ac:dyDescent="0.2">
      <c r="A725" s="1">
        <v>724</v>
      </c>
      <c r="B725" s="1" t="s">
        <v>370</v>
      </c>
      <c r="C725" s="1">
        <v>96</v>
      </c>
      <c r="D725" s="1" t="s">
        <v>329</v>
      </c>
      <c r="E725" s="1" t="s">
        <v>188</v>
      </c>
      <c r="F725" s="1" t="s">
        <v>1</v>
      </c>
      <c r="G725" s="1" t="s">
        <v>353</v>
      </c>
      <c r="H725" s="1" t="s">
        <v>219</v>
      </c>
      <c r="I725" s="1" t="s">
        <v>220</v>
      </c>
      <c r="J725" s="1"/>
      <c r="K725" s="7">
        <v>1008</v>
      </c>
    </row>
    <row r="726" spans="1:11" x14ac:dyDescent="0.2">
      <c r="A726" s="1">
        <v>725</v>
      </c>
      <c r="B726" s="1" t="s">
        <v>370</v>
      </c>
      <c r="C726" s="1">
        <v>96</v>
      </c>
      <c r="D726" s="1" t="s">
        <v>329</v>
      </c>
      <c r="E726" s="1" t="s">
        <v>188</v>
      </c>
      <c r="F726" s="1" t="s">
        <v>8</v>
      </c>
      <c r="G726" s="1" t="s">
        <v>353</v>
      </c>
      <c r="H726" s="1" t="s">
        <v>221</v>
      </c>
      <c r="I726" s="1" t="s">
        <v>222</v>
      </c>
      <c r="J726" s="1"/>
      <c r="K726" s="7">
        <v>1008</v>
      </c>
    </row>
    <row r="727" spans="1:11" x14ac:dyDescent="0.2">
      <c r="A727" s="1">
        <v>726</v>
      </c>
      <c r="B727" s="1" t="s">
        <v>370</v>
      </c>
      <c r="C727" s="1">
        <v>96</v>
      </c>
      <c r="D727" s="1" t="s">
        <v>329</v>
      </c>
      <c r="E727" s="1" t="s">
        <v>188</v>
      </c>
      <c r="F727" s="1" t="s">
        <v>1</v>
      </c>
      <c r="G727" s="1" t="s">
        <v>353</v>
      </c>
      <c r="H727" s="1" t="s">
        <v>223</v>
      </c>
      <c r="I727" s="1" t="s">
        <v>224</v>
      </c>
      <c r="J727" s="1"/>
      <c r="K727" s="7"/>
    </row>
    <row r="728" spans="1:11" x14ac:dyDescent="0.2">
      <c r="A728" s="1">
        <v>727</v>
      </c>
      <c r="B728" s="1" t="s">
        <v>370</v>
      </c>
      <c r="C728" s="1">
        <v>96</v>
      </c>
      <c r="D728" s="1" t="s">
        <v>329</v>
      </c>
      <c r="E728" s="1" t="s">
        <v>188</v>
      </c>
      <c r="F728" s="1" t="s">
        <v>1</v>
      </c>
      <c r="G728" s="1" t="s">
        <v>353</v>
      </c>
      <c r="H728" s="1" t="s">
        <v>225</v>
      </c>
      <c r="I728" s="1" t="s">
        <v>226</v>
      </c>
      <c r="J728" s="1"/>
      <c r="K728" s="7"/>
    </row>
    <row r="729" spans="1:11" x14ac:dyDescent="0.2">
      <c r="A729" s="1">
        <v>728</v>
      </c>
      <c r="B729" s="1" t="s">
        <v>370</v>
      </c>
      <c r="C729" s="1">
        <v>96</v>
      </c>
      <c r="D729" s="1" t="s">
        <v>329</v>
      </c>
      <c r="E729" s="1" t="s">
        <v>188</v>
      </c>
      <c r="F729" s="1" t="s">
        <v>1</v>
      </c>
      <c r="G729" s="1" t="s">
        <v>353</v>
      </c>
      <c r="H729" s="1" t="s">
        <v>227</v>
      </c>
      <c r="I729" s="1" t="s">
        <v>228</v>
      </c>
      <c r="J729" s="1"/>
      <c r="K729" s="7">
        <v>24989</v>
      </c>
    </row>
    <row r="730" spans="1:11" x14ac:dyDescent="0.2">
      <c r="A730" s="1">
        <v>729</v>
      </c>
      <c r="B730" s="1" t="s">
        <v>370</v>
      </c>
      <c r="C730" s="1">
        <v>96</v>
      </c>
      <c r="D730" s="1" t="s">
        <v>329</v>
      </c>
      <c r="E730" s="1" t="s">
        <v>188</v>
      </c>
      <c r="F730" s="1" t="s">
        <v>1</v>
      </c>
      <c r="G730" s="1" t="s">
        <v>353</v>
      </c>
      <c r="H730" s="1" t="s">
        <v>229</v>
      </c>
      <c r="I730" s="1" t="s">
        <v>230</v>
      </c>
      <c r="J730" s="1"/>
      <c r="K730" s="7"/>
    </row>
    <row r="731" spans="1:11" x14ac:dyDescent="0.2">
      <c r="A731" s="1">
        <v>730</v>
      </c>
      <c r="B731" s="1" t="s">
        <v>370</v>
      </c>
      <c r="C731" s="1">
        <v>96</v>
      </c>
      <c r="D731" s="1" t="s">
        <v>329</v>
      </c>
      <c r="E731" s="1" t="s">
        <v>188</v>
      </c>
      <c r="F731" s="1" t="s">
        <v>1</v>
      </c>
      <c r="G731" s="1" t="s">
        <v>353</v>
      </c>
      <c r="H731" s="1" t="s">
        <v>231</v>
      </c>
      <c r="I731" s="1" t="s">
        <v>232</v>
      </c>
      <c r="J731" s="1"/>
      <c r="K731" s="7"/>
    </row>
    <row r="732" spans="1:11" x14ac:dyDescent="0.2">
      <c r="A732" s="1">
        <v>731</v>
      </c>
      <c r="B732" s="1" t="s">
        <v>370</v>
      </c>
      <c r="C732" s="1">
        <v>96</v>
      </c>
      <c r="D732" s="1" t="s">
        <v>329</v>
      </c>
      <c r="E732" s="1" t="s">
        <v>188</v>
      </c>
      <c r="F732" s="1" t="s">
        <v>1</v>
      </c>
      <c r="G732" s="1" t="s">
        <v>353</v>
      </c>
      <c r="H732" s="1" t="s">
        <v>233</v>
      </c>
      <c r="I732" s="1" t="s">
        <v>234</v>
      </c>
      <c r="J732" s="1"/>
      <c r="K732" s="7">
        <v>7187</v>
      </c>
    </row>
    <row r="733" spans="1:11" x14ac:dyDescent="0.2">
      <c r="A733" s="1">
        <v>732</v>
      </c>
      <c r="B733" s="1" t="s">
        <v>370</v>
      </c>
      <c r="C733" s="1">
        <v>96</v>
      </c>
      <c r="D733" s="1" t="s">
        <v>329</v>
      </c>
      <c r="E733" s="1" t="s">
        <v>188</v>
      </c>
      <c r="F733" s="1" t="s">
        <v>1</v>
      </c>
      <c r="G733" s="1" t="s">
        <v>353</v>
      </c>
      <c r="H733" s="1" t="s">
        <v>235</v>
      </c>
      <c r="I733" s="1" t="s">
        <v>236</v>
      </c>
      <c r="J733" s="1"/>
      <c r="K733" s="7"/>
    </row>
    <row r="734" spans="1:11" x14ac:dyDescent="0.2">
      <c r="A734" s="1">
        <v>733</v>
      </c>
      <c r="B734" s="1" t="s">
        <v>370</v>
      </c>
      <c r="C734" s="1">
        <v>96</v>
      </c>
      <c r="D734" s="1" t="s">
        <v>329</v>
      </c>
      <c r="E734" s="1" t="s">
        <v>188</v>
      </c>
      <c r="F734" s="1" t="s">
        <v>1</v>
      </c>
      <c r="G734" s="1" t="s">
        <v>353</v>
      </c>
      <c r="H734" s="1" t="s">
        <v>237</v>
      </c>
      <c r="I734" s="1" t="s">
        <v>238</v>
      </c>
      <c r="J734" s="1"/>
      <c r="K734" s="7"/>
    </row>
    <row r="735" spans="1:11" x14ac:dyDescent="0.2">
      <c r="A735" s="1">
        <v>734</v>
      </c>
      <c r="B735" s="1" t="s">
        <v>370</v>
      </c>
      <c r="C735" s="1">
        <v>96</v>
      </c>
      <c r="D735" s="1" t="s">
        <v>329</v>
      </c>
      <c r="E735" s="1" t="s">
        <v>188</v>
      </c>
      <c r="F735" s="1" t="s">
        <v>1</v>
      </c>
      <c r="G735" s="1" t="s">
        <v>353</v>
      </c>
      <c r="H735" s="1" t="s">
        <v>239</v>
      </c>
      <c r="I735" s="1" t="s">
        <v>240</v>
      </c>
      <c r="J735" s="1"/>
      <c r="K735" s="7">
        <v>100</v>
      </c>
    </row>
    <row r="736" spans="1:11" x14ac:dyDescent="0.2">
      <c r="A736" s="1">
        <v>735</v>
      </c>
      <c r="B736" s="1" t="s">
        <v>370</v>
      </c>
      <c r="C736" s="1">
        <v>96</v>
      </c>
      <c r="D736" s="1" t="s">
        <v>329</v>
      </c>
      <c r="E736" s="1" t="s">
        <v>188</v>
      </c>
      <c r="F736" s="1" t="s">
        <v>1</v>
      </c>
      <c r="G736" s="1" t="s">
        <v>353</v>
      </c>
      <c r="H736" s="1" t="s">
        <v>241</v>
      </c>
      <c r="I736" s="1" t="s">
        <v>242</v>
      </c>
      <c r="J736" s="1"/>
      <c r="K736" s="7"/>
    </row>
    <row r="737" spans="1:11" x14ac:dyDescent="0.2">
      <c r="A737" s="1">
        <v>736</v>
      </c>
      <c r="B737" s="1" t="s">
        <v>370</v>
      </c>
      <c r="C737" s="1">
        <v>96</v>
      </c>
      <c r="D737" s="1" t="s">
        <v>329</v>
      </c>
      <c r="E737" s="1" t="s">
        <v>188</v>
      </c>
      <c r="F737" s="1" t="s">
        <v>1</v>
      </c>
      <c r="G737" s="1" t="s">
        <v>353</v>
      </c>
      <c r="H737" s="1" t="s">
        <v>243</v>
      </c>
      <c r="I737" s="1" t="s">
        <v>244</v>
      </c>
      <c r="J737" s="1"/>
      <c r="K737" s="7"/>
    </row>
    <row r="738" spans="1:11" x14ac:dyDescent="0.2">
      <c r="A738" s="1">
        <v>737</v>
      </c>
      <c r="B738" s="1" t="s">
        <v>370</v>
      </c>
      <c r="C738" s="1">
        <v>96</v>
      </c>
      <c r="D738" s="1" t="s">
        <v>329</v>
      </c>
      <c r="E738" s="1" t="s">
        <v>188</v>
      </c>
      <c r="F738" s="1" t="s">
        <v>1</v>
      </c>
      <c r="G738" s="1" t="s">
        <v>353</v>
      </c>
      <c r="H738" s="1" t="s">
        <v>245</v>
      </c>
      <c r="I738" s="1" t="s">
        <v>246</v>
      </c>
      <c r="J738" s="1"/>
      <c r="K738" s="7">
        <v>82</v>
      </c>
    </row>
    <row r="739" spans="1:11" x14ac:dyDescent="0.2">
      <c r="A739" s="1">
        <v>738</v>
      </c>
      <c r="B739" s="1" t="s">
        <v>370</v>
      </c>
      <c r="C739" s="1">
        <v>96</v>
      </c>
      <c r="D739" s="1" t="s">
        <v>329</v>
      </c>
      <c r="E739" s="1" t="s">
        <v>188</v>
      </c>
      <c r="F739" s="1" t="s">
        <v>1</v>
      </c>
      <c r="G739" s="1" t="s">
        <v>353</v>
      </c>
      <c r="H739" s="1" t="s">
        <v>247</v>
      </c>
      <c r="I739" s="1" t="s">
        <v>248</v>
      </c>
      <c r="J739" s="1"/>
      <c r="K739" s="7"/>
    </row>
    <row r="740" spans="1:11" x14ac:dyDescent="0.2">
      <c r="A740" s="1">
        <v>739</v>
      </c>
      <c r="B740" s="1" t="s">
        <v>370</v>
      </c>
      <c r="C740" s="1">
        <v>96</v>
      </c>
      <c r="D740" s="1" t="s">
        <v>329</v>
      </c>
      <c r="E740" s="1" t="s">
        <v>188</v>
      </c>
      <c r="F740" s="1" t="s">
        <v>1</v>
      </c>
      <c r="G740" s="1" t="s">
        <v>353</v>
      </c>
      <c r="H740" s="1" t="s">
        <v>249</v>
      </c>
      <c r="I740" s="1" t="s">
        <v>250</v>
      </c>
      <c r="J740" s="1"/>
      <c r="K740" s="7"/>
    </row>
    <row r="741" spans="1:11" x14ac:dyDescent="0.2">
      <c r="A741" s="1">
        <v>740</v>
      </c>
      <c r="B741" s="1" t="s">
        <v>370</v>
      </c>
      <c r="C741" s="1">
        <v>96</v>
      </c>
      <c r="D741" s="1" t="s">
        <v>329</v>
      </c>
      <c r="E741" s="1" t="s">
        <v>188</v>
      </c>
      <c r="F741" s="1" t="s">
        <v>1</v>
      </c>
      <c r="G741" s="1" t="s">
        <v>353</v>
      </c>
      <c r="H741" s="1" t="s">
        <v>251</v>
      </c>
      <c r="I741" s="1" t="s">
        <v>252</v>
      </c>
      <c r="J741" s="1"/>
      <c r="K741" s="7"/>
    </row>
    <row r="742" spans="1:11" x14ac:dyDescent="0.2">
      <c r="A742" s="1">
        <v>741</v>
      </c>
      <c r="B742" s="1" t="s">
        <v>370</v>
      </c>
      <c r="C742" s="1">
        <v>96</v>
      </c>
      <c r="D742" s="1" t="s">
        <v>329</v>
      </c>
      <c r="E742" s="1" t="s">
        <v>188</v>
      </c>
      <c r="F742" s="1" t="s">
        <v>1</v>
      </c>
      <c r="G742" s="1" t="s">
        <v>353</v>
      </c>
      <c r="H742" s="1" t="s">
        <v>253</v>
      </c>
      <c r="I742" s="1" t="s">
        <v>254</v>
      </c>
      <c r="J742" s="1"/>
      <c r="K742" s="7"/>
    </row>
    <row r="743" spans="1:11" x14ac:dyDescent="0.2">
      <c r="A743" s="1">
        <v>742</v>
      </c>
      <c r="B743" s="1" t="s">
        <v>370</v>
      </c>
      <c r="C743" s="1">
        <v>96</v>
      </c>
      <c r="D743" s="1" t="s">
        <v>329</v>
      </c>
      <c r="E743" s="1" t="s">
        <v>188</v>
      </c>
      <c r="F743" s="1" t="s">
        <v>1</v>
      </c>
      <c r="G743" s="1" t="s">
        <v>353</v>
      </c>
      <c r="H743" s="1" t="s">
        <v>255</v>
      </c>
      <c r="I743" s="1" t="s">
        <v>256</v>
      </c>
      <c r="J743" s="1"/>
      <c r="K743" s="7"/>
    </row>
    <row r="744" spans="1:11" x14ac:dyDescent="0.2">
      <c r="A744" s="1">
        <v>743</v>
      </c>
      <c r="B744" s="1" t="s">
        <v>370</v>
      </c>
      <c r="C744" s="1">
        <v>96</v>
      </c>
      <c r="D744" s="1" t="s">
        <v>329</v>
      </c>
      <c r="E744" s="1" t="s">
        <v>188</v>
      </c>
      <c r="F744" s="1" t="s">
        <v>1</v>
      </c>
      <c r="G744" s="1" t="s">
        <v>353</v>
      </c>
      <c r="H744" s="1" t="s">
        <v>257</v>
      </c>
      <c r="I744" s="1" t="s">
        <v>258</v>
      </c>
      <c r="J744" s="1"/>
      <c r="K744" s="7"/>
    </row>
    <row r="745" spans="1:11" x14ac:dyDescent="0.2">
      <c r="A745" s="1">
        <v>744</v>
      </c>
      <c r="B745" s="1" t="s">
        <v>370</v>
      </c>
      <c r="C745" s="1">
        <v>96</v>
      </c>
      <c r="D745" s="1" t="s">
        <v>329</v>
      </c>
      <c r="E745" s="1" t="s">
        <v>188</v>
      </c>
      <c r="F745" s="1" t="s">
        <v>8</v>
      </c>
      <c r="G745" s="1" t="s">
        <v>353</v>
      </c>
      <c r="H745" s="1" t="s">
        <v>259</v>
      </c>
      <c r="I745" s="1" t="s">
        <v>260</v>
      </c>
      <c r="J745" s="1"/>
      <c r="K745" s="7">
        <v>32358</v>
      </c>
    </row>
    <row r="746" spans="1:11" x14ac:dyDescent="0.2">
      <c r="A746" s="1">
        <v>745</v>
      </c>
      <c r="B746" s="1" t="s">
        <v>370</v>
      </c>
      <c r="C746" s="1">
        <v>96</v>
      </c>
      <c r="D746" s="1" t="s">
        <v>329</v>
      </c>
      <c r="E746" s="1" t="s">
        <v>188</v>
      </c>
      <c r="F746" s="1" t="s">
        <v>1</v>
      </c>
      <c r="G746" s="1" t="s">
        <v>353</v>
      </c>
      <c r="H746" s="1" t="s">
        <v>261</v>
      </c>
      <c r="I746" s="1" t="s">
        <v>262</v>
      </c>
      <c r="J746" s="1"/>
      <c r="K746" s="7"/>
    </row>
    <row r="747" spans="1:11" x14ac:dyDescent="0.2">
      <c r="A747" s="1">
        <v>746</v>
      </c>
      <c r="B747" s="1" t="s">
        <v>370</v>
      </c>
      <c r="C747" s="1">
        <v>96</v>
      </c>
      <c r="D747" s="1" t="s">
        <v>329</v>
      </c>
      <c r="E747" s="1" t="s">
        <v>188</v>
      </c>
      <c r="F747" s="1" t="s">
        <v>1</v>
      </c>
      <c r="G747" s="1" t="s">
        <v>353</v>
      </c>
      <c r="H747" s="1" t="s">
        <v>263</v>
      </c>
      <c r="I747" s="1" t="s">
        <v>264</v>
      </c>
      <c r="J747" s="1"/>
      <c r="K747" s="7"/>
    </row>
    <row r="748" spans="1:11" x14ac:dyDescent="0.2">
      <c r="A748" s="1">
        <v>747</v>
      </c>
      <c r="B748" s="1" t="s">
        <v>370</v>
      </c>
      <c r="C748" s="1">
        <v>96</v>
      </c>
      <c r="D748" s="1" t="s">
        <v>329</v>
      </c>
      <c r="E748" s="1" t="s">
        <v>188</v>
      </c>
      <c r="F748" s="1" t="s">
        <v>1</v>
      </c>
      <c r="G748" s="1" t="s">
        <v>353</v>
      </c>
      <c r="H748" s="1" t="s">
        <v>265</v>
      </c>
      <c r="I748" s="1" t="s">
        <v>266</v>
      </c>
      <c r="J748" s="1"/>
      <c r="K748" s="7"/>
    </row>
    <row r="749" spans="1:11" x14ac:dyDescent="0.2">
      <c r="A749" s="1">
        <v>748</v>
      </c>
      <c r="B749" s="1" t="s">
        <v>370</v>
      </c>
      <c r="C749" s="1">
        <v>96</v>
      </c>
      <c r="D749" s="1" t="s">
        <v>329</v>
      </c>
      <c r="E749" s="1" t="s">
        <v>188</v>
      </c>
      <c r="F749" s="1" t="s">
        <v>1</v>
      </c>
      <c r="G749" s="1" t="s">
        <v>353</v>
      </c>
      <c r="H749" s="1" t="s">
        <v>267</v>
      </c>
      <c r="I749" s="1" t="s">
        <v>268</v>
      </c>
      <c r="J749" s="1"/>
      <c r="K749" s="7">
        <v>582</v>
      </c>
    </row>
    <row r="750" spans="1:11" x14ac:dyDescent="0.2">
      <c r="A750" s="1">
        <v>749</v>
      </c>
      <c r="B750" s="1" t="s">
        <v>370</v>
      </c>
      <c r="C750" s="1">
        <v>96</v>
      </c>
      <c r="D750" s="1" t="s">
        <v>329</v>
      </c>
      <c r="E750" s="1" t="s">
        <v>188</v>
      </c>
      <c r="F750" s="1" t="s">
        <v>1</v>
      </c>
      <c r="G750" s="1" t="s">
        <v>353</v>
      </c>
      <c r="H750" s="1" t="s">
        <v>269</v>
      </c>
      <c r="I750" s="1" t="s">
        <v>270</v>
      </c>
      <c r="J750" s="1"/>
      <c r="K750" s="7">
        <v>819</v>
      </c>
    </row>
    <row r="751" spans="1:11" x14ac:dyDescent="0.2">
      <c r="A751" s="1">
        <v>750</v>
      </c>
      <c r="B751" s="1" t="s">
        <v>370</v>
      </c>
      <c r="C751" s="1">
        <v>96</v>
      </c>
      <c r="D751" s="1" t="s">
        <v>329</v>
      </c>
      <c r="E751" s="1" t="s">
        <v>188</v>
      </c>
      <c r="F751" s="1" t="s">
        <v>1</v>
      </c>
      <c r="G751" s="1" t="s">
        <v>353</v>
      </c>
      <c r="H751" s="1" t="s">
        <v>271</v>
      </c>
      <c r="I751" s="1" t="s">
        <v>272</v>
      </c>
      <c r="J751" s="1"/>
      <c r="K751" s="7"/>
    </row>
    <row r="752" spans="1:11" x14ac:dyDescent="0.2">
      <c r="A752" s="1">
        <v>751</v>
      </c>
      <c r="B752" s="1" t="s">
        <v>370</v>
      </c>
      <c r="C752" s="1">
        <v>96</v>
      </c>
      <c r="D752" s="1" t="s">
        <v>329</v>
      </c>
      <c r="E752" s="1" t="s">
        <v>188</v>
      </c>
      <c r="F752" s="1" t="s">
        <v>8</v>
      </c>
      <c r="G752" s="1" t="s">
        <v>353</v>
      </c>
      <c r="H752" s="1" t="s">
        <v>273</v>
      </c>
      <c r="I752" s="1" t="s">
        <v>274</v>
      </c>
      <c r="J752" s="1"/>
      <c r="K752" s="7">
        <v>1401</v>
      </c>
    </row>
    <row r="753" spans="1:11" x14ac:dyDescent="0.2">
      <c r="A753" s="1">
        <v>752</v>
      </c>
      <c r="B753" s="1" t="s">
        <v>370</v>
      </c>
      <c r="C753" s="1">
        <v>96</v>
      </c>
      <c r="D753" s="1" t="s">
        <v>329</v>
      </c>
      <c r="E753" s="1" t="s">
        <v>188</v>
      </c>
      <c r="F753" s="1" t="s">
        <v>1</v>
      </c>
      <c r="G753" s="1" t="s">
        <v>353</v>
      </c>
      <c r="H753" s="1" t="s">
        <v>275</v>
      </c>
      <c r="I753" s="1" t="s">
        <v>276</v>
      </c>
      <c r="J753" s="1"/>
      <c r="K753" s="7">
        <v>28078</v>
      </c>
    </row>
    <row r="754" spans="1:11" x14ac:dyDescent="0.2">
      <c r="A754" s="1">
        <v>753</v>
      </c>
      <c r="B754" s="1" t="s">
        <v>370</v>
      </c>
      <c r="C754" s="1">
        <v>96</v>
      </c>
      <c r="D754" s="1" t="s">
        <v>329</v>
      </c>
      <c r="E754" s="1" t="s">
        <v>188</v>
      </c>
      <c r="F754" s="1" t="s">
        <v>8</v>
      </c>
      <c r="G754" s="1" t="s">
        <v>353</v>
      </c>
      <c r="H754" s="1" t="s">
        <v>277</v>
      </c>
      <c r="I754" s="1" t="s">
        <v>278</v>
      </c>
      <c r="J754" s="1"/>
      <c r="K754" s="7">
        <v>339280</v>
      </c>
    </row>
    <row r="755" spans="1:11" x14ac:dyDescent="0.2">
      <c r="A755" s="1">
        <v>754</v>
      </c>
      <c r="B755" s="1" t="s">
        <v>370</v>
      </c>
      <c r="C755" s="1">
        <v>96</v>
      </c>
      <c r="D755" s="1" t="s">
        <v>329</v>
      </c>
      <c r="E755" s="1" t="s">
        <v>188</v>
      </c>
      <c r="F755" s="1" t="s">
        <v>1</v>
      </c>
      <c r="G755" s="1" t="s">
        <v>353</v>
      </c>
      <c r="H755" s="1" t="s">
        <v>279</v>
      </c>
      <c r="I755" s="1" t="s">
        <v>280</v>
      </c>
      <c r="J755" s="1"/>
      <c r="K755" s="7"/>
    </row>
    <row r="756" spans="1:11" x14ac:dyDescent="0.2">
      <c r="A756" s="1">
        <v>755</v>
      </c>
      <c r="B756" s="1" t="s">
        <v>370</v>
      </c>
      <c r="C756" s="1">
        <v>96</v>
      </c>
      <c r="D756" s="1" t="s">
        <v>329</v>
      </c>
      <c r="E756" s="1" t="s">
        <v>188</v>
      </c>
      <c r="F756" s="1" t="s">
        <v>1</v>
      </c>
      <c r="G756" s="1" t="s">
        <v>353</v>
      </c>
      <c r="H756" s="1" t="s">
        <v>281</v>
      </c>
      <c r="I756" s="1" t="s">
        <v>282</v>
      </c>
      <c r="J756" s="1"/>
      <c r="K756" s="7">
        <v>1996</v>
      </c>
    </row>
    <row r="757" spans="1:11" x14ac:dyDescent="0.2">
      <c r="A757" s="1">
        <v>756</v>
      </c>
      <c r="B757" s="1" t="s">
        <v>370</v>
      </c>
      <c r="C757" s="1">
        <v>96</v>
      </c>
      <c r="D757" s="1" t="s">
        <v>329</v>
      </c>
      <c r="E757" s="1" t="s">
        <v>188</v>
      </c>
      <c r="F757" s="1" t="s">
        <v>8</v>
      </c>
      <c r="G757" s="1" t="s">
        <v>353</v>
      </c>
      <c r="H757" s="1" t="s">
        <v>283</v>
      </c>
      <c r="I757" s="1" t="s">
        <v>284</v>
      </c>
      <c r="J757" s="1"/>
      <c r="K757" s="7">
        <v>341276</v>
      </c>
    </row>
    <row r="758" spans="1:11" x14ac:dyDescent="0.2">
      <c r="A758" s="1">
        <v>757</v>
      </c>
      <c r="B758" s="1" t="s">
        <v>370</v>
      </c>
      <c r="C758" s="1">
        <v>96</v>
      </c>
      <c r="D758" s="1" t="s">
        <v>329</v>
      </c>
      <c r="E758" s="1" t="s">
        <v>188</v>
      </c>
      <c r="F758" s="1" t="s">
        <v>8</v>
      </c>
      <c r="G758" s="1" t="s">
        <v>353</v>
      </c>
      <c r="H758" s="1" t="s">
        <v>285</v>
      </c>
      <c r="I758" s="1" t="s">
        <v>286</v>
      </c>
      <c r="J758" s="1"/>
      <c r="K758" s="7">
        <v>292982</v>
      </c>
    </row>
    <row r="759" spans="1:11" x14ac:dyDescent="0.2">
      <c r="A759" s="1">
        <v>758</v>
      </c>
      <c r="B759" s="1" t="s">
        <v>370</v>
      </c>
      <c r="C759" s="1">
        <v>96</v>
      </c>
      <c r="D759" s="1" t="s">
        <v>329</v>
      </c>
      <c r="E759" s="1" t="s">
        <v>188</v>
      </c>
      <c r="F759" s="1" t="s">
        <v>1</v>
      </c>
      <c r="G759" s="1" t="s">
        <v>353</v>
      </c>
      <c r="H759" s="1" t="s">
        <v>287</v>
      </c>
      <c r="I759" s="1" t="s">
        <v>288</v>
      </c>
      <c r="J759" s="1"/>
      <c r="K759" s="7">
        <v>-48294</v>
      </c>
    </row>
    <row r="760" spans="1:11" x14ac:dyDescent="0.2">
      <c r="A760" s="1">
        <v>759</v>
      </c>
      <c r="B760" s="1" t="s">
        <v>370</v>
      </c>
      <c r="C760" s="1">
        <v>96</v>
      </c>
      <c r="D760" s="1" t="s">
        <v>329</v>
      </c>
      <c r="E760" s="1" t="s">
        <v>289</v>
      </c>
      <c r="F760" s="1" t="s">
        <v>1</v>
      </c>
      <c r="G760" s="1" t="s">
        <v>353</v>
      </c>
      <c r="H760" s="1" t="s">
        <v>290</v>
      </c>
      <c r="I760" s="1" t="s">
        <v>291</v>
      </c>
      <c r="J760" s="1"/>
      <c r="K760" s="7"/>
    </row>
    <row r="761" spans="1:11" x14ac:dyDescent="0.2">
      <c r="A761" s="1">
        <v>760</v>
      </c>
      <c r="B761" s="1" t="s">
        <v>370</v>
      </c>
      <c r="C761" s="1">
        <v>96</v>
      </c>
      <c r="D761" s="1" t="s">
        <v>329</v>
      </c>
      <c r="E761" s="1" t="s">
        <v>289</v>
      </c>
      <c r="F761" s="1" t="s">
        <v>1</v>
      </c>
      <c r="G761" s="1" t="s">
        <v>353</v>
      </c>
      <c r="H761" s="1" t="s">
        <v>292</v>
      </c>
      <c r="I761" s="1" t="s">
        <v>293</v>
      </c>
      <c r="J761" s="1"/>
      <c r="K761" s="7"/>
    </row>
    <row r="762" spans="1:11" x14ac:dyDescent="0.2">
      <c r="A762" s="1">
        <v>761</v>
      </c>
      <c r="B762" s="1" t="s">
        <v>370</v>
      </c>
      <c r="C762" s="1">
        <v>96</v>
      </c>
      <c r="D762" s="1" t="s">
        <v>329</v>
      </c>
      <c r="E762" s="1" t="s">
        <v>289</v>
      </c>
      <c r="F762" s="1" t="s">
        <v>1</v>
      </c>
      <c r="G762" s="1" t="s">
        <v>353</v>
      </c>
      <c r="H762" s="1" t="s">
        <v>294</v>
      </c>
      <c r="I762" s="1" t="s">
        <v>295</v>
      </c>
      <c r="J762" s="1"/>
      <c r="K762" s="7"/>
    </row>
    <row r="763" spans="1:11" x14ac:dyDescent="0.2">
      <c r="A763" s="1">
        <v>762</v>
      </c>
      <c r="B763" s="1" t="s">
        <v>370</v>
      </c>
      <c r="C763" s="1">
        <v>96</v>
      </c>
      <c r="D763" s="1" t="s">
        <v>329</v>
      </c>
      <c r="E763" s="1" t="s">
        <v>289</v>
      </c>
      <c r="F763" s="1" t="s">
        <v>1</v>
      </c>
      <c r="G763" s="1" t="s">
        <v>353</v>
      </c>
      <c r="H763" s="1" t="s">
        <v>296</v>
      </c>
      <c r="I763" s="1" t="s">
        <v>297</v>
      </c>
      <c r="J763" s="1"/>
      <c r="K763" s="7"/>
    </row>
    <row r="764" spans="1:11" x14ac:dyDescent="0.2">
      <c r="A764" s="1">
        <v>763</v>
      </c>
      <c r="B764" s="1" t="s">
        <v>370</v>
      </c>
      <c r="C764" s="1">
        <v>96</v>
      </c>
      <c r="D764" s="1" t="s">
        <v>329</v>
      </c>
      <c r="E764" s="1" t="s">
        <v>289</v>
      </c>
      <c r="F764" s="1" t="s">
        <v>1</v>
      </c>
      <c r="G764" s="1" t="s">
        <v>353</v>
      </c>
      <c r="H764" s="1" t="s">
        <v>298</v>
      </c>
      <c r="I764" s="1" t="s">
        <v>299</v>
      </c>
      <c r="J764" s="1"/>
      <c r="K764" s="7"/>
    </row>
    <row r="765" spans="1:11" x14ac:dyDescent="0.2">
      <c r="A765" s="1">
        <v>764</v>
      </c>
      <c r="B765" s="1" t="s">
        <v>370</v>
      </c>
      <c r="C765" s="1">
        <v>96</v>
      </c>
      <c r="D765" s="1" t="s">
        <v>329</v>
      </c>
      <c r="E765" s="1" t="s">
        <v>289</v>
      </c>
      <c r="F765" s="1" t="s">
        <v>1</v>
      </c>
      <c r="G765" s="1" t="s">
        <v>353</v>
      </c>
      <c r="H765" s="1" t="s">
        <v>300</v>
      </c>
      <c r="I765" s="1" t="s">
        <v>301</v>
      </c>
      <c r="J765" s="1"/>
      <c r="K765" s="7"/>
    </row>
    <row r="766" spans="1:11" x14ac:dyDescent="0.2">
      <c r="A766" s="1">
        <v>765</v>
      </c>
      <c r="B766" s="1" t="s">
        <v>370</v>
      </c>
      <c r="C766" s="1">
        <v>96</v>
      </c>
      <c r="D766" s="1" t="s">
        <v>329</v>
      </c>
      <c r="E766" s="1" t="s">
        <v>289</v>
      </c>
      <c r="F766" s="1" t="s">
        <v>1</v>
      </c>
      <c r="G766" s="1" t="s">
        <v>353</v>
      </c>
      <c r="H766" s="1" t="s">
        <v>302</v>
      </c>
      <c r="I766" s="1" t="s">
        <v>303</v>
      </c>
      <c r="J766" s="1"/>
      <c r="K766" s="7"/>
    </row>
    <row r="767" spans="1:11" x14ac:dyDescent="0.2">
      <c r="A767" s="1">
        <v>766</v>
      </c>
      <c r="B767" s="1" t="s">
        <v>370</v>
      </c>
      <c r="C767" s="1">
        <v>96</v>
      </c>
      <c r="D767" s="1" t="s">
        <v>329</v>
      </c>
      <c r="E767" s="1" t="s">
        <v>289</v>
      </c>
      <c r="F767" s="1" t="s">
        <v>8</v>
      </c>
      <c r="G767" s="1" t="s">
        <v>353</v>
      </c>
      <c r="H767" s="1" t="s">
        <v>304</v>
      </c>
      <c r="I767" s="1" t="s">
        <v>305</v>
      </c>
      <c r="J767" s="1"/>
      <c r="K767" s="7">
        <v>0</v>
      </c>
    </row>
    <row r="768" spans="1:11" x14ac:dyDescent="0.2">
      <c r="A768" s="1">
        <v>767</v>
      </c>
      <c r="B768" s="1" t="s">
        <v>370</v>
      </c>
      <c r="C768" s="1">
        <v>96</v>
      </c>
      <c r="D768" s="1" t="s">
        <v>329</v>
      </c>
      <c r="E768" s="1" t="s">
        <v>289</v>
      </c>
      <c r="F768" s="1" t="s">
        <v>8</v>
      </c>
      <c r="G768" s="1" t="s">
        <v>353</v>
      </c>
      <c r="H768" s="1" t="s">
        <v>306</v>
      </c>
      <c r="I768" s="1" t="s">
        <v>307</v>
      </c>
      <c r="J768" s="1"/>
      <c r="K768" s="7">
        <v>1996</v>
      </c>
    </row>
    <row r="769" spans="1:11" x14ac:dyDescent="0.2">
      <c r="A769" s="1">
        <v>768</v>
      </c>
      <c r="B769" s="1" t="s">
        <v>370</v>
      </c>
      <c r="C769" s="1">
        <v>96</v>
      </c>
      <c r="D769" s="1" t="s">
        <v>329</v>
      </c>
      <c r="E769" s="1" t="s">
        <v>289</v>
      </c>
      <c r="F769" s="1" t="s">
        <v>1</v>
      </c>
      <c r="G769" s="1" t="s">
        <v>353</v>
      </c>
      <c r="H769" s="1" t="s">
        <v>308</v>
      </c>
      <c r="I769" s="1" t="s">
        <v>309</v>
      </c>
      <c r="J769" s="1"/>
      <c r="K769" s="7">
        <v>1996</v>
      </c>
    </row>
    <row r="770" spans="1:11" x14ac:dyDescent="0.2">
      <c r="A770" s="1">
        <v>769</v>
      </c>
      <c r="B770" s="1" t="s">
        <v>370</v>
      </c>
      <c r="C770" s="1">
        <v>96</v>
      </c>
      <c r="D770" s="1" t="s">
        <v>329</v>
      </c>
      <c r="E770" s="1" t="s">
        <v>289</v>
      </c>
      <c r="F770" s="1" t="s">
        <v>1</v>
      </c>
      <c r="G770" s="1" t="s">
        <v>353</v>
      </c>
      <c r="H770" s="1" t="s">
        <v>310</v>
      </c>
      <c r="I770" s="1" t="s">
        <v>311</v>
      </c>
      <c r="J770" s="1"/>
      <c r="K770" s="7"/>
    </row>
    <row r="771" spans="1:11" x14ac:dyDescent="0.2">
      <c r="A771" s="1">
        <v>770</v>
      </c>
      <c r="B771" s="1" t="s">
        <v>370</v>
      </c>
      <c r="C771" s="1">
        <v>96</v>
      </c>
      <c r="D771" s="1" t="s">
        <v>329</v>
      </c>
      <c r="E771" s="1" t="s">
        <v>289</v>
      </c>
      <c r="F771" s="1" t="s">
        <v>1</v>
      </c>
      <c r="G771" s="1" t="s">
        <v>353</v>
      </c>
      <c r="H771" s="1" t="s">
        <v>312</v>
      </c>
      <c r="I771" s="1" t="s">
        <v>313</v>
      </c>
      <c r="J771" s="1"/>
      <c r="K771" s="7">
        <v>0</v>
      </c>
    </row>
    <row r="772" spans="1:11" x14ac:dyDescent="0.2">
      <c r="A772" s="1">
        <v>771</v>
      </c>
      <c r="B772" s="1" t="s">
        <v>371</v>
      </c>
      <c r="C772" s="1">
        <v>97</v>
      </c>
      <c r="D772" s="1" t="s">
        <v>330</v>
      </c>
      <c r="E772" s="1" t="s">
        <v>0</v>
      </c>
      <c r="F772" s="1" t="s">
        <v>1</v>
      </c>
      <c r="G772" s="1" t="s">
        <v>353</v>
      </c>
      <c r="H772" s="1" t="s">
        <v>2</v>
      </c>
      <c r="I772" s="1" t="s">
        <v>3</v>
      </c>
      <c r="J772" s="1"/>
      <c r="K772" s="7"/>
    </row>
    <row r="773" spans="1:11" x14ac:dyDescent="0.2">
      <c r="A773" s="1">
        <v>772</v>
      </c>
      <c r="B773" s="1" t="s">
        <v>371</v>
      </c>
      <c r="C773" s="1">
        <v>97</v>
      </c>
      <c r="D773" s="1" t="s">
        <v>330</v>
      </c>
      <c r="E773" s="1" t="s">
        <v>0</v>
      </c>
      <c r="F773" s="1" t="s">
        <v>1</v>
      </c>
      <c r="G773" s="1" t="s">
        <v>353</v>
      </c>
      <c r="H773" s="1" t="s">
        <v>4</v>
      </c>
      <c r="I773" s="1" t="s">
        <v>5</v>
      </c>
      <c r="J773" s="1"/>
      <c r="K773" s="7"/>
    </row>
    <row r="774" spans="1:11" x14ac:dyDescent="0.2">
      <c r="A774" s="1">
        <v>773</v>
      </c>
      <c r="B774" s="1" t="s">
        <v>371</v>
      </c>
      <c r="C774" s="1">
        <v>97</v>
      </c>
      <c r="D774" s="1" t="s">
        <v>330</v>
      </c>
      <c r="E774" s="1" t="s">
        <v>0</v>
      </c>
      <c r="F774" s="1" t="s">
        <v>1</v>
      </c>
      <c r="G774" s="1" t="s">
        <v>353</v>
      </c>
      <c r="H774" s="1" t="s">
        <v>6</v>
      </c>
      <c r="I774" s="1" t="s">
        <v>7</v>
      </c>
      <c r="J774" s="1"/>
      <c r="K774" s="7"/>
    </row>
    <row r="775" spans="1:11" x14ac:dyDescent="0.2">
      <c r="A775" s="1">
        <v>774</v>
      </c>
      <c r="B775" s="1" t="s">
        <v>371</v>
      </c>
      <c r="C775" s="1">
        <v>97</v>
      </c>
      <c r="D775" s="1" t="s">
        <v>330</v>
      </c>
      <c r="E775" s="1" t="s">
        <v>0</v>
      </c>
      <c r="F775" s="1" t="s">
        <v>8</v>
      </c>
      <c r="G775" s="1" t="s">
        <v>353</v>
      </c>
      <c r="H775" s="1" t="s">
        <v>9</v>
      </c>
      <c r="I775" s="1" t="s">
        <v>10</v>
      </c>
      <c r="J775" s="1"/>
      <c r="K775" s="7">
        <v>0</v>
      </c>
    </row>
    <row r="776" spans="1:11" x14ac:dyDescent="0.2">
      <c r="A776" s="1">
        <v>775</v>
      </c>
      <c r="B776" s="1" t="s">
        <v>371</v>
      </c>
      <c r="C776" s="1">
        <v>97</v>
      </c>
      <c r="D776" s="1" t="s">
        <v>330</v>
      </c>
      <c r="E776" s="1" t="s">
        <v>0</v>
      </c>
      <c r="F776" s="1" t="s">
        <v>1</v>
      </c>
      <c r="G776" s="1" t="s">
        <v>353</v>
      </c>
      <c r="H776" s="1" t="s">
        <v>11</v>
      </c>
      <c r="I776" s="1" t="s">
        <v>12</v>
      </c>
      <c r="J776" s="1"/>
      <c r="K776" s="7"/>
    </row>
    <row r="777" spans="1:11" x14ac:dyDescent="0.2">
      <c r="A777" s="1">
        <v>776</v>
      </c>
      <c r="B777" s="1" t="s">
        <v>371</v>
      </c>
      <c r="C777" s="1">
        <v>97</v>
      </c>
      <c r="D777" s="1" t="s">
        <v>330</v>
      </c>
      <c r="E777" s="1" t="s">
        <v>0</v>
      </c>
      <c r="F777" s="1" t="s">
        <v>1</v>
      </c>
      <c r="G777" s="1" t="s">
        <v>353</v>
      </c>
      <c r="H777" s="1" t="s">
        <v>13</v>
      </c>
      <c r="I777" s="1" t="s">
        <v>14</v>
      </c>
      <c r="J777" s="1"/>
      <c r="K777" s="7"/>
    </row>
    <row r="778" spans="1:11" x14ac:dyDescent="0.2">
      <c r="A778" s="1">
        <v>777</v>
      </c>
      <c r="B778" s="1" t="s">
        <v>371</v>
      </c>
      <c r="C778" s="1">
        <v>97</v>
      </c>
      <c r="D778" s="1" t="s">
        <v>330</v>
      </c>
      <c r="E778" s="1" t="s">
        <v>0</v>
      </c>
      <c r="F778" s="1" t="s">
        <v>8</v>
      </c>
      <c r="G778" s="1" t="s">
        <v>353</v>
      </c>
      <c r="H778" s="1" t="s">
        <v>15</v>
      </c>
      <c r="I778" s="1" t="s">
        <v>16</v>
      </c>
      <c r="J778" s="1"/>
      <c r="K778" s="7">
        <v>0</v>
      </c>
    </row>
    <row r="779" spans="1:11" x14ac:dyDescent="0.2">
      <c r="A779" s="1">
        <v>778</v>
      </c>
      <c r="B779" s="1" t="s">
        <v>371</v>
      </c>
      <c r="C779" s="1">
        <v>97</v>
      </c>
      <c r="D779" s="1" t="s">
        <v>330</v>
      </c>
      <c r="E779" s="1" t="s">
        <v>0</v>
      </c>
      <c r="F779" s="1" t="s">
        <v>1</v>
      </c>
      <c r="G779" s="1" t="s">
        <v>353</v>
      </c>
      <c r="H779" s="1" t="s">
        <v>17</v>
      </c>
      <c r="I779" s="1" t="s">
        <v>18</v>
      </c>
      <c r="J779" s="1"/>
      <c r="K779" s="7"/>
    </row>
    <row r="780" spans="1:11" x14ac:dyDescent="0.2">
      <c r="A780" s="1">
        <v>779</v>
      </c>
      <c r="B780" s="1" t="s">
        <v>371</v>
      </c>
      <c r="C780" s="1">
        <v>97</v>
      </c>
      <c r="D780" s="1" t="s">
        <v>330</v>
      </c>
      <c r="E780" s="1" t="s">
        <v>0</v>
      </c>
      <c r="F780" s="1" t="s">
        <v>1</v>
      </c>
      <c r="G780" s="1" t="s">
        <v>353</v>
      </c>
      <c r="H780" s="1" t="s">
        <v>19</v>
      </c>
      <c r="I780" s="1" t="s">
        <v>20</v>
      </c>
      <c r="J780" s="1"/>
      <c r="K780" s="7"/>
    </row>
    <row r="781" spans="1:11" x14ac:dyDescent="0.2">
      <c r="A781" s="1">
        <v>780</v>
      </c>
      <c r="B781" s="1" t="s">
        <v>371</v>
      </c>
      <c r="C781" s="1">
        <v>97</v>
      </c>
      <c r="D781" s="1" t="s">
        <v>330</v>
      </c>
      <c r="E781" s="1" t="s">
        <v>0</v>
      </c>
      <c r="F781" s="1" t="s">
        <v>1</v>
      </c>
      <c r="G781" s="1" t="s">
        <v>353</v>
      </c>
      <c r="H781" s="1" t="s">
        <v>21</v>
      </c>
      <c r="I781" s="1" t="s">
        <v>22</v>
      </c>
      <c r="J781" s="1"/>
      <c r="K781" s="7"/>
    </row>
    <row r="782" spans="1:11" x14ac:dyDescent="0.2">
      <c r="A782" s="1">
        <v>781</v>
      </c>
      <c r="B782" s="1" t="s">
        <v>371</v>
      </c>
      <c r="C782" s="1">
        <v>97</v>
      </c>
      <c r="D782" s="1" t="s">
        <v>330</v>
      </c>
      <c r="E782" s="1" t="s">
        <v>0</v>
      </c>
      <c r="F782" s="1" t="s">
        <v>1</v>
      </c>
      <c r="G782" s="1" t="s">
        <v>353</v>
      </c>
      <c r="H782" s="1" t="s">
        <v>23</v>
      </c>
      <c r="I782" s="1" t="s">
        <v>24</v>
      </c>
      <c r="J782" s="1"/>
      <c r="K782" s="7">
        <v>423949</v>
      </c>
    </row>
    <row r="783" spans="1:11" x14ac:dyDescent="0.2">
      <c r="A783" s="1">
        <v>782</v>
      </c>
      <c r="B783" s="1" t="s">
        <v>371</v>
      </c>
      <c r="C783" s="1">
        <v>97</v>
      </c>
      <c r="D783" s="1" t="s">
        <v>330</v>
      </c>
      <c r="E783" s="1" t="s">
        <v>0</v>
      </c>
      <c r="F783" s="1" t="s">
        <v>1</v>
      </c>
      <c r="G783" s="1" t="s">
        <v>353</v>
      </c>
      <c r="H783" s="1" t="s">
        <v>25</v>
      </c>
      <c r="I783" s="1" t="s">
        <v>26</v>
      </c>
      <c r="J783" s="1"/>
      <c r="K783" s="7"/>
    </row>
    <row r="784" spans="1:11" x14ac:dyDescent="0.2">
      <c r="A784" s="1">
        <v>783</v>
      </c>
      <c r="B784" s="1" t="s">
        <v>371</v>
      </c>
      <c r="C784" s="1">
        <v>97</v>
      </c>
      <c r="D784" s="1" t="s">
        <v>330</v>
      </c>
      <c r="E784" s="1" t="s">
        <v>0</v>
      </c>
      <c r="F784" s="1" t="s">
        <v>1</v>
      </c>
      <c r="G784" s="1" t="s">
        <v>353</v>
      </c>
      <c r="H784" s="1" t="s">
        <v>27</v>
      </c>
      <c r="I784" s="1" t="s">
        <v>28</v>
      </c>
      <c r="J784" s="1"/>
      <c r="K784" s="7"/>
    </row>
    <row r="785" spans="1:11" x14ac:dyDescent="0.2">
      <c r="A785" s="1">
        <v>784</v>
      </c>
      <c r="B785" s="1" t="s">
        <v>371</v>
      </c>
      <c r="C785" s="1">
        <v>97</v>
      </c>
      <c r="D785" s="1" t="s">
        <v>330</v>
      </c>
      <c r="E785" s="1" t="s">
        <v>0</v>
      </c>
      <c r="F785" s="1" t="s">
        <v>1</v>
      </c>
      <c r="G785" s="1" t="s">
        <v>353</v>
      </c>
      <c r="H785" s="1" t="s">
        <v>29</v>
      </c>
      <c r="I785" s="1" t="s">
        <v>30</v>
      </c>
      <c r="J785" s="1"/>
      <c r="K785" s="7"/>
    </row>
    <row r="786" spans="1:11" x14ac:dyDescent="0.2">
      <c r="A786" s="1">
        <v>785</v>
      </c>
      <c r="B786" s="1" t="s">
        <v>371</v>
      </c>
      <c r="C786" s="1">
        <v>97</v>
      </c>
      <c r="D786" s="1" t="s">
        <v>330</v>
      </c>
      <c r="E786" s="1" t="s">
        <v>0</v>
      </c>
      <c r="F786" s="1" t="s">
        <v>1</v>
      </c>
      <c r="G786" s="1" t="s">
        <v>353</v>
      </c>
      <c r="H786" s="1" t="s">
        <v>31</v>
      </c>
      <c r="I786" s="1" t="s">
        <v>32</v>
      </c>
      <c r="J786" s="1"/>
      <c r="K786" s="7"/>
    </row>
    <row r="787" spans="1:11" x14ac:dyDescent="0.2">
      <c r="A787" s="1">
        <v>786</v>
      </c>
      <c r="B787" s="1" t="s">
        <v>371</v>
      </c>
      <c r="C787" s="1">
        <v>97</v>
      </c>
      <c r="D787" s="1" t="s">
        <v>330</v>
      </c>
      <c r="E787" s="1" t="s">
        <v>0</v>
      </c>
      <c r="F787" s="1" t="s">
        <v>1</v>
      </c>
      <c r="G787" s="1" t="s">
        <v>353</v>
      </c>
      <c r="H787" s="1" t="s">
        <v>33</v>
      </c>
      <c r="I787" s="1" t="s">
        <v>34</v>
      </c>
      <c r="J787" s="1"/>
      <c r="K787" s="7"/>
    </row>
    <row r="788" spans="1:11" x14ac:dyDescent="0.2">
      <c r="A788" s="1">
        <v>787</v>
      </c>
      <c r="B788" s="1" t="s">
        <v>371</v>
      </c>
      <c r="C788" s="1">
        <v>97</v>
      </c>
      <c r="D788" s="1" t="s">
        <v>330</v>
      </c>
      <c r="E788" s="1" t="s">
        <v>0</v>
      </c>
      <c r="F788" s="1" t="s">
        <v>1</v>
      </c>
      <c r="G788" s="1" t="s">
        <v>353</v>
      </c>
      <c r="H788" s="1" t="s">
        <v>35</v>
      </c>
      <c r="I788" s="1" t="s">
        <v>36</v>
      </c>
      <c r="J788" s="1"/>
      <c r="K788" s="7"/>
    </row>
    <row r="789" spans="1:11" x14ac:dyDescent="0.2">
      <c r="A789" s="1">
        <v>788</v>
      </c>
      <c r="B789" s="1" t="s">
        <v>371</v>
      </c>
      <c r="C789" s="1">
        <v>97</v>
      </c>
      <c r="D789" s="1" t="s">
        <v>330</v>
      </c>
      <c r="E789" s="1" t="s">
        <v>0</v>
      </c>
      <c r="F789" s="1" t="s">
        <v>1</v>
      </c>
      <c r="G789" s="1" t="s">
        <v>353</v>
      </c>
      <c r="H789" s="1" t="s">
        <v>37</v>
      </c>
      <c r="I789" s="1" t="s">
        <v>38</v>
      </c>
      <c r="J789" s="1"/>
      <c r="K789" s="7"/>
    </row>
    <row r="790" spans="1:11" x14ac:dyDescent="0.2">
      <c r="A790" s="1">
        <v>789</v>
      </c>
      <c r="B790" s="1" t="s">
        <v>371</v>
      </c>
      <c r="C790" s="1">
        <v>97</v>
      </c>
      <c r="D790" s="1" t="s">
        <v>330</v>
      </c>
      <c r="E790" s="1" t="s">
        <v>0</v>
      </c>
      <c r="F790" s="1" t="s">
        <v>1</v>
      </c>
      <c r="G790" s="1" t="s">
        <v>353</v>
      </c>
      <c r="H790" s="1" t="s">
        <v>39</v>
      </c>
      <c r="I790" s="1" t="s">
        <v>40</v>
      </c>
      <c r="J790" s="1"/>
      <c r="K790" s="7"/>
    </row>
    <row r="791" spans="1:11" x14ac:dyDescent="0.2">
      <c r="A791" s="1">
        <v>790</v>
      </c>
      <c r="B791" s="1" t="s">
        <v>371</v>
      </c>
      <c r="C791" s="1">
        <v>97</v>
      </c>
      <c r="D791" s="1" t="s">
        <v>330</v>
      </c>
      <c r="E791" s="1" t="s">
        <v>0</v>
      </c>
      <c r="F791" s="1" t="s">
        <v>1</v>
      </c>
      <c r="G791" s="1" t="s">
        <v>353</v>
      </c>
      <c r="H791" s="1" t="s">
        <v>41</v>
      </c>
      <c r="I791" s="1" t="s">
        <v>42</v>
      </c>
      <c r="J791" s="1"/>
      <c r="K791" s="7"/>
    </row>
    <row r="792" spans="1:11" x14ac:dyDescent="0.2">
      <c r="A792" s="1">
        <v>791</v>
      </c>
      <c r="B792" s="1" t="s">
        <v>371</v>
      </c>
      <c r="C792" s="1">
        <v>97</v>
      </c>
      <c r="D792" s="1" t="s">
        <v>330</v>
      </c>
      <c r="E792" s="1" t="s">
        <v>0</v>
      </c>
      <c r="F792" s="1" t="s">
        <v>1</v>
      </c>
      <c r="G792" s="1" t="s">
        <v>353</v>
      </c>
      <c r="H792" s="1" t="s">
        <v>43</v>
      </c>
      <c r="I792" s="1" t="s">
        <v>44</v>
      </c>
      <c r="J792" s="1"/>
      <c r="K792" s="7"/>
    </row>
    <row r="793" spans="1:11" x14ac:dyDescent="0.2">
      <c r="A793" s="1">
        <v>792</v>
      </c>
      <c r="B793" s="1" t="s">
        <v>371</v>
      </c>
      <c r="C793" s="1">
        <v>97</v>
      </c>
      <c r="D793" s="1" t="s">
        <v>330</v>
      </c>
      <c r="E793" s="1" t="s">
        <v>0</v>
      </c>
      <c r="F793" s="1" t="s">
        <v>1</v>
      </c>
      <c r="G793" s="1" t="s">
        <v>353</v>
      </c>
      <c r="H793" s="1" t="s">
        <v>45</v>
      </c>
      <c r="I793" s="1" t="s">
        <v>46</v>
      </c>
      <c r="J793" s="1"/>
      <c r="K793" s="7"/>
    </row>
    <row r="794" spans="1:11" x14ac:dyDescent="0.2">
      <c r="A794" s="1">
        <v>793</v>
      </c>
      <c r="B794" s="1" t="s">
        <v>371</v>
      </c>
      <c r="C794" s="1">
        <v>97</v>
      </c>
      <c r="D794" s="1" t="s">
        <v>330</v>
      </c>
      <c r="E794" s="1" t="s">
        <v>0</v>
      </c>
      <c r="F794" s="1" t="s">
        <v>1</v>
      </c>
      <c r="G794" s="1" t="s">
        <v>353</v>
      </c>
      <c r="H794" s="1" t="s">
        <v>47</v>
      </c>
      <c r="I794" s="1" t="s">
        <v>48</v>
      </c>
      <c r="J794" s="1"/>
      <c r="K794" s="7"/>
    </row>
    <row r="795" spans="1:11" x14ac:dyDescent="0.2">
      <c r="A795" s="1">
        <v>794</v>
      </c>
      <c r="B795" s="1" t="s">
        <v>371</v>
      </c>
      <c r="C795" s="1">
        <v>97</v>
      </c>
      <c r="D795" s="1" t="s">
        <v>330</v>
      </c>
      <c r="E795" s="1" t="s">
        <v>0</v>
      </c>
      <c r="F795" s="1" t="s">
        <v>1</v>
      </c>
      <c r="G795" s="1" t="s">
        <v>353</v>
      </c>
      <c r="H795" s="1" t="s">
        <v>49</v>
      </c>
      <c r="I795" s="1" t="s">
        <v>50</v>
      </c>
      <c r="J795" s="1"/>
      <c r="K795" s="7"/>
    </row>
    <row r="796" spans="1:11" x14ac:dyDescent="0.2">
      <c r="A796" s="1">
        <v>795</v>
      </c>
      <c r="B796" s="1" t="s">
        <v>371</v>
      </c>
      <c r="C796" s="1">
        <v>97</v>
      </c>
      <c r="D796" s="1" t="s">
        <v>330</v>
      </c>
      <c r="E796" s="1" t="s">
        <v>0</v>
      </c>
      <c r="F796" s="1" t="s">
        <v>1</v>
      </c>
      <c r="G796" s="1" t="s">
        <v>353</v>
      </c>
      <c r="H796" s="1" t="s">
        <v>51</v>
      </c>
      <c r="I796" s="1" t="s">
        <v>52</v>
      </c>
      <c r="J796" s="1"/>
      <c r="K796" s="7"/>
    </row>
    <row r="797" spans="1:11" x14ac:dyDescent="0.2">
      <c r="A797" s="1">
        <v>796</v>
      </c>
      <c r="B797" s="1" t="s">
        <v>371</v>
      </c>
      <c r="C797" s="1">
        <v>97</v>
      </c>
      <c r="D797" s="1" t="s">
        <v>330</v>
      </c>
      <c r="E797" s="1" t="s">
        <v>0</v>
      </c>
      <c r="F797" s="1" t="s">
        <v>1</v>
      </c>
      <c r="G797" s="1" t="s">
        <v>353</v>
      </c>
      <c r="H797" s="1" t="s">
        <v>53</v>
      </c>
      <c r="I797" s="1" t="s">
        <v>54</v>
      </c>
      <c r="J797" s="1"/>
      <c r="K797" s="7"/>
    </row>
    <row r="798" spans="1:11" x14ac:dyDescent="0.2">
      <c r="A798" s="1">
        <v>797</v>
      </c>
      <c r="B798" s="1" t="s">
        <v>371</v>
      </c>
      <c r="C798" s="1">
        <v>97</v>
      </c>
      <c r="D798" s="1" t="s">
        <v>330</v>
      </c>
      <c r="E798" s="1" t="s">
        <v>0</v>
      </c>
      <c r="F798" s="1" t="s">
        <v>1</v>
      </c>
      <c r="G798" s="1" t="s">
        <v>353</v>
      </c>
      <c r="H798" s="1" t="s">
        <v>55</v>
      </c>
      <c r="I798" s="1" t="s">
        <v>56</v>
      </c>
      <c r="J798" s="1"/>
      <c r="K798" s="7"/>
    </row>
    <row r="799" spans="1:11" x14ac:dyDescent="0.2">
      <c r="A799" s="1">
        <v>798</v>
      </c>
      <c r="B799" s="1" t="s">
        <v>371</v>
      </c>
      <c r="C799" s="1">
        <v>97</v>
      </c>
      <c r="D799" s="1" t="s">
        <v>330</v>
      </c>
      <c r="E799" s="1" t="s">
        <v>0</v>
      </c>
      <c r="F799" s="1" t="s">
        <v>1</v>
      </c>
      <c r="G799" s="1" t="s">
        <v>353</v>
      </c>
      <c r="H799" s="1" t="s">
        <v>57</v>
      </c>
      <c r="I799" s="1" t="s">
        <v>58</v>
      </c>
      <c r="J799" s="1"/>
      <c r="K799" s="7"/>
    </row>
    <row r="800" spans="1:11" x14ac:dyDescent="0.2">
      <c r="A800" s="1">
        <v>799</v>
      </c>
      <c r="B800" s="1" t="s">
        <v>371</v>
      </c>
      <c r="C800" s="1">
        <v>97</v>
      </c>
      <c r="D800" s="1" t="s">
        <v>330</v>
      </c>
      <c r="E800" s="1" t="s">
        <v>0</v>
      </c>
      <c r="F800" s="1" t="s">
        <v>1</v>
      </c>
      <c r="G800" s="1" t="s">
        <v>353</v>
      </c>
      <c r="H800" s="1" t="s">
        <v>59</v>
      </c>
      <c r="I800" s="1" t="s">
        <v>60</v>
      </c>
      <c r="J800" s="1"/>
      <c r="K800" s="7">
        <v>1334</v>
      </c>
    </row>
    <row r="801" spans="1:11" x14ac:dyDescent="0.2">
      <c r="A801" s="1">
        <v>800</v>
      </c>
      <c r="B801" s="1" t="s">
        <v>371</v>
      </c>
      <c r="C801" s="1">
        <v>97</v>
      </c>
      <c r="D801" s="1" t="s">
        <v>330</v>
      </c>
      <c r="E801" s="1" t="s">
        <v>0</v>
      </c>
      <c r="F801" s="1" t="s">
        <v>1</v>
      </c>
      <c r="G801" s="1" t="s">
        <v>353</v>
      </c>
      <c r="H801" s="1" t="s">
        <v>61</v>
      </c>
      <c r="I801" s="1" t="s">
        <v>62</v>
      </c>
      <c r="J801" s="1"/>
      <c r="K801" s="7"/>
    </row>
    <row r="802" spans="1:11" x14ac:dyDescent="0.2">
      <c r="A802" s="1">
        <v>801</v>
      </c>
      <c r="B802" s="1" t="s">
        <v>371</v>
      </c>
      <c r="C802" s="1">
        <v>97</v>
      </c>
      <c r="D802" s="1" t="s">
        <v>330</v>
      </c>
      <c r="E802" s="1" t="s">
        <v>0</v>
      </c>
      <c r="F802" s="1" t="s">
        <v>1</v>
      </c>
      <c r="G802" s="1" t="s">
        <v>353</v>
      </c>
      <c r="H802" s="1" t="s">
        <v>63</v>
      </c>
      <c r="I802" s="1" t="s">
        <v>64</v>
      </c>
      <c r="J802" s="1"/>
      <c r="K802" s="7"/>
    </row>
    <row r="803" spans="1:11" x14ac:dyDescent="0.2">
      <c r="A803" s="1">
        <v>802</v>
      </c>
      <c r="B803" s="1" t="s">
        <v>371</v>
      </c>
      <c r="C803" s="1">
        <v>97</v>
      </c>
      <c r="D803" s="1" t="s">
        <v>330</v>
      </c>
      <c r="E803" s="1" t="s">
        <v>0</v>
      </c>
      <c r="F803" s="1" t="s">
        <v>1</v>
      </c>
      <c r="G803" s="1" t="s">
        <v>353</v>
      </c>
      <c r="H803" s="1" t="s">
        <v>65</v>
      </c>
      <c r="I803" s="1" t="s">
        <v>66</v>
      </c>
      <c r="J803" s="1"/>
      <c r="K803" s="7"/>
    </row>
    <row r="804" spans="1:11" x14ac:dyDescent="0.2">
      <c r="A804" s="1">
        <v>803</v>
      </c>
      <c r="B804" s="1" t="s">
        <v>371</v>
      </c>
      <c r="C804" s="1">
        <v>97</v>
      </c>
      <c r="D804" s="1" t="s">
        <v>330</v>
      </c>
      <c r="E804" s="1" t="s">
        <v>0</v>
      </c>
      <c r="F804" s="1" t="s">
        <v>1</v>
      </c>
      <c r="G804" s="1" t="s">
        <v>353</v>
      </c>
      <c r="H804" s="1" t="s">
        <v>67</v>
      </c>
      <c r="I804" s="1" t="s">
        <v>68</v>
      </c>
      <c r="J804" s="1"/>
      <c r="K804" s="7"/>
    </row>
    <row r="805" spans="1:11" x14ac:dyDescent="0.2">
      <c r="A805" s="1">
        <v>804</v>
      </c>
      <c r="B805" s="1" t="s">
        <v>371</v>
      </c>
      <c r="C805" s="1">
        <v>97</v>
      </c>
      <c r="D805" s="1" t="s">
        <v>330</v>
      </c>
      <c r="E805" s="1" t="s">
        <v>0</v>
      </c>
      <c r="F805" s="1" t="s">
        <v>1</v>
      </c>
      <c r="G805" s="1" t="s">
        <v>353</v>
      </c>
      <c r="H805" s="1" t="s">
        <v>69</v>
      </c>
      <c r="I805" s="1" t="s">
        <v>70</v>
      </c>
      <c r="J805" s="1"/>
      <c r="K805" s="7"/>
    </row>
    <row r="806" spans="1:11" x14ac:dyDescent="0.2">
      <c r="A806" s="1">
        <v>805</v>
      </c>
      <c r="B806" s="1" t="s">
        <v>371</v>
      </c>
      <c r="C806" s="1">
        <v>97</v>
      </c>
      <c r="D806" s="1" t="s">
        <v>330</v>
      </c>
      <c r="E806" s="1" t="s">
        <v>0</v>
      </c>
      <c r="F806" s="1" t="s">
        <v>1</v>
      </c>
      <c r="G806" s="1" t="s">
        <v>353</v>
      </c>
      <c r="H806" s="1" t="s">
        <v>71</v>
      </c>
      <c r="I806" s="1" t="s">
        <v>72</v>
      </c>
      <c r="J806" s="1"/>
      <c r="K806" s="7"/>
    </row>
    <row r="807" spans="1:11" x14ac:dyDescent="0.2">
      <c r="A807" s="1">
        <v>806</v>
      </c>
      <c r="B807" s="1" t="s">
        <v>371</v>
      </c>
      <c r="C807" s="1">
        <v>97</v>
      </c>
      <c r="D807" s="1" t="s">
        <v>330</v>
      </c>
      <c r="E807" s="1" t="s">
        <v>0</v>
      </c>
      <c r="F807" s="1" t="s">
        <v>1</v>
      </c>
      <c r="G807" s="1" t="s">
        <v>353</v>
      </c>
      <c r="H807" s="1" t="s">
        <v>73</v>
      </c>
      <c r="I807" s="1" t="s">
        <v>74</v>
      </c>
      <c r="J807" s="1"/>
      <c r="K807" s="7"/>
    </row>
    <row r="808" spans="1:11" x14ac:dyDescent="0.2">
      <c r="A808" s="1">
        <v>807</v>
      </c>
      <c r="B808" s="1" t="s">
        <v>371</v>
      </c>
      <c r="C808" s="1">
        <v>97</v>
      </c>
      <c r="D808" s="1" t="s">
        <v>330</v>
      </c>
      <c r="E808" s="1" t="s">
        <v>0</v>
      </c>
      <c r="F808" s="1" t="s">
        <v>1</v>
      </c>
      <c r="G808" s="1" t="s">
        <v>353</v>
      </c>
      <c r="H808" s="1" t="s">
        <v>75</v>
      </c>
      <c r="I808" s="1" t="s">
        <v>76</v>
      </c>
      <c r="J808" s="1"/>
      <c r="K808" s="7"/>
    </row>
    <row r="809" spans="1:11" x14ac:dyDescent="0.2">
      <c r="A809" s="1">
        <v>808</v>
      </c>
      <c r="B809" s="1" t="s">
        <v>371</v>
      </c>
      <c r="C809" s="1">
        <v>97</v>
      </c>
      <c r="D809" s="1" t="s">
        <v>330</v>
      </c>
      <c r="E809" s="1" t="s">
        <v>0</v>
      </c>
      <c r="F809" s="1" t="s">
        <v>1</v>
      </c>
      <c r="G809" s="1" t="s">
        <v>353</v>
      </c>
      <c r="H809" s="1" t="s">
        <v>77</v>
      </c>
      <c r="I809" s="1" t="s">
        <v>78</v>
      </c>
      <c r="J809" s="1"/>
      <c r="K809" s="7"/>
    </row>
    <row r="810" spans="1:11" x14ac:dyDescent="0.2">
      <c r="A810" s="1">
        <v>809</v>
      </c>
      <c r="B810" s="1" t="s">
        <v>371</v>
      </c>
      <c r="C810" s="1">
        <v>97</v>
      </c>
      <c r="D810" s="1" t="s">
        <v>330</v>
      </c>
      <c r="E810" s="1" t="s">
        <v>0</v>
      </c>
      <c r="F810" s="1" t="s">
        <v>1</v>
      </c>
      <c r="G810" s="1" t="s">
        <v>353</v>
      </c>
      <c r="H810" s="1" t="s">
        <v>79</v>
      </c>
      <c r="I810" s="1" t="s">
        <v>80</v>
      </c>
      <c r="J810" s="1"/>
      <c r="K810" s="7"/>
    </row>
    <row r="811" spans="1:11" x14ac:dyDescent="0.2">
      <c r="A811" s="1">
        <v>810</v>
      </c>
      <c r="B811" s="1" t="s">
        <v>371</v>
      </c>
      <c r="C811" s="1">
        <v>97</v>
      </c>
      <c r="D811" s="1" t="s">
        <v>330</v>
      </c>
      <c r="E811" s="1" t="s">
        <v>0</v>
      </c>
      <c r="F811" s="1" t="s">
        <v>1</v>
      </c>
      <c r="G811" s="1" t="s">
        <v>353</v>
      </c>
      <c r="H811" s="1" t="s">
        <v>81</v>
      </c>
      <c r="I811" s="1" t="s">
        <v>82</v>
      </c>
      <c r="J811" s="1"/>
      <c r="K811" s="7"/>
    </row>
    <row r="812" spans="1:11" x14ac:dyDescent="0.2">
      <c r="A812" s="1">
        <v>811</v>
      </c>
      <c r="B812" s="1" t="s">
        <v>371</v>
      </c>
      <c r="C812" s="1">
        <v>97</v>
      </c>
      <c r="D812" s="1" t="s">
        <v>330</v>
      </c>
      <c r="E812" s="1" t="s">
        <v>0</v>
      </c>
      <c r="F812" s="1" t="s">
        <v>1</v>
      </c>
      <c r="G812" s="1" t="s">
        <v>353</v>
      </c>
      <c r="H812" s="1" t="s">
        <v>83</v>
      </c>
      <c r="I812" s="1" t="s">
        <v>84</v>
      </c>
      <c r="J812" s="1"/>
      <c r="K812" s="7"/>
    </row>
    <row r="813" spans="1:11" x14ac:dyDescent="0.2">
      <c r="A813" s="1">
        <v>812</v>
      </c>
      <c r="B813" s="1" t="s">
        <v>371</v>
      </c>
      <c r="C813" s="1">
        <v>97</v>
      </c>
      <c r="D813" s="1" t="s">
        <v>330</v>
      </c>
      <c r="E813" s="1" t="s">
        <v>0</v>
      </c>
      <c r="F813" s="1" t="s">
        <v>1</v>
      </c>
      <c r="G813" s="1" t="s">
        <v>353</v>
      </c>
      <c r="H813" s="1" t="s">
        <v>85</v>
      </c>
      <c r="I813" s="1" t="s">
        <v>86</v>
      </c>
      <c r="J813" s="1"/>
      <c r="K813" s="7"/>
    </row>
    <row r="814" spans="1:11" x14ac:dyDescent="0.2">
      <c r="A814" s="1">
        <v>813</v>
      </c>
      <c r="B814" s="1" t="s">
        <v>371</v>
      </c>
      <c r="C814" s="1">
        <v>97</v>
      </c>
      <c r="D814" s="1" t="s">
        <v>330</v>
      </c>
      <c r="E814" s="1" t="s">
        <v>0</v>
      </c>
      <c r="F814" s="1" t="s">
        <v>8</v>
      </c>
      <c r="G814" s="1" t="s">
        <v>353</v>
      </c>
      <c r="H814" s="1" t="s">
        <v>87</v>
      </c>
      <c r="I814" s="1" t="s">
        <v>88</v>
      </c>
      <c r="J814" s="1"/>
      <c r="K814" s="7">
        <v>425283</v>
      </c>
    </row>
    <row r="815" spans="1:11" x14ac:dyDescent="0.2">
      <c r="A815" s="1">
        <v>814</v>
      </c>
      <c r="B815" s="1" t="s">
        <v>371</v>
      </c>
      <c r="C815" s="1">
        <v>97</v>
      </c>
      <c r="D815" s="1" t="s">
        <v>330</v>
      </c>
      <c r="E815" s="1" t="s">
        <v>0</v>
      </c>
      <c r="F815" s="1" t="s">
        <v>1</v>
      </c>
      <c r="G815" s="1" t="s">
        <v>353</v>
      </c>
      <c r="H815" s="1" t="s">
        <v>89</v>
      </c>
      <c r="I815" s="1" t="s">
        <v>90</v>
      </c>
      <c r="J815" s="1"/>
      <c r="K815" s="7"/>
    </row>
    <row r="816" spans="1:11" x14ac:dyDescent="0.2">
      <c r="A816" s="1">
        <v>815</v>
      </c>
      <c r="B816" s="1" t="s">
        <v>371</v>
      </c>
      <c r="C816" s="1">
        <v>97</v>
      </c>
      <c r="D816" s="1" t="s">
        <v>330</v>
      </c>
      <c r="E816" s="1" t="s">
        <v>0</v>
      </c>
      <c r="F816" s="1" t="s">
        <v>1</v>
      </c>
      <c r="G816" s="1" t="s">
        <v>353</v>
      </c>
      <c r="H816" s="1" t="s">
        <v>91</v>
      </c>
      <c r="I816" s="1" t="s">
        <v>92</v>
      </c>
      <c r="J816" s="1"/>
      <c r="K816" s="7"/>
    </row>
    <row r="817" spans="1:11" x14ac:dyDescent="0.2">
      <c r="A817" s="1">
        <v>816</v>
      </c>
      <c r="B817" s="1" t="s">
        <v>371</v>
      </c>
      <c r="C817" s="1">
        <v>97</v>
      </c>
      <c r="D817" s="1" t="s">
        <v>330</v>
      </c>
      <c r="E817" s="1" t="s">
        <v>0</v>
      </c>
      <c r="F817" s="1" t="s">
        <v>1</v>
      </c>
      <c r="G817" s="1" t="s">
        <v>353</v>
      </c>
      <c r="H817" s="1" t="s">
        <v>93</v>
      </c>
      <c r="I817" s="1" t="s">
        <v>94</v>
      </c>
      <c r="J817" s="1"/>
      <c r="K817" s="7"/>
    </row>
    <row r="818" spans="1:11" x14ac:dyDescent="0.2">
      <c r="A818" s="1">
        <v>817</v>
      </c>
      <c r="B818" s="1" t="s">
        <v>371</v>
      </c>
      <c r="C818" s="1">
        <v>97</v>
      </c>
      <c r="D818" s="1" t="s">
        <v>330</v>
      </c>
      <c r="E818" s="1" t="s">
        <v>0</v>
      </c>
      <c r="F818" s="1" t="s">
        <v>1</v>
      </c>
      <c r="G818" s="1" t="s">
        <v>353</v>
      </c>
      <c r="H818" s="1" t="s">
        <v>95</v>
      </c>
      <c r="I818" s="1" t="s">
        <v>96</v>
      </c>
      <c r="J818" s="1"/>
      <c r="K818" s="7"/>
    </row>
    <row r="819" spans="1:11" x14ac:dyDescent="0.2">
      <c r="A819" s="1">
        <v>818</v>
      </c>
      <c r="B819" s="1" t="s">
        <v>371</v>
      </c>
      <c r="C819" s="1">
        <v>97</v>
      </c>
      <c r="D819" s="1" t="s">
        <v>330</v>
      </c>
      <c r="E819" s="1" t="s">
        <v>0</v>
      </c>
      <c r="F819" s="1" t="s">
        <v>1</v>
      </c>
      <c r="G819" s="1" t="s">
        <v>353</v>
      </c>
      <c r="H819" s="1" t="s">
        <v>97</v>
      </c>
      <c r="I819" s="1" t="s">
        <v>98</v>
      </c>
      <c r="J819" s="1"/>
      <c r="K819" s="7"/>
    </row>
    <row r="820" spans="1:11" x14ac:dyDescent="0.2">
      <c r="A820" s="1">
        <v>819</v>
      </c>
      <c r="B820" s="1" t="s">
        <v>371</v>
      </c>
      <c r="C820" s="1">
        <v>97</v>
      </c>
      <c r="D820" s="1" t="s">
        <v>330</v>
      </c>
      <c r="E820" s="1" t="s">
        <v>0</v>
      </c>
      <c r="F820" s="1" t="s">
        <v>1</v>
      </c>
      <c r="G820" s="1" t="s">
        <v>353</v>
      </c>
      <c r="H820" s="1" t="s">
        <v>99</v>
      </c>
      <c r="I820" s="1" t="s">
        <v>100</v>
      </c>
      <c r="J820" s="1"/>
      <c r="K820" s="7">
        <v>2358</v>
      </c>
    </row>
    <row r="821" spans="1:11" x14ac:dyDescent="0.2">
      <c r="A821" s="1">
        <v>820</v>
      </c>
      <c r="B821" s="1" t="s">
        <v>371</v>
      </c>
      <c r="C821" s="1">
        <v>97</v>
      </c>
      <c r="D821" s="1" t="s">
        <v>330</v>
      </c>
      <c r="E821" s="1" t="s">
        <v>0</v>
      </c>
      <c r="F821" s="1" t="s">
        <v>1</v>
      </c>
      <c r="G821" s="1" t="s">
        <v>353</v>
      </c>
      <c r="H821" s="1" t="s">
        <v>101</v>
      </c>
      <c r="I821" s="1" t="s">
        <v>102</v>
      </c>
      <c r="J821" s="1"/>
      <c r="K821" s="7"/>
    </row>
    <row r="822" spans="1:11" x14ac:dyDescent="0.2">
      <c r="A822" s="1">
        <v>821</v>
      </c>
      <c r="B822" s="1" t="s">
        <v>371</v>
      </c>
      <c r="C822" s="1">
        <v>97</v>
      </c>
      <c r="D822" s="1" t="s">
        <v>330</v>
      </c>
      <c r="E822" s="1" t="s">
        <v>0</v>
      </c>
      <c r="F822" s="1" t="s">
        <v>1</v>
      </c>
      <c r="G822" s="1" t="s">
        <v>353</v>
      </c>
      <c r="H822" s="1" t="s">
        <v>103</v>
      </c>
      <c r="I822" s="1" t="s">
        <v>104</v>
      </c>
      <c r="J822" s="1"/>
      <c r="K822" s="7"/>
    </row>
    <row r="823" spans="1:11" x14ac:dyDescent="0.2">
      <c r="A823" s="1">
        <v>822</v>
      </c>
      <c r="B823" s="1" t="s">
        <v>371</v>
      </c>
      <c r="C823" s="1">
        <v>97</v>
      </c>
      <c r="D823" s="1" t="s">
        <v>330</v>
      </c>
      <c r="E823" s="1" t="s">
        <v>0</v>
      </c>
      <c r="F823" s="1" t="s">
        <v>1</v>
      </c>
      <c r="G823" s="1" t="s">
        <v>353</v>
      </c>
      <c r="H823" s="1" t="s">
        <v>105</v>
      </c>
      <c r="I823" s="1" t="s">
        <v>106</v>
      </c>
      <c r="J823" s="1"/>
      <c r="K823" s="7"/>
    </row>
    <row r="824" spans="1:11" x14ac:dyDescent="0.2">
      <c r="A824" s="1">
        <v>823</v>
      </c>
      <c r="B824" s="1" t="s">
        <v>371</v>
      </c>
      <c r="C824" s="1">
        <v>97</v>
      </c>
      <c r="D824" s="1" t="s">
        <v>330</v>
      </c>
      <c r="E824" s="1" t="s">
        <v>0</v>
      </c>
      <c r="F824" s="1" t="s">
        <v>8</v>
      </c>
      <c r="G824" s="1" t="s">
        <v>353</v>
      </c>
      <c r="H824" s="1" t="s">
        <v>107</v>
      </c>
      <c r="I824" s="1" t="s">
        <v>108</v>
      </c>
      <c r="J824" s="1"/>
      <c r="K824" s="7">
        <v>427641</v>
      </c>
    </row>
    <row r="825" spans="1:11" x14ac:dyDescent="0.2">
      <c r="A825" s="1">
        <v>824</v>
      </c>
      <c r="B825" s="1" t="s">
        <v>371</v>
      </c>
      <c r="C825" s="1">
        <v>97</v>
      </c>
      <c r="D825" s="1" t="s">
        <v>330</v>
      </c>
      <c r="E825" s="1" t="s">
        <v>109</v>
      </c>
      <c r="F825" s="1" t="s">
        <v>1</v>
      </c>
      <c r="G825" s="1" t="s">
        <v>354</v>
      </c>
      <c r="H825" s="1" t="s">
        <v>110</v>
      </c>
      <c r="I825" s="1" t="s">
        <v>111</v>
      </c>
      <c r="J825" s="1"/>
      <c r="K825" s="7"/>
    </row>
    <row r="826" spans="1:11" x14ac:dyDescent="0.2">
      <c r="A826" s="1">
        <v>825</v>
      </c>
      <c r="B826" s="1" t="s">
        <v>371</v>
      </c>
      <c r="C826" s="1">
        <v>97</v>
      </c>
      <c r="D826" s="1" t="s">
        <v>330</v>
      </c>
      <c r="E826" s="1" t="s">
        <v>109</v>
      </c>
      <c r="F826" s="1" t="s">
        <v>1</v>
      </c>
      <c r="G826" s="1" t="s">
        <v>354</v>
      </c>
      <c r="H826" s="1" t="s">
        <v>112</v>
      </c>
      <c r="I826" s="1" t="s">
        <v>113</v>
      </c>
      <c r="J826" s="1"/>
      <c r="K826" s="7"/>
    </row>
    <row r="827" spans="1:11" x14ac:dyDescent="0.2">
      <c r="A827" s="1">
        <v>826</v>
      </c>
      <c r="B827" s="1" t="s">
        <v>371</v>
      </c>
      <c r="C827" s="1">
        <v>97</v>
      </c>
      <c r="D827" s="1" t="s">
        <v>330</v>
      </c>
      <c r="E827" s="1" t="s">
        <v>109</v>
      </c>
      <c r="F827" s="1" t="s">
        <v>1</v>
      </c>
      <c r="G827" s="1" t="s">
        <v>354</v>
      </c>
      <c r="H827" s="1" t="s">
        <v>114</v>
      </c>
      <c r="I827" s="1" t="s">
        <v>115</v>
      </c>
      <c r="J827" s="1"/>
      <c r="K827" s="7"/>
    </row>
    <row r="828" spans="1:11" x14ac:dyDescent="0.2">
      <c r="A828" s="1">
        <v>827</v>
      </c>
      <c r="B828" s="1" t="s">
        <v>371</v>
      </c>
      <c r="C828" s="1">
        <v>97</v>
      </c>
      <c r="D828" s="1" t="s">
        <v>330</v>
      </c>
      <c r="E828" s="1" t="s">
        <v>109</v>
      </c>
      <c r="F828" s="1" t="s">
        <v>1</v>
      </c>
      <c r="G828" s="1" t="s">
        <v>355</v>
      </c>
      <c r="H828" s="1" t="s">
        <v>116</v>
      </c>
      <c r="I828" s="1" t="s">
        <v>117</v>
      </c>
      <c r="J828" s="1"/>
      <c r="K828" s="7"/>
    </row>
    <row r="829" spans="1:11" x14ac:dyDescent="0.2">
      <c r="A829" s="1">
        <v>828</v>
      </c>
      <c r="B829" s="1" t="s">
        <v>371</v>
      </c>
      <c r="C829" s="1">
        <v>97</v>
      </c>
      <c r="D829" s="1" t="s">
        <v>330</v>
      </c>
      <c r="E829" s="1" t="s">
        <v>109</v>
      </c>
      <c r="F829" s="1" t="s">
        <v>1</v>
      </c>
      <c r="G829" s="1" t="s">
        <v>355</v>
      </c>
      <c r="H829" s="1" t="s">
        <v>118</v>
      </c>
      <c r="I829" s="1" t="s">
        <v>119</v>
      </c>
      <c r="J829" s="1"/>
      <c r="K829" s="7"/>
    </row>
    <row r="830" spans="1:11" x14ac:dyDescent="0.2">
      <c r="A830" s="1">
        <v>829</v>
      </c>
      <c r="B830" s="1" t="s">
        <v>371</v>
      </c>
      <c r="C830" s="1">
        <v>97</v>
      </c>
      <c r="D830" s="1" t="s">
        <v>330</v>
      </c>
      <c r="E830" s="1" t="s">
        <v>109</v>
      </c>
      <c r="F830" s="1" t="s">
        <v>1</v>
      </c>
      <c r="G830" s="1" t="s">
        <v>355</v>
      </c>
      <c r="H830" s="1" t="s">
        <v>120</v>
      </c>
      <c r="I830" s="1" t="s">
        <v>121</v>
      </c>
      <c r="J830" s="1"/>
      <c r="K830" s="7"/>
    </row>
    <row r="831" spans="1:11" x14ac:dyDescent="0.2">
      <c r="A831" s="1">
        <v>830</v>
      </c>
      <c r="B831" s="1" t="s">
        <v>371</v>
      </c>
      <c r="C831" s="1">
        <v>97</v>
      </c>
      <c r="D831" s="1" t="s">
        <v>330</v>
      </c>
      <c r="E831" s="1" t="s">
        <v>109</v>
      </c>
      <c r="F831" s="1" t="s">
        <v>1</v>
      </c>
      <c r="G831" s="1" t="s">
        <v>355</v>
      </c>
      <c r="H831" s="1" t="s">
        <v>122</v>
      </c>
      <c r="I831" s="1" t="s">
        <v>123</v>
      </c>
      <c r="J831" s="1"/>
      <c r="K831" s="7"/>
    </row>
    <row r="832" spans="1:11" x14ac:dyDescent="0.2">
      <c r="A832" s="1">
        <v>831</v>
      </c>
      <c r="B832" s="1" t="s">
        <v>371</v>
      </c>
      <c r="C832" s="1">
        <v>97</v>
      </c>
      <c r="D832" s="1" t="s">
        <v>330</v>
      </c>
      <c r="E832" s="1" t="s">
        <v>109</v>
      </c>
      <c r="F832" s="1" t="s">
        <v>1</v>
      </c>
      <c r="G832" s="1" t="s">
        <v>355</v>
      </c>
      <c r="H832" s="1" t="s">
        <v>124</v>
      </c>
      <c r="I832" s="1" t="s">
        <v>125</v>
      </c>
      <c r="J832" s="1"/>
      <c r="K832" s="7"/>
    </row>
    <row r="833" spans="1:11" x14ac:dyDescent="0.2">
      <c r="A833" s="1">
        <v>832</v>
      </c>
      <c r="B833" s="1" t="s">
        <v>371</v>
      </c>
      <c r="C833" s="1">
        <v>97</v>
      </c>
      <c r="D833" s="1" t="s">
        <v>330</v>
      </c>
      <c r="E833" s="1" t="s">
        <v>109</v>
      </c>
      <c r="F833" s="1" t="s">
        <v>1</v>
      </c>
      <c r="G833" s="1" t="s">
        <v>355</v>
      </c>
      <c r="H833" s="1" t="s">
        <v>126</v>
      </c>
      <c r="I833" s="1" t="s">
        <v>127</v>
      </c>
      <c r="J833" s="1"/>
      <c r="K833" s="7"/>
    </row>
    <row r="834" spans="1:11" x14ac:dyDescent="0.2">
      <c r="A834" s="1">
        <v>833</v>
      </c>
      <c r="B834" s="1" t="s">
        <v>371</v>
      </c>
      <c r="C834" s="1">
        <v>97</v>
      </c>
      <c r="D834" s="1" t="s">
        <v>330</v>
      </c>
      <c r="E834" s="1" t="s">
        <v>109</v>
      </c>
      <c r="F834" s="1" t="s">
        <v>1</v>
      </c>
      <c r="G834" s="1" t="s">
        <v>355</v>
      </c>
      <c r="H834" s="1" t="s">
        <v>128</v>
      </c>
      <c r="I834" s="1" t="s">
        <v>129</v>
      </c>
      <c r="J834" s="1"/>
      <c r="K834" s="7"/>
    </row>
    <row r="835" spans="1:11" x14ac:dyDescent="0.2">
      <c r="A835" s="1">
        <v>834</v>
      </c>
      <c r="B835" s="1" t="s">
        <v>371</v>
      </c>
      <c r="C835" s="1">
        <v>97</v>
      </c>
      <c r="D835" s="1" t="s">
        <v>330</v>
      </c>
      <c r="E835" s="1" t="s">
        <v>109</v>
      </c>
      <c r="F835" s="1" t="s">
        <v>1</v>
      </c>
      <c r="G835" s="1" t="s">
        <v>355</v>
      </c>
      <c r="H835" s="1" t="s">
        <v>130</v>
      </c>
      <c r="I835" s="1" t="s">
        <v>131</v>
      </c>
      <c r="J835" s="1"/>
      <c r="K835" s="7"/>
    </row>
    <row r="836" spans="1:11" x14ac:dyDescent="0.2">
      <c r="A836" s="1">
        <v>835</v>
      </c>
      <c r="B836" s="1" t="s">
        <v>371</v>
      </c>
      <c r="C836" s="1">
        <v>97</v>
      </c>
      <c r="D836" s="1" t="s">
        <v>330</v>
      </c>
      <c r="E836" s="1" t="s">
        <v>109</v>
      </c>
      <c r="F836" s="1" t="s">
        <v>1</v>
      </c>
      <c r="G836" s="1" t="s">
        <v>355</v>
      </c>
      <c r="H836" s="1" t="s">
        <v>132</v>
      </c>
      <c r="I836" s="1" t="s">
        <v>133</v>
      </c>
      <c r="J836" s="1"/>
      <c r="K836" s="7"/>
    </row>
    <row r="837" spans="1:11" x14ac:dyDescent="0.2">
      <c r="A837" s="1">
        <v>836</v>
      </c>
      <c r="B837" s="1" t="s">
        <v>371</v>
      </c>
      <c r="C837" s="1">
        <v>97</v>
      </c>
      <c r="D837" s="1" t="s">
        <v>330</v>
      </c>
      <c r="E837" s="1" t="s">
        <v>109</v>
      </c>
      <c r="F837" s="1" t="s">
        <v>1</v>
      </c>
      <c r="G837" s="1" t="s">
        <v>355</v>
      </c>
      <c r="H837" s="1" t="s">
        <v>134</v>
      </c>
      <c r="I837" s="1" t="s">
        <v>135</v>
      </c>
      <c r="J837" s="1"/>
      <c r="K837" s="7"/>
    </row>
    <row r="838" spans="1:11" x14ac:dyDescent="0.2">
      <c r="A838" s="1">
        <v>837</v>
      </c>
      <c r="B838" s="1" t="s">
        <v>371</v>
      </c>
      <c r="C838" s="1">
        <v>97</v>
      </c>
      <c r="D838" s="1" t="s">
        <v>330</v>
      </c>
      <c r="E838" s="1" t="s">
        <v>109</v>
      </c>
      <c r="F838" s="1" t="s">
        <v>1</v>
      </c>
      <c r="G838" s="1" t="s">
        <v>355</v>
      </c>
      <c r="H838" s="1" t="s">
        <v>136</v>
      </c>
      <c r="I838" s="1" t="s">
        <v>137</v>
      </c>
      <c r="J838" s="1"/>
      <c r="K838" s="7"/>
    </row>
    <row r="839" spans="1:11" x14ac:dyDescent="0.2">
      <c r="A839" s="1">
        <v>838</v>
      </c>
      <c r="B839" s="1" t="s">
        <v>371</v>
      </c>
      <c r="C839" s="1">
        <v>97</v>
      </c>
      <c r="D839" s="1" t="s">
        <v>330</v>
      </c>
      <c r="E839" s="1" t="s">
        <v>109</v>
      </c>
      <c r="F839" s="1" t="s">
        <v>1</v>
      </c>
      <c r="G839" s="1" t="s">
        <v>355</v>
      </c>
      <c r="H839" s="1" t="s">
        <v>138</v>
      </c>
      <c r="I839" s="1" t="s">
        <v>139</v>
      </c>
      <c r="J839" s="1"/>
      <c r="K839" s="7"/>
    </row>
    <row r="840" spans="1:11" x14ac:dyDescent="0.2">
      <c r="A840" s="1">
        <v>839</v>
      </c>
      <c r="B840" s="1" t="s">
        <v>371</v>
      </c>
      <c r="C840" s="1">
        <v>97</v>
      </c>
      <c r="D840" s="1" t="s">
        <v>330</v>
      </c>
      <c r="E840" s="1" t="s">
        <v>109</v>
      </c>
      <c r="F840" s="1" t="s">
        <v>1</v>
      </c>
      <c r="G840" s="1" t="s">
        <v>355</v>
      </c>
      <c r="H840" s="1" t="s">
        <v>140</v>
      </c>
      <c r="I840" s="1" t="s">
        <v>141</v>
      </c>
      <c r="J840" s="1"/>
      <c r="K840" s="7"/>
    </row>
    <row r="841" spans="1:11" x14ac:dyDescent="0.2">
      <c r="A841" s="1">
        <v>840</v>
      </c>
      <c r="B841" s="1" t="s">
        <v>371</v>
      </c>
      <c r="C841" s="1">
        <v>97</v>
      </c>
      <c r="D841" s="1" t="s">
        <v>330</v>
      </c>
      <c r="E841" s="1" t="s">
        <v>109</v>
      </c>
      <c r="F841" s="1" t="s">
        <v>1</v>
      </c>
      <c r="G841" s="1" t="s">
        <v>355</v>
      </c>
      <c r="H841" s="1" t="s">
        <v>142</v>
      </c>
      <c r="I841" s="1" t="s">
        <v>143</v>
      </c>
      <c r="J841" s="1"/>
      <c r="K841" s="7"/>
    </row>
    <row r="842" spans="1:11" x14ac:dyDescent="0.2">
      <c r="A842" s="1">
        <v>841</v>
      </c>
      <c r="B842" s="1" t="s">
        <v>371</v>
      </c>
      <c r="C842" s="1">
        <v>97</v>
      </c>
      <c r="D842" s="1" t="s">
        <v>330</v>
      </c>
      <c r="E842" s="1" t="s">
        <v>109</v>
      </c>
      <c r="F842" s="1" t="s">
        <v>1</v>
      </c>
      <c r="G842" s="1" t="s">
        <v>355</v>
      </c>
      <c r="H842" s="1" t="s">
        <v>144</v>
      </c>
      <c r="I842" s="1" t="s">
        <v>145</v>
      </c>
      <c r="J842" s="1"/>
      <c r="K842" s="7"/>
    </row>
    <row r="843" spans="1:11" x14ac:dyDescent="0.2">
      <c r="A843" s="1">
        <v>842</v>
      </c>
      <c r="B843" s="1" t="s">
        <v>371</v>
      </c>
      <c r="C843" s="1">
        <v>97</v>
      </c>
      <c r="D843" s="1" t="s">
        <v>330</v>
      </c>
      <c r="E843" s="1" t="s">
        <v>109</v>
      </c>
      <c r="F843" s="1" t="s">
        <v>1</v>
      </c>
      <c r="G843" s="1" t="s">
        <v>355</v>
      </c>
      <c r="H843" s="1" t="s">
        <v>146</v>
      </c>
      <c r="I843" s="1" t="s">
        <v>147</v>
      </c>
      <c r="J843" s="1"/>
      <c r="K843" s="7"/>
    </row>
    <row r="844" spans="1:11" x14ac:dyDescent="0.2">
      <c r="A844" s="1">
        <v>843</v>
      </c>
      <c r="B844" s="1" t="s">
        <v>371</v>
      </c>
      <c r="C844" s="1">
        <v>97</v>
      </c>
      <c r="D844" s="1" t="s">
        <v>330</v>
      </c>
      <c r="E844" s="1" t="s">
        <v>109</v>
      </c>
      <c r="F844" s="1" t="s">
        <v>1</v>
      </c>
      <c r="G844" s="1" t="s">
        <v>355</v>
      </c>
      <c r="H844" s="1" t="s">
        <v>148</v>
      </c>
      <c r="I844" s="1" t="s">
        <v>149</v>
      </c>
      <c r="J844" s="1"/>
      <c r="K844" s="7"/>
    </row>
    <row r="845" spans="1:11" x14ac:dyDescent="0.2">
      <c r="A845" s="1">
        <v>844</v>
      </c>
      <c r="B845" s="1" t="s">
        <v>371</v>
      </c>
      <c r="C845" s="1">
        <v>97</v>
      </c>
      <c r="D845" s="1" t="s">
        <v>330</v>
      </c>
      <c r="E845" s="1" t="s">
        <v>109</v>
      </c>
      <c r="F845" s="1" t="s">
        <v>1</v>
      </c>
      <c r="G845" s="1" t="s">
        <v>355</v>
      </c>
      <c r="H845" s="1" t="s">
        <v>150</v>
      </c>
      <c r="I845" s="1" t="s">
        <v>151</v>
      </c>
      <c r="J845" s="1"/>
      <c r="K845" s="7"/>
    </row>
    <row r="846" spans="1:11" x14ac:dyDescent="0.2">
      <c r="A846" s="1">
        <v>845</v>
      </c>
      <c r="B846" s="1" t="s">
        <v>371</v>
      </c>
      <c r="C846" s="1">
        <v>97</v>
      </c>
      <c r="D846" s="1" t="s">
        <v>330</v>
      </c>
      <c r="E846" s="1" t="s">
        <v>109</v>
      </c>
      <c r="F846" s="1" t="s">
        <v>1</v>
      </c>
      <c r="G846" s="1" t="s">
        <v>355</v>
      </c>
      <c r="H846" s="1" t="s">
        <v>152</v>
      </c>
      <c r="I846" s="1" t="s">
        <v>153</v>
      </c>
      <c r="J846" s="1"/>
      <c r="K846" s="7"/>
    </row>
    <row r="847" spans="1:11" x14ac:dyDescent="0.2">
      <c r="A847" s="1">
        <v>846</v>
      </c>
      <c r="B847" s="1" t="s">
        <v>371</v>
      </c>
      <c r="C847" s="1">
        <v>97</v>
      </c>
      <c r="D847" s="1" t="s">
        <v>330</v>
      </c>
      <c r="E847" s="1" t="s">
        <v>109</v>
      </c>
      <c r="F847" s="1" t="s">
        <v>1</v>
      </c>
      <c r="G847" s="1" t="s">
        <v>355</v>
      </c>
      <c r="H847" s="1" t="s">
        <v>154</v>
      </c>
      <c r="I847" s="1" t="s">
        <v>155</v>
      </c>
      <c r="J847" s="1"/>
      <c r="K847" s="7"/>
    </row>
    <row r="848" spans="1:11" x14ac:dyDescent="0.2">
      <c r="A848" s="1">
        <v>847</v>
      </c>
      <c r="B848" s="1" t="s">
        <v>371</v>
      </c>
      <c r="C848" s="1">
        <v>97</v>
      </c>
      <c r="D848" s="1" t="s">
        <v>330</v>
      </c>
      <c r="E848" s="1" t="s">
        <v>109</v>
      </c>
      <c r="F848" s="1" t="s">
        <v>1</v>
      </c>
      <c r="G848" s="1" t="s">
        <v>355</v>
      </c>
      <c r="H848" s="1" t="s">
        <v>156</v>
      </c>
      <c r="I848" s="1" t="s">
        <v>157</v>
      </c>
      <c r="J848" s="1"/>
      <c r="K848" s="7"/>
    </row>
    <row r="849" spans="1:11" x14ac:dyDescent="0.2">
      <c r="A849" s="1">
        <v>848</v>
      </c>
      <c r="B849" s="1" t="s">
        <v>371</v>
      </c>
      <c r="C849" s="1">
        <v>97</v>
      </c>
      <c r="D849" s="1" t="s">
        <v>330</v>
      </c>
      <c r="E849" s="1" t="s">
        <v>109</v>
      </c>
      <c r="F849" s="1" t="s">
        <v>1</v>
      </c>
      <c r="G849" s="1" t="s">
        <v>355</v>
      </c>
      <c r="H849" s="1" t="s">
        <v>158</v>
      </c>
      <c r="I849" s="1" t="s">
        <v>159</v>
      </c>
      <c r="J849" s="1"/>
      <c r="K849" s="7"/>
    </row>
    <row r="850" spans="1:11" x14ac:dyDescent="0.2">
      <c r="A850" s="1">
        <v>849</v>
      </c>
      <c r="B850" s="1" t="s">
        <v>371</v>
      </c>
      <c r="C850" s="1">
        <v>97</v>
      </c>
      <c r="D850" s="1" t="s">
        <v>330</v>
      </c>
      <c r="E850" s="1" t="s">
        <v>109</v>
      </c>
      <c r="F850" s="1" t="s">
        <v>1</v>
      </c>
      <c r="G850" s="1" t="s">
        <v>355</v>
      </c>
      <c r="H850" s="1" t="s">
        <v>160</v>
      </c>
      <c r="I850" s="1" t="s">
        <v>161</v>
      </c>
      <c r="J850" s="1"/>
      <c r="K850" s="7"/>
    </row>
    <row r="851" spans="1:11" x14ac:dyDescent="0.2">
      <c r="A851" s="1">
        <v>850</v>
      </c>
      <c r="B851" s="1" t="s">
        <v>371</v>
      </c>
      <c r="C851" s="1">
        <v>97</v>
      </c>
      <c r="D851" s="1" t="s">
        <v>330</v>
      </c>
      <c r="E851" s="1" t="s">
        <v>109</v>
      </c>
      <c r="F851" s="1" t="s">
        <v>1</v>
      </c>
      <c r="G851" s="1" t="s">
        <v>355</v>
      </c>
      <c r="H851" s="1" t="s">
        <v>162</v>
      </c>
      <c r="I851" s="1" t="s">
        <v>163</v>
      </c>
      <c r="J851" s="1"/>
      <c r="K851" s="7"/>
    </row>
    <row r="852" spans="1:11" x14ac:dyDescent="0.2">
      <c r="A852" s="1">
        <v>851</v>
      </c>
      <c r="B852" s="1" t="s">
        <v>371</v>
      </c>
      <c r="C852" s="1">
        <v>97</v>
      </c>
      <c r="D852" s="1" t="s">
        <v>330</v>
      </c>
      <c r="E852" s="1" t="s">
        <v>109</v>
      </c>
      <c r="F852" s="1" t="s">
        <v>1</v>
      </c>
      <c r="G852" s="1" t="s">
        <v>355</v>
      </c>
      <c r="H852" s="1" t="s">
        <v>164</v>
      </c>
      <c r="I852" s="1" t="s">
        <v>165</v>
      </c>
      <c r="J852" s="1"/>
      <c r="K852" s="7"/>
    </row>
    <row r="853" spans="1:11" x14ac:dyDescent="0.2">
      <c r="A853" s="1">
        <v>852</v>
      </c>
      <c r="B853" s="1" t="s">
        <v>371</v>
      </c>
      <c r="C853" s="1">
        <v>97</v>
      </c>
      <c r="D853" s="1" t="s">
        <v>330</v>
      </c>
      <c r="E853" s="1" t="s">
        <v>109</v>
      </c>
      <c r="F853" s="1" t="s">
        <v>1</v>
      </c>
      <c r="G853" s="1" t="s">
        <v>355</v>
      </c>
      <c r="H853" s="1" t="s">
        <v>166</v>
      </c>
      <c r="I853" s="1" t="s">
        <v>167</v>
      </c>
      <c r="J853" s="1">
        <v>1</v>
      </c>
      <c r="K853" s="7">
        <v>65860</v>
      </c>
    </row>
    <row r="854" spans="1:11" x14ac:dyDescent="0.2">
      <c r="A854" s="1">
        <v>853</v>
      </c>
      <c r="B854" s="1" t="s">
        <v>371</v>
      </c>
      <c r="C854" s="1">
        <v>97</v>
      </c>
      <c r="D854" s="1" t="s">
        <v>330</v>
      </c>
      <c r="E854" s="1" t="s">
        <v>109</v>
      </c>
      <c r="F854" s="1" t="s">
        <v>1</v>
      </c>
      <c r="G854" s="1" t="s">
        <v>355</v>
      </c>
      <c r="H854" s="1" t="s">
        <v>168</v>
      </c>
      <c r="I854" s="1" t="s">
        <v>169</v>
      </c>
      <c r="J854" s="1">
        <v>4</v>
      </c>
      <c r="K854" s="7">
        <v>163548</v>
      </c>
    </row>
    <row r="855" spans="1:11" x14ac:dyDescent="0.2">
      <c r="A855" s="1">
        <v>854</v>
      </c>
      <c r="B855" s="1" t="s">
        <v>371</v>
      </c>
      <c r="C855" s="1">
        <v>97</v>
      </c>
      <c r="D855" s="1" t="s">
        <v>330</v>
      </c>
      <c r="E855" s="1" t="s">
        <v>109</v>
      </c>
      <c r="F855" s="1" t="s">
        <v>1</v>
      </c>
      <c r="G855" s="1" t="s">
        <v>355</v>
      </c>
      <c r="H855" s="1" t="s">
        <v>170</v>
      </c>
      <c r="I855" s="1" t="s">
        <v>171</v>
      </c>
      <c r="J855" s="1"/>
      <c r="K855" s="7"/>
    </row>
    <row r="856" spans="1:11" x14ac:dyDescent="0.2">
      <c r="A856" s="1">
        <v>855</v>
      </c>
      <c r="B856" s="1" t="s">
        <v>371</v>
      </c>
      <c r="C856" s="1">
        <v>97</v>
      </c>
      <c r="D856" s="1" t="s">
        <v>330</v>
      </c>
      <c r="E856" s="1" t="s">
        <v>109</v>
      </c>
      <c r="F856" s="1" t="s">
        <v>1</v>
      </c>
      <c r="G856" s="1" t="s">
        <v>355</v>
      </c>
      <c r="H856" s="1" t="s">
        <v>172</v>
      </c>
      <c r="I856" s="1" t="s">
        <v>173</v>
      </c>
      <c r="J856" s="1"/>
      <c r="K856" s="7"/>
    </row>
    <row r="857" spans="1:11" x14ac:dyDescent="0.2">
      <c r="A857" s="1">
        <v>856</v>
      </c>
      <c r="B857" s="1" t="s">
        <v>371</v>
      </c>
      <c r="C857" s="1">
        <v>97</v>
      </c>
      <c r="D857" s="1" t="s">
        <v>330</v>
      </c>
      <c r="E857" s="1" t="s">
        <v>109</v>
      </c>
      <c r="F857" s="1" t="s">
        <v>1</v>
      </c>
      <c r="G857" s="1" t="s">
        <v>355</v>
      </c>
      <c r="H857" s="1" t="s">
        <v>174</v>
      </c>
      <c r="I857" s="1" t="s">
        <v>175</v>
      </c>
      <c r="J857" s="1"/>
      <c r="K857" s="7"/>
    </row>
    <row r="858" spans="1:11" x14ac:dyDescent="0.2">
      <c r="A858" s="1">
        <v>857</v>
      </c>
      <c r="B858" s="1" t="s">
        <v>371</v>
      </c>
      <c r="C858" s="1">
        <v>97</v>
      </c>
      <c r="D858" s="1" t="s">
        <v>330</v>
      </c>
      <c r="E858" s="1" t="s">
        <v>109</v>
      </c>
      <c r="F858" s="1" t="s">
        <v>1</v>
      </c>
      <c r="G858" s="1" t="s">
        <v>355</v>
      </c>
      <c r="H858" s="1" t="s">
        <v>176</v>
      </c>
      <c r="I858" s="1" t="s">
        <v>177</v>
      </c>
      <c r="J858" s="1"/>
      <c r="K858" s="7"/>
    </row>
    <row r="859" spans="1:11" x14ac:dyDescent="0.2">
      <c r="A859" s="1">
        <v>858</v>
      </c>
      <c r="B859" s="1" t="s">
        <v>371</v>
      </c>
      <c r="C859" s="1">
        <v>97</v>
      </c>
      <c r="D859" s="1" t="s">
        <v>330</v>
      </c>
      <c r="E859" s="1" t="s">
        <v>109</v>
      </c>
      <c r="F859" s="1" t="s">
        <v>1</v>
      </c>
      <c r="G859" s="1" t="s">
        <v>355</v>
      </c>
      <c r="H859" s="1" t="s">
        <v>178</v>
      </c>
      <c r="I859" s="1" t="s">
        <v>179</v>
      </c>
      <c r="J859" s="1">
        <v>0.5</v>
      </c>
      <c r="K859" s="7">
        <v>26760</v>
      </c>
    </row>
    <row r="860" spans="1:11" x14ac:dyDescent="0.2">
      <c r="A860" s="1">
        <v>859</v>
      </c>
      <c r="B860" s="1" t="s">
        <v>371</v>
      </c>
      <c r="C860" s="1">
        <v>97</v>
      </c>
      <c r="D860" s="1" t="s">
        <v>330</v>
      </c>
      <c r="E860" s="1" t="s">
        <v>109</v>
      </c>
      <c r="F860" s="1" t="s">
        <v>1</v>
      </c>
      <c r="G860" s="1" t="s">
        <v>355</v>
      </c>
      <c r="H860" s="1" t="s">
        <v>180</v>
      </c>
      <c r="I860" s="1" t="s">
        <v>181</v>
      </c>
      <c r="J860" s="1"/>
      <c r="K860" s="7"/>
    </row>
    <row r="861" spans="1:11" x14ac:dyDescent="0.2">
      <c r="A861" s="1">
        <v>860</v>
      </c>
      <c r="B861" s="1" t="s">
        <v>371</v>
      </c>
      <c r="C861" s="1">
        <v>97</v>
      </c>
      <c r="D861" s="1" t="s">
        <v>330</v>
      </c>
      <c r="E861" s="1" t="s">
        <v>109</v>
      </c>
      <c r="F861" s="1" t="s">
        <v>1</v>
      </c>
      <c r="G861" s="1" t="s">
        <v>355</v>
      </c>
      <c r="H861" s="1" t="s">
        <v>182</v>
      </c>
      <c r="I861" s="1" t="s">
        <v>183</v>
      </c>
      <c r="J861" s="1"/>
      <c r="K861" s="7"/>
    </row>
    <row r="862" spans="1:11" x14ac:dyDescent="0.2">
      <c r="A862" s="1">
        <v>861</v>
      </c>
      <c r="B862" s="1" t="s">
        <v>371</v>
      </c>
      <c r="C862" s="1">
        <v>97</v>
      </c>
      <c r="D862" s="1" t="s">
        <v>330</v>
      </c>
      <c r="E862" s="1" t="s">
        <v>109</v>
      </c>
      <c r="F862" s="1" t="s">
        <v>1</v>
      </c>
      <c r="G862" s="1" t="s">
        <v>353</v>
      </c>
      <c r="H862" s="1" t="s">
        <v>184</v>
      </c>
      <c r="I862" s="1" t="s">
        <v>185</v>
      </c>
      <c r="J862" s="1" t="s">
        <v>325</v>
      </c>
      <c r="K862" s="7"/>
    </row>
    <row r="863" spans="1:11" x14ac:dyDescent="0.2">
      <c r="A863" s="1">
        <v>862</v>
      </c>
      <c r="B863" s="1" t="s">
        <v>371</v>
      </c>
      <c r="C863" s="1">
        <v>97</v>
      </c>
      <c r="D863" s="1" t="s">
        <v>330</v>
      </c>
      <c r="E863" s="1" t="s">
        <v>109</v>
      </c>
      <c r="F863" s="1" t="s">
        <v>8</v>
      </c>
      <c r="G863" s="1" t="s">
        <v>353</v>
      </c>
      <c r="H863" s="1" t="s">
        <v>186</v>
      </c>
      <c r="I863" s="1" t="s">
        <v>187</v>
      </c>
      <c r="J863" s="1">
        <v>5.5</v>
      </c>
      <c r="K863" s="7">
        <v>256168</v>
      </c>
    </row>
    <row r="864" spans="1:11" x14ac:dyDescent="0.2">
      <c r="A864" s="1">
        <v>863</v>
      </c>
      <c r="B864" s="1" t="s">
        <v>371</v>
      </c>
      <c r="C864" s="1">
        <v>97</v>
      </c>
      <c r="D864" s="1" t="s">
        <v>330</v>
      </c>
      <c r="E864" s="1" t="s">
        <v>188</v>
      </c>
      <c r="F864" s="1" t="s">
        <v>8</v>
      </c>
      <c r="G864" s="1" t="s">
        <v>353</v>
      </c>
      <c r="H864" s="1" t="s">
        <v>189</v>
      </c>
      <c r="I864" s="1" t="s">
        <v>190</v>
      </c>
      <c r="J864" s="1">
        <v>5.5</v>
      </c>
      <c r="K864" s="7">
        <v>256168</v>
      </c>
    </row>
    <row r="865" spans="1:11" x14ac:dyDescent="0.2">
      <c r="A865" s="1">
        <v>864</v>
      </c>
      <c r="B865" s="1" t="s">
        <v>371</v>
      </c>
      <c r="C865" s="1">
        <v>97</v>
      </c>
      <c r="D865" s="1" t="s">
        <v>330</v>
      </c>
      <c r="E865" s="1" t="s">
        <v>188</v>
      </c>
      <c r="F865" s="1" t="s">
        <v>1</v>
      </c>
      <c r="G865" s="1" t="s">
        <v>353</v>
      </c>
      <c r="H865" s="1" t="s">
        <v>191</v>
      </c>
      <c r="I865" s="1" t="s">
        <v>192</v>
      </c>
      <c r="J865" s="1"/>
      <c r="K865" s="7"/>
    </row>
    <row r="866" spans="1:11" x14ac:dyDescent="0.2">
      <c r="A866" s="1">
        <v>865</v>
      </c>
      <c r="B866" s="1" t="s">
        <v>371</v>
      </c>
      <c r="C866" s="1">
        <v>97</v>
      </c>
      <c r="D866" s="1" t="s">
        <v>330</v>
      </c>
      <c r="E866" s="1" t="s">
        <v>188</v>
      </c>
      <c r="F866" s="1" t="s">
        <v>1</v>
      </c>
      <c r="G866" s="1" t="s">
        <v>353</v>
      </c>
      <c r="H866" s="1" t="s">
        <v>193</v>
      </c>
      <c r="I866" s="1" t="s">
        <v>194</v>
      </c>
      <c r="J866" s="1"/>
      <c r="K866" s="7"/>
    </row>
    <row r="867" spans="1:11" x14ac:dyDescent="0.2">
      <c r="A867" s="1">
        <v>866</v>
      </c>
      <c r="B867" s="1" t="s">
        <v>371</v>
      </c>
      <c r="C867" s="1">
        <v>97</v>
      </c>
      <c r="D867" s="1" t="s">
        <v>330</v>
      </c>
      <c r="E867" s="1" t="s">
        <v>188</v>
      </c>
      <c r="F867" s="1" t="s">
        <v>1</v>
      </c>
      <c r="G867" s="1" t="s">
        <v>353</v>
      </c>
      <c r="H867" s="1" t="s">
        <v>195</v>
      </c>
      <c r="I867" s="1" t="s">
        <v>196</v>
      </c>
      <c r="J867" s="1"/>
      <c r="K867" s="7"/>
    </row>
    <row r="868" spans="1:11" x14ac:dyDescent="0.2">
      <c r="A868" s="1">
        <v>867</v>
      </c>
      <c r="B868" s="1" t="s">
        <v>371</v>
      </c>
      <c r="C868" s="1">
        <v>97</v>
      </c>
      <c r="D868" s="1" t="s">
        <v>330</v>
      </c>
      <c r="E868" s="1" t="s">
        <v>188</v>
      </c>
      <c r="F868" s="1" t="s">
        <v>1</v>
      </c>
      <c r="G868" s="1" t="s">
        <v>353</v>
      </c>
      <c r="H868" s="1" t="s">
        <v>197</v>
      </c>
      <c r="I868" s="1" t="s">
        <v>198</v>
      </c>
      <c r="J868" s="1"/>
      <c r="K868" s="7"/>
    </row>
    <row r="869" spans="1:11" x14ac:dyDescent="0.2">
      <c r="A869" s="1">
        <v>868</v>
      </c>
      <c r="B869" s="1" t="s">
        <v>371</v>
      </c>
      <c r="C869" s="1">
        <v>97</v>
      </c>
      <c r="D869" s="1" t="s">
        <v>330</v>
      </c>
      <c r="E869" s="1" t="s">
        <v>188</v>
      </c>
      <c r="F869" s="1" t="s">
        <v>8</v>
      </c>
      <c r="G869" s="1" t="s">
        <v>353</v>
      </c>
      <c r="H869" s="1" t="s">
        <v>199</v>
      </c>
      <c r="I869" s="1" t="s">
        <v>200</v>
      </c>
      <c r="J869" s="1">
        <v>0</v>
      </c>
      <c r="K869" s="7">
        <v>0</v>
      </c>
    </row>
    <row r="870" spans="1:11" x14ac:dyDescent="0.2">
      <c r="A870" s="1">
        <v>869</v>
      </c>
      <c r="B870" s="1" t="s">
        <v>371</v>
      </c>
      <c r="C870" s="1">
        <v>97</v>
      </c>
      <c r="D870" s="1" t="s">
        <v>330</v>
      </c>
      <c r="E870" s="1" t="s">
        <v>188</v>
      </c>
      <c r="F870" s="1" t="s">
        <v>1</v>
      </c>
      <c r="G870" s="1" t="s">
        <v>353</v>
      </c>
      <c r="H870" s="1" t="s">
        <v>201</v>
      </c>
      <c r="I870" s="1" t="s">
        <v>202</v>
      </c>
      <c r="J870" s="1"/>
      <c r="K870" s="7"/>
    </row>
    <row r="871" spans="1:11" x14ac:dyDescent="0.2">
      <c r="A871" s="1">
        <v>870</v>
      </c>
      <c r="B871" s="1" t="s">
        <v>371</v>
      </c>
      <c r="C871" s="1">
        <v>97</v>
      </c>
      <c r="D871" s="1" t="s">
        <v>330</v>
      </c>
      <c r="E871" s="1" t="s">
        <v>188</v>
      </c>
      <c r="F871" s="1" t="s">
        <v>8</v>
      </c>
      <c r="G871" s="1" t="s">
        <v>353</v>
      </c>
      <c r="H871" s="1" t="s">
        <v>203</v>
      </c>
      <c r="I871" s="1" t="s">
        <v>204</v>
      </c>
      <c r="J871" s="1">
        <v>5.5</v>
      </c>
      <c r="K871" s="7">
        <v>256168</v>
      </c>
    </row>
    <row r="872" spans="1:11" x14ac:dyDescent="0.2">
      <c r="A872" s="1">
        <v>871</v>
      </c>
      <c r="B872" s="1" t="s">
        <v>371</v>
      </c>
      <c r="C872" s="1">
        <v>97</v>
      </c>
      <c r="D872" s="1" t="s">
        <v>330</v>
      </c>
      <c r="E872" s="1" t="s">
        <v>188</v>
      </c>
      <c r="F872" s="1" t="s">
        <v>1</v>
      </c>
      <c r="G872" s="1" t="s">
        <v>353</v>
      </c>
      <c r="H872" s="1" t="s">
        <v>205</v>
      </c>
      <c r="I872" s="1" t="s">
        <v>206</v>
      </c>
      <c r="J872" s="1"/>
      <c r="K872" s="7">
        <v>25631</v>
      </c>
    </row>
    <row r="873" spans="1:11" x14ac:dyDescent="0.2">
      <c r="A873" s="1">
        <v>872</v>
      </c>
      <c r="B873" s="1" t="s">
        <v>371</v>
      </c>
      <c r="C873" s="1">
        <v>97</v>
      </c>
      <c r="D873" s="1" t="s">
        <v>330</v>
      </c>
      <c r="E873" s="1" t="s">
        <v>188</v>
      </c>
      <c r="F873" s="1" t="s">
        <v>1</v>
      </c>
      <c r="G873" s="1" t="s">
        <v>353</v>
      </c>
      <c r="H873" s="1" t="s">
        <v>207</v>
      </c>
      <c r="I873" s="1" t="s">
        <v>208</v>
      </c>
      <c r="J873" s="1"/>
      <c r="K873" s="7">
        <v>49496</v>
      </c>
    </row>
    <row r="874" spans="1:11" x14ac:dyDescent="0.2">
      <c r="A874" s="1">
        <v>873</v>
      </c>
      <c r="B874" s="1" t="s">
        <v>371</v>
      </c>
      <c r="C874" s="1">
        <v>97</v>
      </c>
      <c r="D874" s="1" t="s">
        <v>330</v>
      </c>
      <c r="E874" s="1" t="s">
        <v>188</v>
      </c>
      <c r="F874" s="1" t="s">
        <v>1</v>
      </c>
      <c r="G874" s="1" t="s">
        <v>353</v>
      </c>
      <c r="H874" s="1" t="s">
        <v>209</v>
      </c>
      <c r="I874" s="1" t="s">
        <v>210</v>
      </c>
      <c r="J874" s="1"/>
      <c r="K874" s="7"/>
    </row>
    <row r="875" spans="1:11" x14ac:dyDescent="0.2">
      <c r="A875" s="1">
        <v>874</v>
      </c>
      <c r="B875" s="1" t="s">
        <v>371</v>
      </c>
      <c r="C875" s="1">
        <v>97</v>
      </c>
      <c r="D875" s="1" t="s">
        <v>330</v>
      </c>
      <c r="E875" s="1" t="s">
        <v>188</v>
      </c>
      <c r="F875" s="1" t="s">
        <v>8</v>
      </c>
      <c r="G875" s="1" t="s">
        <v>353</v>
      </c>
      <c r="H875" s="1" t="s">
        <v>211</v>
      </c>
      <c r="I875" s="1" t="s">
        <v>212</v>
      </c>
      <c r="J875" s="1"/>
      <c r="K875" s="7">
        <v>331295</v>
      </c>
    </row>
    <row r="876" spans="1:11" x14ac:dyDescent="0.2">
      <c r="A876" s="1">
        <v>875</v>
      </c>
      <c r="B876" s="1" t="s">
        <v>371</v>
      </c>
      <c r="C876" s="1">
        <v>97</v>
      </c>
      <c r="D876" s="1" t="s">
        <v>330</v>
      </c>
      <c r="E876" s="1" t="s">
        <v>188</v>
      </c>
      <c r="F876" s="1" t="s">
        <v>1</v>
      </c>
      <c r="G876" s="1" t="s">
        <v>353</v>
      </c>
      <c r="H876" s="1" t="s">
        <v>213</v>
      </c>
      <c r="I876" s="1" t="s">
        <v>214</v>
      </c>
      <c r="J876" s="1"/>
      <c r="K876" s="7"/>
    </row>
    <row r="877" spans="1:11" x14ac:dyDescent="0.2">
      <c r="A877" s="1">
        <v>876</v>
      </c>
      <c r="B877" s="1" t="s">
        <v>371</v>
      </c>
      <c r="C877" s="1">
        <v>97</v>
      </c>
      <c r="D877" s="1" t="s">
        <v>330</v>
      </c>
      <c r="E877" s="1" t="s">
        <v>188</v>
      </c>
      <c r="F877" s="1" t="s">
        <v>1</v>
      </c>
      <c r="G877" s="1" t="s">
        <v>353</v>
      </c>
      <c r="H877" s="1" t="s">
        <v>215</v>
      </c>
      <c r="I877" s="1" t="s">
        <v>216</v>
      </c>
      <c r="J877" s="1"/>
      <c r="K877" s="7">
        <v>504</v>
      </c>
    </row>
    <row r="878" spans="1:11" x14ac:dyDescent="0.2">
      <c r="A878" s="1">
        <v>877</v>
      </c>
      <c r="B878" s="1" t="s">
        <v>371</v>
      </c>
      <c r="C878" s="1">
        <v>97</v>
      </c>
      <c r="D878" s="1" t="s">
        <v>330</v>
      </c>
      <c r="E878" s="1" t="s">
        <v>188</v>
      </c>
      <c r="F878" s="1" t="s">
        <v>1</v>
      </c>
      <c r="G878" s="1" t="s">
        <v>353</v>
      </c>
      <c r="H878" s="1" t="s">
        <v>217</v>
      </c>
      <c r="I878" s="1" t="s">
        <v>218</v>
      </c>
      <c r="J878" s="1"/>
      <c r="K878" s="7">
        <v>1281</v>
      </c>
    </row>
    <row r="879" spans="1:11" x14ac:dyDescent="0.2">
      <c r="A879" s="1">
        <v>878</v>
      </c>
      <c r="B879" s="1" t="s">
        <v>371</v>
      </c>
      <c r="C879" s="1">
        <v>97</v>
      </c>
      <c r="D879" s="1" t="s">
        <v>330</v>
      </c>
      <c r="E879" s="1" t="s">
        <v>188</v>
      </c>
      <c r="F879" s="1" t="s">
        <v>1</v>
      </c>
      <c r="G879" s="1" t="s">
        <v>353</v>
      </c>
      <c r="H879" s="1" t="s">
        <v>219</v>
      </c>
      <c r="I879" s="1" t="s">
        <v>220</v>
      </c>
      <c r="J879" s="1"/>
      <c r="K879" s="7"/>
    </row>
    <row r="880" spans="1:11" x14ac:dyDescent="0.2">
      <c r="A880" s="1">
        <v>879</v>
      </c>
      <c r="B880" s="1" t="s">
        <v>371</v>
      </c>
      <c r="C880" s="1">
        <v>97</v>
      </c>
      <c r="D880" s="1" t="s">
        <v>330</v>
      </c>
      <c r="E880" s="1" t="s">
        <v>188</v>
      </c>
      <c r="F880" s="1" t="s">
        <v>8</v>
      </c>
      <c r="G880" s="1" t="s">
        <v>353</v>
      </c>
      <c r="H880" s="1" t="s">
        <v>221</v>
      </c>
      <c r="I880" s="1" t="s">
        <v>222</v>
      </c>
      <c r="J880" s="1"/>
      <c r="K880" s="7">
        <v>1785</v>
      </c>
    </row>
    <row r="881" spans="1:11" x14ac:dyDescent="0.2">
      <c r="A881" s="1">
        <v>880</v>
      </c>
      <c r="B881" s="1" t="s">
        <v>371</v>
      </c>
      <c r="C881" s="1">
        <v>97</v>
      </c>
      <c r="D881" s="1" t="s">
        <v>330</v>
      </c>
      <c r="E881" s="1" t="s">
        <v>188</v>
      </c>
      <c r="F881" s="1" t="s">
        <v>1</v>
      </c>
      <c r="G881" s="1" t="s">
        <v>353</v>
      </c>
      <c r="H881" s="1" t="s">
        <v>223</v>
      </c>
      <c r="I881" s="1" t="s">
        <v>224</v>
      </c>
      <c r="J881" s="1"/>
      <c r="K881" s="7"/>
    </row>
    <row r="882" spans="1:11" x14ac:dyDescent="0.2">
      <c r="A882" s="1">
        <v>881</v>
      </c>
      <c r="B882" s="1" t="s">
        <v>371</v>
      </c>
      <c r="C882" s="1">
        <v>97</v>
      </c>
      <c r="D882" s="1" t="s">
        <v>330</v>
      </c>
      <c r="E882" s="1" t="s">
        <v>188</v>
      </c>
      <c r="F882" s="1" t="s">
        <v>1</v>
      </c>
      <c r="G882" s="1" t="s">
        <v>353</v>
      </c>
      <c r="H882" s="1" t="s">
        <v>225</v>
      </c>
      <c r="I882" s="1" t="s">
        <v>226</v>
      </c>
      <c r="J882" s="1"/>
      <c r="K882" s="7"/>
    </row>
    <row r="883" spans="1:11" x14ac:dyDescent="0.2">
      <c r="A883" s="1">
        <v>882</v>
      </c>
      <c r="B883" s="1" t="s">
        <v>371</v>
      </c>
      <c r="C883" s="1">
        <v>97</v>
      </c>
      <c r="D883" s="1" t="s">
        <v>330</v>
      </c>
      <c r="E883" s="1" t="s">
        <v>188</v>
      </c>
      <c r="F883" s="1" t="s">
        <v>1</v>
      </c>
      <c r="G883" s="1" t="s">
        <v>353</v>
      </c>
      <c r="H883" s="1" t="s">
        <v>227</v>
      </c>
      <c r="I883" s="1" t="s">
        <v>228</v>
      </c>
      <c r="J883" s="1"/>
      <c r="K883" s="7">
        <v>24926</v>
      </c>
    </row>
    <row r="884" spans="1:11" x14ac:dyDescent="0.2">
      <c r="A884" s="1">
        <v>883</v>
      </c>
      <c r="B884" s="1" t="s">
        <v>371</v>
      </c>
      <c r="C884" s="1">
        <v>97</v>
      </c>
      <c r="D884" s="1" t="s">
        <v>330</v>
      </c>
      <c r="E884" s="1" t="s">
        <v>188</v>
      </c>
      <c r="F884" s="1" t="s">
        <v>1</v>
      </c>
      <c r="G884" s="1" t="s">
        <v>353</v>
      </c>
      <c r="H884" s="1" t="s">
        <v>229</v>
      </c>
      <c r="I884" s="1" t="s">
        <v>230</v>
      </c>
      <c r="J884" s="1"/>
      <c r="K884" s="7">
        <v>45950</v>
      </c>
    </row>
    <row r="885" spans="1:11" x14ac:dyDescent="0.2">
      <c r="A885" s="1">
        <v>884</v>
      </c>
      <c r="B885" s="1" t="s">
        <v>371</v>
      </c>
      <c r="C885" s="1">
        <v>97</v>
      </c>
      <c r="D885" s="1" t="s">
        <v>330</v>
      </c>
      <c r="E885" s="1" t="s">
        <v>188</v>
      </c>
      <c r="F885" s="1" t="s">
        <v>1</v>
      </c>
      <c r="G885" s="1" t="s">
        <v>353</v>
      </c>
      <c r="H885" s="1" t="s">
        <v>231</v>
      </c>
      <c r="I885" s="1" t="s">
        <v>232</v>
      </c>
      <c r="J885" s="1"/>
      <c r="K885" s="7">
        <v>538</v>
      </c>
    </row>
    <row r="886" spans="1:11" x14ac:dyDescent="0.2">
      <c r="A886" s="1">
        <v>885</v>
      </c>
      <c r="B886" s="1" t="s">
        <v>371</v>
      </c>
      <c r="C886" s="1">
        <v>97</v>
      </c>
      <c r="D886" s="1" t="s">
        <v>330</v>
      </c>
      <c r="E886" s="1" t="s">
        <v>188</v>
      </c>
      <c r="F886" s="1" t="s">
        <v>1</v>
      </c>
      <c r="G886" s="1" t="s">
        <v>353</v>
      </c>
      <c r="H886" s="1" t="s">
        <v>233</v>
      </c>
      <c r="I886" s="1" t="s">
        <v>234</v>
      </c>
      <c r="J886" s="1"/>
      <c r="K886" s="7">
        <v>2124</v>
      </c>
    </row>
    <row r="887" spans="1:11" x14ac:dyDescent="0.2">
      <c r="A887" s="1">
        <v>886</v>
      </c>
      <c r="B887" s="1" t="s">
        <v>371</v>
      </c>
      <c r="C887" s="1">
        <v>97</v>
      </c>
      <c r="D887" s="1" t="s">
        <v>330</v>
      </c>
      <c r="E887" s="1" t="s">
        <v>188</v>
      </c>
      <c r="F887" s="1" t="s">
        <v>1</v>
      </c>
      <c r="G887" s="1" t="s">
        <v>353</v>
      </c>
      <c r="H887" s="1" t="s">
        <v>235</v>
      </c>
      <c r="I887" s="1" t="s">
        <v>236</v>
      </c>
      <c r="J887" s="1"/>
      <c r="K887" s="7"/>
    </row>
    <row r="888" spans="1:11" x14ac:dyDescent="0.2">
      <c r="A888" s="1">
        <v>887</v>
      </c>
      <c r="B888" s="1" t="s">
        <v>371</v>
      </c>
      <c r="C888" s="1">
        <v>97</v>
      </c>
      <c r="D888" s="1" t="s">
        <v>330</v>
      </c>
      <c r="E888" s="1" t="s">
        <v>188</v>
      </c>
      <c r="F888" s="1" t="s">
        <v>1</v>
      </c>
      <c r="G888" s="1" t="s">
        <v>353</v>
      </c>
      <c r="H888" s="1" t="s">
        <v>237</v>
      </c>
      <c r="I888" s="1" t="s">
        <v>238</v>
      </c>
      <c r="J888" s="1"/>
      <c r="K888" s="7"/>
    </row>
    <row r="889" spans="1:11" x14ac:dyDescent="0.2">
      <c r="A889" s="1">
        <v>888</v>
      </c>
      <c r="B889" s="1" t="s">
        <v>371</v>
      </c>
      <c r="C889" s="1">
        <v>97</v>
      </c>
      <c r="D889" s="1" t="s">
        <v>330</v>
      </c>
      <c r="E889" s="1" t="s">
        <v>188</v>
      </c>
      <c r="F889" s="1" t="s">
        <v>1</v>
      </c>
      <c r="G889" s="1" t="s">
        <v>353</v>
      </c>
      <c r="H889" s="1" t="s">
        <v>239</v>
      </c>
      <c r="I889" s="1" t="s">
        <v>240</v>
      </c>
      <c r="J889" s="1"/>
      <c r="K889" s="7">
        <v>47</v>
      </c>
    </row>
    <row r="890" spans="1:11" x14ac:dyDescent="0.2">
      <c r="A890" s="1">
        <v>889</v>
      </c>
      <c r="B890" s="1" t="s">
        <v>371</v>
      </c>
      <c r="C890" s="1">
        <v>97</v>
      </c>
      <c r="D890" s="1" t="s">
        <v>330</v>
      </c>
      <c r="E890" s="1" t="s">
        <v>188</v>
      </c>
      <c r="F890" s="1" t="s">
        <v>1</v>
      </c>
      <c r="G890" s="1" t="s">
        <v>353</v>
      </c>
      <c r="H890" s="1" t="s">
        <v>241</v>
      </c>
      <c r="I890" s="1" t="s">
        <v>242</v>
      </c>
      <c r="J890" s="1"/>
      <c r="K890" s="7"/>
    </row>
    <row r="891" spans="1:11" x14ac:dyDescent="0.2">
      <c r="A891" s="1">
        <v>890</v>
      </c>
      <c r="B891" s="1" t="s">
        <v>371</v>
      </c>
      <c r="C891" s="1">
        <v>97</v>
      </c>
      <c r="D891" s="1" t="s">
        <v>330</v>
      </c>
      <c r="E891" s="1" t="s">
        <v>188</v>
      </c>
      <c r="F891" s="1" t="s">
        <v>1</v>
      </c>
      <c r="G891" s="1" t="s">
        <v>353</v>
      </c>
      <c r="H891" s="1" t="s">
        <v>243</v>
      </c>
      <c r="I891" s="1" t="s">
        <v>244</v>
      </c>
      <c r="J891" s="1"/>
      <c r="K891" s="7"/>
    </row>
    <row r="892" spans="1:11" x14ac:dyDescent="0.2">
      <c r="A892" s="1">
        <v>891</v>
      </c>
      <c r="B892" s="1" t="s">
        <v>371</v>
      </c>
      <c r="C892" s="1">
        <v>97</v>
      </c>
      <c r="D892" s="1" t="s">
        <v>330</v>
      </c>
      <c r="E892" s="1" t="s">
        <v>188</v>
      </c>
      <c r="F892" s="1" t="s">
        <v>1</v>
      </c>
      <c r="G892" s="1" t="s">
        <v>353</v>
      </c>
      <c r="H892" s="1" t="s">
        <v>245</v>
      </c>
      <c r="I892" s="1" t="s">
        <v>246</v>
      </c>
      <c r="J892" s="1"/>
      <c r="K892" s="7"/>
    </row>
    <row r="893" spans="1:11" x14ac:dyDescent="0.2">
      <c r="A893" s="1">
        <v>892</v>
      </c>
      <c r="B893" s="1" t="s">
        <v>371</v>
      </c>
      <c r="C893" s="1">
        <v>97</v>
      </c>
      <c r="D893" s="1" t="s">
        <v>330</v>
      </c>
      <c r="E893" s="1" t="s">
        <v>188</v>
      </c>
      <c r="F893" s="1" t="s">
        <v>1</v>
      </c>
      <c r="G893" s="1" t="s">
        <v>353</v>
      </c>
      <c r="H893" s="1" t="s">
        <v>247</v>
      </c>
      <c r="I893" s="1" t="s">
        <v>248</v>
      </c>
      <c r="J893" s="1"/>
      <c r="K893" s="7"/>
    </row>
    <row r="894" spans="1:11" x14ac:dyDescent="0.2">
      <c r="A894" s="1">
        <v>893</v>
      </c>
      <c r="B894" s="1" t="s">
        <v>371</v>
      </c>
      <c r="C894" s="1">
        <v>97</v>
      </c>
      <c r="D894" s="1" t="s">
        <v>330</v>
      </c>
      <c r="E894" s="1" t="s">
        <v>188</v>
      </c>
      <c r="F894" s="1" t="s">
        <v>1</v>
      </c>
      <c r="G894" s="1" t="s">
        <v>353</v>
      </c>
      <c r="H894" s="1" t="s">
        <v>249</v>
      </c>
      <c r="I894" s="1" t="s">
        <v>250</v>
      </c>
      <c r="J894" s="1"/>
      <c r="K894" s="7"/>
    </row>
    <row r="895" spans="1:11" x14ac:dyDescent="0.2">
      <c r="A895" s="1">
        <v>894</v>
      </c>
      <c r="B895" s="1" t="s">
        <v>371</v>
      </c>
      <c r="C895" s="1">
        <v>97</v>
      </c>
      <c r="D895" s="1" t="s">
        <v>330</v>
      </c>
      <c r="E895" s="1" t="s">
        <v>188</v>
      </c>
      <c r="F895" s="1" t="s">
        <v>1</v>
      </c>
      <c r="G895" s="1" t="s">
        <v>353</v>
      </c>
      <c r="H895" s="1" t="s">
        <v>251</v>
      </c>
      <c r="I895" s="1" t="s">
        <v>252</v>
      </c>
      <c r="J895" s="1"/>
      <c r="K895" s="7"/>
    </row>
    <row r="896" spans="1:11" x14ac:dyDescent="0.2">
      <c r="A896" s="1">
        <v>895</v>
      </c>
      <c r="B896" s="1" t="s">
        <v>371</v>
      </c>
      <c r="C896" s="1">
        <v>97</v>
      </c>
      <c r="D896" s="1" t="s">
        <v>330</v>
      </c>
      <c r="E896" s="1" t="s">
        <v>188</v>
      </c>
      <c r="F896" s="1" t="s">
        <v>1</v>
      </c>
      <c r="G896" s="1" t="s">
        <v>353</v>
      </c>
      <c r="H896" s="1" t="s">
        <v>253</v>
      </c>
      <c r="I896" s="1" t="s">
        <v>254</v>
      </c>
      <c r="J896" s="1"/>
      <c r="K896" s="7"/>
    </row>
    <row r="897" spans="1:11" x14ac:dyDescent="0.2">
      <c r="A897" s="1">
        <v>896</v>
      </c>
      <c r="B897" s="1" t="s">
        <v>371</v>
      </c>
      <c r="C897" s="1">
        <v>97</v>
      </c>
      <c r="D897" s="1" t="s">
        <v>330</v>
      </c>
      <c r="E897" s="1" t="s">
        <v>188</v>
      </c>
      <c r="F897" s="1" t="s">
        <v>1</v>
      </c>
      <c r="G897" s="1" t="s">
        <v>353</v>
      </c>
      <c r="H897" s="1" t="s">
        <v>255</v>
      </c>
      <c r="I897" s="1" t="s">
        <v>256</v>
      </c>
      <c r="J897" s="1"/>
      <c r="K897" s="7"/>
    </row>
    <row r="898" spans="1:11" x14ac:dyDescent="0.2">
      <c r="A898" s="1">
        <v>897</v>
      </c>
      <c r="B898" s="1" t="s">
        <v>371</v>
      </c>
      <c r="C898" s="1">
        <v>97</v>
      </c>
      <c r="D898" s="1" t="s">
        <v>330</v>
      </c>
      <c r="E898" s="1" t="s">
        <v>188</v>
      </c>
      <c r="F898" s="1" t="s">
        <v>1</v>
      </c>
      <c r="G898" s="1" t="s">
        <v>353</v>
      </c>
      <c r="H898" s="1" t="s">
        <v>257</v>
      </c>
      <c r="I898" s="1" t="s">
        <v>258</v>
      </c>
      <c r="J898" s="1"/>
      <c r="K898" s="7"/>
    </row>
    <row r="899" spans="1:11" x14ac:dyDescent="0.2">
      <c r="A899" s="1">
        <v>898</v>
      </c>
      <c r="B899" s="1" t="s">
        <v>371</v>
      </c>
      <c r="C899" s="1">
        <v>97</v>
      </c>
      <c r="D899" s="1" t="s">
        <v>330</v>
      </c>
      <c r="E899" s="1" t="s">
        <v>188</v>
      </c>
      <c r="F899" s="1" t="s">
        <v>8</v>
      </c>
      <c r="G899" s="1" t="s">
        <v>353</v>
      </c>
      <c r="H899" s="1" t="s">
        <v>259</v>
      </c>
      <c r="I899" s="1" t="s">
        <v>260</v>
      </c>
      <c r="J899" s="1"/>
      <c r="K899" s="7">
        <v>73585</v>
      </c>
    </row>
    <row r="900" spans="1:11" x14ac:dyDescent="0.2">
      <c r="A900" s="1">
        <v>899</v>
      </c>
      <c r="B900" s="1" t="s">
        <v>371</v>
      </c>
      <c r="C900" s="1">
        <v>97</v>
      </c>
      <c r="D900" s="1" t="s">
        <v>330</v>
      </c>
      <c r="E900" s="1" t="s">
        <v>188</v>
      </c>
      <c r="F900" s="1" t="s">
        <v>1</v>
      </c>
      <c r="G900" s="1" t="s">
        <v>353</v>
      </c>
      <c r="H900" s="1" t="s">
        <v>261</v>
      </c>
      <c r="I900" s="1" t="s">
        <v>262</v>
      </c>
      <c r="J900" s="1"/>
      <c r="K900" s="7"/>
    </row>
    <row r="901" spans="1:11" x14ac:dyDescent="0.2">
      <c r="A901" s="1">
        <v>900</v>
      </c>
      <c r="B901" s="1" t="s">
        <v>371</v>
      </c>
      <c r="C901" s="1">
        <v>97</v>
      </c>
      <c r="D901" s="1" t="s">
        <v>330</v>
      </c>
      <c r="E901" s="1" t="s">
        <v>188</v>
      </c>
      <c r="F901" s="1" t="s">
        <v>1</v>
      </c>
      <c r="G901" s="1" t="s">
        <v>353</v>
      </c>
      <c r="H901" s="1" t="s">
        <v>263</v>
      </c>
      <c r="I901" s="1" t="s">
        <v>264</v>
      </c>
      <c r="J901" s="1"/>
      <c r="K901" s="7"/>
    </row>
    <row r="902" spans="1:11" x14ac:dyDescent="0.2">
      <c r="A902" s="1">
        <v>901</v>
      </c>
      <c r="B902" s="1" t="s">
        <v>371</v>
      </c>
      <c r="C902" s="1">
        <v>97</v>
      </c>
      <c r="D902" s="1" t="s">
        <v>330</v>
      </c>
      <c r="E902" s="1" t="s">
        <v>188</v>
      </c>
      <c r="F902" s="1" t="s">
        <v>1</v>
      </c>
      <c r="G902" s="1" t="s">
        <v>353</v>
      </c>
      <c r="H902" s="1" t="s">
        <v>265</v>
      </c>
      <c r="I902" s="1" t="s">
        <v>266</v>
      </c>
      <c r="J902" s="1"/>
      <c r="K902" s="7"/>
    </row>
    <row r="903" spans="1:11" x14ac:dyDescent="0.2">
      <c r="A903" s="1">
        <v>902</v>
      </c>
      <c r="B903" s="1" t="s">
        <v>371</v>
      </c>
      <c r="C903" s="1">
        <v>97</v>
      </c>
      <c r="D903" s="1" t="s">
        <v>330</v>
      </c>
      <c r="E903" s="1" t="s">
        <v>188</v>
      </c>
      <c r="F903" s="1" t="s">
        <v>1</v>
      </c>
      <c r="G903" s="1" t="s">
        <v>353</v>
      </c>
      <c r="H903" s="1" t="s">
        <v>267</v>
      </c>
      <c r="I903" s="1" t="s">
        <v>268</v>
      </c>
      <c r="J903" s="1"/>
      <c r="K903" s="7">
        <v>1362</v>
      </c>
    </row>
    <row r="904" spans="1:11" x14ac:dyDescent="0.2">
      <c r="A904" s="1">
        <v>903</v>
      </c>
      <c r="B904" s="1" t="s">
        <v>371</v>
      </c>
      <c r="C904" s="1">
        <v>97</v>
      </c>
      <c r="D904" s="1" t="s">
        <v>330</v>
      </c>
      <c r="E904" s="1" t="s">
        <v>188</v>
      </c>
      <c r="F904" s="1" t="s">
        <v>1</v>
      </c>
      <c r="G904" s="1" t="s">
        <v>353</v>
      </c>
      <c r="H904" s="1" t="s">
        <v>269</v>
      </c>
      <c r="I904" s="1" t="s">
        <v>270</v>
      </c>
      <c r="J904" s="1"/>
      <c r="K904" s="7">
        <v>1025</v>
      </c>
    </row>
    <row r="905" spans="1:11" x14ac:dyDescent="0.2">
      <c r="A905" s="1">
        <v>904</v>
      </c>
      <c r="B905" s="1" t="s">
        <v>371</v>
      </c>
      <c r="C905" s="1">
        <v>97</v>
      </c>
      <c r="D905" s="1" t="s">
        <v>330</v>
      </c>
      <c r="E905" s="1" t="s">
        <v>188</v>
      </c>
      <c r="F905" s="1" t="s">
        <v>1</v>
      </c>
      <c r="G905" s="1" t="s">
        <v>353</v>
      </c>
      <c r="H905" s="1" t="s">
        <v>271</v>
      </c>
      <c r="I905" s="1" t="s">
        <v>272</v>
      </c>
      <c r="J905" s="1"/>
      <c r="K905" s="7"/>
    </row>
    <row r="906" spans="1:11" x14ac:dyDescent="0.2">
      <c r="A906" s="1">
        <v>905</v>
      </c>
      <c r="B906" s="1" t="s">
        <v>371</v>
      </c>
      <c r="C906" s="1">
        <v>97</v>
      </c>
      <c r="D906" s="1" t="s">
        <v>330</v>
      </c>
      <c r="E906" s="1" t="s">
        <v>188</v>
      </c>
      <c r="F906" s="1" t="s">
        <v>8</v>
      </c>
      <c r="G906" s="1" t="s">
        <v>353</v>
      </c>
      <c r="H906" s="1" t="s">
        <v>273</v>
      </c>
      <c r="I906" s="1" t="s">
        <v>274</v>
      </c>
      <c r="J906" s="1"/>
      <c r="K906" s="7">
        <v>2387</v>
      </c>
    </row>
    <row r="907" spans="1:11" x14ac:dyDescent="0.2">
      <c r="A907" s="1">
        <v>906</v>
      </c>
      <c r="B907" s="1" t="s">
        <v>371</v>
      </c>
      <c r="C907" s="1">
        <v>97</v>
      </c>
      <c r="D907" s="1" t="s">
        <v>330</v>
      </c>
      <c r="E907" s="1" t="s">
        <v>188</v>
      </c>
      <c r="F907" s="1" t="s">
        <v>1</v>
      </c>
      <c r="G907" s="1" t="s">
        <v>353</v>
      </c>
      <c r="H907" s="1" t="s">
        <v>275</v>
      </c>
      <c r="I907" s="1" t="s">
        <v>276</v>
      </c>
      <c r="J907" s="1"/>
      <c r="K907" s="7">
        <v>33173</v>
      </c>
    </row>
    <row r="908" spans="1:11" x14ac:dyDescent="0.2">
      <c r="A908" s="1">
        <v>907</v>
      </c>
      <c r="B908" s="1" t="s">
        <v>371</v>
      </c>
      <c r="C908" s="1">
        <v>97</v>
      </c>
      <c r="D908" s="1" t="s">
        <v>330</v>
      </c>
      <c r="E908" s="1" t="s">
        <v>188</v>
      </c>
      <c r="F908" s="1" t="s">
        <v>8</v>
      </c>
      <c r="G908" s="1" t="s">
        <v>353</v>
      </c>
      <c r="H908" s="1" t="s">
        <v>277</v>
      </c>
      <c r="I908" s="1" t="s">
        <v>278</v>
      </c>
      <c r="J908" s="1"/>
      <c r="K908" s="7">
        <v>442225</v>
      </c>
    </row>
    <row r="909" spans="1:11" x14ac:dyDescent="0.2">
      <c r="A909" s="1">
        <v>908</v>
      </c>
      <c r="B909" s="1" t="s">
        <v>371</v>
      </c>
      <c r="C909" s="1">
        <v>97</v>
      </c>
      <c r="D909" s="1" t="s">
        <v>330</v>
      </c>
      <c r="E909" s="1" t="s">
        <v>188</v>
      </c>
      <c r="F909" s="1" t="s">
        <v>1</v>
      </c>
      <c r="G909" s="1" t="s">
        <v>353</v>
      </c>
      <c r="H909" s="1" t="s">
        <v>279</v>
      </c>
      <c r="I909" s="1" t="s">
        <v>280</v>
      </c>
      <c r="J909" s="1"/>
      <c r="K909" s="7"/>
    </row>
    <row r="910" spans="1:11" x14ac:dyDescent="0.2">
      <c r="A910" s="1">
        <v>909</v>
      </c>
      <c r="B910" s="1" t="s">
        <v>371</v>
      </c>
      <c r="C910" s="1">
        <v>97</v>
      </c>
      <c r="D910" s="1" t="s">
        <v>330</v>
      </c>
      <c r="E910" s="1" t="s">
        <v>188</v>
      </c>
      <c r="F910" s="1" t="s">
        <v>1</v>
      </c>
      <c r="G910" s="1" t="s">
        <v>353</v>
      </c>
      <c r="H910" s="1" t="s">
        <v>281</v>
      </c>
      <c r="I910" s="1" t="s">
        <v>282</v>
      </c>
      <c r="J910" s="1"/>
      <c r="K910" s="7">
        <v>2358</v>
      </c>
    </row>
    <row r="911" spans="1:11" x14ac:dyDescent="0.2">
      <c r="A911" s="1">
        <v>910</v>
      </c>
      <c r="B911" s="1" t="s">
        <v>371</v>
      </c>
      <c r="C911" s="1">
        <v>97</v>
      </c>
      <c r="D911" s="1" t="s">
        <v>330</v>
      </c>
      <c r="E911" s="1" t="s">
        <v>188</v>
      </c>
      <c r="F911" s="1" t="s">
        <v>8</v>
      </c>
      <c r="G911" s="1" t="s">
        <v>353</v>
      </c>
      <c r="H911" s="1" t="s">
        <v>283</v>
      </c>
      <c r="I911" s="1" t="s">
        <v>284</v>
      </c>
      <c r="J911" s="1"/>
      <c r="K911" s="7">
        <v>444583</v>
      </c>
    </row>
    <row r="912" spans="1:11" x14ac:dyDescent="0.2">
      <c r="A912" s="1">
        <v>911</v>
      </c>
      <c r="B912" s="1" t="s">
        <v>371</v>
      </c>
      <c r="C912" s="1">
        <v>97</v>
      </c>
      <c r="D912" s="1" t="s">
        <v>330</v>
      </c>
      <c r="E912" s="1" t="s">
        <v>188</v>
      </c>
      <c r="F912" s="1" t="s">
        <v>8</v>
      </c>
      <c r="G912" s="1" t="s">
        <v>353</v>
      </c>
      <c r="H912" s="1" t="s">
        <v>285</v>
      </c>
      <c r="I912" s="1" t="s">
        <v>286</v>
      </c>
      <c r="J912" s="1"/>
      <c r="K912" s="7">
        <v>427641</v>
      </c>
    </row>
    <row r="913" spans="1:11" x14ac:dyDescent="0.2">
      <c r="A913" s="1">
        <v>912</v>
      </c>
      <c r="B913" s="1" t="s">
        <v>371</v>
      </c>
      <c r="C913" s="1">
        <v>97</v>
      </c>
      <c r="D913" s="1" t="s">
        <v>330</v>
      </c>
      <c r="E913" s="1" t="s">
        <v>188</v>
      </c>
      <c r="F913" s="1" t="s">
        <v>1</v>
      </c>
      <c r="G913" s="1" t="s">
        <v>353</v>
      </c>
      <c r="H913" s="1" t="s">
        <v>287</v>
      </c>
      <c r="I913" s="1" t="s">
        <v>288</v>
      </c>
      <c r="J913" s="1"/>
      <c r="K913" s="7">
        <v>-16942</v>
      </c>
    </row>
    <row r="914" spans="1:11" x14ac:dyDescent="0.2">
      <c r="A914" s="1">
        <v>913</v>
      </c>
      <c r="B914" s="1" t="s">
        <v>371</v>
      </c>
      <c r="C914" s="1">
        <v>97</v>
      </c>
      <c r="D914" s="1" t="s">
        <v>330</v>
      </c>
      <c r="E914" s="1" t="s">
        <v>289</v>
      </c>
      <c r="F914" s="1" t="s">
        <v>1</v>
      </c>
      <c r="G914" s="1" t="s">
        <v>353</v>
      </c>
      <c r="H914" s="1" t="s">
        <v>290</v>
      </c>
      <c r="I914" s="1" t="s">
        <v>291</v>
      </c>
      <c r="J914" s="1"/>
      <c r="K914" s="7"/>
    </row>
    <row r="915" spans="1:11" x14ac:dyDescent="0.2">
      <c r="A915" s="1">
        <v>914</v>
      </c>
      <c r="B915" s="1" t="s">
        <v>371</v>
      </c>
      <c r="C915" s="1">
        <v>97</v>
      </c>
      <c r="D915" s="1" t="s">
        <v>330</v>
      </c>
      <c r="E915" s="1" t="s">
        <v>289</v>
      </c>
      <c r="F915" s="1" t="s">
        <v>1</v>
      </c>
      <c r="G915" s="1" t="s">
        <v>353</v>
      </c>
      <c r="H915" s="1" t="s">
        <v>292</v>
      </c>
      <c r="I915" s="1" t="s">
        <v>293</v>
      </c>
      <c r="J915" s="1"/>
      <c r="K915" s="7"/>
    </row>
    <row r="916" spans="1:11" x14ac:dyDescent="0.2">
      <c r="A916" s="1">
        <v>915</v>
      </c>
      <c r="B916" s="1" t="s">
        <v>371</v>
      </c>
      <c r="C916" s="1">
        <v>97</v>
      </c>
      <c r="D916" s="1" t="s">
        <v>330</v>
      </c>
      <c r="E916" s="1" t="s">
        <v>289</v>
      </c>
      <c r="F916" s="1" t="s">
        <v>1</v>
      </c>
      <c r="G916" s="1" t="s">
        <v>353</v>
      </c>
      <c r="H916" s="1" t="s">
        <v>294</v>
      </c>
      <c r="I916" s="1" t="s">
        <v>295</v>
      </c>
      <c r="J916" s="1"/>
      <c r="K916" s="7"/>
    </row>
    <row r="917" spans="1:11" x14ac:dyDescent="0.2">
      <c r="A917" s="1">
        <v>916</v>
      </c>
      <c r="B917" s="1" t="s">
        <v>371</v>
      </c>
      <c r="C917" s="1">
        <v>97</v>
      </c>
      <c r="D917" s="1" t="s">
        <v>330</v>
      </c>
      <c r="E917" s="1" t="s">
        <v>289</v>
      </c>
      <c r="F917" s="1" t="s">
        <v>1</v>
      </c>
      <c r="G917" s="1" t="s">
        <v>353</v>
      </c>
      <c r="H917" s="1" t="s">
        <v>296</v>
      </c>
      <c r="I917" s="1" t="s">
        <v>297</v>
      </c>
      <c r="J917" s="1"/>
      <c r="K917" s="7"/>
    </row>
    <row r="918" spans="1:11" x14ac:dyDescent="0.2">
      <c r="A918" s="1">
        <v>917</v>
      </c>
      <c r="B918" s="1" t="s">
        <v>371</v>
      </c>
      <c r="C918" s="1">
        <v>97</v>
      </c>
      <c r="D918" s="1" t="s">
        <v>330</v>
      </c>
      <c r="E918" s="1" t="s">
        <v>289</v>
      </c>
      <c r="F918" s="1" t="s">
        <v>1</v>
      </c>
      <c r="G918" s="1" t="s">
        <v>353</v>
      </c>
      <c r="H918" s="1" t="s">
        <v>298</v>
      </c>
      <c r="I918" s="1" t="s">
        <v>299</v>
      </c>
      <c r="J918" s="1"/>
      <c r="K918" s="7"/>
    </row>
    <row r="919" spans="1:11" x14ac:dyDescent="0.2">
      <c r="A919" s="1">
        <v>918</v>
      </c>
      <c r="B919" s="1" t="s">
        <v>371</v>
      </c>
      <c r="C919" s="1">
        <v>97</v>
      </c>
      <c r="D919" s="1" t="s">
        <v>330</v>
      </c>
      <c r="E919" s="1" t="s">
        <v>289</v>
      </c>
      <c r="F919" s="1" t="s">
        <v>1</v>
      </c>
      <c r="G919" s="1" t="s">
        <v>353</v>
      </c>
      <c r="H919" s="1" t="s">
        <v>300</v>
      </c>
      <c r="I919" s="1" t="s">
        <v>301</v>
      </c>
      <c r="J919" s="1"/>
      <c r="K919" s="7"/>
    </row>
    <row r="920" spans="1:11" x14ac:dyDescent="0.2">
      <c r="A920" s="1">
        <v>919</v>
      </c>
      <c r="B920" s="1" t="s">
        <v>371</v>
      </c>
      <c r="C920" s="1">
        <v>97</v>
      </c>
      <c r="D920" s="1" t="s">
        <v>330</v>
      </c>
      <c r="E920" s="1" t="s">
        <v>289</v>
      </c>
      <c r="F920" s="1" t="s">
        <v>1</v>
      </c>
      <c r="G920" s="1" t="s">
        <v>353</v>
      </c>
      <c r="H920" s="1" t="s">
        <v>302</v>
      </c>
      <c r="I920" s="1" t="s">
        <v>303</v>
      </c>
      <c r="J920" s="1"/>
      <c r="K920" s="7"/>
    </row>
    <row r="921" spans="1:11" x14ac:dyDescent="0.2">
      <c r="A921" s="1">
        <v>920</v>
      </c>
      <c r="B921" s="1" t="s">
        <v>371</v>
      </c>
      <c r="C921" s="1">
        <v>97</v>
      </c>
      <c r="D921" s="1" t="s">
        <v>330</v>
      </c>
      <c r="E921" s="1" t="s">
        <v>289</v>
      </c>
      <c r="F921" s="1" t="s">
        <v>8</v>
      </c>
      <c r="G921" s="1" t="s">
        <v>353</v>
      </c>
      <c r="H921" s="1" t="s">
        <v>304</v>
      </c>
      <c r="I921" s="1" t="s">
        <v>305</v>
      </c>
      <c r="J921" s="1"/>
      <c r="K921" s="7">
        <v>0</v>
      </c>
    </row>
    <row r="922" spans="1:11" x14ac:dyDescent="0.2">
      <c r="A922" s="1">
        <v>921</v>
      </c>
      <c r="B922" s="1" t="s">
        <v>371</v>
      </c>
      <c r="C922" s="1">
        <v>97</v>
      </c>
      <c r="D922" s="1" t="s">
        <v>330</v>
      </c>
      <c r="E922" s="1" t="s">
        <v>289</v>
      </c>
      <c r="F922" s="1" t="s">
        <v>8</v>
      </c>
      <c r="G922" s="1" t="s">
        <v>353</v>
      </c>
      <c r="H922" s="1" t="s">
        <v>306</v>
      </c>
      <c r="I922" s="1" t="s">
        <v>307</v>
      </c>
      <c r="J922" s="1"/>
      <c r="K922" s="7">
        <v>2358</v>
      </c>
    </row>
    <row r="923" spans="1:11" x14ac:dyDescent="0.2">
      <c r="A923" s="1">
        <v>922</v>
      </c>
      <c r="B923" s="1" t="s">
        <v>371</v>
      </c>
      <c r="C923" s="1">
        <v>97</v>
      </c>
      <c r="D923" s="1" t="s">
        <v>330</v>
      </c>
      <c r="E923" s="1" t="s">
        <v>289</v>
      </c>
      <c r="F923" s="1" t="s">
        <v>1</v>
      </c>
      <c r="G923" s="1" t="s">
        <v>353</v>
      </c>
      <c r="H923" s="1" t="s">
        <v>308</v>
      </c>
      <c r="I923" s="1" t="s">
        <v>309</v>
      </c>
      <c r="J923" s="1"/>
      <c r="K923" s="7">
        <v>2358</v>
      </c>
    </row>
    <row r="924" spans="1:11" x14ac:dyDescent="0.2">
      <c r="A924" s="1">
        <v>923</v>
      </c>
      <c r="B924" s="1" t="s">
        <v>371</v>
      </c>
      <c r="C924" s="1">
        <v>97</v>
      </c>
      <c r="D924" s="1" t="s">
        <v>330</v>
      </c>
      <c r="E924" s="1" t="s">
        <v>289</v>
      </c>
      <c r="F924" s="1" t="s">
        <v>1</v>
      </c>
      <c r="G924" s="1" t="s">
        <v>353</v>
      </c>
      <c r="H924" s="1" t="s">
        <v>310</v>
      </c>
      <c r="I924" s="1" t="s">
        <v>311</v>
      </c>
      <c r="J924" s="1"/>
      <c r="K924" s="7"/>
    </row>
    <row r="925" spans="1:11" x14ac:dyDescent="0.2">
      <c r="A925" s="1">
        <v>924</v>
      </c>
      <c r="B925" s="1" t="s">
        <v>371</v>
      </c>
      <c r="C925" s="1">
        <v>97</v>
      </c>
      <c r="D925" s="1" t="s">
        <v>330</v>
      </c>
      <c r="E925" s="1" t="s">
        <v>289</v>
      </c>
      <c r="F925" s="1" t="s">
        <v>1</v>
      </c>
      <c r="G925" s="1" t="s">
        <v>353</v>
      </c>
      <c r="H925" s="1" t="s">
        <v>312</v>
      </c>
      <c r="I925" s="1" t="s">
        <v>313</v>
      </c>
      <c r="J925" s="1"/>
      <c r="K925" s="7">
        <v>0</v>
      </c>
    </row>
    <row r="926" spans="1:11" x14ac:dyDescent="0.2">
      <c r="A926" s="1">
        <v>925</v>
      </c>
      <c r="B926" s="1" t="s">
        <v>372</v>
      </c>
      <c r="C926" s="1">
        <v>98</v>
      </c>
      <c r="D926" s="1" t="s">
        <v>331</v>
      </c>
      <c r="E926" s="1" t="s">
        <v>0</v>
      </c>
      <c r="F926" s="1" t="s">
        <v>1</v>
      </c>
      <c r="G926" s="1" t="s">
        <v>353</v>
      </c>
      <c r="H926" s="1" t="s">
        <v>2</v>
      </c>
      <c r="I926" s="1" t="s">
        <v>3</v>
      </c>
      <c r="J926" s="1"/>
      <c r="K926" s="7"/>
    </row>
    <row r="927" spans="1:11" x14ac:dyDescent="0.2">
      <c r="A927" s="1">
        <v>926</v>
      </c>
      <c r="B927" s="1" t="s">
        <v>372</v>
      </c>
      <c r="C927" s="1">
        <v>98</v>
      </c>
      <c r="D927" s="1" t="s">
        <v>331</v>
      </c>
      <c r="E927" s="1" t="s">
        <v>0</v>
      </c>
      <c r="F927" s="1" t="s">
        <v>1</v>
      </c>
      <c r="G927" s="1" t="s">
        <v>353</v>
      </c>
      <c r="H927" s="1" t="s">
        <v>4</v>
      </c>
      <c r="I927" s="1" t="s">
        <v>5</v>
      </c>
      <c r="J927" s="1"/>
      <c r="K927" s="7"/>
    </row>
    <row r="928" spans="1:11" x14ac:dyDescent="0.2">
      <c r="A928" s="1">
        <v>927</v>
      </c>
      <c r="B928" s="1" t="s">
        <v>372</v>
      </c>
      <c r="C928" s="1">
        <v>98</v>
      </c>
      <c r="D928" s="1" t="s">
        <v>331</v>
      </c>
      <c r="E928" s="1" t="s">
        <v>0</v>
      </c>
      <c r="F928" s="1" t="s">
        <v>1</v>
      </c>
      <c r="G928" s="1" t="s">
        <v>353</v>
      </c>
      <c r="H928" s="1" t="s">
        <v>6</v>
      </c>
      <c r="I928" s="1" t="s">
        <v>7</v>
      </c>
      <c r="J928" s="1"/>
      <c r="K928" s="7"/>
    </row>
    <row r="929" spans="1:11" x14ac:dyDescent="0.2">
      <c r="A929" s="1">
        <v>928</v>
      </c>
      <c r="B929" s="1" t="s">
        <v>372</v>
      </c>
      <c r="C929" s="1">
        <v>98</v>
      </c>
      <c r="D929" s="1" t="s">
        <v>331</v>
      </c>
      <c r="E929" s="1" t="s">
        <v>0</v>
      </c>
      <c r="F929" s="1" t="s">
        <v>8</v>
      </c>
      <c r="G929" s="1" t="s">
        <v>353</v>
      </c>
      <c r="H929" s="1" t="s">
        <v>9</v>
      </c>
      <c r="I929" s="1" t="s">
        <v>10</v>
      </c>
      <c r="J929" s="1"/>
      <c r="K929" s="7">
        <v>0</v>
      </c>
    </row>
    <row r="930" spans="1:11" x14ac:dyDescent="0.2">
      <c r="A930" s="1">
        <v>929</v>
      </c>
      <c r="B930" s="1" t="s">
        <v>372</v>
      </c>
      <c r="C930" s="1">
        <v>98</v>
      </c>
      <c r="D930" s="1" t="s">
        <v>331</v>
      </c>
      <c r="E930" s="1" t="s">
        <v>0</v>
      </c>
      <c r="F930" s="1" t="s">
        <v>1</v>
      </c>
      <c r="G930" s="1" t="s">
        <v>353</v>
      </c>
      <c r="H930" s="1" t="s">
        <v>11</v>
      </c>
      <c r="I930" s="1" t="s">
        <v>12</v>
      </c>
      <c r="J930" s="1"/>
      <c r="K930" s="7"/>
    </row>
    <row r="931" spans="1:11" x14ac:dyDescent="0.2">
      <c r="A931" s="1">
        <v>930</v>
      </c>
      <c r="B931" s="1" t="s">
        <v>372</v>
      </c>
      <c r="C931" s="1">
        <v>98</v>
      </c>
      <c r="D931" s="1" t="s">
        <v>331</v>
      </c>
      <c r="E931" s="1" t="s">
        <v>0</v>
      </c>
      <c r="F931" s="1" t="s">
        <v>1</v>
      </c>
      <c r="G931" s="1" t="s">
        <v>353</v>
      </c>
      <c r="H931" s="1" t="s">
        <v>13</v>
      </c>
      <c r="I931" s="1" t="s">
        <v>14</v>
      </c>
      <c r="J931" s="1"/>
      <c r="K931" s="7"/>
    </row>
    <row r="932" spans="1:11" x14ac:dyDescent="0.2">
      <c r="A932" s="1">
        <v>931</v>
      </c>
      <c r="B932" s="1" t="s">
        <v>372</v>
      </c>
      <c r="C932" s="1">
        <v>98</v>
      </c>
      <c r="D932" s="1" t="s">
        <v>331</v>
      </c>
      <c r="E932" s="1" t="s">
        <v>0</v>
      </c>
      <c r="F932" s="1" t="s">
        <v>8</v>
      </c>
      <c r="G932" s="1" t="s">
        <v>353</v>
      </c>
      <c r="H932" s="1" t="s">
        <v>15</v>
      </c>
      <c r="I932" s="1" t="s">
        <v>16</v>
      </c>
      <c r="J932" s="1"/>
      <c r="K932" s="7">
        <v>0</v>
      </c>
    </row>
    <row r="933" spans="1:11" x14ac:dyDescent="0.2">
      <c r="A933" s="1">
        <v>932</v>
      </c>
      <c r="B933" s="1" t="s">
        <v>372</v>
      </c>
      <c r="C933" s="1">
        <v>98</v>
      </c>
      <c r="D933" s="1" t="s">
        <v>331</v>
      </c>
      <c r="E933" s="1" t="s">
        <v>0</v>
      </c>
      <c r="F933" s="1" t="s">
        <v>1</v>
      </c>
      <c r="G933" s="1" t="s">
        <v>353</v>
      </c>
      <c r="H933" s="1" t="s">
        <v>17</v>
      </c>
      <c r="I933" s="1" t="s">
        <v>18</v>
      </c>
      <c r="J933" s="1"/>
      <c r="K933" s="7"/>
    </row>
    <row r="934" spans="1:11" x14ac:dyDescent="0.2">
      <c r="A934" s="1">
        <v>933</v>
      </c>
      <c r="B934" s="1" t="s">
        <v>372</v>
      </c>
      <c r="C934" s="1">
        <v>98</v>
      </c>
      <c r="D934" s="1" t="s">
        <v>331</v>
      </c>
      <c r="E934" s="1" t="s">
        <v>0</v>
      </c>
      <c r="F934" s="1" t="s">
        <v>1</v>
      </c>
      <c r="G934" s="1" t="s">
        <v>353</v>
      </c>
      <c r="H934" s="1" t="s">
        <v>19</v>
      </c>
      <c r="I934" s="1" t="s">
        <v>20</v>
      </c>
      <c r="J934" s="1"/>
      <c r="K934" s="7"/>
    </row>
    <row r="935" spans="1:11" x14ac:dyDescent="0.2">
      <c r="A935" s="1">
        <v>934</v>
      </c>
      <c r="B935" s="1" t="s">
        <v>372</v>
      </c>
      <c r="C935" s="1">
        <v>98</v>
      </c>
      <c r="D935" s="1" t="s">
        <v>331</v>
      </c>
      <c r="E935" s="1" t="s">
        <v>0</v>
      </c>
      <c r="F935" s="1" t="s">
        <v>1</v>
      </c>
      <c r="G935" s="1" t="s">
        <v>353</v>
      </c>
      <c r="H935" s="1" t="s">
        <v>21</v>
      </c>
      <c r="I935" s="1" t="s">
        <v>22</v>
      </c>
      <c r="J935" s="1"/>
      <c r="K935" s="7"/>
    </row>
    <row r="936" spans="1:11" x14ac:dyDescent="0.2">
      <c r="A936" s="1">
        <v>935</v>
      </c>
      <c r="B936" s="1" t="s">
        <v>372</v>
      </c>
      <c r="C936" s="1">
        <v>98</v>
      </c>
      <c r="D936" s="1" t="s">
        <v>331</v>
      </c>
      <c r="E936" s="1" t="s">
        <v>0</v>
      </c>
      <c r="F936" s="1" t="s">
        <v>1</v>
      </c>
      <c r="G936" s="1" t="s">
        <v>353</v>
      </c>
      <c r="H936" s="1" t="s">
        <v>23</v>
      </c>
      <c r="I936" s="1" t="s">
        <v>24</v>
      </c>
      <c r="J936" s="1"/>
      <c r="K936" s="7">
        <v>394150</v>
      </c>
    </row>
    <row r="937" spans="1:11" x14ac:dyDescent="0.2">
      <c r="A937" s="1">
        <v>936</v>
      </c>
      <c r="B937" s="1" t="s">
        <v>372</v>
      </c>
      <c r="C937" s="1">
        <v>98</v>
      </c>
      <c r="D937" s="1" t="s">
        <v>331</v>
      </c>
      <c r="E937" s="1" t="s">
        <v>0</v>
      </c>
      <c r="F937" s="1" t="s">
        <v>1</v>
      </c>
      <c r="G937" s="1" t="s">
        <v>353</v>
      </c>
      <c r="H937" s="1" t="s">
        <v>25</v>
      </c>
      <c r="I937" s="1" t="s">
        <v>26</v>
      </c>
      <c r="J937" s="1"/>
      <c r="K937" s="7"/>
    </row>
    <row r="938" spans="1:11" x14ac:dyDescent="0.2">
      <c r="A938" s="1">
        <v>937</v>
      </c>
      <c r="B938" s="1" t="s">
        <v>372</v>
      </c>
      <c r="C938" s="1">
        <v>98</v>
      </c>
      <c r="D938" s="1" t="s">
        <v>331</v>
      </c>
      <c r="E938" s="1" t="s">
        <v>0</v>
      </c>
      <c r="F938" s="1" t="s">
        <v>1</v>
      </c>
      <c r="G938" s="1" t="s">
        <v>353</v>
      </c>
      <c r="H938" s="1" t="s">
        <v>27</v>
      </c>
      <c r="I938" s="1" t="s">
        <v>28</v>
      </c>
      <c r="J938" s="1"/>
      <c r="K938" s="7"/>
    </row>
    <row r="939" spans="1:11" x14ac:dyDescent="0.2">
      <c r="A939" s="1">
        <v>938</v>
      </c>
      <c r="B939" s="1" t="s">
        <v>372</v>
      </c>
      <c r="C939" s="1">
        <v>98</v>
      </c>
      <c r="D939" s="1" t="s">
        <v>331</v>
      </c>
      <c r="E939" s="1" t="s">
        <v>0</v>
      </c>
      <c r="F939" s="1" t="s">
        <v>1</v>
      </c>
      <c r="G939" s="1" t="s">
        <v>353</v>
      </c>
      <c r="H939" s="1" t="s">
        <v>29</v>
      </c>
      <c r="I939" s="1" t="s">
        <v>30</v>
      </c>
      <c r="J939" s="1"/>
      <c r="K939" s="7"/>
    </row>
    <row r="940" spans="1:11" x14ac:dyDescent="0.2">
      <c r="A940" s="1">
        <v>939</v>
      </c>
      <c r="B940" s="1" t="s">
        <v>372</v>
      </c>
      <c r="C940" s="1">
        <v>98</v>
      </c>
      <c r="D940" s="1" t="s">
        <v>331</v>
      </c>
      <c r="E940" s="1" t="s">
        <v>0</v>
      </c>
      <c r="F940" s="1" t="s">
        <v>1</v>
      </c>
      <c r="G940" s="1" t="s">
        <v>353</v>
      </c>
      <c r="H940" s="1" t="s">
        <v>31</v>
      </c>
      <c r="I940" s="1" t="s">
        <v>32</v>
      </c>
      <c r="J940" s="1"/>
      <c r="K940" s="7"/>
    </row>
    <row r="941" spans="1:11" x14ac:dyDescent="0.2">
      <c r="A941" s="1">
        <v>940</v>
      </c>
      <c r="B941" s="1" t="s">
        <v>372</v>
      </c>
      <c r="C941" s="1">
        <v>98</v>
      </c>
      <c r="D941" s="1" t="s">
        <v>331</v>
      </c>
      <c r="E941" s="1" t="s">
        <v>0</v>
      </c>
      <c r="F941" s="1" t="s">
        <v>1</v>
      </c>
      <c r="G941" s="1" t="s">
        <v>353</v>
      </c>
      <c r="H941" s="1" t="s">
        <v>33</v>
      </c>
      <c r="I941" s="1" t="s">
        <v>34</v>
      </c>
      <c r="J941" s="1"/>
      <c r="K941" s="7"/>
    </row>
    <row r="942" spans="1:11" x14ac:dyDescent="0.2">
      <c r="A942" s="1">
        <v>941</v>
      </c>
      <c r="B942" s="1" t="s">
        <v>372</v>
      </c>
      <c r="C942" s="1">
        <v>98</v>
      </c>
      <c r="D942" s="1" t="s">
        <v>331</v>
      </c>
      <c r="E942" s="1" t="s">
        <v>0</v>
      </c>
      <c r="F942" s="1" t="s">
        <v>1</v>
      </c>
      <c r="G942" s="1" t="s">
        <v>353</v>
      </c>
      <c r="H942" s="1" t="s">
        <v>35</v>
      </c>
      <c r="I942" s="1" t="s">
        <v>36</v>
      </c>
      <c r="J942" s="1"/>
      <c r="K942" s="7"/>
    </row>
    <row r="943" spans="1:11" x14ac:dyDescent="0.2">
      <c r="A943" s="1">
        <v>942</v>
      </c>
      <c r="B943" s="1" t="s">
        <v>372</v>
      </c>
      <c r="C943" s="1">
        <v>98</v>
      </c>
      <c r="D943" s="1" t="s">
        <v>331</v>
      </c>
      <c r="E943" s="1" t="s">
        <v>0</v>
      </c>
      <c r="F943" s="1" t="s">
        <v>1</v>
      </c>
      <c r="G943" s="1" t="s">
        <v>353</v>
      </c>
      <c r="H943" s="1" t="s">
        <v>37</v>
      </c>
      <c r="I943" s="1" t="s">
        <v>38</v>
      </c>
      <c r="J943" s="1"/>
      <c r="K943" s="7"/>
    </row>
    <row r="944" spans="1:11" x14ac:dyDescent="0.2">
      <c r="A944" s="1">
        <v>943</v>
      </c>
      <c r="B944" s="1" t="s">
        <v>372</v>
      </c>
      <c r="C944" s="1">
        <v>98</v>
      </c>
      <c r="D944" s="1" t="s">
        <v>331</v>
      </c>
      <c r="E944" s="1" t="s">
        <v>0</v>
      </c>
      <c r="F944" s="1" t="s">
        <v>1</v>
      </c>
      <c r="G944" s="1" t="s">
        <v>353</v>
      </c>
      <c r="H944" s="1" t="s">
        <v>39</v>
      </c>
      <c r="I944" s="1" t="s">
        <v>40</v>
      </c>
      <c r="J944" s="1"/>
      <c r="K944" s="7"/>
    </row>
    <row r="945" spans="1:11" x14ac:dyDescent="0.2">
      <c r="A945" s="1">
        <v>944</v>
      </c>
      <c r="B945" s="1" t="s">
        <v>372</v>
      </c>
      <c r="C945" s="1">
        <v>98</v>
      </c>
      <c r="D945" s="1" t="s">
        <v>331</v>
      </c>
      <c r="E945" s="1" t="s">
        <v>0</v>
      </c>
      <c r="F945" s="1" t="s">
        <v>1</v>
      </c>
      <c r="G945" s="1" t="s">
        <v>353</v>
      </c>
      <c r="H945" s="1" t="s">
        <v>41</v>
      </c>
      <c r="I945" s="1" t="s">
        <v>42</v>
      </c>
      <c r="J945" s="1"/>
      <c r="K945" s="7"/>
    </row>
    <row r="946" spans="1:11" x14ac:dyDescent="0.2">
      <c r="A946" s="1">
        <v>945</v>
      </c>
      <c r="B946" s="1" t="s">
        <v>372</v>
      </c>
      <c r="C946" s="1">
        <v>98</v>
      </c>
      <c r="D946" s="1" t="s">
        <v>331</v>
      </c>
      <c r="E946" s="1" t="s">
        <v>0</v>
      </c>
      <c r="F946" s="1" t="s">
        <v>1</v>
      </c>
      <c r="G946" s="1" t="s">
        <v>353</v>
      </c>
      <c r="H946" s="1" t="s">
        <v>43</v>
      </c>
      <c r="I946" s="1" t="s">
        <v>44</v>
      </c>
      <c r="J946" s="1"/>
      <c r="K946" s="7"/>
    </row>
    <row r="947" spans="1:11" x14ac:dyDescent="0.2">
      <c r="A947" s="1">
        <v>946</v>
      </c>
      <c r="B947" s="1" t="s">
        <v>372</v>
      </c>
      <c r="C947" s="1">
        <v>98</v>
      </c>
      <c r="D947" s="1" t="s">
        <v>331</v>
      </c>
      <c r="E947" s="1" t="s">
        <v>0</v>
      </c>
      <c r="F947" s="1" t="s">
        <v>1</v>
      </c>
      <c r="G947" s="1" t="s">
        <v>353</v>
      </c>
      <c r="H947" s="1" t="s">
        <v>45</v>
      </c>
      <c r="I947" s="1" t="s">
        <v>46</v>
      </c>
      <c r="J947" s="1"/>
      <c r="K947" s="7"/>
    </row>
    <row r="948" spans="1:11" x14ac:dyDescent="0.2">
      <c r="A948" s="1">
        <v>947</v>
      </c>
      <c r="B948" s="1" t="s">
        <v>372</v>
      </c>
      <c r="C948" s="1">
        <v>98</v>
      </c>
      <c r="D948" s="1" t="s">
        <v>331</v>
      </c>
      <c r="E948" s="1" t="s">
        <v>0</v>
      </c>
      <c r="F948" s="1" t="s">
        <v>1</v>
      </c>
      <c r="G948" s="1" t="s">
        <v>353</v>
      </c>
      <c r="H948" s="1" t="s">
        <v>47</v>
      </c>
      <c r="I948" s="1" t="s">
        <v>48</v>
      </c>
      <c r="J948" s="1"/>
      <c r="K948" s="7"/>
    </row>
    <row r="949" spans="1:11" x14ac:dyDescent="0.2">
      <c r="A949" s="1">
        <v>948</v>
      </c>
      <c r="B949" s="1" t="s">
        <v>372</v>
      </c>
      <c r="C949" s="1">
        <v>98</v>
      </c>
      <c r="D949" s="1" t="s">
        <v>331</v>
      </c>
      <c r="E949" s="1" t="s">
        <v>0</v>
      </c>
      <c r="F949" s="1" t="s">
        <v>1</v>
      </c>
      <c r="G949" s="1" t="s">
        <v>353</v>
      </c>
      <c r="H949" s="1" t="s">
        <v>49</v>
      </c>
      <c r="I949" s="1" t="s">
        <v>50</v>
      </c>
      <c r="J949" s="1"/>
      <c r="K949" s="7"/>
    </row>
    <row r="950" spans="1:11" x14ac:dyDescent="0.2">
      <c r="A950" s="1">
        <v>949</v>
      </c>
      <c r="B950" s="1" t="s">
        <v>372</v>
      </c>
      <c r="C950" s="1">
        <v>98</v>
      </c>
      <c r="D950" s="1" t="s">
        <v>331</v>
      </c>
      <c r="E950" s="1" t="s">
        <v>0</v>
      </c>
      <c r="F950" s="1" t="s">
        <v>1</v>
      </c>
      <c r="G950" s="1" t="s">
        <v>353</v>
      </c>
      <c r="H950" s="1" t="s">
        <v>51</v>
      </c>
      <c r="I950" s="1" t="s">
        <v>52</v>
      </c>
      <c r="J950" s="1"/>
      <c r="K950" s="7"/>
    </row>
    <row r="951" spans="1:11" x14ac:dyDescent="0.2">
      <c r="A951" s="1">
        <v>950</v>
      </c>
      <c r="B951" s="1" t="s">
        <v>372</v>
      </c>
      <c r="C951" s="1">
        <v>98</v>
      </c>
      <c r="D951" s="1" t="s">
        <v>331</v>
      </c>
      <c r="E951" s="1" t="s">
        <v>0</v>
      </c>
      <c r="F951" s="1" t="s">
        <v>1</v>
      </c>
      <c r="G951" s="1" t="s">
        <v>353</v>
      </c>
      <c r="H951" s="1" t="s">
        <v>53</v>
      </c>
      <c r="I951" s="1" t="s">
        <v>54</v>
      </c>
      <c r="J951" s="1"/>
      <c r="K951" s="7"/>
    </row>
    <row r="952" spans="1:11" x14ac:dyDescent="0.2">
      <c r="A952" s="1">
        <v>951</v>
      </c>
      <c r="B952" s="1" t="s">
        <v>372</v>
      </c>
      <c r="C952" s="1">
        <v>98</v>
      </c>
      <c r="D952" s="1" t="s">
        <v>331</v>
      </c>
      <c r="E952" s="1" t="s">
        <v>0</v>
      </c>
      <c r="F952" s="1" t="s">
        <v>1</v>
      </c>
      <c r="G952" s="1" t="s">
        <v>353</v>
      </c>
      <c r="H952" s="1" t="s">
        <v>55</v>
      </c>
      <c r="I952" s="1" t="s">
        <v>56</v>
      </c>
      <c r="J952" s="1"/>
      <c r="K952" s="7"/>
    </row>
    <row r="953" spans="1:11" x14ac:dyDescent="0.2">
      <c r="A953" s="1">
        <v>952</v>
      </c>
      <c r="B953" s="1" t="s">
        <v>372</v>
      </c>
      <c r="C953" s="1">
        <v>98</v>
      </c>
      <c r="D953" s="1" t="s">
        <v>331</v>
      </c>
      <c r="E953" s="1" t="s">
        <v>0</v>
      </c>
      <c r="F953" s="1" t="s">
        <v>1</v>
      </c>
      <c r="G953" s="1" t="s">
        <v>353</v>
      </c>
      <c r="H953" s="1" t="s">
        <v>57</v>
      </c>
      <c r="I953" s="1" t="s">
        <v>58</v>
      </c>
      <c r="J953" s="1"/>
      <c r="K953" s="7"/>
    </row>
    <row r="954" spans="1:11" x14ac:dyDescent="0.2">
      <c r="A954" s="1">
        <v>953</v>
      </c>
      <c r="B954" s="1" t="s">
        <v>372</v>
      </c>
      <c r="C954" s="1">
        <v>98</v>
      </c>
      <c r="D954" s="1" t="s">
        <v>331</v>
      </c>
      <c r="E954" s="1" t="s">
        <v>0</v>
      </c>
      <c r="F954" s="1" t="s">
        <v>1</v>
      </c>
      <c r="G954" s="1" t="s">
        <v>353</v>
      </c>
      <c r="H954" s="1" t="s">
        <v>59</v>
      </c>
      <c r="I954" s="1" t="s">
        <v>60</v>
      </c>
      <c r="J954" s="1"/>
      <c r="K954" s="7">
        <v>698</v>
      </c>
    </row>
    <row r="955" spans="1:11" x14ac:dyDescent="0.2">
      <c r="A955" s="1">
        <v>954</v>
      </c>
      <c r="B955" s="1" t="s">
        <v>372</v>
      </c>
      <c r="C955" s="1">
        <v>98</v>
      </c>
      <c r="D955" s="1" t="s">
        <v>331</v>
      </c>
      <c r="E955" s="1" t="s">
        <v>0</v>
      </c>
      <c r="F955" s="1" t="s">
        <v>1</v>
      </c>
      <c r="G955" s="1" t="s">
        <v>353</v>
      </c>
      <c r="H955" s="1" t="s">
        <v>61</v>
      </c>
      <c r="I955" s="1" t="s">
        <v>62</v>
      </c>
      <c r="J955" s="1"/>
      <c r="K955" s="7"/>
    </row>
    <row r="956" spans="1:11" x14ac:dyDescent="0.2">
      <c r="A956" s="1">
        <v>955</v>
      </c>
      <c r="B956" s="1" t="s">
        <v>372</v>
      </c>
      <c r="C956" s="1">
        <v>98</v>
      </c>
      <c r="D956" s="1" t="s">
        <v>331</v>
      </c>
      <c r="E956" s="1" t="s">
        <v>0</v>
      </c>
      <c r="F956" s="1" t="s">
        <v>1</v>
      </c>
      <c r="G956" s="1" t="s">
        <v>353</v>
      </c>
      <c r="H956" s="1" t="s">
        <v>63</v>
      </c>
      <c r="I956" s="1" t="s">
        <v>64</v>
      </c>
      <c r="J956" s="1"/>
      <c r="K956" s="7"/>
    </row>
    <row r="957" spans="1:11" x14ac:dyDescent="0.2">
      <c r="A957" s="1">
        <v>956</v>
      </c>
      <c r="B957" s="1" t="s">
        <v>372</v>
      </c>
      <c r="C957" s="1">
        <v>98</v>
      </c>
      <c r="D957" s="1" t="s">
        <v>331</v>
      </c>
      <c r="E957" s="1" t="s">
        <v>0</v>
      </c>
      <c r="F957" s="1" t="s">
        <v>1</v>
      </c>
      <c r="G957" s="1" t="s">
        <v>353</v>
      </c>
      <c r="H957" s="1" t="s">
        <v>65</v>
      </c>
      <c r="I957" s="1" t="s">
        <v>66</v>
      </c>
      <c r="J957" s="1"/>
      <c r="K957" s="7"/>
    </row>
    <row r="958" spans="1:11" x14ac:dyDescent="0.2">
      <c r="A958" s="1">
        <v>957</v>
      </c>
      <c r="B958" s="1" t="s">
        <v>372</v>
      </c>
      <c r="C958" s="1">
        <v>98</v>
      </c>
      <c r="D958" s="1" t="s">
        <v>331</v>
      </c>
      <c r="E958" s="1" t="s">
        <v>0</v>
      </c>
      <c r="F958" s="1" t="s">
        <v>1</v>
      </c>
      <c r="G958" s="1" t="s">
        <v>353</v>
      </c>
      <c r="H958" s="1" t="s">
        <v>67</v>
      </c>
      <c r="I958" s="1" t="s">
        <v>68</v>
      </c>
      <c r="J958" s="1"/>
      <c r="K958" s="7"/>
    </row>
    <row r="959" spans="1:11" x14ac:dyDescent="0.2">
      <c r="A959" s="1">
        <v>958</v>
      </c>
      <c r="B959" s="1" t="s">
        <v>372</v>
      </c>
      <c r="C959" s="1">
        <v>98</v>
      </c>
      <c r="D959" s="1" t="s">
        <v>331</v>
      </c>
      <c r="E959" s="1" t="s">
        <v>0</v>
      </c>
      <c r="F959" s="1" t="s">
        <v>1</v>
      </c>
      <c r="G959" s="1" t="s">
        <v>353</v>
      </c>
      <c r="H959" s="1" t="s">
        <v>69</v>
      </c>
      <c r="I959" s="1" t="s">
        <v>70</v>
      </c>
      <c r="J959" s="1"/>
      <c r="K959" s="7"/>
    </row>
    <row r="960" spans="1:11" x14ac:dyDescent="0.2">
      <c r="A960" s="1">
        <v>959</v>
      </c>
      <c r="B960" s="1" t="s">
        <v>372</v>
      </c>
      <c r="C960" s="1">
        <v>98</v>
      </c>
      <c r="D960" s="1" t="s">
        <v>331</v>
      </c>
      <c r="E960" s="1" t="s">
        <v>0</v>
      </c>
      <c r="F960" s="1" t="s">
        <v>1</v>
      </c>
      <c r="G960" s="1" t="s">
        <v>353</v>
      </c>
      <c r="H960" s="1" t="s">
        <v>71</v>
      </c>
      <c r="I960" s="1" t="s">
        <v>72</v>
      </c>
      <c r="J960" s="1"/>
      <c r="K960" s="7"/>
    </row>
    <row r="961" spans="1:11" x14ac:dyDescent="0.2">
      <c r="A961" s="1">
        <v>960</v>
      </c>
      <c r="B961" s="1" t="s">
        <v>372</v>
      </c>
      <c r="C961" s="1">
        <v>98</v>
      </c>
      <c r="D961" s="1" t="s">
        <v>331</v>
      </c>
      <c r="E961" s="1" t="s">
        <v>0</v>
      </c>
      <c r="F961" s="1" t="s">
        <v>1</v>
      </c>
      <c r="G961" s="1" t="s">
        <v>353</v>
      </c>
      <c r="H961" s="1" t="s">
        <v>73</v>
      </c>
      <c r="I961" s="1" t="s">
        <v>74</v>
      </c>
      <c r="J961" s="1"/>
      <c r="K961" s="7"/>
    </row>
    <row r="962" spans="1:11" x14ac:dyDescent="0.2">
      <c r="A962" s="1">
        <v>961</v>
      </c>
      <c r="B962" s="1" t="s">
        <v>372</v>
      </c>
      <c r="C962" s="1">
        <v>98</v>
      </c>
      <c r="D962" s="1" t="s">
        <v>331</v>
      </c>
      <c r="E962" s="1" t="s">
        <v>0</v>
      </c>
      <c r="F962" s="1" t="s">
        <v>1</v>
      </c>
      <c r="G962" s="1" t="s">
        <v>353</v>
      </c>
      <c r="H962" s="1" t="s">
        <v>75</v>
      </c>
      <c r="I962" s="1" t="s">
        <v>76</v>
      </c>
      <c r="J962" s="1"/>
      <c r="K962" s="7"/>
    </row>
    <row r="963" spans="1:11" x14ac:dyDescent="0.2">
      <c r="A963" s="1">
        <v>962</v>
      </c>
      <c r="B963" s="1" t="s">
        <v>372</v>
      </c>
      <c r="C963" s="1">
        <v>98</v>
      </c>
      <c r="D963" s="1" t="s">
        <v>331</v>
      </c>
      <c r="E963" s="1" t="s">
        <v>0</v>
      </c>
      <c r="F963" s="1" t="s">
        <v>1</v>
      </c>
      <c r="G963" s="1" t="s">
        <v>353</v>
      </c>
      <c r="H963" s="1" t="s">
        <v>77</v>
      </c>
      <c r="I963" s="1" t="s">
        <v>78</v>
      </c>
      <c r="J963" s="1"/>
      <c r="K963" s="7"/>
    </row>
    <row r="964" spans="1:11" x14ac:dyDescent="0.2">
      <c r="A964" s="1">
        <v>963</v>
      </c>
      <c r="B964" s="1" t="s">
        <v>372</v>
      </c>
      <c r="C964" s="1">
        <v>98</v>
      </c>
      <c r="D964" s="1" t="s">
        <v>331</v>
      </c>
      <c r="E964" s="1" t="s">
        <v>0</v>
      </c>
      <c r="F964" s="1" t="s">
        <v>1</v>
      </c>
      <c r="G964" s="1" t="s">
        <v>353</v>
      </c>
      <c r="H964" s="1" t="s">
        <v>79</v>
      </c>
      <c r="I964" s="1" t="s">
        <v>80</v>
      </c>
      <c r="J964" s="1"/>
      <c r="K964" s="7"/>
    </row>
    <row r="965" spans="1:11" x14ac:dyDescent="0.2">
      <c r="A965" s="1">
        <v>964</v>
      </c>
      <c r="B965" s="1" t="s">
        <v>372</v>
      </c>
      <c r="C965" s="1">
        <v>98</v>
      </c>
      <c r="D965" s="1" t="s">
        <v>331</v>
      </c>
      <c r="E965" s="1" t="s">
        <v>0</v>
      </c>
      <c r="F965" s="1" t="s">
        <v>1</v>
      </c>
      <c r="G965" s="1" t="s">
        <v>353</v>
      </c>
      <c r="H965" s="1" t="s">
        <v>81</v>
      </c>
      <c r="I965" s="1" t="s">
        <v>82</v>
      </c>
      <c r="J965" s="1"/>
      <c r="K965" s="7"/>
    </row>
    <row r="966" spans="1:11" x14ac:dyDescent="0.2">
      <c r="A966" s="1">
        <v>965</v>
      </c>
      <c r="B966" s="1" t="s">
        <v>372</v>
      </c>
      <c r="C966" s="1">
        <v>98</v>
      </c>
      <c r="D966" s="1" t="s">
        <v>331</v>
      </c>
      <c r="E966" s="1" t="s">
        <v>0</v>
      </c>
      <c r="F966" s="1" t="s">
        <v>1</v>
      </c>
      <c r="G966" s="1" t="s">
        <v>353</v>
      </c>
      <c r="H966" s="1" t="s">
        <v>83</v>
      </c>
      <c r="I966" s="1" t="s">
        <v>84</v>
      </c>
      <c r="J966" s="1"/>
      <c r="K966" s="7"/>
    </row>
    <row r="967" spans="1:11" x14ac:dyDescent="0.2">
      <c r="A967" s="1">
        <v>966</v>
      </c>
      <c r="B967" s="1" t="s">
        <v>372</v>
      </c>
      <c r="C967" s="1">
        <v>98</v>
      </c>
      <c r="D967" s="1" t="s">
        <v>331</v>
      </c>
      <c r="E967" s="1" t="s">
        <v>0</v>
      </c>
      <c r="F967" s="1" t="s">
        <v>1</v>
      </c>
      <c r="G967" s="1" t="s">
        <v>353</v>
      </c>
      <c r="H967" s="1" t="s">
        <v>85</v>
      </c>
      <c r="I967" s="1" t="s">
        <v>86</v>
      </c>
      <c r="J967" s="1"/>
      <c r="K967" s="7"/>
    </row>
    <row r="968" spans="1:11" x14ac:dyDescent="0.2">
      <c r="A968" s="1">
        <v>967</v>
      </c>
      <c r="B968" s="1" t="s">
        <v>372</v>
      </c>
      <c r="C968" s="1">
        <v>98</v>
      </c>
      <c r="D968" s="1" t="s">
        <v>331</v>
      </c>
      <c r="E968" s="1" t="s">
        <v>0</v>
      </c>
      <c r="F968" s="1" t="s">
        <v>8</v>
      </c>
      <c r="G968" s="1" t="s">
        <v>353</v>
      </c>
      <c r="H968" s="1" t="s">
        <v>87</v>
      </c>
      <c r="I968" s="1" t="s">
        <v>88</v>
      </c>
      <c r="J968" s="1"/>
      <c r="K968" s="7">
        <v>394848</v>
      </c>
    </row>
    <row r="969" spans="1:11" x14ac:dyDescent="0.2">
      <c r="A969" s="1">
        <v>968</v>
      </c>
      <c r="B969" s="1" t="s">
        <v>372</v>
      </c>
      <c r="C969" s="1">
        <v>98</v>
      </c>
      <c r="D969" s="1" t="s">
        <v>331</v>
      </c>
      <c r="E969" s="1" t="s">
        <v>0</v>
      </c>
      <c r="F969" s="1" t="s">
        <v>1</v>
      </c>
      <c r="G969" s="1" t="s">
        <v>353</v>
      </c>
      <c r="H969" s="1" t="s">
        <v>89</v>
      </c>
      <c r="I969" s="1" t="s">
        <v>90</v>
      </c>
      <c r="J969" s="1"/>
      <c r="K969" s="7"/>
    </row>
    <row r="970" spans="1:11" x14ac:dyDescent="0.2">
      <c r="A970" s="1">
        <v>969</v>
      </c>
      <c r="B970" s="1" t="s">
        <v>372</v>
      </c>
      <c r="C970" s="1">
        <v>98</v>
      </c>
      <c r="D970" s="1" t="s">
        <v>331</v>
      </c>
      <c r="E970" s="1" t="s">
        <v>0</v>
      </c>
      <c r="F970" s="1" t="s">
        <v>1</v>
      </c>
      <c r="G970" s="1" t="s">
        <v>353</v>
      </c>
      <c r="H970" s="1" t="s">
        <v>91</v>
      </c>
      <c r="I970" s="1" t="s">
        <v>92</v>
      </c>
      <c r="J970" s="1"/>
      <c r="K970" s="7"/>
    </row>
    <row r="971" spans="1:11" x14ac:dyDescent="0.2">
      <c r="A971" s="1">
        <v>970</v>
      </c>
      <c r="B971" s="1" t="s">
        <v>372</v>
      </c>
      <c r="C971" s="1">
        <v>98</v>
      </c>
      <c r="D971" s="1" t="s">
        <v>331</v>
      </c>
      <c r="E971" s="1" t="s">
        <v>0</v>
      </c>
      <c r="F971" s="1" t="s">
        <v>1</v>
      </c>
      <c r="G971" s="1" t="s">
        <v>353</v>
      </c>
      <c r="H971" s="1" t="s">
        <v>93</v>
      </c>
      <c r="I971" s="1" t="s">
        <v>94</v>
      </c>
      <c r="J971" s="1"/>
      <c r="K971" s="7"/>
    </row>
    <row r="972" spans="1:11" x14ac:dyDescent="0.2">
      <c r="A972" s="1">
        <v>971</v>
      </c>
      <c r="B972" s="1" t="s">
        <v>372</v>
      </c>
      <c r="C972" s="1">
        <v>98</v>
      </c>
      <c r="D972" s="1" t="s">
        <v>331</v>
      </c>
      <c r="E972" s="1" t="s">
        <v>0</v>
      </c>
      <c r="F972" s="1" t="s">
        <v>1</v>
      </c>
      <c r="G972" s="1" t="s">
        <v>353</v>
      </c>
      <c r="H972" s="1" t="s">
        <v>95</v>
      </c>
      <c r="I972" s="1" t="s">
        <v>96</v>
      </c>
      <c r="J972" s="1"/>
      <c r="K972" s="7"/>
    </row>
    <row r="973" spans="1:11" x14ac:dyDescent="0.2">
      <c r="A973" s="1">
        <v>972</v>
      </c>
      <c r="B973" s="1" t="s">
        <v>372</v>
      </c>
      <c r="C973" s="1">
        <v>98</v>
      </c>
      <c r="D973" s="1" t="s">
        <v>331</v>
      </c>
      <c r="E973" s="1" t="s">
        <v>0</v>
      </c>
      <c r="F973" s="1" t="s">
        <v>1</v>
      </c>
      <c r="G973" s="1" t="s">
        <v>353</v>
      </c>
      <c r="H973" s="1" t="s">
        <v>97</v>
      </c>
      <c r="I973" s="1" t="s">
        <v>98</v>
      </c>
      <c r="J973" s="1"/>
      <c r="K973" s="7"/>
    </row>
    <row r="974" spans="1:11" x14ac:dyDescent="0.2">
      <c r="A974" s="1">
        <v>973</v>
      </c>
      <c r="B974" s="1" t="s">
        <v>372</v>
      </c>
      <c r="C974" s="1">
        <v>98</v>
      </c>
      <c r="D974" s="1" t="s">
        <v>331</v>
      </c>
      <c r="E974" s="1" t="s">
        <v>0</v>
      </c>
      <c r="F974" s="1" t="s">
        <v>1</v>
      </c>
      <c r="G974" s="1" t="s">
        <v>353</v>
      </c>
      <c r="H974" s="1" t="s">
        <v>99</v>
      </c>
      <c r="I974" s="1" t="s">
        <v>100</v>
      </c>
      <c r="J974" s="1"/>
      <c r="K974" s="7">
        <v>2103</v>
      </c>
    </row>
    <row r="975" spans="1:11" x14ac:dyDescent="0.2">
      <c r="A975" s="1">
        <v>974</v>
      </c>
      <c r="B975" s="1" t="s">
        <v>372</v>
      </c>
      <c r="C975" s="1">
        <v>98</v>
      </c>
      <c r="D975" s="1" t="s">
        <v>331</v>
      </c>
      <c r="E975" s="1" t="s">
        <v>0</v>
      </c>
      <c r="F975" s="1" t="s">
        <v>1</v>
      </c>
      <c r="G975" s="1" t="s">
        <v>353</v>
      </c>
      <c r="H975" s="1" t="s">
        <v>101</v>
      </c>
      <c r="I975" s="1" t="s">
        <v>102</v>
      </c>
      <c r="J975" s="1"/>
      <c r="K975" s="7"/>
    </row>
    <row r="976" spans="1:11" x14ac:dyDescent="0.2">
      <c r="A976" s="1">
        <v>975</v>
      </c>
      <c r="B976" s="1" t="s">
        <v>372</v>
      </c>
      <c r="C976" s="1">
        <v>98</v>
      </c>
      <c r="D976" s="1" t="s">
        <v>331</v>
      </c>
      <c r="E976" s="1" t="s">
        <v>0</v>
      </c>
      <c r="F976" s="1" t="s">
        <v>1</v>
      </c>
      <c r="G976" s="1" t="s">
        <v>353</v>
      </c>
      <c r="H976" s="1" t="s">
        <v>103</v>
      </c>
      <c r="I976" s="1" t="s">
        <v>104</v>
      </c>
      <c r="J976" s="1"/>
      <c r="K976" s="7"/>
    </row>
    <row r="977" spans="1:11" x14ac:dyDescent="0.2">
      <c r="A977" s="1">
        <v>976</v>
      </c>
      <c r="B977" s="1" t="s">
        <v>372</v>
      </c>
      <c r="C977" s="1">
        <v>98</v>
      </c>
      <c r="D977" s="1" t="s">
        <v>331</v>
      </c>
      <c r="E977" s="1" t="s">
        <v>0</v>
      </c>
      <c r="F977" s="1" t="s">
        <v>1</v>
      </c>
      <c r="G977" s="1" t="s">
        <v>353</v>
      </c>
      <c r="H977" s="1" t="s">
        <v>105</v>
      </c>
      <c r="I977" s="1" t="s">
        <v>106</v>
      </c>
      <c r="J977" s="1"/>
      <c r="K977" s="7"/>
    </row>
    <row r="978" spans="1:11" x14ac:dyDescent="0.2">
      <c r="A978" s="1">
        <v>977</v>
      </c>
      <c r="B978" s="1" t="s">
        <v>372</v>
      </c>
      <c r="C978" s="1">
        <v>98</v>
      </c>
      <c r="D978" s="1" t="s">
        <v>331</v>
      </c>
      <c r="E978" s="1" t="s">
        <v>0</v>
      </c>
      <c r="F978" s="1" t="s">
        <v>8</v>
      </c>
      <c r="G978" s="1" t="s">
        <v>353</v>
      </c>
      <c r="H978" s="1" t="s">
        <v>107</v>
      </c>
      <c r="I978" s="1" t="s">
        <v>108</v>
      </c>
      <c r="J978" s="1"/>
      <c r="K978" s="7">
        <v>396951</v>
      </c>
    </row>
    <row r="979" spans="1:11" x14ac:dyDescent="0.2">
      <c r="A979" s="1">
        <v>978</v>
      </c>
      <c r="B979" s="1" t="s">
        <v>372</v>
      </c>
      <c r="C979" s="1">
        <v>98</v>
      </c>
      <c r="D979" s="1" t="s">
        <v>331</v>
      </c>
      <c r="E979" s="1" t="s">
        <v>109</v>
      </c>
      <c r="F979" s="1" t="s">
        <v>1</v>
      </c>
      <c r="G979" s="1" t="s">
        <v>354</v>
      </c>
      <c r="H979" s="1" t="s">
        <v>110</v>
      </c>
      <c r="I979" s="1" t="s">
        <v>111</v>
      </c>
      <c r="J979" s="1"/>
      <c r="K979" s="7"/>
    </row>
    <row r="980" spans="1:11" x14ac:dyDescent="0.2">
      <c r="A980" s="1">
        <v>979</v>
      </c>
      <c r="B980" s="1" t="s">
        <v>372</v>
      </c>
      <c r="C980" s="1">
        <v>98</v>
      </c>
      <c r="D980" s="1" t="s">
        <v>331</v>
      </c>
      <c r="E980" s="1" t="s">
        <v>109</v>
      </c>
      <c r="F980" s="1" t="s">
        <v>1</v>
      </c>
      <c r="G980" s="1" t="s">
        <v>354</v>
      </c>
      <c r="H980" s="1" t="s">
        <v>112</v>
      </c>
      <c r="I980" s="1" t="s">
        <v>113</v>
      </c>
      <c r="J980" s="1"/>
      <c r="K980" s="7"/>
    </row>
    <row r="981" spans="1:11" x14ac:dyDescent="0.2">
      <c r="A981" s="1">
        <v>980</v>
      </c>
      <c r="B981" s="1" t="s">
        <v>372</v>
      </c>
      <c r="C981" s="1">
        <v>98</v>
      </c>
      <c r="D981" s="1" t="s">
        <v>331</v>
      </c>
      <c r="E981" s="1" t="s">
        <v>109</v>
      </c>
      <c r="F981" s="1" t="s">
        <v>1</v>
      </c>
      <c r="G981" s="1" t="s">
        <v>354</v>
      </c>
      <c r="H981" s="1" t="s">
        <v>114</v>
      </c>
      <c r="I981" s="1" t="s">
        <v>115</v>
      </c>
      <c r="J981" s="1"/>
      <c r="K981" s="7"/>
    </row>
    <row r="982" spans="1:11" x14ac:dyDescent="0.2">
      <c r="A982" s="1">
        <v>981</v>
      </c>
      <c r="B982" s="1" t="s">
        <v>372</v>
      </c>
      <c r="C982" s="1">
        <v>98</v>
      </c>
      <c r="D982" s="1" t="s">
        <v>331</v>
      </c>
      <c r="E982" s="1" t="s">
        <v>109</v>
      </c>
      <c r="F982" s="1" t="s">
        <v>1</v>
      </c>
      <c r="G982" s="1" t="s">
        <v>355</v>
      </c>
      <c r="H982" s="1" t="s">
        <v>116</v>
      </c>
      <c r="I982" s="1" t="s">
        <v>117</v>
      </c>
      <c r="J982" s="1"/>
      <c r="K982" s="7"/>
    </row>
    <row r="983" spans="1:11" x14ac:dyDescent="0.2">
      <c r="A983" s="1">
        <v>982</v>
      </c>
      <c r="B983" s="1" t="s">
        <v>372</v>
      </c>
      <c r="C983" s="1">
        <v>98</v>
      </c>
      <c r="D983" s="1" t="s">
        <v>331</v>
      </c>
      <c r="E983" s="1" t="s">
        <v>109</v>
      </c>
      <c r="F983" s="1" t="s">
        <v>1</v>
      </c>
      <c r="G983" s="1" t="s">
        <v>355</v>
      </c>
      <c r="H983" s="1" t="s">
        <v>118</v>
      </c>
      <c r="I983" s="1" t="s">
        <v>119</v>
      </c>
      <c r="J983" s="1"/>
      <c r="K983" s="7"/>
    </row>
    <row r="984" spans="1:11" x14ac:dyDescent="0.2">
      <c r="A984" s="1">
        <v>983</v>
      </c>
      <c r="B984" s="1" t="s">
        <v>372</v>
      </c>
      <c r="C984" s="1">
        <v>98</v>
      </c>
      <c r="D984" s="1" t="s">
        <v>331</v>
      </c>
      <c r="E984" s="1" t="s">
        <v>109</v>
      </c>
      <c r="F984" s="1" t="s">
        <v>1</v>
      </c>
      <c r="G984" s="1" t="s">
        <v>355</v>
      </c>
      <c r="H984" s="1" t="s">
        <v>120</v>
      </c>
      <c r="I984" s="1" t="s">
        <v>121</v>
      </c>
      <c r="J984" s="1"/>
      <c r="K984" s="7"/>
    </row>
    <row r="985" spans="1:11" x14ac:dyDescent="0.2">
      <c r="A985" s="1">
        <v>984</v>
      </c>
      <c r="B985" s="1" t="s">
        <v>372</v>
      </c>
      <c r="C985" s="1">
        <v>98</v>
      </c>
      <c r="D985" s="1" t="s">
        <v>331</v>
      </c>
      <c r="E985" s="1" t="s">
        <v>109</v>
      </c>
      <c r="F985" s="1" t="s">
        <v>1</v>
      </c>
      <c r="G985" s="1" t="s">
        <v>355</v>
      </c>
      <c r="H985" s="1" t="s">
        <v>122</v>
      </c>
      <c r="I985" s="1" t="s">
        <v>123</v>
      </c>
      <c r="J985" s="1"/>
      <c r="K985" s="7"/>
    </row>
    <row r="986" spans="1:11" x14ac:dyDescent="0.2">
      <c r="A986" s="1">
        <v>985</v>
      </c>
      <c r="B986" s="1" t="s">
        <v>372</v>
      </c>
      <c r="C986" s="1">
        <v>98</v>
      </c>
      <c r="D986" s="1" t="s">
        <v>331</v>
      </c>
      <c r="E986" s="1" t="s">
        <v>109</v>
      </c>
      <c r="F986" s="1" t="s">
        <v>1</v>
      </c>
      <c r="G986" s="1" t="s">
        <v>355</v>
      </c>
      <c r="H986" s="1" t="s">
        <v>124</v>
      </c>
      <c r="I986" s="1" t="s">
        <v>125</v>
      </c>
      <c r="J986" s="1"/>
      <c r="K986" s="7"/>
    </row>
    <row r="987" spans="1:11" x14ac:dyDescent="0.2">
      <c r="A987" s="1">
        <v>986</v>
      </c>
      <c r="B987" s="1" t="s">
        <v>372</v>
      </c>
      <c r="C987" s="1">
        <v>98</v>
      </c>
      <c r="D987" s="1" t="s">
        <v>331</v>
      </c>
      <c r="E987" s="1" t="s">
        <v>109</v>
      </c>
      <c r="F987" s="1" t="s">
        <v>1</v>
      </c>
      <c r="G987" s="1" t="s">
        <v>355</v>
      </c>
      <c r="H987" s="1" t="s">
        <v>126</v>
      </c>
      <c r="I987" s="1" t="s">
        <v>127</v>
      </c>
      <c r="J987" s="1"/>
      <c r="K987" s="7"/>
    </row>
    <row r="988" spans="1:11" x14ac:dyDescent="0.2">
      <c r="A988" s="1">
        <v>987</v>
      </c>
      <c r="B988" s="1" t="s">
        <v>372</v>
      </c>
      <c r="C988" s="1">
        <v>98</v>
      </c>
      <c r="D988" s="1" t="s">
        <v>331</v>
      </c>
      <c r="E988" s="1" t="s">
        <v>109</v>
      </c>
      <c r="F988" s="1" t="s">
        <v>1</v>
      </c>
      <c r="G988" s="1" t="s">
        <v>355</v>
      </c>
      <c r="H988" s="1" t="s">
        <v>128</v>
      </c>
      <c r="I988" s="1" t="s">
        <v>129</v>
      </c>
      <c r="J988" s="1"/>
      <c r="K988" s="7"/>
    </row>
    <row r="989" spans="1:11" x14ac:dyDescent="0.2">
      <c r="A989" s="1">
        <v>988</v>
      </c>
      <c r="B989" s="1" t="s">
        <v>372</v>
      </c>
      <c r="C989" s="1">
        <v>98</v>
      </c>
      <c r="D989" s="1" t="s">
        <v>331</v>
      </c>
      <c r="E989" s="1" t="s">
        <v>109</v>
      </c>
      <c r="F989" s="1" t="s">
        <v>1</v>
      </c>
      <c r="G989" s="1" t="s">
        <v>355</v>
      </c>
      <c r="H989" s="1" t="s">
        <v>130</v>
      </c>
      <c r="I989" s="1" t="s">
        <v>131</v>
      </c>
      <c r="J989" s="1"/>
      <c r="K989" s="7"/>
    </row>
    <row r="990" spans="1:11" x14ac:dyDescent="0.2">
      <c r="A990" s="1">
        <v>989</v>
      </c>
      <c r="B990" s="1" t="s">
        <v>372</v>
      </c>
      <c r="C990" s="1">
        <v>98</v>
      </c>
      <c r="D990" s="1" t="s">
        <v>331</v>
      </c>
      <c r="E990" s="1" t="s">
        <v>109</v>
      </c>
      <c r="F990" s="1" t="s">
        <v>1</v>
      </c>
      <c r="G990" s="1" t="s">
        <v>355</v>
      </c>
      <c r="H990" s="1" t="s">
        <v>132</v>
      </c>
      <c r="I990" s="1" t="s">
        <v>133</v>
      </c>
      <c r="J990" s="1"/>
      <c r="K990" s="7"/>
    </row>
    <row r="991" spans="1:11" x14ac:dyDescent="0.2">
      <c r="A991" s="1">
        <v>990</v>
      </c>
      <c r="B991" s="1" t="s">
        <v>372</v>
      </c>
      <c r="C991" s="1">
        <v>98</v>
      </c>
      <c r="D991" s="1" t="s">
        <v>331</v>
      </c>
      <c r="E991" s="1" t="s">
        <v>109</v>
      </c>
      <c r="F991" s="1" t="s">
        <v>1</v>
      </c>
      <c r="G991" s="1" t="s">
        <v>355</v>
      </c>
      <c r="H991" s="1" t="s">
        <v>134</v>
      </c>
      <c r="I991" s="1" t="s">
        <v>135</v>
      </c>
      <c r="J991" s="1"/>
      <c r="K991" s="7"/>
    </row>
    <row r="992" spans="1:11" x14ac:dyDescent="0.2">
      <c r="A992" s="1">
        <v>991</v>
      </c>
      <c r="B992" s="1" t="s">
        <v>372</v>
      </c>
      <c r="C992" s="1">
        <v>98</v>
      </c>
      <c r="D992" s="1" t="s">
        <v>331</v>
      </c>
      <c r="E992" s="1" t="s">
        <v>109</v>
      </c>
      <c r="F992" s="1" t="s">
        <v>1</v>
      </c>
      <c r="G992" s="1" t="s">
        <v>355</v>
      </c>
      <c r="H992" s="1" t="s">
        <v>136</v>
      </c>
      <c r="I992" s="1" t="s">
        <v>137</v>
      </c>
      <c r="J992" s="1"/>
      <c r="K992" s="7"/>
    </row>
    <row r="993" spans="1:11" x14ac:dyDescent="0.2">
      <c r="A993" s="1">
        <v>992</v>
      </c>
      <c r="B993" s="1" t="s">
        <v>372</v>
      </c>
      <c r="C993" s="1">
        <v>98</v>
      </c>
      <c r="D993" s="1" t="s">
        <v>331</v>
      </c>
      <c r="E993" s="1" t="s">
        <v>109</v>
      </c>
      <c r="F993" s="1" t="s">
        <v>1</v>
      </c>
      <c r="G993" s="1" t="s">
        <v>355</v>
      </c>
      <c r="H993" s="1" t="s">
        <v>138</v>
      </c>
      <c r="I993" s="1" t="s">
        <v>139</v>
      </c>
      <c r="J993" s="1"/>
      <c r="K993" s="7"/>
    </row>
    <row r="994" spans="1:11" x14ac:dyDescent="0.2">
      <c r="A994" s="1">
        <v>993</v>
      </c>
      <c r="B994" s="1" t="s">
        <v>372</v>
      </c>
      <c r="C994" s="1">
        <v>98</v>
      </c>
      <c r="D994" s="1" t="s">
        <v>331</v>
      </c>
      <c r="E994" s="1" t="s">
        <v>109</v>
      </c>
      <c r="F994" s="1" t="s">
        <v>1</v>
      </c>
      <c r="G994" s="1" t="s">
        <v>355</v>
      </c>
      <c r="H994" s="1" t="s">
        <v>140</v>
      </c>
      <c r="I994" s="1" t="s">
        <v>141</v>
      </c>
      <c r="J994" s="1"/>
      <c r="K994" s="7"/>
    </row>
    <row r="995" spans="1:11" x14ac:dyDescent="0.2">
      <c r="A995" s="1">
        <v>994</v>
      </c>
      <c r="B995" s="1" t="s">
        <v>372</v>
      </c>
      <c r="C995" s="1">
        <v>98</v>
      </c>
      <c r="D995" s="1" t="s">
        <v>331</v>
      </c>
      <c r="E995" s="1" t="s">
        <v>109</v>
      </c>
      <c r="F995" s="1" t="s">
        <v>1</v>
      </c>
      <c r="G995" s="1" t="s">
        <v>355</v>
      </c>
      <c r="H995" s="1" t="s">
        <v>142</v>
      </c>
      <c r="I995" s="1" t="s">
        <v>143</v>
      </c>
      <c r="J995" s="1"/>
      <c r="K995" s="7"/>
    </row>
    <row r="996" spans="1:11" x14ac:dyDescent="0.2">
      <c r="A996" s="1">
        <v>995</v>
      </c>
      <c r="B996" s="1" t="s">
        <v>372</v>
      </c>
      <c r="C996" s="1">
        <v>98</v>
      </c>
      <c r="D996" s="1" t="s">
        <v>331</v>
      </c>
      <c r="E996" s="1" t="s">
        <v>109</v>
      </c>
      <c r="F996" s="1" t="s">
        <v>1</v>
      </c>
      <c r="G996" s="1" t="s">
        <v>355</v>
      </c>
      <c r="H996" s="1" t="s">
        <v>144</v>
      </c>
      <c r="I996" s="1" t="s">
        <v>145</v>
      </c>
      <c r="J996" s="1"/>
      <c r="K996" s="7"/>
    </row>
    <row r="997" spans="1:11" x14ac:dyDescent="0.2">
      <c r="A997" s="1">
        <v>996</v>
      </c>
      <c r="B997" s="1" t="s">
        <v>372</v>
      </c>
      <c r="C997" s="1">
        <v>98</v>
      </c>
      <c r="D997" s="1" t="s">
        <v>331</v>
      </c>
      <c r="E997" s="1" t="s">
        <v>109</v>
      </c>
      <c r="F997" s="1" t="s">
        <v>1</v>
      </c>
      <c r="G997" s="1" t="s">
        <v>355</v>
      </c>
      <c r="H997" s="1" t="s">
        <v>146</v>
      </c>
      <c r="I997" s="1" t="s">
        <v>147</v>
      </c>
      <c r="J997" s="1"/>
      <c r="K997" s="7"/>
    </row>
    <row r="998" spans="1:11" x14ac:dyDescent="0.2">
      <c r="A998" s="1">
        <v>997</v>
      </c>
      <c r="B998" s="1" t="s">
        <v>372</v>
      </c>
      <c r="C998" s="1">
        <v>98</v>
      </c>
      <c r="D998" s="1" t="s">
        <v>331</v>
      </c>
      <c r="E998" s="1" t="s">
        <v>109</v>
      </c>
      <c r="F998" s="1" t="s">
        <v>1</v>
      </c>
      <c r="G998" s="1" t="s">
        <v>355</v>
      </c>
      <c r="H998" s="1" t="s">
        <v>148</v>
      </c>
      <c r="I998" s="1" t="s">
        <v>149</v>
      </c>
      <c r="J998" s="1"/>
      <c r="K998" s="7"/>
    </row>
    <row r="999" spans="1:11" x14ac:dyDescent="0.2">
      <c r="A999" s="1">
        <v>998</v>
      </c>
      <c r="B999" s="1" t="s">
        <v>372</v>
      </c>
      <c r="C999" s="1">
        <v>98</v>
      </c>
      <c r="D999" s="1" t="s">
        <v>331</v>
      </c>
      <c r="E999" s="1" t="s">
        <v>109</v>
      </c>
      <c r="F999" s="1" t="s">
        <v>1</v>
      </c>
      <c r="G999" s="1" t="s">
        <v>355</v>
      </c>
      <c r="H999" s="1" t="s">
        <v>150</v>
      </c>
      <c r="I999" s="1" t="s">
        <v>151</v>
      </c>
      <c r="J999" s="1"/>
      <c r="K999" s="7"/>
    </row>
    <row r="1000" spans="1:11" x14ac:dyDescent="0.2">
      <c r="A1000" s="1">
        <v>999</v>
      </c>
      <c r="B1000" s="1" t="s">
        <v>372</v>
      </c>
      <c r="C1000" s="1">
        <v>98</v>
      </c>
      <c r="D1000" s="1" t="s">
        <v>331</v>
      </c>
      <c r="E1000" s="1" t="s">
        <v>109</v>
      </c>
      <c r="F1000" s="1" t="s">
        <v>1</v>
      </c>
      <c r="G1000" s="1" t="s">
        <v>355</v>
      </c>
      <c r="H1000" s="1" t="s">
        <v>152</v>
      </c>
      <c r="I1000" s="1" t="s">
        <v>153</v>
      </c>
      <c r="J1000" s="1"/>
      <c r="K1000" s="7"/>
    </row>
    <row r="1001" spans="1:11" x14ac:dyDescent="0.2">
      <c r="A1001" s="1">
        <v>1000</v>
      </c>
      <c r="B1001" s="1" t="s">
        <v>372</v>
      </c>
      <c r="C1001" s="1">
        <v>98</v>
      </c>
      <c r="D1001" s="1" t="s">
        <v>331</v>
      </c>
      <c r="E1001" s="1" t="s">
        <v>109</v>
      </c>
      <c r="F1001" s="1" t="s">
        <v>1</v>
      </c>
      <c r="G1001" s="1" t="s">
        <v>355</v>
      </c>
      <c r="H1001" s="1" t="s">
        <v>154</v>
      </c>
      <c r="I1001" s="1" t="s">
        <v>155</v>
      </c>
      <c r="J1001" s="1"/>
      <c r="K1001" s="7"/>
    </row>
    <row r="1002" spans="1:11" x14ac:dyDescent="0.2">
      <c r="A1002" s="1">
        <v>1001</v>
      </c>
      <c r="B1002" s="1" t="s">
        <v>372</v>
      </c>
      <c r="C1002" s="1">
        <v>98</v>
      </c>
      <c r="D1002" s="1" t="s">
        <v>331</v>
      </c>
      <c r="E1002" s="1" t="s">
        <v>109</v>
      </c>
      <c r="F1002" s="1" t="s">
        <v>1</v>
      </c>
      <c r="G1002" s="1" t="s">
        <v>355</v>
      </c>
      <c r="H1002" s="1" t="s">
        <v>156</v>
      </c>
      <c r="I1002" s="1" t="s">
        <v>157</v>
      </c>
      <c r="J1002" s="1"/>
      <c r="K1002" s="7"/>
    </row>
    <row r="1003" spans="1:11" x14ac:dyDescent="0.2">
      <c r="A1003" s="1">
        <v>1002</v>
      </c>
      <c r="B1003" s="1" t="s">
        <v>372</v>
      </c>
      <c r="C1003" s="1">
        <v>98</v>
      </c>
      <c r="D1003" s="1" t="s">
        <v>331</v>
      </c>
      <c r="E1003" s="1" t="s">
        <v>109</v>
      </c>
      <c r="F1003" s="1" t="s">
        <v>1</v>
      </c>
      <c r="G1003" s="1" t="s">
        <v>355</v>
      </c>
      <c r="H1003" s="1" t="s">
        <v>158</v>
      </c>
      <c r="I1003" s="1" t="s">
        <v>159</v>
      </c>
      <c r="J1003" s="1"/>
      <c r="K1003" s="7"/>
    </row>
    <row r="1004" spans="1:11" x14ac:dyDescent="0.2">
      <c r="A1004" s="1">
        <v>1003</v>
      </c>
      <c r="B1004" s="1" t="s">
        <v>372</v>
      </c>
      <c r="C1004" s="1">
        <v>98</v>
      </c>
      <c r="D1004" s="1" t="s">
        <v>331</v>
      </c>
      <c r="E1004" s="1" t="s">
        <v>109</v>
      </c>
      <c r="F1004" s="1" t="s">
        <v>1</v>
      </c>
      <c r="G1004" s="1" t="s">
        <v>355</v>
      </c>
      <c r="H1004" s="1" t="s">
        <v>160</v>
      </c>
      <c r="I1004" s="1" t="s">
        <v>161</v>
      </c>
      <c r="J1004" s="1"/>
      <c r="K1004" s="7"/>
    </row>
    <row r="1005" spans="1:11" x14ac:dyDescent="0.2">
      <c r="A1005" s="1">
        <v>1004</v>
      </c>
      <c r="B1005" s="1" t="s">
        <v>372</v>
      </c>
      <c r="C1005" s="1">
        <v>98</v>
      </c>
      <c r="D1005" s="1" t="s">
        <v>331</v>
      </c>
      <c r="E1005" s="1" t="s">
        <v>109</v>
      </c>
      <c r="F1005" s="1" t="s">
        <v>1</v>
      </c>
      <c r="G1005" s="1" t="s">
        <v>355</v>
      </c>
      <c r="H1005" s="1" t="s">
        <v>162</v>
      </c>
      <c r="I1005" s="1" t="s">
        <v>163</v>
      </c>
      <c r="J1005" s="1"/>
      <c r="K1005" s="7"/>
    </row>
    <row r="1006" spans="1:11" x14ac:dyDescent="0.2">
      <c r="A1006" s="1">
        <v>1005</v>
      </c>
      <c r="B1006" s="1" t="s">
        <v>372</v>
      </c>
      <c r="C1006" s="1">
        <v>98</v>
      </c>
      <c r="D1006" s="1" t="s">
        <v>331</v>
      </c>
      <c r="E1006" s="1" t="s">
        <v>109</v>
      </c>
      <c r="F1006" s="1" t="s">
        <v>1</v>
      </c>
      <c r="G1006" s="1" t="s">
        <v>355</v>
      </c>
      <c r="H1006" s="1" t="s">
        <v>164</v>
      </c>
      <c r="I1006" s="1" t="s">
        <v>165</v>
      </c>
      <c r="J1006" s="1"/>
      <c r="K1006" s="7"/>
    </row>
    <row r="1007" spans="1:11" x14ac:dyDescent="0.2">
      <c r="A1007" s="1">
        <v>1006</v>
      </c>
      <c r="B1007" s="1" t="s">
        <v>372</v>
      </c>
      <c r="C1007" s="1">
        <v>98</v>
      </c>
      <c r="D1007" s="1" t="s">
        <v>331</v>
      </c>
      <c r="E1007" s="1" t="s">
        <v>109</v>
      </c>
      <c r="F1007" s="1" t="s">
        <v>1</v>
      </c>
      <c r="G1007" s="1" t="s">
        <v>355</v>
      </c>
      <c r="H1007" s="1" t="s">
        <v>166</v>
      </c>
      <c r="I1007" s="1" t="s">
        <v>167</v>
      </c>
      <c r="J1007" s="1">
        <v>1</v>
      </c>
      <c r="K1007" s="7">
        <v>70917</v>
      </c>
    </row>
    <row r="1008" spans="1:11" x14ac:dyDescent="0.2">
      <c r="A1008" s="1">
        <v>1007</v>
      </c>
      <c r="B1008" s="1" t="s">
        <v>372</v>
      </c>
      <c r="C1008" s="1">
        <v>98</v>
      </c>
      <c r="D1008" s="1" t="s">
        <v>331</v>
      </c>
      <c r="E1008" s="1" t="s">
        <v>109</v>
      </c>
      <c r="F1008" s="1" t="s">
        <v>1</v>
      </c>
      <c r="G1008" s="1" t="s">
        <v>355</v>
      </c>
      <c r="H1008" s="1" t="s">
        <v>168</v>
      </c>
      <c r="I1008" s="1" t="s">
        <v>169</v>
      </c>
      <c r="J1008" s="1">
        <v>3</v>
      </c>
      <c r="K1008" s="7">
        <v>137572</v>
      </c>
    </row>
    <row r="1009" spans="1:11" x14ac:dyDescent="0.2">
      <c r="A1009" s="1">
        <v>1008</v>
      </c>
      <c r="B1009" s="1" t="s">
        <v>372</v>
      </c>
      <c r="C1009" s="1">
        <v>98</v>
      </c>
      <c r="D1009" s="1" t="s">
        <v>331</v>
      </c>
      <c r="E1009" s="1" t="s">
        <v>109</v>
      </c>
      <c r="F1009" s="1" t="s">
        <v>1</v>
      </c>
      <c r="G1009" s="1" t="s">
        <v>355</v>
      </c>
      <c r="H1009" s="1" t="s">
        <v>170</v>
      </c>
      <c r="I1009" s="1" t="s">
        <v>171</v>
      </c>
      <c r="J1009" s="1"/>
      <c r="K1009" s="7"/>
    </row>
    <row r="1010" spans="1:11" x14ac:dyDescent="0.2">
      <c r="A1010" s="1">
        <v>1009</v>
      </c>
      <c r="B1010" s="1" t="s">
        <v>372</v>
      </c>
      <c r="C1010" s="1">
        <v>98</v>
      </c>
      <c r="D1010" s="1" t="s">
        <v>331</v>
      </c>
      <c r="E1010" s="1" t="s">
        <v>109</v>
      </c>
      <c r="F1010" s="1" t="s">
        <v>1</v>
      </c>
      <c r="G1010" s="1" t="s">
        <v>355</v>
      </c>
      <c r="H1010" s="1" t="s">
        <v>172</v>
      </c>
      <c r="I1010" s="1" t="s">
        <v>173</v>
      </c>
      <c r="J1010" s="1"/>
      <c r="K1010" s="7"/>
    </row>
    <row r="1011" spans="1:11" x14ac:dyDescent="0.2">
      <c r="A1011" s="1">
        <v>1010</v>
      </c>
      <c r="B1011" s="1" t="s">
        <v>372</v>
      </c>
      <c r="C1011" s="1">
        <v>98</v>
      </c>
      <c r="D1011" s="1" t="s">
        <v>331</v>
      </c>
      <c r="E1011" s="1" t="s">
        <v>109</v>
      </c>
      <c r="F1011" s="1" t="s">
        <v>1</v>
      </c>
      <c r="G1011" s="1" t="s">
        <v>355</v>
      </c>
      <c r="H1011" s="1" t="s">
        <v>174</v>
      </c>
      <c r="I1011" s="1" t="s">
        <v>175</v>
      </c>
      <c r="J1011" s="1"/>
      <c r="K1011" s="7"/>
    </row>
    <row r="1012" spans="1:11" x14ac:dyDescent="0.2">
      <c r="A1012" s="1">
        <v>1011</v>
      </c>
      <c r="B1012" s="1" t="s">
        <v>372</v>
      </c>
      <c r="C1012" s="1">
        <v>98</v>
      </c>
      <c r="D1012" s="1" t="s">
        <v>331</v>
      </c>
      <c r="E1012" s="1" t="s">
        <v>109</v>
      </c>
      <c r="F1012" s="1" t="s">
        <v>1</v>
      </c>
      <c r="G1012" s="1" t="s">
        <v>355</v>
      </c>
      <c r="H1012" s="1" t="s">
        <v>176</v>
      </c>
      <c r="I1012" s="1" t="s">
        <v>177</v>
      </c>
      <c r="J1012" s="1"/>
      <c r="K1012" s="7"/>
    </row>
    <row r="1013" spans="1:11" x14ac:dyDescent="0.2">
      <c r="A1013" s="1">
        <v>1012</v>
      </c>
      <c r="B1013" s="1" t="s">
        <v>372</v>
      </c>
      <c r="C1013" s="1">
        <v>98</v>
      </c>
      <c r="D1013" s="1" t="s">
        <v>331</v>
      </c>
      <c r="E1013" s="1" t="s">
        <v>109</v>
      </c>
      <c r="F1013" s="1" t="s">
        <v>1</v>
      </c>
      <c r="G1013" s="1" t="s">
        <v>355</v>
      </c>
      <c r="H1013" s="1" t="s">
        <v>178</v>
      </c>
      <c r="I1013" s="1" t="s">
        <v>179</v>
      </c>
      <c r="J1013" s="1">
        <v>0.5</v>
      </c>
      <c r="K1013" s="7">
        <v>19322</v>
      </c>
    </row>
    <row r="1014" spans="1:11" x14ac:dyDescent="0.2">
      <c r="A1014" s="1">
        <v>1013</v>
      </c>
      <c r="B1014" s="1" t="s">
        <v>372</v>
      </c>
      <c r="C1014" s="1">
        <v>98</v>
      </c>
      <c r="D1014" s="1" t="s">
        <v>331</v>
      </c>
      <c r="E1014" s="1" t="s">
        <v>109</v>
      </c>
      <c r="F1014" s="1" t="s">
        <v>1</v>
      </c>
      <c r="G1014" s="1" t="s">
        <v>355</v>
      </c>
      <c r="H1014" s="1" t="s">
        <v>180</v>
      </c>
      <c r="I1014" s="1" t="s">
        <v>181</v>
      </c>
      <c r="J1014" s="1"/>
      <c r="K1014" s="7"/>
    </row>
    <row r="1015" spans="1:11" x14ac:dyDescent="0.2">
      <c r="A1015" s="1">
        <v>1014</v>
      </c>
      <c r="B1015" s="1" t="s">
        <v>372</v>
      </c>
      <c r="C1015" s="1">
        <v>98</v>
      </c>
      <c r="D1015" s="1" t="s">
        <v>331</v>
      </c>
      <c r="E1015" s="1" t="s">
        <v>109</v>
      </c>
      <c r="F1015" s="1" t="s">
        <v>1</v>
      </c>
      <c r="G1015" s="1" t="s">
        <v>355</v>
      </c>
      <c r="H1015" s="1" t="s">
        <v>182</v>
      </c>
      <c r="I1015" s="1" t="s">
        <v>183</v>
      </c>
      <c r="J1015" s="1"/>
      <c r="K1015" s="7"/>
    </row>
    <row r="1016" spans="1:11" x14ac:dyDescent="0.2">
      <c r="A1016" s="1">
        <v>1015</v>
      </c>
      <c r="B1016" s="1" t="s">
        <v>372</v>
      </c>
      <c r="C1016" s="1">
        <v>98</v>
      </c>
      <c r="D1016" s="1" t="s">
        <v>331</v>
      </c>
      <c r="E1016" s="1" t="s">
        <v>109</v>
      </c>
      <c r="F1016" s="1" t="s">
        <v>1</v>
      </c>
      <c r="G1016" s="1" t="s">
        <v>353</v>
      </c>
      <c r="H1016" s="1" t="s">
        <v>184</v>
      </c>
      <c r="I1016" s="1" t="s">
        <v>185</v>
      </c>
      <c r="J1016" s="1"/>
      <c r="K1016" s="7"/>
    </row>
    <row r="1017" spans="1:11" x14ac:dyDescent="0.2">
      <c r="A1017" s="1">
        <v>1016</v>
      </c>
      <c r="B1017" s="1" t="s">
        <v>372</v>
      </c>
      <c r="C1017" s="1">
        <v>98</v>
      </c>
      <c r="D1017" s="1" t="s">
        <v>331</v>
      </c>
      <c r="E1017" s="1" t="s">
        <v>109</v>
      </c>
      <c r="F1017" s="1" t="s">
        <v>8</v>
      </c>
      <c r="G1017" s="1" t="s">
        <v>353</v>
      </c>
      <c r="H1017" s="1" t="s">
        <v>186</v>
      </c>
      <c r="I1017" s="1" t="s">
        <v>187</v>
      </c>
      <c r="J1017" s="1">
        <v>4.5</v>
      </c>
      <c r="K1017" s="7">
        <v>227811</v>
      </c>
    </row>
    <row r="1018" spans="1:11" x14ac:dyDescent="0.2">
      <c r="A1018" s="1">
        <v>1017</v>
      </c>
      <c r="B1018" s="1" t="s">
        <v>372</v>
      </c>
      <c r="C1018" s="1">
        <v>98</v>
      </c>
      <c r="D1018" s="1" t="s">
        <v>331</v>
      </c>
      <c r="E1018" s="1" t="s">
        <v>188</v>
      </c>
      <c r="F1018" s="1" t="s">
        <v>8</v>
      </c>
      <c r="G1018" s="1" t="s">
        <v>353</v>
      </c>
      <c r="H1018" s="1" t="s">
        <v>189</v>
      </c>
      <c r="I1018" s="1" t="s">
        <v>190</v>
      </c>
      <c r="J1018" s="1">
        <v>4.5</v>
      </c>
      <c r="K1018" s="7">
        <v>227811</v>
      </c>
    </row>
    <row r="1019" spans="1:11" x14ac:dyDescent="0.2">
      <c r="A1019" s="1">
        <v>1018</v>
      </c>
      <c r="B1019" s="1" t="s">
        <v>372</v>
      </c>
      <c r="C1019" s="1">
        <v>98</v>
      </c>
      <c r="D1019" s="1" t="s">
        <v>331</v>
      </c>
      <c r="E1019" s="1" t="s">
        <v>188</v>
      </c>
      <c r="F1019" s="1" t="s">
        <v>1</v>
      </c>
      <c r="G1019" s="1" t="s">
        <v>353</v>
      </c>
      <c r="H1019" s="1" t="s">
        <v>191</v>
      </c>
      <c r="I1019" s="1" t="s">
        <v>192</v>
      </c>
      <c r="J1019" s="1"/>
      <c r="K1019" s="7"/>
    </row>
    <row r="1020" spans="1:11" x14ac:dyDescent="0.2">
      <c r="A1020" s="1">
        <v>1019</v>
      </c>
      <c r="B1020" s="1" t="s">
        <v>372</v>
      </c>
      <c r="C1020" s="1">
        <v>98</v>
      </c>
      <c r="D1020" s="1" t="s">
        <v>331</v>
      </c>
      <c r="E1020" s="1" t="s">
        <v>188</v>
      </c>
      <c r="F1020" s="1" t="s">
        <v>1</v>
      </c>
      <c r="G1020" s="1" t="s">
        <v>353</v>
      </c>
      <c r="H1020" s="1" t="s">
        <v>193</v>
      </c>
      <c r="I1020" s="1" t="s">
        <v>194</v>
      </c>
      <c r="J1020" s="1"/>
      <c r="K1020" s="7"/>
    </row>
    <row r="1021" spans="1:11" x14ac:dyDescent="0.2">
      <c r="A1021" s="1">
        <v>1020</v>
      </c>
      <c r="B1021" s="1" t="s">
        <v>372</v>
      </c>
      <c r="C1021" s="1">
        <v>98</v>
      </c>
      <c r="D1021" s="1" t="s">
        <v>331</v>
      </c>
      <c r="E1021" s="1" t="s">
        <v>188</v>
      </c>
      <c r="F1021" s="1" t="s">
        <v>1</v>
      </c>
      <c r="G1021" s="1" t="s">
        <v>353</v>
      </c>
      <c r="H1021" s="1" t="s">
        <v>195</v>
      </c>
      <c r="I1021" s="1" t="s">
        <v>196</v>
      </c>
      <c r="J1021" s="1"/>
      <c r="K1021" s="7"/>
    </row>
    <row r="1022" spans="1:11" x14ac:dyDescent="0.2">
      <c r="A1022" s="1">
        <v>1021</v>
      </c>
      <c r="B1022" s="1" t="s">
        <v>372</v>
      </c>
      <c r="C1022" s="1">
        <v>98</v>
      </c>
      <c r="D1022" s="1" t="s">
        <v>331</v>
      </c>
      <c r="E1022" s="1" t="s">
        <v>188</v>
      </c>
      <c r="F1022" s="1" t="s">
        <v>1</v>
      </c>
      <c r="G1022" s="1" t="s">
        <v>353</v>
      </c>
      <c r="H1022" s="1" t="s">
        <v>197</v>
      </c>
      <c r="I1022" s="1" t="s">
        <v>198</v>
      </c>
      <c r="J1022" s="1"/>
      <c r="K1022" s="7"/>
    </row>
    <row r="1023" spans="1:11" x14ac:dyDescent="0.2">
      <c r="A1023" s="1">
        <v>1022</v>
      </c>
      <c r="B1023" s="1" t="s">
        <v>372</v>
      </c>
      <c r="C1023" s="1">
        <v>98</v>
      </c>
      <c r="D1023" s="1" t="s">
        <v>331</v>
      </c>
      <c r="E1023" s="1" t="s">
        <v>188</v>
      </c>
      <c r="F1023" s="1" t="s">
        <v>8</v>
      </c>
      <c r="G1023" s="1" t="s">
        <v>353</v>
      </c>
      <c r="H1023" s="1" t="s">
        <v>199</v>
      </c>
      <c r="I1023" s="1" t="s">
        <v>200</v>
      </c>
      <c r="J1023" s="1">
        <v>0</v>
      </c>
      <c r="K1023" s="7">
        <v>0</v>
      </c>
    </row>
    <row r="1024" spans="1:11" x14ac:dyDescent="0.2">
      <c r="A1024" s="1">
        <v>1023</v>
      </c>
      <c r="B1024" s="1" t="s">
        <v>372</v>
      </c>
      <c r="C1024" s="1">
        <v>98</v>
      </c>
      <c r="D1024" s="1" t="s">
        <v>331</v>
      </c>
      <c r="E1024" s="1" t="s">
        <v>188</v>
      </c>
      <c r="F1024" s="1" t="s">
        <v>1</v>
      </c>
      <c r="G1024" s="1" t="s">
        <v>353</v>
      </c>
      <c r="H1024" s="1" t="s">
        <v>201</v>
      </c>
      <c r="I1024" s="1" t="s">
        <v>202</v>
      </c>
      <c r="J1024" s="1"/>
      <c r="K1024" s="7"/>
    </row>
    <row r="1025" spans="1:11" x14ac:dyDescent="0.2">
      <c r="A1025" s="1">
        <v>1024</v>
      </c>
      <c r="B1025" s="1" t="s">
        <v>372</v>
      </c>
      <c r="C1025" s="1">
        <v>98</v>
      </c>
      <c r="D1025" s="1" t="s">
        <v>331</v>
      </c>
      <c r="E1025" s="1" t="s">
        <v>188</v>
      </c>
      <c r="F1025" s="1" t="s">
        <v>8</v>
      </c>
      <c r="G1025" s="1" t="s">
        <v>353</v>
      </c>
      <c r="H1025" s="1" t="s">
        <v>203</v>
      </c>
      <c r="I1025" s="1" t="s">
        <v>204</v>
      </c>
      <c r="J1025" s="1">
        <v>4.5</v>
      </c>
      <c r="K1025" s="7">
        <v>227811</v>
      </c>
    </row>
    <row r="1026" spans="1:11" x14ac:dyDescent="0.2">
      <c r="A1026" s="1">
        <v>1025</v>
      </c>
      <c r="B1026" s="1" t="s">
        <v>372</v>
      </c>
      <c r="C1026" s="1">
        <v>98</v>
      </c>
      <c r="D1026" s="1" t="s">
        <v>331</v>
      </c>
      <c r="E1026" s="1" t="s">
        <v>188</v>
      </c>
      <c r="F1026" s="1" t="s">
        <v>1</v>
      </c>
      <c r="G1026" s="1" t="s">
        <v>353</v>
      </c>
      <c r="H1026" s="1" t="s">
        <v>205</v>
      </c>
      <c r="I1026" s="1" t="s">
        <v>206</v>
      </c>
      <c r="J1026" s="1"/>
      <c r="K1026" s="7">
        <v>22985</v>
      </c>
    </row>
    <row r="1027" spans="1:11" x14ac:dyDescent="0.2">
      <c r="A1027" s="1">
        <v>1026</v>
      </c>
      <c r="B1027" s="1" t="s">
        <v>372</v>
      </c>
      <c r="C1027" s="1">
        <v>98</v>
      </c>
      <c r="D1027" s="1" t="s">
        <v>331</v>
      </c>
      <c r="E1027" s="1" t="s">
        <v>188</v>
      </c>
      <c r="F1027" s="1" t="s">
        <v>1</v>
      </c>
      <c r="G1027" s="1" t="s">
        <v>353</v>
      </c>
      <c r="H1027" s="1" t="s">
        <v>207</v>
      </c>
      <c r="I1027" s="1" t="s">
        <v>208</v>
      </c>
      <c r="J1027" s="1"/>
      <c r="K1027" s="7">
        <v>30120</v>
      </c>
    </row>
    <row r="1028" spans="1:11" x14ac:dyDescent="0.2">
      <c r="A1028" s="1">
        <v>1027</v>
      </c>
      <c r="B1028" s="1" t="s">
        <v>372</v>
      </c>
      <c r="C1028" s="1">
        <v>98</v>
      </c>
      <c r="D1028" s="1" t="s">
        <v>331</v>
      </c>
      <c r="E1028" s="1" t="s">
        <v>188</v>
      </c>
      <c r="F1028" s="1" t="s">
        <v>1</v>
      </c>
      <c r="G1028" s="1" t="s">
        <v>353</v>
      </c>
      <c r="H1028" s="1" t="s">
        <v>209</v>
      </c>
      <c r="I1028" s="1" t="s">
        <v>210</v>
      </c>
      <c r="J1028" s="1"/>
      <c r="K1028" s="7"/>
    </row>
    <row r="1029" spans="1:11" x14ac:dyDescent="0.2">
      <c r="A1029" s="1">
        <v>1028</v>
      </c>
      <c r="B1029" s="1" t="s">
        <v>372</v>
      </c>
      <c r="C1029" s="1">
        <v>98</v>
      </c>
      <c r="D1029" s="1" t="s">
        <v>331</v>
      </c>
      <c r="E1029" s="1" t="s">
        <v>188</v>
      </c>
      <c r="F1029" s="1" t="s">
        <v>8</v>
      </c>
      <c r="G1029" s="1" t="s">
        <v>353</v>
      </c>
      <c r="H1029" s="1" t="s">
        <v>211</v>
      </c>
      <c r="I1029" s="1" t="s">
        <v>212</v>
      </c>
      <c r="J1029" s="1"/>
      <c r="K1029" s="7">
        <v>280916</v>
      </c>
    </row>
    <row r="1030" spans="1:11" x14ac:dyDescent="0.2">
      <c r="A1030" s="1">
        <v>1029</v>
      </c>
      <c r="B1030" s="1" t="s">
        <v>372</v>
      </c>
      <c r="C1030" s="1">
        <v>98</v>
      </c>
      <c r="D1030" s="1" t="s">
        <v>331</v>
      </c>
      <c r="E1030" s="1" t="s">
        <v>188</v>
      </c>
      <c r="F1030" s="1" t="s">
        <v>1</v>
      </c>
      <c r="G1030" s="1" t="s">
        <v>353</v>
      </c>
      <c r="H1030" s="1" t="s">
        <v>213</v>
      </c>
      <c r="I1030" s="1" t="s">
        <v>214</v>
      </c>
      <c r="J1030" s="1"/>
      <c r="K1030" s="7"/>
    </row>
    <row r="1031" spans="1:11" x14ac:dyDescent="0.2">
      <c r="A1031" s="1">
        <v>1030</v>
      </c>
      <c r="B1031" s="1" t="s">
        <v>372</v>
      </c>
      <c r="C1031" s="1">
        <v>98</v>
      </c>
      <c r="D1031" s="1" t="s">
        <v>331</v>
      </c>
      <c r="E1031" s="1" t="s">
        <v>188</v>
      </c>
      <c r="F1031" s="1" t="s">
        <v>1</v>
      </c>
      <c r="G1031" s="1" t="s">
        <v>353</v>
      </c>
      <c r="H1031" s="1" t="s">
        <v>215</v>
      </c>
      <c r="I1031" s="1" t="s">
        <v>216</v>
      </c>
      <c r="J1031" s="1"/>
      <c r="K1031" s="7">
        <v>84</v>
      </c>
    </row>
    <row r="1032" spans="1:11" x14ac:dyDescent="0.2">
      <c r="A1032" s="1">
        <v>1031</v>
      </c>
      <c r="B1032" s="1" t="s">
        <v>372</v>
      </c>
      <c r="C1032" s="1">
        <v>98</v>
      </c>
      <c r="D1032" s="1" t="s">
        <v>331</v>
      </c>
      <c r="E1032" s="1" t="s">
        <v>188</v>
      </c>
      <c r="F1032" s="1" t="s">
        <v>1</v>
      </c>
      <c r="G1032" s="1" t="s">
        <v>353</v>
      </c>
      <c r="H1032" s="1" t="s">
        <v>217</v>
      </c>
      <c r="I1032" s="1" t="s">
        <v>218</v>
      </c>
      <c r="J1032" s="1"/>
      <c r="K1032" s="7"/>
    </row>
    <row r="1033" spans="1:11" x14ac:dyDescent="0.2">
      <c r="A1033" s="1">
        <v>1032</v>
      </c>
      <c r="B1033" s="1" t="s">
        <v>372</v>
      </c>
      <c r="C1033" s="1">
        <v>98</v>
      </c>
      <c r="D1033" s="1" t="s">
        <v>331</v>
      </c>
      <c r="E1033" s="1" t="s">
        <v>188</v>
      </c>
      <c r="F1033" s="1" t="s">
        <v>1</v>
      </c>
      <c r="G1033" s="1" t="s">
        <v>353</v>
      </c>
      <c r="H1033" s="1" t="s">
        <v>219</v>
      </c>
      <c r="I1033" s="1" t="s">
        <v>220</v>
      </c>
      <c r="J1033" s="1"/>
      <c r="K1033" s="7">
        <v>875</v>
      </c>
    </row>
    <row r="1034" spans="1:11" x14ac:dyDescent="0.2">
      <c r="A1034" s="1">
        <v>1033</v>
      </c>
      <c r="B1034" s="1" t="s">
        <v>372</v>
      </c>
      <c r="C1034" s="1">
        <v>98</v>
      </c>
      <c r="D1034" s="1" t="s">
        <v>331</v>
      </c>
      <c r="E1034" s="1" t="s">
        <v>188</v>
      </c>
      <c r="F1034" s="1" t="s">
        <v>8</v>
      </c>
      <c r="G1034" s="1" t="s">
        <v>353</v>
      </c>
      <c r="H1034" s="1" t="s">
        <v>221</v>
      </c>
      <c r="I1034" s="1" t="s">
        <v>222</v>
      </c>
      <c r="J1034" s="1"/>
      <c r="K1034" s="7">
        <v>959</v>
      </c>
    </row>
    <row r="1035" spans="1:11" x14ac:dyDescent="0.2">
      <c r="A1035" s="1">
        <v>1034</v>
      </c>
      <c r="B1035" s="1" t="s">
        <v>372</v>
      </c>
      <c r="C1035" s="1">
        <v>98</v>
      </c>
      <c r="D1035" s="1" t="s">
        <v>331</v>
      </c>
      <c r="E1035" s="1" t="s">
        <v>188</v>
      </c>
      <c r="F1035" s="1" t="s">
        <v>1</v>
      </c>
      <c r="G1035" s="1" t="s">
        <v>353</v>
      </c>
      <c r="H1035" s="1" t="s">
        <v>223</v>
      </c>
      <c r="I1035" s="1" t="s">
        <v>224</v>
      </c>
      <c r="J1035" s="1"/>
      <c r="K1035" s="7"/>
    </row>
    <row r="1036" spans="1:11" x14ac:dyDescent="0.2">
      <c r="A1036" s="1">
        <v>1035</v>
      </c>
      <c r="B1036" s="1" t="s">
        <v>372</v>
      </c>
      <c r="C1036" s="1">
        <v>98</v>
      </c>
      <c r="D1036" s="1" t="s">
        <v>331</v>
      </c>
      <c r="E1036" s="1" t="s">
        <v>188</v>
      </c>
      <c r="F1036" s="1" t="s">
        <v>1</v>
      </c>
      <c r="G1036" s="1" t="s">
        <v>353</v>
      </c>
      <c r="H1036" s="1" t="s">
        <v>225</v>
      </c>
      <c r="I1036" s="1" t="s">
        <v>226</v>
      </c>
      <c r="J1036" s="1"/>
      <c r="K1036" s="7"/>
    </row>
    <row r="1037" spans="1:11" x14ac:dyDescent="0.2">
      <c r="A1037" s="1">
        <v>1036</v>
      </c>
      <c r="B1037" s="1" t="s">
        <v>372</v>
      </c>
      <c r="C1037" s="1">
        <v>98</v>
      </c>
      <c r="D1037" s="1" t="s">
        <v>331</v>
      </c>
      <c r="E1037" s="1" t="s">
        <v>188</v>
      </c>
      <c r="F1037" s="1" t="s">
        <v>1</v>
      </c>
      <c r="G1037" s="1" t="s">
        <v>353</v>
      </c>
      <c r="H1037" s="1" t="s">
        <v>227</v>
      </c>
      <c r="I1037" s="1" t="s">
        <v>228</v>
      </c>
      <c r="J1037" s="1"/>
      <c r="K1037" s="7">
        <v>24948</v>
      </c>
    </row>
    <row r="1038" spans="1:11" x14ac:dyDescent="0.2">
      <c r="A1038" s="1">
        <v>1037</v>
      </c>
      <c r="B1038" s="1" t="s">
        <v>372</v>
      </c>
      <c r="C1038" s="1">
        <v>98</v>
      </c>
      <c r="D1038" s="1" t="s">
        <v>331</v>
      </c>
      <c r="E1038" s="1" t="s">
        <v>188</v>
      </c>
      <c r="F1038" s="1" t="s">
        <v>1</v>
      </c>
      <c r="G1038" s="1" t="s">
        <v>353</v>
      </c>
      <c r="H1038" s="1" t="s">
        <v>229</v>
      </c>
      <c r="I1038" s="1" t="s">
        <v>230</v>
      </c>
      <c r="J1038" s="1"/>
      <c r="K1038" s="7">
        <v>53296</v>
      </c>
    </row>
    <row r="1039" spans="1:11" x14ac:dyDescent="0.2">
      <c r="A1039" s="1">
        <v>1038</v>
      </c>
      <c r="B1039" s="1" t="s">
        <v>372</v>
      </c>
      <c r="C1039" s="1">
        <v>98</v>
      </c>
      <c r="D1039" s="1" t="s">
        <v>331</v>
      </c>
      <c r="E1039" s="1" t="s">
        <v>188</v>
      </c>
      <c r="F1039" s="1" t="s">
        <v>1</v>
      </c>
      <c r="G1039" s="1" t="s">
        <v>353</v>
      </c>
      <c r="H1039" s="1" t="s">
        <v>231</v>
      </c>
      <c r="I1039" s="1" t="s">
        <v>232</v>
      </c>
      <c r="J1039" s="1"/>
      <c r="K1039" s="7">
        <v>50</v>
      </c>
    </row>
    <row r="1040" spans="1:11" x14ac:dyDescent="0.2">
      <c r="A1040" s="1">
        <v>1039</v>
      </c>
      <c r="B1040" s="1" t="s">
        <v>372</v>
      </c>
      <c r="C1040" s="1">
        <v>98</v>
      </c>
      <c r="D1040" s="1" t="s">
        <v>331</v>
      </c>
      <c r="E1040" s="1" t="s">
        <v>188</v>
      </c>
      <c r="F1040" s="1" t="s">
        <v>1</v>
      </c>
      <c r="G1040" s="1" t="s">
        <v>353</v>
      </c>
      <c r="H1040" s="1" t="s">
        <v>233</v>
      </c>
      <c r="I1040" s="1" t="s">
        <v>234</v>
      </c>
      <c r="J1040" s="1"/>
      <c r="K1040" s="7">
        <v>5839</v>
      </c>
    </row>
    <row r="1041" spans="1:11" x14ac:dyDescent="0.2">
      <c r="A1041" s="1">
        <v>1040</v>
      </c>
      <c r="B1041" s="1" t="s">
        <v>372</v>
      </c>
      <c r="C1041" s="1">
        <v>98</v>
      </c>
      <c r="D1041" s="1" t="s">
        <v>331</v>
      </c>
      <c r="E1041" s="1" t="s">
        <v>188</v>
      </c>
      <c r="F1041" s="1" t="s">
        <v>1</v>
      </c>
      <c r="G1041" s="1" t="s">
        <v>353</v>
      </c>
      <c r="H1041" s="1" t="s">
        <v>235</v>
      </c>
      <c r="I1041" s="1" t="s">
        <v>236</v>
      </c>
      <c r="J1041" s="1"/>
      <c r="K1041" s="7"/>
    </row>
    <row r="1042" spans="1:11" x14ac:dyDescent="0.2">
      <c r="A1042" s="1">
        <v>1041</v>
      </c>
      <c r="B1042" s="1" t="s">
        <v>372</v>
      </c>
      <c r="C1042" s="1">
        <v>98</v>
      </c>
      <c r="D1042" s="1" t="s">
        <v>331</v>
      </c>
      <c r="E1042" s="1" t="s">
        <v>188</v>
      </c>
      <c r="F1042" s="1" t="s">
        <v>1</v>
      </c>
      <c r="G1042" s="1" t="s">
        <v>353</v>
      </c>
      <c r="H1042" s="1" t="s">
        <v>237</v>
      </c>
      <c r="I1042" s="1" t="s">
        <v>238</v>
      </c>
      <c r="J1042" s="1"/>
      <c r="K1042" s="7"/>
    </row>
    <row r="1043" spans="1:11" x14ac:dyDescent="0.2">
      <c r="A1043" s="1">
        <v>1042</v>
      </c>
      <c r="B1043" s="1" t="s">
        <v>372</v>
      </c>
      <c r="C1043" s="1">
        <v>98</v>
      </c>
      <c r="D1043" s="1" t="s">
        <v>331</v>
      </c>
      <c r="E1043" s="1" t="s">
        <v>188</v>
      </c>
      <c r="F1043" s="1" t="s">
        <v>1</v>
      </c>
      <c r="G1043" s="1" t="s">
        <v>353</v>
      </c>
      <c r="H1043" s="1" t="s">
        <v>239</v>
      </c>
      <c r="I1043" s="1" t="s">
        <v>240</v>
      </c>
      <c r="J1043" s="1"/>
      <c r="K1043" s="7">
        <v>40</v>
      </c>
    </row>
    <row r="1044" spans="1:11" x14ac:dyDescent="0.2">
      <c r="A1044" s="1">
        <v>1043</v>
      </c>
      <c r="B1044" s="1" t="s">
        <v>372</v>
      </c>
      <c r="C1044" s="1">
        <v>98</v>
      </c>
      <c r="D1044" s="1" t="s">
        <v>331</v>
      </c>
      <c r="E1044" s="1" t="s">
        <v>188</v>
      </c>
      <c r="F1044" s="1" t="s">
        <v>1</v>
      </c>
      <c r="G1044" s="1" t="s">
        <v>353</v>
      </c>
      <c r="H1044" s="1" t="s">
        <v>241</v>
      </c>
      <c r="I1044" s="1" t="s">
        <v>242</v>
      </c>
      <c r="J1044" s="1"/>
      <c r="K1044" s="7"/>
    </row>
    <row r="1045" spans="1:11" x14ac:dyDescent="0.2">
      <c r="A1045" s="1">
        <v>1044</v>
      </c>
      <c r="B1045" s="1" t="s">
        <v>372</v>
      </c>
      <c r="C1045" s="1">
        <v>98</v>
      </c>
      <c r="D1045" s="1" t="s">
        <v>331</v>
      </c>
      <c r="E1045" s="1" t="s">
        <v>188</v>
      </c>
      <c r="F1045" s="1" t="s">
        <v>1</v>
      </c>
      <c r="G1045" s="1" t="s">
        <v>353</v>
      </c>
      <c r="H1045" s="1" t="s">
        <v>243</v>
      </c>
      <c r="I1045" s="1" t="s">
        <v>244</v>
      </c>
      <c r="J1045" s="1"/>
      <c r="K1045" s="7"/>
    </row>
    <row r="1046" spans="1:11" x14ac:dyDescent="0.2">
      <c r="A1046" s="1">
        <v>1045</v>
      </c>
      <c r="B1046" s="1" t="s">
        <v>372</v>
      </c>
      <c r="C1046" s="1">
        <v>98</v>
      </c>
      <c r="D1046" s="1" t="s">
        <v>331</v>
      </c>
      <c r="E1046" s="1" t="s">
        <v>188</v>
      </c>
      <c r="F1046" s="1" t="s">
        <v>1</v>
      </c>
      <c r="G1046" s="1" t="s">
        <v>353</v>
      </c>
      <c r="H1046" s="1" t="s">
        <v>245</v>
      </c>
      <c r="I1046" s="1" t="s">
        <v>246</v>
      </c>
      <c r="J1046" s="1"/>
      <c r="K1046" s="7"/>
    </row>
    <row r="1047" spans="1:11" x14ac:dyDescent="0.2">
      <c r="A1047" s="1">
        <v>1046</v>
      </c>
      <c r="B1047" s="1" t="s">
        <v>372</v>
      </c>
      <c r="C1047" s="1">
        <v>98</v>
      </c>
      <c r="D1047" s="1" t="s">
        <v>331</v>
      </c>
      <c r="E1047" s="1" t="s">
        <v>188</v>
      </c>
      <c r="F1047" s="1" t="s">
        <v>1</v>
      </c>
      <c r="G1047" s="1" t="s">
        <v>353</v>
      </c>
      <c r="H1047" s="1" t="s">
        <v>247</v>
      </c>
      <c r="I1047" s="1" t="s">
        <v>248</v>
      </c>
      <c r="J1047" s="1"/>
      <c r="K1047" s="7"/>
    </row>
    <row r="1048" spans="1:11" x14ac:dyDescent="0.2">
      <c r="A1048" s="1">
        <v>1047</v>
      </c>
      <c r="B1048" s="1" t="s">
        <v>372</v>
      </c>
      <c r="C1048" s="1">
        <v>98</v>
      </c>
      <c r="D1048" s="1" t="s">
        <v>331</v>
      </c>
      <c r="E1048" s="1" t="s">
        <v>188</v>
      </c>
      <c r="F1048" s="1" t="s">
        <v>1</v>
      </c>
      <c r="G1048" s="1" t="s">
        <v>353</v>
      </c>
      <c r="H1048" s="1" t="s">
        <v>249</v>
      </c>
      <c r="I1048" s="1" t="s">
        <v>250</v>
      </c>
      <c r="J1048" s="1"/>
      <c r="K1048" s="7"/>
    </row>
    <row r="1049" spans="1:11" x14ac:dyDescent="0.2">
      <c r="A1049" s="1">
        <v>1048</v>
      </c>
      <c r="B1049" s="1" t="s">
        <v>372</v>
      </c>
      <c r="C1049" s="1">
        <v>98</v>
      </c>
      <c r="D1049" s="1" t="s">
        <v>331</v>
      </c>
      <c r="E1049" s="1" t="s">
        <v>188</v>
      </c>
      <c r="F1049" s="1" t="s">
        <v>1</v>
      </c>
      <c r="G1049" s="1" t="s">
        <v>353</v>
      </c>
      <c r="H1049" s="1" t="s">
        <v>251</v>
      </c>
      <c r="I1049" s="1" t="s">
        <v>252</v>
      </c>
      <c r="J1049" s="1"/>
      <c r="K1049" s="7"/>
    </row>
    <row r="1050" spans="1:11" x14ac:dyDescent="0.2">
      <c r="A1050" s="1">
        <v>1049</v>
      </c>
      <c r="B1050" s="1" t="s">
        <v>372</v>
      </c>
      <c r="C1050" s="1">
        <v>98</v>
      </c>
      <c r="D1050" s="1" t="s">
        <v>331</v>
      </c>
      <c r="E1050" s="1" t="s">
        <v>188</v>
      </c>
      <c r="F1050" s="1" t="s">
        <v>1</v>
      </c>
      <c r="G1050" s="1" t="s">
        <v>353</v>
      </c>
      <c r="H1050" s="1" t="s">
        <v>253</v>
      </c>
      <c r="I1050" s="1" t="s">
        <v>254</v>
      </c>
      <c r="J1050" s="1"/>
      <c r="K1050" s="7"/>
    </row>
    <row r="1051" spans="1:11" x14ac:dyDescent="0.2">
      <c r="A1051" s="1">
        <v>1050</v>
      </c>
      <c r="B1051" s="1" t="s">
        <v>372</v>
      </c>
      <c r="C1051" s="1">
        <v>98</v>
      </c>
      <c r="D1051" s="1" t="s">
        <v>331</v>
      </c>
      <c r="E1051" s="1" t="s">
        <v>188</v>
      </c>
      <c r="F1051" s="1" t="s">
        <v>1</v>
      </c>
      <c r="G1051" s="1" t="s">
        <v>353</v>
      </c>
      <c r="H1051" s="1" t="s">
        <v>255</v>
      </c>
      <c r="I1051" s="1" t="s">
        <v>256</v>
      </c>
      <c r="J1051" s="1"/>
      <c r="K1051" s="7"/>
    </row>
    <row r="1052" spans="1:11" x14ac:dyDescent="0.2">
      <c r="A1052" s="1">
        <v>1051</v>
      </c>
      <c r="B1052" s="1" t="s">
        <v>372</v>
      </c>
      <c r="C1052" s="1">
        <v>98</v>
      </c>
      <c r="D1052" s="1" t="s">
        <v>331</v>
      </c>
      <c r="E1052" s="1" t="s">
        <v>188</v>
      </c>
      <c r="F1052" s="1" t="s">
        <v>1</v>
      </c>
      <c r="G1052" s="1" t="s">
        <v>353</v>
      </c>
      <c r="H1052" s="1" t="s">
        <v>257</v>
      </c>
      <c r="I1052" s="1" t="s">
        <v>258</v>
      </c>
      <c r="J1052" s="1"/>
      <c r="K1052" s="7"/>
    </row>
    <row r="1053" spans="1:11" x14ac:dyDescent="0.2">
      <c r="A1053" s="1">
        <v>1052</v>
      </c>
      <c r="B1053" s="1" t="s">
        <v>372</v>
      </c>
      <c r="C1053" s="1">
        <v>98</v>
      </c>
      <c r="D1053" s="1" t="s">
        <v>331</v>
      </c>
      <c r="E1053" s="1" t="s">
        <v>188</v>
      </c>
      <c r="F1053" s="1" t="s">
        <v>8</v>
      </c>
      <c r="G1053" s="1" t="s">
        <v>353</v>
      </c>
      <c r="H1053" s="1" t="s">
        <v>259</v>
      </c>
      <c r="I1053" s="1" t="s">
        <v>260</v>
      </c>
      <c r="J1053" s="1"/>
      <c r="K1053" s="7">
        <v>84173</v>
      </c>
    </row>
    <row r="1054" spans="1:11" x14ac:dyDescent="0.2">
      <c r="A1054" s="1">
        <v>1053</v>
      </c>
      <c r="B1054" s="1" t="s">
        <v>372</v>
      </c>
      <c r="C1054" s="1">
        <v>98</v>
      </c>
      <c r="D1054" s="1" t="s">
        <v>331</v>
      </c>
      <c r="E1054" s="1" t="s">
        <v>188</v>
      </c>
      <c r="F1054" s="1" t="s">
        <v>1</v>
      </c>
      <c r="G1054" s="1" t="s">
        <v>353</v>
      </c>
      <c r="H1054" s="1" t="s">
        <v>261</v>
      </c>
      <c r="I1054" s="1" t="s">
        <v>262</v>
      </c>
      <c r="J1054" s="1"/>
      <c r="K1054" s="7"/>
    </row>
    <row r="1055" spans="1:11" x14ac:dyDescent="0.2">
      <c r="A1055" s="1">
        <v>1054</v>
      </c>
      <c r="B1055" s="1" t="s">
        <v>372</v>
      </c>
      <c r="C1055" s="1">
        <v>98</v>
      </c>
      <c r="D1055" s="1" t="s">
        <v>331</v>
      </c>
      <c r="E1055" s="1" t="s">
        <v>188</v>
      </c>
      <c r="F1055" s="1" t="s">
        <v>1</v>
      </c>
      <c r="G1055" s="1" t="s">
        <v>353</v>
      </c>
      <c r="H1055" s="1" t="s">
        <v>263</v>
      </c>
      <c r="I1055" s="1" t="s">
        <v>264</v>
      </c>
      <c r="J1055" s="1"/>
      <c r="K1055" s="7"/>
    </row>
    <row r="1056" spans="1:11" x14ac:dyDescent="0.2">
      <c r="A1056" s="1">
        <v>1055</v>
      </c>
      <c r="B1056" s="1" t="s">
        <v>372</v>
      </c>
      <c r="C1056" s="1">
        <v>98</v>
      </c>
      <c r="D1056" s="1" t="s">
        <v>331</v>
      </c>
      <c r="E1056" s="1" t="s">
        <v>188</v>
      </c>
      <c r="F1056" s="1" t="s">
        <v>1</v>
      </c>
      <c r="G1056" s="1" t="s">
        <v>353</v>
      </c>
      <c r="H1056" s="1" t="s">
        <v>265</v>
      </c>
      <c r="I1056" s="1" t="s">
        <v>266</v>
      </c>
      <c r="J1056" s="1"/>
      <c r="K1056" s="7"/>
    </row>
    <row r="1057" spans="1:11" x14ac:dyDescent="0.2">
      <c r="A1057" s="1">
        <v>1056</v>
      </c>
      <c r="B1057" s="1" t="s">
        <v>372</v>
      </c>
      <c r="C1057" s="1">
        <v>98</v>
      </c>
      <c r="D1057" s="1" t="s">
        <v>331</v>
      </c>
      <c r="E1057" s="1" t="s">
        <v>188</v>
      </c>
      <c r="F1057" s="1" t="s">
        <v>1</v>
      </c>
      <c r="G1057" s="1" t="s">
        <v>353</v>
      </c>
      <c r="H1057" s="1" t="s">
        <v>267</v>
      </c>
      <c r="I1057" s="1" t="s">
        <v>268</v>
      </c>
      <c r="J1057" s="1"/>
      <c r="K1057" s="7">
        <v>1149</v>
      </c>
    </row>
    <row r="1058" spans="1:11" x14ac:dyDescent="0.2">
      <c r="A1058" s="1">
        <v>1057</v>
      </c>
      <c r="B1058" s="1" t="s">
        <v>372</v>
      </c>
      <c r="C1058" s="1">
        <v>98</v>
      </c>
      <c r="D1058" s="1" t="s">
        <v>331</v>
      </c>
      <c r="E1058" s="1" t="s">
        <v>188</v>
      </c>
      <c r="F1058" s="1" t="s">
        <v>1</v>
      </c>
      <c r="G1058" s="1" t="s">
        <v>353</v>
      </c>
      <c r="H1058" s="1" t="s">
        <v>269</v>
      </c>
      <c r="I1058" s="1" t="s">
        <v>270</v>
      </c>
      <c r="J1058" s="1"/>
      <c r="K1058" s="7">
        <v>711</v>
      </c>
    </row>
    <row r="1059" spans="1:11" x14ac:dyDescent="0.2">
      <c r="A1059" s="1">
        <v>1058</v>
      </c>
      <c r="B1059" s="1" t="s">
        <v>372</v>
      </c>
      <c r="C1059" s="1">
        <v>98</v>
      </c>
      <c r="D1059" s="1" t="s">
        <v>331</v>
      </c>
      <c r="E1059" s="1" t="s">
        <v>188</v>
      </c>
      <c r="F1059" s="1" t="s">
        <v>1</v>
      </c>
      <c r="G1059" s="1" t="s">
        <v>353</v>
      </c>
      <c r="H1059" s="1" t="s">
        <v>271</v>
      </c>
      <c r="I1059" s="1" t="s">
        <v>272</v>
      </c>
      <c r="J1059" s="1"/>
      <c r="K1059" s="7"/>
    </row>
    <row r="1060" spans="1:11" x14ac:dyDescent="0.2">
      <c r="A1060" s="1">
        <v>1059</v>
      </c>
      <c r="B1060" s="1" t="s">
        <v>372</v>
      </c>
      <c r="C1060" s="1">
        <v>98</v>
      </c>
      <c r="D1060" s="1" t="s">
        <v>331</v>
      </c>
      <c r="E1060" s="1" t="s">
        <v>188</v>
      </c>
      <c r="F1060" s="1" t="s">
        <v>8</v>
      </c>
      <c r="G1060" s="1" t="s">
        <v>353</v>
      </c>
      <c r="H1060" s="1" t="s">
        <v>273</v>
      </c>
      <c r="I1060" s="1" t="s">
        <v>274</v>
      </c>
      <c r="J1060" s="1"/>
      <c r="K1060" s="7">
        <v>1860</v>
      </c>
    </row>
    <row r="1061" spans="1:11" x14ac:dyDescent="0.2">
      <c r="A1061" s="1">
        <v>1060</v>
      </c>
      <c r="B1061" s="1" t="s">
        <v>372</v>
      </c>
      <c r="C1061" s="1">
        <v>98</v>
      </c>
      <c r="D1061" s="1" t="s">
        <v>331</v>
      </c>
      <c r="E1061" s="1" t="s">
        <v>188</v>
      </c>
      <c r="F1061" s="1" t="s">
        <v>1</v>
      </c>
      <c r="G1061" s="1" t="s">
        <v>353</v>
      </c>
      <c r="H1061" s="1" t="s">
        <v>275</v>
      </c>
      <c r="I1061" s="1" t="s">
        <v>276</v>
      </c>
      <c r="J1061" s="1"/>
      <c r="K1061" s="7">
        <v>29581</v>
      </c>
    </row>
    <row r="1062" spans="1:11" x14ac:dyDescent="0.2">
      <c r="A1062" s="1">
        <v>1061</v>
      </c>
      <c r="B1062" s="1" t="s">
        <v>372</v>
      </c>
      <c r="C1062" s="1">
        <v>98</v>
      </c>
      <c r="D1062" s="1" t="s">
        <v>331</v>
      </c>
      <c r="E1062" s="1" t="s">
        <v>188</v>
      </c>
      <c r="F1062" s="1" t="s">
        <v>8</v>
      </c>
      <c r="G1062" s="1" t="s">
        <v>353</v>
      </c>
      <c r="H1062" s="1" t="s">
        <v>277</v>
      </c>
      <c r="I1062" s="1" t="s">
        <v>278</v>
      </c>
      <c r="J1062" s="1"/>
      <c r="K1062" s="7">
        <v>397489</v>
      </c>
    </row>
    <row r="1063" spans="1:11" x14ac:dyDescent="0.2">
      <c r="A1063" s="1">
        <v>1062</v>
      </c>
      <c r="B1063" s="1" t="s">
        <v>372</v>
      </c>
      <c r="C1063" s="1">
        <v>98</v>
      </c>
      <c r="D1063" s="1" t="s">
        <v>331</v>
      </c>
      <c r="E1063" s="1" t="s">
        <v>188</v>
      </c>
      <c r="F1063" s="1" t="s">
        <v>1</v>
      </c>
      <c r="G1063" s="1" t="s">
        <v>353</v>
      </c>
      <c r="H1063" s="1" t="s">
        <v>279</v>
      </c>
      <c r="I1063" s="1" t="s">
        <v>280</v>
      </c>
      <c r="J1063" s="1"/>
      <c r="K1063" s="7"/>
    </row>
    <row r="1064" spans="1:11" x14ac:dyDescent="0.2">
      <c r="A1064" s="1">
        <v>1063</v>
      </c>
      <c r="B1064" s="1" t="s">
        <v>372</v>
      </c>
      <c r="C1064" s="1">
        <v>98</v>
      </c>
      <c r="D1064" s="1" t="s">
        <v>331</v>
      </c>
      <c r="E1064" s="1" t="s">
        <v>188</v>
      </c>
      <c r="F1064" s="1" t="s">
        <v>1</v>
      </c>
      <c r="G1064" s="1" t="s">
        <v>353</v>
      </c>
      <c r="H1064" s="1" t="s">
        <v>281</v>
      </c>
      <c r="I1064" s="1" t="s">
        <v>282</v>
      </c>
      <c r="J1064" s="1"/>
      <c r="K1064" s="7">
        <v>2103</v>
      </c>
    </row>
    <row r="1065" spans="1:11" x14ac:dyDescent="0.2">
      <c r="A1065" s="1">
        <v>1064</v>
      </c>
      <c r="B1065" s="1" t="s">
        <v>372</v>
      </c>
      <c r="C1065" s="1">
        <v>98</v>
      </c>
      <c r="D1065" s="1" t="s">
        <v>331</v>
      </c>
      <c r="E1065" s="1" t="s">
        <v>188</v>
      </c>
      <c r="F1065" s="1" t="s">
        <v>8</v>
      </c>
      <c r="G1065" s="1" t="s">
        <v>353</v>
      </c>
      <c r="H1065" s="1" t="s">
        <v>283</v>
      </c>
      <c r="I1065" s="1" t="s">
        <v>284</v>
      </c>
      <c r="J1065" s="1"/>
      <c r="K1065" s="7">
        <v>399592</v>
      </c>
    </row>
    <row r="1066" spans="1:11" x14ac:dyDescent="0.2">
      <c r="A1066" s="1">
        <v>1065</v>
      </c>
      <c r="B1066" s="1" t="s">
        <v>372</v>
      </c>
      <c r="C1066" s="1">
        <v>98</v>
      </c>
      <c r="D1066" s="1" t="s">
        <v>331</v>
      </c>
      <c r="E1066" s="1" t="s">
        <v>188</v>
      </c>
      <c r="F1066" s="1" t="s">
        <v>8</v>
      </c>
      <c r="G1066" s="1" t="s">
        <v>353</v>
      </c>
      <c r="H1066" s="1" t="s">
        <v>285</v>
      </c>
      <c r="I1066" s="1" t="s">
        <v>286</v>
      </c>
      <c r="J1066" s="1"/>
      <c r="K1066" s="7">
        <v>396951</v>
      </c>
    </row>
    <row r="1067" spans="1:11" x14ac:dyDescent="0.2">
      <c r="A1067" s="1">
        <v>1066</v>
      </c>
      <c r="B1067" s="1" t="s">
        <v>372</v>
      </c>
      <c r="C1067" s="1">
        <v>98</v>
      </c>
      <c r="D1067" s="1" t="s">
        <v>331</v>
      </c>
      <c r="E1067" s="1" t="s">
        <v>188</v>
      </c>
      <c r="F1067" s="1" t="s">
        <v>1</v>
      </c>
      <c r="G1067" s="1" t="s">
        <v>353</v>
      </c>
      <c r="H1067" s="1" t="s">
        <v>287</v>
      </c>
      <c r="I1067" s="1" t="s">
        <v>288</v>
      </c>
      <c r="J1067" s="1"/>
      <c r="K1067" s="7">
        <v>-2641</v>
      </c>
    </row>
    <row r="1068" spans="1:11" x14ac:dyDescent="0.2">
      <c r="A1068" s="1">
        <v>1067</v>
      </c>
      <c r="B1068" s="1" t="s">
        <v>372</v>
      </c>
      <c r="C1068" s="1">
        <v>98</v>
      </c>
      <c r="D1068" s="1" t="s">
        <v>331</v>
      </c>
      <c r="E1068" s="1" t="s">
        <v>289</v>
      </c>
      <c r="F1068" s="1" t="s">
        <v>1</v>
      </c>
      <c r="G1068" s="1" t="s">
        <v>353</v>
      </c>
      <c r="H1068" s="1" t="s">
        <v>290</v>
      </c>
      <c r="I1068" s="1" t="s">
        <v>291</v>
      </c>
      <c r="J1068" s="1"/>
      <c r="K1068" s="7"/>
    </row>
    <row r="1069" spans="1:11" x14ac:dyDescent="0.2">
      <c r="A1069" s="1">
        <v>1068</v>
      </c>
      <c r="B1069" s="1" t="s">
        <v>372</v>
      </c>
      <c r="C1069" s="1">
        <v>98</v>
      </c>
      <c r="D1069" s="1" t="s">
        <v>331</v>
      </c>
      <c r="E1069" s="1" t="s">
        <v>289</v>
      </c>
      <c r="F1069" s="1" t="s">
        <v>1</v>
      </c>
      <c r="G1069" s="1" t="s">
        <v>353</v>
      </c>
      <c r="H1069" s="1" t="s">
        <v>292</v>
      </c>
      <c r="I1069" s="1" t="s">
        <v>293</v>
      </c>
      <c r="J1069" s="1"/>
      <c r="K1069" s="7"/>
    </row>
    <row r="1070" spans="1:11" x14ac:dyDescent="0.2">
      <c r="A1070" s="1">
        <v>1069</v>
      </c>
      <c r="B1070" s="1" t="s">
        <v>372</v>
      </c>
      <c r="C1070" s="1">
        <v>98</v>
      </c>
      <c r="D1070" s="1" t="s">
        <v>331</v>
      </c>
      <c r="E1070" s="1" t="s">
        <v>289</v>
      </c>
      <c r="F1070" s="1" t="s">
        <v>1</v>
      </c>
      <c r="G1070" s="1" t="s">
        <v>353</v>
      </c>
      <c r="H1070" s="1" t="s">
        <v>294</v>
      </c>
      <c r="I1070" s="1" t="s">
        <v>295</v>
      </c>
      <c r="J1070" s="1"/>
      <c r="K1070" s="7"/>
    </row>
    <row r="1071" spans="1:11" x14ac:dyDescent="0.2">
      <c r="A1071" s="1">
        <v>1070</v>
      </c>
      <c r="B1071" s="1" t="s">
        <v>372</v>
      </c>
      <c r="C1071" s="1">
        <v>98</v>
      </c>
      <c r="D1071" s="1" t="s">
        <v>331</v>
      </c>
      <c r="E1071" s="1" t="s">
        <v>289</v>
      </c>
      <c r="F1071" s="1" t="s">
        <v>1</v>
      </c>
      <c r="G1071" s="1" t="s">
        <v>353</v>
      </c>
      <c r="H1071" s="1" t="s">
        <v>296</v>
      </c>
      <c r="I1071" s="1" t="s">
        <v>297</v>
      </c>
      <c r="J1071" s="1"/>
      <c r="K1071" s="7"/>
    </row>
    <row r="1072" spans="1:11" x14ac:dyDescent="0.2">
      <c r="A1072" s="1">
        <v>1071</v>
      </c>
      <c r="B1072" s="1" t="s">
        <v>372</v>
      </c>
      <c r="C1072" s="1">
        <v>98</v>
      </c>
      <c r="D1072" s="1" t="s">
        <v>331</v>
      </c>
      <c r="E1072" s="1" t="s">
        <v>289</v>
      </c>
      <c r="F1072" s="1" t="s">
        <v>1</v>
      </c>
      <c r="G1072" s="1" t="s">
        <v>353</v>
      </c>
      <c r="H1072" s="1" t="s">
        <v>298</v>
      </c>
      <c r="I1072" s="1" t="s">
        <v>299</v>
      </c>
      <c r="J1072" s="1"/>
      <c r="K1072" s="7"/>
    </row>
    <row r="1073" spans="1:11" x14ac:dyDescent="0.2">
      <c r="A1073" s="1">
        <v>1072</v>
      </c>
      <c r="B1073" s="1" t="s">
        <v>372</v>
      </c>
      <c r="C1073" s="1">
        <v>98</v>
      </c>
      <c r="D1073" s="1" t="s">
        <v>331</v>
      </c>
      <c r="E1073" s="1" t="s">
        <v>289</v>
      </c>
      <c r="F1073" s="1" t="s">
        <v>1</v>
      </c>
      <c r="G1073" s="1" t="s">
        <v>353</v>
      </c>
      <c r="H1073" s="1" t="s">
        <v>300</v>
      </c>
      <c r="I1073" s="1" t="s">
        <v>301</v>
      </c>
      <c r="J1073" s="1"/>
      <c r="K1073" s="7"/>
    </row>
    <row r="1074" spans="1:11" x14ac:dyDescent="0.2">
      <c r="A1074" s="1">
        <v>1073</v>
      </c>
      <c r="B1074" s="1" t="s">
        <v>372</v>
      </c>
      <c r="C1074" s="1">
        <v>98</v>
      </c>
      <c r="D1074" s="1" t="s">
        <v>331</v>
      </c>
      <c r="E1074" s="1" t="s">
        <v>289</v>
      </c>
      <c r="F1074" s="1" t="s">
        <v>1</v>
      </c>
      <c r="G1074" s="1" t="s">
        <v>353</v>
      </c>
      <c r="H1074" s="1" t="s">
        <v>302</v>
      </c>
      <c r="I1074" s="1" t="s">
        <v>303</v>
      </c>
      <c r="J1074" s="1"/>
      <c r="K1074" s="7"/>
    </row>
    <row r="1075" spans="1:11" x14ac:dyDescent="0.2">
      <c r="A1075" s="1">
        <v>1074</v>
      </c>
      <c r="B1075" s="1" t="s">
        <v>372</v>
      </c>
      <c r="C1075" s="1">
        <v>98</v>
      </c>
      <c r="D1075" s="1" t="s">
        <v>331</v>
      </c>
      <c r="E1075" s="1" t="s">
        <v>289</v>
      </c>
      <c r="F1075" s="1" t="s">
        <v>8</v>
      </c>
      <c r="G1075" s="1" t="s">
        <v>353</v>
      </c>
      <c r="H1075" s="1" t="s">
        <v>304</v>
      </c>
      <c r="I1075" s="1" t="s">
        <v>305</v>
      </c>
      <c r="J1075" s="1"/>
      <c r="K1075" s="7">
        <v>0</v>
      </c>
    </row>
    <row r="1076" spans="1:11" x14ac:dyDescent="0.2">
      <c r="A1076" s="1">
        <v>1075</v>
      </c>
      <c r="B1076" s="1" t="s">
        <v>372</v>
      </c>
      <c r="C1076" s="1">
        <v>98</v>
      </c>
      <c r="D1076" s="1" t="s">
        <v>331</v>
      </c>
      <c r="E1076" s="1" t="s">
        <v>289</v>
      </c>
      <c r="F1076" s="1" t="s">
        <v>8</v>
      </c>
      <c r="G1076" s="1" t="s">
        <v>353</v>
      </c>
      <c r="H1076" s="1" t="s">
        <v>306</v>
      </c>
      <c r="I1076" s="1" t="s">
        <v>307</v>
      </c>
      <c r="J1076" s="1"/>
      <c r="K1076" s="7">
        <v>2103</v>
      </c>
    </row>
    <row r="1077" spans="1:11" x14ac:dyDescent="0.2">
      <c r="A1077" s="1">
        <v>1076</v>
      </c>
      <c r="B1077" s="1" t="s">
        <v>372</v>
      </c>
      <c r="C1077" s="1">
        <v>98</v>
      </c>
      <c r="D1077" s="1" t="s">
        <v>331</v>
      </c>
      <c r="E1077" s="1" t="s">
        <v>289</v>
      </c>
      <c r="F1077" s="1" t="s">
        <v>1</v>
      </c>
      <c r="G1077" s="1" t="s">
        <v>353</v>
      </c>
      <c r="H1077" s="1" t="s">
        <v>308</v>
      </c>
      <c r="I1077" s="1" t="s">
        <v>309</v>
      </c>
      <c r="J1077" s="1"/>
      <c r="K1077" s="7">
        <v>2103</v>
      </c>
    </row>
    <row r="1078" spans="1:11" x14ac:dyDescent="0.2">
      <c r="A1078" s="1">
        <v>1077</v>
      </c>
      <c r="B1078" s="1" t="s">
        <v>372</v>
      </c>
      <c r="C1078" s="1">
        <v>98</v>
      </c>
      <c r="D1078" s="1" t="s">
        <v>331</v>
      </c>
      <c r="E1078" s="1" t="s">
        <v>289</v>
      </c>
      <c r="F1078" s="1" t="s">
        <v>1</v>
      </c>
      <c r="G1078" s="1" t="s">
        <v>353</v>
      </c>
      <c r="H1078" s="1" t="s">
        <v>310</v>
      </c>
      <c r="I1078" s="1" t="s">
        <v>311</v>
      </c>
      <c r="J1078" s="1"/>
      <c r="K1078" s="7"/>
    </row>
    <row r="1079" spans="1:11" x14ac:dyDescent="0.2">
      <c r="A1079" s="1">
        <v>1078</v>
      </c>
      <c r="B1079" s="1" t="s">
        <v>372</v>
      </c>
      <c r="C1079" s="1">
        <v>98</v>
      </c>
      <c r="D1079" s="1" t="s">
        <v>331</v>
      </c>
      <c r="E1079" s="1" t="s">
        <v>289</v>
      </c>
      <c r="F1079" s="1" t="s">
        <v>1</v>
      </c>
      <c r="G1079" s="1" t="s">
        <v>353</v>
      </c>
      <c r="H1079" s="1" t="s">
        <v>312</v>
      </c>
      <c r="I1079" s="1" t="s">
        <v>313</v>
      </c>
      <c r="J1079" s="1"/>
      <c r="K1079" s="7">
        <v>0</v>
      </c>
    </row>
    <row r="1080" spans="1:11" x14ac:dyDescent="0.2">
      <c r="A1080" s="1">
        <v>1079</v>
      </c>
      <c r="B1080" s="1" t="s">
        <v>373</v>
      </c>
      <c r="C1080" s="1">
        <v>99</v>
      </c>
      <c r="D1080" s="1" t="s">
        <v>332</v>
      </c>
      <c r="E1080" s="1" t="s">
        <v>0</v>
      </c>
      <c r="F1080" s="1" t="s">
        <v>1</v>
      </c>
      <c r="G1080" s="1" t="s">
        <v>353</v>
      </c>
      <c r="H1080" s="1" t="s">
        <v>2</v>
      </c>
      <c r="I1080" s="1" t="s">
        <v>3</v>
      </c>
      <c r="J1080" s="1"/>
      <c r="K1080" s="7"/>
    </row>
    <row r="1081" spans="1:11" x14ac:dyDescent="0.2">
      <c r="A1081" s="1">
        <v>1080</v>
      </c>
      <c r="B1081" s="1" t="s">
        <v>373</v>
      </c>
      <c r="C1081" s="1">
        <v>99</v>
      </c>
      <c r="D1081" s="1" t="s">
        <v>332</v>
      </c>
      <c r="E1081" s="1" t="s">
        <v>0</v>
      </c>
      <c r="F1081" s="1" t="s">
        <v>1</v>
      </c>
      <c r="G1081" s="1" t="s">
        <v>353</v>
      </c>
      <c r="H1081" s="1" t="s">
        <v>4</v>
      </c>
      <c r="I1081" s="1" t="s">
        <v>5</v>
      </c>
      <c r="J1081" s="1"/>
      <c r="K1081" s="7"/>
    </row>
    <row r="1082" spans="1:11" x14ac:dyDescent="0.2">
      <c r="A1082" s="1">
        <v>1081</v>
      </c>
      <c r="B1082" s="1" t="s">
        <v>373</v>
      </c>
      <c r="C1082" s="1">
        <v>99</v>
      </c>
      <c r="D1082" s="1" t="s">
        <v>332</v>
      </c>
      <c r="E1082" s="1" t="s">
        <v>0</v>
      </c>
      <c r="F1082" s="1" t="s">
        <v>1</v>
      </c>
      <c r="G1082" s="1" t="s">
        <v>353</v>
      </c>
      <c r="H1082" s="1" t="s">
        <v>6</v>
      </c>
      <c r="I1082" s="1" t="s">
        <v>7</v>
      </c>
      <c r="J1082" s="1"/>
      <c r="K1082" s="7"/>
    </row>
    <row r="1083" spans="1:11" x14ac:dyDescent="0.2">
      <c r="A1083" s="1">
        <v>1082</v>
      </c>
      <c r="B1083" s="1" t="s">
        <v>373</v>
      </c>
      <c r="C1083" s="1">
        <v>99</v>
      </c>
      <c r="D1083" s="1" t="s">
        <v>332</v>
      </c>
      <c r="E1083" s="1" t="s">
        <v>0</v>
      </c>
      <c r="F1083" s="1" t="s">
        <v>8</v>
      </c>
      <c r="G1083" s="1" t="s">
        <v>353</v>
      </c>
      <c r="H1083" s="1" t="s">
        <v>9</v>
      </c>
      <c r="I1083" s="1" t="s">
        <v>10</v>
      </c>
      <c r="J1083" s="1"/>
      <c r="K1083" s="7">
        <v>0</v>
      </c>
    </row>
    <row r="1084" spans="1:11" x14ac:dyDescent="0.2">
      <c r="A1084" s="1">
        <v>1083</v>
      </c>
      <c r="B1084" s="1" t="s">
        <v>373</v>
      </c>
      <c r="C1084" s="1">
        <v>99</v>
      </c>
      <c r="D1084" s="1" t="s">
        <v>332</v>
      </c>
      <c r="E1084" s="1" t="s">
        <v>0</v>
      </c>
      <c r="F1084" s="1" t="s">
        <v>1</v>
      </c>
      <c r="G1084" s="1" t="s">
        <v>353</v>
      </c>
      <c r="H1084" s="1" t="s">
        <v>11</v>
      </c>
      <c r="I1084" s="1" t="s">
        <v>12</v>
      </c>
      <c r="J1084" s="1"/>
      <c r="K1084" s="7"/>
    </row>
    <row r="1085" spans="1:11" x14ac:dyDescent="0.2">
      <c r="A1085" s="1">
        <v>1084</v>
      </c>
      <c r="B1085" s="1" t="s">
        <v>373</v>
      </c>
      <c r="C1085" s="1">
        <v>99</v>
      </c>
      <c r="D1085" s="1" t="s">
        <v>332</v>
      </c>
      <c r="E1085" s="1" t="s">
        <v>0</v>
      </c>
      <c r="F1085" s="1" t="s">
        <v>1</v>
      </c>
      <c r="G1085" s="1" t="s">
        <v>353</v>
      </c>
      <c r="H1085" s="1" t="s">
        <v>13</v>
      </c>
      <c r="I1085" s="1" t="s">
        <v>14</v>
      </c>
      <c r="J1085" s="1"/>
      <c r="K1085" s="7"/>
    </row>
    <row r="1086" spans="1:11" x14ac:dyDescent="0.2">
      <c r="A1086" s="1">
        <v>1085</v>
      </c>
      <c r="B1086" s="1" t="s">
        <v>373</v>
      </c>
      <c r="C1086" s="1">
        <v>99</v>
      </c>
      <c r="D1086" s="1" t="s">
        <v>332</v>
      </c>
      <c r="E1086" s="1" t="s">
        <v>0</v>
      </c>
      <c r="F1086" s="1" t="s">
        <v>8</v>
      </c>
      <c r="G1086" s="1" t="s">
        <v>353</v>
      </c>
      <c r="H1086" s="1" t="s">
        <v>15</v>
      </c>
      <c r="I1086" s="1" t="s">
        <v>16</v>
      </c>
      <c r="J1086" s="1"/>
      <c r="K1086" s="7">
        <v>0</v>
      </c>
    </row>
    <row r="1087" spans="1:11" x14ac:dyDescent="0.2">
      <c r="A1087" s="1">
        <v>1086</v>
      </c>
      <c r="B1087" s="1" t="s">
        <v>373</v>
      </c>
      <c r="C1087" s="1">
        <v>99</v>
      </c>
      <c r="D1087" s="1" t="s">
        <v>332</v>
      </c>
      <c r="E1087" s="1" t="s">
        <v>0</v>
      </c>
      <c r="F1087" s="1" t="s">
        <v>1</v>
      </c>
      <c r="G1087" s="1" t="s">
        <v>353</v>
      </c>
      <c r="H1087" s="1" t="s">
        <v>17</v>
      </c>
      <c r="I1087" s="1" t="s">
        <v>18</v>
      </c>
      <c r="J1087" s="1"/>
      <c r="K1087" s="7"/>
    </row>
    <row r="1088" spans="1:11" x14ac:dyDescent="0.2">
      <c r="A1088" s="1">
        <v>1087</v>
      </c>
      <c r="B1088" s="1" t="s">
        <v>373</v>
      </c>
      <c r="C1088" s="1">
        <v>99</v>
      </c>
      <c r="D1088" s="1" t="s">
        <v>332</v>
      </c>
      <c r="E1088" s="1" t="s">
        <v>0</v>
      </c>
      <c r="F1088" s="1" t="s">
        <v>1</v>
      </c>
      <c r="G1088" s="1" t="s">
        <v>353</v>
      </c>
      <c r="H1088" s="1" t="s">
        <v>19</v>
      </c>
      <c r="I1088" s="1" t="s">
        <v>20</v>
      </c>
      <c r="J1088" s="1"/>
      <c r="K1088" s="7"/>
    </row>
    <row r="1089" spans="1:11" x14ac:dyDescent="0.2">
      <c r="A1089" s="1">
        <v>1088</v>
      </c>
      <c r="B1089" s="1" t="s">
        <v>373</v>
      </c>
      <c r="C1089" s="1">
        <v>99</v>
      </c>
      <c r="D1089" s="1" t="s">
        <v>332</v>
      </c>
      <c r="E1089" s="1" t="s">
        <v>0</v>
      </c>
      <c r="F1089" s="1" t="s">
        <v>1</v>
      </c>
      <c r="G1089" s="1" t="s">
        <v>353</v>
      </c>
      <c r="H1089" s="1" t="s">
        <v>21</v>
      </c>
      <c r="I1089" s="1" t="s">
        <v>22</v>
      </c>
      <c r="J1089" s="1"/>
      <c r="K1089" s="7"/>
    </row>
    <row r="1090" spans="1:11" x14ac:dyDescent="0.2">
      <c r="A1090" s="1">
        <v>1089</v>
      </c>
      <c r="B1090" s="1" t="s">
        <v>373</v>
      </c>
      <c r="C1090" s="1">
        <v>99</v>
      </c>
      <c r="D1090" s="1" t="s">
        <v>332</v>
      </c>
      <c r="E1090" s="1" t="s">
        <v>0</v>
      </c>
      <c r="F1090" s="1" t="s">
        <v>1</v>
      </c>
      <c r="G1090" s="1" t="s">
        <v>353</v>
      </c>
      <c r="H1090" s="1" t="s">
        <v>23</v>
      </c>
      <c r="I1090" s="1" t="s">
        <v>24</v>
      </c>
      <c r="J1090" s="1"/>
      <c r="K1090" s="7">
        <v>392412</v>
      </c>
    </row>
    <row r="1091" spans="1:11" x14ac:dyDescent="0.2">
      <c r="A1091" s="1">
        <v>1090</v>
      </c>
      <c r="B1091" s="1" t="s">
        <v>373</v>
      </c>
      <c r="C1091" s="1">
        <v>99</v>
      </c>
      <c r="D1091" s="1" t="s">
        <v>332</v>
      </c>
      <c r="E1091" s="1" t="s">
        <v>0</v>
      </c>
      <c r="F1091" s="1" t="s">
        <v>1</v>
      </c>
      <c r="G1091" s="1" t="s">
        <v>353</v>
      </c>
      <c r="H1091" s="1" t="s">
        <v>25</v>
      </c>
      <c r="I1091" s="1" t="s">
        <v>26</v>
      </c>
      <c r="J1091" s="1"/>
      <c r="K1091" s="7"/>
    </row>
    <row r="1092" spans="1:11" x14ac:dyDescent="0.2">
      <c r="A1092" s="1">
        <v>1091</v>
      </c>
      <c r="B1092" s="1" t="s">
        <v>373</v>
      </c>
      <c r="C1092" s="1">
        <v>99</v>
      </c>
      <c r="D1092" s="1" t="s">
        <v>332</v>
      </c>
      <c r="E1092" s="1" t="s">
        <v>0</v>
      </c>
      <c r="F1092" s="1" t="s">
        <v>1</v>
      </c>
      <c r="G1092" s="1" t="s">
        <v>353</v>
      </c>
      <c r="H1092" s="1" t="s">
        <v>27</v>
      </c>
      <c r="I1092" s="1" t="s">
        <v>28</v>
      </c>
      <c r="J1092" s="1"/>
      <c r="K1092" s="7"/>
    </row>
    <row r="1093" spans="1:11" x14ac:dyDescent="0.2">
      <c r="A1093" s="1">
        <v>1092</v>
      </c>
      <c r="B1093" s="1" t="s">
        <v>373</v>
      </c>
      <c r="C1093" s="1">
        <v>99</v>
      </c>
      <c r="D1093" s="1" t="s">
        <v>332</v>
      </c>
      <c r="E1093" s="1" t="s">
        <v>0</v>
      </c>
      <c r="F1093" s="1" t="s">
        <v>1</v>
      </c>
      <c r="G1093" s="1" t="s">
        <v>353</v>
      </c>
      <c r="H1093" s="1" t="s">
        <v>29</v>
      </c>
      <c r="I1093" s="1" t="s">
        <v>30</v>
      </c>
      <c r="J1093" s="1"/>
      <c r="K1093" s="7"/>
    </row>
    <row r="1094" spans="1:11" x14ac:dyDescent="0.2">
      <c r="A1094" s="1">
        <v>1093</v>
      </c>
      <c r="B1094" s="1" t="s">
        <v>373</v>
      </c>
      <c r="C1094" s="1">
        <v>99</v>
      </c>
      <c r="D1094" s="1" t="s">
        <v>332</v>
      </c>
      <c r="E1094" s="1" t="s">
        <v>0</v>
      </c>
      <c r="F1094" s="1" t="s">
        <v>1</v>
      </c>
      <c r="G1094" s="1" t="s">
        <v>353</v>
      </c>
      <c r="H1094" s="1" t="s">
        <v>31</v>
      </c>
      <c r="I1094" s="1" t="s">
        <v>32</v>
      </c>
      <c r="J1094" s="1"/>
      <c r="K1094" s="7"/>
    </row>
    <row r="1095" spans="1:11" x14ac:dyDescent="0.2">
      <c r="A1095" s="1">
        <v>1094</v>
      </c>
      <c r="B1095" s="1" t="s">
        <v>373</v>
      </c>
      <c r="C1095" s="1">
        <v>99</v>
      </c>
      <c r="D1095" s="1" t="s">
        <v>332</v>
      </c>
      <c r="E1095" s="1" t="s">
        <v>0</v>
      </c>
      <c r="F1095" s="1" t="s">
        <v>1</v>
      </c>
      <c r="G1095" s="1" t="s">
        <v>353</v>
      </c>
      <c r="H1095" s="1" t="s">
        <v>33</v>
      </c>
      <c r="I1095" s="1" t="s">
        <v>34</v>
      </c>
      <c r="J1095" s="1"/>
      <c r="K1095" s="7"/>
    </row>
    <row r="1096" spans="1:11" x14ac:dyDescent="0.2">
      <c r="A1096" s="1">
        <v>1095</v>
      </c>
      <c r="B1096" s="1" t="s">
        <v>373</v>
      </c>
      <c r="C1096" s="1">
        <v>99</v>
      </c>
      <c r="D1096" s="1" t="s">
        <v>332</v>
      </c>
      <c r="E1096" s="1" t="s">
        <v>0</v>
      </c>
      <c r="F1096" s="1" t="s">
        <v>1</v>
      </c>
      <c r="G1096" s="1" t="s">
        <v>353</v>
      </c>
      <c r="H1096" s="1" t="s">
        <v>35</v>
      </c>
      <c r="I1096" s="1" t="s">
        <v>36</v>
      </c>
      <c r="J1096" s="1"/>
      <c r="K1096" s="7"/>
    </row>
    <row r="1097" spans="1:11" x14ac:dyDescent="0.2">
      <c r="A1097" s="1">
        <v>1096</v>
      </c>
      <c r="B1097" s="1" t="s">
        <v>373</v>
      </c>
      <c r="C1097" s="1">
        <v>99</v>
      </c>
      <c r="D1097" s="1" t="s">
        <v>332</v>
      </c>
      <c r="E1097" s="1" t="s">
        <v>0</v>
      </c>
      <c r="F1097" s="1" t="s">
        <v>1</v>
      </c>
      <c r="G1097" s="1" t="s">
        <v>353</v>
      </c>
      <c r="H1097" s="1" t="s">
        <v>37</v>
      </c>
      <c r="I1097" s="1" t="s">
        <v>38</v>
      </c>
      <c r="J1097" s="1"/>
      <c r="K1097" s="7"/>
    </row>
    <row r="1098" spans="1:11" x14ac:dyDescent="0.2">
      <c r="A1098" s="1">
        <v>1097</v>
      </c>
      <c r="B1098" s="1" t="s">
        <v>373</v>
      </c>
      <c r="C1098" s="1">
        <v>99</v>
      </c>
      <c r="D1098" s="1" t="s">
        <v>332</v>
      </c>
      <c r="E1098" s="1" t="s">
        <v>0</v>
      </c>
      <c r="F1098" s="1" t="s">
        <v>1</v>
      </c>
      <c r="G1098" s="1" t="s">
        <v>353</v>
      </c>
      <c r="H1098" s="1" t="s">
        <v>39</v>
      </c>
      <c r="I1098" s="1" t="s">
        <v>40</v>
      </c>
      <c r="J1098" s="1"/>
      <c r="K1098" s="7"/>
    </row>
    <row r="1099" spans="1:11" x14ac:dyDescent="0.2">
      <c r="A1099" s="1">
        <v>1098</v>
      </c>
      <c r="B1099" s="1" t="s">
        <v>373</v>
      </c>
      <c r="C1099" s="1">
        <v>99</v>
      </c>
      <c r="D1099" s="1" t="s">
        <v>332</v>
      </c>
      <c r="E1099" s="1" t="s">
        <v>0</v>
      </c>
      <c r="F1099" s="1" t="s">
        <v>1</v>
      </c>
      <c r="G1099" s="1" t="s">
        <v>353</v>
      </c>
      <c r="H1099" s="1" t="s">
        <v>41</v>
      </c>
      <c r="I1099" s="1" t="s">
        <v>42</v>
      </c>
      <c r="J1099" s="1"/>
      <c r="K1099" s="7"/>
    </row>
    <row r="1100" spans="1:11" x14ac:dyDescent="0.2">
      <c r="A1100" s="1">
        <v>1099</v>
      </c>
      <c r="B1100" s="1" t="s">
        <v>373</v>
      </c>
      <c r="C1100" s="1">
        <v>99</v>
      </c>
      <c r="D1100" s="1" t="s">
        <v>332</v>
      </c>
      <c r="E1100" s="1" t="s">
        <v>0</v>
      </c>
      <c r="F1100" s="1" t="s">
        <v>1</v>
      </c>
      <c r="G1100" s="1" t="s">
        <v>353</v>
      </c>
      <c r="H1100" s="1" t="s">
        <v>43</v>
      </c>
      <c r="I1100" s="1" t="s">
        <v>44</v>
      </c>
      <c r="J1100" s="1"/>
      <c r="K1100" s="7"/>
    </row>
    <row r="1101" spans="1:11" x14ac:dyDescent="0.2">
      <c r="A1101" s="1">
        <v>1100</v>
      </c>
      <c r="B1101" s="1" t="s">
        <v>373</v>
      </c>
      <c r="C1101" s="1">
        <v>99</v>
      </c>
      <c r="D1101" s="1" t="s">
        <v>332</v>
      </c>
      <c r="E1101" s="1" t="s">
        <v>0</v>
      </c>
      <c r="F1101" s="1" t="s">
        <v>1</v>
      </c>
      <c r="G1101" s="1" t="s">
        <v>353</v>
      </c>
      <c r="H1101" s="1" t="s">
        <v>45</v>
      </c>
      <c r="I1101" s="1" t="s">
        <v>46</v>
      </c>
      <c r="J1101" s="1"/>
      <c r="K1101" s="7"/>
    </row>
    <row r="1102" spans="1:11" x14ac:dyDescent="0.2">
      <c r="A1102" s="1">
        <v>1101</v>
      </c>
      <c r="B1102" s="1" t="s">
        <v>373</v>
      </c>
      <c r="C1102" s="1">
        <v>99</v>
      </c>
      <c r="D1102" s="1" t="s">
        <v>332</v>
      </c>
      <c r="E1102" s="1" t="s">
        <v>0</v>
      </c>
      <c r="F1102" s="1" t="s">
        <v>1</v>
      </c>
      <c r="G1102" s="1" t="s">
        <v>353</v>
      </c>
      <c r="H1102" s="1" t="s">
        <v>47</v>
      </c>
      <c r="I1102" s="1" t="s">
        <v>48</v>
      </c>
      <c r="J1102" s="1"/>
      <c r="K1102" s="7"/>
    </row>
    <row r="1103" spans="1:11" x14ac:dyDescent="0.2">
      <c r="A1103" s="1">
        <v>1102</v>
      </c>
      <c r="B1103" s="1" t="s">
        <v>373</v>
      </c>
      <c r="C1103" s="1">
        <v>99</v>
      </c>
      <c r="D1103" s="1" t="s">
        <v>332</v>
      </c>
      <c r="E1103" s="1" t="s">
        <v>0</v>
      </c>
      <c r="F1103" s="1" t="s">
        <v>1</v>
      </c>
      <c r="G1103" s="1" t="s">
        <v>353</v>
      </c>
      <c r="H1103" s="1" t="s">
        <v>49</v>
      </c>
      <c r="I1103" s="1" t="s">
        <v>50</v>
      </c>
      <c r="J1103" s="1"/>
      <c r="K1103" s="7"/>
    </row>
    <row r="1104" spans="1:11" x14ac:dyDescent="0.2">
      <c r="A1104" s="1">
        <v>1103</v>
      </c>
      <c r="B1104" s="1" t="s">
        <v>373</v>
      </c>
      <c r="C1104" s="1">
        <v>99</v>
      </c>
      <c r="D1104" s="1" t="s">
        <v>332</v>
      </c>
      <c r="E1104" s="1" t="s">
        <v>0</v>
      </c>
      <c r="F1104" s="1" t="s">
        <v>1</v>
      </c>
      <c r="G1104" s="1" t="s">
        <v>353</v>
      </c>
      <c r="H1104" s="1" t="s">
        <v>51</v>
      </c>
      <c r="I1104" s="1" t="s">
        <v>52</v>
      </c>
      <c r="J1104" s="1"/>
      <c r="K1104" s="7"/>
    </row>
    <row r="1105" spans="1:11" x14ac:dyDescent="0.2">
      <c r="A1105" s="1">
        <v>1104</v>
      </c>
      <c r="B1105" s="1" t="s">
        <v>373</v>
      </c>
      <c r="C1105" s="1">
        <v>99</v>
      </c>
      <c r="D1105" s="1" t="s">
        <v>332</v>
      </c>
      <c r="E1105" s="1" t="s">
        <v>0</v>
      </c>
      <c r="F1105" s="1" t="s">
        <v>1</v>
      </c>
      <c r="G1105" s="1" t="s">
        <v>353</v>
      </c>
      <c r="H1105" s="1" t="s">
        <v>53</v>
      </c>
      <c r="I1105" s="1" t="s">
        <v>54</v>
      </c>
      <c r="J1105" s="1"/>
      <c r="K1105" s="7"/>
    </row>
    <row r="1106" spans="1:11" x14ac:dyDescent="0.2">
      <c r="A1106" s="1">
        <v>1105</v>
      </c>
      <c r="B1106" s="1" t="s">
        <v>373</v>
      </c>
      <c r="C1106" s="1">
        <v>99</v>
      </c>
      <c r="D1106" s="1" t="s">
        <v>332</v>
      </c>
      <c r="E1106" s="1" t="s">
        <v>0</v>
      </c>
      <c r="F1106" s="1" t="s">
        <v>1</v>
      </c>
      <c r="G1106" s="1" t="s">
        <v>353</v>
      </c>
      <c r="H1106" s="1" t="s">
        <v>55</v>
      </c>
      <c r="I1106" s="1" t="s">
        <v>56</v>
      </c>
      <c r="J1106" s="1"/>
      <c r="K1106" s="7"/>
    </row>
    <row r="1107" spans="1:11" x14ac:dyDescent="0.2">
      <c r="A1107" s="1">
        <v>1106</v>
      </c>
      <c r="B1107" s="1" t="s">
        <v>373</v>
      </c>
      <c r="C1107" s="1">
        <v>99</v>
      </c>
      <c r="D1107" s="1" t="s">
        <v>332</v>
      </c>
      <c r="E1107" s="1" t="s">
        <v>0</v>
      </c>
      <c r="F1107" s="1" t="s">
        <v>1</v>
      </c>
      <c r="G1107" s="1" t="s">
        <v>353</v>
      </c>
      <c r="H1107" s="1" t="s">
        <v>57</v>
      </c>
      <c r="I1107" s="1" t="s">
        <v>58</v>
      </c>
      <c r="J1107" s="1"/>
      <c r="K1107" s="7"/>
    </row>
    <row r="1108" spans="1:11" x14ac:dyDescent="0.2">
      <c r="A1108" s="1">
        <v>1107</v>
      </c>
      <c r="B1108" s="1" t="s">
        <v>373</v>
      </c>
      <c r="C1108" s="1">
        <v>99</v>
      </c>
      <c r="D1108" s="1" t="s">
        <v>332</v>
      </c>
      <c r="E1108" s="1" t="s">
        <v>0</v>
      </c>
      <c r="F1108" s="1" t="s">
        <v>1</v>
      </c>
      <c r="G1108" s="1" t="s">
        <v>353</v>
      </c>
      <c r="H1108" s="1" t="s">
        <v>59</v>
      </c>
      <c r="I1108" s="1" t="s">
        <v>60</v>
      </c>
      <c r="J1108" s="1"/>
      <c r="K1108" s="7">
        <v>701</v>
      </c>
    </row>
    <row r="1109" spans="1:11" x14ac:dyDescent="0.2">
      <c r="A1109" s="1">
        <v>1108</v>
      </c>
      <c r="B1109" s="1" t="s">
        <v>373</v>
      </c>
      <c r="C1109" s="1">
        <v>99</v>
      </c>
      <c r="D1109" s="1" t="s">
        <v>332</v>
      </c>
      <c r="E1109" s="1" t="s">
        <v>0</v>
      </c>
      <c r="F1109" s="1" t="s">
        <v>1</v>
      </c>
      <c r="G1109" s="1" t="s">
        <v>353</v>
      </c>
      <c r="H1109" s="1" t="s">
        <v>61</v>
      </c>
      <c r="I1109" s="1" t="s">
        <v>62</v>
      </c>
      <c r="J1109" s="1"/>
      <c r="K1109" s="7"/>
    </row>
    <row r="1110" spans="1:11" x14ac:dyDescent="0.2">
      <c r="A1110" s="1">
        <v>1109</v>
      </c>
      <c r="B1110" s="1" t="s">
        <v>373</v>
      </c>
      <c r="C1110" s="1">
        <v>99</v>
      </c>
      <c r="D1110" s="1" t="s">
        <v>332</v>
      </c>
      <c r="E1110" s="1" t="s">
        <v>0</v>
      </c>
      <c r="F1110" s="1" t="s">
        <v>1</v>
      </c>
      <c r="G1110" s="1" t="s">
        <v>353</v>
      </c>
      <c r="H1110" s="1" t="s">
        <v>63</v>
      </c>
      <c r="I1110" s="1" t="s">
        <v>64</v>
      </c>
      <c r="J1110" s="1"/>
      <c r="K1110" s="7"/>
    </row>
    <row r="1111" spans="1:11" x14ac:dyDescent="0.2">
      <c r="A1111" s="1">
        <v>1110</v>
      </c>
      <c r="B1111" s="1" t="s">
        <v>373</v>
      </c>
      <c r="C1111" s="1">
        <v>99</v>
      </c>
      <c r="D1111" s="1" t="s">
        <v>332</v>
      </c>
      <c r="E1111" s="1" t="s">
        <v>0</v>
      </c>
      <c r="F1111" s="1" t="s">
        <v>1</v>
      </c>
      <c r="G1111" s="1" t="s">
        <v>353</v>
      </c>
      <c r="H1111" s="1" t="s">
        <v>65</v>
      </c>
      <c r="I1111" s="1" t="s">
        <v>66</v>
      </c>
      <c r="J1111" s="1"/>
      <c r="K1111" s="7"/>
    </row>
    <row r="1112" spans="1:11" x14ac:dyDescent="0.2">
      <c r="A1112" s="1">
        <v>1111</v>
      </c>
      <c r="B1112" s="1" t="s">
        <v>373</v>
      </c>
      <c r="C1112" s="1">
        <v>99</v>
      </c>
      <c r="D1112" s="1" t="s">
        <v>332</v>
      </c>
      <c r="E1112" s="1" t="s">
        <v>0</v>
      </c>
      <c r="F1112" s="1" t="s">
        <v>1</v>
      </c>
      <c r="G1112" s="1" t="s">
        <v>353</v>
      </c>
      <c r="H1112" s="1" t="s">
        <v>67</v>
      </c>
      <c r="I1112" s="1" t="s">
        <v>68</v>
      </c>
      <c r="J1112" s="1"/>
      <c r="K1112" s="7"/>
    </row>
    <row r="1113" spans="1:11" x14ac:dyDescent="0.2">
      <c r="A1113" s="1">
        <v>1112</v>
      </c>
      <c r="B1113" s="1" t="s">
        <v>373</v>
      </c>
      <c r="C1113" s="1">
        <v>99</v>
      </c>
      <c r="D1113" s="1" t="s">
        <v>332</v>
      </c>
      <c r="E1113" s="1" t="s">
        <v>0</v>
      </c>
      <c r="F1113" s="1" t="s">
        <v>1</v>
      </c>
      <c r="G1113" s="1" t="s">
        <v>353</v>
      </c>
      <c r="H1113" s="1" t="s">
        <v>69</v>
      </c>
      <c r="I1113" s="1" t="s">
        <v>70</v>
      </c>
      <c r="J1113" s="1"/>
      <c r="K1113" s="7"/>
    </row>
    <row r="1114" spans="1:11" x14ac:dyDescent="0.2">
      <c r="A1114" s="1">
        <v>1113</v>
      </c>
      <c r="B1114" s="1" t="s">
        <v>373</v>
      </c>
      <c r="C1114" s="1">
        <v>99</v>
      </c>
      <c r="D1114" s="1" t="s">
        <v>332</v>
      </c>
      <c r="E1114" s="1" t="s">
        <v>0</v>
      </c>
      <c r="F1114" s="1" t="s">
        <v>1</v>
      </c>
      <c r="G1114" s="1" t="s">
        <v>353</v>
      </c>
      <c r="H1114" s="1" t="s">
        <v>71</v>
      </c>
      <c r="I1114" s="1" t="s">
        <v>72</v>
      </c>
      <c r="J1114" s="1"/>
      <c r="K1114" s="7"/>
    </row>
    <row r="1115" spans="1:11" x14ac:dyDescent="0.2">
      <c r="A1115" s="1">
        <v>1114</v>
      </c>
      <c r="B1115" s="1" t="s">
        <v>373</v>
      </c>
      <c r="C1115" s="1">
        <v>99</v>
      </c>
      <c r="D1115" s="1" t="s">
        <v>332</v>
      </c>
      <c r="E1115" s="1" t="s">
        <v>0</v>
      </c>
      <c r="F1115" s="1" t="s">
        <v>1</v>
      </c>
      <c r="G1115" s="1" t="s">
        <v>353</v>
      </c>
      <c r="H1115" s="1" t="s">
        <v>73</v>
      </c>
      <c r="I1115" s="1" t="s">
        <v>74</v>
      </c>
      <c r="J1115" s="1"/>
      <c r="K1115" s="7"/>
    </row>
    <row r="1116" spans="1:11" x14ac:dyDescent="0.2">
      <c r="A1116" s="1">
        <v>1115</v>
      </c>
      <c r="B1116" s="1" t="s">
        <v>373</v>
      </c>
      <c r="C1116" s="1">
        <v>99</v>
      </c>
      <c r="D1116" s="1" t="s">
        <v>332</v>
      </c>
      <c r="E1116" s="1" t="s">
        <v>0</v>
      </c>
      <c r="F1116" s="1" t="s">
        <v>1</v>
      </c>
      <c r="G1116" s="1" t="s">
        <v>353</v>
      </c>
      <c r="H1116" s="1" t="s">
        <v>75</v>
      </c>
      <c r="I1116" s="1" t="s">
        <v>76</v>
      </c>
      <c r="J1116" s="1"/>
      <c r="K1116" s="7"/>
    </row>
    <row r="1117" spans="1:11" x14ac:dyDescent="0.2">
      <c r="A1117" s="1">
        <v>1116</v>
      </c>
      <c r="B1117" s="1" t="s">
        <v>373</v>
      </c>
      <c r="C1117" s="1">
        <v>99</v>
      </c>
      <c r="D1117" s="1" t="s">
        <v>332</v>
      </c>
      <c r="E1117" s="1" t="s">
        <v>0</v>
      </c>
      <c r="F1117" s="1" t="s">
        <v>1</v>
      </c>
      <c r="G1117" s="1" t="s">
        <v>353</v>
      </c>
      <c r="H1117" s="1" t="s">
        <v>77</v>
      </c>
      <c r="I1117" s="1" t="s">
        <v>78</v>
      </c>
      <c r="J1117" s="1"/>
      <c r="K1117" s="7"/>
    </row>
    <row r="1118" spans="1:11" x14ac:dyDescent="0.2">
      <c r="A1118" s="1">
        <v>1117</v>
      </c>
      <c r="B1118" s="1" t="s">
        <v>373</v>
      </c>
      <c r="C1118" s="1">
        <v>99</v>
      </c>
      <c r="D1118" s="1" t="s">
        <v>332</v>
      </c>
      <c r="E1118" s="1" t="s">
        <v>0</v>
      </c>
      <c r="F1118" s="1" t="s">
        <v>1</v>
      </c>
      <c r="G1118" s="1" t="s">
        <v>353</v>
      </c>
      <c r="H1118" s="1" t="s">
        <v>79</v>
      </c>
      <c r="I1118" s="1" t="s">
        <v>80</v>
      </c>
      <c r="J1118" s="1"/>
      <c r="K1118" s="7"/>
    </row>
    <row r="1119" spans="1:11" x14ac:dyDescent="0.2">
      <c r="A1119" s="1">
        <v>1118</v>
      </c>
      <c r="B1119" s="1" t="s">
        <v>373</v>
      </c>
      <c r="C1119" s="1">
        <v>99</v>
      </c>
      <c r="D1119" s="1" t="s">
        <v>332</v>
      </c>
      <c r="E1119" s="1" t="s">
        <v>0</v>
      </c>
      <c r="F1119" s="1" t="s">
        <v>1</v>
      </c>
      <c r="G1119" s="1" t="s">
        <v>353</v>
      </c>
      <c r="H1119" s="1" t="s">
        <v>81</v>
      </c>
      <c r="I1119" s="1" t="s">
        <v>82</v>
      </c>
      <c r="J1119" s="1"/>
      <c r="K1119" s="7"/>
    </row>
    <row r="1120" spans="1:11" x14ac:dyDescent="0.2">
      <c r="A1120" s="1">
        <v>1119</v>
      </c>
      <c r="B1120" s="1" t="s">
        <v>373</v>
      </c>
      <c r="C1120" s="1">
        <v>99</v>
      </c>
      <c r="D1120" s="1" t="s">
        <v>332</v>
      </c>
      <c r="E1120" s="1" t="s">
        <v>0</v>
      </c>
      <c r="F1120" s="1" t="s">
        <v>1</v>
      </c>
      <c r="G1120" s="1" t="s">
        <v>353</v>
      </c>
      <c r="H1120" s="1" t="s">
        <v>83</v>
      </c>
      <c r="I1120" s="1" t="s">
        <v>84</v>
      </c>
      <c r="J1120" s="1"/>
      <c r="K1120" s="7"/>
    </row>
    <row r="1121" spans="1:11" x14ac:dyDescent="0.2">
      <c r="A1121" s="1">
        <v>1120</v>
      </c>
      <c r="B1121" s="1" t="s">
        <v>373</v>
      </c>
      <c r="C1121" s="1">
        <v>99</v>
      </c>
      <c r="D1121" s="1" t="s">
        <v>332</v>
      </c>
      <c r="E1121" s="1" t="s">
        <v>0</v>
      </c>
      <c r="F1121" s="1" t="s">
        <v>1</v>
      </c>
      <c r="G1121" s="1" t="s">
        <v>353</v>
      </c>
      <c r="H1121" s="1" t="s">
        <v>85</v>
      </c>
      <c r="I1121" s="1" t="s">
        <v>86</v>
      </c>
      <c r="J1121" s="1"/>
      <c r="K1121" s="7"/>
    </row>
    <row r="1122" spans="1:11" x14ac:dyDescent="0.2">
      <c r="A1122" s="1">
        <v>1121</v>
      </c>
      <c r="B1122" s="1" t="s">
        <v>373</v>
      </c>
      <c r="C1122" s="1">
        <v>99</v>
      </c>
      <c r="D1122" s="1" t="s">
        <v>332</v>
      </c>
      <c r="E1122" s="1" t="s">
        <v>0</v>
      </c>
      <c r="F1122" s="1" t="s">
        <v>8</v>
      </c>
      <c r="G1122" s="1" t="s">
        <v>353</v>
      </c>
      <c r="H1122" s="1" t="s">
        <v>87</v>
      </c>
      <c r="I1122" s="1" t="s">
        <v>88</v>
      </c>
      <c r="J1122" s="1"/>
      <c r="K1122" s="7">
        <v>393113</v>
      </c>
    </row>
    <row r="1123" spans="1:11" x14ac:dyDescent="0.2">
      <c r="A1123" s="1">
        <v>1122</v>
      </c>
      <c r="B1123" s="1" t="s">
        <v>373</v>
      </c>
      <c r="C1123" s="1">
        <v>99</v>
      </c>
      <c r="D1123" s="1" t="s">
        <v>332</v>
      </c>
      <c r="E1123" s="1" t="s">
        <v>0</v>
      </c>
      <c r="F1123" s="1" t="s">
        <v>1</v>
      </c>
      <c r="G1123" s="1" t="s">
        <v>353</v>
      </c>
      <c r="H1123" s="1" t="s">
        <v>89</v>
      </c>
      <c r="I1123" s="1" t="s">
        <v>90</v>
      </c>
      <c r="J1123" s="1"/>
      <c r="K1123" s="7"/>
    </row>
    <row r="1124" spans="1:11" x14ac:dyDescent="0.2">
      <c r="A1124" s="1">
        <v>1123</v>
      </c>
      <c r="B1124" s="1" t="s">
        <v>373</v>
      </c>
      <c r="C1124" s="1">
        <v>99</v>
      </c>
      <c r="D1124" s="1" t="s">
        <v>332</v>
      </c>
      <c r="E1124" s="1" t="s">
        <v>0</v>
      </c>
      <c r="F1124" s="1" t="s">
        <v>1</v>
      </c>
      <c r="G1124" s="1" t="s">
        <v>353</v>
      </c>
      <c r="H1124" s="1" t="s">
        <v>91</v>
      </c>
      <c r="I1124" s="1" t="s">
        <v>92</v>
      </c>
      <c r="J1124" s="1"/>
      <c r="K1124" s="7"/>
    </row>
    <row r="1125" spans="1:11" x14ac:dyDescent="0.2">
      <c r="A1125" s="1">
        <v>1124</v>
      </c>
      <c r="B1125" s="1" t="s">
        <v>373</v>
      </c>
      <c r="C1125" s="1">
        <v>99</v>
      </c>
      <c r="D1125" s="1" t="s">
        <v>332</v>
      </c>
      <c r="E1125" s="1" t="s">
        <v>0</v>
      </c>
      <c r="F1125" s="1" t="s">
        <v>1</v>
      </c>
      <c r="G1125" s="1" t="s">
        <v>353</v>
      </c>
      <c r="H1125" s="1" t="s">
        <v>93</v>
      </c>
      <c r="I1125" s="1" t="s">
        <v>94</v>
      </c>
      <c r="J1125" s="1"/>
      <c r="K1125" s="7"/>
    </row>
    <row r="1126" spans="1:11" x14ac:dyDescent="0.2">
      <c r="A1126" s="1">
        <v>1125</v>
      </c>
      <c r="B1126" s="1" t="s">
        <v>373</v>
      </c>
      <c r="C1126" s="1">
        <v>99</v>
      </c>
      <c r="D1126" s="1" t="s">
        <v>332</v>
      </c>
      <c r="E1126" s="1" t="s">
        <v>0</v>
      </c>
      <c r="F1126" s="1" t="s">
        <v>1</v>
      </c>
      <c r="G1126" s="1" t="s">
        <v>353</v>
      </c>
      <c r="H1126" s="1" t="s">
        <v>95</v>
      </c>
      <c r="I1126" s="1" t="s">
        <v>96</v>
      </c>
      <c r="J1126" s="1"/>
      <c r="K1126" s="7"/>
    </row>
    <row r="1127" spans="1:11" x14ac:dyDescent="0.2">
      <c r="A1127" s="1">
        <v>1126</v>
      </c>
      <c r="B1127" s="1" t="s">
        <v>373</v>
      </c>
      <c r="C1127" s="1">
        <v>99</v>
      </c>
      <c r="D1127" s="1" t="s">
        <v>332</v>
      </c>
      <c r="E1127" s="1" t="s">
        <v>0</v>
      </c>
      <c r="F1127" s="1" t="s">
        <v>1</v>
      </c>
      <c r="G1127" s="1" t="s">
        <v>353</v>
      </c>
      <c r="H1127" s="1" t="s">
        <v>97</v>
      </c>
      <c r="I1127" s="1" t="s">
        <v>98</v>
      </c>
      <c r="J1127" s="1"/>
      <c r="K1127" s="7"/>
    </row>
    <row r="1128" spans="1:11" x14ac:dyDescent="0.2">
      <c r="A1128" s="1">
        <v>1127</v>
      </c>
      <c r="B1128" s="1" t="s">
        <v>373</v>
      </c>
      <c r="C1128" s="1">
        <v>99</v>
      </c>
      <c r="D1128" s="1" t="s">
        <v>332</v>
      </c>
      <c r="E1128" s="1" t="s">
        <v>0</v>
      </c>
      <c r="F1128" s="1" t="s">
        <v>1</v>
      </c>
      <c r="G1128" s="1" t="s">
        <v>353</v>
      </c>
      <c r="H1128" s="1" t="s">
        <v>99</v>
      </c>
      <c r="I1128" s="1" t="s">
        <v>100</v>
      </c>
      <c r="J1128" s="1"/>
      <c r="K1128" s="7">
        <v>2193</v>
      </c>
    </row>
    <row r="1129" spans="1:11" x14ac:dyDescent="0.2">
      <c r="A1129" s="1">
        <v>1128</v>
      </c>
      <c r="B1129" s="1" t="s">
        <v>373</v>
      </c>
      <c r="C1129" s="1">
        <v>99</v>
      </c>
      <c r="D1129" s="1" t="s">
        <v>332</v>
      </c>
      <c r="E1129" s="1" t="s">
        <v>0</v>
      </c>
      <c r="F1129" s="1" t="s">
        <v>1</v>
      </c>
      <c r="G1129" s="1" t="s">
        <v>353</v>
      </c>
      <c r="H1129" s="1" t="s">
        <v>101</v>
      </c>
      <c r="I1129" s="1" t="s">
        <v>102</v>
      </c>
      <c r="J1129" s="1"/>
      <c r="K1129" s="7"/>
    </row>
    <row r="1130" spans="1:11" x14ac:dyDescent="0.2">
      <c r="A1130" s="1">
        <v>1129</v>
      </c>
      <c r="B1130" s="1" t="s">
        <v>373</v>
      </c>
      <c r="C1130" s="1">
        <v>99</v>
      </c>
      <c r="D1130" s="1" t="s">
        <v>332</v>
      </c>
      <c r="E1130" s="1" t="s">
        <v>0</v>
      </c>
      <c r="F1130" s="1" t="s">
        <v>1</v>
      </c>
      <c r="G1130" s="1" t="s">
        <v>353</v>
      </c>
      <c r="H1130" s="1" t="s">
        <v>103</v>
      </c>
      <c r="I1130" s="1" t="s">
        <v>104</v>
      </c>
      <c r="J1130" s="1"/>
      <c r="K1130" s="7"/>
    </row>
    <row r="1131" spans="1:11" x14ac:dyDescent="0.2">
      <c r="A1131" s="1">
        <v>1130</v>
      </c>
      <c r="B1131" s="1" t="s">
        <v>373</v>
      </c>
      <c r="C1131" s="1">
        <v>99</v>
      </c>
      <c r="D1131" s="1" t="s">
        <v>332</v>
      </c>
      <c r="E1131" s="1" t="s">
        <v>0</v>
      </c>
      <c r="F1131" s="1" t="s">
        <v>1</v>
      </c>
      <c r="G1131" s="1" t="s">
        <v>353</v>
      </c>
      <c r="H1131" s="1" t="s">
        <v>105</v>
      </c>
      <c r="I1131" s="1" t="s">
        <v>106</v>
      </c>
      <c r="J1131" s="1"/>
      <c r="K1131" s="7"/>
    </row>
    <row r="1132" spans="1:11" x14ac:dyDescent="0.2">
      <c r="A1132" s="1">
        <v>1131</v>
      </c>
      <c r="B1132" s="1" t="s">
        <v>373</v>
      </c>
      <c r="C1132" s="1">
        <v>99</v>
      </c>
      <c r="D1132" s="1" t="s">
        <v>332</v>
      </c>
      <c r="E1132" s="1" t="s">
        <v>0</v>
      </c>
      <c r="F1132" s="1" t="s">
        <v>8</v>
      </c>
      <c r="G1132" s="1" t="s">
        <v>353</v>
      </c>
      <c r="H1132" s="1" t="s">
        <v>107</v>
      </c>
      <c r="I1132" s="1" t="s">
        <v>108</v>
      </c>
      <c r="J1132" s="1"/>
      <c r="K1132" s="7">
        <v>395306</v>
      </c>
    </row>
    <row r="1133" spans="1:11" x14ac:dyDescent="0.2">
      <c r="A1133" s="1">
        <v>1132</v>
      </c>
      <c r="B1133" s="1" t="s">
        <v>373</v>
      </c>
      <c r="C1133" s="1">
        <v>99</v>
      </c>
      <c r="D1133" s="1" t="s">
        <v>332</v>
      </c>
      <c r="E1133" s="1" t="s">
        <v>109</v>
      </c>
      <c r="F1133" s="1" t="s">
        <v>1</v>
      </c>
      <c r="G1133" s="1" t="s">
        <v>354</v>
      </c>
      <c r="H1133" s="1" t="s">
        <v>110</v>
      </c>
      <c r="I1133" s="1" t="s">
        <v>111</v>
      </c>
      <c r="J1133" s="1"/>
      <c r="K1133" s="7"/>
    </row>
    <row r="1134" spans="1:11" x14ac:dyDescent="0.2">
      <c r="A1134" s="1">
        <v>1133</v>
      </c>
      <c r="B1134" s="1" t="s">
        <v>373</v>
      </c>
      <c r="C1134" s="1">
        <v>99</v>
      </c>
      <c r="D1134" s="1" t="s">
        <v>332</v>
      </c>
      <c r="E1134" s="1" t="s">
        <v>109</v>
      </c>
      <c r="F1134" s="1" t="s">
        <v>1</v>
      </c>
      <c r="G1134" s="1" t="s">
        <v>354</v>
      </c>
      <c r="H1134" s="1" t="s">
        <v>112</v>
      </c>
      <c r="I1134" s="1" t="s">
        <v>113</v>
      </c>
      <c r="J1134" s="1"/>
      <c r="K1134" s="7"/>
    </row>
    <row r="1135" spans="1:11" x14ac:dyDescent="0.2">
      <c r="A1135" s="1">
        <v>1134</v>
      </c>
      <c r="B1135" s="1" t="s">
        <v>373</v>
      </c>
      <c r="C1135" s="1">
        <v>99</v>
      </c>
      <c r="D1135" s="1" t="s">
        <v>332</v>
      </c>
      <c r="E1135" s="1" t="s">
        <v>109</v>
      </c>
      <c r="F1135" s="1" t="s">
        <v>1</v>
      </c>
      <c r="G1135" s="1" t="s">
        <v>354</v>
      </c>
      <c r="H1135" s="1" t="s">
        <v>114</v>
      </c>
      <c r="I1135" s="1" t="s">
        <v>115</v>
      </c>
      <c r="J1135" s="1"/>
      <c r="K1135" s="7"/>
    </row>
    <row r="1136" spans="1:11" x14ac:dyDescent="0.2">
      <c r="A1136" s="1">
        <v>1135</v>
      </c>
      <c r="B1136" s="1" t="s">
        <v>373</v>
      </c>
      <c r="C1136" s="1">
        <v>99</v>
      </c>
      <c r="D1136" s="1" t="s">
        <v>332</v>
      </c>
      <c r="E1136" s="1" t="s">
        <v>109</v>
      </c>
      <c r="F1136" s="1" t="s">
        <v>1</v>
      </c>
      <c r="G1136" s="1" t="s">
        <v>355</v>
      </c>
      <c r="H1136" s="1" t="s">
        <v>116</v>
      </c>
      <c r="I1136" s="1" t="s">
        <v>117</v>
      </c>
      <c r="J1136" s="1"/>
      <c r="K1136" s="7"/>
    </row>
    <row r="1137" spans="1:11" x14ac:dyDescent="0.2">
      <c r="A1137" s="1">
        <v>1136</v>
      </c>
      <c r="B1137" s="1" t="s">
        <v>373</v>
      </c>
      <c r="C1137" s="1">
        <v>99</v>
      </c>
      <c r="D1137" s="1" t="s">
        <v>332</v>
      </c>
      <c r="E1137" s="1" t="s">
        <v>109</v>
      </c>
      <c r="F1137" s="1" t="s">
        <v>1</v>
      </c>
      <c r="G1137" s="1" t="s">
        <v>355</v>
      </c>
      <c r="H1137" s="1" t="s">
        <v>118</v>
      </c>
      <c r="I1137" s="1" t="s">
        <v>119</v>
      </c>
      <c r="J1137" s="1"/>
      <c r="K1137" s="7"/>
    </row>
    <row r="1138" spans="1:11" x14ac:dyDescent="0.2">
      <c r="A1138" s="1">
        <v>1137</v>
      </c>
      <c r="B1138" s="1" t="s">
        <v>373</v>
      </c>
      <c r="C1138" s="1">
        <v>99</v>
      </c>
      <c r="D1138" s="1" t="s">
        <v>332</v>
      </c>
      <c r="E1138" s="1" t="s">
        <v>109</v>
      </c>
      <c r="F1138" s="1" t="s">
        <v>1</v>
      </c>
      <c r="G1138" s="1" t="s">
        <v>355</v>
      </c>
      <c r="H1138" s="1" t="s">
        <v>120</v>
      </c>
      <c r="I1138" s="1" t="s">
        <v>121</v>
      </c>
      <c r="J1138" s="1"/>
      <c r="K1138" s="7"/>
    </row>
    <row r="1139" spans="1:11" x14ac:dyDescent="0.2">
      <c r="A1139" s="1">
        <v>1138</v>
      </c>
      <c r="B1139" s="1" t="s">
        <v>373</v>
      </c>
      <c r="C1139" s="1">
        <v>99</v>
      </c>
      <c r="D1139" s="1" t="s">
        <v>332</v>
      </c>
      <c r="E1139" s="1" t="s">
        <v>109</v>
      </c>
      <c r="F1139" s="1" t="s">
        <v>1</v>
      </c>
      <c r="G1139" s="1" t="s">
        <v>355</v>
      </c>
      <c r="H1139" s="1" t="s">
        <v>122</v>
      </c>
      <c r="I1139" s="1" t="s">
        <v>123</v>
      </c>
      <c r="J1139" s="1"/>
      <c r="K1139" s="7"/>
    </row>
    <row r="1140" spans="1:11" x14ac:dyDescent="0.2">
      <c r="A1140" s="1">
        <v>1139</v>
      </c>
      <c r="B1140" s="1" t="s">
        <v>373</v>
      </c>
      <c r="C1140" s="1">
        <v>99</v>
      </c>
      <c r="D1140" s="1" t="s">
        <v>332</v>
      </c>
      <c r="E1140" s="1" t="s">
        <v>109</v>
      </c>
      <c r="F1140" s="1" t="s">
        <v>1</v>
      </c>
      <c r="G1140" s="1" t="s">
        <v>355</v>
      </c>
      <c r="H1140" s="1" t="s">
        <v>124</v>
      </c>
      <c r="I1140" s="1" t="s">
        <v>125</v>
      </c>
      <c r="J1140" s="1"/>
      <c r="K1140" s="7"/>
    </row>
    <row r="1141" spans="1:11" x14ac:dyDescent="0.2">
      <c r="A1141" s="1">
        <v>1140</v>
      </c>
      <c r="B1141" s="1" t="s">
        <v>373</v>
      </c>
      <c r="C1141" s="1">
        <v>99</v>
      </c>
      <c r="D1141" s="1" t="s">
        <v>332</v>
      </c>
      <c r="E1141" s="1" t="s">
        <v>109</v>
      </c>
      <c r="F1141" s="1" t="s">
        <v>1</v>
      </c>
      <c r="G1141" s="1" t="s">
        <v>355</v>
      </c>
      <c r="H1141" s="1" t="s">
        <v>126</v>
      </c>
      <c r="I1141" s="1" t="s">
        <v>127</v>
      </c>
      <c r="J1141" s="1"/>
      <c r="K1141" s="7"/>
    </row>
    <row r="1142" spans="1:11" x14ac:dyDescent="0.2">
      <c r="A1142" s="1">
        <v>1141</v>
      </c>
      <c r="B1142" s="1" t="s">
        <v>373</v>
      </c>
      <c r="C1142" s="1">
        <v>99</v>
      </c>
      <c r="D1142" s="1" t="s">
        <v>332</v>
      </c>
      <c r="E1142" s="1" t="s">
        <v>109</v>
      </c>
      <c r="F1142" s="1" t="s">
        <v>1</v>
      </c>
      <c r="G1142" s="1" t="s">
        <v>355</v>
      </c>
      <c r="H1142" s="1" t="s">
        <v>128</v>
      </c>
      <c r="I1142" s="1" t="s">
        <v>129</v>
      </c>
      <c r="J1142" s="1"/>
      <c r="K1142" s="7"/>
    </row>
    <row r="1143" spans="1:11" x14ac:dyDescent="0.2">
      <c r="A1143" s="1">
        <v>1142</v>
      </c>
      <c r="B1143" s="1" t="s">
        <v>373</v>
      </c>
      <c r="C1143" s="1">
        <v>99</v>
      </c>
      <c r="D1143" s="1" t="s">
        <v>332</v>
      </c>
      <c r="E1143" s="1" t="s">
        <v>109</v>
      </c>
      <c r="F1143" s="1" t="s">
        <v>1</v>
      </c>
      <c r="G1143" s="1" t="s">
        <v>355</v>
      </c>
      <c r="H1143" s="1" t="s">
        <v>130</v>
      </c>
      <c r="I1143" s="1" t="s">
        <v>131</v>
      </c>
      <c r="J1143" s="1"/>
      <c r="K1143" s="7"/>
    </row>
    <row r="1144" spans="1:11" x14ac:dyDescent="0.2">
      <c r="A1144" s="1">
        <v>1143</v>
      </c>
      <c r="B1144" s="1" t="s">
        <v>373</v>
      </c>
      <c r="C1144" s="1">
        <v>99</v>
      </c>
      <c r="D1144" s="1" t="s">
        <v>332</v>
      </c>
      <c r="E1144" s="1" t="s">
        <v>109</v>
      </c>
      <c r="F1144" s="1" t="s">
        <v>1</v>
      </c>
      <c r="G1144" s="1" t="s">
        <v>355</v>
      </c>
      <c r="H1144" s="1" t="s">
        <v>132</v>
      </c>
      <c r="I1144" s="1" t="s">
        <v>133</v>
      </c>
      <c r="J1144" s="1"/>
      <c r="K1144" s="7"/>
    </row>
    <row r="1145" spans="1:11" x14ac:dyDescent="0.2">
      <c r="A1145" s="1">
        <v>1144</v>
      </c>
      <c r="B1145" s="1" t="s">
        <v>373</v>
      </c>
      <c r="C1145" s="1">
        <v>99</v>
      </c>
      <c r="D1145" s="1" t="s">
        <v>332</v>
      </c>
      <c r="E1145" s="1" t="s">
        <v>109</v>
      </c>
      <c r="F1145" s="1" t="s">
        <v>1</v>
      </c>
      <c r="G1145" s="1" t="s">
        <v>355</v>
      </c>
      <c r="H1145" s="1" t="s">
        <v>134</v>
      </c>
      <c r="I1145" s="1" t="s">
        <v>135</v>
      </c>
      <c r="J1145" s="1"/>
      <c r="K1145" s="7"/>
    </row>
    <row r="1146" spans="1:11" x14ac:dyDescent="0.2">
      <c r="A1146" s="1">
        <v>1145</v>
      </c>
      <c r="B1146" s="1" t="s">
        <v>373</v>
      </c>
      <c r="C1146" s="1">
        <v>99</v>
      </c>
      <c r="D1146" s="1" t="s">
        <v>332</v>
      </c>
      <c r="E1146" s="1" t="s">
        <v>109</v>
      </c>
      <c r="F1146" s="1" t="s">
        <v>1</v>
      </c>
      <c r="G1146" s="1" t="s">
        <v>355</v>
      </c>
      <c r="H1146" s="1" t="s">
        <v>136</v>
      </c>
      <c r="I1146" s="1" t="s">
        <v>137</v>
      </c>
      <c r="J1146" s="1"/>
      <c r="K1146" s="7"/>
    </row>
    <row r="1147" spans="1:11" x14ac:dyDescent="0.2">
      <c r="A1147" s="1">
        <v>1146</v>
      </c>
      <c r="B1147" s="1" t="s">
        <v>373</v>
      </c>
      <c r="C1147" s="1">
        <v>99</v>
      </c>
      <c r="D1147" s="1" t="s">
        <v>332</v>
      </c>
      <c r="E1147" s="1" t="s">
        <v>109</v>
      </c>
      <c r="F1147" s="1" t="s">
        <v>1</v>
      </c>
      <c r="G1147" s="1" t="s">
        <v>355</v>
      </c>
      <c r="H1147" s="1" t="s">
        <v>138</v>
      </c>
      <c r="I1147" s="1" t="s">
        <v>139</v>
      </c>
      <c r="J1147" s="1"/>
      <c r="K1147" s="7"/>
    </row>
    <row r="1148" spans="1:11" x14ac:dyDescent="0.2">
      <c r="A1148" s="1">
        <v>1147</v>
      </c>
      <c r="B1148" s="1" t="s">
        <v>373</v>
      </c>
      <c r="C1148" s="1">
        <v>99</v>
      </c>
      <c r="D1148" s="1" t="s">
        <v>332</v>
      </c>
      <c r="E1148" s="1" t="s">
        <v>109</v>
      </c>
      <c r="F1148" s="1" t="s">
        <v>1</v>
      </c>
      <c r="G1148" s="1" t="s">
        <v>355</v>
      </c>
      <c r="H1148" s="1" t="s">
        <v>140</v>
      </c>
      <c r="I1148" s="1" t="s">
        <v>141</v>
      </c>
      <c r="J1148" s="1"/>
      <c r="K1148" s="7"/>
    </row>
    <row r="1149" spans="1:11" x14ac:dyDescent="0.2">
      <c r="A1149" s="1">
        <v>1148</v>
      </c>
      <c r="B1149" s="1" t="s">
        <v>373</v>
      </c>
      <c r="C1149" s="1">
        <v>99</v>
      </c>
      <c r="D1149" s="1" t="s">
        <v>332</v>
      </c>
      <c r="E1149" s="1" t="s">
        <v>109</v>
      </c>
      <c r="F1149" s="1" t="s">
        <v>1</v>
      </c>
      <c r="G1149" s="1" t="s">
        <v>355</v>
      </c>
      <c r="H1149" s="1" t="s">
        <v>142</v>
      </c>
      <c r="I1149" s="1" t="s">
        <v>143</v>
      </c>
      <c r="J1149" s="1"/>
      <c r="K1149" s="7"/>
    </row>
    <row r="1150" spans="1:11" x14ac:dyDescent="0.2">
      <c r="A1150" s="1">
        <v>1149</v>
      </c>
      <c r="B1150" s="1" t="s">
        <v>373</v>
      </c>
      <c r="C1150" s="1">
        <v>99</v>
      </c>
      <c r="D1150" s="1" t="s">
        <v>332</v>
      </c>
      <c r="E1150" s="1" t="s">
        <v>109</v>
      </c>
      <c r="F1150" s="1" t="s">
        <v>1</v>
      </c>
      <c r="G1150" s="1" t="s">
        <v>355</v>
      </c>
      <c r="H1150" s="1" t="s">
        <v>144</v>
      </c>
      <c r="I1150" s="1" t="s">
        <v>145</v>
      </c>
      <c r="J1150" s="1"/>
      <c r="K1150" s="7"/>
    </row>
    <row r="1151" spans="1:11" x14ac:dyDescent="0.2">
      <c r="A1151" s="1">
        <v>1150</v>
      </c>
      <c r="B1151" s="1" t="s">
        <v>373</v>
      </c>
      <c r="C1151" s="1">
        <v>99</v>
      </c>
      <c r="D1151" s="1" t="s">
        <v>332</v>
      </c>
      <c r="E1151" s="1" t="s">
        <v>109</v>
      </c>
      <c r="F1151" s="1" t="s">
        <v>1</v>
      </c>
      <c r="G1151" s="1" t="s">
        <v>355</v>
      </c>
      <c r="H1151" s="1" t="s">
        <v>146</v>
      </c>
      <c r="I1151" s="1" t="s">
        <v>147</v>
      </c>
      <c r="J1151" s="1"/>
      <c r="K1151" s="7"/>
    </row>
    <row r="1152" spans="1:11" x14ac:dyDescent="0.2">
      <c r="A1152" s="1">
        <v>1151</v>
      </c>
      <c r="B1152" s="1" t="s">
        <v>373</v>
      </c>
      <c r="C1152" s="1">
        <v>99</v>
      </c>
      <c r="D1152" s="1" t="s">
        <v>332</v>
      </c>
      <c r="E1152" s="1" t="s">
        <v>109</v>
      </c>
      <c r="F1152" s="1" t="s">
        <v>1</v>
      </c>
      <c r="G1152" s="1" t="s">
        <v>355</v>
      </c>
      <c r="H1152" s="1" t="s">
        <v>148</v>
      </c>
      <c r="I1152" s="1" t="s">
        <v>149</v>
      </c>
      <c r="J1152" s="1"/>
      <c r="K1152" s="7"/>
    </row>
    <row r="1153" spans="1:11" x14ac:dyDescent="0.2">
      <c r="A1153" s="1">
        <v>1152</v>
      </c>
      <c r="B1153" s="1" t="s">
        <v>373</v>
      </c>
      <c r="C1153" s="1">
        <v>99</v>
      </c>
      <c r="D1153" s="1" t="s">
        <v>332</v>
      </c>
      <c r="E1153" s="1" t="s">
        <v>109</v>
      </c>
      <c r="F1153" s="1" t="s">
        <v>1</v>
      </c>
      <c r="G1153" s="1" t="s">
        <v>355</v>
      </c>
      <c r="H1153" s="1" t="s">
        <v>150</v>
      </c>
      <c r="I1153" s="1" t="s">
        <v>151</v>
      </c>
      <c r="J1153" s="1"/>
      <c r="K1153" s="7"/>
    </row>
    <row r="1154" spans="1:11" x14ac:dyDescent="0.2">
      <c r="A1154" s="1">
        <v>1153</v>
      </c>
      <c r="B1154" s="1" t="s">
        <v>373</v>
      </c>
      <c r="C1154" s="1">
        <v>99</v>
      </c>
      <c r="D1154" s="1" t="s">
        <v>332</v>
      </c>
      <c r="E1154" s="1" t="s">
        <v>109</v>
      </c>
      <c r="F1154" s="1" t="s">
        <v>1</v>
      </c>
      <c r="G1154" s="1" t="s">
        <v>355</v>
      </c>
      <c r="H1154" s="1" t="s">
        <v>152</v>
      </c>
      <c r="I1154" s="1" t="s">
        <v>153</v>
      </c>
      <c r="J1154" s="1"/>
      <c r="K1154" s="7"/>
    </row>
    <row r="1155" spans="1:11" x14ac:dyDescent="0.2">
      <c r="A1155" s="1">
        <v>1154</v>
      </c>
      <c r="B1155" s="1" t="s">
        <v>373</v>
      </c>
      <c r="C1155" s="1">
        <v>99</v>
      </c>
      <c r="D1155" s="1" t="s">
        <v>332</v>
      </c>
      <c r="E1155" s="1" t="s">
        <v>109</v>
      </c>
      <c r="F1155" s="1" t="s">
        <v>1</v>
      </c>
      <c r="G1155" s="1" t="s">
        <v>355</v>
      </c>
      <c r="H1155" s="1" t="s">
        <v>154</v>
      </c>
      <c r="I1155" s="1" t="s">
        <v>155</v>
      </c>
      <c r="J1155" s="1"/>
      <c r="K1155" s="7"/>
    </row>
    <row r="1156" spans="1:11" x14ac:dyDescent="0.2">
      <c r="A1156" s="1">
        <v>1155</v>
      </c>
      <c r="B1156" s="1" t="s">
        <v>373</v>
      </c>
      <c r="C1156" s="1">
        <v>99</v>
      </c>
      <c r="D1156" s="1" t="s">
        <v>332</v>
      </c>
      <c r="E1156" s="1" t="s">
        <v>109</v>
      </c>
      <c r="F1156" s="1" t="s">
        <v>1</v>
      </c>
      <c r="G1156" s="1" t="s">
        <v>355</v>
      </c>
      <c r="H1156" s="1" t="s">
        <v>156</v>
      </c>
      <c r="I1156" s="1" t="s">
        <v>157</v>
      </c>
      <c r="J1156" s="1"/>
      <c r="K1156" s="7"/>
    </row>
    <row r="1157" spans="1:11" x14ac:dyDescent="0.2">
      <c r="A1157" s="1">
        <v>1156</v>
      </c>
      <c r="B1157" s="1" t="s">
        <v>373</v>
      </c>
      <c r="C1157" s="1">
        <v>99</v>
      </c>
      <c r="D1157" s="1" t="s">
        <v>332</v>
      </c>
      <c r="E1157" s="1" t="s">
        <v>109</v>
      </c>
      <c r="F1157" s="1" t="s">
        <v>1</v>
      </c>
      <c r="G1157" s="1" t="s">
        <v>355</v>
      </c>
      <c r="H1157" s="1" t="s">
        <v>158</v>
      </c>
      <c r="I1157" s="1" t="s">
        <v>159</v>
      </c>
      <c r="J1157" s="1"/>
      <c r="K1157" s="7"/>
    </row>
    <row r="1158" spans="1:11" x14ac:dyDescent="0.2">
      <c r="A1158" s="1">
        <v>1157</v>
      </c>
      <c r="B1158" s="1" t="s">
        <v>373</v>
      </c>
      <c r="C1158" s="1">
        <v>99</v>
      </c>
      <c r="D1158" s="1" t="s">
        <v>332</v>
      </c>
      <c r="E1158" s="1" t="s">
        <v>109</v>
      </c>
      <c r="F1158" s="1" t="s">
        <v>1</v>
      </c>
      <c r="G1158" s="1" t="s">
        <v>355</v>
      </c>
      <c r="H1158" s="1" t="s">
        <v>160</v>
      </c>
      <c r="I1158" s="1" t="s">
        <v>161</v>
      </c>
      <c r="J1158" s="1"/>
      <c r="K1158" s="7"/>
    </row>
    <row r="1159" spans="1:11" x14ac:dyDescent="0.2">
      <c r="A1159" s="1">
        <v>1158</v>
      </c>
      <c r="B1159" s="1" t="s">
        <v>373</v>
      </c>
      <c r="C1159" s="1">
        <v>99</v>
      </c>
      <c r="D1159" s="1" t="s">
        <v>332</v>
      </c>
      <c r="E1159" s="1" t="s">
        <v>109</v>
      </c>
      <c r="F1159" s="1" t="s">
        <v>1</v>
      </c>
      <c r="G1159" s="1" t="s">
        <v>355</v>
      </c>
      <c r="H1159" s="1" t="s">
        <v>162</v>
      </c>
      <c r="I1159" s="1" t="s">
        <v>163</v>
      </c>
      <c r="J1159" s="1"/>
      <c r="K1159" s="7"/>
    </row>
    <row r="1160" spans="1:11" x14ac:dyDescent="0.2">
      <c r="A1160" s="1">
        <v>1159</v>
      </c>
      <c r="B1160" s="1" t="s">
        <v>373</v>
      </c>
      <c r="C1160" s="1">
        <v>99</v>
      </c>
      <c r="D1160" s="1" t="s">
        <v>332</v>
      </c>
      <c r="E1160" s="1" t="s">
        <v>109</v>
      </c>
      <c r="F1160" s="1" t="s">
        <v>1</v>
      </c>
      <c r="G1160" s="1" t="s">
        <v>355</v>
      </c>
      <c r="H1160" s="1" t="s">
        <v>164</v>
      </c>
      <c r="I1160" s="1" t="s">
        <v>165</v>
      </c>
      <c r="J1160" s="1"/>
      <c r="K1160" s="7"/>
    </row>
    <row r="1161" spans="1:11" x14ac:dyDescent="0.2">
      <c r="A1161" s="1">
        <v>1160</v>
      </c>
      <c r="B1161" s="1" t="s">
        <v>373</v>
      </c>
      <c r="C1161" s="1">
        <v>99</v>
      </c>
      <c r="D1161" s="1" t="s">
        <v>332</v>
      </c>
      <c r="E1161" s="1" t="s">
        <v>109</v>
      </c>
      <c r="F1161" s="1" t="s">
        <v>1</v>
      </c>
      <c r="G1161" s="1" t="s">
        <v>355</v>
      </c>
      <c r="H1161" s="1" t="s">
        <v>166</v>
      </c>
      <c r="I1161" s="1" t="s">
        <v>167</v>
      </c>
      <c r="J1161" s="1">
        <v>1</v>
      </c>
      <c r="K1161" s="7">
        <v>69654</v>
      </c>
    </row>
    <row r="1162" spans="1:11" x14ac:dyDescent="0.2">
      <c r="A1162" s="1">
        <v>1161</v>
      </c>
      <c r="B1162" s="1" t="s">
        <v>373</v>
      </c>
      <c r="C1162" s="1">
        <v>99</v>
      </c>
      <c r="D1162" s="1" t="s">
        <v>332</v>
      </c>
      <c r="E1162" s="1" t="s">
        <v>109</v>
      </c>
      <c r="F1162" s="1" t="s">
        <v>1</v>
      </c>
      <c r="G1162" s="1" t="s">
        <v>355</v>
      </c>
      <c r="H1162" s="1" t="s">
        <v>168</v>
      </c>
      <c r="I1162" s="1" t="s">
        <v>169</v>
      </c>
      <c r="J1162" s="1">
        <v>3</v>
      </c>
      <c r="K1162" s="7">
        <v>137849</v>
      </c>
    </row>
    <row r="1163" spans="1:11" x14ac:dyDescent="0.2">
      <c r="A1163" s="1">
        <v>1162</v>
      </c>
      <c r="B1163" s="1" t="s">
        <v>373</v>
      </c>
      <c r="C1163" s="1">
        <v>99</v>
      </c>
      <c r="D1163" s="1" t="s">
        <v>332</v>
      </c>
      <c r="E1163" s="1" t="s">
        <v>109</v>
      </c>
      <c r="F1163" s="1" t="s">
        <v>1</v>
      </c>
      <c r="G1163" s="1" t="s">
        <v>355</v>
      </c>
      <c r="H1163" s="1" t="s">
        <v>170</v>
      </c>
      <c r="I1163" s="1" t="s">
        <v>171</v>
      </c>
      <c r="J1163" s="1"/>
      <c r="K1163" s="7"/>
    </row>
    <row r="1164" spans="1:11" x14ac:dyDescent="0.2">
      <c r="A1164" s="1">
        <v>1163</v>
      </c>
      <c r="B1164" s="1" t="s">
        <v>373</v>
      </c>
      <c r="C1164" s="1">
        <v>99</v>
      </c>
      <c r="D1164" s="1" t="s">
        <v>332</v>
      </c>
      <c r="E1164" s="1" t="s">
        <v>109</v>
      </c>
      <c r="F1164" s="1" t="s">
        <v>1</v>
      </c>
      <c r="G1164" s="1" t="s">
        <v>355</v>
      </c>
      <c r="H1164" s="1" t="s">
        <v>172</v>
      </c>
      <c r="I1164" s="1" t="s">
        <v>173</v>
      </c>
      <c r="J1164" s="1"/>
      <c r="K1164" s="7"/>
    </row>
    <row r="1165" spans="1:11" x14ac:dyDescent="0.2">
      <c r="A1165" s="1">
        <v>1164</v>
      </c>
      <c r="B1165" s="1" t="s">
        <v>373</v>
      </c>
      <c r="C1165" s="1">
        <v>99</v>
      </c>
      <c r="D1165" s="1" t="s">
        <v>332</v>
      </c>
      <c r="E1165" s="1" t="s">
        <v>109</v>
      </c>
      <c r="F1165" s="1" t="s">
        <v>1</v>
      </c>
      <c r="G1165" s="1" t="s">
        <v>355</v>
      </c>
      <c r="H1165" s="1" t="s">
        <v>174</v>
      </c>
      <c r="I1165" s="1" t="s">
        <v>175</v>
      </c>
      <c r="J1165" s="1"/>
      <c r="K1165" s="7"/>
    </row>
    <row r="1166" spans="1:11" x14ac:dyDescent="0.2">
      <c r="A1166" s="1">
        <v>1165</v>
      </c>
      <c r="B1166" s="1" t="s">
        <v>373</v>
      </c>
      <c r="C1166" s="1">
        <v>99</v>
      </c>
      <c r="D1166" s="1" t="s">
        <v>332</v>
      </c>
      <c r="E1166" s="1" t="s">
        <v>109</v>
      </c>
      <c r="F1166" s="1" t="s">
        <v>1</v>
      </c>
      <c r="G1166" s="1" t="s">
        <v>355</v>
      </c>
      <c r="H1166" s="1" t="s">
        <v>176</v>
      </c>
      <c r="I1166" s="1" t="s">
        <v>177</v>
      </c>
      <c r="J1166" s="1"/>
      <c r="K1166" s="7"/>
    </row>
    <row r="1167" spans="1:11" x14ac:dyDescent="0.2">
      <c r="A1167" s="1">
        <v>1166</v>
      </c>
      <c r="B1167" s="1" t="s">
        <v>373</v>
      </c>
      <c r="C1167" s="1">
        <v>99</v>
      </c>
      <c r="D1167" s="1" t="s">
        <v>332</v>
      </c>
      <c r="E1167" s="1" t="s">
        <v>109</v>
      </c>
      <c r="F1167" s="1" t="s">
        <v>1</v>
      </c>
      <c r="G1167" s="1" t="s">
        <v>355</v>
      </c>
      <c r="H1167" s="1" t="s">
        <v>178</v>
      </c>
      <c r="I1167" s="1" t="s">
        <v>179</v>
      </c>
      <c r="J1167" s="1">
        <v>0.5</v>
      </c>
      <c r="K1167" s="7">
        <v>17331</v>
      </c>
    </row>
    <row r="1168" spans="1:11" x14ac:dyDescent="0.2">
      <c r="A1168" s="1">
        <v>1167</v>
      </c>
      <c r="B1168" s="1" t="s">
        <v>373</v>
      </c>
      <c r="C1168" s="1">
        <v>99</v>
      </c>
      <c r="D1168" s="1" t="s">
        <v>332</v>
      </c>
      <c r="E1168" s="1" t="s">
        <v>109</v>
      </c>
      <c r="F1168" s="1" t="s">
        <v>1</v>
      </c>
      <c r="G1168" s="1" t="s">
        <v>355</v>
      </c>
      <c r="H1168" s="1" t="s">
        <v>180</v>
      </c>
      <c r="I1168" s="1" t="s">
        <v>181</v>
      </c>
      <c r="J1168" s="1"/>
      <c r="K1168" s="7"/>
    </row>
    <row r="1169" spans="1:11" x14ac:dyDescent="0.2">
      <c r="A1169" s="1">
        <v>1168</v>
      </c>
      <c r="B1169" s="1" t="s">
        <v>373</v>
      </c>
      <c r="C1169" s="1">
        <v>99</v>
      </c>
      <c r="D1169" s="1" t="s">
        <v>332</v>
      </c>
      <c r="E1169" s="1" t="s">
        <v>109</v>
      </c>
      <c r="F1169" s="1" t="s">
        <v>1</v>
      </c>
      <c r="G1169" s="1" t="s">
        <v>355</v>
      </c>
      <c r="H1169" s="1" t="s">
        <v>182</v>
      </c>
      <c r="I1169" s="1" t="s">
        <v>183</v>
      </c>
      <c r="J1169" s="1"/>
      <c r="K1169" s="7"/>
    </row>
    <row r="1170" spans="1:11" x14ac:dyDescent="0.2">
      <c r="A1170" s="1">
        <v>1169</v>
      </c>
      <c r="B1170" s="1" t="s">
        <v>373</v>
      </c>
      <c r="C1170" s="1">
        <v>99</v>
      </c>
      <c r="D1170" s="1" t="s">
        <v>332</v>
      </c>
      <c r="E1170" s="1" t="s">
        <v>109</v>
      </c>
      <c r="F1170" s="1" t="s">
        <v>1</v>
      </c>
      <c r="G1170" s="1" t="s">
        <v>353</v>
      </c>
      <c r="H1170" s="1" t="s">
        <v>184</v>
      </c>
      <c r="I1170" s="1" t="s">
        <v>185</v>
      </c>
      <c r="J1170" s="1" t="s">
        <v>325</v>
      </c>
      <c r="K1170" s="7"/>
    </row>
    <row r="1171" spans="1:11" x14ac:dyDescent="0.2">
      <c r="A1171" s="1">
        <v>1170</v>
      </c>
      <c r="B1171" s="1" t="s">
        <v>373</v>
      </c>
      <c r="C1171" s="1">
        <v>99</v>
      </c>
      <c r="D1171" s="1" t="s">
        <v>332</v>
      </c>
      <c r="E1171" s="1" t="s">
        <v>109</v>
      </c>
      <c r="F1171" s="1" t="s">
        <v>8</v>
      </c>
      <c r="G1171" s="1" t="s">
        <v>353</v>
      </c>
      <c r="H1171" s="1" t="s">
        <v>186</v>
      </c>
      <c r="I1171" s="1" t="s">
        <v>187</v>
      </c>
      <c r="J1171" s="1">
        <v>4.5</v>
      </c>
      <c r="K1171" s="7">
        <v>224834</v>
      </c>
    </row>
    <row r="1172" spans="1:11" x14ac:dyDescent="0.2">
      <c r="A1172" s="1">
        <v>1171</v>
      </c>
      <c r="B1172" s="1" t="s">
        <v>373</v>
      </c>
      <c r="C1172" s="1">
        <v>99</v>
      </c>
      <c r="D1172" s="1" t="s">
        <v>332</v>
      </c>
      <c r="E1172" s="1" t="s">
        <v>188</v>
      </c>
      <c r="F1172" s="1" t="s">
        <v>8</v>
      </c>
      <c r="G1172" s="1" t="s">
        <v>353</v>
      </c>
      <c r="H1172" s="1" t="s">
        <v>189</v>
      </c>
      <c r="I1172" s="1" t="s">
        <v>190</v>
      </c>
      <c r="J1172" s="1">
        <v>4.5</v>
      </c>
      <c r="K1172" s="7">
        <v>224834</v>
      </c>
    </row>
    <row r="1173" spans="1:11" x14ac:dyDescent="0.2">
      <c r="A1173" s="1">
        <v>1172</v>
      </c>
      <c r="B1173" s="1" t="s">
        <v>373</v>
      </c>
      <c r="C1173" s="1">
        <v>99</v>
      </c>
      <c r="D1173" s="1" t="s">
        <v>332</v>
      </c>
      <c r="E1173" s="1" t="s">
        <v>188</v>
      </c>
      <c r="F1173" s="1" t="s">
        <v>1</v>
      </c>
      <c r="G1173" s="1" t="s">
        <v>353</v>
      </c>
      <c r="H1173" s="1" t="s">
        <v>191</v>
      </c>
      <c r="I1173" s="1" t="s">
        <v>192</v>
      </c>
      <c r="J1173" s="1"/>
      <c r="K1173" s="7"/>
    </row>
    <row r="1174" spans="1:11" x14ac:dyDescent="0.2">
      <c r="A1174" s="1">
        <v>1173</v>
      </c>
      <c r="B1174" s="1" t="s">
        <v>373</v>
      </c>
      <c r="C1174" s="1">
        <v>99</v>
      </c>
      <c r="D1174" s="1" t="s">
        <v>332</v>
      </c>
      <c r="E1174" s="1" t="s">
        <v>188</v>
      </c>
      <c r="F1174" s="1" t="s">
        <v>1</v>
      </c>
      <c r="G1174" s="1" t="s">
        <v>353</v>
      </c>
      <c r="H1174" s="1" t="s">
        <v>193</v>
      </c>
      <c r="I1174" s="1" t="s">
        <v>194</v>
      </c>
      <c r="J1174" s="1"/>
      <c r="K1174" s="7"/>
    </row>
    <row r="1175" spans="1:11" x14ac:dyDescent="0.2">
      <c r="A1175" s="1">
        <v>1174</v>
      </c>
      <c r="B1175" s="1" t="s">
        <v>373</v>
      </c>
      <c r="C1175" s="1">
        <v>99</v>
      </c>
      <c r="D1175" s="1" t="s">
        <v>332</v>
      </c>
      <c r="E1175" s="1" t="s">
        <v>188</v>
      </c>
      <c r="F1175" s="1" t="s">
        <v>1</v>
      </c>
      <c r="G1175" s="1" t="s">
        <v>353</v>
      </c>
      <c r="H1175" s="1" t="s">
        <v>195</v>
      </c>
      <c r="I1175" s="1" t="s">
        <v>196</v>
      </c>
      <c r="J1175" s="1"/>
      <c r="K1175" s="7"/>
    </row>
    <row r="1176" spans="1:11" x14ac:dyDescent="0.2">
      <c r="A1176" s="1">
        <v>1175</v>
      </c>
      <c r="B1176" s="1" t="s">
        <v>373</v>
      </c>
      <c r="C1176" s="1">
        <v>99</v>
      </c>
      <c r="D1176" s="1" t="s">
        <v>332</v>
      </c>
      <c r="E1176" s="1" t="s">
        <v>188</v>
      </c>
      <c r="F1176" s="1" t="s">
        <v>1</v>
      </c>
      <c r="G1176" s="1" t="s">
        <v>353</v>
      </c>
      <c r="H1176" s="1" t="s">
        <v>197</v>
      </c>
      <c r="I1176" s="1" t="s">
        <v>198</v>
      </c>
      <c r="J1176" s="1"/>
      <c r="K1176" s="7"/>
    </row>
    <row r="1177" spans="1:11" x14ac:dyDescent="0.2">
      <c r="A1177" s="1">
        <v>1176</v>
      </c>
      <c r="B1177" s="1" t="s">
        <v>373</v>
      </c>
      <c r="C1177" s="1">
        <v>99</v>
      </c>
      <c r="D1177" s="1" t="s">
        <v>332</v>
      </c>
      <c r="E1177" s="1" t="s">
        <v>188</v>
      </c>
      <c r="F1177" s="1" t="s">
        <v>8</v>
      </c>
      <c r="G1177" s="1" t="s">
        <v>353</v>
      </c>
      <c r="H1177" s="1" t="s">
        <v>199</v>
      </c>
      <c r="I1177" s="1" t="s">
        <v>200</v>
      </c>
      <c r="J1177" s="1">
        <v>0</v>
      </c>
      <c r="K1177" s="7">
        <v>0</v>
      </c>
    </row>
    <row r="1178" spans="1:11" x14ac:dyDescent="0.2">
      <c r="A1178" s="1">
        <v>1177</v>
      </c>
      <c r="B1178" s="1" t="s">
        <v>373</v>
      </c>
      <c r="C1178" s="1">
        <v>99</v>
      </c>
      <c r="D1178" s="1" t="s">
        <v>332</v>
      </c>
      <c r="E1178" s="1" t="s">
        <v>188</v>
      </c>
      <c r="F1178" s="1" t="s">
        <v>1</v>
      </c>
      <c r="G1178" s="1" t="s">
        <v>353</v>
      </c>
      <c r="H1178" s="1" t="s">
        <v>201</v>
      </c>
      <c r="I1178" s="1" t="s">
        <v>202</v>
      </c>
      <c r="J1178" s="1"/>
      <c r="K1178" s="7"/>
    </row>
    <row r="1179" spans="1:11" x14ac:dyDescent="0.2">
      <c r="A1179" s="1">
        <v>1178</v>
      </c>
      <c r="B1179" s="1" t="s">
        <v>373</v>
      </c>
      <c r="C1179" s="1">
        <v>99</v>
      </c>
      <c r="D1179" s="1" t="s">
        <v>332</v>
      </c>
      <c r="E1179" s="1" t="s">
        <v>188</v>
      </c>
      <c r="F1179" s="1" t="s">
        <v>8</v>
      </c>
      <c r="G1179" s="1" t="s">
        <v>353</v>
      </c>
      <c r="H1179" s="1" t="s">
        <v>203</v>
      </c>
      <c r="I1179" s="1" t="s">
        <v>204</v>
      </c>
      <c r="J1179" s="1">
        <v>4.5</v>
      </c>
      <c r="K1179" s="7">
        <v>224834</v>
      </c>
    </row>
    <row r="1180" spans="1:11" x14ac:dyDescent="0.2">
      <c r="A1180" s="1">
        <v>1179</v>
      </c>
      <c r="B1180" s="1" t="s">
        <v>373</v>
      </c>
      <c r="C1180" s="1">
        <v>99</v>
      </c>
      <c r="D1180" s="1" t="s">
        <v>332</v>
      </c>
      <c r="E1180" s="1" t="s">
        <v>188</v>
      </c>
      <c r="F1180" s="1" t="s">
        <v>1</v>
      </c>
      <c r="G1180" s="1" t="s">
        <v>353</v>
      </c>
      <c r="H1180" s="1" t="s">
        <v>205</v>
      </c>
      <c r="I1180" s="1" t="s">
        <v>206</v>
      </c>
      <c r="J1180" s="1"/>
      <c r="K1180" s="7">
        <v>22897</v>
      </c>
    </row>
    <row r="1181" spans="1:11" x14ac:dyDescent="0.2">
      <c r="A1181" s="1">
        <v>1180</v>
      </c>
      <c r="B1181" s="1" t="s">
        <v>373</v>
      </c>
      <c r="C1181" s="1">
        <v>99</v>
      </c>
      <c r="D1181" s="1" t="s">
        <v>332</v>
      </c>
      <c r="E1181" s="1" t="s">
        <v>188</v>
      </c>
      <c r="F1181" s="1" t="s">
        <v>1</v>
      </c>
      <c r="G1181" s="1" t="s">
        <v>353</v>
      </c>
      <c r="H1181" s="1" t="s">
        <v>207</v>
      </c>
      <c r="I1181" s="1" t="s">
        <v>208</v>
      </c>
      <c r="J1181" s="1"/>
      <c r="K1181" s="7">
        <v>54048</v>
      </c>
    </row>
    <row r="1182" spans="1:11" x14ac:dyDescent="0.2">
      <c r="A1182" s="1">
        <v>1181</v>
      </c>
      <c r="B1182" s="1" t="s">
        <v>373</v>
      </c>
      <c r="C1182" s="1">
        <v>99</v>
      </c>
      <c r="D1182" s="1" t="s">
        <v>332</v>
      </c>
      <c r="E1182" s="1" t="s">
        <v>188</v>
      </c>
      <c r="F1182" s="1" t="s">
        <v>1</v>
      </c>
      <c r="G1182" s="1" t="s">
        <v>353</v>
      </c>
      <c r="H1182" s="1" t="s">
        <v>209</v>
      </c>
      <c r="I1182" s="1" t="s">
        <v>210</v>
      </c>
      <c r="J1182" s="1"/>
      <c r="K1182" s="7"/>
    </row>
    <row r="1183" spans="1:11" x14ac:dyDescent="0.2">
      <c r="A1183" s="1">
        <v>1182</v>
      </c>
      <c r="B1183" s="1" t="s">
        <v>373</v>
      </c>
      <c r="C1183" s="1">
        <v>99</v>
      </c>
      <c r="D1183" s="1" t="s">
        <v>332</v>
      </c>
      <c r="E1183" s="1" t="s">
        <v>188</v>
      </c>
      <c r="F1183" s="1" t="s">
        <v>8</v>
      </c>
      <c r="G1183" s="1" t="s">
        <v>353</v>
      </c>
      <c r="H1183" s="1" t="s">
        <v>211</v>
      </c>
      <c r="I1183" s="1" t="s">
        <v>212</v>
      </c>
      <c r="J1183" s="1"/>
      <c r="K1183" s="7">
        <v>301779</v>
      </c>
    </row>
    <row r="1184" spans="1:11" x14ac:dyDescent="0.2">
      <c r="A1184" s="1">
        <v>1183</v>
      </c>
      <c r="B1184" s="1" t="s">
        <v>373</v>
      </c>
      <c r="C1184" s="1">
        <v>99</v>
      </c>
      <c r="D1184" s="1" t="s">
        <v>332</v>
      </c>
      <c r="E1184" s="1" t="s">
        <v>188</v>
      </c>
      <c r="F1184" s="1" t="s">
        <v>1</v>
      </c>
      <c r="G1184" s="1" t="s">
        <v>353</v>
      </c>
      <c r="H1184" s="1" t="s">
        <v>213</v>
      </c>
      <c r="I1184" s="1" t="s">
        <v>214</v>
      </c>
      <c r="J1184" s="1"/>
      <c r="K1184" s="7"/>
    </row>
    <row r="1185" spans="1:11" x14ac:dyDescent="0.2">
      <c r="A1185" s="1">
        <v>1184</v>
      </c>
      <c r="B1185" s="1" t="s">
        <v>373</v>
      </c>
      <c r="C1185" s="1">
        <v>99</v>
      </c>
      <c r="D1185" s="1" t="s">
        <v>332</v>
      </c>
      <c r="E1185" s="1" t="s">
        <v>188</v>
      </c>
      <c r="F1185" s="1" t="s">
        <v>1</v>
      </c>
      <c r="G1185" s="1" t="s">
        <v>353</v>
      </c>
      <c r="H1185" s="1" t="s">
        <v>215</v>
      </c>
      <c r="I1185" s="1" t="s">
        <v>216</v>
      </c>
      <c r="J1185" s="1"/>
      <c r="K1185" s="7">
        <v>504</v>
      </c>
    </row>
    <row r="1186" spans="1:11" x14ac:dyDescent="0.2">
      <c r="A1186" s="1">
        <v>1185</v>
      </c>
      <c r="B1186" s="1" t="s">
        <v>373</v>
      </c>
      <c r="C1186" s="1">
        <v>99</v>
      </c>
      <c r="D1186" s="1" t="s">
        <v>332</v>
      </c>
      <c r="E1186" s="1" t="s">
        <v>188</v>
      </c>
      <c r="F1186" s="1" t="s">
        <v>1</v>
      </c>
      <c r="G1186" s="1" t="s">
        <v>353</v>
      </c>
      <c r="H1186" s="1" t="s">
        <v>217</v>
      </c>
      <c r="I1186" s="1" t="s">
        <v>218</v>
      </c>
      <c r="J1186" s="1"/>
      <c r="K1186" s="7"/>
    </row>
    <row r="1187" spans="1:11" x14ac:dyDescent="0.2">
      <c r="A1187" s="1">
        <v>1186</v>
      </c>
      <c r="B1187" s="1" t="s">
        <v>373</v>
      </c>
      <c r="C1187" s="1">
        <v>99</v>
      </c>
      <c r="D1187" s="1" t="s">
        <v>332</v>
      </c>
      <c r="E1187" s="1" t="s">
        <v>188</v>
      </c>
      <c r="F1187" s="1" t="s">
        <v>1</v>
      </c>
      <c r="G1187" s="1" t="s">
        <v>353</v>
      </c>
      <c r="H1187" s="1" t="s">
        <v>219</v>
      </c>
      <c r="I1187" s="1" t="s">
        <v>220</v>
      </c>
      <c r="J1187" s="1"/>
      <c r="K1187" s="7">
        <v>1215</v>
      </c>
    </row>
    <row r="1188" spans="1:11" x14ac:dyDescent="0.2">
      <c r="A1188" s="1">
        <v>1187</v>
      </c>
      <c r="B1188" s="1" t="s">
        <v>373</v>
      </c>
      <c r="C1188" s="1">
        <v>99</v>
      </c>
      <c r="D1188" s="1" t="s">
        <v>332</v>
      </c>
      <c r="E1188" s="1" t="s">
        <v>188</v>
      </c>
      <c r="F1188" s="1" t="s">
        <v>8</v>
      </c>
      <c r="G1188" s="1" t="s">
        <v>353</v>
      </c>
      <c r="H1188" s="1" t="s">
        <v>221</v>
      </c>
      <c r="I1188" s="1" t="s">
        <v>222</v>
      </c>
      <c r="J1188" s="1"/>
      <c r="K1188" s="7">
        <v>1719</v>
      </c>
    </row>
    <row r="1189" spans="1:11" x14ac:dyDescent="0.2">
      <c r="A1189" s="1">
        <v>1188</v>
      </c>
      <c r="B1189" s="1" t="s">
        <v>373</v>
      </c>
      <c r="C1189" s="1">
        <v>99</v>
      </c>
      <c r="D1189" s="1" t="s">
        <v>332</v>
      </c>
      <c r="E1189" s="1" t="s">
        <v>188</v>
      </c>
      <c r="F1189" s="1" t="s">
        <v>1</v>
      </c>
      <c r="G1189" s="1" t="s">
        <v>353</v>
      </c>
      <c r="H1189" s="1" t="s">
        <v>223</v>
      </c>
      <c r="I1189" s="1" t="s">
        <v>224</v>
      </c>
      <c r="J1189" s="1"/>
      <c r="K1189" s="7"/>
    </row>
    <row r="1190" spans="1:11" x14ac:dyDescent="0.2">
      <c r="A1190" s="1">
        <v>1189</v>
      </c>
      <c r="B1190" s="1" t="s">
        <v>373</v>
      </c>
      <c r="C1190" s="1">
        <v>99</v>
      </c>
      <c r="D1190" s="1" t="s">
        <v>332</v>
      </c>
      <c r="E1190" s="1" t="s">
        <v>188</v>
      </c>
      <c r="F1190" s="1" t="s">
        <v>1</v>
      </c>
      <c r="G1190" s="1" t="s">
        <v>353</v>
      </c>
      <c r="H1190" s="1" t="s">
        <v>225</v>
      </c>
      <c r="I1190" s="1" t="s">
        <v>226</v>
      </c>
      <c r="J1190" s="1"/>
      <c r="K1190" s="7"/>
    </row>
    <row r="1191" spans="1:11" x14ac:dyDescent="0.2">
      <c r="A1191" s="1">
        <v>1190</v>
      </c>
      <c r="B1191" s="1" t="s">
        <v>373</v>
      </c>
      <c r="C1191" s="1">
        <v>99</v>
      </c>
      <c r="D1191" s="1" t="s">
        <v>332</v>
      </c>
      <c r="E1191" s="1" t="s">
        <v>188</v>
      </c>
      <c r="F1191" s="1" t="s">
        <v>1</v>
      </c>
      <c r="G1191" s="1" t="s">
        <v>353</v>
      </c>
      <c r="H1191" s="1" t="s">
        <v>227</v>
      </c>
      <c r="I1191" s="1" t="s">
        <v>228</v>
      </c>
      <c r="J1191" s="1"/>
      <c r="K1191" s="7">
        <v>25001</v>
      </c>
    </row>
    <row r="1192" spans="1:11" x14ac:dyDescent="0.2">
      <c r="A1192" s="1">
        <v>1191</v>
      </c>
      <c r="B1192" s="1" t="s">
        <v>373</v>
      </c>
      <c r="C1192" s="1">
        <v>99</v>
      </c>
      <c r="D1192" s="1" t="s">
        <v>332</v>
      </c>
      <c r="E1192" s="1" t="s">
        <v>188</v>
      </c>
      <c r="F1192" s="1" t="s">
        <v>1</v>
      </c>
      <c r="G1192" s="1" t="s">
        <v>353</v>
      </c>
      <c r="H1192" s="1" t="s">
        <v>229</v>
      </c>
      <c r="I1192" s="1" t="s">
        <v>230</v>
      </c>
      <c r="J1192" s="1"/>
      <c r="K1192" s="7">
        <v>46761</v>
      </c>
    </row>
    <row r="1193" spans="1:11" x14ac:dyDescent="0.2">
      <c r="A1193" s="1">
        <v>1192</v>
      </c>
      <c r="B1193" s="1" t="s">
        <v>373</v>
      </c>
      <c r="C1193" s="1">
        <v>99</v>
      </c>
      <c r="D1193" s="1" t="s">
        <v>332</v>
      </c>
      <c r="E1193" s="1" t="s">
        <v>188</v>
      </c>
      <c r="F1193" s="1" t="s">
        <v>1</v>
      </c>
      <c r="G1193" s="1" t="s">
        <v>353</v>
      </c>
      <c r="H1193" s="1" t="s">
        <v>231</v>
      </c>
      <c r="I1193" s="1" t="s">
        <v>232</v>
      </c>
      <c r="J1193" s="1"/>
      <c r="K1193" s="7">
        <v>1788</v>
      </c>
    </row>
    <row r="1194" spans="1:11" x14ac:dyDescent="0.2">
      <c r="A1194" s="1">
        <v>1193</v>
      </c>
      <c r="B1194" s="1" t="s">
        <v>373</v>
      </c>
      <c r="C1194" s="1">
        <v>99</v>
      </c>
      <c r="D1194" s="1" t="s">
        <v>332</v>
      </c>
      <c r="E1194" s="1" t="s">
        <v>188</v>
      </c>
      <c r="F1194" s="1" t="s">
        <v>1</v>
      </c>
      <c r="G1194" s="1" t="s">
        <v>353</v>
      </c>
      <c r="H1194" s="1" t="s">
        <v>233</v>
      </c>
      <c r="I1194" s="1" t="s">
        <v>234</v>
      </c>
      <c r="J1194" s="1"/>
      <c r="K1194" s="7">
        <v>6909</v>
      </c>
    </row>
    <row r="1195" spans="1:11" x14ac:dyDescent="0.2">
      <c r="A1195" s="1">
        <v>1194</v>
      </c>
      <c r="B1195" s="1" t="s">
        <v>373</v>
      </c>
      <c r="C1195" s="1">
        <v>99</v>
      </c>
      <c r="D1195" s="1" t="s">
        <v>332</v>
      </c>
      <c r="E1195" s="1" t="s">
        <v>188</v>
      </c>
      <c r="F1195" s="1" t="s">
        <v>1</v>
      </c>
      <c r="G1195" s="1" t="s">
        <v>353</v>
      </c>
      <c r="H1195" s="1" t="s">
        <v>235</v>
      </c>
      <c r="I1195" s="1" t="s">
        <v>236</v>
      </c>
      <c r="J1195" s="1"/>
      <c r="K1195" s="7">
        <v>26</v>
      </c>
    </row>
    <row r="1196" spans="1:11" x14ac:dyDescent="0.2">
      <c r="A1196" s="1">
        <v>1195</v>
      </c>
      <c r="B1196" s="1" t="s">
        <v>373</v>
      </c>
      <c r="C1196" s="1">
        <v>99</v>
      </c>
      <c r="D1196" s="1" t="s">
        <v>332</v>
      </c>
      <c r="E1196" s="1" t="s">
        <v>188</v>
      </c>
      <c r="F1196" s="1" t="s">
        <v>1</v>
      </c>
      <c r="G1196" s="1" t="s">
        <v>353</v>
      </c>
      <c r="H1196" s="1" t="s">
        <v>237</v>
      </c>
      <c r="I1196" s="1" t="s">
        <v>238</v>
      </c>
      <c r="J1196" s="1"/>
      <c r="K1196" s="7"/>
    </row>
    <row r="1197" spans="1:11" x14ac:dyDescent="0.2">
      <c r="A1197" s="1">
        <v>1196</v>
      </c>
      <c r="B1197" s="1" t="s">
        <v>373</v>
      </c>
      <c r="C1197" s="1">
        <v>99</v>
      </c>
      <c r="D1197" s="1" t="s">
        <v>332</v>
      </c>
      <c r="E1197" s="1" t="s">
        <v>188</v>
      </c>
      <c r="F1197" s="1" t="s">
        <v>1</v>
      </c>
      <c r="G1197" s="1" t="s">
        <v>353</v>
      </c>
      <c r="H1197" s="1" t="s">
        <v>239</v>
      </c>
      <c r="I1197" s="1" t="s">
        <v>240</v>
      </c>
      <c r="J1197" s="1"/>
      <c r="K1197" s="7">
        <v>150</v>
      </c>
    </row>
    <row r="1198" spans="1:11" x14ac:dyDescent="0.2">
      <c r="A1198" s="1">
        <v>1197</v>
      </c>
      <c r="B1198" s="1" t="s">
        <v>373</v>
      </c>
      <c r="C1198" s="1">
        <v>99</v>
      </c>
      <c r="D1198" s="1" t="s">
        <v>332</v>
      </c>
      <c r="E1198" s="1" t="s">
        <v>188</v>
      </c>
      <c r="F1198" s="1" t="s">
        <v>1</v>
      </c>
      <c r="G1198" s="1" t="s">
        <v>353</v>
      </c>
      <c r="H1198" s="1" t="s">
        <v>241</v>
      </c>
      <c r="I1198" s="1" t="s">
        <v>242</v>
      </c>
      <c r="J1198" s="1"/>
      <c r="K1198" s="7"/>
    </row>
    <row r="1199" spans="1:11" x14ac:dyDescent="0.2">
      <c r="A1199" s="1">
        <v>1198</v>
      </c>
      <c r="B1199" s="1" t="s">
        <v>373</v>
      </c>
      <c r="C1199" s="1">
        <v>99</v>
      </c>
      <c r="D1199" s="1" t="s">
        <v>332</v>
      </c>
      <c r="E1199" s="1" t="s">
        <v>188</v>
      </c>
      <c r="F1199" s="1" t="s">
        <v>1</v>
      </c>
      <c r="G1199" s="1" t="s">
        <v>353</v>
      </c>
      <c r="H1199" s="1" t="s">
        <v>243</v>
      </c>
      <c r="I1199" s="1" t="s">
        <v>244</v>
      </c>
      <c r="J1199" s="1"/>
      <c r="K1199" s="7"/>
    </row>
    <row r="1200" spans="1:11" x14ac:dyDescent="0.2">
      <c r="A1200" s="1">
        <v>1199</v>
      </c>
      <c r="B1200" s="1" t="s">
        <v>373</v>
      </c>
      <c r="C1200" s="1">
        <v>99</v>
      </c>
      <c r="D1200" s="1" t="s">
        <v>332</v>
      </c>
      <c r="E1200" s="1" t="s">
        <v>188</v>
      </c>
      <c r="F1200" s="1" t="s">
        <v>1</v>
      </c>
      <c r="G1200" s="1" t="s">
        <v>353</v>
      </c>
      <c r="H1200" s="1" t="s">
        <v>245</v>
      </c>
      <c r="I1200" s="1" t="s">
        <v>246</v>
      </c>
      <c r="J1200" s="1"/>
      <c r="K1200" s="7"/>
    </row>
    <row r="1201" spans="1:11" x14ac:dyDescent="0.2">
      <c r="A1201" s="1">
        <v>1200</v>
      </c>
      <c r="B1201" s="1" t="s">
        <v>373</v>
      </c>
      <c r="C1201" s="1">
        <v>99</v>
      </c>
      <c r="D1201" s="1" t="s">
        <v>332</v>
      </c>
      <c r="E1201" s="1" t="s">
        <v>188</v>
      </c>
      <c r="F1201" s="1" t="s">
        <v>1</v>
      </c>
      <c r="G1201" s="1" t="s">
        <v>353</v>
      </c>
      <c r="H1201" s="1" t="s">
        <v>247</v>
      </c>
      <c r="I1201" s="1" t="s">
        <v>248</v>
      </c>
      <c r="J1201" s="1"/>
      <c r="K1201" s="7"/>
    </row>
    <row r="1202" spans="1:11" x14ac:dyDescent="0.2">
      <c r="A1202" s="1">
        <v>1201</v>
      </c>
      <c r="B1202" s="1" t="s">
        <v>373</v>
      </c>
      <c r="C1202" s="1">
        <v>99</v>
      </c>
      <c r="D1202" s="1" t="s">
        <v>332</v>
      </c>
      <c r="E1202" s="1" t="s">
        <v>188</v>
      </c>
      <c r="F1202" s="1" t="s">
        <v>1</v>
      </c>
      <c r="G1202" s="1" t="s">
        <v>353</v>
      </c>
      <c r="H1202" s="1" t="s">
        <v>249</v>
      </c>
      <c r="I1202" s="1" t="s">
        <v>250</v>
      </c>
      <c r="J1202" s="1"/>
      <c r="K1202" s="7"/>
    </row>
    <row r="1203" spans="1:11" x14ac:dyDescent="0.2">
      <c r="A1203" s="1">
        <v>1202</v>
      </c>
      <c r="B1203" s="1" t="s">
        <v>373</v>
      </c>
      <c r="C1203" s="1">
        <v>99</v>
      </c>
      <c r="D1203" s="1" t="s">
        <v>332</v>
      </c>
      <c r="E1203" s="1" t="s">
        <v>188</v>
      </c>
      <c r="F1203" s="1" t="s">
        <v>1</v>
      </c>
      <c r="G1203" s="1" t="s">
        <v>353</v>
      </c>
      <c r="H1203" s="1" t="s">
        <v>251</v>
      </c>
      <c r="I1203" s="1" t="s">
        <v>252</v>
      </c>
      <c r="J1203" s="1"/>
      <c r="K1203" s="7"/>
    </row>
    <row r="1204" spans="1:11" x14ac:dyDescent="0.2">
      <c r="A1204" s="1">
        <v>1203</v>
      </c>
      <c r="B1204" s="1" t="s">
        <v>373</v>
      </c>
      <c r="C1204" s="1">
        <v>99</v>
      </c>
      <c r="D1204" s="1" t="s">
        <v>332</v>
      </c>
      <c r="E1204" s="1" t="s">
        <v>188</v>
      </c>
      <c r="F1204" s="1" t="s">
        <v>1</v>
      </c>
      <c r="G1204" s="1" t="s">
        <v>353</v>
      </c>
      <c r="H1204" s="1" t="s">
        <v>253</v>
      </c>
      <c r="I1204" s="1" t="s">
        <v>254</v>
      </c>
      <c r="J1204" s="1"/>
      <c r="K1204" s="7"/>
    </row>
    <row r="1205" spans="1:11" x14ac:dyDescent="0.2">
      <c r="A1205" s="1">
        <v>1204</v>
      </c>
      <c r="B1205" s="1" t="s">
        <v>373</v>
      </c>
      <c r="C1205" s="1">
        <v>99</v>
      </c>
      <c r="D1205" s="1" t="s">
        <v>332</v>
      </c>
      <c r="E1205" s="1" t="s">
        <v>188</v>
      </c>
      <c r="F1205" s="1" t="s">
        <v>1</v>
      </c>
      <c r="G1205" s="1" t="s">
        <v>353</v>
      </c>
      <c r="H1205" s="1" t="s">
        <v>255</v>
      </c>
      <c r="I1205" s="1" t="s">
        <v>256</v>
      </c>
      <c r="J1205" s="1"/>
      <c r="K1205" s="7"/>
    </row>
    <row r="1206" spans="1:11" x14ac:dyDescent="0.2">
      <c r="A1206" s="1">
        <v>1205</v>
      </c>
      <c r="B1206" s="1" t="s">
        <v>373</v>
      </c>
      <c r="C1206" s="1">
        <v>99</v>
      </c>
      <c r="D1206" s="1" t="s">
        <v>332</v>
      </c>
      <c r="E1206" s="1" t="s">
        <v>188</v>
      </c>
      <c r="F1206" s="1" t="s">
        <v>1</v>
      </c>
      <c r="G1206" s="1" t="s">
        <v>353</v>
      </c>
      <c r="H1206" s="1" t="s">
        <v>257</v>
      </c>
      <c r="I1206" s="1" t="s">
        <v>258</v>
      </c>
      <c r="J1206" s="1"/>
      <c r="K1206" s="7"/>
    </row>
    <row r="1207" spans="1:11" x14ac:dyDescent="0.2">
      <c r="A1207" s="1">
        <v>1206</v>
      </c>
      <c r="B1207" s="1" t="s">
        <v>373</v>
      </c>
      <c r="C1207" s="1">
        <v>99</v>
      </c>
      <c r="D1207" s="1" t="s">
        <v>332</v>
      </c>
      <c r="E1207" s="1" t="s">
        <v>188</v>
      </c>
      <c r="F1207" s="1" t="s">
        <v>8</v>
      </c>
      <c r="G1207" s="1" t="s">
        <v>353</v>
      </c>
      <c r="H1207" s="1" t="s">
        <v>259</v>
      </c>
      <c r="I1207" s="1" t="s">
        <v>260</v>
      </c>
      <c r="J1207" s="1"/>
      <c r="K1207" s="7">
        <v>80635</v>
      </c>
    </row>
    <row r="1208" spans="1:11" x14ac:dyDescent="0.2">
      <c r="A1208" s="1">
        <v>1207</v>
      </c>
      <c r="B1208" s="1" t="s">
        <v>373</v>
      </c>
      <c r="C1208" s="1">
        <v>99</v>
      </c>
      <c r="D1208" s="1" t="s">
        <v>332</v>
      </c>
      <c r="E1208" s="1" t="s">
        <v>188</v>
      </c>
      <c r="F1208" s="1" t="s">
        <v>1</v>
      </c>
      <c r="G1208" s="1" t="s">
        <v>353</v>
      </c>
      <c r="H1208" s="1" t="s">
        <v>261</v>
      </c>
      <c r="I1208" s="1" t="s">
        <v>262</v>
      </c>
      <c r="J1208" s="1"/>
      <c r="K1208" s="7"/>
    </row>
    <row r="1209" spans="1:11" x14ac:dyDescent="0.2">
      <c r="A1209" s="1">
        <v>1208</v>
      </c>
      <c r="B1209" s="1" t="s">
        <v>373</v>
      </c>
      <c r="C1209" s="1">
        <v>99</v>
      </c>
      <c r="D1209" s="1" t="s">
        <v>332</v>
      </c>
      <c r="E1209" s="1" t="s">
        <v>188</v>
      </c>
      <c r="F1209" s="1" t="s">
        <v>1</v>
      </c>
      <c r="G1209" s="1" t="s">
        <v>353</v>
      </c>
      <c r="H1209" s="1" t="s">
        <v>263</v>
      </c>
      <c r="I1209" s="1" t="s">
        <v>264</v>
      </c>
      <c r="J1209" s="1"/>
      <c r="K1209" s="7"/>
    </row>
    <row r="1210" spans="1:11" x14ac:dyDescent="0.2">
      <c r="A1210" s="1">
        <v>1209</v>
      </c>
      <c r="B1210" s="1" t="s">
        <v>373</v>
      </c>
      <c r="C1210" s="1">
        <v>99</v>
      </c>
      <c r="D1210" s="1" t="s">
        <v>332</v>
      </c>
      <c r="E1210" s="1" t="s">
        <v>188</v>
      </c>
      <c r="F1210" s="1" t="s">
        <v>1</v>
      </c>
      <c r="G1210" s="1" t="s">
        <v>353</v>
      </c>
      <c r="H1210" s="1" t="s">
        <v>265</v>
      </c>
      <c r="I1210" s="1" t="s">
        <v>266</v>
      </c>
      <c r="J1210" s="1"/>
      <c r="K1210" s="7"/>
    </row>
    <row r="1211" spans="1:11" x14ac:dyDescent="0.2">
      <c r="A1211" s="1">
        <v>1210</v>
      </c>
      <c r="B1211" s="1" t="s">
        <v>373</v>
      </c>
      <c r="C1211" s="1">
        <v>99</v>
      </c>
      <c r="D1211" s="1" t="s">
        <v>332</v>
      </c>
      <c r="E1211" s="1" t="s">
        <v>188</v>
      </c>
      <c r="F1211" s="1" t="s">
        <v>1</v>
      </c>
      <c r="G1211" s="1" t="s">
        <v>353</v>
      </c>
      <c r="H1211" s="1" t="s">
        <v>267</v>
      </c>
      <c r="I1211" s="1" t="s">
        <v>268</v>
      </c>
      <c r="J1211" s="1"/>
      <c r="K1211" s="7">
        <v>1158</v>
      </c>
    </row>
    <row r="1212" spans="1:11" x14ac:dyDescent="0.2">
      <c r="A1212" s="1">
        <v>1211</v>
      </c>
      <c r="B1212" s="1" t="s">
        <v>373</v>
      </c>
      <c r="C1212" s="1">
        <v>99</v>
      </c>
      <c r="D1212" s="1" t="s">
        <v>332</v>
      </c>
      <c r="E1212" s="1" t="s">
        <v>188</v>
      </c>
      <c r="F1212" s="1" t="s">
        <v>1</v>
      </c>
      <c r="G1212" s="1" t="s">
        <v>353</v>
      </c>
      <c r="H1212" s="1" t="s">
        <v>269</v>
      </c>
      <c r="I1212" s="1" t="s">
        <v>270</v>
      </c>
      <c r="J1212" s="1"/>
      <c r="K1212" s="7">
        <v>916</v>
      </c>
    </row>
    <row r="1213" spans="1:11" x14ac:dyDescent="0.2">
      <c r="A1213" s="1">
        <v>1212</v>
      </c>
      <c r="B1213" s="1" t="s">
        <v>373</v>
      </c>
      <c r="C1213" s="1">
        <v>99</v>
      </c>
      <c r="D1213" s="1" t="s">
        <v>332</v>
      </c>
      <c r="E1213" s="1" t="s">
        <v>188</v>
      </c>
      <c r="F1213" s="1" t="s">
        <v>1</v>
      </c>
      <c r="G1213" s="1" t="s">
        <v>353</v>
      </c>
      <c r="H1213" s="1" t="s">
        <v>271</v>
      </c>
      <c r="I1213" s="1" t="s">
        <v>272</v>
      </c>
      <c r="J1213" s="1"/>
      <c r="K1213" s="7"/>
    </row>
    <row r="1214" spans="1:11" x14ac:dyDescent="0.2">
      <c r="A1214" s="1">
        <v>1213</v>
      </c>
      <c r="B1214" s="1" t="s">
        <v>373</v>
      </c>
      <c r="C1214" s="1">
        <v>99</v>
      </c>
      <c r="D1214" s="1" t="s">
        <v>332</v>
      </c>
      <c r="E1214" s="1" t="s">
        <v>188</v>
      </c>
      <c r="F1214" s="1" t="s">
        <v>8</v>
      </c>
      <c r="G1214" s="1" t="s">
        <v>353</v>
      </c>
      <c r="H1214" s="1" t="s">
        <v>273</v>
      </c>
      <c r="I1214" s="1" t="s">
        <v>274</v>
      </c>
      <c r="J1214" s="1"/>
      <c r="K1214" s="7">
        <v>2074</v>
      </c>
    </row>
    <row r="1215" spans="1:11" x14ac:dyDescent="0.2">
      <c r="A1215" s="1">
        <v>1214</v>
      </c>
      <c r="B1215" s="1" t="s">
        <v>373</v>
      </c>
      <c r="C1215" s="1">
        <v>99</v>
      </c>
      <c r="D1215" s="1" t="s">
        <v>332</v>
      </c>
      <c r="E1215" s="1" t="s">
        <v>188</v>
      </c>
      <c r="F1215" s="1" t="s">
        <v>1</v>
      </c>
      <c r="G1215" s="1" t="s">
        <v>353</v>
      </c>
      <c r="H1215" s="1" t="s">
        <v>275</v>
      </c>
      <c r="I1215" s="1" t="s">
        <v>276</v>
      </c>
      <c r="J1215" s="1"/>
      <c r="K1215" s="7">
        <v>30848</v>
      </c>
    </row>
    <row r="1216" spans="1:11" x14ac:dyDescent="0.2">
      <c r="A1216" s="1">
        <v>1215</v>
      </c>
      <c r="B1216" s="1" t="s">
        <v>373</v>
      </c>
      <c r="C1216" s="1">
        <v>99</v>
      </c>
      <c r="D1216" s="1" t="s">
        <v>332</v>
      </c>
      <c r="E1216" s="1" t="s">
        <v>188</v>
      </c>
      <c r="F1216" s="1" t="s">
        <v>8</v>
      </c>
      <c r="G1216" s="1" t="s">
        <v>353</v>
      </c>
      <c r="H1216" s="1" t="s">
        <v>277</v>
      </c>
      <c r="I1216" s="1" t="s">
        <v>278</v>
      </c>
      <c r="J1216" s="1"/>
      <c r="K1216" s="7">
        <v>417055</v>
      </c>
    </row>
    <row r="1217" spans="1:11" x14ac:dyDescent="0.2">
      <c r="A1217" s="1">
        <v>1216</v>
      </c>
      <c r="B1217" s="1" t="s">
        <v>373</v>
      </c>
      <c r="C1217" s="1">
        <v>99</v>
      </c>
      <c r="D1217" s="1" t="s">
        <v>332</v>
      </c>
      <c r="E1217" s="1" t="s">
        <v>188</v>
      </c>
      <c r="F1217" s="1" t="s">
        <v>1</v>
      </c>
      <c r="G1217" s="1" t="s">
        <v>353</v>
      </c>
      <c r="H1217" s="1" t="s">
        <v>279</v>
      </c>
      <c r="I1217" s="1" t="s">
        <v>280</v>
      </c>
      <c r="J1217" s="1"/>
      <c r="K1217" s="7"/>
    </row>
    <row r="1218" spans="1:11" x14ac:dyDescent="0.2">
      <c r="A1218" s="1">
        <v>1217</v>
      </c>
      <c r="B1218" s="1" t="s">
        <v>373</v>
      </c>
      <c r="C1218" s="1">
        <v>99</v>
      </c>
      <c r="D1218" s="1" t="s">
        <v>332</v>
      </c>
      <c r="E1218" s="1" t="s">
        <v>188</v>
      </c>
      <c r="F1218" s="1" t="s">
        <v>1</v>
      </c>
      <c r="G1218" s="1" t="s">
        <v>353</v>
      </c>
      <c r="H1218" s="1" t="s">
        <v>281</v>
      </c>
      <c r="I1218" s="1" t="s">
        <v>282</v>
      </c>
      <c r="J1218" s="1"/>
      <c r="K1218" s="7">
        <v>2193</v>
      </c>
    </row>
    <row r="1219" spans="1:11" x14ac:dyDescent="0.2">
      <c r="A1219" s="1">
        <v>1218</v>
      </c>
      <c r="B1219" s="1" t="s">
        <v>373</v>
      </c>
      <c r="C1219" s="1">
        <v>99</v>
      </c>
      <c r="D1219" s="1" t="s">
        <v>332</v>
      </c>
      <c r="E1219" s="1" t="s">
        <v>188</v>
      </c>
      <c r="F1219" s="1" t="s">
        <v>8</v>
      </c>
      <c r="G1219" s="1" t="s">
        <v>353</v>
      </c>
      <c r="H1219" s="1" t="s">
        <v>283</v>
      </c>
      <c r="I1219" s="1" t="s">
        <v>284</v>
      </c>
      <c r="J1219" s="1"/>
      <c r="K1219" s="7">
        <v>419248</v>
      </c>
    </row>
    <row r="1220" spans="1:11" x14ac:dyDescent="0.2">
      <c r="A1220" s="1">
        <v>1219</v>
      </c>
      <c r="B1220" s="1" t="s">
        <v>373</v>
      </c>
      <c r="C1220" s="1">
        <v>99</v>
      </c>
      <c r="D1220" s="1" t="s">
        <v>332</v>
      </c>
      <c r="E1220" s="1" t="s">
        <v>188</v>
      </c>
      <c r="F1220" s="1" t="s">
        <v>8</v>
      </c>
      <c r="G1220" s="1" t="s">
        <v>353</v>
      </c>
      <c r="H1220" s="1" t="s">
        <v>285</v>
      </c>
      <c r="I1220" s="1" t="s">
        <v>286</v>
      </c>
      <c r="J1220" s="1"/>
      <c r="K1220" s="7">
        <v>395306</v>
      </c>
    </row>
    <row r="1221" spans="1:11" x14ac:dyDescent="0.2">
      <c r="A1221" s="1">
        <v>1220</v>
      </c>
      <c r="B1221" s="1" t="s">
        <v>373</v>
      </c>
      <c r="C1221" s="1">
        <v>99</v>
      </c>
      <c r="D1221" s="1" t="s">
        <v>332</v>
      </c>
      <c r="E1221" s="1" t="s">
        <v>188</v>
      </c>
      <c r="F1221" s="1" t="s">
        <v>1</v>
      </c>
      <c r="G1221" s="1" t="s">
        <v>353</v>
      </c>
      <c r="H1221" s="1" t="s">
        <v>287</v>
      </c>
      <c r="I1221" s="1" t="s">
        <v>288</v>
      </c>
      <c r="J1221" s="1"/>
      <c r="K1221" s="7">
        <v>-23942</v>
      </c>
    </row>
    <row r="1222" spans="1:11" x14ac:dyDescent="0.2">
      <c r="A1222" s="1">
        <v>1221</v>
      </c>
      <c r="B1222" s="1" t="s">
        <v>373</v>
      </c>
      <c r="C1222" s="1">
        <v>99</v>
      </c>
      <c r="D1222" s="1" t="s">
        <v>332</v>
      </c>
      <c r="E1222" s="1" t="s">
        <v>289</v>
      </c>
      <c r="F1222" s="1" t="s">
        <v>1</v>
      </c>
      <c r="G1222" s="1" t="s">
        <v>353</v>
      </c>
      <c r="H1222" s="1" t="s">
        <v>290</v>
      </c>
      <c r="I1222" s="1" t="s">
        <v>291</v>
      </c>
      <c r="J1222" s="1"/>
      <c r="K1222" s="7"/>
    </row>
    <row r="1223" spans="1:11" x14ac:dyDescent="0.2">
      <c r="A1223" s="1">
        <v>1222</v>
      </c>
      <c r="B1223" s="1" t="s">
        <v>373</v>
      </c>
      <c r="C1223" s="1">
        <v>99</v>
      </c>
      <c r="D1223" s="1" t="s">
        <v>332</v>
      </c>
      <c r="E1223" s="1" t="s">
        <v>289</v>
      </c>
      <c r="F1223" s="1" t="s">
        <v>1</v>
      </c>
      <c r="G1223" s="1" t="s">
        <v>353</v>
      </c>
      <c r="H1223" s="1" t="s">
        <v>292</v>
      </c>
      <c r="I1223" s="1" t="s">
        <v>293</v>
      </c>
      <c r="J1223" s="1"/>
      <c r="K1223" s="7"/>
    </row>
    <row r="1224" spans="1:11" x14ac:dyDescent="0.2">
      <c r="A1224" s="1">
        <v>1223</v>
      </c>
      <c r="B1224" s="1" t="s">
        <v>373</v>
      </c>
      <c r="C1224" s="1">
        <v>99</v>
      </c>
      <c r="D1224" s="1" t="s">
        <v>332</v>
      </c>
      <c r="E1224" s="1" t="s">
        <v>289</v>
      </c>
      <c r="F1224" s="1" t="s">
        <v>1</v>
      </c>
      <c r="G1224" s="1" t="s">
        <v>353</v>
      </c>
      <c r="H1224" s="1" t="s">
        <v>294</v>
      </c>
      <c r="I1224" s="1" t="s">
        <v>295</v>
      </c>
      <c r="J1224" s="1"/>
      <c r="K1224" s="7"/>
    </row>
    <row r="1225" spans="1:11" x14ac:dyDescent="0.2">
      <c r="A1225" s="1">
        <v>1224</v>
      </c>
      <c r="B1225" s="1" t="s">
        <v>373</v>
      </c>
      <c r="C1225" s="1">
        <v>99</v>
      </c>
      <c r="D1225" s="1" t="s">
        <v>332</v>
      </c>
      <c r="E1225" s="1" t="s">
        <v>289</v>
      </c>
      <c r="F1225" s="1" t="s">
        <v>1</v>
      </c>
      <c r="G1225" s="1" t="s">
        <v>353</v>
      </c>
      <c r="H1225" s="1" t="s">
        <v>296</v>
      </c>
      <c r="I1225" s="1" t="s">
        <v>297</v>
      </c>
      <c r="J1225" s="1"/>
      <c r="K1225" s="7"/>
    </row>
    <row r="1226" spans="1:11" x14ac:dyDescent="0.2">
      <c r="A1226" s="1">
        <v>1225</v>
      </c>
      <c r="B1226" s="1" t="s">
        <v>373</v>
      </c>
      <c r="C1226" s="1">
        <v>99</v>
      </c>
      <c r="D1226" s="1" t="s">
        <v>332</v>
      </c>
      <c r="E1226" s="1" t="s">
        <v>289</v>
      </c>
      <c r="F1226" s="1" t="s">
        <v>1</v>
      </c>
      <c r="G1226" s="1" t="s">
        <v>353</v>
      </c>
      <c r="H1226" s="1" t="s">
        <v>298</v>
      </c>
      <c r="I1226" s="1" t="s">
        <v>299</v>
      </c>
      <c r="J1226" s="1"/>
      <c r="K1226" s="7"/>
    </row>
    <row r="1227" spans="1:11" x14ac:dyDescent="0.2">
      <c r="A1227" s="1">
        <v>1226</v>
      </c>
      <c r="B1227" s="1" t="s">
        <v>373</v>
      </c>
      <c r="C1227" s="1">
        <v>99</v>
      </c>
      <c r="D1227" s="1" t="s">
        <v>332</v>
      </c>
      <c r="E1227" s="1" t="s">
        <v>289</v>
      </c>
      <c r="F1227" s="1" t="s">
        <v>1</v>
      </c>
      <c r="G1227" s="1" t="s">
        <v>353</v>
      </c>
      <c r="H1227" s="1" t="s">
        <v>300</v>
      </c>
      <c r="I1227" s="1" t="s">
        <v>301</v>
      </c>
      <c r="J1227" s="1"/>
      <c r="K1227" s="7"/>
    </row>
    <row r="1228" spans="1:11" x14ac:dyDescent="0.2">
      <c r="A1228" s="1">
        <v>1227</v>
      </c>
      <c r="B1228" s="1" t="s">
        <v>373</v>
      </c>
      <c r="C1228" s="1">
        <v>99</v>
      </c>
      <c r="D1228" s="1" t="s">
        <v>332</v>
      </c>
      <c r="E1228" s="1" t="s">
        <v>289</v>
      </c>
      <c r="F1228" s="1" t="s">
        <v>1</v>
      </c>
      <c r="G1228" s="1" t="s">
        <v>353</v>
      </c>
      <c r="H1228" s="1" t="s">
        <v>302</v>
      </c>
      <c r="I1228" s="1" t="s">
        <v>303</v>
      </c>
      <c r="J1228" s="1"/>
      <c r="K1228" s="7"/>
    </row>
    <row r="1229" spans="1:11" x14ac:dyDescent="0.2">
      <c r="A1229" s="1">
        <v>1228</v>
      </c>
      <c r="B1229" s="1" t="s">
        <v>373</v>
      </c>
      <c r="C1229" s="1">
        <v>99</v>
      </c>
      <c r="D1229" s="1" t="s">
        <v>332</v>
      </c>
      <c r="E1229" s="1" t="s">
        <v>289</v>
      </c>
      <c r="F1229" s="1" t="s">
        <v>8</v>
      </c>
      <c r="G1229" s="1" t="s">
        <v>353</v>
      </c>
      <c r="H1229" s="1" t="s">
        <v>304</v>
      </c>
      <c r="I1229" s="1" t="s">
        <v>305</v>
      </c>
      <c r="J1229" s="1"/>
      <c r="K1229" s="7">
        <v>0</v>
      </c>
    </row>
    <row r="1230" spans="1:11" x14ac:dyDescent="0.2">
      <c r="A1230" s="1">
        <v>1229</v>
      </c>
      <c r="B1230" s="1" t="s">
        <v>373</v>
      </c>
      <c r="C1230" s="1">
        <v>99</v>
      </c>
      <c r="D1230" s="1" t="s">
        <v>332</v>
      </c>
      <c r="E1230" s="1" t="s">
        <v>289</v>
      </c>
      <c r="F1230" s="1" t="s">
        <v>8</v>
      </c>
      <c r="G1230" s="1" t="s">
        <v>353</v>
      </c>
      <c r="H1230" s="1" t="s">
        <v>306</v>
      </c>
      <c r="I1230" s="1" t="s">
        <v>307</v>
      </c>
      <c r="J1230" s="1"/>
      <c r="K1230" s="7">
        <v>2193</v>
      </c>
    </row>
    <row r="1231" spans="1:11" x14ac:dyDescent="0.2">
      <c r="A1231" s="1">
        <v>1230</v>
      </c>
      <c r="B1231" s="1" t="s">
        <v>373</v>
      </c>
      <c r="C1231" s="1">
        <v>99</v>
      </c>
      <c r="D1231" s="1" t="s">
        <v>332</v>
      </c>
      <c r="E1231" s="1" t="s">
        <v>289</v>
      </c>
      <c r="F1231" s="1" t="s">
        <v>1</v>
      </c>
      <c r="G1231" s="1" t="s">
        <v>353</v>
      </c>
      <c r="H1231" s="1" t="s">
        <v>308</v>
      </c>
      <c r="I1231" s="1" t="s">
        <v>309</v>
      </c>
      <c r="J1231" s="1"/>
      <c r="K1231" s="7">
        <v>2193</v>
      </c>
    </row>
    <row r="1232" spans="1:11" x14ac:dyDescent="0.2">
      <c r="A1232" s="1">
        <v>1231</v>
      </c>
      <c r="B1232" s="1" t="s">
        <v>373</v>
      </c>
      <c r="C1232" s="1">
        <v>99</v>
      </c>
      <c r="D1232" s="1" t="s">
        <v>332</v>
      </c>
      <c r="E1232" s="1" t="s">
        <v>289</v>
      </c>
      <c r="F1232" s="1" t="s">
        <v>1</v>
      </c>
      <c r="G1232" s="1" t="s">
        <v>353</v>
      </c>
      <c r="H1232" s="1" t="s">
        <v>310</v>
      </c>
      <c r="I1232" s="1" t="s">
        <v>311</v>
      </c>
      <c r="J1232" s="1"/>
      <c r="K1232" s="7"/>
    </row>
    <row r="1233" spans="1:11" x14ac:dyDescent="0.2">
      <c r="A1233" s="1">
        <v>1232</v>
      </c>
      <c r="B1233" s="1" t="s">
        <v>373</v>
      </c>
      <c r="C1233" s="1">
        <v>99</v>
      </c>
      <c r="D1233" s="1" t="s">
        <v>332</v>
      </c>
      <c r="E1233" s="1" t="s">
        <v>289</v>
      </c>
      <c r="F1233" s="1" t="s">
        <v>1</v>
      </c>
      <c r="G1233" s="1" t="s">
        <v>353</v>
      </c>
      <c r="H1233" s="1" t="s">
        <v>312</v>
      </c>
      <c r="I1233" s="1" t="s">
        <v>313</v>
      </c>
      <c r="J1233" s="1"/>
      <c r="K1233" s="7">
        <v>0</v>
      </c>
    </row>
    <row r="1234" spans="1:11" x14ac:dyDescent="0.2">
      <c r="A1234" s="1">
        <v>1233</v>
      </c>
      <c r="B1234" s="1" t="s">
        <v>374</v>
      </c>
      <c r="C1234" s="1">
        <v>100</v>
      </c>
      <c r="D1234" s="1" t="s">
        <v>333</v>
      </c>
      <c r="E1234" s="1" t="s">
        <v>0</v>
      </c>
      <c r="F1234" s="1" t="s">
        <v>1</v>
      </c>
      <c r="G1234" s="1" t="s">
        <v>353</v>
      </c>
      <c r="H1234" s="1" t="s">
        <v>2</v>
      </c>
      <c r="I1234" s="1" t="s">
        <v>3</v>
      </c>
      <c r="J1234" s="1"/>
      <c r="K1234" s="7"/>
    </row>
    <row r="1235" spans="1:11" x14ac:dyDescent="0.2">
      <c r="A1235" s="1">
        <v>1234</v>
      </c>
      <c r="B1235" s="1" t="s">
        <v>374</v>
      </c>
      <c r="C1235" s="1">
        <v>100</v>
      </c>
      <c r="D1235" s="1" t="s">
        <v>333</v>
      </c>
      <c r="E1235" s="1" t="s">
        <v>0</v>
      </c>
      <c r="F1235" s="1" t="s">
        <v>1</v>
      </c>
      <c r="G1235" s="1" t="s">
        <v>353</v>
      </c>
      <c r="H1235" s="1" t="s">
        <v>4</v>
      </c>
      <c r="I1235" s="1" t="s">
        <v>5</v>
      </c>
      <c r="J1235" s="1"/>
      <c r="K1235" s="7"/>
    </row>
    <row r="1236" spans="1:11" x14ac:dyDescent="0.2">
      <c r="A1236" s="1">
        <v>1235</v>
      </c>
      <c r="B1236" s="1" t="s">
        <v>374</v>
      </c>
      <c r="C1236" s="1">
        <v>100</v>
      </c>
      <c r="D1236" s="1" t="s">
        <v>333</v>
      </c>
      <c r="E1236" s="1" t="s">
        <v>0</v>
      </c>
      <c r="F1236" s="1" t="s">
        <v>1</v>
      </c>
      <c r="G1236" s="1" t="s">
        <v>353</v>
      </c>
      <c r="H1236" s="1" t="s">
        <v>6</v>
      </c>
      <c r="I1236" s="1" t="s">
        <v>7</v>
      </c>
      <c r="J1236" s="1"/>
      <c r="K1236" s="7"/>
    </row>
    <row r="1237" spans="1:11" x14ac:dyDescent="0.2">
      <c r="A1237" s="1">
        <v>1236</v>
      </c>
      <c r="B1237" s="1" t="s">
        <v>374</v>
      </c>
      <c r="C1237" s="1">
        <v>100</v>
      </c>
      <c r="D1237" s="1" t="s">
        <v>333</v>
      </c>
      <c r="E1237" s="1" t="s">
        <v>0</v>
      </c>
      <c r="F1237" s="1" t="s">
        <v>8</v>
      </c>
      <c r="G1237" s="1" t="s">
        <v>353</v>
      </c>
      <c r="H1237" s="1" t="s">
        <v>9</v>
      </c>
      <c r="I1237" s="1" t="s">
        <v>10</v>
      </c>
      <c r="J1237" s="1"/>
      <c r="K1237" s="7">
        <v>0</v>
      </c>
    </row>
    <row r="1238" spans="1:11" x14ac:dyDescent="0.2">
      <c r="A1238" s="1">
        <v>1237</v>
      </c>
      <c r="B1238" s="1" t="s">
        <v>374</v>
      </c>
      <c r="C1238" s="1">
        <v>100</v>
      </c>
      <c r="D1238" s="1" t="s">
        <v>333</v>
      </c>
      <c r="E1238" s="1" t="s">
        <v>0</v>
      </c>
      <c r="F1238" s="1" t="s">
        <v>1</v>
      </c>
      <c r="G1238" s="1" t="s">
        <v>353</v>
      </c>
      <c r="H1238" s="1" t="s">
        <v>11</v>
      </c>
      <c r="I1238" s="1" t="s">
        <v>12</v>
      </c>
      <c r="J1238" s="1"/>
      <c r="K1238" s="7"/>
    </row>
    <row r="1239" spans="1:11" x14ac:dyDescent="0.2">
      <c r="A1239" s="1">
        <v>1238</v>
      </c>
      <c r="B1239" s="1" t="s">
        <v>374</v>
      </c>
      <c r="C1239" s="1">
        <v>100</v>
      </c>
      <c r="D1239" s="1" t="s">
        <v>333</v>
      </c>
      <c r="E1239" s="1" t="s">
        <v>0</v>
      </c>
      <c r="F1239" s="1" t="s">
        <v>1</v>
      </c>
      <c r="G1239" s="1" t="s">
        <v>353</v>
      </c>
      <c r="H1239" s="1" t="s">
        <v>13</v>
      </c>
      <c r="I1239" s="1" t="s">
        <v>14</v>
      </c>
      <c r="J1239" s="1"/>
      <c r="K1239" s="7"/>
    </row>
    <row r="1240" spans="1:11" x14ac:dyDescent="0.2">
      <c r="A1240" s="1">
        <v>1239</v>
      </c>
      <c r="B1240" s="1" t="s">
        <v>374</v>
      </c>
      <c r="C1240" s="1">
        <v>100</v>
      </c>
      <c r="D1240" s="1" t="s">
        <v>333</v>
      </c>
      <c r="E1240" s="1" t="s">
        <v>0</v>
      </c>
      <c r="F1240" s="1" t="s">
        <v>8</v>
      </c>
      <c r="G1240" s="1" t="s">
        <v>353</v>
      </c>
      <c r="H1240" s="1" t="s">
        <v>15</v>
      </c>
      <c r="I1240" s="1" t="s">
        <v>16</v>
      </c>
      <c r="J1240" s="1"/>
      <c r="K1240" s="7">
        <v>0</v>
      </c>
    </row>
    <row r="1241" spans="1:11" x14ac:dyDescent="0.2">
      <c r="A1241" s="1">
        <v>1240</v>
      </c>
      <c r="B1241" s="1" t="s">
        <v>374</v>
      </c>
      <c r="C1241" s="1">
        <v>100</v>
      </c>
      <c r="D1241" s="1" t="s">
        <v>333</v>
      </c>
      <c r="E1241" s="1" t="s">
        <v>0</v>
      </c>
      <c r="F1241" s="1" t="s">
        <v>1</v>
      </c>
      <c r="G1241" s="1" t="s">
        <v>353</v>
      </c>
      <c r="H1241" s="1" t="s">
        <v>17</v>
      </c>
      <c r="I1241" s="1" t="s">
        <v>18</v>
      </c>
      <c r="J1241" s="1"/>
      <c r="K1241" s="7"/>
    </row>
    <row r="1242" spans="1:11" x14ac:dyDescent="0.2">
      <c r="A1242" s="1">
        <v>1241</v>
      </c>
      <c r="B1242" s="1" t="s">
        <v>374</v>
      </c>
      <c r="C1242" s="1">
        <v>100</v>
      </c>
      <c r="D1242" s="1" t="s">
        <v>333</v>
      </c>
      <c r="E1242" s="1" t="s">
        <v>0</v>
      </c>
      <c r="F1242" s="1" t="s">
        <v>1</v>
      </c>
      <c r="G1242" s="1" t="s">
        <v>353</v>
      </c>
      <c r="H1242" s="1" t="s">
        <v>19</v>
      </c>
      <c r="I1242" s="1" t="s">
        <v>20</v>
      </c>
      <c r="J1242" s="1"/>
      <c r="K1242" s="7"/>
    </row>
    <row r="1243" spans="1:11" x14ac:dyDescent="0.2">
      <c r="A1243" s="1">
        <v>1242</v>
      </c>
      <c r="B1243" s="1" t="s">
        <v>374</v>
      </c>
      <c r="C1243" s="1">
        <v>100</v>
      </c>
      <c r="D1243" s="1" t="s">
        <v>333</v>
      </c>
      <c r="E1243" s="1" t="s">
        <v>0</v>
      </c>
      <c r="F1243" s="1" t="s">
        <v>1</v>
      </c>
      <c r="G1243" s="1" t="s">
        <v>353</v>
      </c>
      <c r="H1243" s="1" t="s">
        <v>21</v>
      </c>
      <c r="I1243" s="1" t="s">
        <v>22</v>
      </c>
      <c r="J1243" s="1"/>
      <c r="K1243" s="7"/>
    </row>
    <row r="1244" spans="1:11" x14ac:dyDescent="0.2">
      <c r="A1244" s="1">
        <v>1243</v>
      </c>
      <c r="B1244" s="1" t="s">
        <v>374</v>
      </c>
      <c r="C1244" s="1">
        <v>100</v>
      </c>
      <c r="D1244" s="1" t="s">
        <v>333</v>
      </c>
      <c r="E1244" s="1" t="s">
        <v>0</v>
      </c>
      <c r="F1244" s="1" t="s">
        <v>1</v>
      </c>
      <c r="G1244" s="1" t="s">
        <v>353</v>
      </c>
      <c r="H1244" s="1" t="s">
        <v>23</v>
      </c>
      <c r="I1244" s="1" t="s">
        <v>24</v>
      </c>
      <c r="J1244" s="1"/>
      <c r="K1244" s="7">
        <v>396003</v>
      </c>
    </row>
    <row r="1245" spans="1:11" x14ac:dyDescent="0.2">
      <c r="A1245" s="1">
        <v>1244</v>
      </c>
      <c r="B1245" s="1" t="s">
        <v>374</v>
      </c>
      <c r="C1245" s="1">
        <v>100</v>
      </c>
      <c r="D1245" s="1" t="s">
        <v>333</v>
      </c>
      <c r="E1245" s="1" t="s">
        <v>0</v>
      </c>
      <c r="F1245" s="1" t="s">
        <v>1</v>
      </c>
      <c r="G1245" s="1" t="s">
        <v>353</v>
      </c>
      <c r="H1245" s="1" t="s">
        <v>25</v>
      </c>
      <c r="I1245" s="1" t="s">
        <v>26</v>
      </c>
      <c r="J1245" s="1"/>
      <c r="K1245" s="7"/>
    </row>
    <row r="1246" spans="1:11" x14ac:dyDescent="0.2">
      <c r="A1246" s="1">
        <v>1245</v>
      </c>
      <c r="B1246" s="1" t="s">
        <v>374</v>
      </c>
      <c r="C1246" s="1">
        <v>100</v>
      </c>
      <c r="D1246" s="1" t="s">
        <v>333</v>
      </c>
      <c r="E1246" s="1" t="s">
        <v>0</v>
      </c>
      <c r="F1246" s="1" t="s">
        <v>1</v>
      </c>
      <c r="G1246" s="1" t="s">
        <v>353</v>
      </c>
      <c r="H1246" s="1" t="s">
        <v>27</v>
      </c>
      <c r="I1246" s="1" t="s">
        <v>28</v>
      </c>
      <c r="J1246" s="1"/>
      <c r="K1246" s="7"/>
    </row>
    <row r="1247" spans="1:11" x14ac:dyDescent="0.2">
      <c r="A1247" s="1">
        <v>1246</v>
      </c>
      <c r="B1247" s="1" t="s">
        <v>374</v>
      </c>
      <c r="C1247" s="1">
        <v>100</v>
      </c>
      <c r="D1247" s="1" t="s">
        <v>333</v>
      </c>
      <c r="E1247" s="1" t="s">
        <v>0</v>
      </c>
      <c r="F1247" s="1" t="s">
        <v>1</v>
      </c>
      <c r="G1247" s="1" t="s">
        <v>353</v>
      </c>
      <c r="H1247" s="1" t="s">
        <v>29</v>
      </c>
      <c r="I1247" s="1" t="s">
        <v>30</v>
      </c>
      <c r="J1247" s="1"/>
      <c r="K1247" s="7"/>
    </row>
    <row r="1248" spans="1:11" x14ac:dyDescent="0.2">
      <c r="A1248" s="1">
        <v>1247</v>
      </c>
      <c r="B1248" s="1" t="s">
        <v>374</v>
      </c>
      <c r="C1248" s="1">
        <v>100</v>
      </c>
      <c r="D1248" s="1" t="s">
        <v>333</v>
      </c>
      <c r="E1248" s="1" t="s">
        <v>0</v>
      </c>
      <c r="F1248" s="1" t="s">
        <v>1</v>
      </c>
      <c r="G1248" s="1" t="s">
        <v>353</v>
      </c>
      <c r="H1248" s="1" t="s">
        <v>31</v>
      </c>
      <c r="I1248" s="1" t="s">
        <v>32</v>
      </c>
      <c r="J1248" s="1"/>
      <c r="K1248" s="7"/>
    </row>
    <row r="1249" spans="1:11" x14ac:dyDescent="0.2">
      <c r="A1249" s="1">
        <v>1248</v>
      </c>
      <c r="B1249" s="1" t="s">
        <v>374</v>
      </c>
      <c r="C1249" s="1">
        <v>100</v>
      </c>
      <c r="D1249" s="1" t="s">
        <v>333</v>
      </c>
      <c r="E1249" s="1" t="s">
        <v>0</v>
      </c>
      <c r="F1249" s="1" t="s">
        <v>1</v>
      </c>
      <c r="G1249" s="1" t="s">
        <v>353</v>
      </c>
      <c r="H1249" s="1" t="s">
        <v>33</v>
      </c>
      <c r="I1249" s="1" t="s">
        <v>34</v>
      </c>
      <c r="J1249" s="1"/>
      <c r="K1249" s="7"/>
    </row>
    <row r="1250" spans="1:11" x14ac:dyDescent="0.2">
      <c r="A1250" s="1">
        <v>1249</v>
      </c>
      <c r="B1250" s="1" t="s">
        <v>374</v>
      </c>
      <c r="C1250" s="1">
        <v>100</v>
      </c>
      <c r="D1250" s="1" t="s">
        <v>333</v>
      </c>
      <c r="E1250" s="1" t="s">
        <v>0</v>
      </c>
      <c r="F1250" s="1" t="s">
        <v>1</v>
      </c>
      <c r="G1250" s="1" t="s">
        <v>353</v>
      </c>
      <c r="H1250" s="1" t="s">
        <v>35</v>
      </c>
      <c r="I1250" s="1" t="s">
        <v>36</v>
      </c>
      <c r="J1250" s="1"/>
      <c r="K1250" s="7"/>
    </row>
    <row r="1251" spans="1:11" x14ac:dyDescent="0.2">
      <c r="A1251" s="1">
        <v>1250</v>
      </c>
      <c r="B1251" s="1" t="s">
        <v>374</v>
      </c>
      <c r="C1251" s="1">
        <v>100</v>
      </c>
      <c r="D1251" s="1" t="s">
        <v>333</v>
      </c>
      <c r="E1251" s="1" t="s">
        <v>0</v>
      </c>
      <c r="F1251" s="1" t="s">
        <v>1</v>
      </c>
      <c r="G1251" s="1" t="s">
        <v>353</v>
      </c>
      <c r="H1251" s="1" t="s">
        <v>37</v>
      </c>
      <c r="I1251" s="1" t="s">
        <v>38</v>
      </c>
      <c r="J1251" s="1"/>
      <c r="K1251" s="7"/>
    </row>
    <row r="1252" spans="1:11" x14ac:dyDescent="0.2">
      <c r="A1252" s="1">
        <v>1251</v>
      </c>
      <c r="B1252" s="1" t="s">
        <v>374</v>
      </c>
      <c r="C1252" s="1">
        <v>100</v>
      </c>
      <c r="D1252" s="1" t="s">
        <v>333</v>
      </c>
      <c r="E1252" s="1" t="s">
        <v>0</v>
      </c>
      <c r="F1252" s="1" t="s">
        <v>1</v>
      </c>
      <c r="G1252" s="1" t="s">
        <v>353</v>
      </c>
      <c r="H1252" s="1" t="s">
        <v>39</v>
      </c>
      <c r="I1252" s="1" t="s">
        <v>40</v>
      </c>
      <c r="J1252" s="1"/>
      <c r="K1252" s="7"/>
    </row>
    <row r="1253" spans="1:11" x14ac:dyDescent="0.2">
      <c r="A1253" s="1">
        <v>1252</v>
      </c>
      <c r="B1253" s="1" t="s">
        <v>374</v>
      </c>
      <c r="C1253" s="1">
        <v>100</v>
      </c>
      <c r="D1253" s="1" t="s">
        <v>333</v>
      </c>
      <c r="E1253" s="1" t="s">
        <v>0</v>
      </c>
      <c r="F1253" s="1" t="s">
        <v>1</v>
      </c>
      <c r="G1253" s="1" t="s">
        <v>353</v>
      </c>
      <c r="H1253" s="1" t="s">
        <v>41</v>
      </c>
      <c r="I1253" s="1" t="s">
        <v>42</v>
      </c>
      <c r="J1253" s="1"/>
      <c r="K1253" s="7"/>
    </row>
    <row r="1254" spans="1:11" x14ac:dyDescent="0.2">
      <c r="A1254" s="1">
        <v>1253</v>
      </c>
      <c r="B1254" s="1" t="s">
        <v>374</v>
      </c>
      <c r="C1254" s="1">
        <v>100</v>
      </c>
      <c r="D1254" s="1" t="s">
        <v>333</v>
      </c>
      <c r="E1254" s="1" t="s">
        <v>0</v>
      </c>
      <c r="F1254" s="1" t="s">
        <v>1</v>
      </c>
      <c r="G1254" s="1" t="s">
        <v>353</v>
      </c>
      <c r="H1254" s="1" t="s">
        <v>43</v>
      </c>
      <c r="I1254" s="1" t="s">
        <v>44</v>
      </c>
      <c r="J1254" s="1"/>
      <c r="K1254" s="7"/>
    </row>
    <row r="1255" spans="1:11" x14ac:dyDescent="0.2">
      <c r="A1255" s="1">
        <v>1254</v>
      </c>
      <c r="B1255" s="1" t="s">
        <v>374</v>
      </c>
      <c r="C1255" s="1">
        <v>100</v>
      </c>
      <c r="D1255" s="1" t="s">
        <v>333</v>
      </c>
      <c r="E1255" s="1" t="s">
        <v>0</v>
      </c>
      <c r="F1255" s="1" t="s">
        <v>1</v>
      </c>
      <c r="G1255" s="1" t="s">
        <v>353</v>
      </c>
      <c r="H1255" s="1" t="s">
        <v>45</v>
      </c>
      <c r="I1255" s="1" t="s">
        <v>46</v>
      </c>
      <c r="J1255" s="1"/>
      <c r="K1255" s="7"/>
    </row>
    <row r="1256" spans="1:11" x14ac:dyDescent="0.2">
      <c r="A1256" s="1">
        <v>1255</v>
      </c>
      <c r="B1256" s="1" t="s">
        <v>374</v>
      </c>
      <c r="C1256" s="1">
        <v>100</v>
      </c>
      <c r="D1256" s="1" t="s">
        <v>333</v>
      </c>
      <c r="E1256" s="1" t="s">
        <v>0</v>
      </c>
      <c r="F1256" s="1" t="s">
        <v>1</v>
      </c>
      <c r="G1256" s="1" t="s">
        <v>353</v>
      </c>
      <c r="H1256" s="1" t="s">
        <v>47</v>
      </c>
      <c r="I1256" s="1" t="s">
        <v>48</v>
      </c>
      <c r="J1256" s="1"/>
      <c r="K1256" s="7"/>
    </row>
    <row r="1257" spans="1:11" x14ac:dyDescent="0.2">
      <c r="A1257" s="1">
        <v>1256</v>
      </c>
      <c r="B1257" s="1" t="s">
        <v>374</v>
      </c>
      <c r="C1257" s="1">
        <v>100</v>
      </c>
      <c r="D1257" s="1" t="s">
        <v>333</v>
      </c>
      <c r="E1257" s="1" t="s">
        <v>0</v>
      </c>
      <c r="F1257" s="1" t="s">
        <v>1</v>
      </c>
      <c r="G1257" s="1" t="s">
        <v>353</v>
      </c>
      <c r="H1257" s="1" t="s">
        <v>49</v>
      </c>
      <c r="I1257" s="1" t="s">
        <v>50</v>
      </c>
      <c r="J1257" s="1"/>
      <c r="K1257" s="7"/>
    </row>
    <row r="1258" spans="1:11" x14ac:dyDescent="0.2">
      <c r="A1258" s="1">
        <v>1257</v>
      </c>
      <c r="B1258" s="1" t="s">
        <v>374</v>
      </c>
      <c r="C1258" s="1">
        <v>100</v>
      </c>
      <c r="D1258" s="1" t="s">
        <v>333</v>
      </c>
      <c r="E1258" s="1" t="s">
        <v>0</v>
      </c>
      <c r="F1258" s="1" t="s">
        <v>1</v>
      </c>
      <c r="G1258" s="1" t="s">
        <v>353</v>
      </c>
      <c r="H1258" s="1" t="s">
        <v>51</v>
      </c>
      <c r="I1258" s="1" t="s">
        <v>52</v>
      </c>
      <c r="J1258" s="1"/>
      <c r="K1258" s="7"/>
    </row>
    <row r="1259" spans="1:11" x14ac:dyDescent="0.2">
      <c r="A1259" s="1">
        <v>1258</v>
      </c>
      <c r="B1259" s="1" t="s">
        <v>374</v>
      </c>
      <c r="C1259" s="1">
        <v>100</v>
      </c>
      <c r="D1259" s="1" t="s">
        <v>333</v>
      </c>
      <c r="E1259" s="1" t="s">
        <v>0</v>
      </c>
      <c r="F1259" s="1" t="s">
        <v>1</v>
      </c>
      <c r="G1259" s="1" t="s">
        <v>353</v>
      </c>
      <c r="H1259" s="1" t="s">
        <v>53</v>
      </c>
      <c r="I1259" s="1" t="s">
        <v>54</v>
      </c>
      <c r="J1259" s="1"/>
      <c r="K1259" s="7"/>
    </row>
    <row r="1260" spans="1:11" x14ac:dyDescent="0.2">
      <c r="A1260" s="1">
        <v>1259</v>
      </c>
      <c r="B1260" s="1" t="s">
        <v>374</v>
      </c>
      <c r="C1260" s="1">
        <v>100</v>
      </c>
      <c r="D1260" s="1" t="s">
        <v>333</v>
      </c>
      <c r="E1260" s="1" t="s">
        <v>0</v>
      </c>
      <c r="F1260" s="1" t="s">
        <v>1</v>
      </c>
      <c r="G1260" s="1" t="s">
        <v>353</v>
      </c>
      <c r="H1260" s="1" t="s">
        <v>55</v>
      </c>
      <c r="I1260" s="1" t="s">
        <v>56</v>
      </c>
      <c r="J1260" s="1"/>
      <c r="K1260" s="7"/>
    </row>
    <row r="1261" spans="1:11" x14ac:dyDescent="0.2">
      <c r="A1261" s="1">
        <v>1260</v>
      </c>
      <c r="B1261" s="1" t="s">
        <v>374</v>
      </c>
      <c r="C1261" s="1">
        <v>100</v>
      </c>
      <c r="D1261" s="1" t="s">
        <v>333</v>
      </c>
      <c r="E1261" s="1" t="s">
        <v>0</v>
      </c>
      <c r="F1261" s="1" t="s">
        <v>1</v>
      </c>
      <c r="G1261" s="1" t="s">
        <v>353</v>
      </c>
      <c r="H1261" s="1" t="s">
        <v>57</v>
      </c>
      <c r="I1261" s="1" t="s">
        <v>58</v>
      </c>
      <c r="J1261" s="1"/>
      <c r="K1261" s="7"/>
    </row>
    <row r="1262" spans="1:11" x14ac:dyDescent="0.2">
      <c r="A1262" s="1">
        <v>1261</v>
      </c>
      <c r="B1262" s="1" t="s">
        <v>374</v>
      </c>
      <c r="C1262" s="1">
        <v>100</v>
      </c>
      <c r="D1262" s="1" t="s">
        <v>333</v>
      </c>
      <c r="E1262" s="1" t="s">
        <v>0</v>
      </c>
      <c r="F1262" s="1" t="s">
        <v>1</v>
      </c>
      <c r="G1262" s="1" t="s">
        <v>353</v>
      </c>
      <c r="H1262" s="1" t="s">
        <v>59</v>
      </c>
      <c r="I1262" s="1" t="s">
        <v>60</v>
      </c>
      <c r="J1262" s="1"/>
      <c r="K1262" s="7"/>
    </row>
    <row r="1263" spans="1:11" x14ac:dyDescent="0.2">
      <c r="A1263" s="1">
        <v>1262</v>
      </c>
      <c r="B1263" s="1" t="s">
        <v>374</v>
      </c>
      <c r="C1263" s="1">
        <v>100</v>
      </c>
      <c r="D1263" s="1" t="s">
        <v>333</v>
      </c>
      <c r="E1263" s="1" t="s">
        <v>0</v>
      </c>
      <c r="F1263" s="1" t="s">
        <v>1</v>
      </c>
      <c r="G1263" s="1" t="s">
        <v>353</v>
      </c>
      <c r="H1263" s="1" t="s">
        <v>61</v>
      </c>
      <c r="I1263" s="1" t="s">
        <v>62</v>
      </c>
      <c r="J1263" s="1"/>
      <c r="K1263" s="7"/>
    </row>
    <row r="1264" spans="1:11" x14ac:dyDescent="0.2">
      <c r="A1264" s="1">
        <v>1263</v>
      </c>
      <c r="B1264" s="1" t="s">
        <v>374</v>
      </c>
      <c r="C1264" s="1">
        <v>100</v>
      </c>
      <c r="D1264" s="1" t="s">
        <v>333</v>
      </c>
      <c r="E1264" s="1" t="s">
        <v>0</v>
      </c>
      <c r="F1264" s="1" t="s">
        <v>1</v>
      </c>
      <c r="G1264" s="1" t="s">
        <v>353</v>
      </c>
      <c r="H1264" s="1" t="s">
        <v>63</v>
      </c>
      <c r="I1264" s="1" t="s">
        <v>64</v>
      </c>
      <c r="J1264" s="1"/>
      <c r="K1264" s="7"/>
    </row>
    <row r="1265" spans="1:11" x14ac:dyDescent="0.2">
      <c r="A1265" s="1">
        <v>1264</v>
      </c>
      <c r="B1265" s="1" t="s">
        <v>374</v>
      </c>
      <c r="C1265" s="1">
        <v>100</v>
      </c>
      <c r="D1265" s="1" t="s">
        <v>333</v>
      </c>
      <c r="E1265" s="1" t="s">
        <v>0</v>
      </c>
      <c r="F1265" s="1" t="s">
        <v>1</v>
      </c>
      <c r="G1265" s="1" t="s">
        <v>353</v>
      </c>
      <c r="H1265" s="1" t="s">
        <v>65</v>
      </c>
      <c r="I1265" s="1" t="s">
        <v>66</v>
      </c>
      <c r="J1265" s="1"/>
      <c r="K1265" s="7"/>
    </row>
    <row r="1266" spans="1:11" x14ac:dyDescent="0.2">
      <c r="A1266" s="1">
        <v>1265</v>
      </c>
      <c r="B1266" s="1" t="s">
        <v>374</v>
      </c>
      <c r="C1266" s="1">
        <v>100</v>
      </c>
      <c r="D1266" s="1" t="s">
        <v>333</v>
      </c>
      <c r="E1266" s="1" t="s">
        <v>0</v>
      </c>
      <c r="F1266" s="1" t="s">
        <v>1</v>
      </c>
      <c r="G1266" s="1" t="s">
        <v>353</v>
      </c>
      <c r="H1266" s="1" t="s">
        <v>67</v>
      </c>
      <c r="I1266" s="1" t="s">
        <v>68</v>
      </c>
      <c r="J1266" s="1"/>
      <c r="K1266" s="7"/>
    </row>
    <row r="1267" spans="1:11" x14ac:dyDescent="0.2">
      <c r="A1267" s="1">
        <v>1266</v>
      </c>
      <c r="B1267" s="1" t="s">
        <v>374</v>
      </c>
      <c r="C1267" s="1">
        <v>100</v>
      </c>
      <c r="D1267" s="1" t="s">
        <v>333</v>
      </c>
      <c r="E1267" s="1" t="s">
        <v>0</v>
      </c>
      <c r="F1267" s="1" t="s">
        <v>1</v>
      </c>
      <c r="G1267" s="1" t="s">
        <v>353</v>
      </c>
      <c r="H1267" s="1" t="s">
        <v>69</v>
      </c>
      <c r="I1267" s="1" t="s">
        <v>70</v>
      </c>
      <c r="J1267" s="1"/>
      <c r="K1267" s="7"/>
    </row>
    <row r="1268" spans="1:11" x14ac:dyDescent="0.2">
      <c r="A1268" s="1">
        <v>1267</v>
      </c>
      <c r="B1268" s="1" t="s">
        <v>374</v>
      </c>
      <c r="C1268" s="1">
        <v>100</v>
      </c>
      <c r="D1268" s="1" t="s">
        <v>333</v>
      </c>
      <c r="E1268" s="1" t="s">
        <v>0</v>
      </c>
      <c r="F1268" s="1" t="s">
        <v>1</v>
      </c>
      <c r="G1268" s="1" t="s">
        <v>353</v>
      </c>
      <c r="H1268" s="1" t="s">
        <v>71</v>
      </c>
      <c r="I1268" s="1" t="s">
        <v>72</v>
      </c>
      <c r="J1268" s="1"/>
      <c r="K1268" s="7"/>
    </row>
    <row r="1269" spans="1:11" x14ac:dyDescent="0.2">
      <c r="A1269" s="1">
        <v>1268</v>
      </c>
      <c r="B1269" s="1" t="s">
        <v>374</v>
      </c>
      <c r="C1269" s="1">
        <v>100</v>
      </c>
      <c r="D1269" s="1" t="s">
        <v>333</v>
      </c>
      <c r="E1269" s="1" t="s">
        <v>0</v>
      </c>
      <c r="F1269" s="1" t="s">
        <v>1</v>
      </c>
      <c r="G1269" s="1" t="s">
        <v>353</v>
      </c>
      <c r="H1269" s="1" t="s">
        <v>73</v>
      </c>
      <c r="I1269" s="1" t="s">
        <v>74</v>
      </c>
      <c r="J1269" s="1"/>
      <c r="K1269" s="7"/>
    </row>
    <row r="1270" spans="1:11" x14ac:dyDescent="0.2">
      <c r="A1270" s="1">
        <v>1269</v>
      </c>
      <c r="B1270" s="1" t="s">
        <v>374</v>
      </c>
      <c r="C1270" s="1">
        <v>100</v>
      </c>
      <c r="D1270" s="1" t="s">
        <v>333</v>
      </c>
      <c r="E1270" s="1" t="s">
        <v>0</v>
      </c>
      <c r="F1270" s="1" t="s">
        <v>1</v>
      </c>
      <c r="G1270" s="1" t="s">
        <v>353</v>
      </c>
      <c r="H1270" s="1" t="s">
        <v>75</v>
      </c>
      <c r="I1270" s="1" t="s">
        <v>76</v>
      </c>
      <c r="J1270" s="1"/>
      <c r="K1270" s="7"/>
    </row>
    <row r="1271" spans="1:11" x14ac:dyDescent="0.2">
      <c r="A1271" s="1">
        <v>1270</v>
      </c>
      <c r="B1271" s="1" t="s">
        <v>374</v>
      </c>
      <c r="C1271" s="1">
        <v>100</v>
      </c>
      <c r="D1271" s="1" t="s">
        <v>333</v>
      </c>
      <c r="E1271" s="1" t="s">
        <v>0</v>
      </c>
      <c r="F1271" s="1" t="s">
        <v>1</v>
      </c>
      <c r="G1271" s="1" t="s">
        <v>353</v>
      </c>
      <c r="H1271" s="1" t="s">
        <v>77</v>
      </c>
      <c r="I1271" s="1" t="s">
        <v>78</v>
      </c>
      <c r="J1271" s="1"/>
      <c r="K1271" s="7"/>
    </row>
    <row r="1272" spans="1:11" x14ac:dyDescent="0.2">
      <c r="A1272" s="1">
        <v>1271</v>
      </c>
      <c r="B1272" s="1" t="s">
        <v>374</v>
      </c>
      <c r="C1272" s="1">
        <v>100</v>
      </c>
      <c r="D1272" s="1" t="s">
        <v>333</v>
      </c>
      <c r="E1272" s="1" t="s">
        <v>0</v>
      </c>
      <c r="F1272" s="1" t="s">
        <v>1</v>
      </c>
      <c r="G1272" s="1" t="s">
        <v>353</v>
      </c>
      <c r="H1272" s="1" t="s">
        <v>79</v>
      </c>
      <c r="I1272" s="1" t="s">
        <v>80</v>
      </c>
      <c r="J1272" s="1"/>
      <c r="K1272" s="7"/>
    </row>
    <row r="1273" spans="1:11" x14ac:dyDescent="0.2">
      <c r="A1273" s="1">
        <v>1272</v>
      </c>
      <c r="B1273" s="1" t="s">
        <v>374</v>
      </c>
      <c r="C1273" s="1">
        <v>100</v>
      </c>
      <c r="D1273" s="1" t="s">
        <v>333</v>
      </c>
      <c r="E1273" s="1" t="s">
        <v>0</v>
      </c>
      <c r="F1273" s="1" t="s">
        <v>1</v>
      </c>
      <c r="G1273" s="1" t="s">
        <v>353</v>
      </c>
      <c r="H1273" s="1" t="s">
        <v>81</v>
      </c>
      <c r="I1273" s="1" t="s">
        <v>82</v>
      </c>
      <c r="J1273" s="1"/>
      <c r="K1273" s="7"/>
    </row>
    <row r="1274" spans="1:11" x14ac:dyDescent="0.2">
      <c r="A1274" s="1">
        <v>1273</v>
      </c>
      <c r="B1274" s="1" t="s">
        <v>374</v>
      </c>
      <c r="C1274" s="1">
        <v>100</v>
      </c>
      <c r="D1274" s="1" t="s">
        <v>333</v>
      </c>
      <c r="E1274" s="1" t="s">
        <v>0</v>
      </c>
      <c r="F1274" s="1" t="s">
        <v>1</v>
      </c>
      <c r="G1274" s="1" t="s">
        <v>353</v>
      </c>
      <c r="H1274" s="1" t="s">
        <v>83</v>
      </c>
      <c r="I1274" s="1" t="s">
        <v>84</v>
      </c>
      <c r="J1274" s="1"/>
      <c r="K1274" s="7"/>
    </row>
    <row r="1275" spans="1:11" x14ac:dyDescent="0.2">
      <c r="A1275" s="1">
        <v>1274</v>
      </c>
      <c r="B1275" s="1" t="s">
        <v>374</v>
      </c>
      <c r="C1275" s="1">
        <v>100</v>
      </c>
      <c r="D1275" s="1" t="s">
        <v>333</v>
      </c>
      <c r="E1275" s="1" t="s">
        <v>0</v>
      </c>
      <c r="F1275" s="1" t="s">
        <v>1</v>
      </c>
      <c r="G1275" s="1" t="s">
        <v>353</v>
      </c>
      <c r="H1275" s="1" t="s">
        <v>85</v>
      </c>
      <c r="I1275" s="1" t="s">
        <v>86</v>
      </c>
      <c r="J1275" s="1"/>
      <c r="K1275" s="7"/>
    </row>
    <row r="1276" spans="1:11" x14ac:dyDescent="0.2">
      <c r="A1276" s="1">
        <v>1275</v>
      </c>
      <c r="B1276" s="1" t="s">
        <v>374</v>
      </c>
      <c r="C1276" s="1">
        <v>100</v>
      </c>
      <c r="D1276" s="1" t="s">
        <v>333</v>
      </c>
      <c r="E1276" s="1" t="s">
        <v>0</v>
      </c>
      <c r="F1276" s="1" t="s">
        <v>8</v>
      </c>
      <c r="G1276" s="1" t="s">
        <v>353</v>
      </c>
      <c r="H1276" s="1" t="s">
        <v>87</v>
      </c>
      <c r="I1276" s="1" t="s">
        <v>88</v>
      </c>
      <c r="J1276" s="1"/>
      <c r="K1276" s="7">
        <v>396003</v>
      </c>
    </row>
    <row r="1277" spans="1:11" x14ac:dyDescent="0.2">
      <c r="A1277" s="1">
        <v>1276</v>
      </c>
      <c r="B1277" s="1" t="s">
        <v>374</v>
      </c>
      <c r="C1277" s="1">
        <v>100</v>
      </c>
      <c r="D1277" s="1" t="s">
        <v>333</v>
      </c>
      <c r="E1277" s="1" t="s">
        <v>0</v>
      </c>
      <c r="F1277" s="1" t="s">
        <v>1</v>
      </c>
      <c r="G1277" s="1" t="s">
        <v>353</v>
      </c>
      <c r="H1277" s="1" t="s">
        <v>89</v>
      </c>
      <c r="I1277" s="1" t="s">
        <v>90</v>
      </c>
      <c r="J1277" s="1"/>
      <c r="K1277" s="7"/>
    </row>
    <row r="1278" spans="1:11" x14ac:dyDescent="0.2">
      <c r="A1278" s="1">
        <v>1277</v>
      </c>
      <c r="B1278" s="1" t="s">
        <v>374</v>
      </c>
      <c r="C1278" s="1">
        <v>100</v>
      </c>
      <c r="D1278" s="1" t="s">
        <v>333</v>
      </c>
      <c r="E1278" s="1" t="s">
        <v>0</v>
      </c>
      <c r="F1278" s="1" t="s">
        <v>1</v>
      </c>
      <c r="G1278" s="1" t="s">
        <v>353</v>
      </c>
      <c r="H1278" s="1" t="s">
        <v>91</v>
      </c>
      <c r="I1278" s="1" t="s">
        <v>92</v>
      </c>
      <c r="J1278" s="1"/>
      <c r="K1278" s="7"/>
    </row>
    <row r="1279" spans="1:11" x14ac:dyDescent="0.2">
      <c r="A1279" s="1">
        <v>1278</v>
      </c>
      <c r="B1279" s="1" t="s">
        <v>374</v>
      </c>
      <c r="C1279" s="1">
        <v>100</v>
      </c>
      <c r="D1279" s="1" t="s">
        <v>333</v>
      </c>
      <c r="E1279" s="1" t="s">
        <v>0</v>
      </c>
      <c r="F1279" s="1" t="s">
        <v>1</v>
      </c>
      <c r="G1279" s="1" t="s">
        <v>353</v>
      </c>
      <c r="H1279" s="1" t="s">
        <v>93</v>
      </c>
      <c r="I1279" s="1" t="s">
        <v>94</v>
      </c>
      <c r="J1279" s="1"/>
      <c r="K1279" s="7"/>
    </row>
    <row r="1280" spans="1:11" x14ac:dyDescent="0.2">
      <c r="A1280" s="1">
        <v>1279</v>
      </c>
      <c r="B1280" s="1" t="s">
        <v>374</v>
      </c>
      <c r="C1280" s="1">
        <v>100</v>
      </c>
      <c r="D1280" s="1" t="s">
        <v>333</v>
      </c>
      <c r="E1280" s="1" t="s">
        <v>0</v>
      </c>
      <c r="F1280" s="1" t="s">
        <v>1</v>
      </c>
      <c r="G1280" s="1" t="s">
        <v>353</v>
      </c>
      <c r="H1280" s="1" t="s">
        <v>95</v>
      </c>
      <c r="I1280" s="1" t="s">
        <v>96</v>
      </c>
      <c r="J1280" s="1"/>
      <c r="K1280" s="7"/>
    </row>
    <row r="1281" spans="1:11" x14ac:dyDescent="0.2">
      <c r="A1281" s="1">
        <v>1280</v>
      </c>
      <c r="B1281" s="1" t="s">
        <v>374</v>
      </c>
      <c r="C1281" s="1">
        <v>100</v>
      </c>
      <c r="D1281" s="1" t="s">
        <v>333</v>
      </c>
      <c r="E1281" s="1" t="s">
        <v>0</v>
      </c>
      <c r="F1281" s="1" t="s">
        <v>1</v>
      </c>
      <c r="G1281" s="1" t="s">
        <v>353</v>
      </c>
      <c r="H1281" s="1" t="s">
        <v>97</v>
      </c>
      <c r="I1281" s="1" t="s">
        <v>98</v>
      </c>
      <c r="J1281" s="1"/>
      <c r="K1281" s="7"/>
    </row>
    <row r="1282" spans="1:11" x14ac:dyDescent="0.2">
      <c r="A1282" s="1">
        <v>1281</v>
      </c>
      <c r="B1282" s="1" t="s">
        <v>374</v>
      </c>
      <c r="C1282" s="1">
        <v>100</v>
      </c>
      <c r="D1282" s="1" t="s">
        <v>333</v>
      </c>
      <c r="E1282" s="1" t="s">
        <v>0</v>
      </c>
      <c r="F1282" s="1" t="s">
        <v>1</v>
      </c>
      <c r="G1282" s="1" t="s">
        <v>353</v>
      </c>
      <c r="H1282" s="1" t="s">
        <v>99</v>
      </c>
      <c r="I1282" s="1" t="s">
        <v>100</v>
      </c>
      <c r="J1282" s="1"/>
      <c r="K1282" s="7">
        <v>1879</v>
      </c>
    </row>
    <row r="1283" spans="1:11" x14ac:dyDescent="0.2">
      <c r="A1283" s="1">
        <v>1282</v>
      </c>
      <c r="B1283" s="1" t="s">
        <v>374</v>
      </c>
      <c r="C1283" s="1">
        <v>100</v>
      </c>
      <c r="D1283" s="1" t="s">
        <v>333</v>
      </c>
      <c r="E1283" s="1" t="s">
        <v>0</v>
      </c>
      <c r="F1283" s="1" t="s">
        <v>1</v>
      </c>
      <c r="G1283" s="1" t="s">
        <v>353</v>
      </c>
      <c r="H1283" s="1" t="s">
        <v>101</v>
      </c>
      <c r="I1283" s="1" t="s">
        <v>102</v>
      </c>
      <c r="J1283" s="1"/>
      <c r="K1283" s="7"/>
    </row>
    <row r="1284" spans="1:11" x14ac:dyDescent="0.2">
      <c r="A1284" s="1">
        <v>1283</v>
      </c>
      <c r="B1284" s="1" t="s">
        <v>374</v>
      </c>
      <c r="C1284" s="1">
        <v>100</v>
      </c>
      <c r="D1284" s="1" t="s">
        <v>333</v>
      </c>
      <c r="E1284" s="1" t="s">
        <v>0</v>
      </c>
      <c r="F1284" s="1" t="s">
        <v>1</v>
      </c>
      <c r="G1284" s="1" t="s">
        <v>353</v>
      </c>
      <c r="H1284" s="1" t="s">
        <v>103</v>
      </c>
      <c r="I1284" s="1" t="s">
        <v>104</v>
      </c>
      <c r="J1284" s="1"/>
      <c r="K1284" s="7"/>
    </row>
    <row r="1285" spans="1:11" x14ac:dyDescent="0.2">
      <c r="A1285" s="1">
        <v>1284</v>
      </c>
      <c r="B1285" s="1" t="s">
        <v>374</v>
      </c>
      <c r="C1285" s="1">
        <v>100</v>
      </c>
      <c r="D1285" s="1" t="s">
        <v>333</v>
      </c>
      <c r="E1285" s="1" t="s">
        <v>0</v>
      </c>
      <c r="F1285" s="1" t="s">
        <v>1</v>
      </c>
      <c r="G1285" s="1" t="s">
        <v>353</v>
      </c>
      <c r="H1285" s="1" t="s">
        <v>105</v>
      </c>
      <c r="I1285" s="1" t="s">
        <v>106</v>
      </c>
      <c r="J1285" s="1"/>
      <c r="K1285" s="7"/>
    </row>
    <row r="1286" spans="1:11" x14ac:dyDescent="0.2">
      <c r="A1286" s="1">
        <v>1285</v>
      </c>
      <c r="B1286" s="1" t="s">
        <v>374</v>
      </c>
      <c r="C1286" s="1">
        <v>100</v>
      </c>
      <c r="D1286" s="1" t="s">
        <v>333</v>
      </c>
      <c r="E1286" s="1" t="s">
        <v>0</v>
      </c>
      <c r="F1286" s="1" t="s">
        <v>8</v>
      </c>
      <c r="G1286" s="1" t="s">
        <v>353</v>
      </c>
      <c r="H1286" s="1" t="s">
        <v>107</v>
      </c>
      <c r="I1286" s="1" t="s">
        <v>108</v>
      </c>
      <c r="J1286" s="1"/>
      <c r="K1286" s="7">
        <v>397882</v>
      </c>
    </row>
    <row r="1287" spans="1:11" x14ac:dyDescent="0.2">
      <c r="A1287" s="1">
        <v>1286</v>
      </c>
      <c r="B1287" s="1" t="s">
        <v>374</v>
      </c>
      <c r="C1287" s="1">
        <v>100</v>
      </c>
      <c r="D1287" s="1" t="s">
        <v>333</v>
      </c>
      <c r="E1287" s="1" t="s">
        <v>109</v>
      </c>
      <c r="F1287" s="1" t="s">
        <v>1</v>
      </c>
      <c r="G1287" s="1" t="s">
        <v>354</v>
      </c>
      <c r="H1287" s="1" t="s">
        <v>110</v>
      </c>
      <c r="I1287" s="1" t="s">
        <v>111</v>
      </c>
      <c r="J1287" s="1"/>
      <c r="K1287" s="7"/>
    </row>
    <row r="1288" spans="1:11" x14ac:dyDescent="0.2">
      <c r="A1288" s="1">
        <v>1287</v>
      </c>
      <c r="B1288" s="1" t="s">
        <v>374</v>
      </c>
      <c r="C1288" s="1">
        <v>100</v>
      </c>
      <c r="D1288" s="1" t="s">
        <v>333</v>
      </c>
      <c r="E1288" s="1" t="s">
        <v>109</v>
      </c>
      <c r="F1288" s="1" t="s">
        <v>1</v>
      </c>
      <c r="G1288" s="1" t="s">
        <v>354</v>
      </c>
      <c r="H1288" s="1" t="s">
        <v>112</v>
      </c>
      <c r="I1288" s="1" t="s">
        <v>113</v>
      </c>
      <c r="J1288" s="1"/>
      <c r="K1288" s="7"/>
    </row>
    <row r="1289" spans="1:11" x14ac:dyDescent="0.2">
      <c r="A1289" s="1">
        <v>1288</v>
      </c>
      <c r="B1289" s="1" t="s">
        <v>374</v>
      </c>
      <c r="C1289" s="1">
        <v>100</v>
      </c>
      <c r="D1289" s="1" t="s">
        <v>333</v>
      </c>
      <c r="E1289" s="1" t="s">
        <v>109</v>
      </c>
      <c r="F1289" s="1" t="s">
        <v>1</v>
      </c>
      <c r="G1289" s="1" t="s">
        <v>354</v>
      </c>
      <c r="H1289" s="1" t="s">
        <v>114</v>
      </c>
      <c r="I1289" s="1" t="s">
        <v>115</v>
      </c>
      <c r="J1289" s="1"/>
      <c r="K1289" s="7"/>
    </row>
    <row r="1290" spans="1:11" x14ac:dyDescent="0.2">
      <c r="A1290" s="1">
        <v>1289</v>
      </c>
      <c r="B1290" s="1" t="s">
        <v>374</v>
      </c>
      <c r="C1290" s="1">
        <v>100</v>
      </c>
      <c r="D1290" s="1" t="s">
        <v>333</v>
      </c>
      <c r="E1290" s="1" t="s">
        <v>109</v>
      </c>
      <c r="F1290" s="1" t="s">
        <v>1</v>
      </c>
      <c r="G1290" s="1" t="s">
        <v>355</v>
      </c>
      <c r="H1290" s="1" t="s">
        <v>116</v>
      </c>
      <c r="I1290" s="1" t="s">
        <v>117</v>
      </c>
      <c r="J1290" s="1"/>
      <c r="K1290" s="7"/>
    </row>
    <row r="1291" spans="1:11" x14ac:dyDescent="0.2">
      <c r="A1291" s="1">
        <v>1290</v>
      </c>
      <c r="B1291" s="1" t="s">
        <v>374</v>
      </c>
      <c r="C1291" s="1">
        <v>100</v>
      </c>
      <c r="D1291" s="1" t="s">
        <v>333</v>
      </c>
      <c r="E1291" s="1" t="s">
        <v>109</v>
      </c>
      <c r="F1291" s="1" t="s">
        <v>1</v>
      </c>
      <c r="G1291" s="1" t="s">
        <v>355</v>
      </c>
      <c r="H1291" s="1" t="s">
        <v>118</v>
      </c>
      <c r="I1291" s="1" t="s">
        <v>119</v>
      </c>
      <c r="J1291" s="1"/>
      <c r="K1291" s="7"/>
    </row>
    <row r="1292" spans="1:11" x14ac:dyDescent="0.2">
      <c r="A1292" s="1">
        <v>1291</v>
      </c>
      <c r="B1292" s="1" t="s">
        <v>374</v>
      </c>
      <c r="C1292" s="1">
        <v>100</v>
      </c>
      <c r="D1292" s="1" t="s">
        <v>333</v>
      </c>
      <c r="E1292" s="1" t="s">
        <v>109</v>
      </c>
      <c r="F1292" s="1" t="s">
        <v>1</v>
      </c>
      <c r="G1292" s="1" t="s">
        <v>355</v>
      </c>
      <c r="H1292" s="1" t="s">
        <v>120</v>
      </c>
      <c r="I1292" s="1" t="s">
        <v>121</v>
      </c>
      <c r="J1292" s="1"/>
      <c r="K1292" s="7"/>
    </row>
    <row r="1293" spans="1:11" x14ac:dyDescent="0.2">
      <c r="A1293" s="1">
        <v>1292</v>
      </c>
      <c r="B1293" s="1" t="s">
        <v>374</v>
      </c>
      <c r="C1293" s="1">
        <v>100</v>
      </c>
      <c r="D1293" s="1" t="s">
        <v>333</v>
      </c>
      <c r="E1293" s="1" t="s">
        <v>109</v>
      </c>
      <c r="F1293" s="1" t="s">
        <v>1</v>
      </c>
      <c r="G1293" s="1" t="s">
        <v>355</v>
      </c>
      <c r="H1293" s="1" t="s">
        <v>122</v>
      </c>
      <c r="I1293" s="1" t="s">
        <v>123</v>
      </c>
      <c r="J1293" s="1"/>
      <c r="K1293" s="7"/>
    </row>
    <row r="1294" spans="1:11" x14ac:dyDescent="0.2">
      <c r="A1294" s="1">
        <v>1293</v>
      </c>
      <c r="B1294" s="1" t="s">
        <v>374</v>
      </c>
      <c r="C1294" s="1">
        <v>100</v>
      </c>
      <c r="D1294" s="1" t="s">
        <v>333</v>
      </c>
      <c r="E1294" s="1" t="s">
        <v>109</v>
      </c>
      <c r="F1294" s="1" t="s">
        <v>1</v>
      </c>
      <c r="G1294" s="1" t="s">
        <v>355</v>
      </c>
      <c r="H1294" s="1" t="s">
        <v>124</v>
      </c>
      <c r="I1294" s="1" t="s">
        <v>125</v>
      </c>
      <c r="J1294" s="1"/>
      <c r="K1294" s="7"/>
    </row>
    <row r="1295" spans="1:11" x14ac:dyDescent="0.2">
      <c r="A1295" s="1">
        <v>1294</v>
      </c>
      <c r="B1295" s="1" t="s">
        <v>374</v>
      </c>
      <c r="C1295" s="1">
        <v>100</v>
      </c>
      <c r="D1295" s="1" t="s">
        <v>333</v>
      </c>
      <c r="E1295" s="1" t="s">
        <v>109</v>
      </c>
      <c r="F1295" s="1" t="s">
        <v>1</v>
      </c>
      <c r="G1295" s="1" t="s">
        <v>355</v>
      </c>
      <c r="H1295" s="1" t="s">
        <v>126</v>
      </c>
      <c r="I1295" s="1" t="s">
        <v>127</v>
      </c>
      <c r="J1295" s="1"/>
      <c r="K1295" s="7"/>
    </row>
    <row r="1296" spans="1:11" x14ac:dyDescent="0.2">
      <c r="A1296" s="1">
        <v>1295</v>
      </c>
      <c r="B1296" s="1" t="s">
        <v>374</v>
      </c>
      <c r="C1296" s="1">
        <v>100</v>
      </c>
      <c r="D1296" s="1" t="s">
        <v>333</v>
      </c>
      <c r="E1296" s="1" t="s">
        <v>109</v>
      </c>
      <c r="F1296" s="1" t="s">
        <v>1</v>
      </c>
      <c r="G1296" s="1" t="s">
        <v>355</v>
      </c>
      <c r="H1296" s="1" t="s">
        <v>128</v>
      </c>
      <c r="I1296" s="1" t="s">
        <v>129</v>
      </c>
      <c r="J1296" s="1"/>
      <c r="K1296" s="7"/>
    </row>
    <row r="1297" spans="1:11" x14ac:dyDescent="0.2">
      <c r="A1297" s="1">
        <v>1296</v>
      </c>
      <c r="B1297" s="1" t="s">
        <v>374</v>
      </c>
      <c r="C1297" s="1">
        <v>100</v>
      </c>
      <c r="D1297" s="1" t="s">
        <v>333</v>
      </c>
      <c r="E1297" s="1" t="s">
        <v>109</v>
      </c>
      <c r="F1297" s="1" t="s">
        <v>1</v>
      </c>
      <c r="G1297" s="1" t="s">
        <v>355</v>
      </c>
      <c r="H1297" s="1" t="s">
        <v>130</v>
      </c>
      <c r="I1297" s="1" t="s">
        <v>131</v>
      </c>
      <c r="J1297" s="1"/>
      <c r="K1297" s="7"/>
    </row>
    <row r="1298" spans="1:11" x14ac:dyDescent="0.2">
      <c r="A1298" s="1">
        <v>1297</v>
      </c>
      <c r="B1298" s="1" t="s">
        <v>374</v>
      </c>
      <c r="C1298" s="1">
        <v>100</v>
      </c>
      <c r="D1298" s="1" t="s">
        <v>333</v>
      </c>
      <c r="E1298" s="1" t="s">
        <v>109</v>
      </c>
      <c r="F1298" s="1" t="s">
        <v>1</v>
      </c>
      <c r="G1298" s="1" t="s">
        <v>355</v>
      </c>
      <c r="H1298" s="1" t="s">
        <v>132</v>
      </c>
      <c r="I1298" s="1" t="s">
        <v>133</v>
      </c>
      <c r="J1298" s="1"/>
      <c r="K1298" s="7"/>
    </row>
    <row r="1299" spans="1:11" x14ac:dyDescent="0.2">
      <c r="A1299" s="1">
        <v>1298</v>
      </c>
      <c r="B1299" s="1" t="s">
        <v>374</v>
      </c>
      <c r="C1299" s="1">
        <v>100</v>
      </c>
      <c r="D1299" s="1" t="s">
        <v>333</v>
      </c>
      <c r="E1299" s="1" t="s">
        <v>109</v>
      </c>
      <c r="F1299" s="1" t="s">
        <v>1</v>
      </c>
      <c r="G1299" s="1" t="s">
        <v>355</v>
      </c>
      <c r="H1299" s="1" t="s">
        <v>134</v>
      </c>
      <c r="I1299" s="1" t="s">
        <v>135</v>
      </c>
      <c r="J1299" s="1"/>
      <c r="K1299" s="7"/>
    </row>
    <row r="1300" spans="1:11" x14ac:dyDescent="0.2">
      <c r="A1300" s="1">
        <v>1299</v>
      </c>
      <c r="B1300" s="1" t="s">
        <v>374</v>
      </c>
      <c r="C1300" s="1">
        <v>100</v>
      </c>
      <c r="D1300" s="1" t="s">
        <v>333</v>
      </c>
      <c r="E1300" s="1" t="s">
        <v>109</v>
      </c>
      <c r="F1300" s="1" t="s">
        <v>1</v>
      </c>
      <c r="G1300" s="1" t="s">
        <v>355</v>
      </c>
      <c r="H1300" s="1" t="s">
        <v>136</v>
      </c>
      <c r="I1300" s="1" t="s">
        <v>137</v>
      </c>
      <c r="J1300" s="1"/>
      <c r="K1300" s="7"/>
    </row>
    <row r="1301" spans="1:11" x14ac:dyDescent="0.2">
      <c r="A1301" s="1">
        <v>1300</v>
      </c>
      <c r="B1301" s="1" t="s">
        <v>374</v>
      </c>
      <c r="C1301" s="1">
        <v>100</v>
      </c>
      <c r="D1301" s="1" t="s">
        <v>333</v>
      </c>
      <c r="E1301" s="1" t="s">
        <v>109</v>
      </c>
      <c r="F1301" s="1" t="s">
        <v>1</v>
      </c>
      <c r="G1301" s="1" t="s">
        <v>355</v>
      </c>
      <c r="H1301" s="1" t="s">
        <v>138</v>
      </c>
      <c r="I1301" s="1" t="s">
        <v>139</v>
      </c>
      <c r="J1301" s="1"/>
      <c r="K1301" s="7"/>
    </row>
    <row r="1302" spans="1:11" x14ac:dyDescent="0.2">
      <c r="A1302" s="1">
        <v>1301</v>
      </c>
      <c r="B1302" s="1" t="s">
        <v>374</v>
      </c>
      <c r="C1302" s="1">
        <v>100</v>
      </c>
      <c r="D1302" s="1" t="s">
        <v>333</v>
      </c>
      <c r="E1302" s="1" t="s">
        <v>109</v>
      </c>
      <c r="F1302" s="1" t="s">
        <v>1</v>
      </c>
      <c r="G1302" s="1" t="s">
        <v>355</v>
      </c>
      <c r="H1302" s="1" t="s">
        <v>140</v>
      </c>
      <c r="I1302" s="1" t="s">
        <v>141</v>
      </c>
      <c r="J1302" s="1"/>
      <c r="K1302" s="7"/>
    </row>
    <row r="1303" spans="1:11" x14ac:dyDescent="0.2">
      <c r="A1303" s="1">
        <v>1302</v>
      </c>
      <c r="B1303" s="1" t="s">
        <v>374</v>
      </c>
      <c r="C1303" s="1">
        <v>100</v>
      </c>
      <c r="D1303" s="1" t="s">
        <v>333</v>
      </c>
      <c r="E1303" s="1" t="s">
        <v>109</v>
      </c>
      <c r="F1303" s="1" t="s">
        <v>1</v>
      </c>
      <c r="G1303" s="1" t="s">
        <v>355</v>
      </c>
      <c r="H1303" s="1" t="s">
        <v>142</v>
      </c>
      <c r="I1303" s="1" t="s">
        <v>143</v>
      </c>
      <c r="J1303" s="1"/>
      <c r="K1303" s="7"/>
    </row>
    <row r="1304" spans="1:11" x14ac:dyDescent="0.2">
      <c r="A1304" s="1">
        <v>1303</v>
      </c>
      <c r="B1304" s="1" t="s">
        <v>374</v>
      </c>
      <c r="C1304" s="1">
        <v>100</v>
      </c>
      <c r="D1304" s="1" t="s">
        <v>333</v>
      </c>
      <c r="E1304" s="1" t="s">
        <v>109</v>
      </c>
      <c r="F1304" s="1" t="s">
        <v>1</v>
      </c>
      <c r="G1304" s="1" t="s">
        <v>355</v>
      </c>
      <c r="H1304" s="1" t="s">
        <v>144</v>
      </c>
      <c r="I1304" s="1" t="s">
        <v>145</v>
      </c>
      <c r="J1304" s="1"/>
      <c r="K1304" s="7"/>
    </row>
    <row r="1305" spans="1:11" x14ac:dyDescent="0.2">
      <c r="A1305" s="1">
        <v>1304</v>
      </c>
      <c r="B1305" s="1" t="s">
        <v>374</v>
      </c>
      <c r="C1305" s="1">
        <v>100</v>
      </c>
      <c r="D1305" s="1" t="s">
        <v>333</v>
      </c>
      <c r="E1305" s="1" t="s">
        <v>109</v>
      </c>
      <c r="F1305" s="1" t="s">
        <v>1</v>
      </c>
      <c r="G1305" s="1" t="s">
        <v>355</v>
      </c>
      <c r="H1305" s="1" t="s">
        <v>146</v>
      </c>
      <c r="I1305" s="1" t="s">
        <v>147</v>
      </c>
      <c r="J1305" s="1"/>
      <c r="K1305" s="7"/>
    </row>
    <row r="1306" spans="1:11" x14ac:dyDescent="0.2">
      <c r="A1306" s="1">
        <v>1305</v>
      </c>
      <c r="B1306" s="1" t="s">
        <v>374</v>
      </c>
      <c r="C1306" s="1">
        <v>100</v>
      </c>
      <c r="D1306" s="1" t="s">
        <v>333</v>
      </c>
      <c r="E1306" s="1" t="s">
        <v>109</v>
      </c>
      <c r="F1306" s="1" t="s">
        <v>1</v>
      </c>
      <c r="G1306" s="1" t="s">
        <v>355</v>
      </c>
      <c r="H1306" s="1" t="s">
        <v>148</v>
      </c>
      <c r="I1306" s="1" t="s">
        <v>149</v>
      </c>
      <c r="J1306" s="1"/>
      <c r="K1306" s="7"/>
    </row>
    <row r="1307" spans="1:11" x14ac:dyDescent="0.2">
      <c r="A1307" s="1">
        <v>1306</v>
      </c>
      <c r="B1307" s="1" t="s">
        <v>374</v>
      </c>
      <c r="C1307" s="1">
        <v>100</v>
      </c>
      <c r="D1307" s="1" t="s">
        <v>333</v>
      </c>
      <c r="E1307" s="1" t="s">
        <v>109</v>
      </c>
      <c r="F1307" s="1" t="s">
        <v>1</v>
      </c>
      <c r="G1307" s="1" t="s">
        <v>355</v>
      </c>
      <c r="H1307" s="1" t="s">
        <v>150</v>
      </c>
      <c r="I1307" s="1" t="s">
        <v>151</v>
      </c>
      <c r="J1307" s="1"/>
      <c r="K1307" s="7"/>
    </row>
    <row r="1308" spans="1:11" x14ac:dyDescent="0.2">
      <c r="A1308" s="1">
        <v>1307</v>
      </c>
      <c r="B1308" s="1" t="s">
        <v>374</v>
      </c>
      <c r="C1308" s="1">
        <v>100</v>
      </c>
      <c r="D1308" s="1" t="s">
        <v>333</v>
      </c>
      <c r="E1308" s="1" t="s">
        <v>109</v>
      </c>
      <c r="F1308" s="1" t="s">
        <v>1</v>
      </c>
      <c r="G1308" s="1" t="s">
        <v>355</v>
      </c>
      <c r="H1308" s="1" t="s">
        <v>152</v>
      </c>
      <c r="I1308" s="1" t="s">
        <v>153</v>
      </c>
      <c r="J1308" s="1"/>
      <c r="K1308" s="7"/>
    </row>
    <row r="1309" spans="1:11" x14ac:dyDescent="0.2">
      <c r="A1309" s="1">
        <v>1308</v>
      </c>
      <c r="B1309" s="1" t="s">
        <v>374</v>
      </c>
      <c r="C1309" s="1">
        <v>100</v>
      </c>
      <c r="D1309" s="1" t="s">
        <v>333</v>
      </c>
      <c r="E1309" s="1" t="s">
        <v>109</v>
      </c>
      <c r="F1309" s="1" t="s">
        <v>1</v>
      </c>
      <c r="G1309" s="1" t="s">
        <v>355</v>
      </c>
      <c r="H1309" s="1" t="s">
        <v>154</v>
      </c>
      <c r="I1309" s="1" t="s">
        <v>155</v>
      </c>
      <c r="J1309" s="1"/>
      <c r="K1309" s="7"/>
    </row>
    <row r="1310" spans="1:11" x14ac:dyDescent="0.2">
      <c r="A1310" s="1">
        <v>1309</v>
      </c>
      <c r="B1310" s="1" t="s">
        <v>374</v>
      </c>
      <c r="C1310" s="1">
        <v>100</v>
      </c>
      <c r="D1310" s="1" t="s">
        <v>333</v>
      </c>
      <c r="E1310" s="1" t="s">
        <v>109</v>
      </c>
      <c r="F1310" s="1" t="s">
        <v>1</v>
      </c>
      <c r="G1310" s="1" t="s">
        <v>355</v>
      </c>
      <c r="H1310" s="1" t="s">
        <v>156</v>
      </c>
      <c r="I1310" s="1" t="s">
        <v>157</v>
      </c>
      <c r="J1310" s="1"/>
      <c r="K1310" s="7"/>
    </row>
    <row r="1311" spans="1:11" x14ac:dyDescent="0.2">
      <c r="A1311" s="1">
        <v>1310</v>
      </c>
      <c r="B1311" s="1" t="s">
        <v>374</v>
      </c>
      <c r="C1311" s="1">
        <v>100</v>
      </c>
      <c r="D1311" s="1" t="s">
        <v>333</v>
      </c>
      <c r="E1311" s="1" t="s">
        <v>109</v>
      </c>
      <c r="F1311" s="1" t="s">
        <v>1</v>
      </c>
      <c r="G1311" s="1" t="s">
        <v>355</v>
      </c>
      <c r="H1311" s="1" t="s">
        <v>158</v>
      </c>
      <c r="I1311" s="1" t="s">
        <v>159</v>
      </c>
      <c r="J1311" s="1"/>
      <c r="K1311" s="7"/>
    </row>
    <row r="1312" spans="1:11" x14ac:dyDescent="0.2">
      <c r="A1312" s="1">
        <v>1311</v>
      </c>
      <c r="B1312" s="1" t="s">
        <v>374</v>
      </c>
      <c r="C1312" s="1">
        <v>100</v>
      </c>
      <c r="D1312" s="1" t="s">
        <v>333</v>
      </c>
      <c r="E1312" s="1" t="s">
        <v>109</v>
      </c>
      <c r="F1312" s="1" t="s">
        <v>1</v>
      </c>
      <c r="G1312" s="1" t="s">
        <v>355</v>
      </c>
      <c r="H1312" s="1" t="s">
        <v>160</v>
      </c>
      <c r="I1312" s="1" t="s">
        <v>161</v>
      </c>
      <c r="J1312" s="1"/>
      <c r="K1312" s="7"/>
    </row>
    <row r="1313" spans="1:11" x14ac:dyDescent="0.2">
      <c r="A1313" s="1">
        <v>1312</v>
      </c>
      <c r="B1313" s="1" t="s">
        <v>374</v>
      </c>
      <c r="C1313" s="1">
        <v>100</v>
      </c>
      <c r="D1313" s="1" t="s">
        <v>333</v>
      </c>
      <c r="E1313" s="1" t="s">
        <v>109</v>
      </c>
      <c r="F1313" s="1" t="s">
        <v>1</v>
      </c>
      <c r="G1313" s="1" t="s">
        <v>355</v>
      </c>
      <c r="H1313" s="1" t="s">
        <v>162</v>
      </c>
      <c r="I1313" s="1" t="s">
        <v>163</v>
      </c>
      <c r="J1313" s="1"/>
      <c r="K1313" s="7"/>
    </row>
    <row r="1314" spans="1:11" x14ac:dyDescent="0.2">
      <c r="A1314" s="1">
        <v>1313</v>
      </c>
      <c r="B1314" s="1" t="s">
        <v>374</v>
      </c>
      <c r="C1314" s="1">
        <v>100</v>
      </c>
      <c r="D1314" s="1" t="s">
        <v>333</v>
      </c>
      <c r="E1314" s="1" t="s">
        <v>109</v>
      </c>
      <c r="F1314" s="1" t="s">
        <v>1</v>
      </c>
      <c r="G1314" s="1" t="s">
        <v>355</v>
      </c>
      <c r="H1314" s="1" t="s">
        <v>164</v>
      </c>
      <c r="I1314" s="1" t="s">
        <v>165</v>
      </c>
      <c r="J1314" s="1"/>
      <c r="K1314" s="7"/>
    </row>
    <row r="1315" spans="1:11" x14ac:dyDescent="0.2">
      <c r="A1315" s="1">
        <v>1314</v>
      </c>
      <c r="B1315" s="1" t="s">
        <v>374</v>
      </c>
      <c r="C1315" s="1">
        <v>100</v>
      </c>
      <c r="D1315" s="1" t="s">
        <v>333</v>
      </c>
      <c r="E1315" s="1" t="s">
        <v>109</v>
      </c>
      <c r="F1315" s="1" t="s">
        <v>1</v>
      </c>
      <c r="G1315" s="1" t="s">
        <v>355</v>
      </c>
      <c r="H1315" s="1" t="s">
        <v>166</v>
      </c>
      <c r="I1315" s="1" t="s">
        <v>167</v>
      </c>
      <c r="J1315" s="1">
        <v>1</v>
      </c>
      <c r="K1315" s="7">
        <v>69304</v>
      </c>
    </row>
    <row r="1316" spans="1:11" x14ac:dyDescent="0.2">
      <c r="A1316" s="1">
        <v>1315</v>
      </c>
      <c r="B1316" s="1" t="s">
        <v>374</v>
      </c>
      <c r="C1316" s="1">
        <v>100</v>
      </c>
      <c r="D1316" s="1" t="s">
        <v>333</v>
      </c>
      <c r="E1316" s="1" t="s">
        <v>109</v>
      </c>
      <c r="F1316" s="1" t="s">
        <v>1</v>
      </c>
      <c r="G1316" s="1" t="s">
        <v>355</v>
      </c>
      <c r="H1316" s="1" t="s">
        <v>168</v>
      </c>
      <c r="I1316" s="1" t="s">
        <v>169</v>
      </c>
      <c r="J1316" s="1">
        <v>2</v>
      </c>
      <c r="K1316" s="7">
        <v>98653</v>
      </c>
    </row>
    <row r="1317" spans="1:11" x14ac:dyDescent="0.2">
      <c r="A1317" s="1">
        <v>1316</v>
      </c>
      <c r="B1317" s="1" t="s">
        <v>374</v>
      </c>
      <c r="C1317" s="1">
        <v>100</v>
      </c>
      <c r="D1317" s="1" t="s">
        <v>333</v>
      </c>
      <c r="E1317" s="1" t="s">
        <v>109</v>
      </c>
      <c r="F1317" s="1" t="s">
        <v>1</v>
      </c>
      <c r="G1317" s="1" t="s">
        <v>355</v>
      </c>
      <c r="H1317" s="1" t="s">
        <v>170</v>
      </c>
      <c r="I1317" s="1" t="s">
        <v>171</v>
      </c>
      <c r="J1317" s="1"/>
      <c r="K1317" s="7"/>
    </row>
    <row r="1318" spans="1:11" x14ac:dyDescent="0.2">
      <c r="A1318" s="1">
        <v>1317</v>
      </c>
      <c r="B1318" s="1" t="s">
        <v>374</v>
      </c>
      <c r="C1318" s="1">
        <v>100</v>
      </c>
      <c r="D1318" s="1" t="s">
        <v>333</v>
      </c>
      <c r="E1318" s="1" t="s">
        <v>109</v>
      </c>
      <c r="F1318" s="1" t="s">
        <v>1</v>
      </c>
      <c r="G1318" s="1" t="s">
        <v>355</v>
      </c>
      <c r="H1318" s="1" t="s">
        <v>172</v>
      </c>
      <c r="I1318" s="1" t="s">
        <v>173</v>
      </c>
      <c r="J1318" s="1"/>
      <c r="K1318" s="7"/>
    </row>
    <row r="1319" spans="1:11" x14ac:dyDescent="0.2">
      <c r="A1319" s="1">
        <v>1318</v>
      </c>
      <c r="B1319" s="1" t="s">
        <v>374</v>
      </c>
      <c r="C1319" s="1">
        <v>100</v>
      </c>
      <c r="D1319" s="1" t="s">
        <v>333</v>
      </c>
      <c r="E1319" s="1" t="s">
        <v>109</v>
      </c>
      <c r="F1319" s="1" t="s">
        <v>1</v>
      </c>
      <c r="G1319" s="1" t="s">
        <v>355</v>
      </c>
      <c r="H1319" s="1" t="s">
        <v>174</v>
      </c>
      <c r="I1319" s="1" t="s">
        <v>175</v>
      </c>
      <c r="J1319" s="1"/>
      <c r="K1319" s="7"/>
    </row>
    <row r="1320" spans="1:11" x14ac:dyDescent="0.2">
      <c r="A1320" s="1">
        <v>1319</v>
      </c>
      <c r="B1320" s="1" t="s">
        <v>374</v>
      </c>
      <c r="C1320" s="1">
        <v>100</v>
      </c>
      <c r="D1320" s="1" t="s">
        <v>333</v>
      </c>
      <c r="E1320" s="1" t="s">
        <v>109</v>
      </c>
      <c r="F1320" s="1" t="s">
        <v>1</v>
      </c>
      <c r="G1320" s="1" t="s">
        <v>355</v>
      </c>
      <c r="H1320" s="1" t="s">
        <v>176</v>
      </c>
      <c r="I1320" s="1" t="s">
        <v>177</v>
      </c>
      <c r="J1320" s="1"/>
      <c r="K1320" s="7"/>
    </row>
    <row r="1321" spans="1:11" x14ac:dyDescent="0.2">
      <c r="A1321" s="1">
        <v>1320</v>
      </c>
      <c r="B1321" s="1" t="s">
        <v>374</v>
      </c>
      <c r="C1321" s="1">
        <v>100</v>
      </c>
      <c r="D1321" s="1" t="s">
        <v>333</v>
      </c>
      <c r="E1321" s="1" t="s">
        <v>109</v>
      </c>
      <c r="F1321" s="1" t="s">
        <v>1</v>
      </c>
      <c r="G1321" s="1" t="s">
        <v>355</v>
      </c>
      <c r="H1321" s="1" t="s">
        <v>178</v>
      </c>
      <c r="I1321" s="1" t="s">
        <v>179</v>
      </c>
      <c r="J1321" s="1">
        <v>0.67</v>
      </c>
      <c r="K1321" s="7">
        <v>26338</v>
      </c>
    </row>
    <row r="1322" spans="1:11" x14ac:dyDescent="0.2">
      <c r="A1322" s="1">
        <v>1321</v>
      </c>
      <c r="B1322" s="1" t="s">
        <v>374</v>
      </c>
      <c r="C1322" s="1">
        <v>100</v>
      </c>
      <c r="D1322" s="1" t="s">
        <v>333</v>
      </c>
      <c r="E1322" s="1" t="s">
        <v>109</v>
      </c>
      <c r="F1322" s="1" t="s">
        <v>1</v>
      </c>
      <c r="G1322" s="1" t="s">
        <v>355</v>
      </c>
      <c r="H1322" s="1" t="s">
        <v>180</v>
      </c>
      <c r="I1322" s="1" t="s">
        <v>181</v>
      </c>
      <c r="J1322" s="1"/>
      <c r="K1322" s="7"/>
    </row>
    <row r="1323" spans="1:11" x14ac:dyDescent="0.2">
      <c r="A1323" s="1">
        <v>1322</v>
      </c>
      <c r="B1323" s="1" t="s">
        <v>374</v>
      </c>
      <c r="C1323" s="1">
        <v>100</v>
      </c>
      <c r="D1323" s="1" t="s">
        <v>333</v>
      </c>
      <c r="E1323" s="1" t="s">
        <v>109</v>
      </c>
      <c r="F1323" s="1" t="s">
        <v>1</v>
      </c>
      <c r="G1323" s="1" t="s">
        <v>355</v>
      </c>
      <c r="H1323" s="1" t="s">
        <v>182</v>
      </c>
      <c r="I1323" s="1" t="s">
        <v>183</v>
      </c>
      <c r="J1323" s="1"/>
      <c r="K1323" s="7"/>
    </row>
    <row r="1324" spans="1:11" x14ac:dyDescent="0.2">
      <c r="A1324" s="1">
        <v>1323</v>
      </c>
      <c r="B1324" s="1" t="s">
        <v>374</v>
      </c>
      <c r="C1324" s="1">
        <v>100</v>
      </c>
      <c r="D1324" s="1" t="s">
        <v>333</v>
      </c>
      <c r="E1324" s="1" t="s">
        <v>109</v>
      </c>
      <c r="F1324" s="1" t="s">
        <v>1</v>
      </c>
      <c r="G1324" s="1" t="s">
        <v>353</v>
      </c>
      <c r="H1324" s="1" t="s">
        <v>184</v>
      </c>
      <c r="I1324" s="1" t="s">
        <v>185</v>
      </c>
      <c r="J1324" s="1" t="s">
        <v>325</v>
      </c>
      <c r="K1324" s="7"/>
    </row>
    <row r="1325" spans="1:11" x14ac:dyDescent="0.2">
      <c r="A1325" s="1">
        <v>1324</v>
      </c>
      <c r="B1325" s="1" t="s">
        <v>374</v>
      </c>
      <c r="C1325" s="1">
        <v>100</v>
      </c>
      <c r="D1325" s="1" t="s">
        <v>333</v>
      </c>
      <c r="E1325" s="1" t="s">
        <v>109</v>
      </c>
      <c r="F1325" s="1" t="s">
        <v>8</v>
      </c>
      <c r="G1325" s="1" t="s">
        <v>353</v>
      </c>
      <c r="H1325" s="1" t="s">
        <v>186</v>
      </c>
      <c r="I1325" s="1" t="s">
        <v>187</v>
      </c>
      <c r="J1325" s="1">
        <v>3.67</v>
      </c>
      <c r="K1325" s="7">
        <v>194295</v>
      </c>
    </row>
    <row r="1326" spans="1:11" x14ac:dyDescent="0.2">
      <c r="A1326" s="1">
        <v>1325</v>
      </c>
      <c r="B1326" s="1" t="s">
        <v>374</v>
      </c>
      <c r="C1326" s="1">
        <v>100</v>
      </c>
      <c r="D1326" s="1" t="s">
        <v>333</v>
      </c>
      <c r="E1326" s="1" t="s">
        <v>188</v>
      </c>
      <c r="F1326" s="1" t="s">
        <v>8</v>
      </c>
      <c r="G1326" s="1" t="s">
        <v>353</v>
      </c>
      <c r="H1326" s="1" t="s">
        <v>189</v>
      </c>
      <c r="I1326" s="1" t="s">
        <v>190</v>
      </c>
      <c r="J1326" s="1">
        <v>3.67</v>
      </c>
      <c r="K1326" s="7">
        <v>194295</v>
      </c>
    </row>
    <row r="1327" spans="1:11" x14ac:dyDescent="0.2">
      <c r="A1327" s="1">
        <v>1326</v>
      </c>
      <c r="B1327" s="1" t="s">
        <v>374</v>
      </c>
      <c r="C1327" s="1">
        <v>100</v>
      </c>
      <c r="D1327" s="1" t="s">
        <v>333</v>
      </c>
      <c r="E1327" s="1" t="s">
        <v>188</v>
      </c>
      <c r="F1327" s="1" t="s">
        <v>1</v>
      </c>
      <c r="G1327" s="1" t="s">
        <v>353</v>
      </c>
      <c r="H1327" s="1" t="s">
        <v>191</v>
      </c>
      <c r="I1327" s="1" t="s">
        <v>192</v>
      </c>
      <c r="J1327" s="1"/>
      <c r="K1327" s="7"/>
    </row>
    <row r="1328" spans="1:11" x14ac:dyDescent="0.2">
      <c r="A1328" s="1">
        <v>1327</v>
      </c>
      <c r="B1328" s="1" t="s">
        <v>374</v>
      </c>
      <c r="C1328" s="1">
        <v>100</v>
      </c>
      <c r="D1328" s="1" t="s">
        <v>333</v>
      </c>
      <c r="E1328" s="1" t="s">
        <v>188</v>
      </c>
      <c r="F1328" s="1" t="s">
        <v>1</v>
      </c>
      <c r="G1328" s="1" t="s">
        <v>353</v>
      </c>
      <c r="H1328" s="1" t="s">
        <v>193</v>
      </c>
      <c r="I1328" s="1" t="s">
        <v>194</v>
      </c>
      <c r="J1328" s="1"/>
      <c r="K1328" s="7"/>
    </row>
    <row r="1329" spans="1:11" x14ac:dyDescent="0.2">
      <c r="A1329" s="1">
        <v>1328</v>
      </c>
      <c r="B1329" s="1" t="s">
        <v>374</v>
      </c>
      <c r="C1329" s="1">
        <v>100</v>
      </c>
      <c r="D1329" s="1" t="s">
        <v>333</v>
      </c>
      <c r="E1329" s="1" t="s">
        <v>188</v>
      </c>
      <c r="F1329" s="1" t="s">
        <v>1</v>
      </c>
      <c r="G1329" s="1" t="s">
        <v>353</v>
      </c>
      <c r="H1329" s="1" t="s">
        <v>195</v>
      </c>
      <c r="I1329" s="1" t="s">
        <v>196</v>
      </c>
      <c r="J1329" s="1"/>
      <c r="K1329" s="7"/>
    </row>
    <row r="1330" spans="1:11" x14ac:dyDescent="0.2">
      <c r="A1330" s="1">
        <v>1329</v>
      </c>
      <c r="B1330" s="1" t="s">
        <v>374</v>
      </c>
      <c r="C1330" s="1">
        <v>100</v>
      </c>
      <c r="D1330" s="1" t="s">
        <v>333</v>
      </c>
      <c r="E1330" s="1" t="s">
        <v>188</v>
      </c>
      <c r="F1330" s="1" t="s">
        <v>1</v>
      </c>
      <c r="G1330" s="1" t="s">
        <v>353</v>
      </c>
      <c r="H1330" s="1" t="s">
        <v>197</v>
      </c>
      <c r="I1330" s="1" t="s">
        <v>198</v>
      </c>
      <c r="J1330" s="1"/>
      <c r="K1330" s="7"/>
    </row>
    <row r="1331" spans="1:11" x14ac:dyDescent="0.2">
      <c r="A1331" s="1">
        <v>1330</v>
      </c>
      <c r="B1331" s="1" t="s">
        <v>374</v>
      </c>
      <c r="C1331" s="1">
        <v>100</v>
      </c>
      <c r="D1331" s="1" t="s">
        <v>333</v>
      </c>
      <c r="E1331" s="1" t="s">
        <v>188</v>
      </c>
      <c r="F1331" s="1" t="s">
        <v>8</v>
      </c>
      <c r="G1331" s="1" t="s">
        <v>353</v>
      </c>
      <c r="H1331" s="1" t="s">
        <v>199</v>
      </c>
      <c r="I1331" s="1" t="s">
        <v>200</v>
      </c>
      <c r="J1331" s="1">
        <v>0</v>
      </c>
      <c r="K1331" s="7">
        <v>0</v>
      </c>
    </row>
    <row r="1332" spans="1:11" x14ac:dyDescent="0.2">
      <c r="A1332" s="1">
        <v>1331</v>
      </c>
      <c r="B1332" s="1" t="s">
        <v>374</v>
      </c>
      <c r="C1332" s="1">
        <v>100</v>
      </c>
      <c r="D1332" s="1" t="s">
        <v>333</v>
      </c>
      <c r="E1332" s="1" t="s">
        <v>188</v>
      </c>
      <c r="F1332" s="1" t="s">
        <v>1</v>
      </c>
      <c r="G1332" s="1" t="s">
        <v>353</v>
      </c>
      <c r="H1332" s="1" t="s">
        <v>201</v>
      </c>
      <c r="I1332" s="1" t="s">
        <v>202</v>
      </c>
      <c r="J1332" s="1"/>
      <c r="K1332" s="7"/>
    </row>
    <row r="1333" spans="1:11" x14ac:dyDescent="0.2">
      <c r="A1333" s="1">
        <v>1332</v>
      </c>
      <c r="B1333" s="1" t="s">
        <v>374</v>
      </c>
      <c r="C1333" s="1">
        <v>100</v>
      </c>
      <c r="D1333" s="1" t="s">
        <v>333</v>
      </c>
      <c r="E1333" s="1" t="s">
        <v>188</v>
      </c>
      <c r="F1333" s="1" t="s">
        <v>8</v>
      </c>
      <c r="G1333" s="1" t="s">
        <v>353</v>
      </c>
      <c r="H1333" s="1" t="s">
        <v>203</v>
      </c>
      <c r="I1333" s="1" t="s">
        <v>204</v>
      </c>
      <c r="J1333" s="1">
        <v>3.67</v>
      </c>
      <c r="K1333" s="7">
        <v>194295</v>
      </c>
    </row>
    <row r="1334" spans="1:11" x14ac:dyDescent="0.2">
      <c r="A1334" s="1">
        <v>1333</v>
      </c>
      <c r="B1334" s="1" t="s">
        <v>374</v>
      </c>
      <c r="C1334" s="1">
        <v>100</v>
      </c>
      <c r="D1334" s="1" t="s">
        <v>333</v>
      </c>
      <c r="E1334" s="1" t="s">
        <v>188</v>
      </c>
      <c r="F1334" s="1" t="s">
        <v>1</v>
      </c>
      <c r="G1334" s="1" t="s">
        <v>353</v>
      </c>
      <c r="H1334" s="1" t="s">
        <v>205</v>
      </c>
      <c r="I1334" s="1" t="s">
        <v>206</v>
      </c>
      <c r="J1334" s="1"/>
      <c r="K1334" s="7">
        <v>19361</v>
      </c>
    </row>
    <row r="1335" spans="1:11" x14ac:dyDescent="0.2">
      <c r="A1335" s="1">
        <v>1334</v>
      </c>
      <c r="B1335" s="1" t="s">
        <v>374</v>
      </c>
      <c r="C1335" s="1">
        <v>100</v>
      </c>
      <c r="D1335" s="1" t="s">
        <v>333</v>
      </c>
      <c r="E1335" s="1" t="s">
        <v>188</v>
      </c>
      <c r="F1335" s="1" t="s">
        <v>1</v>
      </c>
      <c r="G1335" s="1" t="s">
        <v>353</v>
      </c>
      <c r="H1335" s="1" t="s">
        <v>207</v>
      </c>
      <c r="I1335" s="1" t="s">
        <v>208</v>
      </c>
      <c r="J1335" s="1"/>
      <c r="K1335" s="7">
        <v>44021</v>
      </c>
    </row>
    <row r="1336" spans="1:11" x14ac:dyDescent="0.2">
      <c r="A1336" s="1">
        <v>1335</v>
      </c>
      <c r="B1336" s="1" t="s">
        <v>374</v>
      </c>
      <c r="C1336" s="1">
        <v>100</v>
      </c>
      <c r="D1336" s="1" t="s">
        <v>333</v>
      </c>
      <c r="E1336" s="1" t="s">
        <v>188</v>
      </c>
      <c r="F1336" s="1" t="s">
        <v>1</v>
      </c>
      <c r="G1336" s="1" t="s">
        <v>353</v>
      </c>
      <c r="H1336" s="1" t="s">
        <v>209</v>
      </c>
      <c r="I1336" s="1" t="s">
        <v>210</v>
      </c>
      <c r="J1336" s="1"/>
      <c r="K1336" s="7"/>
    </row>
    <row r="1337" spans="1:11" x14ac:dyDescent="0.2">
      <c r="A1337" s="1">
        <v>1336</v>
      </c>
      <c r="B1337" s="1" t="s">
        <v>374</v>
      </c>
      <c r="C1337" s="1">
        <v>100</v>
      </c>
      <c r="D1337" s="1" t="s">
        <v>333</v>
      </c>
      <c r="E1337" s="1" t="s">
        <v>188</v>
      </c>
      <c r="F1337" s="1" t="s">
        <v>8</v>
      </c>
      <c r="G1337" s="1" t="s">
        <v>353</v>
      </c>
      <c r="H1337" s="1" t="s">
        <v>211</v>
      </c>
      <c r="I1337" s="1" t="s">
        <v>212</v>
      </c>
      <c r="J1337" s="1"/>
      <c r="K1337" s="7">
        <v>257677</v>
      </c>
    </row>
    <row r="1338" spans="1:11" x14ac:dyDescent="0.2">
      <c r="A1338" s="1">
        <v>1337</v>
      </c>
      <c r="B1338" s="1" t="s">
        <v>374</v>
      </c>
      <c r="C1338" s="1">
        <v>100</v>
      </c>
      <c r="D1338" s="1" t="s">
        <v>333</v>
      </c>
      <c r="E1338" s="1" t="s">
        <v>188</v>
      </c>
      <c r="F1338" s="1" t="s">
        <v>1</v>
      </c>
      <c r="G1338" s="1" t="s">
        <v>353</v>
      </c>
      <c r="H1338" s="1" t="s">
        <v>213</v>
      </c>
      <c r="I1338" s="1" t="s">
        <v>214</v>
      </c>
      <c r="J1338" s="1"/>
      <c r="K1338" s="7"/>
    </row>
    <row r="1339" spans="1:11" x14ac:dyDescent="0.2">
      <c r="A1339" s="1">
        <v>1338</v>
      </c>
      <c r="B1339" s="1" t="s">
        <v>374</v>
      </c>
      <c r="C1339" s="1">
        <v>100</v>
      </c>
      <c r="D1339" s="1" t="s">
        <v>333</v>
      </c>
      <c r="E1339" s="1" t="s">
        <v>188</v>
      </c>
      <c r="F1339" s="1" t="s">
        <v>1</v>
      </c>
      <c r="G1339" s="1" t="s">
        <v>353</v>
      </c>
      <c r="H1339" s="1" t="s">
        <v>215</v>
      </c>
      <c r="I1339" s="1" t="s">
        <v>216</v>
      </c>
      <c r="J1339" s="1"/>
      <c r="K1339" s="7">
        <v>636</v>
      </c>
    </row>
    <row r="1340" spans="1:11" x14ac:dyDescent="0.2">
      <c r="A1340" s="1">
        <v>1339</v>
      </c>
      <c r="B1340" s="1" t="s">
        <v>374</v>
      </c>
      <c r="C1340" s="1">
        <v>100</v>
      </c>
      <c r="D1340" s="1" t="s">
        <v>333</v>
      </c>
      <c r="E1340" s="1" t="s">
        <v>188</v>
      </c>
      <c r="F1340" s="1" t="s">
        <v>1</v>
      </c>
      <c r="G1340" s="1" t="s">
        <v>353</v>
      </c>
      <c r="H1340" s="1" t="s">
        <v>217</v>
      </c>
      <c r="I1340" s="1" t="s">
        <v>218</v>
      </c>
      <c r="J1340" s="1"/>
      <c r="K1340" s="7">
        <v>50</v>
      </c>
    </row>
    <row r="1341" spans="1:11" x14ac:dyDescent="0.2">
      <c r="A1341" s="1">
        <v>1340</v>
      </c>
      <c r="B1341" s="1" t="s">
        <v>374</v>
      </c>
      <c r="C1341" s="1">
        <v>100</v>
      </c>
      <c r="D1341" s="1" t="s">
        <v>333</v>
      </c>
      <c r="E1341" s="1" t="s">
        <v>188</v>
      </c>
      <c r="F1341" s="1" t="s">
        <v>1</v>
      </c>
      <c r="G1341" s="1" t="s">
        <v>353</v>
      </c>
      <c r="H1341" s="1" t="s">
        <v>219</v>
      </c>
      <c r="I1341" s="1" t="s">
        <v>220</v>
      </c>
      <c r="J1341" s="1"/>
      <c r="K1341" s="7">
        <v>1605</v>
      </c>
    </row>
    <row r="1342" spans="1:11" x14ac:dyDescent="0.2">
      <c r="A1342" s="1">
        <v>1341</v>
      </c>
      <c r="B1342" s="1" t="s">
        <v>374</v>
      </c>
      <c r="C1342" s="1">
        <v>100</v>
      </c>
      <c r="D1342" s="1" t="s">
        <v>333</v>
      </c>
      <c r="E1342" s="1" t="s">
        <v>188</v>
      </c>
      <c r="F1342" s="1" t="s">
        <v>8</v>
      </c>
      <c r="G1342" s="1" t="s">
        <v>353</v>
      </c>
      <c r="H1342" s="1" t="s">
        <v>221</v>
      </c>
      <c r="I1342" s="1" t="s">
        <v>222</v>
      </c>
      <c r="J1342" s="1"/>
      <c r="K1342" s="7">
        <v>2291</v>
      </c>
    </row>
    <row r="1343" spans="1:11" x14ac:dyDescent="0.2">
      <c r="A1343" s="1">
        <v>1342</v>
      </c>
      <c r="B1343" s="1" t="s">
        <v>374</v>
      </c>
      <c r="C1343" s="1">
        <v>100</v>
      </c>
      <c r="D1343" s="1" t="s">
        <v>333</v>
      </c>
      <c r="E1343" s="1" t="s">
        <v>188</v>
      </c>
      <c r="F1343" s="1" t="s">
        <v>1</v>
      </c>
      <c r="G1343" s="1" t="s">
        <v>353</v>
      </c>
      <c r="H1343" s="1" t="s">
        <v>223</v>
      </c>
      <c r="I1343" s="1" t="s">
        <v>224</v>
      </c>
      <c r="J1343" s="1"/>
      <c r="K1343" s="7"/>
    </row>
    <row r="1344" spans="1:11" x14ac:dyDescent="0.2">
      <c r="A1344" s="1">
        <v>1343</v>
      </c>
      <c r="B1344" s="1" t="s">
        <v>374</v>
      </c>
      <c r="C1344" s="1">
        <v>100</v>
      </c>
      <c r="D1344" s="1" t="s">
        <v>333</v>
      </c>
      <c r="E1344" s="1" t="s">
        <v>188</v>
      </c>
      <c r="F1344" s="1" t="s">
        <v>1</v>
      </c>
      <c r="G1344" s="1" t="s">
        <v>353</v>
      </c>
      <c r="H1344" s="1" t="s">
        <v>225</v>
      </c>
      <c r="I1344" s="1" t="s">
        <v>226</v>
      </c>
      <c r="J1344" s="1"/>
      <c r="K1344" s="7"/>
    </row>
    <row r="1345" spans="1:11" x14ac:dyDescent="0.2">
      <c r="A1345" s="1">
        <v>1344</v>
      </c>
      <c r="B1345" s="1" t="s">
        <v>374</v>
      </c>
      <c r="C1345" s="1">
        <v>100</v>
      </c>
      <c r="D1345" s="1" t="s">
        <v>333</v>
      </c>
      <c r="E1345" s="1" t="s">
        <v>188</v>
      </c>
      <c r="F1345" s="1" t="s">
        <v>1</v>
      </c>
      <c r="G1345" s="1" t="s">
        <v>353</v>
      </c>
      <c r="H1345" s="1" t="s">
        <v>227</v>
      </c>
      <c r="I1345" s="1" t="s">
        <v>228</v>
      </c>
      <c r="J1345" s="1"/>
      <c r="K1345" s="7">
        <v>24999</v>
      </c>
    </row>
    <row r="1346" spans="1:11" x14ac:dyDescent="0.2">
      <c r="A1346" s="1">
        <v>1345</v>
      </c>
      <c r="B1346" s="1" t="s">
        <v>374</v>
      </c>
      <c r="C1346" s="1">
        <v>100</v>
      </c>
      <c r="D1346" s="1" t="s">
        <v>333</v>
      </c>
      <c r="E1346" s="1" t="s">
        <v>188</v>
      </c>
      <c r="F1346" s="1" t="s">
        <v>1</v>
      </c>
      <c r="G1346" s="1" t="s">
        <v>353</v>
      </c>
      <c r="H1346" s="1" t="s">
        <v>229</v>
      </c>
      <c r="I1346" s="1" t="s">
        <v>230</v>
      </c>
      <c r="J1346" s="1"/>
      <c r="K1346" s="7">
        <v>126248</v>
      </c>
    </row>
    <row r="1347" spans="1:11" x14ac:dyDescent="0.2">
      <c r="A1347" s="1">
        <v>1346</v>
      </c>
      <c r="B1347" s="1" t="s">
        <v>374</v>
      </c>
      <c r="C1347" s="1">
        <v>100</v>
      </c>
      <c r="D1347" s="1" t="s">
        <v>333</v>
      </c>
      <c r="E1347" s="1" t="s">
        <v>188</v>
      </c>
      <c r="F1347" s="1" t="s">
        <v>1</v>
      </c>
      <c r="G1347" s="1" t="s">
        <v>353</v>
      </c>
      <c r="H1347" s="1" t="s">
        <v>231</v>
      </c>
      <c r="I1347" s="1" t="s">
        <v>232</v>
      </c>
      <c r="J1347" s="1"/>
      <c r="K1347" s="7">
        <v>154</v>
      </c>
    </row>
    <row r="1348" spans="1:11" x14ac:dyDescent="0.2">
      <c r="A1348" s="1">
        <v>1347</v>
      </c>
      <c r="B1348" s="1" t="s">
        <v>374</v>
      </c>
      <c r="C1348" s="1">
        <v>100</v>
      </c>
      <c r="D1348" s="1" t="s">
        <v>333</v>
      </c>
      <c r="E1348" s="1" t="s">
        <v>188</v>
      </c>
      <c r="F1348" s="1" t="s">
        <v>1</v>
      </c>
      <c r="G1348" s="1" t="s">
        <v>353</v>
      </c>
      <c r="H1348" s="1" t="s">
        <v>233</v>
      </c>
      <c r="I1348" s="1" t="s">
        <v>234</v>
      </c>
      <c r="J1348" s="1"/>
      <c r="K1348" s="7">
        <v>5688</v>
      </c>
    </row>
    <row r="1349" spans="1:11" x14ac:dyDescent="0.2">
      <c r="A1349" s="1">
        <v>1348</v>
      </c>
      <c r="B1349" s="1" t="s">
        <v>374</v>
      </c>
      <c r="C1349" s="1">
        <v>100</v>
      </c>
      <c r="D1349" s="1" t="s">
        <v>333</v>
      </c>
      <c r="E1349" s="1" t="s">
        <v>188</v>
      </c>
      <c r="F1349" s="1" t="s">
        <v>1</v>
      </c>
      <c r="G1349" s="1" t="s">
        <v>353</v>
      </c>
      <c r="H1349" s="1" t="s">
        <v>235</v>
      </c>
      <c r="I1349" s="1" t="s">
        <v>236</v>
      </c>
      <c r="J1349" s="1"/>
      <c r="K1349" s="7"/>
    </row>
    <row r="1350" spans="1:11" x14ac:dyDescent="0.2">
      <c r="A1350" s="1">
        <v>1349</v>
      </c>
      <c r="B1350" s="1" t="s">
        <v>374</v>
      </c>
      <c r="C1350" s="1">
        <v>100</v>
      </c>
      <c r="D1350" s="1" t="s">
        <v>333</v>
      </c>
      <c r="E1350" s="1" t="s">
        <v>188</v>
      </c>
      <c r="F1350" s="1" t="s">
        <v>1</v>
      </c>
      <c r="G1350" s="1" t="s">
        <v>353</v>
      </c>
      <c r="H1350" s="1" t="s">
        <v>237</v>
      </c>
      <c r="I1350" s="1" t="s">
        <v>238</v>
      </c>
      <c r="J1350" s="1"/>
      <c r="K1350" s="7"/>
    </row>
    <row r="1351" spans="1:11" x14ac:dyDescent="0.2">
      <c r="A1351" s="1">
        <v>1350</v>
      </c>
      <c r="B1351" s="1" t="s">
        <v>374</v>
      </c>
      <c r="C1351" s="1">
        <v>100</v>
      </c>
      <c r="D1351" s="1" t="s">
        <v>333</v>
      </c>
      <c r="E1351" s="1" t="s">
        <v>188</v>
      </c>
      <c r="F1351" s="1" t="s">
        <v>1</v>
      </c>
      <c r="G1351" s="1" t="s">
        <v>353</v>
      </c>
      <c r="H1351" s="1" t="s">
        <v>239</v>
      </c>
      <c r="I1351" s="1" t="s">
        <v>240</v>
      </c>
      <c r="J1351" s="1"/>
      <c r="K1351" s="7">
        <v>110</v>
      </c>
    </row>
    <row r="1352" spans="1:11" x14ac:dyDescent="0.2">
      <c r="A1352" s="1">
        <v>1351</v>
      </c>
      <c r="B1352" s="1" t="s">
        <v>374</v>
      </c>
      <c r="C1352" s="1">
        <v>100</v>
      </c>
      <c r="D1352" s="1" t="s">
        <v>333</v>
      </c>
      <c r="E1352" s="1" t="s">
        <v>188</v>
      </c>
      <c r="F1352" s="1" t="s">
        <v>1</v>
      </c>
      <c r="G1352" s="1" t="s">
        <v>353</v>
      </c>
      <c r="H1352" s="1" t="s">
        <v>241</v>
      </c>
      <c r="I1352" s="1" t="s">
        <v>242</v>
      </c>
      <c r="J1352" s="1"/>
      <c r="K1352" s="7"/>
    </row>
    <row r="1353" spans="1:11" x14ac:dyDescent="0.2">
      <c r="A1353" s="1">
        <v>1352</v>
      </c>
      <c r="B1353" s="1" t="s">
        <v>374</v>
      </c>
      <c r="C1353" s="1">
        <v>100</v>
      </c>
      <c r="D1353" s="1" t="s">
        <v>333</v>
      </c>
      <c r="E1353" s="1" t="s">
        <v>188</v>
      </c>
      <c r="F1353" s="1" t="s">
        <v>1</v>
      </c>
      <c r="G1353" s="1" t="s">
        <v>353</v>
      </c>
      <c r="H1353" s="1" t="s">
        <v>243</v>
      </c>
      <c r="I1353" s="1" t="s">
        <v>244</v>
      </c>
      <c r="J1353" s="1"/>
      <c r="K1353" s="7"/>
    </row>
    <row r="1354" spans="1:11" x14ac:dyDescent="0.2">
      <c r="A1354" s="1">
        <v>1353</v>
      </c>
      <c r="B1354" s="1" t="s">
        <v>374</v>
      </c>
      <c r="C1354" s="1">
        <v>100</v>
      </c>
      <c r="D1354" s="1" t="s">
        <v>333</v>
      </c>
      <c r="E1354" s="1" t="s">
        <v>188</v>
      </c>
      <c r="F1354" s="1" t="s">
        <v>1</v>
      </c>
      <c r="G1354" s="1" t="s">
        <v>353</v>
      </c>
      <c r="H1354" s="1" t="s">
        <v>245</v>
      </c>
      <c r="I1354" s="1" t="s">
        <v>246</v>
      </c>
      <c r="J1354" s="1"/>
      <c r="K1354" s="7"/>
    </row>
    <row r="1355" spans="1:11" x14ac:dyDescent="0.2">
      <c r="A1355" s="1">
        <v>1354</v>
      </c>
      <c r="B1355" s="1" t="s">
        <v>374</v>
      </c>
      <c r="C1355" s="1">
        <v>100</v>
      </c>
      <c r="D1355" s="1" t="s">
        <v>333</v>
      </c>
      <c r="E1355" s="1" t="s">
        <v>188</v>
      </c>
      <c r="F1355" s="1" t="s">
        <v>1</v>
      </c>
      <c r="G1355" s="1" t="s">
        <v>353</v>
      </c>
      <c r="H1355" s="1" t="s">
        <v>247</v>
      </c>
      <c r="I1355" s="1" t="s">
        <v>248</v>
      </c>
      <c r="J1355" s="1"/>
      <c r="K1355" s="7"/>
    </row>
    <row r="1356" spans="1:11" x14ac:dyDescent="0.2">
      <c r="A1356" s="1">
        <v>1355</v>
      </c>
      <c r="B1356" s="1" t="s">
        <v>374</v>
      </c>
      <c r="C1356" s="1">
        <v>100</v>
      </c>
      <c r="D1356" s="1" t="s">
        <v>333</v>
      </c>
      <c r="E1356" s="1" t="s">
        <v>188</v>
      </c>
      <c r="F1356" s="1" t="s">
        <v>1</v>
      </c>
      <c r="G1356" s="1" t="s">
        <v>353</v>
      </c>
      <c r="H1356" s="1" t="s">
        <v>249</v>
      </c>
      <c r="I1356" s="1" t="s">
        <v>250</v>
      </c>
      <c r="J1356" s="1"/>
      <c r="K1356" s="7"/>
    </row>
    <row r="1357" spans="1:11" x14ac:dyDescent="0.2">
      <c r="A1357" s="1">
        <v>1356</v>
      </c>
      <c r="B1357" s="1" t="s">
        <v>374</v>
      </c>
      <c r="C1357" s="1">
        <v>100</v>
      </c>
      <c r="D1357" s="1" t="s">
        <v>333</v>
      </c>
      <c r="E1357" s="1" t="s">
        <v>188</v>
      </c>
      <c r="F1357" s="1" t="s">
        <v>1</v>
      </c>
      <c r="G1357" s="1" t="s">
        <v>353</v>
      </c>
      <c r="H1357" s="1" t="s">
        <v>251</v>
      </c>
      <c r="I1357" s="1" t="s">
        <v>252</v>
      </c>
      <c r="J1357" s="1"/>
      <c r="K1357" s="7"/>
    </row>
    <row r="1358" spans="1:11" x14ac:dyDescent="0.2">
      <c r="A1358" s="1">
        <v>1357</v>
      </c>
      <c r="B1358" s="1" t="s">
        <v>374</v>
      </c>
      <c r="C1358" s="1">
        <v>100</v>
      </c>
      <c r="D1358" s="1" t="s">
        <v>333</v>
      </c>
      <c r="E1358" s="1" t="s">
        <v>188</v>
      </c>
      <c r="F1358" s="1" t="s">
        <v>1</v>
      </c>
      <c r="G1358" s="1" t="s">
        <v>353</v>
      </c>
      <c r="H1358" s="1" t="s">
        <v>253</v>
      </c>
      <c r="I1358" s="1" t="s">
        <v>254</v>
      </c>
      <c r="J1358" s="1"/>
      <c r="K1358" s="7">
        <v>39</v>
      </c>
    </row>
    <row r="1359" spans="1:11" x14ac:dyDescent="0.2">
      <c r="A1359" s="1">
        <v>1358</v>
      </c>
      <c r="B1359" s="1" t="s">
        <v>374</v>
      </c>
      <c r="C1359" s="1">
        <v>100</v>
      </c>
      <c r="D1359" s="1" t="s">
        <v>333</v>
      </c>
      <c r="E1359" s="1" t="s">
        <v>188</v>
      </c>
      <c r="F1359" s="1" t="s">
        <v>1</v>
      </c>
      <c r="G1359" s="1" t="s">
        <v>353</v>
      </c>
      <c r="H1359" s="1" t="s">
        <v>255</v>
      </c>
      <c r="I1359" s="1" t="s">
        <v>256</v>
      </c>
      <c r="J1359" s="1"/>
      <c r="K1359" s="7"/>
    </row>
    <row r="1360" spans="1:11" x14ac:dyDescent="0.2">
      <c r="A1360" s="1">
        <v>1359</v>
      </c>
      <c r="B1360" s="1" t="s">
        <v>374</v>
      </c>
      <c r="C1360" s="1">
        <v>100</v>
      </c>
      <c r="D1360" s="1" t="s">
        <v>333</v>
      </c>
      <c r="E1360" s="1" t="s">
        <v>188</v>
      </c>
      <c r="F1360" s="1" t="s">
        <v>1</v>
      </c>
      <c r="G1360" s="1" t="s">
        <v>353</v>
      </c>
      <c r="H1360" s="1" t="s">
        <v>257</v>
      </c>
      <c r="I1360" s="1" t="s">
        <v>258</v>
      </c>
      <c r="J1360" s="1"/>
      <c r="K1360" s="7"/>
    </row>
    <row r="1361" spans="1:11" x14ac:dyDescent="0.2">
      <c r="A1361" s="1">
        <v>1360</v>
      </c>
      <c r="B1361" s="1" t="s">
        <v>374</v>
      </c>
      <c r="C1361" s="1">
        <v>100</v>
      </c>
      <c r="D1361" s="1" t="s">
        <v>333</v>
      </c>
      <c r="E1361" s="1" t="s">
        <v>188</v>
      </c>
      <c r="F1361" s="1" t="s">
        <v>8</v>
      </c>
      <c r="G1361" s="1" t="s">
        <v>353</v>
      </c>
      <c r="H1361" s="1" t="s">
        <v>259</v>
      </c>
      <c r="I1361" s="1" t="s">
        <v>260</v>
      </c>
      <c r="J1361" s="1"/>
      <c r="K1361" s="7">
        <v>157238</v>
      </c>
    </row>
    <row r="1362" spans="1:11" x14ac:dyDescent="0.2">
      <c r="A1362" s="1">
        <v>1361</v>
      </c>
      <c r="B1362" s="1" t="s">
        <v>374</v>
      </c>
      <c r="C1362" s="1">
        <v>100</v>
      </c>
      <c r="D1362" s="1" t="s">
        <v>333</v>
      </c>
      <c r="E1362" s="1" t="s">
        <v>188</v>
      </c>
      <c r="F1362" s="1" t="s">
        <v>1</v>
      </c>
      <c r="G1362" s="1" t="s">
        <v>353</v>
      </c>
      <c r="H1362" s="1" t="s">
        <v>261</v>
      </c>
      <c r="I1362" s="1" t="s">
        <v>262</v>
      </c>
      <c r="J1362" s="1"/>
      <c r="K1362" s="7"/>
    </row>
    <row r="1363" spans="1:11" x14ac:dyDescent="0.2">
      <c r="A1363" s="1">
        <v>1362</v>
      </c>
      <c r="B1363" s="1" t="s">
        <v>374</v>
      </c>
      <c r="C1363" s="1">
        <v>100</v>
      </c>
      <c r="D1363" s="1" t="s">
        <v>333</v>
      </c>
      <c r="E1363" s="1" t="s">
        <v>188</v>
      </c>
      <c r="F1363" s="1" t="s">
        <v>1</v>
      </c>
      <c r="G1363" s="1" t="s">
        <v>353</v>
      </c>
      <c r="H1363" s="1" t="s">
        <v>263</v>
      </c>
      <c r="I1363" s="1" t="s">
        <v>264</v>
      </c>
      <c r="J1363" s="1"/>
      <c r="K1363" s="7"/>
    </row>
    <row r="1364" spans="1:11" x14ac:dyDescent="0.2">
      <c r="A1364" s="1">
        <v>1363</v>
      </c>
      <c r="B1364" s="1" t="s">
        <v>374</v>
      </c>
      <c r="C1364" s="1">
        <v>100</v>
      </c>
      <c r="D1364" s="1" t="s">
        <v>333</v>
      </c>
      <c r="E1364" s="1" t="s">
        <v>188</v>
      </c>
      <c r="F1364" s="1" t="s">
        <v>1</v>
      </c>
      <c r="G1364" s="1" t="s">
        <v>353</v>
      </c>
      <c r="H1364" s="1" t="s">
        <v>265</v>
      </c>
      <c r="I1364" s="1" t="s">
        <v>266</v>
      </c>
      <c r="J1364" s="1"/>
      <c r="K1364" s="7"/>
    </row>
    <row r="1365" spans="1:11" x14ac:dyDescent="0.2">
      <c r="A1365" s="1">
        <v>1364</v>
      </c>
      <c r="B1365" s="1" t="s">
        <v>374</v>
      </c>
      <c r="C1365" s="1">
        <v>100</v>
      </c>
      <c r="D1365" s="1" t="s">
        <v>333</v>
      </c>
      <c r="E1365" s="1" t="s">
        <v>188</v>
      </c>
      <c r="F1365" s="1" t="s">
        <v>1</v>
      </c>
      <c r="G1365" s="1" t="s">
        <v>353</v>
      </c>
      <c r="H1365" s="1" t="s">
        <v>267</v>
      </c>
      <c r="I1365" s="1" t="s">
        <v>268</v>
      </c>
      <c r="J1365" s="1"/>
      <c r="K1365" s="7">
        <v>2659</v>
      </c>
    </row>
    <row r="1366" spans="1:11" x14ac:dyDescent="0.2">
      <c r="A1366" s="1">
        <v>1365</v>
      </c>
      <c r="B1366" s="1" t="s">
        <v>374</v>
      </c>
      <c r="C1366" s="1">
        <v>100</v>
      </c>
      <c r="D1366" s="1" t="s">
        <v>333</v>
      </c>
      <c r="E1366" s="1" t="s">
        <v>188</v>
      </c>
      <c r="F1366" s="1" t="s">
        <v>1</v>
      </c>
      <c r="G1366" s="1" t="s">
        <v>353</v>
      </c>
      <c r="H1366" s="1" t="s">
        <v>269</v>
      </c>
      <c r="I1366" s="1" t="s">
        <v>270</v>
      </c>
      <c r="J1366" s="1"/>
      <c r="K1366" s="7">
        <v>800</v>
      </c>
    </row>
    <row r="1367" spans="1:11" x14ac:dyDescent="0.2">
      <c r="A1367" s="1">
        <v>1366</v>
      </c>
      <c r="B1367" s="1" t="s">
        <v>374</v>
      </c>
      <c r="C1367" s="1">
        <v>100</v>
      </c>
      <c r="D1367" s="1" t="s">
        <v>333</v>
      </c>
      <c r="E1367" s="1" t="s">
        <v>188</v>
      </c>
      <c r="F1367" s="1" t="s">
        <v>1</v>
      </c>
      <c r="G1367" s="1" t="s">
        <v>353</v>
      </c>
      <c r="H1367" s="1" t="s">
        <v>271</v>
      </c>
      <c r="I1367" s="1" t="s">
        <v>272</v>
      </c>
      <c r="J1367" s="1"/>
      <c r="K1367" s="7"/>
    </row>
    <row r="1368" spans="1:11" x14ac:dyDescent="0.2">
      <c r="A1368" s="1">
        <v>1367</v>
      </c>
      <c r="B1368" s="1" t="s">
        <v>374</v>
      </c>
      <c r="C1368" s="1">
        <v>100</v>
      </c>
      <c r="D1368" s="1" t="s">
        <v>333</v>
      </c>
      <c r="E1368" s="1" t="s">
        <v>188</v>
      </c>
      <c r="F1368" s="1" t="s">
        <v>8</v>
      </c>
      <c r="G1368" s="1" t="s">
        <v>353</v>
      </c>
      <c r="H1368" s="1" t="s">
        <v>273</v>
      </c>
      <c r="I1368" s="1" t="s">
        <v>274</v>
      </c>
      <c r="J1368" s="1"/>
      <c r="K1368" s="7">
        <v>3459</v>
      </c>
    </row>
    <row r="1369" spans="1:11" x14ac:dyDescent="0.2">
      <c r="A1369" s="1">
        <v>1368</v>
      </c>
      <c r="B1369" s="1" t="s">
        <v>374</v>
      </c>
      <c r="C1369" s="1">
        <v>100</v>
      </c>
      <c r="D1369" s="1" t="s">
        <v>333</v>
      </c>
      <c r="E1369" s="1" t="s">
        <v>188</v>
      </c>
      <c r="F1369" s="1" t="s">
        <v>1</v>
      </c>
      <c r="G1369" s="1" t="s">
        <v>353</v>
      </c>
      <c r="H1369" s="1" t="s">
        <v>275</v>
      </c>
      <c r="I1369" s="1" t="s">
        <v>276</v>
      </c>
      <c r="J1369" s="1"/>
      <c r="K1369" s="7">
        <v>26431</v>
      </c>
    </row>
    <row r="1370" spans="1:11" x14ac:dyDescent="0.2">
      <c r="A1370" s="1">
        <v>1369</v>
      </c>
      <c r="B1370" s="1" t="s">
        <v>374</v>
      </c>
      <c r="C1370" s="1">
        <v>100</v>
      </c>
      <c r="D1370" s="1" t="s">
        <v>333</v>
      </c>
      <c r="E1370" s="1" t="s">
        <v>188</v>
      </c>
      <c r="F1370" s="1" t="s">
        <v>8</v>
      </c>
      <c r="G1370" s="1" t="s">
        <v>353</v>
      </c>
      <c r="H1370" s="1" t="s">
        <v>277</v>
      </c>
      <c r="I1370" s="1" t="s">
        <v>278</v>
      </c>
      <c r="J1370" s="1"/>
      <c r="K1370" s="7">
        <v>447096</v>
      </c>
    </row>
    <row r="1371" spans="1:11" x14ac:dyDescent="0.2">
      <c r="A1371" s="1">
        <v>1370</v>
      </c>
      <c r="B1371" s="1" t="s">
        <v>374</v>
      </c>
      <c r="C1371" s="1">
        <v>100</v>
      </c>
      <c r="D1371" s="1" t="s">
        <v>333</v>
      </c>
      <c r="E1371" s="1" t="s">
        <v>188</v>
      </c>
      <c r="F1371" s="1" t="s">
        <v>1</v>
      </c>
      <c r="G1371" s="1" t="s">
        <v>353</v>
      </c>
      <c r="H1371" s="1" t="s">
        <v>279</v>
      </c>
      <c r="I1371" s="1" t="s">
        <v>280</v>
      </c>
      <c r="J1371" s="1"/>
      <c r="K1371" s="7"/>
    </row>
    <row r="1372" spans="1:11" x14ac:dyDescent="0.2">
      <c r="A1372" s="1">
        <v>1371</v>
      </c>
      <c r="B1372" s="1" t="s">
        <v>374</v>
      </c>
      <c r="C1372" s="1">
        <v>100</v>
      </c>
      <c r="D1372" s="1" t="s">
        <v>333</v>
      </c>
      <c r="E1372" s="1" t="s">
        <v>188</v>
      </c>
      <c r="F1372" s="1" t="s">
        <v>1</v>
      </c>
      <c r="G1372" s="1" t="s">
        <v>353</v>
      </c>
      <c r="H1372" s="1" t="s">
        <v>281</v>
      </c>
      <c r="I1372" s="1" t="s">
        <v>282</v>
      </c>
      <c r="J1372" s="1"/>
      <c r="K1372" s="7">
        <v>1879</v>
      </c>
    </row>
    <row r="1373" spans="1:11" x14ac:dyDescent="0.2">
      <c r="A1373" s="1">
        <v>1372</v>
      </c>
      <c r="B1373" s="1" t="s">
        <v>374</v>
      </c>
      <c r="C1373" s="1">
        <v>100</v>
      </c>
      <c r="D1373" s="1" t="s">
        <v>333</v>
      </c>
      <c r="E1373" s="1" t="s">
        <v>188</v>
      </c>
      <c r="F1373" s="1" t="s">
        <v>8</v>
      </c>
      <c r="G1373" s="1" t="s">
        <v>353</v>
      </c>
      <c r="H1373" s="1" t="s">
        <v>283</v>
      </c>
      <c r="I1373" s="1" t="s">
        <v>284</v>
      </c>
      <c r="J1373" s="1"/>
      <c r="K1373" s="7">
        <v>448975</v>
      </c>
    </row>
    <row r="1374" spans="1:11" x14ac:dyDescent="0.2">
      <c r="A1374" s="1">
        <v>1373</v>
      </c>
      <c r="B1374" s="1" t="s">
        <v>374</v>
      </c>
      <c r="C1374" s="1">
        <v>100</v>
      </c>
      <c r="D1374" s="1" t="s">
        <v>333</v>
      </c>
      <c r="E1374" s="1" t="s">
        <v>188</v>
      </c>
      <c r="F1374" s="1" t="s">
        <v>8</v>
      </c>
      <c r="G1374" s="1" t="s">
        <v>353</v>
      </c>
      <c r="H1374" s="1" t="s">
        <v>285</v>
      </c>
      <c r="I1374" s="1" t="s">
        <v>286</v>
      </c>
      <c r="J1374" s="1"/>
      <c r="K1374" s="7">
        <v>397882</v>
      </c>
    </row>
    <row r="1375" spans="1:11" x14ac:dyDescent="0.2">
      <c r="A1375" s="1">
        <v>1374</v>
      </c>
      <c r="B1375" s="1" t="s">
        <v>374</v>
      </c>
      <c r="C1375" s="1">
        <v>100</v>
      </c>
      <c r="D1375" s="1" t="s">
        <v>333</v>
      </c>
      <c r="E1375" s="1" t="s">
        <v>188</v>
      </c>
      <c r="F1375" s="1" t="s">
        <v>1</v>
      </c>
      <c r="G1375" s="1" t="s">
        <v>353</v>
      </c>
      <c r="H1375" s="1" t="s">
        <v>287</v>
      </c>
      <c r="I1375" s="1" t="s">
        <v>288</v>
      </c>
      <c r="J1375" s="1"/>
      <c r="K1375" s="7">
        <v>-51093</v>
      </c>
    </row>
    <row r="1376" spans="1:11" x14ac:dyDescent="0.2">
      <c r="A1376" s="1">
        <v>1375</v>
      </c>
      <c r="B1376" s="1" t="s">
        <v>374</v>
      </c>
      <c r="C1376" s="1">
        <v>100</v>
      </c>
      <c r="D1376" s="1" t="s">
        <v>333</v>
      </c>
      <c r="E1376" s="1" t="s">
        <v>289</v>
      </c>
      <c r="F1376" s="1" t="s">
        <v>1</v>
      </c>
      <c r="G1376" s="1" t="s">
        <v>353</v>
      </c>
      <c r="H1376" s="1" t="s">
        <v>290</v>
      </c>
      <c r="I1376" s="1" t="s">
        <v>291</v>
      </c>
      <c r="J1376" s="1"/>
      <c r="K1376" s="7"/>
    </row>
    <row r="1377" spans="1:11" x14ac:dyDescent="0.2">
      <c r="A1377" s="1">
        <v>1376</v>
      </c>
      <c r="B1377" s="1" t="s">
        <v>374</v>
      </c>
      <c r="C1377" s="1">
        <v>100</v>
      </c>
      <c r="D1377" s="1" t="s">
        <v>333</v>
      </c>
      <c r="E1377" s="1" t="s">
        <v>289</v>
      </c>
      <c r="F1377" s="1" t="s">
        <v>1</v>
      </c>
      <c r="G1377" s="1" t="s">
        <v>353</v>
      </c>
      <c r="H1377" s="1" t="s">
        <v>292</v>
      </c>
      <c r="I1377" s="1" t="s">
        <v>293</v>
      </c>
      <c r="J1377" s="1"/>
      <c r="K1377" s="7"/>
    </row>
    <row r="1378" spans="1:11" x14ac:dyDescent="0.2">
      <c r="A1378" s="1">
        <v>1377</v>
      </c>
      <c r="B1378" s="1" t="s">
        <v>374</v>
      </c>
      <c r="C1378" s="1">
        <v>100</v>
      </c>
      <c r="D1378" s="1" t="s">
        <v>333</v>
      </c>
      <c r="E1378" s="1" t="s">
        <v>289</v>
      </c>
      <c r="F1378" s="1" t="s">
        <v>1</v>
      </c>
      <c r="G1378" s="1" t="s">
        <v>353</v>
      </c>
      <c r="H1378" s="1" t="s">
        <v>294</v>
      </c>
      <c r="I1378" s="1" t="s">
        <v>295</v>
      </c>
      <c r="J1378" s="1"/>
      <c r="K1378" s="7"/>
    </row>
    <row r="1379" spans="1:11" x14ac:dyDescent="0.2">
      <c r="A1379" s="1">
        <v>1378</v>
      </c>
      <c r="B1379" s="1" t="s">
        <v>374</v>
      </c>
      <c r="C1379" s="1">
        <v>100</v>
      </c>
      <c r="D1379" s="1" t="s">
        <v>333</v>
      </c>
      <c r="E1379" s="1" t="s">
        <v>289</v>
      </c>
      <c r="F1379" s="1" t="s">
        <v>1</v>
      </c>
      <c r="G1379" s="1" t="s">
        <v>353</v>
      </c>
      <c r="H1379" s="1" t="s">
        <v>296</v>
      </c>
      <c r="I1379" s="1" t="s">
        <v>297</v>
      </c>
      <c r="J1379" s="1"/>
      <c r="K1379" s="7"/>
    </row>
    <row r="1380" spans="1:11" x14ac:dyDescent="0.2">
      <c r="A1380" s="1">
        <v>1379</v>
      </c>
      <c r="B1380" s="1" t="s">
        <v>374</v>
      </c>
      <c r="C1380" s="1">
        <v>100</v>
      </c>
      <c r="D1380" s="1" t="s">
        <v>333</v>
      </c>
      <c r="E1380" s="1" t="s">
        <v>289</v>
      </c>
      <c r="F1380" s="1" t="s">
        <v>1</v>
      </c>
      <c r="G1380" s="1" t="s">
        <v>353</v>
      </c>
      <c r="H1380" s="1" t="s">
        <v>298</v>
      </c>
      <c r="I1380" s="1" t="s">
        <v>299</v>
      </c>
      <c r="J1380" s="1"/>
      <c r="K1380" s="7"/>
    </row>
    <row r="1381" spans="1:11" x14ac:dyDescent="0.2">
      <c r="A1381" s="1">
        <v>1380</v>
      </c>
      <c r="B1381" s="1" t="s">
        <v>374</v>
      </c>
      <c r="C1381" s="1">
        <v>100</v>
      </c>
      <c r="D1381" s="1" t="s">
        <v>333</v>
      </c>
      <c r="E1381" s="1" t="s">
        <v>289</v>
      </c>
      <c r="F1381" s="1" t="s">
        <v>1</v>
      </c>
      <c r="G1381" s="1" t="s">
        <v>353</v>
      </c>
      <c r="H1381" s="1" t="s">
        <v>300</v>
      </c>
      <c r="I1381" s="1" t="s">
        <v>301</v>
      </c>
      <c r="J1381" s="1"/>
      <c r="K1381" s="7"/>
    </row>
    <row r="1382" spans="1:11" x14ac:dyDescent="0.2">
      <c r="A1382" s="1">
        <v>1381</v>
      </c>
      <c r="B1382" s="1" t="s">
        <v>374</v>
      </c>
      <c r="C1382" s="1">
        <v>100</v>
      </c>
      <c r="D1382" s="1" t="s">
        <v>333</v>
      </c>
      <c r="E1382" s="1" t="s">
        <v>289</v>
      </c>
      <c r="F1382" s="1" t="s">
        <v>1</v>
      </c>
      <c r="G1382" s="1" t="s">
        <v>353</v>
      </c>
      <c r="H1382" s="1" t="s">
        <v>302</v>
      </c>
      <c r="I1382" s="1" t="s">
        <v>303</v>
      </c>
      <c r="J1382" s="1"/>
      <c r="K1382" s="7"/>
    </row>
    <row r="1383" spans="1:11" x14ac:dyDescent="0.2">
      <c r="A1383" s="1">
        <v>1382</v>
      </c>
      <c r="B1383" s="1" t="s">
        <v>374</v>
      </c>
      <c r="C1383" s="1">
        <v>100</v>
      </c>
      <c r="D1383" s="1" t="s">
        <v>333</v>
      </c>
      <c r="E1383" s="1" t="s">
        <v>289</v>
      </c>
      <c r="F1383" s="1" t="s">
        <v>8</v>
      </c>
      <c r="G1383" s="1" t="s">
        <v>353</v>
      </c>
      <c r="H1383" s="1" t="s">
        <v>304</v>
      </c>
      <c r="I1383" s="1" t="s">
        <v>305</v>
      </c>
      <c r="J1383" s="1"/>
      <c r="K1383" s="7">
        <v>0</v>
      </c>
    </row>
    <row r="1384" spans="1:11" x14ac:dyDescent="0.2">
      <c r="A1384" s="1">
        <v>1383</v>
      </c>
      <c r="B1384" s="1" t="s">
        <v>374</v>
      </c>
      <c r="C1384" s="1">
        <v>100</v>
      </c>
      <c r="D1384" s="1" t="s">
        <v>333</v>
      </c>
      <c r="E1384" s="1" t="s">
        <v>289</v>
      </c>
      <c r="F1384" s="1" t="s">
        <v>8</v>
      </c>
      <c r="G1384" s="1" t="s">
        <v>353</v>
      </c>
      <c r="H1384" s="1" t="s">
        <v>306</v>
      </c>
      <c r="I1384" s="1" t="s">
        <v>307</v>
      </c>
      <c r="J1384" s="1"/>
      <c r="K1384" s="7">
        <v>1879</v>
      </c>
    </row>
    <row r="1385" spans="1:11" x14ac:dyDescent="0.2">
      <c r="A1385" s="1">
        <v>1384</v>
      </c>
      <c r="B1385" s="1" t="s">
        <v>374</v>
      </c>
      <c r="C1385" s="1">
        <v>100</v>
      </c>
      <c r="D1385" s="1" t="s">
        <v>333</v>
      </c>
      <c r="E1385" s="1" t="s">
        <v>289</v>
      </c>
      <c r="F1385" s="1" t="s">
        <v>1</v>
      </c>
      <c r="G1385" s="1" t="s">
        <v>353</v>
      </c>
      <c r="H1385" s="1" t="s">
        <v>308</v>
      </c>
      <c r="I1385" s="1" t="s">
        <v>309</v>
      </c>
      <c r="J1385" s="1"/>
      <c r="K1385" s="7">
        <v>1879</v>
      </c>
    </row>
    <row r="1386" spans="1:11" x14ac:dyDescent="0.2">
      <c r="A1386" s="1">
        <v>1385</v>
      </c>
      <c r="B1386" s="1" t="s">
        <v>374</v>
      </c>
      <c r="C1386" s="1">
        <v>100</v>
      </c>
      <c r="D1386" s="1" t="s">
        <v>333</v>
      </c>
      <c r="E1386" s="1" t="s">
        <v>289</v>
      </c>
      <c r="F1386" s="1" t="s">
        <v>1</v>
      </c>
      <c r="G1386" s="1" t="s">
        <v>353</v>
      </c>
      <c r="H1386" s="1" t="s">
        <v>310</v>
      </c>
      <c r="I1386" s="1" t="s">
        <v>311</v>
      </c>
      <c r="J1386" s="1"/>
      <c r="K1386" s="7"/>
    </row>
    <row r="1387" spans="1:11" x14ac:dyDescent="0.2">
      <c r="A1387" s="1">
        <v>1386</v>
      </c>
      <c r="B1387" s="1" t="s">
        <v>374</v>
      </c>
      <c r="C1387" s="1">
        <v>100</v>
      </c>
      <c r="D1387" s="1" t="s">
        <v>333</v>
      </c>
      <c r="E1387" s="1" t="s">
        <v>289</v>
      </c>
      <c r="F1387" s="1" t="s">
        <v>1</v>
      </c>
      <c r="G1387" s="1" t="s">
        <v>353</v>
      </c>
      <c r="H1387" s="1" t="s">
        <v>312</v>
      </c>
      <c r="I1387" s="1" t="s">
        <v>313</v>
      </c>
      <c r="J1387" s="1"/>
      <c r="K1387" s="7">
        <v>0</v>
      </c>
    </row>
    <row r="1388" spans="1:11" x14ac:dyDescent="0.2">
      <c r="A1388" s="1">
        <v>1387</v>
      </c>
      <c r="B1388" s="1" t="s">
        <v>653</v>
      </c>
      <c r="C1388" s="1">
        <v>58</v>
      </c>
      <c r="D1388" s="1" t="s">
        <v>334</v>
      </c>
      <c r="E1388" s="1" t="s">
        <v>0</v>
      </c>
      <c r="F1388" s="1" t="s">
        <v>1</v>
      </c>
      <c r="G1388" s="1" t="s">
        <v>353</v>
      </c>
      <c r="H1388" s="1" t="s">
        <v>2</v>
      </c>
      <c r="I1388" s="1" t="s">
        <v>3</v>
      </c>
      <c r="J1388" s="1"/>
      <c r="K1388" s="7"/>
    </row>
    <row r="1389" spans="1:11" x14ac:dyDescent="0.2">
      <c r="A1389" s="1">
        <v>1388</v>
      </c>
      <c r="B1389" s="1" t="s">
        <v>653</v>
      </c>
      <c r="C1389" s="1">
        <v>58</v>
      </c>
      <c r="D1389" s="1" t="s">
        <v>334</v>
      </c>
      <c r="E1389" s="1" t="s">
        <v>0</v>
      </c>
      <c r="F1389" s="1" t="s">
        <v>1</v>
      </c>
      <c r="G1389" s="1" t="s">
        <v>353</v>
      </c>
      <c r="H1389" s="1" t="s">
        <v>4</v>
      </c>
      <c r="I1389" s="1" t="s">
        <v>5</v>
      </c>
      <c r="J1389" s="1"/>
      <c r="K1389" s="7"/>
    </row>
    <row r="1390" spans="1:11" x14ac:dyDescent="0.2">
      <c r="A1390" s="1">
        <v>1389</v>
      </c>
      <c r="B1390" s="1" t="s">
        <v>653</v>
      </c>
      <c r="C1390" s="1">
        <v>58</v>
      </c>
      <c r="D1390" s="1" t="s">
        <v>334</v>
      </c>
      <c r="E1390" s="1" t="s">
        <v>0</v>
      </c>
      <c r="F1390" s="1" t="s">
        <v>1</v>
      </c>
      <c r="G1390" s="1" t="s">
        <v>353</v>
      </c>
      <c r="H1390" s="1" t="s">
        <v>6</v>
      </c>
      <c r="I1390" s="1" t="s">
        <v>7</v>
      </c>
      <c r="J1390" s="1"/>
      <c r="K1390" s="7"/>
    </row>
    <row r="1391" spans="1:11" x14ac:dyDescent="0.2">
      <c r="A1391" s="1">
        <v>1390</v>
      </c>
      <c r="B1391" s="1" t="s">
        <v>653</v>
      </c>
      <c r="C1391" s="1">
        <v>58</v>
      </c>
      <c r="D1391" s="1" t="s">
        <v>334</v>
      </c>
      <c r="E1391" s="1" t="s">
        <v>0</v>
      </c>
      <c r="F1391" s="1" t="s">
        <v>8</v>
      </c>
      <c r="G1391" s="1" t="s">
        <v>353</v>
      </c>
      <c r="H1391" s="1" t="s">
        <v>9</v>
      </c>
      <c r="I1391" s="1" t="s">
        <v>10</v>
      </c>
      <c r="J1391" s="1"/>
      <c r="K1391" s="7">
        <v>0</v>
      </c>
    </row>
    <row r="1392" spans="1:11" x14ac:dyDescent="0.2">
      <c r="A1392" s="1">
        <v>1391</v>
      </c>
      <c r="B1392" s="1" t="s">
        <v>653</v>
      </c>
      <c r="C1392" s="1">
        <v>58</v>
      </c>
      <c r="D1392" s="1" t="s">
        <v>334</v>
      </c>
      <c r="E1392" s="1" t="s">
        <v>0</v>
      </c>
      <c r="F1392" s="1" t="s">
        <v>1</v>
      </c>
      <c r="G1392" s="1" t="s">
        <v>353</v>
      </c>
      <c r="H1392" s="1" t="s">
        <v>11</v>
      </c>
      <c r="I1392" s="1" t="s">
        <v>12</v>
      </c>
      <c r="J1392" s="1"/>
      <c r="K1392" s="7"/>
    </row>
    <row r="1393" spans="1:11" x14ac:dyDescent="0.2">
      <c r="A1393" s="1">
        <v>1392</v>
      </c>
      <c r="B1393" s="1" t="s">
        <v>653</v>
      </c>
      <c r="C1393" s="1">
        <v>58</v>
      </c>
      <c r="D1393" s="1" t="s">
        <v>334</v>
      </c>
      <c r="E1393" s="1" t="s">
        <v>0</v>
      </c>
      <c r="F1393" s="1" t="s">
        <v>1</v>
      </c>
      <c r="G1393" s="1" t="s">
        <v>353</v>
      </c>
      <c r="H1393" s="1" t="s">
        <v>13</v>
      </c>
      <c r="I1393" s="1" t="s">
        <v>14</v>
      </c>
      <c r="J1393" s="1"/>
      <c r="K1393" s="7"/>
    </row>
    <row r="1394" spans="1:11" x14ac:dyDescent="0.2">
      <c r="A1394" s="1">
        <v>1393</v>
      </c>
      <c r="B1394" s="1" t="s">
        <v>653</v>
      </c>
      <c r="C1394" s="1">
        <v>58</v>
      </c>
      <c r="D1394" s="1" t="s">
        <v>334</v>
      </c>
      <c r="E1394" s="1" t="s">
        <v>0</v>
      </c>
      <c r="F1394" s="1" t="s">
        <v>8</v>
      </c>
      <c r="G1394" s="1" t="s">
        <v>353</v>
      </c>
      <c r="H1394" s="1" t="s">
        <v>15</v>
      </c>
      <c r="I1394" s="1" t="s">
        <v>16</v>
      </c>
      <c r="J1394" s="1"/>
      <c r="K1394" s="7">
        <v>0</v>
      </c>
    </row>
    <row r="1395" spans="1:11" x14ac:dyDescent="0.2">
      <c r="A1395" s="1">
        <v>1394</v>
      </c>
      <c r="B1395" s="1" t="s">
        <v>653</v>
      </c>
      <c r="C1395" s="1">
        <v>58</v>
      </c>
      <c r="D1395" s="1" t="s">
        <v>334</v>
      </c>
      <c r="E1395" s="1" t="s">
        <v>0</v>
      </c>
      <c r="F1395" s="1" t="s">
        <v>1</v>
      </c>
      <c r="G1395" s="1" t="s">
        <v>353</v>
      </c>
      <c r="H1395" s="1" t="s">
        <v>17</v>
      </c>
      <c r="I1395" s="1" t="s">
        <v>18</v>
      </c>
      <c r="J1395" s="1"/>
      <c r="K1395" s="7"/>
    </row>
    <row r="1396" spans="1:11" x14ac:dyDescent="0.2">
      <c r="A1396" s="1">
        <v>1395</v>
      </c>
      <c r="B1396" s="1" t="s">
        <v>653</v>
      </c>
      <c r="C1396" s="1">
        <v>58</v>
      </c>
      <c r="D1396" s="1" t="s">
        <v>334</v>
      </c>
      <c r="E1396" s="1" t="s">
        <v>0</v>
      </c>
      <c r="F1396" s="1" t="s">
        <v>1</v>
      </c>
      <c r="G1396" s="1" t="s">
        <v>353</v>
      </c>
      <c r="H1396" s="1" t="s">
        <v>19</v>
      </c>
      <c r="I1396" s="1" t="s">
        <v>20</v>
      </c>
      <c r="J1396" s="1"/>
      <c r="K1396" s="7"/>
    </row>
    <row r="1397" spans="1:11" x14ac:dyDescent="0.2">
      <c r="A1397" s="1">
        <v>1396</v>
      </c>
      <c r="B1397" s="1" t="s">
        <v>653</v>
      </c>
      <c r="C1397" s="1">
        <v>58</v>
      </c>
      <c r="D1397" s="1" t="s">
        <v>334</v>
      </c>
      <c r="E1397" s="1" t="s">
        <v>0</v>
      </c>
      <c r="F1397" s="1" t="s">
        <v>1</v>
      </c>
      <c r="G1397" s="1" t="s">
        <v>353</v>
      </c>
      <c r="H1397" s="1" t="s">
        <v>21</v>
      </c>
      <c r="I1397" s="1" t="s">
        <v>22</v>
      </c>
      <c r="J1397" s="1"/>
      <c r="K1397" s="7"/>
    </row>
    <row r="1398" spans="1:11" x14ac:dyDescent="0.2">
      <c r="A1398" s="1">
        <v>1397</v>
      </c>
      <c r="B1398" s="1" t="s">
        <v>653</v>
      </c>
      <c r="C1398" s="1">
        <v>58</v>
      </c>
      <c r="D1398" s="1" t="s">
        <v>334</v>
      </c>
      <c r="E1398" s="1" t="s">
        <v>0</v>
      </c>
      <c r="F1398" s="1" t="s">
        <v>1</v>
      </c>
      <c r="G1398" s="1" t="s">
        <v>353</v>
      </c>
      <c r="H1398" s="1" t="s">
        <v>23</v>
      </c>
      <c r="I1398" s="1" t="s">
        <v>24</v>
      </c>
      <c r="J1398" s="1"/>
      <c r="K1398" s="7">
        <v>315555</v>
      </c>
    </row>
    <row r="1399" spans="1:11" x14ac:dyDescent="0.2">
      <c r="A1399" s="1">
        <v>1398</v>
      </c>
      <c r="B1399" s="1" t="s">
        <v>653</v>
      </c>
      <c r="C1399" s="1">
        <v>58</v>
      </c>
      <c r="D1399" s="1" t="s">
        <v>334</v>
      </c>
      <c r="E1399" s="1" t="s">
        <v>0</v>
      </c>
      <c r="F1399" s="1" t="s">
        <v>1</v>
      </c>
      <c r="G1399" s="1" t="s">
        <v>353</v>
      </c>
      <c r="H1399" s="1" t="s">
        <v>25</v>
      </c>
      <c r="I1399" s="1" t="s">
        <v>26</v>
      </c>
      <c r="J1399" s="1"/>
      <c r="K1399" s="7"/>
    </row>
    <row r="1400" spans="1:11" x14ac:dyDescent="0.2">
      <c r="A1400" s="1">
        <v>1399</v>
      </c>
      <c r="B1400" s="1" t="s">
        <v>653</v>
      </c>
      <c r="C1400" s="1">
        <v>58</v>
      </c>
      <c r="D1400" s="1" t="s">
        <v>334</v>
      </c>
      <c r="E1400" s="1" t="s">
        <v>0</v>
      </c>
      <c r="F1400" s="1" t="s">
        <v>1</v>
      </c>
      <c r="G1400" s="1" t="s">
        <v>353</v>
      </c>
      <c r="H1400" s="1" t="s">
        <v>27</v>
      </c>
      <c r="I1400" s="1" t="s">
        <v>28</v>
      </c>
      <c r="J1400" s="1"/>
      <c r="K1400" s="7"/>
    </row>
    <row r="1401" spans="1:11" x14ac:dyDescent="0.2">
      <c r="A1401" s="1">
        <v>1400</v>
      </c>
      <c r="B1401" s="1" t="s">
        <v>653</v>
      </c>
      <c r="C1401" s="1">
        <v>58</v>
      </c>
      <c r="D1401" s="1" t="s">
        <v>334</v>
      </c>
      <c r="E1401" s="1" t="s">
        <v>0</v>
      </c>
      <c r="F1401" s="1" t="s">
        <v>1</v>
      </c>
      <c r="G1401" s="1" t="s">
        <v>353</v>
      </c>
      <c r="H1401" s="1" t="s">
        <v>29</v>
      </c>
      <c r="I1401" s="1" t="s">
        <v>30</v>
      </c>
      <c r="J1401" s="1"/>
      <c r="K1401" s="7"/>
    </row>
    <row r="1402" spans="1:11" x14ac:dyDescent="0.2">
      <c r="A1402" s="1">
        <v>1401</v>
      </c>
      <c r="B1402" s="1" t="s">
        <v>653</v>
      </c>
      <c r="C1402" s="1">
        <v>58</v>
      </c>
      <c r="D1402" s="1" t="s">
        <v>334</v>
      </c>
      <c r="E1402" s="1" t="s">
        <v>0</v>
      </c>
      <c r="F1402" s="1" t="s">
        <v>1</v>
      </c>
      <c r="G1402" s="1" t="s">
        <v>353</v>
      </c>
      <c r="H1402" s="1" t="s">
        <v>31</v>
      </c>
      <c r="I1402" s="1" t="s">
        <v>32</v>
      </c>
      <c r="J1402" s="1"/>
      <c r="K1402" s="7"/>
    </row>
    <row r="1403" spans="1:11" x14ac:dyDescent="0.2">
      <c r="A1403" s="1">
        <v>1402</v>
      </c>
      <c r="B1403" s="1" t="s">
        <v>653</v>
      </c>
      <c r="C1403" s="1">
        <v>58</v>
      </c>
      <c r="D1403" s="1" t="s">
        <v>334</v>
      </c>
      <c r="E1403" s="1" t="s">
        <v>0</v>
      </c>
      <c r="F1403" s="1" t="s">
        <v>1</v>
      </c>
      <c r="G1403" s="1" t="s">
        <v>353</v>
      </c>
      <c r="H1403" s="1" t="s">
        <v>33</v>
      </c>
      <c r="I1403" s="1" t="s">
        <v>34</v>
      </c>
      <c r="J1403" s="1"/>
      <c r="K1403" s="7"/>
    </row>
    <row r="1404" spans="1:11" x14ac:dyDescent="0.2">
      <c r="A1404" s="1">
        <v>1403</v>
      </c>
      <c r="B1404" s="1" t="s">
        <v>653</v>
      </c>
      <c r="C1404" s="1">
        <v>58</v>
      </c>
      <c r="D1404" s="1" t="s">
        <v>334</v>
      </c>
      <c r="E1404" s="1" t="s">
        <v>0</v>
      </c>
      <c r="F1404" s="1" t="s">
        <v>1</v>
      </c>
      <c r="G1404" s="1" t="s">
        <v>353</v>
      </c>
      <c r="H1404" s="1" t="s">
        <v>35</v>
      </c>
      <c r="I1404" s="1" t="s">
        <v>36</v>
      </c>
      <c r="J1404" s="1"/>
      <c r="K1404" s="7"/>
    </row>
    <row r="1405" spans="1:11" x14ac:dyDescent="0.2">
      <c r="A1405" s="1">
        <v>1404</v>
      </c>
      <c r="B1405" s="1" t="s">
        <v>653</v>
      </c>
      <c r="C1405" s="1">
        <v>58</v>
      </c>
      <c r="D1405" s="1" t="s">
        <v>334</v>
      </c>
      <c r="E1405" s="1" t="s">
        <v>0</v>
      </c>
      <c r="F1405" s="1" t="s">
        <v>1</v>
      </c>
      <c r="G1405" s="1" t="s">
        <v>353</v>
      </c>
      <c r="H1405" s="1" t="s">
        <v>37</v>
      </c>
      <c r="I1405" s="1" t="s">
        <v>38</v>
      </c>
      <c r="J1405" s="1"/>
      <c r="K1405" s="7"/>
    </row>
    <row r="1406" spans="1:11" x14ac:dyDescent="0.2">
      <c r="A1406" s="1">
        <v>1405</v>
      </c>
      <c r="B1406" s="1" t="s">
        <v>653</v>
      </c>
      <c r="C1406" s="1">
        <v>58</v>
      </c>
      <c r="D1406" s="1" t="s">
        <v>334</v>
      </c>
      <c r="E1406" s="1" t="s">
        <v>0</v>
      </c>
      <c r="F1406" s="1" t="s">
        <v>1</v>
      </c>
      <c r="G1406" s="1" t="s">
        <v>353</v>
      </c>
      <c r="H1406" s="1" t="s">
        <v>39</v>
      </c>
      <c r="I1406" s="1" t="s">
        <v>40</v>
      </c>
      <c r="J1406" s="1"/>
      <c r="K1406" s="7"/>
    </row>
    <row r="1407" spans="1:11" x14ac:dyDescent="0.2">
      <c r="A1407" s="1">
        <v>1406</v>
      </c>
      <c r="B1407" s="1" t="s">
        <v>653</v>
      </c>
      <c r="C1407" s="1">
        <v>58</v>
      </c>
      <c r="D1407" s="1" t="s">
        <v>334</v>
      </c>
      <c r="E1407" s="1" t="s">
        <v>0</v>
      </c>
      <c r="F1407" s="1" t="s">
        <v>1</v>
      </c>
      <c r="G1407" s="1" t="s">
        <v>353</v>
      </c>
      <c r="H1407" s="1" t="s">
        <v>41</v>
      </c>
      <c r="I1407" s="1" t="s">
        <v>42</v>
      </c>
      <c r="J1407" s="1"/>
      <c r="K1407" s="7"/>
    </row>
    <row r="1408" spans="1:11" x14ac:dyDescent="0.2">
      <c r="A1408" s="1">
        <v>1407</v>
      </c>
      <c r="B1408" s="1" t="s">
        <v>653</v>
      </c>
      <c r="C1408" s="1">
        <v>58</v>
      </c>
      <c r="D1408" s="1" t="s">
        <v>334</v>
      </c>
      <c r="E1408" s="1" t="s">
        <v>0</v>
      </c>
      <c r="F1408" s="1" t="s">
        <v>1</v>
      </c>
      <c r="G1408" s="1" t="s">
        <v>353</v>
      </c>
      <c r="H1408" s="1" t="s">
        <v>43</v>
      </c>
      <c r="I1408" s="1" t="s">
        <v>44</v>
      </c>
      <c r="J1408" s="1"/>
      <c r="K1408" s="7"/>
    </row>
    <row r="1409" spans="1:11" x14ac:dyDescent="0.2">
      <c r="A1409" s="1">
        <v>1408</v>
      </c>
      <c r="B1409" s="1" t="s">
        <v>653</v>
      </c>
      <c r="C1409" s="1">
        <v>58</v>
      </c>
      <c r="D1409" s="1" t="s">
        <v>334</v>
      </c>
      <c r="E1409" s="1" t="s">
        <v>0</v>
      </c>
      <c r="F1409" s="1" t="s">
        <v>1</v>
      </c>
      <c r="G1409" s="1" t="s">
        <v>353</v>
      </c>
      <c r="H1409" s="1" t="s">
        <v>45</v>
      </c>
      <c r="I1409" s="1" t="s">
        <v>46</v>
      </c>
      <c r="J1409" s="1"/>
      <c r="K1409" s="7"/>
    </row>
    <row r="1410" spans="1:11" x14ac:dyDescent="0.2">
      <c r="A1410" s="1">
        <v>1409</v>
      </c>
      <c r="B1410" s="1" t="s">
        <v>653</v>
      </c>
      <c r="C1410" s="1">
        <v>58</v>
      </c>
      <c r="D1410" s="1" t="s">
        <v>334</v>
      </c>
      <c r="E1410" s="1" t="s">
        <v>0</v>
      </c>
      <c r="F1410" s="1" t="s">
        <v>1</v>
      </c>
      <c r="G1410" s="1" t="s">
        <v>353</v>
      </c>
      <c r="H1410" s="1" t="s">
        <v>47</v>
      </c>
      <c r="I1410" s="1" t="s">
        <v>48</v>
      </c>
      <c r="J1410" s="1"/>
      <c r="K1410" s="7"/>
    </row>
    <row r="1411" spans="1:11" x14ac:dyDescent="0.2">
      <c r="A1411" s="1">
        <v>1410</v>
      </c>
      <c r="B1411" s="1" t="s">
        <v>653</v>
      </c>
      <c r="C1411" s="1">
        <v>58</v>
      </c>
      <c r="D1411" s="1" t="s">
        <v>334</v>
      </c>
      <c r="E1411" s="1" t="s">
        <v>0</v>
      </c>
      <c r="F1411" s="1" t="s">
        <v>1</v>
      </c>
      <c r="G1411" s="1" t="s">
        <v>353</v>
      </c>
      <c r="H1411" s="1" t="s">
        <v>49</v>
      </c>
      <c r="I1411" s="1" t="s">
        <v>50</v>
      </c>
      <c r="J1411" s="1"/>
      <c r="K1411" s="7"/>
    </row>
    <row r="1412" spans="1:11" x14ac:dyDescent="0.2">
      <c r="A1412" s="1">
        <v>1411</v>
      </c>
      <c r="B1412" s="1" t="s">
        <v>653</v>
      </c>
      <c r="C1412" s="1">
        <v>58</v>
      </c>
      <c r="D1412" s="1" t="s">
        <v>334</v>
      </c>
      <c r="E1412" s="1" t="s">
        <v>0</v>
      </c>
      <c r="F1412" s="1" t="s">
        <v>1</v>
      </c>
      <c r="G1412" s="1" t="s">
        <v>353</v>
      </c>
      <c r="H1412" s="1" t="s">
        <v>51</v>
      </c>
      <c r="I1412" s="1" t="s">
        <v>52</v>
      </c>
      <c r="J1412" s="1"/>
      <c r="K1412" s="7"/>
    </row>
    <row r="1413" spans="1:11" x14ac:dyDescent="0.2">
      <c r="A1413" s="1">
        <v>1412</v>
      </c>
      <c r="B1413" s="1" t="s">
        <v>653</v>
      </c>
      <c r="C1413" s="1">
        <v>58</v>
      </c>
      <c r="D1413" s="1" t="s">
        <v>334</v>
      </c>
      <c r="E1413" s="1" t="s">
        <v>0</v>
      </c>
      <c r="F1413" s="1" t="s">
        <v>1</v>
      </c>
      <c r="G1413" s="1" t="s">
        <v>353</v>
      </c>
      <c r="H1413" s="1" t="s">
        <v>53</v>
      </c>
      <c r="I1413" s="1" t="s">
        <v>54</v>
      </c>
      <c r="J1413" s="1"/>
      <c r="K1413" s="7"/>
    </row>
    <row r="1414" spans="1:11" x14ac:dyDescent="0.2">
      <c r="A1414" s="1">
        <v>1413</v>
      </c>
      <c r="B1414" s="1" t="s">
        <v>653</v>
      </c>
      <c r="C1414" s="1">
        <v>58</v>
      </c>
      <c r="D1414" s="1" t="s">
        <v>334</v>
      </c>
      <c r="E1414" s="1" t="s">
        <v>0</v>
      </c>
      <c r="F1414" s="1" t="s">
        <v>1</v>
      </c>
      <c r="G1414" s="1" t="s">
        <v>353</v>
      </c>
      <c r="H1414" s="1" t="s">
        <v>55</v>
      </c>
      <c r="I1414" s="1" t="s">
        <v>56</v>
      </c>
      <c r="J1414" s="1"/>
      <c r="K1414" s="7"/>
    </row>
    <row r="1415" spans="1:11" x14ac:dyDescent="0.2">
      <c r="A1415" s="1">
        <v>1414</v>
      </c>
      <c r="B1415" s="1" t="s">
        <v>653</v>
      </c>
      <c r="C1415" s="1">
        <v>58</v>
      </c>
      <c r="D1415" s="1" t="s">
        <v>334</v>
      </c>
      <c r="E1415" s="1" t="s">
        <v>0</v>
      </c>
      <c r="F1415" s="1" t="s">
        <v>1</v>
      </c>
      <c r="G1415" s="1" t="s">
        <v>353</v>
      </c>
      <c r="H1415" s="1" t="s">
        <v>57</v>
      </c>
      <c r="I1415" s="1" t="s">
        <v>58</v>
      </c>
      <c r="J1415" s="1"/>
      <c r="K1415" s="7"/>
    </row>
    <row r="1416" spans="1:11" x14ac:dyDescent="0.2">
      <c r="A1416" s="1">
        <v>1415</v>
      </c>
      <c r="B1416" s="1" t="s">
        <v>653</v>
      </c>
      <c r="C1416" s="1">
        <v>58</v>
      </c>
      <c r="D1416" s="1" t="s">
        <v>334</v>
      </c>
      <c r="E1416" s="1" t="s">
        <v>0</v>
      </c>
      <c r="F1416" s="1" t="s">
        <v>1</v>
      </c>
      <c r="G1416" s="1" t="s">
        <v>353</v>
      </c>
      <c r="H1416" s="1" t="s">
        <v>59</v>
      </c>
      <c r="I1416" s="1" t="s">
        <v>60</v>
      </c>
      <c r="J1416" s="1"/>
      <c r="K1416" s="7">
        <v>2403</v>
      </c>
    </row>
    <row r="1417" spans="1:11" x14ac:dyDescent="0.2">
      <c r="A1417" s="1">
        <v>1416</v>
      </c>
      <c r="B1417" s="1" t="s">
        <v>653</v>
      </c>
      <c r="C1417" s="1">
        <v>58</v>
      </c>
      <c r="D1417" s="1" t="s">
        <v>334</v>
      </c>
      <c r="E1417" s="1" t="s">
        <v>0</v>
      </c>
      <c r="F1417" s="1" t="s">
        <v>1</v>
      </c>
      <c r="G1417" s="1" t="s">
        <v>353</v>
      </c>
      <c r="H1417" s="1" t="s">
        <v>61</v>
      </c>
      <c r="I1417" s="1" t="s">
        <v>62</v>
      </c>
      <c r="J1417" s="1"/>
      <c r="K1417" s="7"/>
    </row>
    <row r="1418" spans="1:11" x14ac:dyDescent="0.2">
      <c r="A1418" s="1">
        <v>1417</v>
      </c>
      <c r="B1418" s="1" t="s">
        <v>653</v>
      </c>
      <c r="C1418" s="1">
        <v>58</v>
      </c>
      <c r="D1418" s="1" t="s">
        <v>334</v>
      </c>
      <c r="E1418" s="1" t="s">
        <v>0</v>
      </c>
      <c r="F1418" s="1" t="s">
        <v>1</v>
      </c>
      <c r="G1418" s="1" t="s">
        <v>353</v>
      </c>
      <c r="H1418" s="1" t="s">
        <v>63</v>
      </c>
      <c r="I1418" s="1" t="s">
        <v>64</v>
      </c>
      <c r="J1418" s="1"/>
      <c r="K1418" s="7"/>
    </row>
    <row r="1419" spans="1:11" x14ac:dyDescent="0.2">
      <c r="A1419" s="1">
        <v>1418</v>
      </c>
      <c r="B1419" s="1" t="s">
        <v>653</v>
      </c>
      <c r="C1419" s="1">
        <v>58</v>
      </c>
      <c r="D1419" s="1" t="s">
        <v>334</v>
      </c>
      <c r="E1419" s="1" t="s">
        <v>0</v>
      </c>
      <c r="F1419" s="1" t="s">
        <v>1</v>
      </c>
      <c r="G1419" s="1" t="s">
        <v>353</v>
      </c>
      <c r="H1419" s="1" t="s">
        <v>65</v>
      </c>
      <c r="I1419" s="1" t="s">
        <v>66</v>
      </c>
      <c r="J1419" s="1"/>
      <c r="K1419" s="7"/>
    </row>
    <row r="1420" spans="1:11" x14ac:dyDescent="0.2">
      <c r="A1420" s="1">
        <v>1419</v>
      </c>
      <c r="B1420" s="1" t="s">
        <v>653</v>
      </c>
      <c r="C1420" s="1">
        <v>58</v>
      </c>
      <c r="D1420" s="1" t="s">
        <v>334</v>
      </c>
      <c r="E1420" s="1" t="s">
        <v>0</v>
      </c>
      <c r="F1420" s="1" t="s">
        <v>1</v>
      </c>
      <c r="G1420" s="1" t="s">
        <v>353</v>
      </c>
      <c r="H1420" s="1" t="s">
        <v>67</v>
      </c>
      <c r="I1420" s="1" t="s">
        <v>68</v>
      </c>
      <c r="J1420" s="1"/>
      <c r="K1420" s="7"/>
    </row>
    <row r="1421" spans="1:11" x14ac:dyDescent="0.2">
      <c r="A1421" s="1">
        <v>1420</v>
      </c>
      <c r="B1421" s="1" t="s">
        <v>653</v>
      </c>
      <c r="C1421" s="1">
        <v>58</v>
      </c>
      <c r="D1421" s="1" t="s">
        <v>334</v>
      </c>
      <c r="E1421" s="1" t="s">
        <v>0</v>
      </c>
      <c r="F1421" s="1" t="s">
        <v>1</v>
      </c>
      <c r="G1421" s="1" t="s">
        <v>353</v>
      </c>
      <c r="H1421" s="1" t="s">
        <v>69</v>
      </c>
      <c r="I1421" s="1" t="s">
        <v>70</v>
      </c>
      <c r="J1421" s="1"/>
      <c r="K1421" s="7"/>
    </row>
    <row r="1422" spans="1:11" x14ac:dyDescent="0.2">
      <c r="A1422" s="1">
        <v>1421</v>
      </c>
      <c r="B1422" s="1" t="s">
        <v>653</v>
      </c>
      <c r="C1422" s="1">
        <v>58</v>
      </c>
      <c r="D1422" s="1" t="s">
        <v>334</v>
      </c>
      <c r="E1422" s="1" t="s">
        <v>0</v>
      </c>
      <c r="F1422" s="1" t="s">
        <v>1</v>
      </c>
      <c r="G1422" s="1" t="s">
        <v>353</v>
      </c>
      <c r="H1422" s="1" t="s">
        <v>71</v>
      </c>
      <c r="I1422" s="1" t="s">
        <v>72</v>
      </c>
      <c r="J1422" s="1"/>
      <c r="K1422" s="7"/>
    </row>
    <row r="1423" spans="1:11" x14ac:dyDescent="0.2">
      <c r="A1423" s="1">
        <v>1422</v>
      </c>
      <c r="B1423" s="1" t="s">
        <v>653</v>
      </c>
      <c r="C1423" s="1">
        <v>58</v>
      </c>
      <c r="D1423" s="1" t="s">
        <v>334</v>
      </c>
      <c r="E1423" s="1" t="s">
        <v>0</v>
      </c>
      <c r="F1423" s="1" t="s">
        <v>1</v>
      </c>
      <c r="G1423" s="1" t="s">
        <v>353</v>
      </c>
      <c r="H1423" s="1" t="s">
        <v>73</v>
      </c>
      <c r="I1423" s="1" t="s">
        <v>74</v>
      </c>
      <c r="J1423" s="1"/>
      <c r="K1423" s="7"/>
    </row>
    <row r="1424" spans="1:11" x14ac:dyDescent="0.2">
      <c r="A1424" s="1">
        <v>1423</v>
      </c>
      <c r="B1424" s="1" t="s">
        <v>653</v>
      </c>
      <c r="C1424" s="1">
        <v>58</v>
      </c>
      <c r="D1424" s="1" t="s">
        <v>334</v>
      </c>
      <c r="E1424" s="1" t="s">
        <v>0</v>
      </c>
      <c r="F1424" s="1" t="s">
        <v>1</v>
      </c>
      <c r="G1424" s="1" t="s">
        <v>353</v>
      </c>
      <c r="H1424" s="1" t="s">
        <v>75</v>
      </c>
      <c r="I1424" s="1" t="s">
        <v>76</v>
      </c>
      <c r="J1424" s="1"/>
      <c r="K1424" s="7"/>
    </row>
    <row r="1425" spans="1:11" x14ac:dyDescent="0.2">
      <c r="A1425" s="1">
        <v>1424</v>
      </c>
      <c r="B1425" s="1" t="s">
        <v>653</v>
      </c>
      <c r="C1425" s="1">
        <v>58</v>
      </c>
      <c r="D1425" s="1" t="s">
        <v>334</v>
      </c>
      <c r="E1425" s="1" t="s">
        <v>0</v>
      </c>
      <c r="F1425" s="1" t="s">
        <v>1</v>
      </c>
      <c r="G1425" s="1" t="s">
        <v>353</v>
      </c>
      <c r="H1425" s="1" t="s">
        <v>77</v>
      </c>
      <c r="I1425" s="1" t="s">
        <v>78</v>
      </c>
      <c r="J1425" s="1"/>
      <c r="K1425" s="7"/>
    </row>
    <row r="1426" spans="1:11" x14ac:dyDescent="0.2">
      <c r="A1426" s="1">
        <v>1425</v>
      </c>
      <c r="B1426" s="1" t="s">
        <v>653</v>
      </c>
      <c r="C1426" s="1">
        <v>58</v>
      </c>
      <c r="D1426" s="1" t="s">
        <v>334</v>
      </c>
      <c r="E1426" s="1" t="s">
        <v>0</v>
      </c>
      <c r="F1426" s="1" t="s">
        <v>1</v>
      </c>
      <c r="G1426" s="1" t="s">
        <v>353</v>
      </c>
      <c r="H1426" s="1" t="s">
        <v>79</v>
      </c>
      <c r="I1426" s="1" t="s">
        <v>80</v>
      </c>
      <c r="J1426" s="1"/>
      <c r="K1426" s="7"/>
    </row>
    <row r="1427" spans="1:11" x14ac:dyDescent="0.2">
      <c r="A1427" s="1">
        <v>1426</v>
      </c>
      <c r="B1427" s="1" t="s">
        <v>653</v>
      </c>
      <c r="C1427" s="1">
        <v>58</v>
      </c>
      <c r="D1427" s="1" t="s">
        <v>334</v>
      </c>
      <c r="E1427" s="1" t="s">
        <v>0</v>
      </c>
      <c r="F1427" s="1" t="s">
        <v>1</v>
      </c>
      <c r="G1427" s="1" t="s">
        <v>353</v>
      </c>
      <c r="H1427" s="1" t="s">
        <v>81</v>
      </c>
      <c r="I1427" s="1" t="s">
        <v>82</v>
      </c>
      <c r="J1427" s="1"/>
      <c r="K1427" s="7"/>
    </row>
    <row r="1428" spans="1:11" x14ac:dyDescent="0.2">
      <c r="A1428" s="1">
        <v>1427</v>
      </c>
      <c r="B1428" s="1" t="s">
        <v>653</v>
      </c>
      <c r="C1428" s="1">
        <v>58</v>
      </c>
      <c r="D1428" s="1" t="s">
        <v>334</v>
      </c>
      <c r="E1428" s="1" t="s">
        <v>0</v>
      </c>
      <c r="F1428" s="1" t="s">
        <v>1</v>
      </c>
      <c r="G1428" s="1" t="s">
        <v>353</v>
      </c>
      <c r="H1428" s="1" t="s">
        <v>83</v>
      </c>
      <c r="I1428" s="1" t="s">
        <v>84</v>
      </c>
      <c r="J1428" s="1"/>
      <c r="K1428" s="7"/>
    </row>
    <row r="1429" spans="1:11" x14ac:dyDescent="0.2">
      <c r="A1429" s="1">
        <v>1428</v>
      </c>
      <c r="B1429" s="1" t="s">
        <v>653</v>
      </c>
      <c r="C1429" s="1">
        <v>58</v>
      </c>
      <c r="D1429" s="1" t="s">
        <v>334</v>
      </c>
      <c r="E1429" s="1" t="s">
        <v>0</v>
      </c>
      <c r="F1429" s="1" t="s">
        <v>1</v>
      </c>
      <c r="G1429" s="1" t="s">
        <v>353</v>
      </c>
      <c r="H1429" s="1" t="s">
        <v>85</v>
      </c>
      <c r="I1429" s="1" t="s">
        <v>86</v>
      </c>
      <c r="J1429" s="1"/>
      <c r="K1429" s="7"/>
    </row>
    <row r="1430" spans="1:11" x14ac:dyDescent="0.2">
      <c r="A1430" s="1">
        <v>1429</v>
      </c>
      <c r="B1430" s="1" t="s">
        <v>653</v>
      </c>
      <c r="C1430" s="1">
        <v>58</v>
      </c>
      <c r="D1430" s="1" t="s">
        <v>334</v>
      </c>
      <c r="E1430" s="1" t="s">
        <v>0</v>
      </c>
      <c r="F1430" s="1" t="s">
        <v>8</v>
      </c>
      <c r="G1430" s="1" t="s">
        <v>353</v>
      </c>
      <c r="H1430" s="1" t="s">
        <v>87</v>
      </c>
      <c r="I1430" s="1" t="s">
        <v>88</v>
      </c>
      <c r="J1430" s="1"/>
      <c r="K1430" s="7">
        <v>317958</v>
      </c>
    </row>
    <row r="1431" spans="1:11" x14ac:dyDescent="0.2">
      <c r="A1431" s="1">
        <v>1430</v>
      </c>
      <c r="B1431" s="1" t="s">
        <v>653</v>
      </c>
      <c r="C1431" s="1">
        <v>58</v>
      </c>
      <c r="D1431" s="1" t="s">
        <v>334</v>
      </c>
      <c r="E1431" s="1" t="s">
        <v>0</v>
      </c>
      <c r="F1431" s="1" t="s">
        <v>1</v>
      </c>
      <c r="G1431" s="1" t="s">
        <v>353</v>
      </c>
      <c r="H1431" s="1" t="s">
        <v>89</v>
      </c>
      <c r="I1431" s="1" t="s">
        <v>90</v>
      </c>
      <c r="J1431" s="1"/>
      <c r="K1431" s="7"/>
    </row>
    <row r="1432" spans="1:11" x14ac:dyDescent="0.2">
      <c r="A1432" s="1">
        <v>1431</v>
      </c>
      <c r="B1432" s="1" t="s">
        <v>653</v>
      </c>
      <c r="C1432" s="1">
        <v>58</v>
      </c>
      <c r="D1432" s="1" t="s">
        <v>334</v>
      </c>
      <c r="E1432" s="1" t="s">
        <v>0</v>
      </c>
      <c r="F1432" s="1" t="s">
        <v>1</v>
      </c>
      <c r="G1432" s="1" t="s">
        <v>353</v>
      </c>
      <c r="H1432" s="1" t="s">
        <v>91</v>
      </c>
      <c r="I1432" s="1" t="s">
        <v>92</v>
      </c>
      <c r="J1432" s="1"/>
      <c r="K1432" s="7"/>
    </row>
    <row r="1433" spans="1:11" x14ac:dyDescent="0.2">
      <c r="A1433" s="1">
        <v>1432</v>
      </c>
      <c r="B1433" s="1" t="s">
        <v>653</v>
      </c>
      <c r="C1433" s="1">
        <v>58</v>
      </c>
      <c r="D1433" s="1" t="s">
        <v>334</v>
      </c>
      <c r="E1433" s="1" t="s">
        <v>0</v>
      </c>
      <c r="F1433" s="1" t="s">
        <v>1</v>
      </c>
      <c r="G1433" s="1" t="s">
        <v>353</v>
      </c>
      <c r="H1433" s="1" t="s">
        <v>93</v>
      </c>
      <c r="I1433" s="1" t="s">
        <v>94</v>
      </c>
      <c r="J1433" s="1"/>
      <c r="K1433" s="7"/>
    </row>
    <row r="1434" spans="1:11" x14ac:dyDescent="0.2">
      <c r="A1434" s="1">
        <v>1433</v>
      </c>
      <c r="B1434" s="1" t="s">
        <v>653</v>
      </c>
      <c r="C1434" s="1">
        <v>58</v>
      </c>
      <c r="D1434" s="1" t="s">
        <v>334</v>
      </c>
      <c r="E1434" s="1" t="s">
        <v>0</v>
      </c>
      <c r="F1434" s="1" t="s">
        <v>1</v>
      </c>
      <c r="G1434" s="1" t="s">
        <v>353</v>
      </c>
      <c r="H1434" s="1" t="s">
        <v>95</v>
      </c>
      <c r="I1434" s="1" t="s">
        <v>96</v>
      </c>
      <c r="J1434" s="1"/>
      <c r="K1434" s="7"/>
    </row>
    <row r="1435" spans="1:11" x14ac:dyDescent="0.2">
      <c r="A1435" s="1">
        <v>1434</v>
      </c>
      <c r="B1435" s="1" t="s">
        <v>653</v>
      </c>
      <c r="C1435" s="1">
        <v>58</v>
      </c>
      <c r="D1435" s="1" t="s">
        <v>334</v>
      </c>
      <c r="E1435" s="1" t="s">
        <v>0</v>
      </c>
      <c r="F1435" s="1" t="s">
        <v>1</v>
      </c>
      <c r="G1435" s="1" t="s">
        <v>353</v>
      </c>
      <c r="H1435" s="1" t="s">
        <v>97</v>
      </c>
      <c r="I1435" s="1" t="s">
        <v>98</v>
      </c>
      <c r="J1435" s="1"/>
      <c r="K1435" s="7"/>
    </row>
    <row r="1436" spans="1:11" x14ac:dyDescent="0.2">
      <c r="A1436" s="1">
        <v>1435</v>
      </c>
      <c r="B1436" s="1" t="s">
        <v>653</v>
      </c>
      <c r="C1436" s="1">
        <v>58</v>
      </c>
      <c r="D1436" s="1" t="s">
        <v>334</v>
      </c>
      <c r="E1436" s="1" t="s">
        <v>0</v>
      </c>
      <c r="F1436" s="1" t="s">
        <v>1</v>
      </c>
      <c r="G1436" s="1" t="s">
        <v>353</v>
      </c>
      <c r="H1436" s="1" t="s">
        <v>99</v>
      </c>
      <c r="I1436" s="1" t="s">
        <v>100</v>
      </c>
      <c r="J1436" s="1"/>
      <c r="K1436" s="7"/>
    </row>
    <row r="1437" spans="1:11" x14ac:dyDescent="0.2">
      <c r="A1437" s="1">
        <v>1436</v>
      </c>
      <c r="B1437" s="1" t="s">
        <v>653</v>
      </c>
      <c r="C1437" s="1">
        <v>58</v>
      </c>
      <c r="D1437" s="1" t="s">
        <v>334</v>
      </c>
      <c r="E1437" s="1" t="s">
        <v>0</v>
      </c>
      <c r="F1437" s="1" t="s">
        <v>1</v>
      </c>
      <c r="G1437" s="1" t="s">
        <v>353</v>
      </c>
      <c r="H1437" s="1" t="s">
        <v>101</v>
      </c>
      <c r="I1437" s="1" t="s">
        <v>102</v>
      </c>
      <c r="J1437" s="1"/>
      <c r="K1437" s="7"/>
    </row>
    <row r="1438" spans="1:11" x14ac:dyDescent="0.2">
      <c r="A1438" s="1">
        <v>1437</v>
      </c>
      <c r="B1438" s="1" t="s">
        <v>653</v>
      </c>
      <c r="C1438" s="1">
        <v>58</v>
      </c>
      <c r="D1438" s="1" t="s">
        <v>334</v>
      </c>
      <c r="E1438" s="1" t="s">
        <v>0</v>
      </c>
      <c r="F1438" s="1" t="s">
        <v>1</v>
      </c>
      <c r="G1438" s="1" t="s">
        <v>353</v>
      </c>
      <c r="H1438" s="1" t="s">
        <v>103</v>
      </c>
      <c r="I1438" s="1" t="s">
        <v>104</v>
      </c>
      <c r="J1438" s="1"/>
      <c r="K1438" s="7"/>
    </row>
    <row r="1439" spans="1:11" x14ac:dyDescent="0.2">
      <c r="A1439" s="1">
        <v>1438</v>
      </c>
      <c r="B1439" s="1" t="s">
        <v>653</v>
      </c>
      <c r="C1439" s="1">
        <v>58</v>
      </c>
      <c r="D1439" s="1" t="s">
        <v>334</v>
      </c>
      <c r="E1439" s="1" t="s">
        <v>0</v>
      </c>
      <c r="F1439" s="1" t="s">
        <v>1</v>
      </c>
      <c r="G1439" s="1" t="s">
        <v>353</v>
      </c>
      <c r="H1439" s="1" t="s">
        <v>105</v>
      </c>
      <c r="I1439" s="1" t="s">
        <v>106</v>
      </c>
      <c r="J1439" s="1"/>
      <c r="K1439" s="7"/>
    </row>
    <row r="1440" spans="1:11" x14ac:dyDescent="0.2">
      <c r="A1440" s="1">
        <v>1439</v>
      </c>
      <c r="B1440" s="1" t="s">
        <v>653</v>
      </c>
      <c r="C1440" s="1">
        <v>58</v>
      </c>
      <c r="D1440" s="1" t="s">
        <v>334</v>
      </c>
      <c r="E1440" s="1" t="s">
        <v>0</v>
      </c>
      <c r="F1440" s="1" t="s">
        <v>8</v>
      </c>
      <c r="G1440" s="1" t="s">
        <v>353</v>
      </c>
      <c r="H1440" s="1" t="s">
        <v>107</v>
      </c>
      <c r="I1440" s="1" t="s">
        <v>108</v>
      </c>
      <c r="J1440" s="1"/>
      <c r="K1440" s="7">
        <v>317958</v>
      </c>
    </row>
    <row r="1441" spans="1:11" x14ac:dyDescent="0.2">
      <c r="A1441" s="1">
        <v>1440</v>
      </c>
      <c r="B1441" s="1" t="s">
        <v>653</v>
      </c>
      <c r="C1441" s="1">
        <v>58</v>
      </c>
      <c r="D1441" s="1" t="s">
        <v>334</v>
      </c>
      <c r="E1441" s="1" t="s">
        <v>109</v>
      </c>
      <c r="F1441" s="1" t="s">
        <v>1</v>
      </c>
      <c r="G1441" s="1" t="s">
        <v>354</v>
      </c>
      <c r="H1441" s="1" t="s">
        <v>110</v>
      </c>
      <c r="I1441" s="1" t="s">
        <v>111</v>
      </c>
      <c r="J1441" s="1">
        <v>1</v>
      </c>
      <c r="K1441" s="7">
        <v>56039.83</v>
      </c>
    </row>
    <row r="1442" spans="1:11" x14ac:dyDescent="0.2">
      <c r="A1442" s="1">
        <v>1441</v>
      </c>
      <c r="B1442" s="1" t="s">
        <v>653</v>
      </c>
      <c r="C1442" s="1">
        <v>58</v>
      </c>
      <c r="D1442" s="1" t="s">
        <v>334</v>
      </c>
      <c r="E1442" s="1" t="s">
        <v>109</v>
      </c>
      <c r="F1442" s="1" t="s">
        <v>1</v>
      </c>
      <c r="G1442" s="1" t="s">
        <v>354</v>
      </c>
      <c r="H1442" s="1" t="s">
        <v>112</v>
      </c>
      <c r="I1442" s="1" t="s">
        <v>113</v>
      </c>
      <c r="J1442" s="1">
        <v>0.06</v>
      </c>
      <c r="K1442" s="7">
        <v>5192.6099999999997</v>
      </c>
    </row>
    <row r="1443" spans="1:11" x14ac:dyDescent="0.2">
      <c r="A1443" s="1">
        <v>1442</v>
      </c>
      <c r="B1443" s="1" t="s">
        <v>653</v>
      </c>
      <c r="C1443" s="1">
        <v>58</v>
      </c>
      <c r="D1443" s="1" t="s">
        <v>334</v>
      </c>
      <c r="E1443" s="1" t="s">
        <v>109</v>
      </c>
      <c r="F1443" s="1" t="s">
        <v>1</v>
      </c>
      <c r="G1443" s="1" t="s">
        <v>354</v>
      </c>
      <c r="H1443" s="1" t="s">
        <v>114</v>
      </c>
      <c r="I1443" s="1" t="s">
        <v>115</v>
      </c>
      <c r="J1443" s="1"/>
      <c r="K1443" s="7"/>
    </row>
    <row r="1444" spans="1:11" x14ac:dyDescent="0.2">
      <c r="A1444" s="1">
        <v>1443</v>
      </c>
      <c r="B1444" s="1" t="s">
        <v>653</v>
      </c>
      <c r="C1444" s="1">
        <v>58</v>
      </c>
      <c r="D1444" s="1" t="s">
        <v>334</v>
      </c>
      <c r="E1444" s="1" t="s">
        <v>109</v>
      </c>
      <c r="F1444" s="1" t="s">
        <v>1</v>
      </c>
      <c r="G1444" s="1" t="s">
        <v>355</v>
      </c>
      <c r="H1444" s="1" t="s">
        <v>116</v>
      </c>
      <c r="I1444" s="1" t="s">
        <v>117</v>
      </c>
      <c r="J1444" s="1">
        <v>1</v>
      </c>
      <c r="K1444" s="7">
        <v>36857.620000000003</v>
      </c>
    </row>
    <row r="1445" spans="1:11" x14ac:dyDescent="0.2">
      <c r="A1445" s="1">
        <v>1444</v>
      </c>
      <c r="B1445" s="1" t="s">
        <v>653</v>
      </c>
      <c r="C1445" s="1">
        <v>58</v>
      </c>
      <c r="D1445" s="1" t="s">
        <v>334</v>
      </c>
      <c r="E1445" s="1" t="s">
        <v>109</v>
      </c>
      <c r="F1445" s="1" t="s">
        <v>1</v>
      </c>
      <c r="G1445" s="1" t="s">
        <v>355</v>
      </c>
      <c r="H1445" s="1" t="s">
        <v>118</v>
      </c>
      <c r="I1445" s="1" t="s">
        <v>119</v>
      </c>
      <c r="J1445" s="1"/>
      <c r="K1445" s="7"/>
    </row>
    <row r="1446" spans="1:11" x14ac:dyDescent="0.2">
      <c r="A1446" s="1">
        <v>1445</v>
      </c>
      <c r="B1446" s="1" t="s">
        <v>653</v>
      </c>
      <c r="C1446" s="1">
        <v>58</v>
      </c>
      <c r="D1446" s="1" t="s">
        <v>334</v>
      </c>
      <c r="E1446" s="1" t="s">
        <v>109</v>
      </c>
      <c r="F1446" s="1" t="s">
        <v>1</v>
      </c>
      <c r="G1446" s="1" t="s">
        <v>355</v>
      </c>
      <c r="H1446" s="1" t="s">
        <v>120</v>
      </c>
      <c r="I1446" s="1" t="s">
        <v>121</v>
      </c>
      <c r="J1446" s="1"/>
      <c r="K1446" s="7"/>
    </row>
    <row r="1447" spans="1:11" x14ac:dyDescent="0.2">
      <c r="A1447" s="1">
        <v>1446</v>
      </c>
      <c r="B1447" s="1" t="s">
        <v>653</v>
      </c>
      <c r="C1447" s="1">
        <v>58</v>
      </c>
      <c r="D1447" s="1" t="s">
        <v>334</v>
      </c>
      <c r="E1447" s="1" t="s">
        <v>109</v>
      </c>
      <c r="F1447" s="1" t="s">
        <v>1</v>
      </c>
      <c r="G1447" s="1" t="s">
        <v>355</v>
      </c>
      <c r="H1447" s="1" t="s">
        <v>122</v>
      </c>
      <c r="I1447" s="1" t="s">
        <v>123</v>
      </c>
      <c r="J1447" s="1"/>
      <c r="K1447" s="7"/>
    </row>
    <row r="1448" spans="1:11" x14ac:dyDescent="0.2">
      <c r="A1448" s="1">
        <v>1447</v>
      </c>
      <c r="B1448" s="1" t="s">
        <v>653</v>
      </c>
      <c r="C1448" s="1">
        <v>58</v>
      </c>
      <c r="D1448" s="1" t="s">
        <v>334</v>
      </c>
      <c r="E1448" s="1" t="s">
        <v>109</v>
      </c>
      <c r="F1448" s="1" t="s">
        <v>1</v>
      </c>
      <c r="G1448" s="1" t="s">
        <v>355</v>
      </c>
      <c r="H1448" s="1" t="s">
        <v>124</v>
      </c>
      <c r="I1448" s="1" t="s">
        <v>125</v>
      </c>
      <c r="J1448" s="1"/>
      <c r="K1448" s="7"/>
    </row>
    <row r="1449" spans="1:11" x14ac:dyDescent="0.2">
      <c r="A1449" s="1">
        <v>1448</v>
      </c>
      <c r="B1449" s="1" t="s">
        <v>653</v>
      </c>
      <c r="C1449" s="1">
        <v>58</v>
      </c>
      <c r="D1449" s="1" t="s">
        <v>334</v>
      </c>
      <c r="E1449" s="1" t="s">
        <v>109</v>
      </c>
      <c r="F1449" s="1" t="s">
        <v>1</v>
      </c>
      <c r="G1449" s="1" t="s">
        <v>355</v>
      </c>
      <c r="H1449" s="1" t="s">
        <v>126</v>
      </c>
      <c r="I1449" s="1" t="s">
        <v>127</v>
      </c>
      <c r="J1449" s="1"/>
      <c r="K1449" s="7"/>
    </row>
    <row r="1450" spans="1:11" x14ac:dyDescent="0.2">
      <c r="A1450" s="1">
        <v>1449</v>
      </c>
      <c r="B1450" s="1" t="s">
        <v>653</v>
      </c>
      <c r="C1450" s="1">
        <v>58</v>
      </c>
      <c r="D1450" s="1" t="s">
        <v>334</v>
      </c>
      <c r="E1450" s="1" t="s">
        <v>109</v>
      </c>
      <c r="F1450" s="1" t="s">
        <v>1</v>
      </c>
      <c r="G1450" s="1" t="s">
        <v>355</v>
      </c>
      <c r="H1450" s="1" t="s">
        <v>128</v>
      </c>
      <c r="I1450" s="1" t="s">
        <v>129</v>
      </c>
      <c r="J1450" s="1"/>
      <c r="K1450" s="7"/>
    </row>
    <row r="1451" spans="1:11" x14ac:dyDescent="0.2">
      <c r="A1451" s="1">
        <v>1450</v>
      </c>
      <c r="B1451" s="1" t="s">
        <v>653</v>
      </c>
      <c r="C1451" s="1">
        <v>58</v>
      </c>
      <c r="D1451" s="1" t="s">
        <v>334</v>
      </c>
      <c r="E1451" s="1" t="s">
        <v>109</v>
      </c>
      <c r="F1451" s="1" t="s">
        <v>1</v>
      </c>
      <c r="G1451" s="1" t="s">
        <v>355</v>
      </c>
      <c r="H1451" s="1" t="s">
        <v>130</v>
      </c>
      <c r="I1451" s="1" t="s">
        <v>131</v>
      </c>
      <c r="J1451" s="1"/>
      <c r="K1451" s="7"/>
    </row>
    <row r="1452" spans="1:11" x14ac:dyDescent="0.2">
      <c r="A1452" s="1">
        <v>1451</v>
      </c>
      <c r="B1452" s="1" t="s">
        <v>653</v>
      </c>
      <c r="C1452" s="1">
        <v>58</v>
      </c>
      <c r="D1452" s="1" t="s">
        <v>334</v>
      </c>
      <c r="E1452" s="1" t="s">
        <v>109</v>
      </c>
      <c r="F1452" s="1" t="s">
        <v>1</v>
      </c>
      <c r="G1452" s="1" t="s">
        <v>355</v>
      </c>
      <c r="H1452" s="1" t="s">
        <v>132</v>
      </c>
      <c r="I1452" s="1" t="s">
        <v>133</v>
      </c>
      <c r="J1452" s="1"/>
      <c r="K1452" s="7"/>
    </row>
    <row r="1453" spans="1:11" x14ac:dyDescent="0.2">
      <c r="A1453" s="1">
        <v>1452</v>
      </c>
      <c r="B1453" s="1" t="s">
        <v>653</v>
      </c>
      <c r="C1453" s="1">
        <v>58</v>
      </c>
      <c r="D1453" s="1" t="s">
        <v>334</v>
      </c>
      <c r="E1453" s="1" t="s">
        <v>109</v>
      </c>
      <c r="F1453" s="1" t="s">
        <v>1</v>
      </c>
      <c r="G1453" s="1" t="s">
        <v>355</v>
      </c>
      <c r="H1453" s="1" t="s">
        <v>134</v>
      </c>
      <c r="I1453" s="1" t="s">
        <v>135</v>
      </c>
      <c r="J1453" s="1"/>
      <c r="K1453" s="7"/>
    </row>
    <row r="1454" spans="1:11" x14ac:dyDescent="0.2">
      <c r="A1454" s="1">
        <v>1453</v>
      </c>
      <c r="B1454" s="1" t="s">
        <v>653</v>
      </c>
      <c r="C1454" s="1">
        <v>58</v>
      </c>
      <c r="D1454" s="1" t="s">
        <v>334</v>
      </c>
      <c r="E1454" s="1" t="s">
        <v>109</v>
      </c>
      <c r="F1454" s="1" t="s">
        <v>1</v>
      </c>
      <c r="G1454" s="1" t="s">
        <v>355</v>
      </c>
      <c r="H1454" s="1" t="s">
        <v>136</v>
      </c>
      <c r="I1454" s="1" t="s">
        <v>137</v>
      </c>
      <c r="J1454" s="1"/>
      <c r="K1454" s="7"/>
    </row>
    <row r="1455" spans="1:11" x14ac:dyDescent="0.2">
      <c r="A1455" s="1">
        <v>1454</v>
      </c>
      <c r="B1455" s="1" t="s">
        <v>653</v>
      </c>
      <c r="C1455" s="1">
        <v>58</v>
      </c>
      <c r="D1455" s="1" t="s">
        <v>334</v>
      </c>
      <c r="E1455" s="1" t="s">
        <v>109</v>
      </c>
      <c r="F1455" s="1" t="s">
        <v>1</v>
      </c>
      <c r="G1455" s="1" t="s">
        <v>355</v>
      </c>
      <c r="H1455" s="1" t="s">
        <v>138</v>
      </c>
      <c r="I1455" s="1" t="s">
        <v>139</v>
      </c>
      <c r="J1455" s="1"/>
      <c r="K1455" s="7"/>
    </row>
    <row r="1456" spans="1:11" x14ac:dyDescent="0.2">
      <c r="A1456" s="1">
        <v>1455</v>
      </c>
      <c r="B1456" s="1" t="s">
        <v>653</v>
      </c>
      <c r="C1456" s="1">
        <v>58</v>
      </c>
      <c r="D1456" s="1" t="s">
        <v>334</v>
      </c>
      <c r="E1456" s="1" t="s">
        <v>109</v>
      </c>
      <c r="F1456" s="1" t="s">
        <v>1</v>
      </c>
      <c r="G1456" s="1" t="s">
        <v>355</v>
      </c>
      <c r="H1456" s="1" t="s">
        <v>140</v>
      </c>
      <c r="I1456" s="1" t="s">
        <v>141</v>
      </c>
      <c r="J1456" s="1"/>
      <c r="K1456" s="7"/>
    </row>
    <row r="1457" spans="1:11" x14ac:dyDescent="0.2">
      <c r="A1457" s="1">
        <v>1456</v>
      </c>
      <c r="B1457" s="1" t="s">
        <v>653</v>
      </c>
      <c r="C1457" s="1">
        <v>58</v>
      </c>
      <c r="D1457" s="1" t="s">
        <v>334</v>
      </c>
      <c r="E1457" s="1" t="s">
        <v>109</v>
      </c>
      <c r="F1457" s="1" t="s">
        <v>1</v>
      </c>
      <c r="G1457" s="1" t="s">
        <v>355</v>
      </c>
      <c r="H1457" s="1" t="s">
        <v>142</v>
      </c>
      <c r="I1457" s="1" t="s">
        <v>143</v>
      </c>
      <c r="J1457" s="1"/>
      <c r="K1457" s="7"/>
    </row>
    <row r="1458" spans="1:11" x14ac:dyDescent="0.2">
      <c r="A1458" s="1">
        <v>1457</v>
      </c>
      <c r="B1458" s="1" t="s">
        <v>653</v>
      </c>
      <c r="C1458" s="1">
        <v>58</v>
      </c>
      <c r="D1458" s="1" t="s">
        <v>334</v>
      </c>
      <c r="E1458" s="1" t="s">
        <v>109</v>
      </c>
      <c r="F1458" s="1" t="s">
        <v>1</v>
      </c>
      <c r="G1458" s="1" t="s">
        <v>355</v>
      </c>
      <c r="H1458" s="1" t="s">
        <v>144</v>
      </c>
      <c r="I1458" s="1" t="s">
        <v>145</v>
      </c>
      <c r="J1458" s="1"/>
      <c r="K1458" s="7"/>
    </row>
    <row r="1459" spans="1:11" x14ac:dyDescent="0.2">
      <c r="A1459" s="1">
        <v>1458</v>
      </c>
      <c r="B1459" s="1" t="s">
        <v>653</v>
      </c>
      <c r="C1459" s="1">
        <v>58</v>
      </c>
      <c r="D1459" s="1" t="s">
        <v>334</v>
      </c>
      <c r="E1459" s="1" t="s">
        <v>109</v>
      </c>
      <c r="F1459" s="1" t="s">
        <v>1</v>
      </c>
      <c r="G1459" s="1" t="s">
        <v>355</v>
      </c>
      <c r="H1459" s="1" t="s">
        <v>146</v>
      </c>
      <c r="I1459" s="1" t="s">
        <v>147</v>
      </c>
      <c r="J1459" s="1"/>
      <c r="K1459" s="7"/>
    </row>
    <row r="1460" spans="1:11" x14ac:dyDescent="0.2">
      <c r="A1460" s="1">
        <v>1459</v>
      </c>
      <c r="B1460" s="1" t="s">
        <v>653</v>
      </c>
      <c r="C1460" s="1">
        <v>58</v>
      </c>
      <c r="D1460" s="1" t="s">
        <v>334</v>
      </c>
      <c r="E1460" s="1" t="s">
        <v>109</v>
      </c>
      <c r="F1460" s="1" t="s">
        <v>1</v>
      </c>
      <c r="G1460" s="1" t="s">
        <v>355</v>
      </c>
      <c r="H1460" s="1" t="s">
        <v>148</v>
      </c>
      <c r="I1460" s="1" t="s">
        <v>149</v>
      </c>
      <c r="J1460" s="1"/>
      <c r="K1460" s="7"/>
    </row>
    <row r="1461" spans="1:11" x14ac:dyDescent="0.2">
      <c r="A1461" s="1">
        <v>1460</v>
      </c>
      <c r="B1461" s="1" t="s">
        <v>653</v>
      </c>
      <c r="C1461" s="1">
        <v>58</v>
      </c>
      <c r="D1461" s="1" t="s">
        <v>334</v>
      </c>
      <c r="E1461" s="1" t="s">
        <v>109</v>
      </c>
      <c r="F1461" s="1" t="s">
        <v>1</v>
      </c>
      <c r="G1461" s="1" t="s">
        <v>355</v>
      </c>
      <c r="H1461" s="1" t="s">
        <v>150</v>
      </c>
      <c r="I1461" s="1" t="s">
        <v>151</v>
      </c>
      <c r="J1461" s="1"/>
      <c r="K1461" s="7"/>
    </row>
    <row r="1462" spans="1:11" x14ac:dyDescent="0.2">
      <c r="A1462" s="1">
        <v>1461</v>
      </c>
      <c r="B1462" s="1" t="s">
        <v>653</v>
      </c>
      <c r="C1462" s="1">
        <v>58</v>
      </c>
      <c r="D1462" s="1" t="s">
        <v>334</v>
      </c>
      <c r="E1462" s="1" t="s">
        <v>109</v>
      </c>
      <c r="F1462" s="1" t="s">
        <v>1</v>
      </c>
      <c r="G1462" s="1" t="s">
        <v>355</v>
      </c>
      <c r="H1462" s="1" t="s">
        <v>152</v>
      </c>
      <c r="I1462" s="1" t="s">
        <v>153</v>
      </c>
      <c r="J1462" s="1"/>
      <c r="K1462" s="7"/>
    </row>
    <row r="1463" spans="1:11" x14ac:dyDescent="0.2">
      <c r="A1463" s="1">
        <v>1462</v>
      </c>
      <c r="B1463" s="1" t="s">
        <v>653</v>
      </c>
      <c r="C1463" s="1">
        <v>58</v>
      </c>
      <c r="D1463" s="1" t="s">
        <v>334</v>
      </c>
      <c r="E1463" s="1" t="s">
        <v>109</v>
      </c>
      <c r="F1463" s="1" t="s">
        <v>1</v>
      </c>
      <c r="G1463" s="1" t="s">
        <v>355</v>
      </c>
      <c r="H1463" s="1" t="s">
        <v>154</v>
      </c>
      <c r="I1463" s="1" t="s">
        <v>155</v>
      </c>
      <c r="J1463" s="1"/>
      <c r="K1463" s="7"/>
    </row>
    <row r="1464" spans="1:11" x14ac:dyDescent="0.2">
      <c r="A1464" s="1">
        <v>1463</v>
      </c>
      <c r="B1464" s="1" t="s">
        <v>653</v>
      </c>
      <c r="C1464" s="1">
        <v>58</v>
      </c>
      <c r="D1464" s="1" t="s">
        <v>334</v>
      </c>
      <c r="E1464" s="1" t="s">
        <v>109</v>
      </c>
      <c r="F1464" s="1" t="s">
        <v>1</v>
      </c>
      <c r="G1464" s="1" t="s">
        <v>355</v>
      </c>
      <c r="H1464" s="1" t="s">
        <v>156</v>
      </c>
      <c r="I1464" s="1" t="s">
        <v>157</v>
      </c>
      <c r="J1464" s="1"/>
      <c r="K1464" s="7"/>
    </row>
    <row r="1465" spans="1:11" x14ac:dyDescent="0.2">
      <c r="A1465" s="1">
        <v>1464</v>
      </c>
      <c r="B1465" s="1" t="s">
        <v>653</v>
      </c>
      <c r="C1465" s="1">
        <v>58</v>
      </c>
      <c r="D1465" s="1" t="s">
        <v>334</v>
      </c>
      <c r="E1465" s="1" t="s">
        <v>109</v>
      </c>
      <c r="F1465" s="1" t="s">
        <v>1</v>
      </c>
      <c r="G1465" s="1" t="s">
        <v>355</v>
      </c>
      <c r="H1465" s="1" t="s">
        <v>158</v>
      </c>
      <c r="I1465" s="1" t="s">
        <v>159</v>
      </c>
      <c r="J1465" s="1"/>
      <c r="K1465" s="7"/>
    </row>
    <row r="1466" spans="1:11" x14ac:dyDescent="0.2">
      <c r="A1466" s="1">
        <v>1465</v>
      </c>
      <c r="B1466" s="1" t="s">
        <v>653</v>
      </c>
      <c r="C1466" s="1">
        <v>58</v>
      </c>
      <c r="D1466" s="1" t="s">
        <v>334</v>
      </c>
      <c r="E1466" s="1" t="s">
        <v>109</v>
      </c>
      <c r="F1466" s="1" t="s">
        <v>1</v>
      </c>
      <c r="G1466" s="1" t="s">
        <v>355</v>
      </c>
      <c r="H1466" s="1" t="s">
        <v>160</v>
      </c>
      <c r="I1466" s="1" t="s">
        <v>161</v>
      </c>
      <c r="J1466" s="1"/>
      <c r="K1466" s="7"/>
    </row>
    <row r="1467" spans="1:11" x14ac:dyDescent="0.2">
      <c r="A1467" s="1">
        <v>1466</v>
      </c>
      <c r="B1467" s="1" t="s">
        <v>653</v>
      </c>
      <c r="C1467" s="1">
        <v>58</v>
      </c>
      <c r="D1467" s="1" t="s">
        <v>334</v>
      </c>
      <c r="E1467" s="1" t="s">
        <v>109</v>
      </c>
      <c r="F1467" s="1" t="s">
        <v>1</v>
      </c>
      <c r="G1467" s="1" t="s">
        <v>355</v>
      </c>
      <c r="H1467" s="1" t="s">
        <v>162</v>
      </c>
      <c r="I1467" s="1" t="s">
        <v>163</v>
      </c>
      <c r="J1467" s="1"/>
      <c r="K1467" s="7"/>
    </row>
    <row r="1468" spans="1:11" x14ac:dyDescent="0.2">
      <c r="A1468" s="1">
        <v>1467</v>
      </c>
      <c r="B1468" s="1" t="s">
        <v>653</v>
      </c>
      <c r="C1468" s="1">
        <v>58</v>
      </c>
      <c r="D1468" s="1" t="s">
        <v>334</v>
      </c>
      <c r="E1468" s="1" t="s">
        <v>109</v>
      </c>
      <c r="F1468" s="1" t="s">
        <v>1</v>
      </c>
      <c r="G1468" s="1" t="s">
        <v>355</v>
      </c>
      <c r="H1468" s="1" t="s">
        <v>164</v>
      </c>
      <c r="I1468" s="1" t="s">
        <v>165</v>
      </c>
      <c r="J1468" s="1"/>
      <c r="K1468" s="7"/>
    </row>
    <row r="1469" spans="1:11" x14ac:dyDescent="0.2">
      <c r="A1469" s="1">
        <v>1468</v>
      </c>
      <c r="B1469" s="1" t="s">
        <v>653</v>
      </c>
      <c r="C1469" s="1">
        <v>58</v>
      </c>
      <c r="D1469" s="1" t="s">
        <v>334</v>
      </c>
      <c r="E1469" s="1" t="s">
        <v>109</v>
      </c>
      <c r="F1469" s="1" t="s">
        <v>1</v>
      </c>
      <c r="G1469" s="1" t="s">
        <v>355</v>
      </c>
      <c r="H1469" s="1" t="s">
        <v>166</v>
      </c>
      <c r="I1469" s="1" t="s">
        <v>167</v>
      </c>
      <c r="J1469" s="1">
        <v>2</v>
      </c>
      <c r="K1469" s="7">
        <v>78900.81</v>
      </c>
    </row>
    <row r="1470" spans="1:11" x14ac:dyDescent="0.2">
      <c r="A1470" s="1">
        <v>1469</v>
      </c>
      <c r="B1470" s="1" t="s">
        <v>653</v>
      </c>
      <c r="C1470" s="1">
        <v>58</v>
      </c>
      <c r="D1470" s="1" t="s">
        <v>334</v>
      </c>
      <c r="E1470" s="1" t="s">
        <v>109</v>
      </c>
      <c r="F1470" s="1" t="s">
        <v>1</v>
      </c>
      <c r="G1470" s="1" t="s">
        <v>355</v>
      </c>
      <c r="H1470" s="1" t="s">
        <v>168</v>
      </c>
      <c r="I1470" s="1" t="s">
        <v>169</v>
      </c>
      <c r="J1470" s="1"/>
      <c r="K1470" s="7"/>
    </row>
    <row r="1471" spans="1:11" x14ac:dyDescent="0.2">
      <c r="A1471" s="1">
        <v>1470</v>
      </c>
      <c r="B1471" s="1" t="s">
        <v>653</v>
      </c>
      <c r="C1471" s="1">
        <v>58</v>
      </c>
      <c r="D1471" s="1" t="s">
        <v>334</v>
      </c>
      <c r="E1471" s="1" t="s">
        <v>109</v>
      </c>
      <c r="F1471" s="1" t="s">
        <v>1</v>
      </c>
      <c r="G1471" s="1" t="s">
        <v>355</v>
      </c>
      <c r="H1471" s="1" t="s">
        <v>170</v>
      </c>
      <c r="I1471" s="1" t="s">
        <v>171</v>
      </c>
      <c r="J1471" s="1"/>
      <c r="K1471" s="7"/>
    </row>
    <row r="1472" spans="1:11" x14ac:dyDescent="0.2">
      <c r="A1472" s="1">
        <v>1471</v>
      </c>
      <c r="B1472" s="1" t="s">
        <v>653</v>
      </c>
      <c r="C1472" s="1">
        <v>58</v>
      </c>
      <c r="D1472" s="1" t="s">
        <v>334</v>
      </c>
      <c r="E1472" s="1" t="s">
        <v>109</v>
      </c>
      <c r="F1472" s="1" t="s">
        <v>1</v>
      </c>
      <c r="G1472" s="1" t="s">
        <v>355</v>
      </c>
      <c r="H1472" s="1" t="s">
        <v>172</v>
      </c>
      <c r="I1472" s="1" t="s">
        <v>173</v>
      </c>
      <c r="J1472" s="1"/>
      <c r="K1472" s="7"/>
    </row>
    <row r="1473" spans="1:11" x14ac:dyDescent="0.2">
      <c r="A1473" s="1">
        <v>1472</v>
      </c>
      <c r="B1473" s="1" t="s">
        <v>653</v>
      </c>
      <c r="C1473" s="1">
        <v>58</v>
      </c>
      <c r="D1473" s="1" t="s">
        <v>334</v>
      </c>
      <c r="E1473" s="1" t="s">
        <v>109</v>
      </c>
      <c r="F1473" s="1" t="s">
        <v>1</v>
      </c>
      <c r="G1473" s="1" t="s">
        <v>355</v>
      </c>
      <c r="H1473" s="1" t="s">
        <v>174</v>
      </c>
      <c r="I1473" s="1" t="s">
        <v>175</v>
      </c>
      <c r="J1473" s="1"/>
      <c r="K1473" s="7"/>
    </row>
    <row r="1474" spans="1:11" x14ac:dyDescent="0.2">
      <c r="A1474" s="1">
        <v>1473</v>
      </c>
      <c r="B1474" s="1" t="s">
        <v>653</v>
      </c>
      <c r="C1474" s="1">
        <v>58</v>
      </c>
      <c r="D1474" s="1" t="s">
        <v>334</v>
      </c>
      <c r="E1474" s="1" t="s">
        <v>109</v>
      </c>
      <c r="F1474" s="1" t="s">
        <v>1</v>
      </c>
      <c r="G1474" s="1" t="s">
        <v>355</v>
      </c>
      <c r="H1474" s="1" t="s">
        <v>176</v>
      </c>
      <c r="I1474" s="1" t="s">
        <v>177</v>
      </c>
      <c r="J1474" s="1"/>
      <c r="K1474" s="7"/>
    </row>
    <row r="1475" spans="1:11" x14ac:dyDescent="0.2">
      <c r="A1475" s="1">
        <v>1474</v>
      </c>
      <c r="B1475" s="1" t="s">
        <v>653</v>
      </c>
      <c r="C1475" s="1">
        <v>58</v>
      </c>
      <c r="D1475" s="1" t="s">
        <v>334</v>
      </c>
      <c r="E1475" s="1" t="s">
        <v>109</v>
      </c>
      <c r="F1475" s="1" t="s">
        <v>1</v>
      </c>
      <c r="G1475" s="1" t="s">
        <v>355</v>
      </c>
      <c r="H1475" s="1" t="s">
        <v>178</v>
      </c>
      <c r="I1475" s="1" t="s">
        <v>179</v>
      </c>
      <c r="J1475" s="1">
        <v>0.77</v>
      </c>
      <c r="K1475" s="7">
        <v>24322.81</v>
      </c>
    </row>
    <row r="1476" spans="1:11" x14ac:dyDescent="0.2">
      <c r="A1476" s="1">
        <v>1475</v>
      </c>
      <c r="B1476" s="1" t="s">
        <v>653</v>
      </c>
      <c r="C1476" s="1">
        <v>58</v>
      </c>
      <c r="D1476" s="1" t="s">
        <v>334</v>
      </c>
      <c r="E1476" s="1" t="s">
        <v>109</v>
      </c>
      <c r="F1476" s="1" t="s">
        <v>1</v>
      </c>
      <c r="G1476" s="1" t="s">
        <v>355</v>
      </c>
      <c r="H1476" s="1" t="s">
        <v>180</v>
      </c>
      <c r="I1476" s="1" t="s">
        <v>181</v>
      </c>
      <c r="J1476" s="1"/>
      <c r="K1476" s="7"/>
    </row>
    <row r="1477" spans="1:11" x14ac:dyDescent="0.2">
      <c r="A1477" s="1">
        <v>1476</v>
      </c>
      <c r="B1477" s="1" t="s">
        <v>653</v>
      </c>
      <c r="C1477" s="1">
        <v>58</v>
      </c>
      <c r="D1477" s="1" t="s">
        <v>334</v>
      </c>
      <c r="E1477" s="1" t="s">
        <v>109</v>
      </c>
      <c r="F1477" s="1" t="s">
        <v>1</v>
      </c>
      <c r="G1477" s="1" t="s">
        <v>355</v>
      </c>
      <c r="H1477" s="1" t="s">
        <v>182</v>
      </c>
      <c r="I1477" s="1" t="s">
        <v>183</v>
      </c>
      <c r="J1477" s="1"/>
      <c r="K1477" s="7"/>
    </row>
    <row r="1478" spans="1:11" x14ac:dyDescent="0.2">
      <c r="A1478" s="1">
        <v>1477</v>
      </c>
      <c r="B1478" s="1" t="s">
        <v>653</v>
      </c>
      <c r="C1478" s="1">
        <v>58</v>
      </c>
      <c r="D1478" s="1" t="s">
        <v>334</v>
      </c>
      <c r="E1478" s="1" t="s">
        <v>109</v>
      </c>
      <c r="F1478" s="1" t="s">
        <v>1</v>
      </c>
      <c r="G1478" s="1" t="s">
        <v>353</v>
      </c>
      <c r="H1478" s="1" t="s">
        <v>184</v>
      </c>
      <c r="I1478" s="1" t="s">
        <v>185</v>
      </c>
      <c r="J1478" s="1"/>
      <c r="K1478" s="7"/>
    </row>
    <row r="1479" spans="1:11" x14ac:dyDescent="0.2">
      <c r="A1479" s="1">
        <v>1478</v>
      </c>
      <c r="B1479" s="1" t="s">
        <v>653</v>
      </c>
      <c r="C1479" s="1">
        <v>58</v>
      </c>
      <c r="D1479" s="1" t="s">
        <v>334</v>
      </c>
      <c r="E1479" s="1" t="s">
        <v>109</v>
      </c>
      <c r="F1479" s="1" t="s">
        <v>8</v>
      </c>
      <c r="G1479" s="1" t="s">
        <v>353</v>
      </c>
      <c r="H1479" s="1" t="s">
        <v>186</v>
      </c>
      <c r="I1479" s="1" t="s">
        <v>187</v>
      </c>
      <c r="J1479" s="1">
        <v>4.83</v>
      </c>
      <c r="K1479" s="7">
        <v>201313.68</v>
      </c>
    </row>
    <row r="1480" spans="1:11" x14ac:dyDescent="0.2">
      <c r="A1480" s="1">
        <v>1479</v>
      </c>
      <c r="B1480" s="1" t="s">
        <v>653</v>
      </c>
      <c r="C1480" s="1">
        <v>58</v>
      </c>
      <c r="D1480" s="1" t="s">
        <v>334</v>
      </c>
      <c r="E1480" s="1" t="s">
        <v>188</v>
      </c>
      <c r="F1480" s="1" t="s">
        <v>8</v>
      </c>
      <c r="G1480" s="1" t="s">
        <v>353</v>
      </c>
      <c r="H1480" s="1" t="s">
        <v>189</v>
      </c>
      <c r="I1480" s="1" t="s">
        <v>190</v>
      </c>
      <c r="J1480" s="1">
        <v>4.83</v>
      </c>
      <c r="K1480" s="7">
        <v>201313.68</v>
      </c>
    </row>
    <row r="1481" spans="1:11" x14ac:dyDescent="0.2">
      <c r="A1481" s="1">
        <v>1480</v>
      </c>
      <c r="B1481" s="1" t="s">
        <v>653</v>
      </c>
      <c r="C1481" s="1">
        <v>58</v>
      </c>
      <c r="D1481" s="1" t="s">
        <v>334</v>
      </c>
      <c r="E1481" s="1" t="s">
        <v>188</v>
      </c>
      <c r="F1481" s="1" t="s">
        <v>1</v>
      </c>
      <c r="G1481" s="1" t="s">
        <v>353</v>
      </c>
      <c r="H1481" s="1" t="s">
        <v>191</v>
      </c>
      <c r="I1481" s="1" t="s">
        <v>192</v>
      </c>
      <c r="J1481" s="1"/>
      <c r="K1481" s="7"/>
    </row>
    <row r="1482" spans="1:11" x14ac:dyDescent="0.2">
      <c r="A1482" s="1">
        <v>1481</v>
      </c>
      <c r="B1482" s="1" t="s">
        <v>653</v>
      </c>
      <c r="C1482" s="1">
        <v>58</v>
      </c>
      <c r="D1482" s="1" t="s">
        <v>334</v>
      </c>
      <c r="E1482" s="1" t="s">
        <v>188</v>
      </c>
      <c r="F1482" s="1" t="s">
        <v>1</v>
      </c>
      <c r="G1482" s="1" t="s">
        <v>353</v>
      </c>
      <c r="H1482" s="1" t="s">
        <v>193</v>
      </c>
      <c r="I1482" s="1" t="s">
        <v>194</v>
      </c>
      <c r="J1482" s="1"/>
      <c r="K1482" s="7"/>
    </row>
    <row r="1483" spans="1:11" x14ac:dyDescent="0.2">
      <c r="A1483" s="1">
        <v>1482</v>
      </c>
      <c r="B1483" s="1" t="s">
        <v>653</v>
      </c>
      <c r="C1483" s="1">
        <v>58</v>
      </c>
      <c r="D1483" s="1" t="s">
        <v>334</v>
      </c>
      <c r="E1483" s="1" t="s">
        <v>188</v>
      </c>
      <c r="F1483" s="1" t="s">
        <v>1</v>
      </c>
      <c r="G1483" s="1" t="s">
        <v>353</v>
      </c>
      <c r="H1483" s="1" t="s">
        <v>195</v>
      </c>
      <c r="I1483" s="1" t="s">
        <v>196</v>
      </c>
      <c r="J1483" s="1"/>
      <c r="K1483" s="7"/>
    </row>
    <row r="1484" spans="1:11" x14ac:dyDescent="0.2">
      <c r="A1484" s="1">
        <v>1483</v>
      </c>
      <c r="B1484" s="1" t="s">
        <v>653</v>
      </c>
      <c r="C1484" s="1">
        <v>58</v>
      </c>
      <c r="D1484" s="1" t="s">
        <v>334</v>
      </c>
      <c r="E1484" s="1" t="s">
        <v>188</v>
      </c>
      <c r="F1484" s="1" t="s">
        <v>1</v>
      </c>
      <c r="G1484" s="1" t="s">
        <v>353</v>
      </c>
      <c r="H1484" s="1" t="s">
        <v>197</v>
      </c>
      <c r="I1484" s="1" t="s">
        <v>198</v>
      </c>
      <c r="J1484" s="1"/>
      <c r="K1484" s="7"/>
    </row>
    <row r="1485" spans="1:11" x14ac:dyDescent="0.2">
      <c r="A1485" s="1">
        <v>1484</v>
      </c>
      <c r="B1485" s="1" t="s">
        <v>653</v>
      </c>
      <c r="C1485" s="1">
        <v>58</v>
      </c>
      <c r="D1485" s="1" t="s">
        <v>334</v>
      </c>
      <c r="E1485" s="1" t="s">
        <v>188</v>
      </c>
      <c r="F1485" s="1" t="s">
        <v>8</v>
      </c>
      <c r="G1485" s="1" t="s">
        <v>353</v>
      </c>
      <c r="H1485" s="1" t="s">
        <v>199</v>
      </c>
      <c r="I1485" s="1" t="s">
        <v>200</v>
      </c>
      <c r="J1485" s="1">
        <v>0</v>
      </c>
      <c r="K1485" s="7">
        <v>0</v>
      </c>
    </row>
    <row r="1486" spans="1:11" x14ac:dyDescent="0.2">
      <c r="A1486" s="1">
        <v>1485</v>
      </c>
      <c r="B1486" s="1" t="s">
        <v>653</v>
      </c>
      <c r="C1486" s="1">
        <v>58</v>
      </c>
      <c r="D1486" s="1" t="s">
        <v>334</v>
      </c>
      <c r="E1486" s="1" t="s">
        <v>188</v>
      </c>
      <c r="F1486" s="1" t="s">
        <v>1</v>
      </c>
      <c r="G1486" s="1" t="s">
        <v>353</v>
      </c>
      <c r="H1486" s="1" t="s">
        <v>201</v>
      </c>
      <c r="I1486" s="1" t="s">
        <v>202</v>
      </c>
      <c r="J1486" s="1"/>
      <c r="K1486" s="7"/>
    </row>
    <row r="1487" spans="1:11" x14ac:dyDescent="0.2">
      <c r="A1487" s="1">
        <v>1486</v>
      </c>
      <c r="B1487" s="1" t="s">
        <v>653</v>
      </c>
      <c r="C1487" s="1">
        <v>58</v>
      </c>
      <c r="D1487" s="1" t="s">
        <v>334</v>
      </c>
      <c r="E1487" s="1" t="s">
        <v>188</v>
      </c>
      <c r="F1487" s="1" t="s">
        <v>8</v>
      </c>
      <c r="G1487" s="1" t="s">
        <v>353</v>
      </c>
      <c r="H1487" s="1" t="s">
        <v>203</v>
      </c>
      <c r="I1487" s="1" t="s">
        <v>204</v>
      </c>
      <c r="J1487" s="1">
        <v>4.83</v>
      </c>
      <c r="K1487" s="7">
        <v>201313.68</v>
      </c>
    </row>
    <row r="1488" spans="1:11" x14ac:dyDescent="0.2">
      <c r="A1488" s="1">
        <v>1487</v>
      </c>
      <c r="B1488" s="1" t="s">
        <v>653</v>
      </c>
      <c r="C1488" s="1">
        <v>58</v>
      </c>
      <c r="D1488" s="1" t="s">
        <v>334</v>
      </c>
      <c r="E1488" s="1" t="s">
        <v>188</v>
      </c>
      <c r="F1488" s="1" t="s">
        <v>1</v>
      </c>
      <c r="G1488" s="1" t="s">
        <v>353</v>
      </c>
      <c r="H1488" s="1" t="s">
        <v>205</v>
      </c>
      <c r="I1488" s="1" t="s">
        <v>206</v>
      </c>
      <c r="J1488" s="1"/>
      <c r="K1488" s="7">
        <v>18578.400000000001</v>
      </c>
    </row>
    <row r="1489" spans="1:11" x14ac:dyDescent="0.2">
      <c r="A1489" s="1">
        <v>1488</v>
      </c>
      <c r="B1489" s="1" t="s">
        <v>653</v>
      </c>
      <c r="C1489" s="1">
        <v>58</v>
      </c>
      <c r="D1489" s="1" t="s">
        <v>334</v>
      </c>
      <c r="E1489" s="1" t="s">
        <v>188</v>
      </c>
      <c r="F1489" s="1" t="s">
        <v>1</v>
      </c>
      <c r="G1489" s="1" t="s">
        <v>353</v>
      </c>
      <c r="H1489" s="1" t="s">
        <v>207</v>
      </c>
      <c r="I1489" s="1" t="s">
        <v>208</v>
      </c>
      <c r="J1489" s="1"/>
      <c r="K1489" s="7">
        <v>24478.78</v>
      </c>
    </row>
    <row r="1490" spans="1:11" x14ac:dyDescent="0.2">
      <c r="A1490" s="1">
        <v>1489</v>
      </c>
      <c r="B1490" s="1" t="s">
        <v>653</v>
      </c>
      <c r="C1490" s="1">
        <v>58</v>
      </c>
      <c r="D1490" s="1" t="s">
        <v>334</v>
      </c>
      <c r="E1490" s="1" t="s">
        <v>188</v>
      </c>
      <c r="F1490" s="1" t="s">
        <v>1</v>
      </c>
      <c r="G1490" s="1" t="s">
        <v>353</v>
      </c>
      <c r="H1490" s="1" t="s">
        <v>209</v>
      </c>
      <c r="I1490" s="1" t="s">
        <v>210</v>
      </c>
      <c r="J1490" s="1"/>
      <c r="K1490" s="7">
        <v>1570</v>
      </c>
    </row>
    <row r="1491" spans="1:11" x14ac:dyDescent="0.2">
      <c r="A1491" s="1">
        <v>1490</v>
      </c>
      <c r="B1491" s="1" t="s">
        <v>653</v>
      </c>
      <c r="C1491" s="1">
        <v>58</v>
      </c>
      <c r="D1491" s="1" t="s">
        <v>334</v>
      </c>
      <c r="E1491" s="1" t="s">
        <v>188</v>
      </c>
      <c r="F1491" s="1" t="s">
        <v>8</v>
      </c>
      <c r="G1491" s="1" t="s">
        <v>353</v>
      </c>
      <c r="H1491" s="1" t="s">
        <v>211</v>
      </c>
      <c r="I1491" s="1" t="s">
        <v>212</v>
      </c>
      <c r="J1491" s="1"/>
      <c r="K1491" s="7">
        <v>245940.86</v>
      </c>
    </row>
    <row r="1492" spans="1:11" x14ac:dyDescent="0.2">
      <c r="A1492" s="1">
        <v>1491</v>
      </c>
      <c r="B1492" s="1" t="s">
        <v>653</v>
      </c>
      <c r="C1492" s="1">
        <v>58</v>
      </c>
      <c r="D1492" s="1" t="s">
        <v>334</v>
      </c>
      <c r="E1492" s="1" t="s">
        <v>188</v>
      </c>
      <c r="F1492" s="1" t="s">
        <v>1</v>
      </c>
      <c r="G1492" s="1" t="s">
        <v>353</v>
      </c>
      <c r="H1492" s="1" t="s">
        <v>213</v>
      </c>
      <c r="I1492" s="1" t="s">
        <v>214</v>
      </c>
      <c r="J1492" s="1"/>
      <c r="K1492" s="7">
        <v>2245</v>
      </c>
    </row>
    <row r="1493" spans="1:11" x14ac:dyDescent="0.2">
      <c r="A1493" s="1">
        <v>1492</v>
      </c>
      <c r="B1493" s="1" t="s">
        <v>653</v>
      </c>
      <c r="C1493" s="1">
        <v>58</v>
      </c>
      <c r="D1493" s="1" t="s">
        <v>334</v>
      </c>
      <c r="E1493" s="1" t="s">
        <v>188</v>
      </c>
      <c r="F1493" s="1" t="s">
        <v>1</v>
      </c>
      <c r="G1493" s="1" t="s">
        <v>353</v>
      </c>
      <c r="H1493" s="1" t="s">
        <v>215</v>
      </c>
      <c r="I1493" s="1" t="s">
        <v>216</v>
      </c>
      <c r="J1493" s="1"/>
      <c r="K1493" s="7"/>
    </row>
    <row r="1494" spans="1:11" x14ac:dyDescent="0.2">
      <c r="A1494" s="1">
        <v>1493</v>
      </c>
      <c r="B1494" s="1" t="s">
        <v>653</v>
      </c>
      <c r="C1494" s="1">
        <v>58</v>
      </c>
      <c r="D1494" s="1" t="s">
        <v>334</v>
      </c>
      <c r="E1494" s="1" t="s">
        <v>188</v>
      </c>
      <c r="F1494" s="1" t="s">
        <v>1</v>
      </c>
      <c r="G1494" s="1" t="s">
        <v>353</v>
      </c>
      <c r="H1494" s="1" t="s">
        <v>217</v>
      </c>
      <c r="I1494" s="1" t="s">
        <v>218</v>
      </c>
      <c r="J1494" s="1"/>
      <c r="K1494" s="7"/>
    </row>
    <row r="1495" spans="1:11" x14ac:dyDescent="0.2">
      <c r="A1495" s="1">
        <v>1494</v>
      </c>
      <c r="B1495" s="1" t="s">
        <v>653</v>
      </c>
      <c r="C1495" s="1">
        <v>58</v>
      </c>
      <c r="D1495" s="1" t="s">
        <v>334</v>
      </c>
      <c r="E1495" s="1" t="s">
        <v>188</v>
      </c>
      <c r="F1495" s="1" t="s">
        <v>1</v>
      </c>
      <c r="G1495" s="1" t="s">
        <v>353</v>
      </c>
      <c r="H1495" s="1" t="s">
        <v>219</v>
      </c>
      <c r="I1495" s="1" t="s">
        <v>220</v>
      </c>
      <c r="J1495" s="1"/>
      <c r="K1495" s="7"/>
    </row>
    <row r="1496" spans="1:11" x14ac:dyDescent="0.2">
      <c r="A1496" s="1">
        <v>1495</v>
      </c>
      <c r="B1496" s="1" t="s">
        <v>653</v>
      </c>
      <c r="C1496" s="1">
        <v>58</v>
      </c>
      <c r="D1496" s="1" t="s">
        <v>334</v>
      </c>
      <c r="E1496" s="1" t="s">
        <v>188</v>
      </c>
      <c r="F1496" s="1" t="s">
        <v>8</v>
      </c>
      <c r="G1496" s="1" t="s">
        <v>353</v>
      </c>
      <c r="H1496" s="1" t="s">
        <v>221</v>
      </c>
      <c r="I1496" s="1" t="s">
        <v>222</v>
      </c>
      <c r="J1496" s="1"/>
      <c r="K1496" s="7">
        <v>2245</v>
      </c>
    </row>
    <row r="1497" spans="1:11" x14ac:dyDescent="0.2">
      <c r="A1497" s="1">
        <v>1496</v>
      </c>
      <c r="B1497" s="1" t="s">
        <v>653</v>
      </c>
      <c r="C1497" s="1">
        <v>58</v>
      </c>
      <c r="D1497" s="1" t="s">
        <v>334</v>
      </c>
      <c r="E1497" s="1" t="s">
        <v>188</v>
      </c>
      <c r="F1497" s="1" t="s">
        <v>1</v>
      </c>
      <c r="G1497" s="1" t="s">
        <v>353</v>
      </c>
      <c r="H1497" s="1" t="s">
        <v>223</v>
      </c>
      <c r="I1497" s="1" t="s">
        <v>224</v>
      </c>
      <c r="J1497" s="1"/>
      <c r="K1497" s="7"/>
    </row>
    <row r="1498" spans="1:11" x14ac:dyDescent="0.2">
      <c r="A1498" s="1">
        <v>1497</v>
      </c>
      <c r="B1498" s="1" t="s">
        <v>653</v>
      </c>
      <c r="C1498" s="1">
        <v>58</v>
      </c>
      <c r="D1498" s="1" t="s">
        <v>334</v>
      </c>
      <c r="E1498" s="1" t="s">
        <v>188</v>
      </c>
      <c r="F1498" s="1" t="s">
        <v>1</v>
      </c>
      <c r="G1498" s="1" t="s">
        <v>353</v>
      </c>
      <c r="H1498" s="1" t="s">
        <v>225</v>
      </c>
      <c r="I1498" s="1" t="s">
        <v>226</v>
      </c>
      <c r="J1498" s="1"/>
      <c r="K1498" s="7"/>
    </row>
    <row r="1499" spans="1:11" x14ac:dyDescent="0.2">
      <c r="A1499" s="1">
        <v>1498</v>
      </c>
      <c r="B1499" s="1" t="s">
        <v>653</v>
      </c>
      <c r="C1499" s="1">
        <v>58</v>
      </c>
      <c r="D1499" s="1" t="s">
        <v>334</v>
      </c>
      <c r="E1499" s="1" t="s">
        <v>188</v>
      </c>
      <c r="F1499" s="1" t="s">
        <v>1</v>
      </c>
      <c r="G1499" s="1" t="s">
        <v>353</v>
      </c>
      <c r="H1499" s="1" t="s">
        <v>227</v>
      </c>
      <c r="I1499" s="1" t="s">
        <v>228</v>
      </c>
      <c r="J1499" s="1"/>
      <c r="K1499" s="7"/>
    </row>
    <row r="1500" spans="1:11" x14ac:dyDescent="0.2">
      <c r="A1500" s="1">
        <v>1499</v>
      </c>
      <c r="B1500" s="1" t="s">
        <v>653</v>
      </c>
      <c r="C1500" s="1">
        <v>58</v>
      </c>
      <c r="D1500" s="1" t="s">
        <v>334</v>
      </c>
      <c r="E1500" s="1" t="s">
        <v>188</v>
      </c>
      <c r="F1500" s="1" t="s">
        <v>1</v>
      </c>
      <c r="G1500" s="1" t="s">
        <v>353</v>
      </c>
      <c r="H1500" s="1" t="s">
        <v>229</v>
      </c>
      <c r="I1500" s="1" t="s">
        <v>230</v>
      </c>
      <c r="J1500" s="1"/>
      <c r="K1500" s="7"/>
    </row>
    <row r="1501" spans="1:11" x14ac:dyDescent="0.2">
      <c r="A1501" s="1">
        <v>1500</v>
      </c>
      <c r="B1501" s="1" t="s">
        <v>653</v>
      </c>
      <c r="C1501" s="1">
        <v>58</v>
      </c>
      <c r="D1501" s="1" t="s">
        <v>334</v>
      </c>
      <c r="E1501" s="1" t="s">
        <v>188</v>
      </c>
      <c r="F1501" s="1" t="s">
        <v>1</v>
      </c>
      <c r="G1501" s="1" t="s">
        <v>353</v>
      </c>
      <c r="H1501" s="1" t="s">
        <v>231</v>
      </c>
      <c r="I1501" s="1" t="s">
        <v>232</v>
      </c>
      <c r="J1501" s="1"/>
      <c r="K1501" s="7">
        <v>300</v>
      </c>
    </row>
    <row r="1502" spans="1:11" x14ac:dyDescent="0.2">
      <c r="A1502" s="1">
        <v>1501</v>
      </c>
      <c r="B1502" s="1" t="s">
        <v>653</v>
      </c>
      <c r="C1502" s="1">
        <v>58</v>
      </c>
      <c r="D1502" s="1" t="s">
        <v>334</v>
      </c>
      <c r="E1502" s="1" t="s">
        <v>188</v>
      </c>
      <c r="F1502" s="1" t="s">
        <v>1</v>
      </c>
      <c r="G1502" s="1" t="s">
        <v>353</v>
      </c>
      <c r="H1502" s="1" t="s">
        <v>233</v>
      </c>
      <c r="I1502" s="1" t="s">
        <v>234</v>
      </c>
      <c r="J1502" s="1"/>
      <c r="K1502" s="7">
        <v>9358.0400000000009</v>
      </c>
    </row>
    <row r="1503" spans="1:11" x14ac:dyDescent="0.2">
      <c r="A1503" s="1">
        <v>1502</v>
      </c>
      <c r="B1503" s="1" t="s">
        <v>653</v>
      </c>
      <c r="C1503" s="1">
        <v>58</v>
      </c>
      <c r="D1503" s="1" t="s">
        <v>334</v>
      </c>
      <c r="E1503" s="1" t="s">
        <v>188</v>
      </c>
      <c r="F1503" s="1" t="s">
        <v>1</v>
      </c>
      <c r="G1503" s="1" t="s">
        <v>353</v>
      </c>
      <c r="H1503" s="1" t="s">
        <v>235</v>
      </c>
      <c r="I1503" s="1" t="s">
        <v>236</v>
      </c>
      <c r="J1503" s="1"/>
      <c r="K1503" s="7">
        <v>71.17</v>
      </c>
    </row>
    <row r="1504" spans="1:11" x14ac:dyDescent="0.2">
      <c r="A1504" s="1">
        <v>1503</v>
      </c>
      <c r="B1504" s="1" t="s">
        <v>653</v>
      </c>
      <c r="C1504" s="1">
        <v>58</v>
      </c>
      <c r="D1504" s="1" t="s">
        <v>334</v>
      </c>
      <c r="E1504" s="1" t="s">
        <v>188</v>
      </c>
      <c r="F1504" s="1" t="s">
        <v>1</v>
      </c>
      <c r="G1504" s="1" t="s">
        <v>353</v>
      </c>
      <c r="H1504" s="1" t="s">
        <v>237</v>
      </c>
      <c r="I1504" s="1" t="s">
        <v>238</v>
      </c>
      <c r="J1504" s="1"/>
      <c r="K1504" s="7"/>
    </row>
    <row r="1505" spans="1:11" x14ac:dyDescent="0.2">
      <c r="A1505" s="1">
        <v>1504</v>
      </c>
      <c r="B1505" s="1" t="s">
        <v>653</v>
      </c>
      <c r="C1505" s="1">
        <v>58</v>
      </c>
      <c r="D1505" s="1" t="s">
        <v>334</v>
      </c>
      <c r="E1505" s="1" t="s">
        <v>188</v>
      </c>
      <c r="F1505" s="1" t="s">
        <v>1</v>
      </c>
      <c r="G1505" s="1" t="s">
        <v>353</v>
      </c>
      <c r="H1505" s="1" t="s">
        <v>239</v>
      </c>
      <c r="I1505" s="1" t="s">
        <v>240</v>
      </c>
      <c r="J1505" s="1"/>
      <c r="K1505" s="7"/>
    </row>
    <row r="1506" spans="1:11" x14ac:dyDescent="0.2">
      <c r="A1506" s="1">
        <v>1505</v>
      </c>
      <c r="B1506" s="1" t="s">
        <v>653</v>
      </c>
      <c r="C1506" s="1">
        <v>58</v>
      </c>
      <c r="D1506" s="1" t="s">
        <v>334</v>
      </c>
      <c r="E1506" s="1" t="s">
        <v>188</v>
      </c>
      <c r="F1506" s="1" t="s">
        <v>1</v>
      </c>
      <c r="G1506" s="1" t="s">
        <v>353</v>
      </c>
      <c r="H1506" s="1" t="s">
        <v>241</v>
      </c>
      <c r="I1506" s="1" t="s">
        <v>242</v>
      </c>
      <c r="J1506" s="1"/>
      <c r="K1506" s="7"/>
    </row>
    <row r="1507" spans="1:11" x14ac:dyDescent="0.2">
      <c r="A1507" s="1">
        <v>1506</v>
      </c>
      <c r="B1507" s="1" t="s">
        <v>653</v>
      </c>
      <c r="C1507" s="1">
        <v>58</v>
      </c>
      <c r="D1507" s="1" t="s">
        <v>334</v>
      </c>
      <c r="E1507" s="1" t="s">
        <v>188</v>
      </c>
      <c r="F1507" s="1" t="s">
        <v>1</v>
      </c>
      <c r="G1507" s="1" t="s">
        <v>353</v>
      </c>
      <c r="H1507" s="1" t="s">
        <v>243</v>
      </c>
      <c r="I1507" s="1" t="s">
        <v>244</v>
      </c>
      <c r="J1507" s="1"/>
      <c r="K1507" s="7"/>
    </row>
    <row r="1508" spans="1:11" x14ac:dyDescent="0.2">
      <c r="A1508" s="1">
        <v>1507</v>
      </c>
      <c r="B1508" s="1" t="s">
        <v>653</v>
      </c>
      <c r="C1508" s="1">
        <v>58</v>
      </c>
      <c r="D1508" s="1" t="s">
        <v>334</v>
      </c>
      <c r="E1508" s="1" t="s">
        <v>188</v>
      </c>
      <c r="F1508" s="1" t="s">
        <v>1</v>
      </c>
      <c r="G1508" s="1" t="s">
        <v>353</v>
      </c>
      <c r="H1508" s="1" t="s">
        <v>245</v>
      </c>
      <c r="I1508" s="1" t="s">
        <v>246</v>
      </c>
      <c r="J1508" s="1"/>
      <c r="K1508" s="7"/>
    </row>
    <row r="1509" spans="1:11" x14ac:dyDescent="0.2">
      <c r="A1509" s="1">
        <v>1508</v>
      </c>
      <c r="B1509" s="1" t="s">
        <v>653</v>
      </c>
      <c r="C1509" s="1">
        <v>58</v>
      </c>
      <c r="D1509" s="1" t="s">
        <v>334</v>
      </c>
      <c r="E1509" s="1" t="s">
        <v>188</v>
      </c>
      <c r="F1509" s="1" t="s">
        <v>1</v>
      </c>
      <c r="G1509" s="1" t="s">
        <v>353</v>
      </c>
      <c r="H1509" s="1" t="s">
        <v>247</v>
      </c>
      <c r="I1509" s="1" t="s">
        <v>248</v>
      </c>
      <c r="J1509" s="1"/>
      <c r="K1509" s="7"/>
    </row>
    <row r="1510" spans="1:11" x14ac:dyDescent="0.2">
      <c r="A1510" s="1">
        <v>1509</v>
      </c>
      <c r="B1510" s="1" t="s">
        <v>653</v>
      </c>
      <c r="C1510" s="1">
        <v>58</v>
      </c>
      <c r="D1510" s="1" t="s">
        <v>334</v>
      </c>
      <c r="E1510" s="1" t="s">
        <v>188</v>
      </c>
      <c r="F1510" s="1" t="s">
        <v>1</v>
      </c>
      <c r="G1510" s="1" t="s">
        <v>353</v>
      </c>
      <c r="H1510" s="1" t="s">
        <v>249</v>
      </c>
      <c r="I1510" s="1" t="s">
        <v>250</v>
      </c>
      <c r="J1510" s="1"/>
      <c r="K1510" s="7"/>
    </row>
    <row r="1511" spans="1:11" x14ac:dyDescent="0.2">
      <c r="A1511" s="1">
        <v>1510</v>
      </c>
      <c r="B1511" s="1" t="s">
        <v>653</v>
      </c>
      <c r="C1511" s="1">
        <v>58</v>
      </c>
      <c r="D1511" s="1" t="s">
        <v>334</v>
      </c>
      <c r="E1511" s="1" t="s">
        <v>188</v>
      </c>
      <c r="F1511" s="1" t="s">
        <v>1</v>
      </c>
      <c r="G1511" s="1" t="s">
        <v>353</v>
      </c>
      <c r="H1511" s="1" t="s">
        <v>251</v>
      </c>
      <c r="I1511" s="1" t="s">
        <v>252</v>
      </c>
      <c r="J1511" s="1"/>
      <c r="K1511" s="7"/>
    </row>
    <row r="1512" spans="1:11" x14ac:dyDescent="0.2">
      <c r="A1512" s="1">
        <v>1511</v>
      </c>
      <c r="B1512" s="1" t="s">
        <v>653</v>
      </c>
      <c r="C1512" s="1">
        <v>58</v>
      </c>
      <c r="D1512" s="1" t="s">
        <v>334</v>
      </c>
      <c r="E1512" s="1" t="s">
        <v>188</v>
      </c>
      <c r="F1512" s="1" t="s">
        <v>1</v>
      </c>
      <c r="G1512" s="1" t="s">
        <v>353</v>
      </c>
      <c r="H1512" s="1" t="s">
        <v>253</v>
      </c>
      <c r="I1512" s="1" t="s">
        <v>254</v>
      </c>
      <c r="J1512" s="1"/>
      <c r="K1512" s="7"/>
    </row>
    <row r="1513" spans="1:11" x14ac:dyDescent="0.2">
      <c r="A1513" s="1">
        <v>1512</v>
      </c>
      <c r="B1513" s="1" t="s">
        <v>653</v>
      </c>
      <c r="C1513" s="1">
        <v>58</v>
      </c>
      <c r="D1513" s="1" t="s">
        <v>334</v>
      </c>
      <c r="E1513" s="1" t="s">
        <v>188</v>
      </c>
      <c r="F1513" s="1" t="s">
        <v>1</v>
      </c>
      <c r="G1513" s="1" t="s">
        <v>353</v>
      </c>
      <c r="H1513" s="1" t="s">
        <v>255</v>
      </c>
      <c r="I1513" s="1" t="s">
        <v>256</v>
      </c>
      <c r="J1513" s="1"/>
      <c r="K1513" s="7"/>
    </row>
    <row r="1514" spans="1:11" x14ac:dyDescent="0.2">
      <c r="A1514" s="1">
        <v>1513</v>
      </c>
      <c r="B1514" s="1" t="s">
        <v>653</v>
      </c>
      <c r="C1514" s="1">
        <v>58</v>
      </c>
      <c r="D1514" s="1" t="s">
        <v>334</v>
      </c>
      <c r="E1514" s="1" t="s">
        <v>188</v>
      </c>
      <c r="F1514" s="1" t="s">
        <v>1</v>
      </c>
      <c r="G1514" s="1" t="s">
        <v>353</v>
      </c>
      <c r="H1514" s="1" t="s">
        <v>257</v>
      </c>
      <c r="I1514" s="1" t="s">
        <v>258</v>
      </c>
      <c r="J1514" s="1"/>
      <c r="K1514" s="7">
        <v>24498.35</v>
      </c>
    </row>
    <row r="1515" spans="1:11" x14ac:dyDescent="0.2">
      <c r="A1515" s="1">
        <v>1514</v>
      </c>
      <c r="B1515" s="1" t="s">
        <v>653</v>
      </c>
      <c r="C1515" s="1">
        <v>58</v>
      </c>
      <c r="D1515" s="1" t="s">
        <v>334</v>
      </c>
      <c r="E1515" s="1" t="s">
        <v>188</v>
      </c>
      <c r="F1515" s="1" t="s">
        <v>8</v>
      </c>
      <c r="G1515" s="1" t="s">
        <v>353</v>
      </c>
      <c r="H1515" s="1" t="s">
        <v>259</v>
      </c>
      <c r="I1515" s="1" t="s">
        <v>260</v>
      </c>
      <c r="J1515" s="1"/>
      <c r="K1515" s="7">
        <v>34227.56</v>
      </c>
    </row>
    <row r="1516" spans="1:11" x14ac:dyDescent="0.2">
      <c r="A1516" s="1">
        <v>1515</v>
      </c>
      <c r="B1516" s="1" t="s">
        <v>653</v>
      </c>
      <c r="C1516" s="1">
        <v>58</v>
      </c>
      <c r="D1516" s="1" t="s">
        <v>334</v>
      </c>
      <c r="E1516" s="1" t="s">
        <v>188</v>
      </c>
      <c r="F1516" s="1" t="s">
        <v>1</v>
      </c>
      <c r="G1516" s="1" t="s">
        <v>353</v>
      </c>
      <c r="H1516" s="1" t="s">
        <v>261</v>
      </c>
      <c r="I1516" s="1" t="s">
        <v>262</v>
      </c>
      <c r="J1516" s="1"/>
      <c r="K1516" s="7"/>
    </row>
    <row r="1517" spans="1:11" x14ac:dyDescent="0.2">
      <c r="A1517" s="1">
        <v>1516</v>
      </c>
      <c r="B1517" s="1" t="s">
        <v>653</v>
      </c>
      <c r="C1517" s="1">
        <v>58</v>
      </c>
      <c r="D1517" s="1" t="s">
        <v>334</v>
      </c>
      <c r="E1517" s="1" t="s">
        <v>188</v>
      </c>
      <c r="F1517" s="1" t="s">
        <v>1</v>
      </c>
      <c r="G1517" s="1" t="s">
        <v>353</v>
      </c>
      <c r="H1517" s="1" t="s">
        <v>263</v>
      </c>
      <c r="I1517" s="1" t="s">
        <v>264</v>
      </c>
      <c r="J1517" s="1"/>
      <c r="K1517" s="7">
        <v>108</v>
      </c>
    </row>
    <row r="1518" spans="1:11" x14ac:dyDescent="0.2">
      <c r="A1518" s="1">
        <v>1517</v>
      </c>
      <c r="B1518" s="1" t="s">
        <v>653</v>
      </c>
      <c r="C1518" s="1">
        <v>58</v>
      </c>
      <c r="D1518" s="1" t="s">
        <v>334</v>
      </c>
      <c r="E1518" s="1" t="s">
        <v>188</v>
      </c>
      <c r="F1518" s="1" t="s">
        <v>1</v>
      </c>
      <c r="G1518" s="1" t="s">
        <v>353</v>
      </c>
      <c r="H1518" s="1" t="s">
        <v>265</v>
      </c>
      <c r="I1518" s="1" t="s">
        <v>266</v>
      </c>
      <c r="J1518" s="1"/>
      <c r="K1518" s="7"/>
    </row>
    <row r="1519" spans="1:11" x14ac:dyDescent="0.2">
      <c r="A1519" s="1">
        <v>1518</v>
      </c>
      <c r="B1519" s="1" t="s">
        <v>653</v>
      </c>
      <c r="C1519" s="1">
        <v>58</v>
      </c>
      <c r="D1519" s="1" t="s">
        <v>334</v>
      </c>
      <c r="E1519" s="1" t="s">
        <v>188</v>
      </c>
      <c r="F1519" s="1" t="s">
        <v>1</v>
      </c>
      <c r="G1519" s="1" t="s">
        <v>353</v>
      </c>
      <c r="H1519" s="1" t="s">
        <v>267</v>
      </c>
      <c r="I1519" s="1" t="s">
        <v>268</v>
      </c>
      <c r="J1519" s="1"/>
      <c r="K1519" s="7">
        <v>2343.84</v>
      </c>
    </row>
    <row r="1520" spans="1:11" x14ac:dyDescent="0.2">
      <c r="A1520" s="1">
        <v>1519</v>
      </c>
      <c r="B1520" s="1" t="s">
        <v>653</v>
      </c>
      <c r="C1520" s="1">
        <v>58</v>
      </c>
      <c r="D1520" s="1" t="s">
        <v>334</v>
      </c>
      <c r="E1520" s="1" t="s">
        <v>188</v>
      </c>
      <c r="F1520" s="1" t="s">
        <v>1</v>
      </c>
      <c r="G1520" s="1" t="s">
        <v>353</v>
      </c>
      <c r="H1520" s="1" t="s">
        <v>269</v>
      </c>
      <c r="I1520" s="1" t="s">
        <v>270</v>
      </c>
      <c r="J1520" s="1"/>
      <c r="K1520" s="7"/>
    </row>
    <row r="1521" spans="1:11" x14ac:dyDescent="0.2">
      <c r="A1521" s="1">
        <v>1520</v>
      </c>
      <c r="B1521" s="1" t="s">
        <v>653</v>
      </c>
      <c r="C1521" s="1">
        <v>58</v>
      </c>
      <c r="D1521" s="1" t="s">
        <v>334</v>
      </c>
      <c r="E1521" s="1" t="s">
        <v>188</v>
      </c>
      <c r="F1521" s="1" t="s">
        <v>1</v>
      </c>
      <c r="G1521" s="1" t="s">
        <v>353</v>
      </c>
      <c r="H1521" s="1" t="s">
        <v>271</v>
      </c>
      <c r="I1521" s="1" t="s">
        <v>272</v>
      </c>
      <c r="J1521" s="1"/>
      <c r="K1521" s="7"/>
    </row>
    <row r="1522" spans="1:11" x14ac:dyDescent="0.2">
      <c r="A1522" s="1">
        <v>1521</v>
      </c>
      <c r="B1522" s="1" t="s">
        <v>653</v>
      </c>
      <c r="C1522" s="1">
        <v>58</v>
      </c>
      <c r="D1522" s="1" t="s">
        <v>334</v>
      </c>
      <c r="E1522" s="1" t="s">
        <v>188</v>
      </c>
      <c r="F1522" s="1" t="s">
        <v>8</v>
      </c>
      <c r="G1522" s="1" t="s">
        <v>353</v>
      </c>
      <c r="H1522" s="1" t="s">
        <v>273</v>
      </c>
      <c r="I1522" s="1" t="s">
        <v>274</v>
      </c>
      <c r="J1522" s="1"/>
      <c r="K1522" s="7">
        <v>2451.84</v>
      </c>
    </row>
    <row r="1523" spans="1:11" x14ac:dyDescent="0.2">
      <c r="A1523" s="1">
        <v>1522</v>
      </c>
      <c r="B1523" s="1" t="s">
        <v>653</v>
      </c>
      <c r="C1523" s="1">
        <v>58</v>
      </c>
      <c r="D1523" s="1" t="s">
        <v>334</v>
      </c>
      <c r="E1523" s="1" t="s">
        <v>188</v>
      </c>
      <c r="F1523" s="1" t="s">
        <v>1</v>
      </c>
      <c r="G1523" s="1" t="s">
        <v>353</v>
      </c>
      <c r="H1523" s="1" t="s">
        <v>275</v>
      </c>
      <c r="I1523" s="1" t="s">
        <v>276</v>
      </c>
      <c r="J1523" s="1"/>
      <c r="K1523" s="7">
        <v>34169.013121879216</v>
      </c>
    </row>
    <row r="1524" spans="1:11" x14ac:dyDescent="0.2">
      <c r="A1524" s="1">
        <v>1523</v>
      </c>
      <c r="B1524" s="1" t="s">
        <v>653</v>
      </c>
      <c r="C1524" s="1">
        <v>58</v>
      </c>
      <c r="D1524" s="1" t="s">
        <v>334</v>
      </c>
      <c r="E1524" s="1" t="s">
        <v>188</v>
      </c>
      <c r="F1524" s="1" t="s">
        <v>8</v>
      </c>
      <c r="G1524" s="1" t="s">
        <v>353</v>
      </c>
      <c r="H1524" s="1" t="s">
        <v>277</v>
      </c>
      <c r="I1524" s="1" t="s">
        <v>278</v>
      </c>
      <c r="J1524" s="1"/>
      <c r="K1524" s="7">
        <v>319034.2731218792</v>
      </c>
    </row>
    <row r="1525" spans="1:11" x14ac:dyDescent="0.2">
      <c r="A1525" s="1">
        <v>1524</v>
      </c>
      <c r="B1525" s="1" t="s">
        <v>653</v>
      </c>
      <c r="C1525" s="1">
        <v>58</v>
      </c>
      <c r="D1525" s="1" t="s">
        <v>334</v>
      </c>
      <c r="E1525" s="1" t="s">
        <v>188</v>
      </c>
      <c r="F1525" s="1" t="s">
        <v>1</v>
      </c>
      <c r="G1525" s="1" t="s">
        <v>353</v>
      </c>
      <c r="H1525" s="1" t="s">
        <v>279</v>
      </c>
      <c r="I1525" s="1" t="s">
        <v>280</v>
      </c>
      <c r="J1525" s="1"/>
      <c r="K1525" s="7"/>
    </row>
    <row r="1526" spans="1:11" x14ac:dyDescent="0.2">
      <c r="A1526" s="1">
        <v>1525</v>
      </c>
      <c r="B1526" s="1" t="s">
        <v>653</v>
      </c>
      <c r="C1526" s="1">
        <v>58</v>
      </c>
      <c r="D1526" s="1" t="s">
        <v>334</v>
      </c>
      <c r="E1526" s="1" t="s">
        <v>188</v>
      </c>
      <c r="F1526" s="1" t="s">
        <v>1</v>
      </c>
      <c r="G1526" s="1" t="s">
        <v>353</v>
      </c>
      <c r="H1526" s="1" t="s">
        <v>281</v>
      </c>
      <c r="I1526" s="1" t="s">
        <v>282</v>
      </c>
      <c r="J1526" s="1"/>
      <c r="K1526" s="7"/>
    </row>
    <row r="1527" spans="1:11" x14ac:dyDescent="0.2">
      <c r="A1527" s="1">
        <v>1526</v>
      </c>
      <c r="B1527" s="1" t="s">
        <v>653</v>
      </c>
      <c r="C1527" s="1">
        <v>58</v>
      </c>
      <c r="D1527" s="1" t="s">
        <v>334</v>
      </c>
      <c r="E1527" s="1" t="s">
        <v>188</v>
      </c>
      <c r="F1527" s="1" t="s">
        <v>8</v>
      </c>
      <c r="G1527" s="1" t="s">
        <v>353</v>
      </c>
      <c r="H1527" s="1" t="s">
        <v>283</v>
      </c>
      <c r="I1527" s="1" t="s">
        <v>284</v>
      </c>
      <c r="J1527" s="1"/>
      <c r="K1527" s="7">
        <v>319034.2731218792</v>
      </c>
    </row>
    <row r="1528" spans="1:11" x14ac:dyDescent="0.2">
      <c r="A1528" s="1">
        <v>1527</v>
      </c>
      <c r="B1528" s="1" t="s">
        <v>653</v>
      </c>
      <c r="C1528" s="1">
        <v>58</v>
      </c>
      <c r="D1528" s="1" t="s">
        <v>334</v>
      </c>
      <c r="E1528" s="1" t="s">
        <v>188</v>
      </c>
      <c r="F1528" s="1" t="s">
        <v>8</v>
      </c>
      <c r="G1528" s="1" t="s">
        <v>353</v>
      </c>
      <c r="H1528" s="1" t="s">
        <v>285</v>
      </c>
      <c r="I1528" s="1" t="s">
        <v>286</v>
      </c>
      <c r="J1528" s="1"/>
      <c r="K1528" s="7">
        <v>317958</v>
      </c>
    </row>
    <row r="1529" spans="1:11" x14ac:dyDescent="0.2">
      <c r="A1529" s="1">
        <v>1528</v>
      </c>
      <c r="B1529" s="1" t="s">
        <v>653</v>
      </c>
      <c r="C1529" s="1">
        <v>58</v>
      </c>
      <c r="D1529" s="1" t="s">
        <v>334</v>
      </c>
      <c r="E1529" s="1" t="s">
        <v>188</v>
      </c>
      <c r="F1529" s="1" t="s">
        <v>1</v>
      </c>
      <c r="G1529" s="1" t="s">
        <v>353</v>
      </c>
      <c r="H1529" s="1" t="s">
        <v>287</v>
      </c>
      <c r="I1529" s="1" t="s">
        <v>288</v>
      </c>
      <c r="J1529" s="1"/>
      <c r="K1529" s="7">
        <v>-1076.2731218792032</v>
      </c>
    </row>
    <row r="1530" spans="1:11" x14ac:dyDescent="0.2">
      <c r="A1530" s="1">
        <v>1529</v>
      </c>
      <c r="B1530" s="1" t="s">
        <v>653</v>
      </c>
      <c r="C1530" s="1">
        <v>58</v>
      </c>
      <c r="D1530" s="1" t="s">
        <v>334</v>
      </c>
      <c r="E1530" s="1" t="s">
        <v>289</v>
      </c>
      <c r="F1530" s="1" t="s">
        <v>1</v>
      </c>
      <c r="G1530" s="1" t="s">
        <v>353</v>
      </c>
      <c r="H1530" s="1" t="s">
        <v>290</v>
      </c>
      <c r="I1530" s="1" t="s">
        <v>291</v>
      </c>
      <c r="J1530" s="1"/>
      <c r="K1530" s="7"/>
    </row>
    <row r="1531" spans="1:11" x14ac:dyDescent="0.2">
      <c r="A1531" s="1">
        <v>1530</v>
      </c>
      <c r="B1531" s="1" t="s">
        <v>653</v>
      </c>
      <c r="C1531" s="1">
        <v>58</v>
      </c>
      <c r="D1531" s="1" t="s">
        <v>334</v>
      </c>
      <c r="E1531" s="1" t="s">
        <v>289</v>
      </c>
      <c r="F1531" s="1" t="s">
        <v>1</v>
      </c>
      <c r="G1531" s="1" t="s">
        <v>353</v>
      </c>
      <c r="H1531" s="1" t="s">
        <v>292</v>
      </c>
      <c r="I1531" s="1" t="s">
        <v>293</v>
      </c>
      <c r="J1531" s="1"/>
      <c r="K1531" s="7"/>
    </row>
    <row r="1532" spans="1:11" x14ac:dyDescent="0.2">
      <c r="A1532" s="1">
        <v>1531</v>
      </c>
      <c r="B1532" s="1" t="s">
        <v>653</v>
      </c>
      <c r="C1532" s="1">
        <v>58</v>
      </c>
      <c r="D1532" s="1" t="s">
        <v>334</v>
      </c>
      <c r="E1532" s="1" t="s">
        <v>289</v>
      </c>
      <c r="F1532" s="1" t="s">
        <v>1</v>
      </c>
      <c r="G1532" s="1" t="s">
        <v>353</v>
      </c>
      <c r="H1532" s="1" t="s">
        <v>294</v>
      </c>
      <c r="I1532" s="1" t="s">
        <v>295</v>
      </c>
      <c r="J1532" s="1"/>
      <c r="K1532" s="7"/>
    </row>
    <row r="1533" spans="1:11" x14ac:dyDescent="0.2">
      <c r="A1533" s="1">
        <v>1532</v>
      </c>
      <c r="B1533" s="1" t="s">
        <v>653</v>
      </c>
      <c r="C1533" s="1">
        <v>58</v>
      </c>
      <c r="D1533" s="1" t="s">
        <v>334</v>
      </c>
      <c r="E1533" s="1" t="s">
        <v>289</v>
      </c>
      <c r="F1533" s="1" t="s">
        <v>1</v>
      </c>
      <c r="G1533" s="1" t="s">
        <v>353</v>
      </c>
      <c r="H1533" s="1" t="s">
        <v>296</v>
      </c>
      <c r="I1533" s="1" t="s">
        <v>297</v>
      </c>
      <c r="J1533" s="1"/>
      <c r="K1533" s="7"/>
    </row>
    <row r="1534" spans="1:11" x14ac:dyDescent="0.2">
      <c r="A1534" s="1">
        <v>1533</v>
      </c>
      <c r="B1534" s="1" t="s">
        <v>653</v>
      </c>
      <c r="C1534" s="1">
        <v>58</v>
      </c>
      <c r="D1534" s="1" t="s">
        <v>334</v>
      </c>
      <c r="E1534" s="1" t="s">
        <v>289</v>
      </c>
      <c r="F1534" s="1" t="s">
        <v>1</v>
      </c>
      <c r="G1534" s="1" t="s">
        <v>353</v>
      </c>
      <c r="H1534" s="1" t="s">
        <v>298</v>
      </c>
      <c r="I1534" s="1" t="s">
        <v>299</v>
      </c>
      <c r="J1534" s="1"/>
      <c r="K1534" s="7"/>
    </row>
    <row r="1535" spans="1:11" x14ac:dyDescent="0.2">
      <c r="A1535" s="1">
        <v>1534</v>
      </c>
      <c r="B1535" s="1" t="s">
        <v>653</v>
      </c>
      <c r="C1535" s="1">
        <v>58</v>
      </c>
      <c r="D1535" s="1" t="s">
        <v>334</v>
      </c>
      <c r="E1535" s="1" t="s">
        <v>289</v>
      </c>
      <c r="F1535" s="1" t="s">
        <v>1</v>
      </c>
      <c r="G1535" s="1" t="s">
        <v>353</v>
      </c>
      <c r="H1535" s="1" t="s">
        <v>300</v>
      </c>
      <c r="I1535" s="1" t="s">
        <v>301</v>
      </c>
      <c r="J1535" s="1"/>
      <c r="K1535" s="7"/>
    </row>
    <row r="1536" spans="1:11" x14ac:dyDescent="0.2">
      <c r="A1536" s="1">
        <v>1535</v>
      </c>
      <c r="B1536" s="1" t="s">
        <v>653</v>
      </c>
      <c r="C1536" s="1">
        <v>58</v>
      </c>
      <c r="D1536" s="1" t="s">
        <v>334</v>
      </c>
      <c r="E1536" s="1" t="s">
        <v>289</v>
      </c>
      <c r="F1536" s="1" t="s">
        <v>1</v>
      </c>
      <c r="G1536" s="1" t="s">
        <v>353</v>
      </c>
      <c r="H1536" s="1" t="s">
        <v>302</v>
      </c>
      <c r="I1536" s="1" t="s">
        <v>303</v>
      </c>
      <c r="J1536" s="1"/>
      <c r="K1536" s="7"/>
    </row>
    <row r="1537" spans="1:11" x14ac:dyDescent="0.2">
      <c r="A1537" s="1">
        <v>1536</v>
      </c>
      <c r="B1537" s="1" t="s">
        <v>653</v>
      </c>
      <c r="C1537" s="1">
        <v>58</v>
      </c>
      <c r="D1537" s="1" t="s">
        <v>334</v>
      </c>
      <c r="E1537" s="1" t="s">
        <v>289</v>
      </c>
      <c r="F1537" s="1" t="s">
        <v>8</v>
      </c>
      <c r="G1537" s="1" t="s">
        <v>353</v>
      </c>
      <c r="H1537" s="1" t="s">
        <v>304</v>
      </c>
      <c r="I1537" s="1" t="s">
        <v>305</v>
      </c>
      <c r="J1537" s="1"/>
      <c r="K1537" s="7"/>
    </row>
    <row r="1538" spans="1:11" x14ac:dyDescent="0.2">
      <c r="A1538" s="1">
        <v>1537</v>
      </c>
      <c r="B1538" s="1" t="s">
        <v>653</v>
      </c>
      <c r="C1538" s="1">
        <v>58</v>
      </c>
      <c r="D1538" s="1" t="s">
        <v>334</v>
      </c>
      <c r="E1538" s="1" t="s">
        <v>289</v>
      </c>
      <c r="F1538" s="1" t="s">
        <v>8</v>
      </c>
      <c r="G1538" s="1" t="s">
        <v>353</v>
      </c>
      <c r="H1538" s="1" t="s">
        <v>306</v>
      </c>
      <c r="I1538" s="1" t="s">
        <v>307</v>
      </c>
      <c r="J1538" s="1"/>
      <c r="K1538" s="7"/>
    </row>
    <row r="1539" spans="1:11" x14ac:dyDescent="0.2">
      <c r="A1539" s="1">
        <v>1538</v>
      </c>
      <c r="B1539" s="1" t="s">
        <v>653</v>
      </c>
      <c r="C1539" s="1">
        <v>58</v>
      </c>
      <c r="D1539" s="1" t="s">
        <v>334</v>
      </c>
      <c r="E1539" s="1" t="s">
        <v>289</v>
      </c>
      <c r="F1539" s="1" t="s">
        <v>1</v>
      </c>
      <c r="G1539" s="1" t="s">
        <v>353</v>
      </c>
      <c r="H1539" s="1" t="s">
        <v>308</v>
      </c>
      <c r="I1539" s="1" t="s">
        <v>309</v>
      </c>
      <c r="J1539" s="1"/>
      <c r="K1539" s="7"/>
    </row>
    <row r="1540" spans="1:11" x14ac:dyDescent="0.2">
      <c r="A1540" s="1">
        <v>1539</v>
      </c>
      <c r="B1540" s="1" t="s">
        <v>653</v>
      </c>
      <c r="C1540" s="1">
        <v>58</v>
      </c>
      <c r="D1540" s="1" t="s">
        <v>334</v>
      </c>
      <c r="E1540" s="1" t="s">
        <v>289</v>
      </c>
      <c r="F1540" s="1" t="s">
        <v>1</v>
      </c>
      <c r="G1540" s="1" t="s">
        <v>353</v>
      </c>
      <c r="H1540" s="1" t="s">
        <v>310</v>
      </c>
      <c r="I1540" s="1" t="s">
        <v>311</v>
      </c>
      <c r="J1540" s="1"/>
      <c r="K1540" s="7"/>
    </row>
    <row r="1541" spans="1:11" x14ac:dyDescent="0.2">
      <c r="A1541" s="1">
        <v>1540</v>
      </c>
      <c r="B1541" s="1" t="s">
        <v>653</v>
      </c>
      <c r="C1541" s="1">
        <v>58</v>
      </c>
      <c r="D1541" s="1" t="s">
        <v>334</v>
      </c>
      <c r="E1541" s="1" t="s">
        <v>289</v>
      </c>
      <c r="F1541" s="1" t="s">
        <v>1</v>
      </c>
      <c r="G1541" s="1" t="s">
        <v>353</v>
      </c>
      <c r="H1541" s="1" t="s">
        <v>312</v>
      </c>
      <c r="I1541" s="1" t="s">
        <v>313</v>
      </c>
      <c r="J1541" s="1"/>
      <c r="K1541" s="7"/>
    </row>
    <row r="1542" spans="1:11" x14ac:dyDescent="0.2">
      <c r="A1542" s="1">
        <v>1541</v>
      </c>
      <c r="B1542" s="1" t="s">
        <v>375</v>
      </c>
      <c r="C1542" s="1">
        <v>80</v>
      </c>
      <c r="D1542" s="1" t="s">
        <v>335</v>
      </c>
      <c r="E1542" s="1" t="s">
        <v>0</v>
      </c>
      <c r="F1542" s="1" t="s">
        <v>1</v>
      </c>
      <c r="G1542" s="1" t="s">
        <v>353</v>
      </c>
      <c r="H1542" s="1" t="s">
        <v>2</v>
      </c>
      <c r="I1542" s="1" t="s">
        <v>3</v>
      </c>
      <c r="J1542" s="1"/>
      <c r="K1542" s="7">
        <v>0</v>
      </c>
    </row>
    <row r="1543" spans="1:11" x14ac:dyDescent="0.2">
      <c r="A1543" s="1">
        <v>1542</v>
      </c>
      <c r="B1543" s="1" t="s">
        <v>375</v>
      </c>
      <c r="C1543" s="1">
        <v>80</v>
      </c>
      <c r="D1543" s="1" t="s">
        <v>335</v>
      </c>
      <c r="E1543" s="1" t="s">
        <v>0</v>
      </c>
      <c r="F1543" s="1" t="s">
        <v>1</v>
      </c>
      <c r="G1543" s="1" t="s">
        <v>353</v>
      </c>
      <c r="H1543" s="1" t="s">
        <v>4</v>
      </c>
      <c r="I1543" s="1" t="s">
        <v>5</v>
      </c>
      <c r="J1543" s="1"/>
      <c r="K1543" s="7"/>
    </row>
    <row r="1544" spans="1:11" x14ac:dyDescent="0.2">
      <c r="A1544" s="1">
        <v>1543</v>
      </c>
      <c r="B1544" s="1" t="s">
        <v>375</v>
      </c>
      <c r="C1544" s="1">
        <v>80</v>
      </c>
      <c r="D1544" s="1" t="s">
        <v>335</v>
      </c>
      <c r="E1544" s="1" t="s">
        <v>0</v>
      </c>
      <c r="F1544" s="1" t="s">
        <v>1</v>
      </c>
      <c r="G1544" s="1" t="s">
        <v>353</v>
      </c>
      <c r="H1544" s="1" t="s">
        <v>6</v>
      </c>
      <c r="I1544" s="1" t="s">
        <v>7</v>
      </c>
      <c r="J1544" s="1"/>
      <c r="K1544" s="7"/>
    </row>
    <row r="1545" spans="1:11" x14ac:dyDescent="0.2">
      <c r="A1545" s="1">
        <v>1544</v>
      </c>
      <c r="B1545" s="1" t="s">
        <v>375</v>
      </c>
      <c r="C1545" s="1">
        <v>80</v>
      </c>
      <c r="D1545" s="1" t="s">
        <v>335</v>
      </c>
      <c r="E1545" s="1" t="s">
        <v>0</v>
      </c>
      <c r="F1545" s="1" t="s">
        <v>8</v>
      </c>
      <c r="G1545" s="1" t="s">
        <v>353</v>
      </c>
      <c r="H1545" s="1" t="s">
        <v>9</v>
      </c>
      <c r="I1545" s="1" t="s">
        <v>10</v>
      </c>
      <c r="J1545" s="1"/>
      <c r="K1545" s="7">
        <v>0</v>
      </c>
    </row>
    <row r="1546" spans="1:11" x14ac:dyDescent="0.2">
      <c r="A1546" s="1">
        <v>1545</v>
      </c>
      <c r="B1546" s="1" t="s">
        <v>375</v>
      </c>
      <c r="C1546" s="1">
        <v>80</v>
      </c>
      <c r="D1546" s="1" t="s">
        <v>335</v>
      </c>
      <c r="E1546" s="1" t="s">
        <v>0</v>
      </c>
      <c r="F1546" s="1" t="s">
        <v>1</v>
      </c>
      <c r="G1546" s="1" t="s">
        <v>353</v>
      </c>
      <c r="H1546" s="1" t="s">
        <v>11</v>
      </c>
      <c r="I1546" s="1" t="s">
        <v>12</v>
      </c>
      <c r="J1546" s="1"/>
      <c r="K1546" s="7"/>
    </row>
    <row r="1547" spans="1:11" x14ac:dyDescent="0.2">
      <c r="A1547" s="1">
        <v>1546</v>
      </c>
      <c r="B1547" s="1" t="s">
        <v>375</v>
      </c>
      <c r="C1547" s="1">
        <v>80</v>
      </c>
      <c r="D1547" s="1" t="s">
        <v>335</v>
      </c>
      <c r="E1547" s="1" t="s">
        <v>0</v>
      </c>
      <c r="F1547" s="1" t="s">
        <v>1</v>
      </c>
      <c r="G1547" s="1" t="s">
        <v>353</v>
      </c>
      <c r="H1547" s="1" t="s">
        <v>13</v>
      </c>
      <c r="I1547" s="1" t="s">
        <v>14</v>
      </c>
      <c r="J1547" s="1"/>
      <c r="K1547" s="7"/>
    </row>
    <row r="1548" spans="1:11" x14ac:dyDescent="0.2">
      <c r="A1548" s="1">
        <v>1547</v>
      </c>
      <c r="B1548" s="1" t="s">
        <v>375</v>
      </c>
      <c r="C1548" s="1">
        <v>80</v>
      </c>
      <c r="D1548" s="1" t="s">
        <v>335</v>
      </c>
      <c r="E1548" s="1" t="s">
        <v>0</v>
      </c>
      <c r="F1548" s="1" t="s">
        <v>8</v>
      </c>
      <c r="G1548" s="1" t="s">
        <v>353</v>
      </c>
      <c r="H1548" s="1" t="s">
        <v>15</v>
      </c>
      <c r="I1548" s="1" t="s">
        <v>16</v>
      </c>
      <c r="J1548" s="1"/>
      <c r="K1548" s="7">
        <v>0</v>
      </c>
    </row>
    <row r="1549" spans="1:11" x14ac:dyDescent="0.2">
      <c r="A1549" s="1">
        <v>1548</v>
      </c>
      <c r="B1549" s="1" t="s">
        <v>375</v>
      </c>
      <c r="C1549" s="1">
        <v>80</v>
      </c>
      <c r="D1549" s="1" t="s">
        <v>335</v>
      </c>
      <c r="E1549" s="1" t="s">
        <v>0</v>
      </c>
      <c r="F1549" s="1" t="s">
        <v>1</v>
      </c>
      <c r="G1549" s="1" t="s">
        <v>353</v>
      </c>
      <c r="H1549" s="1" t="s">
        <v>17</v>
      </c>
      <c r="I1549" s="1" t="s">
        <v>18</v>
      </c>
      <c r="J1549" s="1"/>
      <c r="K1549" s="7"/>
    </row>
    <row r="1550" spans="1:11" x14ac:dyDescent="0.2">
      <c r="A1550" s="1">
        <v>1549</v>
      </c>
      <c r="B1550" s="1" t="s">
        <v>375</v>
      </c>
      <c r="C1550" s="1">
        <v>80</v>
      </c>
      <c r="D1550" s="1" t="s">
        <v>335</v>
      </c>
      <c r="E1550" s="1" t="s">
        <v>0</v>
      </c>
      <c r="F1550" s="1" t="s">
        <v>1</v>
      </c>
      <c r="G1550" s="1" t="s">
        <v>353</v>
      </c>
      <c r="H1550" s="1" t="s">
        <v>19</v>
      </c>
      <c r="I1550" s="1" t="s">
        <v>20</v>
      </c>
      <c r="J1550" s="1"/>
      <c r="K1550" s="7"/>
    </row>
    <row r="1551" spans="1:11" x14ac:dyDescent="0.2">
      <c r="A1551" s="1">
        <v>1550</v>
      </c>
      <c r="B1551" s="1" t="s">
        <v>375</v>
      </c>
      <c r="C1551" s="1">
        <v>80</v>
      </c>
      <c r="D1551" s="1" t="s">
        <v>335</v>
      </c>
      <c r="E1551" s="1" t="s">
        <v>0</v>
      </c>
      <c r="F1551" s="1" t="s">
        <v>1</v>
      </c>
      <c r="G1551" s="1" t="s">
        <v>353</v>
      </c>
      <c r="H1551" s="1" t="s">
        <v>21</v>
      </c>
      <c r="I1551" s="1" t="s">
        <v>22</v>
      </c>
      <c r="J1551" s="1"/>
      <c r="K1551" s="7"/>
    </row>
    <row r="1552" spans="1:11" x14ac:dyDescent="0.2">
      <c r="A1552" s="1">
        <v>1551</v>
      </c>
      <c r="B1552" s="1" t="s">
        <v>375</v>
      </c>
      <c r="C1552" s="1">
        <v>80</v>
      </c>
      <c r="D1552" s="1" t="s">
        <v>335</v>
      </c>
      <c r="E1552" s="1" t="s">
        <v>0</v>
      </c>
      <c r="F1552" s="1" t="s">
        <v>1</v>
      </c>
      <c r="G1552" s="1" t="s">
        <v>353</v>
      </c>
      <c r="H1552" s="1" t="s">
        <v>23</v>
      </c>
      <c r="I1552" s="1" t="s">
        <v>24</v>
      </c>
      <c r="J1552" s="1"/>
      <c r="K1552" s="7">
        <v>338114</v>
      </c>
    </row>
    <row r="1553" spans="1:11" x14ac:dyDescent="0.2">
      <c r="A1553" s="1">
        <v>1552</v>
      </c>
      <c r="B1553" s="1" t="s">
        <v>375</v>
      </c>
      <c r="C1553" s="1">
        <v>80</v>
      </c>
      <c r="D1553" s="1" t="s">
        <v>335</v>
      </c>
      <c r="E1553" s="1" t="s">
        <v>0</v>
      </c>
      <c r="F1553" s="1" t="s">
        <v>1</v>
      </c>
      <c r="G1553" s="1" t="s">
        <v>353</v>
      </c>
      <c r="H1553" s="1" t="s">
        <v>25</v>
      </c>
      <c r="I1553" s="1" t="s">
        <v>26</v>
      </c>
      <c r="J1553" s="1"/>
      <c r="K1553" s="7"/>
    </row>
    <row r="1554" spans="1:11" x14ac:dyDescent="0.2">
      <c r="A1554" s="1">
        <v>1553</v>
      </c>
      <c r="B1554" s="1" t="s">
        <v>375</v>
      </c>
      <c r="C1554" s="1">
        <v>80</v>
      </c>
      <c r="D1554" s="1" t="s">
        <v>335</v>
      </c>
      <c r="E1554" s="1" t="s">
        <v>0</v>
      </c>
      <c r="F1554" s="1" t="s">
        <v>1</v>
      </c>
      <c r="G1554" s="1" t="s">
        <v>353</v>
      </c>
      <c r="H1554" s="1" t="s">
        <v>27</v>
      </c>
      <c r="I1554" s="1" t="s">
        <v>28</v>
      </c>
      <c r="J1554" s="1"/>
      <c r="K1554" s="7"/>
    </row>
    <row r="1555" spans="1:11" x14ac:dyDescent="0.2">
      <c r="A1555" s="1">
        <v>1554</v>
      </c>
      <c r="B1555" s="1" t="s">
        <v>375</v>
      </c>
      <c r="C1555" s="1">
        <v>80</v>
      </c>
      <c r="D1555" s="1" t="s">
        <v>335</v>
      </c>
      <c r="E1555" s="1" t="s">
        <v>0</v>
      </c>
      <c r="F1555" s="1" t="s">
        <v>1</v>
      </c>
      <c r="G1555" s="1" t="s">
        <v>353</v>
      </c>
      <c r="H1555" s="1" t="s">
        <v>29</v>
      </c>
      <c r="I1555" s="1" t="s">
        <v>30</v>
      </c>
      <c r="J1555" s="1"/>
      <c r="K1555" s="7"/>
    </row>
    <row r="1556" spans="1:11" x14ac:dyDescent="0.2">
      <c r="A1556" s="1">
        <v>1555</v>
      </c>
      <c r="B1556" s="1" t="s">
        <v>375</v>
      </c>
      <c r="C1556" s="1">
        <v>80</v>
      </c>
      <c r="D1556" s="1" t="s">
        <v>335</v>
      </c>
      <c r="E1556" s="1" t="s">
        <v>0</v>
      </c>
      <c r="F1556" s="1" t="s">
        <v>1</v>
      </c>
      <c r="G1556" s="1" t="s">
        <v>353</v>
      </c>
      <c r="H1556" s="1" t="s">
        <v>31</v>
      </c>
      <c r="I1556" s="1" t="s">
        <v>32</v>
      </c>
      <c r="J1556" s="1"/>
      <c r="K1556" s="7"/>
    </row>
    <row r="1557" spans="1:11" x14ac:dyDescent="0.2">
      <c r="A1557" s="1">
        <v>1556</v>
      </c>
      <c r="B1557" s="1" t="s">
        <v>375</v>
      </c>
      <c r="C1557" s="1">
        <v>80</v>
      </c>
      <c r="D1557" s="1" t="s">
        <v>335</v>
      </c>
      <c r="E1557" s="1" t="s">
        <v>0</v>
      </c>
      <c r="F1557" s="1" t="s">
        <v>1</v>
      </c>
      <c r="G1557" s="1" t="s">
        <v>353</v>
      </c>
      <c r="H1557" s="1" t="s">
        <v>33</v>
      </c>
      <c r="I1557" s="1" t="s">
        <v>34</v>
      </c>
      <c r="J1557" s="1"/>
      <c r="K1557" s="7"/>
    </row>
    <row r="1558" spans="1:11" x14ac:dyDescent="0.2">
      <c r="A1558" s="1">
        <v>1557</v>
      </c>
      <c r="B1558" s="1" t="s">
        <v>375</v>
      </c>
      <c r="C1558" s="1">
        <v>80</v>
      </c>
      <c r="D1558" s="1" t="s">
        <v>335</v>
      </c>
      <c r="E1558" s="1" t="s">
        <v>0</v>
      </c>
      <c r="F1558" s="1" t="s">
        <v>1</v>
      </c>
      <c r="G1558" s="1" t="s">
        <v>353</v>
      </c>
      <c r="H1558" s="1" t="s">
        <v>35</v>
      </c>
      <c r="I1558" s="1" t="s">
        <v>36</v>
      </c>
      <c r="J1558" s="1"/>
      <c r="K1558" s="7"/>
    </row>
    <row r="1559" spans="1:11" x14ac:dyDescent="0.2">
      <c r="A1559" s="1">
        <v>1558</v>
      </c>
      <c r="B1559" s="1" t="s">
        <v>375</v>
      </c>
      <c r="C1559" s="1">
        <v>80</v>
      </c>
      <c r="D1559" s="1" t="s">
        <v>335</v>
      </c>
      <c r="E1559" s="1" t="s">
        <v>0</v>
      </c>
      <c r="F1559" s="1" t="s">
        <v>1</v>
      </c>
      <c r="G1559" s="1" t="s">
        <v>353</v>
      </c>
      <c r="H1559" s="1" t="s">
        <v>37</v>
      </c>
      <c r="I1559" s="1" t="s">
        <v>38</v>
      </c>
      <c r="J1559" s="1"/>
      <c r="K1559" s="7"/>
    </row>
    <row r="1560" spans="1:11" x14ac:dyDescent="0.2">
      <c r="A1560" s="1">
        <v>1559</v>
      </c>
      <c r="B1560" s="1" t="s">
        <v>375</v>
      </c>
      <c r="C1560" s="1">
        <v>80</v>
      </c>
      <c r="D1560" s="1" t="s">
        <v>335</v>
      </c>
      <c r="E1560" s="1" t="s">
        <v>0</v>
      </c>
      <c r="F1560" s="1" t="s">
        <v>1</v>
      </c>
      <c r="G1560" s="1" t="s">
        <v>353</v>
      </c>
      <c r="H1560" s="1" t="s">
        <v>39</v>
      </c>
      <c r="I1560" s="1" t="s">
        <v>40</v>
      </c>
      <c r="J1560" s="1"/>
      <c r="K1560" s="7"/>
    </row>
    <row r="1561" spans="1:11" x14ac:dyDescent="0.2">
      <c r="A1561" s="1">
        <v>1560</v>
      </c>
      <c r="B1561" s="1" t="s">
        <v>375</v>
      </c>
      <c r="C1561" s="1">
        <v>80</v>
      </c>
      <c r="D1561" s="1" t="s">
        <v>335</v>
      </c>
      <c r="E1561" s="1" t="s">
        <v>0</v>
      </c>
      <c r="F1561" s="1" t="s">
        <v>1</v>
      </c>
      <c r="G1561" s="1" t="s">
        <v>353</v>
      </c>
      <c r="H1561" s="1" t="s">
        <v>41</v>
      </c>
      <c r="I1561" s="1" t="s">
        <v>42</v>
      </c>
      <c r="J1561" s="1"/>
      <c r="K1561" s="7"/>
    </row>
    <row r="1562" spans="1:11" x14ac:dyDescent="0.2">
      <c r="A1562" s="1">
        <v>1561</v>
      </c>
      <c r="B1562" s="1" t="s">
        <v>375</v>
      </c>
      <c r="C1562" s="1">
        <v>80</v>
      </c>
      <c r="D1562" s="1" t="s">
        <v>335</v>
      </c>
      <c r="E1562" s="1" t="s">
        <v>0</v>
      </c>
      <c r="F1562" s="1" t="s">
        <v>1</v>
      </c>
      <c r="G1562" s="1" t="s">
        <v>353</v>
      </c>
      <c r="H1562" s="1" t="s">
        <v>43</v>
      </c>
      <c r="I1562" s="1" t="s">
        <v>44</v>
      </c>
      <c r="J1562" s="1"/>
      <c r="K1562" s="7"/>
    </row>
    <row r="1563" spans="1:11" x14ac:dyDescent="0.2">
      <c r="A1563" s="1">
        <v>1562</v>
      </c>
      <c r="B1563" s="1" t="s">
        <v>375</v>
      </c>
      <c r="C1563" s="1">
        <v>80</v>
      </c>
      <c r="D1563" s="1" t="s">
        <v>335</v>
      </c>
      <c r="E1563" s="1" t="s">
        <v>0</v>
      </c>
      <c r="F1563" s="1" t="s">
        <v>1</v>
      </c>
      <c r="G1563" s="1" t="s">
        <v>353</v>
      </c>
      <c r="H1563" s="1" t="s">
        <v>45</v>
      </c>
      <c r="I1563" s="1" t="s">
        <v>46</v>
      </c>
      <c r="J1563" s="1"/>
      <c r="K1563" s="7"/>
    </row>
    <row r="1564" spans="1:11" x14ac:dyDescent="0.2">
      <c r="A1564" s="1">
        <v>1563</v>
      </c>
      <c r="B1564" s="1" t="s">
        <v>375</v>
      </c>
      <c r="C1564" s="1">
        <v>80</v>
      </c>
      <c r="D1564" s="1" t="s">
        <v>335</v>
      </c>
      <c r="E1564" s="1" t="s">
        <v>0</v>
      </c>
      <c r="F1564" s="1" t="s">
        <v>1</v>
      </c>
      <c r="G1564" s="1" t="s">
        <v>353</v>
      </c>
      <c r="H1564" s="1" t="s">
        <v>47</v>
      </c>
      <c r="I1564" s="1" t="s">
        <v>48</v>
      </c>
      <c r="J1564" s="1"/>
      <c r="K1564" s="7"/>
    </row>
    <row r="1565" spans="1:11" x14ac:dyDescent="0.2">
      <c r="A1565" s="1">
        <v>1564</v>
      </c>
      <c r="B1565" s="1" t="s">
        <v>375</v>
      </c>
      <c r="C1565" s="1">
        <v>80</v>
      </c>
      <c r="D1565" s="1" t="s">
        <v>335</v>
      </c>
      <c r="E1565" s="1" t="s">
        <v>0</v>
      </c>
      <c r="F1565" s="1" t="s">
        <v>1</v>
      </c>
      <c r="G1565" s="1" t="s">
        <v>353</v>
      </c>
      <c r="H1565" s="1" t="s">
        <v>49</v>
      </c>
      <c r="I1565" s="1" t="s">
        <v>50</v>
      </c>
      <c r="J1565" s="1"/>
      <c r="K1565" s="7"/>
    </row>
    <row r="1566" spans="1:11" x14ac:dyDescent="0.2">
      <c r="A1566" s="1">
        <v>1565</v>
      </c>
      <c r="B1566" s="1" t="s">
        <v>375</v>
      </c>
      <c r="C1566" s="1">
        <v>80</v>
      </c>
      <c r="D1566" s="1" t="s">
        <v>335</v>
      </c>
      <c r="E1566" s="1" t="s">
        <v>0</v>
      </c>
      <c r="F1566" s="1" t="s">
        <v>1</v>
      </c>
      <c r="G1566" s="1" t="s">
        <v>353</v>
      </c>
      <c r="H1566" s="1" t="s">
        <v>51</v>
      </c>
      <c r="I1566" s="1" t="s">
        <v>52</v>
      </c>
      <c r="J1566" s="1"/>
      <c r="K1566" s="7"/>
    </row>
    <row r="1567" spans="1:11" x14ac:dyDescent="0.2">
      <c r="A1567" s="1">
        <v>1566</v>
      </c>
      <c r="B1567" s="1" t="s">
        <v>375</v>
      </c>
      <c r="C1567" s="1">
        <v>80</v>
      </c>
      <c r="D1567" s="1" t="s">
        <v>335</v>
      </c>
      <c r="E1567" s="1" t="s">
        <v>0</v>
      </c>
      <c r="F1567" s="1" t="s">
        <v>1</v>
      </c>
      <c r="G1567" s="1" t="s">
        <v>353</v>
      </c>
      <c r="H1567" s="1" t="s">
        <v>53</v>
      </c>
      <c r="I1567" s="1" t="s">
        <v>54</v>
      </c>
      <c r="J1567" s="1"/>
      <c r="K1567" s="7"/>
    </row>
    <row r="1568" spans="1:11" x14ac:dyDescent="0.2">
      <c r="A1568" s="1">
        <v>1567</v>
      </c>
      <c r="B1568" s="1" t="s">
        <v>375</v>
      </c>
      <c r="C1568" s="1">
        <v>80</v>
      </c>
      <c r="D1568" s="1" t="s">
        <v>335</v>
      </c>
      <c r="E1568" s="1" t="s">
        <v>0</v>
      </c>
      <c r="F1568" s="1" t="s">
        <v>1</v>
      </c>
      <c r="G1568" s="1" t="s">
        <v>353</v>
      </c>
      <c r="H1568" s="1" t="s">
        <v>55</v>
      </c>
      <c r="I1568" s="1" t="s">
        <v>56</v>
      </c>
      <c r="J1568" s="1"/>
      <c r="K1568" s="7"/>
    </row>
    <row r="1569" spans="1:11" x14ac:dyDescent="0.2">
      <c r="A1569" s="1">
        <v>1568</v>
      </c>
      <c r="B1569" s="1" t="s">
        <v>375</v>
      </c>
      <c r="C1569" s="1">
        <v>80</v>
      </c>
      <c r="D1569" s="1" t="s">
        <v>335</v>
      </c>
      <c r="E1569" s="1" t="s">
        <v>0</v>
      </c>
      <c r="F1569" s="1" t="s">
        <v>1</v>
      </c>
      <c r="G1569" s="1" t="s">
        <v>353</v>
      </c>
      <c r="H1569" s="1" t="s">
        <v>57</v>
      </c>
      <c r="I1569" s="1" t="s">
        <v>58</v>
      </c>
      <c r="J1569" s="1"/>
      <c r="K1569" s="7"/>
    </row>
    <row r="1570" spans="1:11" x14ac:dyDescent="0.2">
      <c r="A1570" s="1">
        <v>1569</v>
      </c>
      <c r="B1570" s="1" t="s">
        <v>375</v>
      </c>
      <c r="C1570" s="1">
        <v>80</v>
      </c>
      <c r="D1570" s="1" t="s">
        <v>335</v>
      </c>
      <c r="E1570" s="1" t="s">
        <v>0</v>
      </c>
      <c r="F1570" s="1" t="s">
        <v>1</v>
      </c>
      <c r="G1570" s="1" t="s">
        <v>353</v>
      </c>
      <c r="H1570" s="1" t="s">
        <v>59</v>
      </c>
      <c r="I1570" s="1" t="s">
        <v>60</v>
      </c>
      <c r="J1570" s="1"/>
      <c r="K1570" s="7">
        <v>673</v>
      </c>
    </row>
    <row r="1571" spans="1:11" x14ac:dyDescent="0.2">
      <c r="A1571" s="1">
        <v>1570</v>
      </c>
      <c r="B1571" s="1" t="s">
        <v>375</v>
      </c>
      <c r="C1571" s="1">
        <v>80</v>
      </c>
      <c r="D1571" s="1" t="s">
        <v>335</v>
      </c>
      <c r="E1571" s="1" t="s">
        <v>0</v>
      </c>
      <c r="F1571" s="1" t="s">
        <v>1</v>
      </c>
      <c r="G1571" s="1" t="s">
        <v>353</v>
      </c>
      <c r="H1571" s="1" t="s">
        <v>61</v>
      </c>
      <c r="I1571" s="1" t="s">
        <v>62</v>
      </c>
      <c r="J1571" s="1"/>
      <c r="K1571" s="7"/>
    </row>
    <row r="1572" spans="1:11" x14ac:dyDescent="0.2">
      <c r="A1572" s="1">
        <v>1571</v>
      </c>
      <c r="B1572" s="1" t="s">
        <v>375</v>
      </c>
      <c r="C1572" s="1">
        <v>80</v>
      </c>
      <c r="D1572" s="1" t="s">
        <v>335</v>
      </c>
      <c r="E1572" s="1" t="s">
        <v>0</v>
      </c>
      <c r="F1572" s="1" t="s">
        <v>1</v>
      </c>
      <c r="G1572" s="1" t="s">
        <v>353</v>
      </c>
      <c r="H1572" s="1" t="s">
        <v>63</v>
      </c>
      <c r="I1572" s="1" t="s">
        <v>64</v>
      </c>
      <c r="J1572" s="1"/>
      <c r="K1572" s="7"/>
    </row>
    <row r="1573" spans="1:11" x14ac:dyDescent="0.2">
      <c r="A1573" s="1">
        <v>1572</v>
      </c>
      <c r="B1573" s="1" t="s">
        <v>375</v>
      </c>
      <c r="C1573" s="1">
        <v>80</v>
      </c>
      <c r="D1573" s="1" t="s">
        <v>335</v>
      </c>
      <c r="E1573" s="1" t="s">
        <v>0</v>
      </c>
      <c r="F1573" s="1" t="s">
        <v>1</v>
      </c>
      <c r="G1573" s="1" t="s">
        <v>353</v>
      </c>
      <c r="H1573" s="1" t="s">
        <v>65</v>
      </c>
      <c r="I1573" s="1" t="s">
        <v>66</v>
      </c>
      <c r="J1573" s="1"/>
      <c r="K1573" s="7"/>
    </row>
    <row r="1574" spans="1:11" x14ac:dyDescent="0.2">
      <c r="A1574" s="1">
        <v>1573</v>
      </c>
      <c r="B1574" s="1" t="s">
        <v>375</v>
      </c>
      <c r="C1574" s="1">
        <v>80</v>
      </c>
      <c r="D1574" s="1" t="s">
        <v>335</v>
      </c>
      <c r="E1574" s="1" t="s">
        <v>0</v>
      </c>
      <c r="F1574" s="1" t="s">
        <v>1</v>
      </c>
      <c r="G1574" s="1" t="s">
        <v>353</v>
      </c>
      <c r="H1574" s="1" t="s">
        <v>67</v>
      </c>
      <c r="I1574" s="1" t="s">
        <v>68</v>
      </c>
      <c r="J1574" s="1"/>
      <c r="K1574" s="7"/>
    </row>
    <row r="1575" spans="1:11" x14ac:dyDescent="0.2">
      <c r="A1575" s="1">
        <v>1574</v>
      </c>
      <c r="B1575" s="1" t="s">
        <v>375</v>
      </c>
      <c r="C1575" s="1">
        <v>80</v>
      </c>
      <c r="D1575" s="1" t="s">
        <v>335</v>
      </c>
      <c r="E1575" s="1" t="s">
        <v>0</v>
      </c>
      <c r="F1575" s="1" t="s">
        <v>1</v>
      </c>
      <c r="G1575" s="1" t="s">
        <v>353</v>
      </c>
      <c r="H1575" s="1" t="s">
        <v>69</v>
      </c>
      <c r="I1575" s="1" t="s">
        <v>70</v>
      </c>
      <c r="J1575" s="1"/>
      <c r="K1575" s="7"/>
    </row>
    <row r="1576" spans="1:11" x14ac:dyDescent="0.2">
      <c r="A1576" s="1">
        <v>1575</v>
      </c>
      <c r="B1576" s="1" t="s">
        <v>375</v>
      </c>
      <c r="C1576" s="1">
        <v>80</v>
      </c>
      <c r="D1576" s="1" t="s">
        <v>335</v>
      </c>
      <c r="E1576" s="1" t="s">
        <v>0</v>
      </c>
      <c r="F1576" s="1" t="s">
        <v>1</v>
      </c>
      <c r="G1576" s="1" t="s">
        <v>353</v>
      </c>
      <c r="H1576" s="1" t="s">
        <v>71</v>
      </c>
      <c r="I1576" s="1" t="s">
        <v>72</v>
      </c>
      <c r="J1576" s="1"/>
      <c r="K1576" s="7"/>
    </row>
    <row r="1577" spans="1:11" x14ac:dyDescent="0.2">
      <c r="A1577" s="1">
        <v>1576</v>
      </c>
      <c r="B1577" s="1" t="s">
        <v>375</v>
      </c>
      <c r="C1577" s="1">
        <v>80</v>
      </c>
      <c r="D1577" s="1" t="s">
        <v>335</v>
      </c>
      <c r="E1577" s="1" t="s">
        <v>0</v>
      </c>
      <c r="F1577" s="1" t="s">
        <v>1</v>
      </c>
      <c r="G1577" s="1" t="s">
        <v>353</v>
      </c>
      <c r="H1577" s="1" t="s">
        <v>73</v>
      </c>
      <c r="I1577" s="1" t="s">
        <v>74</v>
      </c>
      <c r="J1577" s="1"/>
      <c r="K1577" s="7"/>
    </row>
    <row r="1578" spans="1:11" x14ac:dyDescent="0.2">
      <c r="A1578" s="1">
        <v>1577</v>
      </c>
      <c r="B1578" s="1" t="s">
        <v>375</v>
      </c>
      <c r="C1578" s="1">
        <v>80</v>
      </c>
      <c r="D1578" s="1" t="s">
        <v>335</v>
      </c>
      <c r="E1578" s="1" t="s">
        <v>0</v>
      </c>
      <c r="F1578" s="1" t="s">
        <v>1</v>
      </c>
      <c r="G1578" s="1" t="s">
        <v>353</v>
      </c>
      <c r="H1578" s="1" t="s">
        <v>75</v>
      </c>
      <c r="I1578" s="1" t="s">
        <v>76</v>
      </c>
      <c r="J1578" s="1"/>
      <c r="K1578" s="7"/>
    </row>
    <row r="1579" spans="1:11" x14ac:dyDescent="0.2">
      <c r="A1579" s="1">
        <v>1578</v>
      </c>
      <c r="B1579" s="1" t="s">
        <v>375</v>
      </c>
      <c r="C1579" s="1">
        <v>80</v>
      </c>
      <c r="D1579" s="1" t="s">
        <v>335</v>
      </c>
      <c r="E1579" s="1" t="s">
        <v>0</v>
      </c>
      <c r="F1579" s="1" t="s">
        <v>1</v>
      </c>
      <c r="G1579" s="1" t="s">
        <v>353</v>
      </c>
      <c r="H1579" s="1" t="s">
        <v>77</v>
      </c>
      <c r="I1579" s="1" t="s">
        <v>78</v>
      </c>
      <c r="J1579" s="1"/>
      <c r="K1579" s="7"/>
    </row>
    <row r="1580" spans="1:11" x14ac:dyDescent="0.2">
      <c r="A1580" s="1">
        <v>1579</v>
      </c>
      <c r="B1580" s="1" t="s">
        <v>375</v>
      </c>
      <c r="C1580" s="1">
        <v>80</v>
      </c>
      <c r="D1580" s="1" t="s">
        <v>335</v>
      </c>
      <c r="E1580" s="1" t="s">
        <v>0</v>
      </c>
      <c r="F1580" s="1" t="s">
        <v>1</v>
      </c>
      <c r="G1580" s="1" t="s">
        <v>353</v>
      </c>
      <c r="H1580" s="1" t="s">
        <v>79</v>
      </c>
      <c r="I1580" s="1" t="s">
        <v>80</v>
      </c>
      <c r="J1580" s="1"/>
      <c r="K1580" s="7"/>
    </row>
    <row r="1581" spans="1:11" x14ac:dyDescent="0.2">
      <c r="A1581" s="1">
        <v>1580</v>
      </c>
      <c r="B1581" s="1" t="s">
        <v>375</v>
      </c>
      <c r="C1581" s="1">
        <v>80</v>
      </c>
      <c r="D1581" s="1" t="s">
        <v>335</v>
      </c>
      <c r="E1581" s="1" t="s">
        <v>0</v>
      </c>
      <c r="F1581" s="1" t="s">
        <v>1</v>
      </c>
      <c r="G1581" s="1" t="s">
        <v>353</v>
      </c>
      <c r="H1581" s="1" t="s">
        <v>81</v>
      </c>
      <c r="I1581" s="1" t="s">
        <v>82</v>
      </c>
      <c r="J1581" s="1"/>
      <c r="K1581" s="7"/>
    </row>
    <row r="1582" spans="1:11" x14ac:dyDescent="0.2">
      <c r="A1582" s="1">
        <v>1581</v>
      </c>
      <c r="B1582" s="1" t="s">
        <v>375</v>
      </c>
      <c r="C1582" s="1">
        <v>80</v>
      </c>
      <c r="D1582" s="1" t="s">
        <v>335</v>
      </c>
      <c r="E1582" s="1" t="s">
        <v>0</v>
      </c>
      <c r="F1582" s="1" t="s">
        <v>1</v>
      </c>
      <c r="G1582" s="1" t="s">
        <v>353</v>
      </c>
      <c r="H1582" s="1" t="s">
        <v>83</v>
      </c>
      <c r="I1582" s="1" t="s">
        <v>84</v>
      </c>
      <c r="J1582" s="1"/>
      <c r="K1582" s="7"/>
    </row>
    <row r="1583" spans="1:11" x14ac:dyDescent="0.2">
      <c r="A1583" s="1">
        <v>1582</v>
      </c>
      <c r="B1583" s="1" t="s">
        <v>375</v>
      </c>
      <c r="C1583" s="1">
        <v>80</v>
      </c>
      <c r="D1583" s="1" t="s">
        <v>335</v>
      </c>
      <c r="E1583" s="1" t="s">
        <v>0</v>
      </c>
      <c r="F1583" s="1" t="s">
        <v>1</v>
      </c>
      <c r="G1583" s="1" t="s">
        <v>353</v>
      </c>
      <c r="H1583" s="1" t="s">
        <v>85</v>
      </c>
      <c r="I1583" s="1" t="s">
        <v>86</v>
      </c>
      <c r="J1583" s="1"/>
      <c r="K1583" s="7"/>
    </row>
    <row r="1584" spans="1:11" x14ac:dyDescent="0.2">
      <c r="A1584" s="1">
        <v>1583</v>
      </c>
      <c r="B1584" s="1" t="s">
        <v>375</v>
      </c>
      <c r="C1584" s="1">
        <v>80</v>
      </c>
      <c r="D1584" s="1" t="s">
        <v>335</v>
      </c>
      <c r="E1584" s="1" t="s">
        <v>0</v>
      </c>
      <c r="F1584" s="1" t="s">
        <v>8</v>
      </c>
      <c r="G1584" s="1" t="s">
        <v>353</v>
      </c>
      <c r="H1584" s="1" t="s">
        <v>87</v>
      </c>
      <c r="I1584" s="1" t="s">
        <v>88</v>
      </c>
      <c r="J1584" s="1"/>
      <c r="K1584" s="7">
        <v>338787</v>
      </c>
    </row>
    <row r="1585" spans="1:11" x14ac:dyDescent="0.2">
      <c r="A1585" s="1">
        <v>1584</v>
      </c>
      <c r="B1585" s="1" t="s">
        <v>375</v>
      </c>
      <c r="C1585" s="1">
        <v>80</v>
      </c>
      <c r="D1585" s="1" t="s">
        <v>335</v>
      </c>
      <c r="E1585" s="1" t="s">
        <v>0</v>
      </c>
      <c r="F1585" s="1" t="s">
        <v>1</v>
      </c>
      <c r="G1585" s="1" t="s">
        <v>353</v>
      </c>
      <c r="H1585" s="1" t="s">
        <v>89</v>
      </c>
      <c r="I1585" s="1" t="s">
        <v>90</v>
      </c>
      <c r="J1585" s="1"/>
      <c r="K1585" s="7"/>
    </row>
    <row r="1586" spans="1:11" x14ac:dyDescent="0.2">
      <c r="A1586" s="1">
        <v>1585</v>
      </c>
      <c r="B1586" s="1" t="s">
        <v>375</v>
      </c>
      <c r="C1586" s="1">
        <v>80</v>
      </c>
      <c r="D1586" s="1" t="s">
        <v>335</v>
      </c>
      <c r="E1586" s="1" t="s">
        <v>0</v>
      </c>
      <c r="F1586" s="1" t="s">
        <v>1</v>
      </c>
      <c r="G1586" s="1" t="s">
        <v>353</v>
      </c>
      <c r="H1586" s="1" t="s">
        <v>91</v>
      </c>
      <c r="I1586" s="1" t="s">
        <v>92</v>
      </c>
      <c r="J1586" s="1"/>
      <c r="K1586" s="7"/>
    </row>
    <row r="1587" spans="1:11" x14ac:dyDescent="0.2">
      <c r="A1587" s="1">
        <v>1586</v>
      </c>
      <c r="B1587" s="1" t="s">
        <v>375</v>
      </c>
      <c r="C1587" s="1">
        <v>80</v>
      </c>
      <c r="D1587" s="1" t="s">
        <v>335</v>
      </c>
      <c r="E1587" s="1" t="s">
        <v>0</v>
      </c>
      <c r="F1587" s="1" t="s">
        <v>1</v>
      </c>
      <c r="G1587" s="1" t="s">
        <v>353</v>
      </c>
      <c r="H1587" s="1" t="s">
        <v>93</v>
      </c>
      <c r="I1587" s="1" t="s">
        <v>94</v>
      </c>
      <c r="J1587" s="1"/>
      <c r="K1587" s="7"/>
    </row>
    <row r="1588" spans="1:11" x14ac:dyDescent="0.2">
      <c r="A1588" s="1">
        <v>1587</v>
      </c>
      <c r="B1588" s="1" t="s">
        <v>375</v>
      </c>
      <c r="C1588" s="1">
        <v>80</v>
      </c>
      <c r="D1588" s="1" t="s">
        <v>335</v>
      </c>
      <c r="E1588" s="1" t="s">
        <v>0</v>
      </c>
      <c r="F1588" s="1" t="s">
        <v>1</v>
      </c>
      <c r="G1588" s="1" t="s">
        <v>353</v>
      </c>
      <c r="H1588" s="1" t="s">
        <v>95</v>
      </c>
      <c r="I1588" s="1" t="s">
        <v>96</v>
      </c>
      <c r="J1588" s="1"/>
      <c r="K1588" s="7"/>
    </row>
    <row r="1589" spans="1:11" x14ac:dyDescent="0.2">
      <c r="A1589" s="1">
        <v>1588</v>
      </c>
      <c r="B1589" s="1" t="s">
        <v>375</v>
      </c>
      <c r="C1589" s="1">
        <v>80</v>
      </c>
      <c r="D1589" s="1" t="s">
        <v>335</v>
      </c>
      <c r="E1589" s="1" t="s">
        <v>0</v>
      </c>
      <c r="F1589" s="1" t="s">
        <v>1</v>
      </c>
      <c r="G1589" s="1" t="s">
        <v>353</v>
      </c>
      <c r="H1589" s="1" t="s">
        <v>97</v>
      </c>
      <c r="I1589" s="1" t="s">
        <v>98</v>
      </c>
      <c r="J1589" s="1"/>
      <c r="K1589" s="7"/>
    </row>
    <row r="1590" spans="1:11" x14ac:dyDescent="0.2">
      <c r="A1590" s="1">
        <v>1589</v>
      </c>
      <c r="B1590" s="1" t="s">
        <v>375</v>
      </c>
      <c r="C1590" s="1">
        <v>80</v>
      </c>
      <c r="D1590" s="1" t="s">
        <v>335</v>
      </c>
      <c r="E1590" s="1" t="s">
        <v>0</v>
      </c>
      <c r="F1590" s="1" t="s">
        <v>1</v>
      </c>
      <c r="G1590" s="1" t="s">
        <v>353</v>
      </c>
      <c r="H1590" s="1" t="s">
        <v>99</v>
      </c>
      <c r="I1590" s="1" t="s">
        <v>100</v>
      </c>
      <c r="J1590" s="1"/>
      <c r="K1590" s="7">
        <v>927</v>
      </c>
    </row>
    <row r="1591" spans="1:11" x14ac:dyDescent="0.2">
      <c r="A1591" s="1">
        <v>1590</v>
      </c>
      <c r="B1591" s="1" t="s">
        <v>375</v>
      </c>
      <c r="C1591" s="1">
        <v>80</v>
      </c>
      <c r="D1591" s="1" t="s">
        <v>335</v>
      </c>
      <c r="E1591" s="1" t="s">
        <v>0</v>
      </c>
      <c r="F1591" s="1" t="s">
        <v>1</v>
      </c>
      <c r="G1591" s="1" t="s">
        <v>353</v>
      </c>
      <c r="H1591" s="1" t="s">
        <v>101</v>
      </c>
      <c r="I1591" s="1" t="s">
        <v>102</v>
      </c>
      <c r="J1591" s="1"/>
      <c r="K1591" s="7"/>
    </row>
    <row r="1592" spans="1:11" x14ac:dyDescent="0.2">
      <c r="A1592" s="1">
        <v>1591</v>
      </c>
      <c r="B1592" s="1" t="s">
        <v>375</v>
      </c>
      <c r="C1592" s="1">
        <v>80</v>
      </c>
      <c r="D1592" s="1" t="s">
        <v>335</v>
      </c>
      <c r="E1592" s="1" t="s">
        <v>0</v>
      </c>
      <c r="F1592" s="1" t="s">
        <v>1</v>
      </c>
      <c r="G1592" s="1" t="s">
        <v>353</v>
      </c>
      <c r="H1592" s="1" t="s">
        <v>103</v>
      </c>
      <c r="I1592" s="1" t="s">
        <v>104</v>
      </c>
      <c r="J1592" s="1"/>
      <c r="K1592" s="7"/>
    </row>
    <row r="1593" spans="1:11" x14ac:dyDescent="0.2">
      <c r="A1593" s="1">
        <v>1592</v>
      </c>
      <c r="B1593" s="1" t="s">
        <v>375</v>
      </c>
      <c r="C1593" s="1">
        <v>80</v>
      </c>
      <c r="D1593" s="1" t="s">
        <v>335</v>
      </c>
      <c r="E1593" s="1" t="s">
        <v>0</v>
      </c>
      <c r="F1593" s="1" t="s">
        <v>1</v>
      </c>
      <c r="G1593" s="1" t="s">
        <v>353</v>
      </c>
      <c r="H1593" s="1" t="s">
        <v>105</v>
      </c>
      <c r="I1593" s="1" t="s">
        <v>106</v>
      </c>
      <c r="J1593" s="1"/>
      <c r="K1593" s="7"/>
    </row>
    <row r="1594" spans="1:11" x14ac:dyDescent="0.2">
      <c r="A1594" s="1">
        <v>1593</v>
      </c>
      <c r="B1594" s="1" t="s">
        <v>375</v>
      </c>
      <c r="C1594" s="1">
        <v>80</v>
      </c>
      <c r="D1594" s="1" t="s">
        <v>335</v>
      </c>
      <c r="E1594" s="1" t="s">
        <v>0</v>
      </c>
      <c r="F1594" s="1" t="s">
        <v>8</v>
      </c>
      <c r="G1594" s="1" t="s">
        <v>353</v>
      </c>
      <c r="H1594" s="1" t="s">
        <v>107</v>
      </c>
      <c r="I1594" s="1" t="s">
        <v>108</v>
      </c>
      <c r="J1594" s="1"/>
      <c r="K1594" s="7">
        <v>339714</v>
      </c>
    </row>
    <row r="1595" spans="1:11" x14ac:dyDescent="0.2">
      <c r="A1595" s="1">
        <v>1594</v>
      </c>
      <c r="B1595" s="1" t="s">
        <v>375</v>
      </c>
      <c r="C1595" s="1">
        <v>80</v>
      </c>
      <c r="D1595" s="1" t="s">
        <v>335</v>
      </c>
      <c r="E1595" s="1" t="s">
        <v>109</v>
      </c>
      <c r="F1595" s="1" t="s">
        <v>1</v>
      </c>
      <c r="G1595" s="1" t="s">
        <v>354</v>
      </c>
      <c r="H1595" s="1" t="s">
        <v>110</v>
      </c>
      <c r="I1595" s="1" t="s">
        <v>111</v>
      </c>
      <c r="J1595" s="1">
        <v>0.92</v>
      </c>
      <c r="K1595" s="7">
        <v>65249</v>
      </c>
    </row>
    <row r="1596" spans="1:11" x14ac:dyDescent="0.2">
      <c r="A1596" s="1">
        <v>1595</v>
      </c>
      <c r="B1596" s="1" t="s">
        <v>375</v>
      </c>
      <c r="C1596" s="1">
        <v>80</v>
      </c>
      <c r="D1596" s="1" t="s">
        <v>335</v>
      </c>
      <c r="E1596" s="1" t="s">
        <v>109</v>
      </c>
      <c r="F1596" s="1" t="s">
        <v>1</v>
      </c>
      <c r="G1596" s="1" t="s">
        <v>354</v>
      </c>
      <c r="H1596" s="1" t="s">
        <v>112</v>
      </c>
      <c r="I1596" s="1" t="s">
        <v>113</v>
      </c>
      <c r="J1596" s="1">
        <v>0.13</v>
      </c>
      <c r="K1596" s="7">
        <v>16114</v>
      </c>
    </row>
    <row r="1597" spans="1:11" x14ac:dyDescent="0.2">
      <c r="A1597" s="1">
        <v>1596</v>
      </c>
      <c r="B1597" s="1" t="s">
        <v>375</v>
      </c>
      <c r="C1597" s="1">
        <v>80</v>
      </c>
      <c r="D1597" s="1" t="s">
        <v>335</v>
      </c>
      <c r="E1597" s="1" t="s">
        <v>109</v>
      </c>
      <c r="F1597" s="1" t="s">
        <v>1</v>
      </c>
      <c r="G1597" s="1" t="s">
        <v>354</v>
      </c>
      <c r="H1597" s="1" t="s">
        <v>114</v>
      </c>
      <c r="I1597" s="1" t="s">
        <v>115</v>
      </c>
      <c r="J1597" s="1">
        <v>0</v>
      </c>
      <c r="K1597" s="7">
        <v>0</v>
      </c>
    </row>
    <row r="1598" spans="1:11" x14ac:dyDescent="0.2">
      <c r="A1598" s="1">
        <v>1597</v>
      </c>
      <c r="B1598" s="1" t="s">
        <v>375</v>
      </c>
      <c r="C1598" s="1">
        <v>80</v>
      </c>
      <c r="D1598" s="1" t="s">
        <v>335</v>
      </c>
      <c r="E1598" s="1" t="s">
        <v>109</v>
      </c>
      <c r="F1598" s="1" t="s">
        <v>1</v>
      </c>
      <c r="G1598" s="1" t="s">
        <v>355</v>
      </c>
      <c r="H1598" s="1" t="s">
        <v>116</v>
      </c>
      <c r="I1598" s="1" t="s">
        <v>117</v>
      </c>
      <c r="J1598" s="1">
        <v>0</v>
      </c>
      <c r="K1598" s="7">
        <v>0</v>
      </c>
    </row>
    <row r="1599" spans="1:11" x14ac:dyDescent="0.2">
      <c r="A1599" s="1">
        <v>1598</v>
      </c>
      <c r="B1599" s="1" t="s">
        <v>375</v>
      </c>
      <c r="C1599" s="1">
        <v>80</v>
      </c>
      <c r="D1599" s="1" t="s">
        <v>335</v>
      </c>
      <c r="E1599" s="1" t="s">
        <v>109</v>
      </c>
      <c r="F1599" s="1" t="s">
        <v>1</v>
      </c>
      <c r="G1599" s="1" t="s">
        <v>355</v>
      </c>
      <c r="H1599" s="1" t="s">
        <v>118</v>
      </c>
      <c r="I1599" s="1" t="s">
        <v>119</v>
      </c>
      <c r="J1599" s="1">
        <v>0</v>
      </c>
      <c r="K1599" s="7">
        <v>0</v>
      </c>
    </row>
    <row r="1600" spans="1:11" x14ac:dyDescent="0.2">
      <c r="A1600" s="1">
        <v>1599</v>
      </c>
      <c r="B1600" s="1" t="s">
        <v>375</v>
      </c>
      <c r="C1600" s="1">
        <v>80</v>
      </c>
      <c r="D1600" s="1" t="s">
        <v>335</v>
      </c>
      <c r="E1600" s="1" t="s">
        <v>109</v>
      </c>
      <c r="F1600" s="1" t="s">
        <v>1</v>
      </c>
      <c r="G1600" s="1" t="s">
        <v>355</v>
      </c>
      <c r="H1600" s="1" t="s">
        <v>120</v>
      </c>
      <c r="I1600" s="1" t="s">
        <v>121</v>
      </c>
      <c r="J1600" s="1"/>
      <c r="K1600" s="7">
        <v>0</v>
      </c>
    </row>
    <row r="1601" spans="1:11" x14ac:dyDescent="0.2">
      <c r="A1601" s="1">
        <v>1600</v>
      </c>
      <c r="B1601" s="1" t="s">
        <v>375</v>
      </c>
      <c r="C1601" s="1">
        <v>80</v>
      </c>
      <c r="D1601" s="1" t="s">
        <v>335</v>
      </c>
      <c r="E1601" s="1" t="s">
        <v>109</v>
      </c>
      <c r="F1601" s="1" t="s">
        <v>1</v>
      </c>
      <c r="G1601" s="1" t="s">
        <v>355</v>
      </c>
      <c r="H1601" s="1" t="s">
        <v>122</v>
      </c>
      <c r="I1601" s="1" t="s">
        <v>123</v>
      </c>
      <c r="J1601" s="1">
        <v>0</v>
      </c>
      <c r="K1601" s="7">
        <v>0</v>
      </c>
    </row>
    <row r="1602" spans="1:11" x14ac:dyDescent="0.2">
      <c r="A1602" s="1">
        <v>1601</v>
      </c>
      <c r="B1602" s="1" t="s">
        <v>375</v>
      </c>
      <c r="C1602" s="1">
        <v>80</v>
      </c>
      <c r="D1602" s="1" t="s">
        <v>335</v>
      </c>
      <c r="E1602" s="1" t="s">
        <v>109</v>
      </c>
      <c r="F1602" s="1" t="s">
        <v>1</v>
      </c>
      <c r="G1602" s="1" t="s">
        <v>355</v>
      </c>
      <c r="H1602" s="1" t="s">
        <v>124</v>
      </c>
      <c r="I1602" s="1" t="s">
        <v>125</v>
      </c>
      <c r="J1602" s="1">
        <v>0</v>
      </c>
      <c r="K1602" s="7">
        <v>0</v>
      </c>
    </row>
    <row r="1603" spans="1:11" x14ac:dyDescent="0.2">
      <c r="A1603" s="1">
        <v>1602</v>
      </c>
      <c r="B1603" s="1" t="s">
        <v>375</v>
      </c>
      <c r="C1603" s="1">
        <v>80</v>
      </c>
      <c r="D1603" s="1" t="s">
        <v>335</v>
      </c>
      <c r="E1603" s="1" t="s">
        <v>109</v>
      </c>
      <c r="F1603" s="1" t="s">
        <v>1</v>
      </c>
      <c r="G1603" s="1" t="s">
        <v>355</v>
      </c>
      <c r="H1603" s="1" t="s">
        <v>126</v>
      </c>
      <c r="I1603" s="1" t="s">
        <v>127</v>
      </c>
      <c r="J1603" s="1"/>
      <c r="K1603" s="7">
        <v>0</v>
      </c>
    </row>
    <row r="1604" spans="1:11" x14ac:dyDescent="0.2">
      <c r="A1604" s="1">
        <v>1603</v>
      </c>
      <c r="B1604" s="1" t="s">
        <v>375</v>
      </c>
      <c r="C1604" s="1">
        <v>80</v>
      </c>
      <c r="D1604" s="1" t="s">
        <v>335</v>
      </c>
      <c r="E1604" s="1" t="s">
        <v>109</v>
      </c>
      <c r="F1604" s="1" t="s">
        <v>1</v>
      </c>
      <c r="G1604" s="1" t="s">
        <v>355</v>
      </c>
      <c r="H1604" s="1" t="s">
        <v>128</v>
      </c>
      <c r="I1604" s="1" t="s">
        <v>129</v>
      </c>
      <c r="J1604" s="1"/>
      <c r="K1604" s="7">
        <v>0</v>
      </c>
    </row>
    <row r="1605" spans="1:11" x14ac:dyDescent="0.2">
      <c r="A1605" s="1">
        <v>1604</v>
      </c>
      <c r="B1605" s="1" t="s">
        <v>375</v>
      </c>
      <c r="C1605" s="1">
        <v>80</v>
      </c>
      <c r="D1605" s="1" t="s">
        <v>335</v>
      </c>
      <c r="E1605" s="1" t="s">
        <v>109</v>
      </c>
      <c r="F1605" s="1" t="s">
        <v>1</v>
      </c>
      <c r="G1605" s="1" t="s">
        <v>355</v>
      </c>
      <c r="H1605" s="1" t="s">
        <v>130</v>
      </c>
      <c r="I1605" s="1" t="s">
        <v>131</v>
      </c>
      <c r="J1605" s="1"/>
      <c r="K1605" s="7">
        <v>0</v>
      </c>
    </row>
    <row r="1606" spans="1:11" x14ac:dyDescent="0.2">
      <c r="A1606" s="1">
        <v>1605</v>
      </c>
      <c r="B1606" s="1" t="s">
        <v>375</v>
      </c>
      <c r="C1606" s="1">
        <v>80</v>
      </c>
      <c r="D1606" s="1" t="s">
        <v>335</v>
      </c>
      <c r="E1606" s="1" t="s">
        <v>109</v>
      </c>
      <c r="F1606" s="1" t="s">
        <v>1</v>
      </c>
      <c r="G1606" s="1" t="s">
        <v>355</v>
      </c>
      <c r="H1606" s="1" t="s">
        <v>132</v>
      </c>
      <c r="I1606" s="1" t="s">
        <v>133</v>
      </c>
      <c r="J1606" s="1"/>
      <c r="K1606" s="7">
        <v>0</v>
      </c>
    </row>
    <row r="1607" spans="1:11" x14ac:dyDescent="0.2">
      <c r="A1607" s="1">
        <v>1606</v>
      </c>
      <c r="B1607" s="1" t="s">
        <v>375</v>
      </c>
      <c r="C1607" s="1">
        <v>80</v>
      </c>
      <c r="D1607" s="1" t="s">
        <v>335</v>
      </c>
      <c r="E1607" s="1" t="s">
        <v>109</v>
      </c>
      <c r="F1607" s="1" t="s">
        <v>1</v>
      </c>
      <c r="G1607" s="1" t="s">
        <v>355</v>
      </c>
      <c r="H1607" s="1" t="s">
        <v>134</v>
      </c>
      <c r="I1607" s="1" t="s">
        <v>135</v>
      </c>
      <c r="J1607" s="1"/>
      <c r="K1607" s="7">
        <v>0</v>
      </c>
    </row>
    <row r="1608" spans="1:11" x14ac:dyDescent="0.2">
      <c r="A1608" s="1">
        <v>1607</v>
      </c>
      <c r="B1608" s="1" t="s">
        <v>375</v>
      </c>
      <c r="C1608" s="1">
        <v>80</v>
      </c>
      <c r="D1608" s="1" t="s">
        <v>335</v>
      </c>
      <c r="E1608" s="1" t="s">
        <v>109</v>
      </c>
      <c r="F1608" s="1" t="s">
        <v>1</v>
      </c>
      <c r="G1608" s="1" t="s">
        <v>355</v>
      </c>
      <c r="H1608" s="1" t="s">
        <v>136</v>
      </c>
      <c r="I1608" s="1" t="s">
        <v>137</v>
      </c>
      <c r="J1608" s="1"/>
      <c r="K1608" s="7">
        <v>0</v>
      </c>
    </row>
    <row r="1609" spans="1:11" x14ac:dyDescent="0.2">
      <c r="A1609" s="1">
        <v>1608</v>
      </c>
      <c r="B1609" s="1" t="s">
        <v>375</v>
      </c>
      <c r="C1609" s="1">
        <v>80</v>
      </c>
      <c r="D1609" s="1" t="s">
        <v>335</v>
      </c>
      <c r="E1609" s="1" t="s">
        <v>109</v>
      </c>
      <c r="F1609" s="1" t="s">
        <v>1</v>
      </c>
      <c r="G1609" s="1" t="s">
        <v>355</v>
      </c>
      <c r="H1609" s="1" t="s">
        <v>138</v>
      </c>
      <c r="I1609" s="1" t="s">
        <v>139</v>
      </c>
      <c r="J1609" s="1">
        <v>0</v>
      </c>
      <c r="K1609" s="7">
        <v>0</v>
      </c>
    </row>
    <row r="1610" spans="1:11" x14ac:dyDescent="0.2">
      <c r="A1610" s="1">
        <v>1609</v>
      </c>
      <c r="B1610" s="1" t="s">
        <v>375</v>
      </c>
      <c r="C1610" s="1">
        <v>80</v>
      </c>
      <c r="D1610" s="1" t="s">
        <v>335</v>
      </c>
      <c r="E1610" s="1" t="s">
        <v>109</v>
      </c>
      <c r="F1610" s="1" t="s">
        <v>1</v>
      </c>
      <c r="G1610" s="1" t="s">
        <v>355</v>
      </c>
      <c r="H1610" s="1" t="s">
        <v>140</v>
      </c>
      <c r="I1610" s="1" t="s">
        <v>141</v>
      </c>
      <c r="J1610" s="1">
        <v>0</v>
      </c>
      <c r="K1610" s="7">
        <v>0</v>
      </c>
    </row>
    <row r="1611" spans="1:11" x14ac:dyDescent="0.2">
      <c r="A1611" s="1">
        <v>1610</v>
      </c>
      <c r="B1611" s="1" t="s">
        <v>375</v>
      </c>
      <c r="C1611" s="1">
        <v>80</v>
      </c>
      <c r="D1611" s="1" t="s">
        <v>335</v>
      </c>
      <c r="E1611" s="1" t="s">
        <v>109</v>
      </c>
      <c r="F1611" s="1" t="s">
        <v>1</v>
      </c>
      <c r="G1611" s="1" t="s">
        <v>355</v>
      </c>
      <c r="H1611" s="1" t="s">
        <v>142</v>
      </c>
      <c r="I1611" s="1" t="s">
        <v>143</v>
      </c>
      <c r="J1611" s="1"/>
      <c r="K1611" s="7">
        <v>0</v>
      </c>
    </row>
    <row r="1612" spans="1:11" x14ac:dyDescent="0.2">
      <c r="A1612" s="1">
        <v>1611</v>
      </c>
      <c r="B1612" s="1" t="s">
        <v>375</v>
      </c>
      <c r="C1612" s="1">
        <v>80</v>
      </c>
      <c r="D1612" s="1" t="s">
        <v>335</v>
      </c>
      <c r="E1612" s="1" t="s">
        <v>109</v>
      </c>
      <c r="F1612" s="1" t="s">
        <v>1</v>
      </c>
      <c r="G1612" s="1" t="s">
        <v>355</v>
      </c>
      <c r="H1612" s="1" t="s">
        <v>144</v>
      </c>
      <c r="I1612" s="1" t="s">
        <v>145</v>
      </c>
      <c r="J1612" s="1"/>
      <c r="K1612" s="7">
        <v>0</v>
      </c>
    </row>
    <row r="1613" spans="1:11" x14ac:dyDescent="0.2">
      <c r="A1613" s="1">
        <v>1612</v>
      </c>
      <c r="B1613" s="1" t="s">
        <v>375</v>
      </c>
      <c r="C1613" s="1">
        <v>80</v>
      </c>
      <c r="D1613" s="1" t="s">
        <v>335</v>
      </c>
      <c r="E1613" s="1" t="s">
        <v>109</v>
      </c>
      <c r="F1613" s="1" t="s">
        <v>1</v>
      </c>
      <c r="G1613" s="1" t="s">
        <v>355</v>
      </c>
      <c r="H1613" s="1" t="s">
        <v>146</v>
      </c>
      <c r="I1613" s="1" t="s">
        <v>147</v>
      </c>
      <c r="J1613" s="1"/>
      <c r="K1613" s="7">
        <v>0</v>
      </c>
    </row>
    <row r="1614" spans="1:11" x14ac:dyDescent="0.2">
      <c r="A1614" s="1">
        <v>1613</v>
      </c>
      <c r="B1614" s="1" t="s">
        <v>375</v>
      </c>
      <c r="C1614" s="1">
        <v>80</v>
      </c>
      <c r="D1614" s="1" t="s">
        <v>335</v>
      </c>
      <c r="E1614" s="1" t="s">
        <v>109</v>
      </c>
      <c r="F1614" s="1" t="s">
        <v>1</v>
      </c>
      <c r="G1614" s="1" t="s">
        <v>355</v>
      </c>
      <c r="H1614" s="1" t="s">
        <v>148</v>
      </c>
      <c r="I1614" s="1" t="s">
        <v>149</v>
      </c>
      <c r="J1614" s="1"/>
      <c r="K1614" s="7">
        <v>0</v>
      </c>
    </row>
    <row r="1615" spans="1:11" x14ac:dyDescent="0.2">
      <c r="A1615" s="1">
        <v>1614</v>
      </c>
      <c r="B1615" s="1" t="s">
        <v>375</v>
      </c>
      <c r="C1615" s="1">
        <v>80</v>
      </c>
      <c r="D1615" s="1" t="s">
        <v>335</v>
      </c>
      <c r="E1615" s="1" t="s">
        <v>109</v>
      </c>
      <c r="F1615" s="1" t="s">
        <v>1</v>
      </c>
      <c r="G1615" s="1" t="s">
        <v>355</v>
      </c>
      <c r="H1615" s="1" t="s">
        <v>150</v>
      </c>
      <c r="I1615" s="1" t="s">
        <v>151</v>
      </c>
      <c r="J1615" s="1">
        <v>0</v>
      </c>
      <c r="K1615" s="7">
        <v>0</v>
      </c>
    </row>
    <row r="1616" spans="1:11" x14ac:dyDescent="0.2">
      <c r="A1616" s="1">
        <v>1615</v>
      </c>
      <c r="B1616" s="1" t="s">
        <v>375</v>
      </c>
      <c r="C1616" s="1">
        <v>80</v>
      </c>
      <c r="D1616" s="1" t="s">
        <v>335</v>
      </c>
      <c r="E1616" s="1" t="s">
        <v>109</v>
      </c>
      <c r="F1616" s="1" t="s">
        <v>1</v>
      </c>
      <c r="G1616" s="1" t="s">
        <v>355</v>
      </c>
      <c r="H1616" s="1" t="s">
        <v>152</v>
      </c>
      <c r="I1616" s="1" t="s">
        <v>153</v>
      </c>
      <c r="J1616" s="1">
        <v>0</v>
      </c>
      <c r="K1616" s="7">
        <v>0</v>
      </c>
    </row>
    <row r="1617" spans="1:11" x14ac:dyDescent="0.2">
      <c r="A1617" s="1">
        <v>1616</v>
      </c>
      <c r="B1617" s="1" t="s">
        <v>375</v>
      </c>
      <c r="C1617" s="1">
        <v>80</v>
      </c>
      <c r="D1617" s="1" t="s">
        <v>335</v>
      </c>
      <c r="E1617" s="1" t="s">
        <v>109</v>
      </c>
      <c r="F1617" s="1" t="s">
        <v>1</v>
      </c>
      <c r="G1617" s="1" t="s">
        <v>355</v>
      </c>
      <c r="H1617" s="1" t="s">
        <v>154</v>
      </c>
      <c r="I1617" s="1" t="s">
        <v>155</v>
      </c>
      <c r="J1617" s="1">
        <v>0</v>
      </c>
      <c r="K1617" s="7">
        <v>0</v>
      </c>
    </row>
    <row r="1618" spans="1:11" x14ac:dyDescent="0.2">
      <c r="A1618" s="1">
        <v>1617</v>
      </c>
      <c r="B1618" s="1" t="s">
        <v>375</v>
      </c>
      <c r="C1618" s="1">
        <v>80</v>
      </c>
      <c r="D1618" s="1" t="s">
        <v>335</v>
      </c>
      <c r="E1618" s="1" t="s">
        <v>109</v>
      </c>
      <c r="F1618" s="1" t="s">
        <v>1</v>
      </c>
      <c r="G1618" s="1" t="s">
        <v>355</v>
      </c>
      <c r="H1618" s="1" t="s">
        <v>156</v>
      </c>
      <c r="I1618" s="1" t="s">
        <v>157</v>
      </c>
      <c r="J1618" s="1">
        <v>0</v>
      </c>
      <c r="K1618" s="7">
        <v>0</v>
      </c>
    </row>
    <row r="1619" spans="1:11" x14ac:dyDescent="0.2">
      <c r="A1619" s="1">
        <v>1618</v>
      </c>
      <c r="B1619" s="1" t="s">
        <v>375</v>
      </c>
      <c r="C1619" s="1">
        <v>80</v>
      </c>
      <c r="D1619" s="1" t="s">
        <v>335</v>
      </c>
      <c r="E1619" s="1" t="s">
        <v>109</v>
      </c>
      <c r="F1619" s="1" t="s">
        <v>1</v>
      </c>
      <c r="G1619" s="1" t="s">
        <v>355</v>
      </c>
      <c r="H1619" s="1" t="s">
        <v>158</v>
      </c>
      <c r="I1619" s="1" t="s">
        <v>159</v>
      </c>
      <c r="J1619" s="1">
        <v>0</v>
      </c>
      <c r="K1619" s="7">
        <v>0</v>
      </c>
    </row>
    <row r="1620" spans="1:11" x14ac:dyDescent="0.2">
      <c r="A1620" s="1">
        <v>1619</v>
      </c>
      <c r="B1620" s="1" t="s">
        <v>375</v>
      </c>
      <c r="C1620" s="1">
        <v>80</v>
      </c>
      <c r="D1620" s="1" t="s">
        <v>335</v>
      </c>
      <c r="E1620" s="1" t="s">
        <v>109</v>
      </c>
      <c r="F1620" s="1" t="s">
        <v>1</v>
      </c>
      <c r="G1620" s="1" t="s">
        <v>355</v>
      </c>
      <c r="H1620" s="1" t="s">
        <v>160</v>
      </c>
      <c r="I1620" s="1" t="s">
        <v>161</v>
      </c>
      <c r="J1620" s="1"/>
      <c r="K1620" s="7">
        <v>0</v>
      </c>
    </row>
    <row r="1621" spans="1:11" x14ac:dyDescent="0.2">
      <c r="A1621" s="1">
        <v>1620</v>
      </c>
      <c r="B1621" s="1" t="s">
        <v>375</v>
      </c>
      <c r="C1621" s="1">
        <v>80</v>
      </c>
      <c r="D1621" s="1" t="s">
        <v>335</v>
      </c>
      <c r="E1621" s="1" t="s">
        <v>109</v>
      </c>
      <c r="F1621" s="1" t="s">
        <v>1</v>
      </c>
      <c r="G1621" s="1" t="s">
        <v>355</v>
      </c>
      <c r="H1621" s="1" t="s">
        <v>162</v>
      </c>
      <c r="I1621" s="1" t="s">
        <v>163</v>
      </c>
      <c r="J1621" s="1"/>
      <c r="K1621" s="7">
        <v>0</v>
      </c>
    </row>
    <row r="1622" spans="1:11" x14ac:dyDescent="0.2">
      <c r="A1622" s="1">
        <v>1621</v>
      </c>
      <c r="B1622" s="1" t="s">
        <v>375</v>
      </c>
      <c r="C1622" s="1">
        <v>80</v>
      </c>
      <c r="D1622" s="1" t="s">
        <v>335</v>
      </c>
      <c r="E1622" s="1" t="s">
        <v>109</v>
      </c>
      <c r="F1622" s="1" t="s">
        <v>1</v>
      </c>
      <c r="G1622" s="1" t="s">
        <v>355</v>
      </c>
      <c r="H1622" s="1" t="s">
        <v>164</v>
      </c>
      <c r="I1622" s="1" t="s">
        <v>165</v>
      </c>
      <c r="J1622" s="1"/>
      <c r="K1622" s="7">
        <v>0</v>
      </c>
    </row>
    <row r="1623" spans="1:11" x14ac:dyDescent="0.2">
      <c r="A1623" s="1">
        <v>1622</v>
      </c>
      <c r="B1623" s="1" t="s">
        <v>375</v>
      </c>
      <c r="C1623" s="1">
        <v>80</v>
      </c>
      <c r="D1623" s="1" t="s">
        <v>335</v>
      </c>
      <c r="E1623" s="1" t="s">
        <v>109</v>
      </c>
      <c r="F1623" s="1" t="s">
        <v>1</v>
      </c>
      <c r="G1623" s="1" t="s">
        <v>355</v>
      </c>
      <c r="H1623" s="1" t="s">
        <v>166</v>
      </c>
      <c r="I1623" s="1" t="s">
        <v>167</v>
      </c>
      <c r="J1623" s="1">
        <v>0</v>
      </c>
      <c r="K1623" s="7">
        <v>0</v>
      </c>
    </row>
    <row r="1624" spans="1:11" x14ac:dyDescent="0.2">
      <c r="A1624" s="1">
        <v>1623</v>
      </c>
      <c r="B1624" s="1" t="s">
        <v>375</v>
      </c>
      <c r="C1624" s="1">
        <v>80</v>
      </c>
      <c r="D1624" s="1" t="s">
        <v>335</v>
      </c>
      <c r="E1624" s="1" t="s">
        <v>109</v>
      </c>
      <c r="F1624" s="1" t="s">
        <v>1</v>
      </c>
      <c r="G1624" s="1" t="s">
        <v>355</v>
      </c>
      <c r="H1624" s="1" t="s">
        <v>168</v>
      </c>
      <c r="I1624" s="1" t="s">
        <v>169</v>
      </c>
      <c r="J1624" s="1">
        <v>0</v>
      </c>
      <c r="K1624" s="7">
        <v>0</v>
      </c>
    </row>
    <row r="1625" spans="1:11" x14ac:dyDescent="0.2">
      <c r="A1625" s="1">
        <v>1624</v>
      </c>
      <c r="B1625" s="1" t="s">
        <v>375</v>
      </c>
      <c r="C1625" s="1">
        <v>80</v>
      </c>
      <c r="D1625" s="1" t="s">
        <v>335</v>
      </c>
      <c r="E1625" s="1" t="s">
        <v>109</v>
      </c>
      <c r="F1625" s="1" t="s">
        <v>1</v>
      </c>
      <c r="G1625" s="1" t="s">
        <v>355</v>
      </c>
      <c r="H1625" s="1" t="s">
        <v>170</v>
      </c>
      <c r="I1625" s="1" t="s">
        <v>171</v>
      </c>
      <c r="J1625" s="1">
        <v>0</v>
      </c>
      <c r="K1625" s="7">
        <v>0</v>
      </c>
    </row>
    <row r="1626" spans="1:11" x14ac:dyDescent="0.2">
      <c r="A1626" s="1">
        <v>1625</v>
      </c>
      <c r="B1626" s="1" t="s">
        <v>375</v>
      </c>
      <c r="C1626" s="1">
        <v>80</v>
      </c>
      <c r="D1626" s="1" t="s">
        <v>335</v>
      </c>
      <c r="E1626" s="1" t="s">
        <v>109</v>
      </c>
      <c r="F1626" s="1" t="s">
        <v>1</v>
      </c>
      <c r="G1626" s="1" t="s">
        <v>355</v>
      </c>
      <c r="H1626" s="1" t="s">
        <v>172</v>
      </c>
      <c r="I1626" s="1" t="s">
        <v>173</v>
      </c>
      <c r="J1626" s="1">
        <v>0</v>
      </c>
      <c r="K1626" s="7">
        <v>0</v>
      </c>
    </row>
    <row r="1627" spans="1:11" x14ac:dyDescent="0.2">
      <c r="A1627" s="1">
        <v>1626</v>
      </c>
      <c r="B1627" s="1" t="s">
        <v>375</v>
      </c>
      <c r="C1627" s="1">
        <v>80</v>
      </c>
      <c r="D1627" s="1" t="s">
        <v>335</v>
      </c>
      <c r="E1627" s="1" t="s">
        <v>109</v>
      </c>
      <c r="F1627" s="1" t="s">
        <v>1</v>
      </c>
      <c r="G1627" s="1" t="s">
        <v>355</v>
      </c>
      <c r="H1627" s="1" t="s">
        <v>174</v>
      </c>
      <c r="I1627" s="1" t="s">
        <v>175</v>
      </c>
      <c r="J1627" s="1">
        <v>3.96</v>
      </c>
      <c r="K1627" s="7">
        <v>126536</v>
      </c>
    </row>
    <row r="1628" spans="1:11" x14ac:dyDescent="0.2">
      <c r="A1628" s="1">
        <v>1627</v>
      </c>
      <c r="B1628" s="1" t="s">
        <v>375</v>
      </c>
      <c r="C1628" s="1">
        <v>80</v>
      </c>
      <c r="D1628" s="1" t="s">
        <v>335</v>
      </c>
      <c r="E1628" s="1" t="s">
        <v>109</v>
      </c>
      <c r="F1628" s="1" t="s">
        <v>1</v>
      </c>
      <c r="G1628" s="1" t="s">
        <v>355</v>
      </c>
      <c r="H1628" s="1" t="s">
        <v>176</v>
      </c>
      <c r="I1628" s="1" t="s">
        <v>177</v>
      </c>
      <c r="J1628" s="1">
        <v>0</v>
      </c>
      <c r="K1628" s="7">
        <v>0</v>
      </c>
    </row>
    <row r="1629" spans="1:11" x14ac:dyDescent="0.2">
      <c r="A1629" s="1">
        <v>1628</v>
      </c>
      <c r="B1629" s="1" t="s">
        <v>375</v>
      </c>
      <c r="C1629" s="1">
        <v>80</v>
      </c>
      <c r="D1629" s="1" t="s">
        <v>335</v>
      </c>
      <c r="E1629" s="1" t="s">
        <v>109</v>
      </c>
      <c r="F1629" s="1" t="s">
        <v>1</v>
      </c>
      <c r="G1629" s="1" t="s">
        <v>355</v>
      </c>
      <c r="H1629" s="1" t="s">
        <v>178</v>
      </c>
      <c r="I1629" s="1" t="s">
        <v>179</v>
      </c>
      <c r="J1629" s="1">
        <v>0.5</v>
      </c>
      <c r="K1629" s="7">
        <v>17085</v>
      </c>
    </row>
    <row r="1630" spans="1:11" x14ac:dyDescent="0.2">
      <c r="A1630" s="1">
        <v>1629</v>
      </c>
      <c r="B1630" s="1" t="s">
        <v>375</v>
      </c>
      <c r="C1630" s="1">
        <v>80</v>
      </c>
      <c r="D1630" s="1" t="s">
        <v>335</v>
      </c>
      <c r="E1630" s="1" t="s">
        <v>109</v>
      </c>
      <c r="F1630" s="1" t="s">
        <v>1</v>
      </c>
      <c r="G1630" s="1" t="s">
        <v>355</v>
      </c>
      <c r="H1630" s="1" t="s">
        <v>180</v>
      </c>
      <c r="I1630" s="1" t="s">
        <v>181</v>
      </c>
      <c r="J1630" s="1">
        <v>0</v>
      </c>
      <c r="K1630" s="7">
        <v>0</v>
      </c>
    </row>
    <row r="1631" spans="1:11" x14ac:dyDescent="0.2">
      <c r="A1631" s="1">
        <v>1630</v>
      </c>
      <c r="B1631" s="1" t="s">
        <v>375</v>
      </c>
      <c r="C1631" s="1">
        <v>80</v>
      </c>
      <c r="D1631" s="1" t="s">
        <v>335</v>
      </c>
      <c r="E1631" s="1" t="s">
        <v>109</v>
      </c>
      <c r="F1631" s="1" t="s">
        <v>1</v>
      </c>
      <c r="G1631" s="1" t="s">
        <v>355</v>
      </c>
      <c r="H1631" s="1" t="s">
        <v>182</v>
      </c>
      <c r="I1631" s="1" t="s">
        <v>183</v>
      </c>
      <c r="J1631" s="1"/>
      <c r="K1631" s="7">
        <v>0</v>
      </c>
    </row>
    <row r="1632" spans="1:11" x14ac:dyDescent="0.2">
      <c r="A1632" s="1">
        <v>1631</v>
      </c>
      <c r="B1632" s="1" t="s">
        <v>375</v>
      </c>
      <c r="C1632" s="1">
        <v>80</v>
      </c>
      <c r="D1632" s="1" t="s">
        <v>335</v>
      </c>
      <c r="E1632" s="1" t="s">
        <v>109</v>
      </c>
      <c r="F1632" s="1" t="s">
        <v>1</v>
      </c>
      <c r="G1632" s="1" t="s">
        <v>353</v>
      </c>
      <c r="H1632" s="1" t="s">
        <v>184</v>
      </c>
      <c r="I1632" s="1" t="s">
        <v>185</v>
      </c>
      <c r="J1632" s="1"/>
      <c r="K1632" s="7">
        <v>0</v>
      </c>
    </row>
    <row r="1633" spans="1:11" x14ac:dyDescent="0.2">
      <c r="A1633" s="1">
        <v>1632</v>
      </c>
      <c r="B1633" s="1" t="s">
        <v>375</v>
      </c>
      <c r="C1633" s="1">
        <v>80</v>
      </c>
      <c r="D1633" s="1" t="s">
        <v>335</v>
      </c>
      <c r="E1633" s="1" t="s">
        <v>109</v>
      </c>
      <c r="F1633" s="1" t="s">
        <v>8</v>
      </c>
      <c r="G1633" s="1" t="s">
        <v>353</v>
      </c>
      <c r="H1633" s="1" t="s">
        <v>186</v>
      </c>
      <c r="I1633" s="1" t="s">
        <v>187</v>
      </c>
      <c r="J1633" s="1">
        <v>5.51</v>
      </c>
      <c r="K1633" s="7">
        <v>224984</v>
      </c>
    </row>
    <row r="1634" spans="1:11" x14ac:dyDescent="0.2">
      <c r="A1634" s="1">
        <v>1633</v>
      </c>
      <c r="B1634" s="1" t="s">
        <v>375</v>
      </c>
      <c r="C1634" s="1">
        <v>80</v>
      </c>
      <c r="D1634" s="1" t="s">
        <v>335</v>
      </c>
      <c r="E1634" s="1" t="s">
        <v>188</v>
      </c>
      <c r="F1634" s="1" t="s">
        <v>8</v>
      </c>
      <c r="G1634" s="1" t="s">
        <v>353</v>
      </c>
      <c r="H1634" s="1" t="s">
        <v>189</v>
      </c>
      <c r="I1634" s="1" t="s">
        <v>190</v>
      </c>
      <c r="J1634" s="1">
        <v>5.51</v>
      </c>
      <c r="K1634" s="7">
        <v>224984</v>
      </c>
    </row>
    <row r="1635" spans="1:11" x14ac:dyDescent="0.2">
      <c r="A1635" s="1">
        <v>1634</v>
      </c>
      <c r="B1635" s="1" t="s">
        <v>375</v>
      </c>
      <c r="C1635" s="1">
        <v>80</v>
      </c>
      <c r="D1635" s="1" t="s">
        <v>335</v>
      </c>
      <c r="E1635" s="1" t="s">
        <v>188</v>
      </c>
      <c r="F1635" s="1" t="s">
        <v>1</v>
      </c>
      <c r="G1635" s="1" t="s">
        <v>353</v>
      </c>
      <c r="H1635" s="1" t="s">
        <v>191</v>
      </c>
      <c r="I1635" s="1" t="s">
        <v>192</v>
      </c>
      <c r="J1635" s="1">
        <v>0</v>
      </c>
      <c r="K1635" s="7">
        <v>0</v>
      </c>
    </row>
    <row r="1636" spans="1:11" x14ac:dyDescent="0.2">
      <c r="A1636" s="1">
        <v>1635</v>
      </c>
      <c r="B1636" s="1" t="s">
        <v>375</v>
      </c>
      <c r="C1636" s="1">
        <v>80</v>
      </c>
      <c r="D1636" s="1" t="s">
        <v>335</v>
      </c>
      <c r="E1636" s="1" t="s">
        <v>188</v>
      </c>
      <c r="F1636" s="1" t="s">
        <v>1</v>
      </c>
      <c r="G1636" s="1" t="s">
        <v>353</v>
      </c>
      <c r="H1636" s="1" t="s">
        <v>193</v>
      </c>
      <c r="I1636" s="1" t="s">
        <v>194</v>
      </c>
      <c r="J1636" s="1">
        <v>0</v>
      </c>
      <c r="K1636" s="7">
        <v>0</v>
      </c>
    </row>
    <row r="1637" spans="1:11" x14ac:dyDescent="0.2">
      <c r="A1637" s="1">
        <v>1636</v>
      </c>
      <c r="B1637" s="1" t="s">
        <v>375</v>
      </c>
      <c r="C1637" s="1">
        <v>80</v>
      </c>
      <c r="D1637" s="1" t="s">
        <v>335</v>
      </c>
      <c r="E1637" s="1" t="s">
        <v>188</v>
      </c>
      <c r="F1637" s="1" t="s">
        <v>1</v>
      </c>
      <c r="G1637" s="1" t="s">
        <v>353</v>
      </c>
      <c r="H1637" s="1" t="s">
        <v>195</v>
      </c>
      <c r="I1637" s="1" t="s">
        <v>196</v>
      </c>
      <c r="J1637" s="1">
        <v>0</v>
      </c>
      <c r="K1637" s="7">
        <v>0</v>
      </c>
    </row>
    <row r="1638" spans="1:11" x14ac:dyDescent="0.2">
      <c r="A1638" s="1">
        <v>1637</v>
      </c>
      <c r="B1638" s="1" t="s">
        <v>375</v>
      </c>
      <c r="C1638" s="1">
        <v>80</v>
      </c>
      <c r="D1638" s="1" t="s">
        <v>335</v>
      </c>
      <c r="E1638" s="1" t="s">
        <v>188</v>
      </c>
      <c r="F1638" s="1" t="s">
        <v>1</v>
      </c>
      <c r="G1638" s="1" t="s">
        <v>353</v>
      </c>
      <c r="H1638" s="1" t="s">
        <v>197</v>
      </c>
      <c r="I1638" s="1" t="s">
        <v>198</v>
      </c>
      <c r="J1638" s="1"/>
      <c r="K1638" s="7">
        <v>0</v>
      </c>
    </row>
    <row r="1639" spans="1:11" x14ac:dyDescent="0.2">
      <c r="A1639" s="1">
        <v>1638</v>
      </c>
      <c r="B1639" s="1" t="s">
        <v>375</v>
      </c>
      <c r="C1639" s="1">
        <v>80</v>
      </c>
      <c r="D1639" s="1" t="s">
        <v>335</v>
      </c>
      <c r="E1639" s="1" t="s">
        <v>188</v>
      </c>
      <c r="F1639" s="1" t="s">
        <v>8</v>
      </c>
      <c r="G1639" s="1" t="s">
        <v>353</v>
      </c>
      <c r="H1639" s="1" t="s">
        <v>199</v>
      </c>
      <c r="I1639" s="1" t="s">
        <v>200</v>
      </c>
      <c r="J1639" s="1">
        <v>0</v>
      </c>
      <c r="K1639" s="7">
        <v>0</v>
      </c>
    </row>
    <row r="1640" spans="1:11" x14ac:dyDescent="0.2">
      <c r="A1640" s="1">
        <v>1639</v>
      </c>
      <c r="B1640" s="1" t="s">
        <v>375</v>
      </c>
      <c r="C1640" s="1">
        <v>80</v>
      </c>
      <c r="D1640" s="1" t="s">
        <v>335</v>
      </c>
      <c r="E1640" s="1" t="s">
        <v>188</v>
      </c>
      <c r="F1640" s="1" t="s">
        <v>1</v>
      </c>
      <c r="G1640" s="1" t="s">
        <v>353</v>
      </c>
      <c r="H1640" s="1" t="s">
        <v>201</v>
      </c>
      <c r="I1640" s="1" t="s">
        <v>202</v>
      </c>
      <c r="J1640" s="1"/>
      <c r="K1640" s="7">
        <v>0</v>
      </c>
    </row>
    <row r="1641" spans="1:11" x14ac:dyDescent="0.2">
      <c r="A1641" s="1">
        <v>1640</v>
      </c>
      <c r="B1641" s="1" t="s">
        <v>375</v>
      </c>
      <c r="C1641" s="1">
        <v>80</v>
      </c>
      <c r="D1641" s="1" t="s">
        <v>335</v>
      </c>
      <c r="E1641" s="1" t="s">
        <v>188</v>
      </c>
      <c r="F1641" s="1" t="s">
        <v>8</v>
      </c>
      <c r="G1641" s="1" t="s">
        <v>353</v>
      </c>
      <c r="H1641" s="1" t="s">
        <v>203</v>
      </c>
      <c r="I1641" s="1" t="s">
        <v>204</v>
      </c>
      <c r="J1641" s="1">
        <v>5.51</v>
      </c>
      <c r="K1641" s="7">
        <v>224984</v>
      </c>
    </row>
    <row r="1642" spans="1:11" x14ac:dyDescent="0.2">
      <c r="A1642" s="1">
        <v>1641</v>
      </c>
      <c r="B1642" s="1" t="s">
        <v>375</v>
      </c>
      <c r="C1642" s="1">
        <v>80</v>
      </c>
      <c r="D1642" s="1" t="s">
        <v>335</v>
      </c>
      <c r="E1642" s="1" t="s">
        <v>188</v>
      </c>
      <c r="F1642" s="1" t="s">
        <v>1</v>
      </c>
      <c r="G1642" s="1" t="s">
        <v>353</v>
      </c>
      <c r="H1642" s="1" t="s">
        <v>205</v>
      </c>
      <c r="I1642" s="1" t="s">
        <v>206</v>
      </c>
      <c r="J1642" s="1"/>
      <c r="K1642" s="7">
        <v>17999</v>
      </c>
    </row>
    <row r="1643" spans="1:11" x14ac:dyDescent="0.2">
      <c r="A1643" s="1">
        <v>1642</v>
      </c>
      <c r="B1643" s="1" t="s">
        <v>375</v>
      </c>
      <c r="C1643" s="1">
        <v>80</v>
      </c>
      <c r="D1643" s="1" t="s">
        <v>335</v>
      </c>
      <c r="E1643" s="1" t="s">
        <v>188</v>
      </c>
      <c r="F1643" s="1" t="s">
        <v>1</v>
      </c>
      <c r="G1643" s="1" t="s">
        <v>353</v>
      </c>
      <c r="H1643" s="1" t="s">
        <v>207</v>
      </c>
      <c r="I1643" s="1" t="s">
        <v>208</v>
      </c>
      <c r="J1643" s="1"/>
      <c r="K1643" s="7">
        <v>27923</v>
      </c>
    </row>
    <row r="1644" spans="1:11" x14ac:dyDescent="0.2">
      <c r="A1644" s="1">
        <v>1643</v>
      </c>
      <c r="B1644" s="1" t="s">
        <v>375</v>
      </c>
      <c r="C1644" s="1">
        <v>80</v>
      </c>
      <c r="D1644" s="1" t="s">
        <v>335</v>
      </c>
      <c r="E1644" s="1" t="s">
        <v>188</v>
      </c>
      <c r="F1644" s="1" t="s">
        <v>1</v>
      </c>
      <c r="G1644" s="1" t="s">
        <v>353</v>
      </c>
      <c r="H1644" s="1" t="s">
        <v>209</v>
      </c>
      <c r="I1644" s="1" t="s">
        <v>210</v>
      </c>
      <c r="J1644" s="1"/>
      <c r="K1644" s="7">
        <v>0</v>
      </c>
    </row>
    <row r="1645" spans="1:11" x14ac:dyDescent="0.2">
      <c r="A1645" s="1">
        <v>1644</v>
      </c>
      <c r="B1645" s="1" t="s">
        <v>375</v>
      </c>
      <c r="C1645" s="1">
        <v>80</v>
      </c>
      <c r="D1645" s="1" t="s">
        <v>335</v>
      </c>
      <c r="E1645" s="1" t="s">
        <v>188</v>
      </c>
      <c r="F1645" s="1" t="s">
        <v>8</v>
      </c>
      <c r="G1645" s="1" t="s">
        <v>353</v>
      </c>
      <c r="H1645" s="1" t="s">
        <v>211</v>
      </c>
      <c r="I1645" s="1" t="s">
        <v>212</v>
      </c>
      <c r="J1645" s="1"/>
      <c r="K1645" s="7">
        <v>270906</v>
      </c>
    </row>
    <row r="1646" spans="1:11" x14ac:dyDescent="0.2">
      <c r="A1646" s="1">
        <v>1645</v>
      </c>
      <c r="B1646" s="1" t="s">
        <v>375</v>
      </c>
      <c r="C1646" s="1">
        <v>80</v>
      </c>
      <c r="D1646" s="1" t="s">
        <v>335</v>
      </c>
      <c r="E1646" s="1" t="s">
        <v>188</v>
      </c>
      <c r="F1646" s="1" t="s">
        <v>1</v>
      </c>
      <c r="G1646" s="1" t="s">
        <v>353</v>
      </c>
      <c r="H1646" s="1" t="s">
        <v>213</v>
      </c>
      <c r="I1646" s="1" t="s">
        <v>214</v>
      </c>
      <c r="J1646" s="1"/>
      <c r="K1646" s="7">
        <v>0</v>
      </c>
    </row>
    <row r="1647" spans="1:11" x14ac:dyDescent="0.2">
      <c r="A1647" s="1">
        <v>1646</v>
      </c>
      <c r="B1647" s="1" t="s">
        <v>375</v>
      </c>
      <c r="C1647" s="1">
        <v>80</v>
      </c>
      <c r="D1647" s="1" t="s">
        <v>335</v>
      </c>
      <c r="E1647" s="1" t="s">
        <v>188</v>
      </c>
      <c r="F1647" s="1" t="s">
        <v>1</v>
      </c>
      <c r="G1647" s="1" t="s">
        <v>353</v>
      </c>
      <c r="H1647" s="1" t="s">
        <v>215</v>
      </c>
      <c r="I1647" s="1" t="s">
        <v>216</v>
      </c>
      <c r="J1647" s="1"/>
      <c r="K1647" s="7">
        <v>0</v>
      </c>
    </row>
    <row r="1648" spans="1:11" x14ac:dyDescent="0.2">
      <c r="A1648" s="1">
        <v>1647</v>
      </c>
      <c r="B1648" s="1" t="s">
        <v>375</v>
      </c>
      <c r="C1648" s="1">
        <v>80</v>
      </c>
      <c r="D1648" s="1" t="s">
        <v>335</v>
      </c>
      <c r="E1648" s="1" t="s">
        <v>188</v>
      </c>
      <c r="F1648" s="1" t="s">
        <v>1</v>
      </c>
      <c r="G1648" s="1" t="s">
        <v>353</v>
      </c>
      <c r="H1648" s="1" t="s">
        <v>217</v>
      </c>
      <c r="I1648" s="1" t="s">
        <v>218</v>
      </c>
      <c r="J1648" s="1"/>
      <c r="K1648" s="7">
        <v>0</v>
      </c>
    </row>
    <row r="1649" spans="1:11" x14ac:dyDescent="0.2">
      <c r="A1649" s="1">
        <v>1648</v>
      </c>
      <c r="B1649" s="1" t="s">
        <v>375</v>
      </c>
      <c r="C1649" s="1">
        <v>80</v>
      </c>
      <c r="D1649" s="1" t="s">
        <v>335</v>
      </c>
      <c r="E1649" s="1" t="s">
        <v>188</v>
      </c>
      <c r="F1649" s="1" t="s">
        <v>1</v>
      </c>
      <c r="G1649" s="1" t="s">
        <v>353</v>
      </c>
      <c r="H1649" s="1" t="s">
        <v>219</v>
      </c>
      <c r="I1649" s="1" t="s">
        <v>220</v>
      </c>
      <c r="J1649" s="1"/>
      <c r="K1649" s="7">
        <v>0</v>
      </c>
    </row>
    <row r="1650" spans="1:11" x14ac:dyDescent="0.2">
      <c r="A1650" s="1">
        <v>1649</v>
      </c>
      <c r="B1650" s="1" t="s">
        <v>375</v>
      </c>
      <c r="C1650" s="1">
        <v>80</v>
      </c>
      <c r="D1650" s="1" t="s">
        <v>335</v>
      </c>
      <c r="E1650" s="1" t="s">
        <v>188</v>
      </c>
      <c r="F1650" s="1" t="s">
        <v>8</v>
      </c>
      <c r="G1650" s="1" t="s">
        <v>353</v>
      </c>
      <c r="H1650" s="1" t="s">
        <v>221</v>
      </c>
      <c r="I1650" s="1" t="s">
        <v>222</v>
      </c>
      <c r="J1650" s="1"/>
      <c r="K1650" s="7">
        <v>0</v>
      </c>
    </row>
    <row r="1651" spans="1:11" x14ac:dyDescent="0.2">
      <c r="A1651" s="1">
        <v>1650</v>
      </c>
      <c r="B1651" s="1" t="s">
        <v>375</v>
      </c>
      <c r="C1651" s="1">
        <v>80</v>
      </c>
      <c r="D1651" s="1" t="s">
        <v>335</v>
      </c>
      <c r="E1651" s="1" t="s">
        <v>188</v>
      </c>
      <c r="F1651" s="1" t="s">
        <v>1</v>
      </c>
      <c r="G1651" s="1" t="s">
        <v>353</v>
      </c>
      <c r="H1651" s="1" t="s">
        <v>223</v>
      </c>
      <c r="I1651" s="1" t="s">
        <v>224</v>
      </c>
      <c r="J1651" s="1"/>
      <c r="K1651" s="7"/>
    </row>
    <row r="1652" spans="1:11" x14ac:dyDescent="0.2">
      <c r="A1652" s="1">
        <v>1651</v>
      </c>
      <c r="B1652" s="1" t="s">
        <v>375</v>
      </c>
      <c r="C1652" s="1">
        <v>80</v>
      </c>
      <c r="D1652" s="1" t="s">
        <v>335</v>
      </c>
      <c r="E1652" s="1" t="s">
        <v>188</v>
      </c>
      <c r="F1652" s="1" t="s">
        <v>1</v>
      </c>
      <c r="G1652" s="1" t="s">
        <v>353</v>
      </c>
      <c r="H1652" s="1" t="s">
        <v>225</v>
      </c>
      <c r="I1652" s="1" t="s">
        <v>226</v>
      </c>
      <c r="J1652" s="1"/>
      <c r="K1652" s="7"/>
    </row>
    <row r="1653" spans="1:11" x14ac:dyDescent="0.2">
      <c r="A1653" s="1">
        <v>1652</v>
      </c>
      <c r="B1653" s="1" t="s">
        <v>375</v>
      </c>
      <c r="C1653" s="1">
        <v>80</v>
      </c>
      <c r="D1653" s="1" t="s">
        <v>335</v>
      </c>
      <c r="E1653" s="1" t="s">
        <v>188</v>
      </c>
      <c r="F1653" s="1" t="s">
        <v>1</v>
      </c>
      <c r="G1653" s="1" t="s">
        <v>353</v>
      </c>
      <c r="H1653" s="1" t="s">
        <v>227</v>
      </c>
      <c r="I1653" s="1" t="s">
        <v>228</v>
      </c>
      <c r="J1653" s="1"/>
      <c r="K1653" s="7"/>
    </row>
    <row r="1654" spans="1:11" x14ac:dyDescent="0.2">
      <c r="A1654" s="1">
        <v>1653</v>
      </c>
      <c r="B1654" s="1" t="s">
        <v>375</v>
      </c>
      <c r="C1654" s="1">
        <v>80</v>
      </c>
      <c r="D1654" s="1" t="s">
        <v>335</v>
      </c>
      <c r="E1654" s="1" t="s">
        <v>188</v>
      </c>
      <c r="F1654" s="1" t="s">
        <v>1</v>
      </c>
      <c r="G1654" s="1" t="s">
        <v>353</v>
      </c>
      <c r="H1654" s="1" t="s">
        <v>229</v>
      </c>
      <c r="I1654" s="1" t="s">
        <v>230</v>
      </c>
      <c r="J1654" s="1"/>
      <c r="K1654" s="7"/>
    </row>
    <row r="1655" spans="1:11" x14ac:dyDescent="0.2">
      <c r="A1655" s="1">
        <v>1654</v>
      </c>
      <c r="B1655" s="1" t="s">
        <v>375</v>
      </c>
      <c r="C1655" s="1">
        <v>80</v>
      </c>
      <c r="D1655" s="1" t="s">
        <v>335</v>
      </c>
      <c r="E1655" s="1" t="s">
        <v>188</v>
      </c>
      <c r="F1655" s="1" t="s">
        <v>1</v>
      </c>
      <c r="G1655" s="1" t="s">
        <v>353</v>
      </c>
      <c r="H1655" s="1" t="s">
        <v>231</v>
      </c>
      <c r="I1655" s="1" t="s">
        <v>232</v>
      </c>
      <c r="J1655" s="1"/>
      <c r="K1655" s="7">
        <v>455</v>
      </c>
    </row>
    <row r="1656" spans="1:11" x14ac:dyDescent="0.2">
      <c r="A1656" s="1">
        <v>1655</v>
      </c>
      <c r="B1656" s="1" t="s">
        <v>375</v>
      </c>
      <c r="C1656" s="1">
        <v>80</v>
      </c>
      <c r="D1656" s="1" t="s">
        <v>335</v>
      </c>
      <c r="E1656" s="1" t="s">
        <v>188</v>
      </c>
      <c r="F1656" s="1" t="s">
        <v>1</v>
      </c>
      <c r="G1656" s="1" t="s">
        <v>353</v>
      </c>
      <c r="H1656" s="1" t="s">
        <v>233</v>
      </c>
      <c r="I1656" s="1" t="s">
        <v>234</v>
      </c>
      <c r="J1656" s="1"/>
      <c r="K1656" s="7">
        <v>6550</v>
      </c>
    </row>
    <row r="1657" spans="1:11" x14ac:dyDescent="0.2">
      <c r="A1657" s="1">
        <v>1656</v>
      </c>
      <c r="B1657" s="1" t="s">
        <v>375</v>
      </c>
      <c r="C1657" s="1">
        <v>80</v>
      </c>
      <c r="D1657" s="1" t="s">
        <v>335</v>
      </c>
      <c r="E1657" s="1" t="s">
        <v>188</v>
      </c>
      <c r="F1657" s="1" t="s">
        <v>1</v>
      </c>
      <c r="G1657" s="1" t="s">
        <v>353</v>
      </c>
      <c r="H1657" s="1" t="s">
        <v>235</v>
      </c>
      <c r="I1657" s="1" t="s">
        <v>236</v>
      </c>
      <c r="J1657" s="1"/>
      <c r="K1657" s="7">
        <v>225</v>
      </c>
    </row>
    <row r="1658" spans="1:11" x14ac:dyDescent="0.2">
      <c r="A1658" s="1">
        <v>1657</v>
      </c>
      <c r="B1658" s="1" t="s">
        <v>375</v>
      </c>
      <c r="C1658" s="1">
        <v>80</v>
      </c>
      <c r="D1658" s="1" t="s">
        <v>335</v>
      </c>
      <c r="E1658" s="1" t="s">
        <v>188</v>
      </c>
      <c r="F1658" s="1" t="s">
        <v>1</v>
      </c>
      <c r="G1658" s="1" t="s">
        <v>353</v>
      </c>
      <c r="H1658" s="1" t="s">
        <v>237</v>
      </c>
      <c r="I1658" s="1" t="s">
        <v>238</v>
      </c>
      <c r="J1658" s="1"/>
      <c r="K1658" s="7">
        <v>0</v>
      </c>
    </row>
    <row r="1659" spans="1:11" x14ac:dyDescent="0.2">
      <c r="A1659" s="1">
        <v>1658</v>
      </c>
      <c r="B1659" s="1" t="s">
        <v>375</v>
      </c>
      <c r="C1659" s="1">
        <v>80</v>
      </c>
      <c r="D1659" s="1" t="s">
        <v>335</v>
      </c>
      <c r="E1659" s="1" t="s">
        <v>188</v>
      </c>
      <c r="F1659" s="1" t="s">
        <v>1</v>
      </c>
      <c r="G1659" s="1" t="s">
        <v>353</v>
      </c>
      <c r="H1659" s="1" t="s">
        <v>239</v>
      </c>
      <c r="I1659" s="1" t="s">
        <v>240</v>
      </c>
      <c r="J1659" s="1"/>
      <c r="K1659" s="7">
        <v>0</v>
      </c>
    </row>
    <row r="1660" spans="1:11" x14ac:dyDescent="0.2">
      <c r="A1660" s="1">
        <v>1659</v>
      </c>
      <c r="B1660" s="1" t="s">
        <v>375</v>
      </c>
      <c r="C1660" s="1">
        <v>80</v>
      </c>
      <c r="D1660" s="1" t="s">
        <v>335</v>
      </c>
      <c r="E1660" s="1" t="s">
        <v>188</v>
      </c>
      <c r="F1660" s="1" t="s">
        <v>1</v>
      </c>
      <c r="G1660" s="1" t="s">
        <v>353</v>
      </c>
      <c r="H1660" s="1" t="s">
        <v>241</v>
      </c>
      <c r="I1660" s="1" t="s">
        <v>242</v>
      </c>
      <c r="J1660" s="1"/>
      <c r="K1660" s="7"/>
    </row>
    <row r="1661" spans="1:11" x14ac:dyDescent="0.2">
      <c r="A1661" s="1">
        <v>1660</v>
      </c>
      <c r="B1661" s="1" t="s">
        <v>375</v>
      </c>
      <c r="C1661" s="1">
        <v>80</v>
      </c>
      <c r="D1661" s="1" t="s">
        <v>335</v>
      </c>
      <c r="E1661" s="1" t="s">
        <v>188</v>
      </c>
      <c r="F1661" s="1" t="s">
        <v>1</v>
      </c>
      <c r="G1661" s="1" t="s">
        <v>353</v>
      </c>
      <c r="H1661" s="1" t="s">
        <v>243</v>
      </c>
      <c r="I1661" s="1" t="s">
        <v>244</v>
      </c>
      <c r="J1661" s="1"/>
      <c r="K1661" s="7"/>
    </row>
    <row r="1662" spans="1:11" x14ac:dyDescent="0.2">
      <c r="A1662" s="1">
        <v>1661</v>
      </c>
      <c r="B1662" s="1" t="s">
        <v>375</v>
      </c>
      <c r="C1662" s="1">
        <v>80</v>
      </c>
      <c r="D1662" s="1" t="s">
        <v>335</v>
      </c>
      <c r="E1662" s="1" t="s">
        <v>188</v>
      </c>
      <c r="F1662" s="1" t="s">
        <v>1</v>
      </c>
      <c r="G1662" s="1" t="s">
        <v>353</v>
      </c>
      <c r="H1662" s="1" t="s">
        <v>245</v>
      </c>
      <c r="I1662" s="1" t="s">
        <v>246</v>
      </c>
      <c r="J1662" s="1"/>
      <c r="K1662" s="7"/>
    </row>
    <row r="1663" spans="1:11" x14ac:dyDescent="0.2">
      <c r="A1663" s="1">
        <v>1662</v>
      </c>
      <c r="B1663" s="1" t="s">
        <v>375</v>
      </c>
      <c r="C1663" s="1">
        <v>80</v>
      </c>
      <c r="D1663" s="1" t="s">
        <v>335</v>
      </c>
      <c r="E1663" s="1" t="s">
        <v>188</v>
      </c>
      <c r="F1663" s="1" t="s">
        <v>1</v>
      </c>
      <c r="G1663" s="1" t="s">
        <v>353</v>
      </c>
      <c r="H1663" s="1" t="s">
        <v>247</v>
      </c>
      <c r="I1663" s="1" t="s">
        <v>248</v>
      </c>
      <c r="J1663" s="1"/>
      <c r="K1663" s="7">
        <v>23169</v>
      </c>
    </row>
    <row r="1664" spans="1:11" x14ac:dyDescent="0.2">
      <c r="A1664" s="1">
        <v>1663</v>
      </c>
      <c r="B1664" s="1" t="s">
        <v>375</v>
      </c>
      <c r="C1664" s="1">
        <v>80</v>
      </c>
      <c r="D1664" s="1" t="s">
        <v>335</v>
      </c>
      <c r="E1664" s="1" t="s">
        <v>188</v>
      </c>
      <c r="F1664" s="1" t="s">
        <v>1</v>
      </c>
      <c r="G1664" s="1" t="s">
        <v>353</v>
      </c>
      <c r="H1664" s="1" t="s">
        <v>249</v>
      </c>
      <c r="I1664" s="1" t="s">
        <v>250</v>
      </c>
      <c r="J1664" s="1"/>
      <c r="K1664" s="7"/>
    </row>
    <row r="1665" spans="1:11" x14ac:dyDescent="0.2">
      <c r="A1665" s="1">
        <v>1664</v>
      </c>
      <c r="B1665" s="1" t="s">
        <v>375</v>
      </c>
      <c r="C1665" s="1">
        <v>80</v>
      </c>
      <c r="D1665" s="1" t="s">
        <v>335</v>
      </c>
      <c r="E1665" s="1" t="s">
        <v>188</v>
      </c>
      <c r="F1665" s="1" t="s">
        <v>1</v>
      </c>
      <c r="G1665" s="1" t="s">
        <v>353</v>
      </c>
      <c r="H1665" s="1" t="s">
        <v>251</v>
      </c>
      <c r="I1665" s="1" t="s">
        <v>252</v>
      </c>
      <c r="J1665" s="1"/>
      <c r="K1665" s="7"/>
    </row>
    <row r="1666" spans="1:11" x14ac:dyDescent="0.2">
      <c r="A1666" s="1">
        <v>1665</v>
      </c>
      <c r="B1666" s="1" t="s">
        <v>375</v>
      </c>
      <c r="C1666" s="1">
        <v>80</v>
      </c>
      <c r="D1666" s="1" t="s">
        <v>335</v>
      </c>
      <c r="E1666" s="1" t="s">
        <v>188</v>
      </c>
      <c r="F1666" s="1" t="s">
        <v>1</v>
      </c>
      <c r="G1666" s="1" t="s">
        <v>353</v>
      </c>
      <c r="H1666" s="1" t="s">
        <v>253</v>
      </c>
      <c r="I1666" s="1" t="s">
        <v>254</v>
      </c>
      <c r="J1666" s="1"/>
      <c r="K1666" s="7">
        <v>314</v>
      </c>
    </row>
    <row r="1667" spans="1:11" x14ac:dyDescent="0.2">
      <c r="A1667" s="1">
        <v>1666</v>
      </c>
      <c r="B1667" s="1" t="s">
        <v>375</v>
      </c>
      <c r="C1667" s="1">
        <v>80</v>
      </c>
      <c r="D1667" s="1" t="s">
        <v>335</v>
      </c>
      <c r="E1667" s="1" t="s">
        <v>188</v>
      </c>
      <c r="F1667" s="1" t="s">
        <v>1</v>
      </c>
      <c r="G1667" s="1" t="s">
        <v>353</v>
      </c>
      <c r="H1667" s="1" t="s">
        <v>255</v>
      </c>
      <c r="I1667" s="1" t="s">
        <v>256</v>
      </c>
      <c r="J1667" s="1"/>
      <c r="K1667" s="7"/>
    </row>
    <row r="1668" spans="1:11" x14ac:dyDescent="0.2">
      <c r="A1668" s="1">
        <v>1667</v>
      </c>
      <c r="B1668" s="1" t="s">
        <v>375</v>
      </c>
      <c r="C1668" s="1">
        <v>80</v>
      </c>
      <c r="D1668" s="1" t="s">
        <v>335</v>
      </c>
      <c r="E1668" s="1" t="s">
        <v>188</v>
      </c>
      <c r="F1668" s="1" t="s">
        <v>1</v>
      </c>
      <c r="G1668" s="1" t="s">
        <v>353</v>
      </c>
      <c r="H1668" s="1" t="s">
        <v>257</v>
      </c>
      <c r="I1668" s="1" t="s">
        <v>258</v>
      </c>
      <c r="J1668" s="1"/>
      <c r="K1668" s="7"/>
    </row>
    <row r="1669" spans="1:11" x14ac:dyDescent="0.2">
      <c r="A1669" s="1">
        <v>1668</v>
      </c>
      <c r="B1669" s="1" t="s">
        <v>375</v>
      </c>
      <c r="C1669" s="1">
        <v>80</v>
      </c>
      <c r="D1669" s="1" t="s">
        <v>335</v>
      </c>
      <c r="E1669" s="1" t="s">
        <v>188</v>
      </c>
      <c r="F1669" s="1" t="s">
        <v>8</v>
      </c>
      <c r="G1669" s="1" t="s">
        <v>353</v>
      </c>
      <c r="H1669" s="1" t="s">
        <v>259</v>
      </c>
      <c r="I1669" s="1" t="s">
        <v>260</v>
      </c>
      <c r="J1669" s="1"/>
      <c r="K1669" s="7">
        <v>30713</v>
      </c>
    </row>
    <row r="1670" spans="1:11" x14ac:dyDescent="0.2">
      <c r="A1670" s="1">
        <v>1669</v>
      </c>
      <c r="B1670" s="1" t="s">
        <v>375</v>
      </c>
      <c r="C1670" s="1">
        <v>80</v>
      </c>
      <c r="D1670" s="1" t="s">
        <v>335</v>
      </c>
      <c r="E1670" s="1" t="s">
        <v>188</v>
      </c>
      <c r="F1670" s="1" t="s">
        <v>1</v>
      </c>
      <c r="G1670" s="1" t="s">
        <v>353</v>
      </c>
      <c r="H1670" s="1" t="s">
        <v>261</v>
      </c>
      <c r="I1670" s="1" t="s">
        <v>262</v>
      </c>
      <c r="J1670" s="1"/>
      <c r="K1670" s="7">
        <v>5582</v>
      </c>
    </row>
    <row r="1671" spans="1:11" x14ac:dyDescent="0.2">
      <c r="A1671" s="1">
        <v>1670</v>
      </c>
      <c r="B1671" s="1" t="s">
        <v>375</v>
      </c>
      <c r="C1671" s="1">
        <v>80</v>
      </c>
      <c r="D1671" s="1" t="s">
        <v>335</v>
      </c>
      <c r="E1671" s="1" t="s">
        <v>188</v>
      </c>
      <c r="F1671" s="1" t="s">
        <v>1</v>
      </c>
      <c r="G1671" s="1" t="s">
        <v>353</v>
      </c>
      <c r="H1671" s="1" t="s">
        <v>263</v>
      </c>
      <c r="I1671" s="1" t="s">
        <v>264</v>
      </c>
      <c r="J1671" s="1"/>
      <c r="K1671" s="7"/>
    </row>
    <row r="1672" spans="1:11" x14ac:dyDescent="0.2">
      <c r="A1672" s="1">
        <v>1671</v>
      </c>
      <c r="B1672" s="1" t="s">
        <v>375</v>
      </c>
      <c r="C1672" s="1">
        <v>80</v>
      </c>
      <c r="D1672" s="1" t="s">
        <v>335</v>
      </c>
      <c r="E1672" s="1" t="s">
        <v>188</v>
      </c>
      <c r="F1672" s="1" t="s">
        <v>1</v>
      </c>
      <c r="G1672" s="1" t="s">
        <v>353</v>
      </c>
      <c r="H1672" s="1" t="s">
        <v>265</v>
      </c>
      <c r="I1672" s="1" t="s">
        <v>266</v>
      </c>
      <c r="J1672" s="1"/>
      <c r="K1672" s="7"/>
    </row>
    <row r="1673" spans="1:11" x14ac:dyDescent="0.2">
      <c r="A1673" s="1">
        <v>1672</v>
      </c>
      <c r="B1673" s="1" t="s">
        <v>375</v>
      </c>
      <c r="C1673" s="1">
        <v>80</v>
      </c>
      <c r="D1673" s="1" t="s">
        <v>335</v>
      </c>
      <c r="E1673" s="1" t="s">
        <v>188</v>
      </c>
      <c r="F1673" s="1" t="s">
        <v>1</v>
      </c>
      <c r="G1673" s="1" t="s">
        <v>353</v>
      </c>
      <c r="H1673" s="1" t="s">
        <v>267</v>
      </c>
      <c r="I1673" s="1" t="s">
        <v>268</v>
      </c>
      <c r="J1673" s="1"/>
      <c r="K1673" s="7"/>
    </row>
    <row r="1674" spans="1:11" x14ac:dyDescent="0.2">
      <c r="A1674" s="1">
        <v>1673</v>
      </c>
      <c r="B1674" s="1" t="s">
        <v>375</v>
      </c>
      <c r="C1674" s="1">
        <v>80</v>
      </c>
      <c r="D1674" s="1" t="s">
        <v>335</v>
      </c>
      <c r="E1674" s="1" t="s">
        <v>188</v>
      </c>
      <c r="F1674" s="1" t="s">
        <v>1</v>
      </c>
      <c r="G1674" s="1" t="s">
        <v>353</v>
      </c>
      <c r="H1674" s="1" t="s">
        <v>269</v>
      </c>
      <c r="I1674" s="1" t="s">
        <v>270</v>
      </c>
      <c r="J1674" s="1"/>
      <c r="K1674" s="7"/>
    </row>
    <row r="1675" spans="1:11" x14ac:dyDescent="0.2">
      <c r="A1675" s="1">
        <v>1674</v>
      </c>
      <c r="B1675" s="1" t="s">
        <v>375</v>
      </c>
      <c r="C1675" s="1">
        <v>80</v>
      </c>
      <c r="D1675" s="1" t="s">
        <v>335</v>
      </c>
      <c r="E1675" s="1" t="s">
        <v>188</v>
      </c>
      <c r="F1675" s="1" t="s">
        <v>1</v>
      </c>
      <c r="G1675" s="1" t="s">
        <v>353</v>
      </c>
      <c r="H1675" s="1" t="s">
        <v>271</v>
      </c>
      <c r="I1675" s="1" t="s">
        <v>272</v>
      </c>
      <c r="J1675" s="1"/>
      <c r="K1675" s="7">
        <v>700</v>
      </c>
    </row>
    <row r="1676" spans="1:11" x14ac:dyDescent="0.2">
      <c r="A1676" s="1">
        <v>1675</v>
      </c>
      <c r="B1676" s="1" t="s">
        <v>375</v>
      </c>
      <c r="C1676" s="1">
        <v>80</v>
      </c>
      <c r="D1676" s="1" t="s">
        <v>335</v>
      </c>
      <c r="E1676" s="1" t="s">
        <v>188</v>
      </c>
      <c r="F1676" s="1" t="s">
        <v>8</v>
      </c>
      <c r="G1676" s="1" t="s">
        <v>353</v>
      </c>
      <c r="H1676" s="1" t="s">
        <v>273</v>
      </c>
      <c r="I1676" s="1" t="s">
        <v>274</v>
      </c>
      <c r="J1676" s="1"/>
      <c r="K1676" s="7">
        <v>6282</v>
      </c>
    </row>
    <row r="1677" spans="1:11" x14ac:dyDescent="0.2">
      <c r="A1677" s="1">
        <v>1676</v>
      </c>
      <c r="B1677" s="1" t="s">
        <v>375</v>
      </c>
      <c r="C1677" s="1">
        <v>80</v>
      </c>
      <c r="D1677" s="1" t="s">
        <v>335</v>
      </c>
      <c r="E1677" s="1" t="s">
        <v>188</v>
      </c>
      <c r="F1677" s="1" t="s">
        <v>1</v>
      </c>
      <c r="G1677" s="1" t="s">
        <v>353</v>
      </c>
      <c r="H1677" s="1" t="s">
        <v>275</v>
      </c>
      <c r="I1677" s="1" t="s">
        <v>276</v>
      </c>
      <c r="J1677" s="1"/>
      <c r="K1677" s="7">
        <v>39719</v>
      </c>
    </row>
    <row r="1678" spans="1:11" x14ac:dyDescent="0.2">
      <c r="A1678" s="1">
        <v>1677</v>
      </c>
      <c r="B1678" s="1" t="s">
        <v>375</v>
      </c>
      <c r="C1678" s="1">
        <v>80</v>
      </c>
      <c r="D1678" s="1" t="s">
        <v>335</v>
      </c>
      <c r="E1678" s="1" t="s">
        <v>188</v>
      </c>
      <c r="F1678" s="1" t="s">
        <v>8</v>
      </c>
      <c r="G1678" s="1" t="s">
        <v>353</v>
      </c>
      <c r="H1678" s="1" t="s">
        <v>277</v>
      </c>
      <c r="I1678" s="1" t="s">
        <v>278</v>
      </c>
      <c r="J1678" s="1"/>
      <c r="K1678" s="7">
        <v>347620</v>
      </c>
    </row>
    <row r="1679" spans="1:11" x14ac:dyDescent="0.2">
      <c r="A1679" s="1">
        <v>1678</v>
      </c>
      <c r="B1679" s="1" t="s">
        <v>375</v>
      </c>
      <c r="C1679" s="1">
        <v>80</v>
      </c>
      <c r="D1679" s="1" t="s">
        <v>335</v>
      </c>
      <c r="E1679" s="1" t="s">
        <v>188</v>
      </c>
      <c r="F1679" s="1" t="s">
        <v>1</v>
      </c>
      <c r="G1679" s="1" t="s">
        <v>353</v>
      </c>
      <c r="H1679" s="1" t="s">
        <v>279</v>
      </c>
      <c r="I1679" s="1" t="s">
        <v>280</v>
      </c>
      <c r="J1679" s="1"/>
      <c r="K1679" s="7"/>
    </row>
    <row r="1680" spans="1:11" x14ac:dyDescent="0.2">
      <c r="A1680" s="1">
        <v>1679</v>
      </c>
      <c r="B1680" s="1" t="s">
        <v>375</v>
      </c>
      <c r="C1680" s="1">
        <v>80</v>
      </c>
      <c r="D1680" s="1" t="s">
        <v>335</v>
      </c>
      <c r="E1680" s="1" t="s">
        <v>188</v>
      </c>
      <c r="F1680" s="1" t="s">
        <v>1</v>
      </c>
      <c r="G1680" s="1" t="s">
        <v>353</v>
      </c>
      <c r="H1680" s="1" t="s">
        <v>281</v>
      </c>
      <c r="I1680" s="1" t="s">
        <v>282</v>
      </c>
      <c r="J1680" s="1"/>
      <c r="K1680" s="7">
        <v>927</v>
      </c>
    </row>
    <row r="1681" spans="1:11" x14ac:dyDescent="0.2">
      <c r="A1681" s="1">
        <v>1680</v>
      </c>
      <c r="B1681" s="1" t="s">
        <v>375</v>
      </c>
      <c r="C1681" s="1">
        <v>80</v>
      </c>
      <c r="D1681" s="1" t="s">
        <v>335</v>
      </c>
      <c r="E1681" s="1" t="s">
        <v>188</v>
      </c>
      <c r="F1681" s="1" t="s">
        <v>8</v>
      </c>
      <c r="G1681" s="1" t="s">
        <v>353</v>
      </c>
      <c r="H1681" s="1" t="s">
        <v>283</v>
      </c>
      <c r="I1681" s="1" t="s">
        <v>284</v>
      </c>
      <c r="J1681" s="1"/>
      <c r="K1681" s="7">
        <v>348547</v>
      </c>
    </row>
    <row r="1682" spans="1:11" x14ac:dyDescent="0.2">
      <c r="A1682" s="1">
        <v>1681</v>
      </c>
      <c r="B1682" s="1" t="s">
        <v>375</v>
      </c>
      <c r="C1682" s="1">
        <v>80</v>
      </c>
      <c r="D1682" s="1" t="s">
        <v>335</v>
      </c>
      <c r="E1682" s="1" t="s">
        <v>188</v>
      </c>
      <c r="F1682" s="1" t="s">
        <v>8</v>
      </c>
      <c r="G1682" s="1" t="s">
        <v>353</v>
      </c>
      <c r="H1682" s="1" t="s">
        <v>285</v>
      </c>
      <c r="I1682" s="1" t="s">
        <v>286</v>
      </c>
      <c r="J1682" s="1"/>
      <c r="K1682" s="7">
        <v>339714</v>
      </c>
    </row>
    <row r="1683" spans="1:11" x14ac:dyDescent="0.2">
      <c r="A1683" s="1">
        <v>1682</v>
      </c>
      <c r="B1683" s="1" t="s">
        <v>375</v>
      </c>
      <c r="C1683" s="1">
        <v>80</v>
      </c>
      <c r="D1683" s="1" t="s">
        <v>335</v>
      </c>
      <c r="E1683" s="1" t="s">
        <v>188</v>
      </c>
      <c r="F1683" s="1" t="s">
        <v>1</v>
      </c>
      <c r="G1683" s="1" t="s">
        <v>353</v>
      </c>
      <c r="H1683" s="1" t="s">
        <v>287</v>
      </c>
      <c r="I1683" s="1" t="s">
        <v>288</v>
      </c>
      <c r="J1683" s="1"/>
      <c r="K1683" s="7">
        <v>-8833</v>
      </c>
    </row>
    <row r="1684" spans="1:11" x14ac:dyDescent="0.2">
      <c r="A1684" s="1">
        <v>1683</v>
      </c>
      <c r="B1684" s="1" t="s">
        <v>375</v>
      </c>
      <c r="C1684" s="1">
        <v>80</v>
      </c>
      <c r="D1684" s="1" t="s">
        <v>335</v>
      </c>
      <c r="E1684" s="1" t="s">
        <v>289</v>
      </c>
      <c r="F1684" s="1" t="s">
        <v>1</v>
      </c>
      <c r="G1684" s="1" t="s">
        <v>353</v>
      </c>
      <c r="H1684" s="1" t="s">
        <v>290</v>
      </c>
      <c r="I1684" s="1" t="s">
        <v>291</v>
      </c>
      <c r="J1684" s="1"/>
      <c r="K1684" s="7"/>
    </row>
    <row r="1685" spans="1:11" x14ac:dyDescent="0.2">
      <c r="A1685" s="1">
        <v>1684</v>
      </c>
      <c r="B1685" s="1" t="s">
        <v>375</v>
      </c>
      <c r="C1685" s="1">
        <v>80</v>
      </c>
      <c r="D1685" s="1" t="s">
        <v>335</v>
      </c>
      <c r="E1685" s="1" t="s">
        <v>289</v>
      </c>
      <c r="F1685" s="1" t="s">
        <v>1</v>
      </c>
      <c r="G1685" s="1" t="s">
        <v>353</v>
      </c>
      <c r="H1685" s="1" t="s">
        <v>292</v>
      </c>
      <c r="I1685" s="1" t="s">
        <v>293</v>
      </c>
      <c r="J1685" s="1"/>
      <c r="K1685" s="7"/>
    </row>
    <row r="1686" spans="1:11" x14ac:dyDescent="0.2">
      <c r="A1686" s="1">
        <v>1685</v>
      </c>
      <c r="B1686" s="1" t="s">
        <v>375</v>
      </c>
      <c r="C1686" s="1">
        <v>80</v>
      </c>
      <c r="D1686" s="1" t="s">
        <v>335</v>
      </c>
      <c r="E1686" s="1" t="s">
        <v>289</v>
      </c>
      <c r="F1686" s="1" t="s">
        <v>1</v>
      </c>
      <c r="G1686" s="1" t="s">
        <v>353</v>
      </c>
      <c r="H1686" s="1" t="s">
        <v>294</v>
      </c>
      <c r="I1686" s="1" t="s">
        <v>295</v>
      </c>
      <c r="J1686" s="1"/>
      <c r="K1686" s="7"/>
    </row>
    <row r="1687" spans="1:11" x14ac:dyDescent="0.2">
      <c r="A1687" s="1">
        <v>1686</v>
      </c>
      <c r="B1687" s="1" t="s">
        <v>375</v>
      </c>
      <c r="C1687" s="1">
        <v>80</v>
      </c>
      <c r="D1687" s="1" t="s">
        <v>335</v>
      </c>
      <c r="E1687" s="1" t="s">
        <v>289</v>
      </c>
      <c r="F1687" s="1" t="s">
        <v>1</v>
      </c>
      <c r="G1687" s="1" t="s">
        <v>353</v>
      </c>
      <c r="H1687" s="1" t="s">
        <v>296</v>
      </c>
      <c r="I1687" s="1" t="s">
        <v>297</v>
      </c>
      <c r="J1687" s="1"/>
      <c r="K1687" s="7"/>
    </row>
    <row r="1688" spans="1:11" x14ac:dyDescent="0.2">
      <c r="A1688" s="1">
        <v>1687</v>
      </c>
      <c r="B1688" s="1" t="s">
        <v>375</v>
      </c>
      <c r="C1688" s="1">
        <v>80</v>
      </c>
      <c r="D1688" s="1" t="s">
        <v>335</v>
      </c>
      <c r="E1688" s="1" t="s">
        <v>289</v>
      </c>
      <c r="F1688" s="1" t="s">
        <v>1</v>
      </c>
      <c r="G1688" s="1" t="s">
        <v>353</v>
      </c>
      <c r="H1688" s="1" t="s">
        <v>298</v>
      </c>
      <c r="I1688" s="1" t="s">
        <v>299</v>
      </c>
      <c r="J1688" s="1"/>
      <c r="K1688" s="7"/>
    </row>
    <row r="1689" spans="1:11" x14ac:dyDescent="0.2">
      <c r="A1689" s="1">
        <v>1688</v>
      </c>
      <c r="B1689" s="1" t="s">
        <v>375</v>
      </c>
      <c r="C1689" s="1">
        <v>80</v>
      </c>
      <c r="D1689" s="1" t="s">
        <v>335</v>
      </c>
      <c r="E1689" s="1" t="s">
        <v>289</v>
      </c>
      <c r="F1689" s="1" t="s">
        <v>1</v>
      </c>
      <c r="G1689" s="1" t="s">
        <v>353</v>
      </c>
      <c r="H1689" s="1" t="s">
        <v>300</v>
      </c>
      <c r="I1689" s="1" t="s">
        <v>301</v>
      </c>
      <c r="J1689" s="1"/>
      <c r="K1689" s="7"/>
    </row>
    <row r="1690" spans="1:11" x14ac:dyDescent="0.2">
      <c r="A1690" s="1">
        <v>1689</v>
      </c>
      <c r="B1690" s="1" t="s">
        <v>375</v>
      </c>
      <c r="C1690" s="1">
        <v>80</v>
      </c>
      <c r="D1690" s="1" t="s">
        <v>335</v>
      </c>
      <c r="E1690" s="1" t="s">
        <v>289</v>
      </c>
      <c r="F1690" s="1" t="s">
        <v>1</v>
      </c>
      <c r="G1690" s="1" t="s">
        <v>353</v>
      </c>
      <c r="H1690" s="1" t="s">
        <v>302</v>
      </c>
      <c r="I1690" s="1" t="s">
        <v>303</v>
      </c>
      <c r="J1690" s="1"/>
      <c r="K1690" s="7"/>
    </row>
    <row r="1691" spans="1:11" x14ac:dyDescent="0.2">
      <c r="A1691" s="1">
        <v>1690</v>
      </c>
      <c r="B1691" s="1" t="s">
        <v>375</v>
      </c>
      <c r="C1691" s="1">
        <v>80</v>
      </c>
      <c r="D1691" s="1" t="s">
        <v>335</v>
      </c>
      <c r="E1691" s="1" t="s">
        <v>289</v>
      </c>
      <c r="F1691" s="1" t="s">
        <v>8</v>
      </c>
      <c r="G1691" s="1" t="s">
        <v>353</v>
      </c>
      <c r="H1691" s="1" t="s">
        <v>304</v>
      </c>
      <c r="I1691" s="1" t="s">
        <v>305</v>
      </c>
      <c r="J1691" s="1"/>
      <c r="K1691" s="7">
        <v>0</v>
      </c>
    </row>
    <row r="1692" spans="1:11" x14ac:dyDescent="0.2">
      <c r="A1692" s="1">
        <v>1691</v>
      </c>
      <c r="B1692" s="1" t="s">
        <v>375</v>
      </c>
      <c r="C1692" s="1">
        <v>80</v>
      </c>
      <c r="D1692" s="1" t="s">
        <v>335</v>
      </c>
      <c r="E1692" s="1" t="s">
        <v>289</v>
      </c>
      <c r="F1692" s="1" t="s">
        <v>8</v>
      </c>
      <c r="G1692" s="1" t="s">
        <v>353</v>
      </c>
      <c r="H1692" s="1" t="s">
        <v>306</v>
      </c>
      <c r="I1692" s="1" t="s">
        <v>307</v>
      </c>
      <c r="J1692" s="1"/>
      <c r="K1692" s="7">
        <v>927</v>
      </c>
    </row>
    <row r="1693" spans="1:11" x14ac:dyDescent="0.2">
      <c r="A1693" s="1">
        <v>1692</v>
      </c>
      <c r="B1693" s="1" t="s">
        <v>375</v>
      </c>
      <c r="C1693" s="1">
        <v>80</v>
      </c>
      <c r="D1693" s="1" t="s">
        <v>335</v>
      </c>
      <c r="E1693" s="1" t="s">
        <v>289</v>
      </c>
      <c r="F1693" s="1" t="s">
        <v>1</v>
      </c>
      <c r="G1693" s="1" t="s">
        <v>353</v>
      </c>
      <c r="H1693" s="1" t="s">
        <v>308</v>
      </c>
      <c r="I1693" s="1" t="s">
        <v>309</v>
      </c>
      <c r="J1693" s="1"/>
      <c r="K1693" s="7">
        <v>927</v>
      </c>
    </row>
    <row r="1694" spans="1:11" x14ac:dyDescent="0.2">
      <c r="A1694" s="1">
        <v>1693</v>
      </c>
      <c r="B1694" s="1" t="s">
        <v>375</v>
      </c>
      <c r="C1694" s="1">
        <v>80</v>
      </c>
      <c r="D1694" s="1" t="s">
        <v>335</v>
      </c>
      <c r="E1694" s="1" t="s">
        <v>289</v>
      </c>
      <c r="F1694" s="1" t="s">
        <v>1</v>
      </c>
      <c r="G1694" s="1" t="s">
        <v>353</v>
      </c>
      <c r="H1694" s="1" t="s">
        <v>310</v>
      </c>
      <c r="I1694" s="1" t="s">
        <v>311</v>
      </c>
      <c r="J1694" s="1"/>
      <c r="K1694" s="7"/>
    </row>
    <row r="1695" spans="1:11" x14ac:dyDescent="0.2">
      <c r="A1695" s="1">
        <v>1694</v>
      </c>
      <c r="B1695" s="1" t="s">
        <v>375</v>
      </c>
      <c r="C1695" s="1">
        <v>80</v>
      </c>
      <c r="D1695" s="1" t="s">
        <v>335</v>
      </c>
      <c r="E1695" s="1" t="s">
        <v>289</v>
      </c>
      <c r="F1695" s="1" t="s">
        <v>1</v>
      </c>
      <c r="G1695" s="1" t="s">
        <v>353</v>
      </c>
      <c r="H1695" s="1" t="s">
        <v>312</v>
      </c>
      <c r="I1695" s="1" t="s">
        <v>313</v>
      </c>
      <c r="J1695" s="1"/>
      <c r="K1695" s="7">
        <v>0</v>
      </c>
    </row>
    <row r="1696" spans="1:11" x14ac:dyDescent="0.2">
      <c r="A1696" s="1">
        <v>1695</v>
      </c>
      <c r="B1696" s="1" t="s">
        <v>376</v>
      </c>
      <c r="C1696" s="1">
        <v>81</v>
      </c>
      <c r="D1696" s="1" t="s">
        <v>336</v>
      </c>
      <c r="E1696" s="1" t="s">
        <v>0</v>
      </c>
      <c r="F1696" s="1" t="s">
        <v>1</v>
      </c>
      <c r="G1696" s="1" t="s">
        <v>353</v>
      </c>
      <c r="H1696" s="1" t="s">
        <v>2</v>
      </c>
      <c r="I1696" s="1" t="s">
        <v>3</v>
      </c>
      <c r="J1696" s="1"/>
      <c r="K1696" s="7"/>
    </row>
    <row r="1697" spans="1:11" x14ac:dyDescent="0.2">
      <c r="A1697" s="1">
        <v>1696</v>
      </c>
      <c r="B1697" s="1" t="s">
        <v>376</v>
      </c>
      <c r="C1697" s="1">
        <v>81</v>
      </c>
      <c r="D1697" s="1" t="s">
        <v>336</v>
      </c>
      <c r="E1697" s="1" t="s">
        <v>0</v>
      </c>
      <c r="F1697" s="1" t="s">
        <v>1</v>
      </c>
      <c r="G1697" s="1" t="s">
        <v>353</v>
      </c>
      <c r="H1697" s="1" t="s">
        <v>4</v>
      </c>
      <c r="I1697" s="1" t="s">
        <v>5</v>
      </c>
      <c r="J1697" s="1"/>
      <c r="K1697" s="7"/>
    </row>
    <row r="1698" spans="1:11" x14ac:dyDescent="0.2">
      <c r="A1698" s="1">
        <v>1697</v>
      </c>
      <c r="B1698" s="1" t="s">
        <v>376</v>
      </c>
      <c r="C1698" s="1">
        <v>81</v>
      </c>
      <c r="D1698" s="1" t="s">
        <v>336</v>
      </c>
      <c r="E1698" s="1" t="s">
        <v>0</v>
      </c>
      <c r="F1698" s="1" t="s">
        <v>1</v>
      </c>
      <c r="G1698" s="1" t="s">
        <v>353</v>
      </c>
      <c r="H1698" s="1" t="s">
        <v>6</v>
      </c>
      <c r="I1698" s="1" t="s">
        <v>7</v>
      </c>
      <c r="J1698" s="1"/>
      <c r="K1698" s="7"/>
    </row>
    <row r="1699" spans="1:11" x14ac:dyDescent="0.2">
      <c r="A1699" s="1">
        <v>1698</v>
      </c>
      <c r="B1699" s="1" t="s">
        <v>376</v>
      </c>
      <c r="C1699" s="1">
        <v>81</v>
      </c>
      <c r="D1699" s="1" t="s">
        <v>336</v>
      </c>
      <c r="E1699" s="1" t="s">
        <v>0</v>
      </c>
      <c r="F1699" s="1" t="s">
        <v>8</v>
      </c>
      <c r="G1699" s="1" t="s">
        <v>353</v>
      </c>
      <c r="H1699" s="1" t="s">
        <v>9</v>
      </c>
      <c r="I1699" s="1" t="s">
        <v>10</v>
      </c>
      <c r="J1699" s="1"/>
      <c r="K1699" s="7">
        <v>0</v>
      </c>
    </row>
    <row r="1700" spans="1:11" x14ac:dyDescent="0.2">
      <c r="A1700" s="1">
        <v>1699</v>
      </c>
      <c r="B1700" s="1" t="s">
        <v>376</v>
      </c>
      <c r="C1700" s="1">
        <v>81</v>
      </c>
      <c r="D1700" s="1" t="s">
        <v>336</v>
      </c>
      <c r="E1700" s="1" t="s">
        <v>0</v>
      </c>
      <c r="F1700" s="1" t="s">
        <v>1</v>
      </c>
      <c r="G1700" s="1" t="s">
        <v>353</v>
      </c>
      <c r="H1700" s="1" t="s">
        <v>11</v>
      </c>
      <c r="I1700" s="1" t="s">
        <v>12</v>
      </c>
      <c r="J1700" s="1"/>
      <c r="K1700" s="7"/>
    </row>
    <row r="1701" spans="1:11" x14ac:dyDescent="0.2">
      <c r="A1701" s="1">
        <v>1700</v>
      </c>
      <c r="B1701" s="1" t="s">
        <v>376</v>
      </c>
      <c r="C1701" s="1">
        <v>81</v>
      </c>
      <c r="D1701" s="1" t="s">
        <v>336</v>
      </c>
      <c r="E1701" s="1" t="s">
        <v>0</v>
      </c>
      <c r="F1701" s="1" t="s">
        <v>1</v>
      </c>
      <c r="G1701" s="1" t="s">
        <v>353</v>
      </c>
      <c r="H1701" s="1" t="s">
        <v>13</v>
      </c>
      <c r="I1701" s="1" t="s">
        <v>14</v>
      </c>
      <c r="J1701" s="1"/>
      <c r="K1701" s="7"/>
    </row>
    <row r="1702" spans="1:11" x14ac:dyDescent="0.2">
      <c r="A1702" s="1">
        <v>1701</v>
      </c>
      <c r="B1702" s="1" t="s">
        <v>376</v>
      </c>
      <c r="C1702" s="1">
        <v>81</v>
      </c>
      <c r="D1702" s="1" t="s">
        <v>336</v>
      </c>
      <c r="E1702" s="1" t="s">
        <v>0</v>
      </c>
      <c r="F1702" s="1" t="s">
        <v>8</v>
      </c>
      <c r="G1702" s="1" t="s">
        <v>353</v>
      </c>
      <c r="H1702" s="1" t="s">
        <v>15</v>
      </c>
      <c r="I1702" s="1" t="s">
        <v>16</v>
      </c>
      <c r="J1702" s="1"/>
      <c r="K1702" s="7">
        <v>0</v>
      </c>
    </row>
    <row r="1703" spans="1:11" x14ac:dyDescent="0.2">
      <c r="A1703" s="1">
        <v>1702</v>
      </c>
      <c r="B1703" s="1" t="s">
        <v>376</v>
      </c>
      <c r="C1703" s="1">
        <v>81</v>
      </c>
      <c r="D1703" s="1" t="s">
        <v>336</v>
      </c>
      <c r="E1703" s="1" t="s">
        <v>0</v>
      </c>
      <c r="F1703" s="1" t="s">
        <v>1</v>
      </c>
      <c r="G1703" s="1" t="s">
        <v>353</v>
      </c>
      <c r="H1703" s="1" t="s">
        <v>17</v>
      </c>
      <c r="I1703" s="1" t="s">
        <v>18</v>
      </c>
      <c r="J1703" s="1"/>
      <c r="K1703" s="7"/>
    </row>
    <row r="1704" spans="1:11" x14ac:dyDescent="0.2">
      <c r="A1704" s="1">
        <v>1703</v>
      </c>
      <c r="B1704" s="1" t="s">
        <v>376</v>
      </c>
      <c r="C1704" s="1">
        <v>81</v>
      </c>
      <c r="D1704" s="1" t="s">
        <v>336</v>
      </c>
      <c r="E1704" s="1" t="s">
        <v>0</v>
      </c>
      <c r="F1704" s="1" t="s">
        <v>1</v>
      </c>
      <c r="G1704" s="1" t="s">
        <v>353</v>
      </c>
      <c r="H1704" s="1" t="s">
        <v>19</v>
      </c>
      <c r="I1704" s="1" t="s">
        <v>20</v>
      </c>
      <c r="J1704" s="1"/>
      <c r="K1704" s="7"/>
    </row>
    <row r="1705" spans="1:11" x14ac:dyDescent="0.2">
      <c r="A1705" s="1">
        <v>1704</v>
      </c>
      <c r="B1705" s="1" t="s">
        <v>376</v>
      </c>
      <c r="C1705" s="1">
        <v>81</v>
      </c>
      <c r="D1705" s="1" t="s">
        <v>336</v>
      </c>
      <c r="E1705" s="1" t="s">
        <v>0</v>
      </c>
      <c r="F1705" s="1" t="s">
        <v>1</v>
      </c>
      <c r="G1705" s="1" t="s">
        <v>353</v>
      </c>
      <c r="H1705" s="1" t="s">
        <v>21</v>
      </c>
      <c r="I1705" s="1" t="s">
        <v>22</v>
      </c>
      <c r="J1705" s="1"/>
      <c r="K1705" s="7"/>
    </row>
    <row r="1706" spans="1:11" x14ac:dyDescent="0.2">
      <c r="A1706" s="1">
        <v>1705</v>
      </c>
      <c r="B1706" s="1" t="s">
        <v>376</v>
      </c>
      <c r="C1706" s="1">
        <v>81</v>
      </c>
      <c r="D1706" s="1" t="s">
        <v>336</v>
      </c>
      <c r="E1706" s="1" t="s">
        <v>0</v>
      </c>
      <c r="F1706" s="1" t="s">
        <v>1</v>
      </c>
      <c r="G1706" s="1" t="s">
        <v>353</v>
      </c>
      <c r="H1706" s="1" t="s">
        <v>23</v>
      </c>
      <c r="I1706" s="1" t="s">
        <v>24</v>
      </c>
      <c r="J1706" s="1"/>
      <c r="K1706" s="7">
        <v>336298</v>
      </c>
    </row>
    <row r="1707" spans="1:11" x14ac:dyDescent="0.2">
      <c r="A1707" s="1">
        <v>1706</v>
      </c>
      <c r="B1707" s="1" t="s">
        <v>376</v>
      </c>
      <c r="C1707" s="1">
        <v>81</v>
      </c>
      <c r="D1707" s="1" t="s">
        <v>336</v>
      </c>
      <c r="E1707" s="1" t="s">
        <v>0</v>
      </c>
      <c r="F1707" s="1" t="s">
        <v>1</v>
      </c>
      <c r="G1707" s="1" t="s">
        <v>353</v>
      </c>
      <c r="H1707" s="1" t="s">
        <v>25</v>
      </c>
      <c r="I1707" s="1" t="s">
        <v>26</v>
      </c>
      <c r="J1707" s="1"/>
      <c r="K1707" s="7"/>
    </row>
    <row r="1708" spans="1:11" x14ac:dyDescent="0.2">
      <c r="A1708" s="1">
        <v>1707</v>
      </c>
      <c r="B1708" s="1" t="s">
        <v>376</v>
      </c>
      <c r="C1708" s="1">
        <v>81</v>
      </c>
      <c r="D1708" s="1" t="s">
        <v>336</v>
      </c>
      <c r="E1708" s="1" t="s">
        <v>0</v>
      </c>
      <c r="F1708" s="1" t="s">
        <v>1</v>
      </c>
      <c r="G1708" s="1" t="s">
        <v>353</v>
      </c>
      <c r="H1708" s="1" t="s">
        <v>27</v>
      </c>
      <c r="I1708" s="1" t="s">
        <v>28</v>
      </c>
      <c r="J1708" s="1"/>
      <c r="K1708" s="7"/>
    </row>
    <row r="1709" spans="1:11" x14ac:dyDescent="0.2">
      <c r="A1709" s="1">
        <v>1708</v>
      </c>
      <c r="B1709" s="1" t="s">
        <v>376</v>
      </c>
      <c r="C1709" s="1">
        <v>81</v>
      </c>
      <c r="D1709" s="1" t="s">
        <v>336</v>
      </c>
      <c r="E1709" s="1" t="s">
        <v>0</v>
      </c>
      <c r="F1709" s="1" t="s">
        <v>1</v>
      </c>
      <c r="G1709" s="1" t="s">
        <v>353</v>
      </c>
      <c r="H1709" s="1" t="s">
        <v>29</v>
      </c>
      <c r="I1709" s="1" t="s">
        <v>30</v>
      </c>
      <c r="J1709" s="1"/>
      <c r="K1709" s="7"/>
    </row>
    <row r="1710" spans="1:11" x14ac:dyDescent="0.2">
      <c r="A1710" s="1">
        <v>1709</v>
      </c>
      <c r="B1710" s="1" t="s">
        <v>376</v>
      </c>
      <c r="C1710" s="1">
        <v>81</v>
      </c>
      <c r="D1710" s="1" t="s">
        <v>336</v>
      </c>
      <c r="E1710" s="1" t="s">
        <v>0</v>
      </c>
      <c r="F1710" s="1" t="s">
        <v>1</v>
      </c>
      <c r="G1710" s="1" t="s">
        <v>353</v>
      </c>
      <c r="H1710" s="1" t="s">
        <v>31</v>
      </c>
      <c r="I1710" s="1" t="s">
        <v>32</v>
      </c>
      <c r="J1710" s="1"/>
      <c r="K1710" s="7"/>
    </row>
    <row r="1711" spans="1:11" x14ac:dyDescent="0.2">
      <c r="A1711" s="1">
        <v>1710</v>
      </c>
      <c r="B1711" s="1" t="s">
        <v>376</v>
      </c>
      <c r="C1711" s="1">
        <v>81</v>
      </c>
      <c r="D1711" s="1" t="s">
        <v>336</v>
      </c>
      <c r="E1711" s="1" t="s">
        <v>0</v>
      </c>
      <c r="F1711" s="1" t="s">
        <v>1</v>
      </c>
      <c r="G1711" s="1" t="s">
        <v>353</v>
      </c>
      <c r="H1711" s="1" t="s">
        <v>33</v>
      </c>
      <c r="I1711" s="1" t="s">
        <v>34</v>
      </c>
      <c r="J1711" s="1"/>
      <c r="K1711" s="7"/>
    </row>
    <row r="1712" spans="1:11" x14ac:dyDescent="0.2">
      <c r="A1712" s="1">
        <v>1711</v>
      </c>
      <c r="B1712" s="1" t="s">
        <v>376</v>
      </c>
      <c r="C1712" s="1">
        <v>81</v>
      </c>
      <c r="D1712" s="1" t="s">
        <v>336</v>
      </c>
      <c r="E1712" s="1" t="s">
        <v>0</v>
      </c>
      <c r="F1712" s="1" t="s">
        <v>1</v>
      </c>
      <c r="G1712" s="1" t="s">
        <v>353</v>
      </c>
      <c r="H1712" s="1" t="s">
        <v>35</v>
      </c>
      <c r="I1712" s="1" t="s">
        <v>36</v>
      </c>
      <c r="J1712" s="1"/>
      <c r="K1712" s="7"/>
    </row>
    <row r="1713" spans="1:11" x14ac:dyDescent="0.2">
      <c r="A1713" s="1">
        <v>1712</v>
      </c>
      <c r="B1713" s="1" t="s">
        <v>376</v>
      </c>
      <c r="C1713" s="1">
        <v>81</v>
      </c>
      <c r="D1713" s="1" t="s">
        <v>336</v>
      </c>
      <c r="E1713" s="1" t="s">
        <v>0</v>
      </c>
      <c r="F1713" s="1" t="s">
        <v>1</v>
      </c>
      <c r="G1713" s="1" t="s">
        <v>353</v>
      </c>
      <c r="H1713" s="1" t="s">
        <v>37</v>
      </c>
      <c r="I1713" s="1" t="s">
        <v>38</v>
      </c>
      <c r="J1713" s="1"/>
      <c r="K1713" s="7"/>
    </row>
    <row r="1714" spans="1:11" x14ac:dyDescent="0.2">
      <c r="A1714" s="1">
        <v>1713</v>
      </c>
      <c r="B1714" s="1" t="s">
        <v>376</v>
      </c>
      <c r="C1714" s="1">
        <v>81</v>
      </c>
      <c r="D1714" s="1" t="s">
        <v>336</v>
      </c>
      <c r="E1714" s="1" t="s">
        <v>0</v>
      </c>
      <c r="F1714" s="1" t="s">
        <v>1</v>
      </c>
      <c r="G1714" s="1" t="s">
        <v>353</v>
      </c>
      <c r="H1714" s="1" t="s">
        <v>39</v>
      </c>
      <c r="I1714" s="1" t="s">
        <v>40</v>
      </c>
      <c r="J1714" s="1"/>
      <c r="K1714" s="7"/>
    </row>
    <row r="1715" spans="1:11" x14ac:dyDescent="0.2">
      <c r="A1715" s="1">
        <v>1714</v>
      </c>
      <c r="B1715" s="1" t="s">
        <v>376</v>
      </c>
      <c r="C1715" s="1">
        <v>81</v>
      </c>
      <c r="D1715" s="1" t="s">
        <v>336</v>
      </c>
      <c r="E1715" s="1" t="s">
        <v>0</v>
      </c>
      <c r="F1715" s="1" t="s">
        <v>1</v>
      </c>
      <c r="G1715" s="1" t="s">
        <v>353</v>
      </c>
      <c r="H1715" s="1" t="s">
        <v>41</v>
      </c>
      <c r="I1715" s="1" t="s">
        <v>42</v>
      </c>
      <c r="J1715" s="1"/>
      <c r="K1715" s="7"/>
    </row>
    <row r="1716" spans="1:11" x14ac:dyDescent="0.2">
      <c r="A1716" s="1">
        <v>1715</v>
      </c>
      <c r="B1716" s="1" t="s">
        <v>376</v>
      </c>
      <c r="C1716" s="1">
        <v>81</v>
      </c>
      <c r="D1716" s="1" t="s">
        <v>336</v>
      </c>
      <c r="E1716" s="1" t="s">
        <v>0</v>
      </c>
      <c r="F1716" s="1" t="s">
        <v>1</v>
      </c>
      <c r="G1716" s="1" t="s">
        <v>353</v>
      </c>
      <c r="H1716" s="1" t="s">
        <v>43</v>
      </c>
      <c r="I1716" s="1" t="s">
        <v>44</v>
      </c>
      <c r="J1716" s="1"/>
      <c r="K1716" s="7"/>
    </row>
    <row r="1717" spans="1:11" x14ac:dyDescent="0.2">
      <c r="A1717" s="1">
        <v>1716</v>
      </c>
      <c r="B1717" s="1" t="s">
        <v>376</v>
      </c>
      <c r="C1717" s="1">
        <v>81</v>
      </c>
      <c r="D1717" s="1" t="s">
        <v>336</v>
      </c>
      <c r="E1717" s="1" t="s">
        <v>0</v>
      </c>
      <c r="F1717" s="1" t="s">
        <v>1</v>
      </c>
      <c r="G1717" s="1" t="s">
        <v>353</v>
      </c>
      <c r="H1717" s="1" t="s">
        <v>45</v>
      </c>
      <c r="I1717" s="1" t="s">
        <v>46</v>
      </c>
      <c r="J1717" s="1"/>
      <c r="K1717" s="7"/>
    </row>
    <row r="1718" spans="1:11" x14ac:dyDescent="0.2">
      <c r="A1718" s="1">
        <v>1717</v>
      </c>
      <c r="B1718" s="1" t="s">
        <v>376</v>
      </c>
      <c r="C1718" s="1">
        <v>81</v>
      </c>
      <c r="D1718" s="1" t="s">
        <v>336</v>
      </c>
      <c r="E1718" s="1" t="s">
        <v>0</v>
      </c>
      <c r="F1718" s="1" t="s">
        <v>1</v>
      </c>
      <c r="G1718" s="1" t="s">
        <v>353</v>
      </c>
      <c r="H1718" s="1" t="s">
        <v>47</v>
      </c>
      <c r="I1718" s="1" t="s">
        <v>48</v>
      </c>
      <c r="J1718" s="1"/>
      <c r="K1718" s="7"/>
    </row>
    <row r="1719" spans="1:11" x14ac:dyDescent="0.2">
      <c r="A1719" s="1">
        <v>1718</v>
      </c>
      <c r="B1719" s="1" t="s">
        <v>376</v>
      </c>
      <c r="C1719" s="1">
        <v>81</v>
      </c>
      <c r="D1719" s="1" t="s">
        <v>336</v>
      </c>
      <c r="E1719" s="1" t="s">
        <v>0</v>
      </c>
      <c r="F1719" s="1" t="s">
        <v>1</v>
      </c>
      <c r="G1719" s="1" t="s">
        <v>353</v>
      </c>
      <c r="H1719" s="1" t="s">
        <v>49</v>
      </c>
      <c r="I1719" s="1" t="s">
        <v>50</v>
      </c>
      <c r="J1719" s="1"/>
      <c r="K1719" s="7"/>
    </row>
    <row r="1720" spans="1:11" x14ac:dyDescent="0.2">
      <c r="A1720" s="1">
        <v>1719</v>
      </c>
      <c r="B1720" s="1" t="s">
        <v>376</v>
      </c>
      <c r="C1720" s="1">
        <v>81</v>
      </c>
      <c r="D1720" s="1" t="s">
        <v>336</v>
      </c>
      <c r="E1720" s="1" t="s">
        <v>0</v>
      </c>
      <c r="F1720" s="1" t="s">
        <v>1</v>
      </c>
      <c r="G1720" s="1" t="s">
        <v>353</v>
      </c>
      <c r="H1720" s="1" t="s">
        <v>51</v>
      </c>
      <c r="I1720" s="1" t="s">
        <v>52</v>
      </c>
      <c r="J1720" s="1"/>
      <c r="K1720" s="7"/>
    </row>
    <row r="1721" spans="1:11" x14ac:dyDescent="0.2">
      <c r="A1721" s="1">
        <v>1720</v>
      </c>
      <c r="B1721" s="1" t="s">
        <v>376</v>
      </c>
      <c r="C1721" s="1">
        <v>81</v>
      </c>
      <c r="D1721" s="1" t="s">
        <v>336</v>
      </c>
      <c r="E1721" s="1" t="s">
        <v>0</v>
      </c>
      <c r="F1721" s="1" t="s">
        <v>1</v>
      </c>
      <c r="G1721" s="1" t="s">
        <v>353</v>
      </c>
      <c r="H1721" s="1" t="s">
        <v>53</v>
      </c>
      <c r="I1721" s="1" t="s">
        <v>54</v>
      </c>
      <c r="J1721" s="1"/>
      <c r="K1721" s="7"/>
    </row>
    <row r="1722" spans="1:11" x14ac:dyDescent="0.2">
      <c r="A1722" s="1">
        <v>1721</v>
      </c>
      <c r="B1722" s="1" t="s">
        <v>376</v>
      </c>
      <c r="C1722" s="1">
        <v>81</v>
      </c>
      <c r="D1722" s="1" t="s">
        <v>336</v>
      </c>
      <c r="E1722" s="1" t="s">
        <v>0</v>
      </c>
      <c r="F1722" s="1" t="s">
        <v>1</v>
      </c>
      <c r="G1722" s="1" t="s">
        <v>353</v>
      </c>
      <c r="H1722" s="1" t="s">
        <v>55</v>
      </c>
      <c r="I1722" s="1" t="s">
        <v>56</v>
      </c>
      <c r="J1722" s="1"/>
      <c r="K1722" s="7"/>
    </row>
    <row r="1723" spans="1:11" x14ac:dyDescent="0.2">
      <c r="A1723" s="1">
        <v>1722</v>
      </c>
      <c r="B1723" s="1" t="s">
        <v>376</v>
      </c>
      <c r="C1723" s="1">
        <v>81</v>
      </c>
      <c r="D1723" s="1" t="s">
        <v>336</v>
      </c>
      <c r="E1723" s="1" t="s">
        <v>0</v>
      </c>
      <c r="F1723" s="1" t="s">
        <v>1</v>
      </c>
      <c r="G1723" s="1" t="s">
        <v>353</v>
      </c>
      <c r="H1723" s="1" t="s">
        <v>57</v>
      </c>
      <c r="I1723" s="1" t="s">
        <v>58</v>
      </c>
      <c r="J1723" s="1"/>
      <c r="K1723" s="7"/>
    </row>
    <row r="1724" spans="1:11" x14ac:dyDescent="0.2">
      <c r="A1724" s="1">
        <v>1723</v>
      </c>
      <c r="B1724" s="1" t="s">
        <v>376</v>
      </c>
      <c r="C1724" s="1">
        <v>81</v>
      </c>
      <c r="D1724" s="1" t="s">
        <v>336</v>
      </c>
      <c r="E1724" s="1" t="s">
        <v>0</v>
      </c>
      <c r="F1724" s="1" t="s">
        <v>1</v>
      </c>
      <c r="G1724" s="1" t="s">
        <v>353</v>
      </c>
      <c r="H1724" s="1" t="s">
        <v>59</v>
      </c>
      <c r="I1724" s="1" t="s">
        <v>60</v>
      </c>
      <c r="J1724" s="1"/>
      <c r="K1724" s="7">
        <v>689</v>
      </c>
    </row>
    <row r="1725" spans="1:11" x14ac:dyDescent="0.2">
      <c r="A1725" s="1">
        <v>1724</v>
      </c>
      <c r="B1725" s="1" t="s">
        <v>376</v>
      </c>
      <c r="C1725" s="1">
        <v>81</v>
      </c>
      <c r="D1725" s="1" t="s">
        <v>336</v>
      </c>
      <c r="E1725" s="1" t="s">
        <v>0</v>
      </c>
      <c r="F1725" s="1" t="s">
        <v>1</v>
      </c>
      <c r="G1725" s="1" t="s">
        <v>353</v>
      </c>
      <c r="H1725" s="1" t="s">
        <v>61</v>
      </c>
      <c r="I1725" s="1" t="s">
        <v>62</v>
      </c>
      <c r="J1725" s="1"/>
      <c r="K1725" s="7"/>
    </row>
    <row r="1726" spans="1:11" x14ac:dyDescent="0.2">
      <c r="A1726" s="1">
        <v>1725</v>
      </c>
      <c r="B1726" s="1" t="s">
        <v>376</v>
      </c>
      <c r="C1726" s="1">
        <v>81</v>
      </c>
      <c r="D1726" s="1" t="s">
        <v>336</v>
      </c>
      <c r="E1726" s="1" t="s">
        <v>0</v>
      </c>
      <c r="F1726" s="1" t="s">
        <v>1</v>
      </c>
      <c r="G1726" s="1" t="s">
        <v>353</v>
      </c>
      <c r="H1726" s="1" t="s">
        <v>63</v>
      </c>
      <c r="I1726" s="1" t="s">
        <v>64</v>
      </c>
      <c r="J1726" s="1"/>
      <c r="K1726" s="7"/>
    </row>
    <row r="1727" spans="1:11" x14ac:dyDescent="0.2">
      <c r="A1727" s="1">
        <v>1726</v>
      </c>
      <c r="B1727" s="1" t="s">
        <v>376</v>
      </c>
      <c r="C1727" s="1">
        <v>81</v>
      </c>
      <c r="D1727" s="1" t="s">
        <v>336</v>
      </c>
      <c r="E1727" s="1" t="s">
        <v>0</v>
      </c>
      <c r="F1727" s="1" t="s">
        <v>1</v>
      </c>
      <c r="G1727" s="1" t="s">
        <v>353</v>
      </c>
      <c r="H1727" s="1" t="s">
        <v>65</v>
      </c>
      <c r="I1727" s="1" t="s">
        <v>66</v>
      </c>
      <c r="J1727" s="1"/>
      <c r="K1727" s="7"/>
    </row>
    <row r="1728" spans="1:11" x14ac:dyDescent="0.2">
      <c r="A1728" s="1">
        <v>1727</v>
      </c>
      <c r="B1728" s="1" t="s">
        <v>376</v>
      </c>
      <c r="C1728" s="1">
        <v>81</v>
      </c>
      <c r="D1728" s="1" t="s">
        <v>336</v>
      </c>
      <c r="E1728" s="1" t="s">
        <v>0</v>
      </c>
      <c r="F1728" s="1" t="s">
        <v>1</v>
      </c>
      <c r="G1728" s="1" t="s">
        <v>353</v>
      </c>
      <c r="H1728" s="1" t="s">
        <v>67</v>
      </c>
      <c r="I1728" s="1" t="s">
        <v>68</v>
      </c>
      <c r="J1728" s="1"/>
      <c r="K1728" s="7"/>
    </row>
    <row r="1729" spans="1:11" x14ac:dyDescent="0.2">
      <c r="A1729" s="1">
        <v>1728</v>
      </c>
      <c r="B1729" s="1" t="s">
        <v>376</v>
      </c>
      <c r="C1729" s="1">
        <v>81</v>
      </c>
      <c r="D1729" s="1" t="s">
        <v>336</v>
      </c>
      <c r="E1729" s="1" t="s">
        <v>0</v>
      </c>
      <c r="F1729" s="1" t="s">
        <v>1</v>
      </c>
      <c r="G1729" s="1" t="s">
        <v>353</v>
      </c>
      <c r="H1729" s="1" t="s">
        <v>69</v>
      </c>
      <c r="I1729" s="1" t="s">
        <v>70</v>
      </c>
      <c r="J1729" s="1"/>
      <c r="K1729" s="7"/>
    </row>
    <row r="1730" spans="1:11" x14ac:dyDescent="0.2">
      <c r="A1730" s="1">
        <v>1729</v>
      </c>
      <c r="B1730" s="1" t="s">
        <v>376</v>
      </c>
      <c r="C1730" s="1">
        <v>81</v>
      </c>
      <c r="D1730" s="1" t="s">
        <v>336</v>
      </c>
      <c r="E1730" s="1" t="s">
        <v>0</v>
      </c>
      <c r="F1730" s="1" t="s">
        <v>1</v>
      </c>
      <c r="G1730" s="1" t="s">
        <v>353</v>
      </c>
      <c r="H1730" s="1" t="s">
        <v>71</v>
      </c>
      <c r="I1730" s="1" t="s">
        <v>72</v>
      </c>
      <c r="J1730" s="1"/>
      <c r="K1730" s="7"/>
    </row>
    <row r="1731" spans="1:11" x14ac:dyDescent="0.2">
      <c r="A1731" s="1">
        <v>1730</v>
      </c>
      <c r="B1731" s="1" t="s">
        <v>376</v>
      </c>
      <c r="C1731" s="1">
        <v>81</v>
      </c>
      <c r="D1731" s="1" t="s">
        <v>336</v>
      </c>
      <c r="E1731" s="1" t="s">
        <v>0</v>
      </c>
      <c r="F1731" s="1" t="s">
        <v>1</v>
      </c>
      <c r="G1731" s="1" t="s">
        <v>353</v>
      </c>
      <c r="H1731" s="1" t="s">
        <v>73</v>
      </c>
      <c r="I1731" s="1" t="s">
        <v>74</v>
      </c>
      <c r="J1731" s="1"/>
      <c r="K1731" s="7"/>
    </row>
    <row r="1732" spans="1:11" x14ac:dyDescent="0.2">
      <c r="A1732" s="1">
        <v>1731</v>
      </c>
      <c r="B1732" s="1" t="s">
        <v>376</v>
      </c>
      <c r="C1732" s="1">
        <v>81</v>
      </c>
      <c r="D1732" s="1" t="s">
        <v>336</v>
      </c>
      <c r="E1732" s="1" t="s">
        <v>0</v>
      </c>
      <c r="F1732" s="1" t="s">
        <v>1</v>
      </c>
      <c r="G1732" s="1" t="s">
        <v>353</v>
      </c>
      <c r="H1732" s="1" t="s">
        <v>75</v>
      </c>
      <c r="I1732" s="1" t="s">
        <v>76</v>
      </c>
      <c r="J1732" s="1"/>
      <c r="K1732" s="7"/>
    </row>
    <row r="1733" spans="1:11" x14ac:dyDescent="0.2">
      <c r="A1733" s="1">
        <v>1732</v>
      </c>
      <c r="B1733" s="1" t="s">
        <v>376</v>
      </c>
      <c r="C1733" s="1">
        <v>81</v>
      </c>
      <c r="D1733" s="1" t="s">
        <v>336</v>
      </c>
      <c r="E1733" s="1" t="s">
        <v>0</v>
      </c>
      <c r="F1733" s="1" t="s">
        <v>1</v>
      </c>
      <c r="G1733" s="1" t="s">
        <v>353</v>
      </c>
      <c r="H1733" s="1" t="s">
        <v>77</v>
      </c>
      <c r="I1733" s="1" t="s">
        <v>78</v>
      </c>
      <c r="J1733" s="1"/>
      <c r="K1733" s="7"/>
    </row>
    <row r="1734" spans="1:11" x14ac:dyDescent="0.2">
      <c r="A1734" s="1">
        <v>1733</v>
      </c>
      <c r="B1734" s="1" t="s">
        <v>376</v>
      </c>
      <c r="C1734" s="1">
        <v>81</v>
      </c>
      <c r="D1734" s="1" t="s">
        <v>336</v>
      </c>
      <c r="E1734" s="1" t="s">
        <v>0</v>
      </c>
      <c r="F1734" s="1" t="s">
        <v>1</v>
      </c>
      <c r="G1734" s="1" t="s">
        <v>353</v>
      </c>
      <c r="H1734" s="1" t="s">
        <v>79</v>
      </c>
      <c r="I1734" s="1" t="s">
        <v>80</v>
      </c>
      <c r="J1734" s="1"/>
      <c r="K1734" s="7"/>
    </row>
    <row r="1735" spans="1:11" x14ac:dyDescent="0.2">
      <c r="A1735" s="1">
        <v>1734</v>
      </c>
      <c r="B1735" s="1" t="s">
        <v>376</v>
      </c>
      <c r="C1735" s="1">
        <v>81</v>
      </c>
      <c r="D1735" s="1" t="s">
        <v>336</v>
      </c>
      <c r="E1735" s="1" t="s">
        <v>0</v>
      </c>
      <c r="F1735" s="1" t="s">
        <v>1</v>
      </c>
      <c r="G1735" s="1" t="s">
        <v>353</v>
      </c>
      <c r="H1735" s="1" t="s">
        <v>81</v>
      </c>
      <c r="I1735" s="1" t="s">
        <v>82</v>
      </c>
      <c r="J1735" s="1"/>
      <c r="K1735" s="7"/>
    </row>
    <row r="1736" spans="1:11" x14ac:dyDescent="0.2">
      <c r="A1736" s="1">
        <v>1735</v>
      </c>
      <c r="B1736" s="1" t="s">
        <v>376</v>
      </c>
      <c r="C1736" s="1">
        <v>81</v>
      </c>
      <c r="D1736" s="1" t="s">
        <v>336</v>
      </c>
      <c r="E1736" s="1" t="s">
        <v>0</v>
      </c>
      <c r="F1736" s="1" t="s">
        <v>1</v>
      </c>
      <c r="G1736" s="1" t="s">
        <v>353</v>
      </c>
      <c r="H1736" s="1" t="s">
        <v>83</v>
      </c>
      <c r="I1736" s="1" t="s">
        <v>84</v>
      </c>
      <c r="J1736" s="1"/>
      <c r="K1736" s="7"/>
    </row>
    <row r="1737" spans="1:11" x14ac:dyDescent="0.2">
      <c r="A1737" s="1">
        <v>1736</v>
      </c>
      <c r="B1737" s="1" t="s">
        <v>376</v>
      </c>
      <c r="C1737" s="1">
        <v>81</v>
      </c>
      <c r="D1737" s="1" t="s">
        <v>336</v>
      </c>
      <c r="E1737" s="1" t="s">
        <v>0</v>
      </c>
      <c r="F1737" s="1" t="s">
        <v>1</v>
      </c>
      <c r="G1737" s="1" t="s">
        <v>353</v>
      </c>
      <c r="H1737" s="1" t="s">
        <v>85</v>
      </c>
      <c r="I1737" s="1" t="s">
        <v>86</v>
      </c>
      <c r="J1737" s="1"/>
      <c r="K1737" s="7"/>
    </row>
    <row r="1738" spans="1:11" x14ac:dyDescent="0.2">
      <c r="A1738" s="1">
        <v>1737</v>
      </c>
      <c r="B1738" s="1" t="s">
        <v>376</v>
      </c>
      <c r="C1738" s="1">
        <v>81</v>
      </c>
      <c r="D1738" s="1" t="s">
        <v>336</v>
      </c>
      <c r="E1738" s="1" t="s">
        <v>0</v>
      </c>
      <c r="F1738" s="1" t="s">
        <v>8</v>
      </c>
      <c r="G1738" s="1" t="s">
        <v>353</v>
      </c>
      <c r="H1738" s="1" t="s">
        <v>87</v>
      </c>
      <c r="I1738" s="1" t="s">
        <v>88</v>
      </c>
      <c r="J1738" s="1"/>
      <c r="K1738" s="7">
        <v>336987</v>
      </c>
    </row>
    <row r="1739" spans="1:11" x14ac:dyDescent="0.2">
      <c r="A1739" s="1">
        <v>1738</v>
      </c>
      <c r="B1739" s="1" t="s">
        <v>376</v>
      </c>
      <c r="C1739" s="1">
        <v>81</v>
      </c>
      <c r="D1739" s="1" t="s">
        <v>336</v>
      </c>
      <c r="E1739" s="1" t="s">
        <v>0</v>
      </c>
      <c r="F1739" s="1" t="s">
        <v>1</v>
      </c>
      <c r="G1739" s="1" t="s">
        <v>353</v>
      </c>
      <c r="H1739" s="1" t="s">
        <v>89</v>
      </c>
      <c r="I1739" s="1" t="s">
        <v>90</v>
      </c>
      <c r="J1739" s="1"/>
      <c r="K1739" s="7"/>
    </row>
    <row r="1740" spans="1:11" x14ac:dyDescent="0.2">
      <c r="A1740" s="1">
        <v>1739</v>
      </c>
      <c r="B1740" s="1" t="s">
        <v>376</v>
      </c>
      <c r="C1740" s="1">
        <v>81</v>
      </c>
      <c r="D1740" s="1" t="s">
        <v>336</v>
      </c>
      <c r="E1740" s="1" t="s">
        <v>0</v>
      </c>
      <c r="F1740" s="1" t="s">
        <v>1</v>
      </c>
      <c r="G1740" s="1" t="s">
        <v>353</v>
      </c>
      <c r="H1740" s="1" t="s">
        <v>91</v>
      </c>
      <c r="I1740" s="1" t="s">
        <v>92</v>
      </c>
      <c r="J1740" s="1"/>
      <c r="K1740" s="7"/>
    </row>
    <row r="1741" spans="1:11" x14ac:dyDescent="0.2">
      <c r="A1741" s="1">
        <v>1740</v>
      </c>
      <c r="B1741" s="1" t="s">
        <v>376</v>
      </c>
      <c r="C1741" s="1">
        <v>81</v>
      </c>
      <c r="D1741" s="1" t="s">
        <v>336</v>
      </c>
      <c r="E1741" s="1" t="s">
        <v>0</v>
      </c>
      <c r="F1741" s="1" t="s">
        <v>1</v>
      </c>
      <c r="G1741" s="1" t="s">
        <v>353</v>
      </c>
      <c r="H1741" s="1" t="s">
        <v>93</v>
      </c>
      <c r="I1741" s="1" t="s">
        <v>94</v>
      </c>
      <c r="J1741" s="1"/>
      <c r="K1741" s="7"/>
    </row>
    <row r="1742" spans="1:11" x14ac:dyDescent="0.2">
      <c r="A1742" s="1">
        <v>1741</v>
      </c>
      <c r="B1742" s="1" t="s">
        <v>376</v>
      </c>
      <c r="C1742" s="1">
        <v>81</v>
      </c>
      <c r="D1742" s="1" t="s">
        <v>336</v>
      </c>
      <c r="E1742" s="1" t="s">
        <v>0</v>
      </c>
      <c r="F1742" s="1" t="s">
        <v>1</v>
      </c>
      <c r="G1742" s="1" t="s">
        <v>353</v>
      </c>
      <c r="H1742" s="1" t="s">
        <v>95</v>
      </c>
      <c r="I1742" s="1" t="s">
        <v>96</v>
      </c>
      <c r="J1742" s="1"/>
      <c r="K1742" s="7"/>
    </row>
    <row r="1743" spans="1:11" x14ac:dyDescent="0.2">
      <c r="A1743" s="1">
        <v>1742</v>
      </c>
      <c r="B1743" s="1" t="s">
        <v>376</v>
      </c>
      <c r="C1743" s="1">
        <v>81</v>
      </c>
      <c r="D1743" s="1" t="s">
        <v>336</v>
      </c>
      <c r="E1743" s="1" t="s">
        <v>0</v>
      </c>
      <c r="F1743" s="1" t="s">
        <v>1</v>
      </c>
      <c r="G1743" s="1" t="s">
        <v>353</v>
      </c>
      <c r="H1743" s="1" t="s">
        <v>97</v>
      </c>
      <c r="I1743" s="1" t="s">
        <v>98</v>
      </c>
      <c r="J1743" s="1"/>
      <c r="K1743" s="7"/>
    </row>
    <row r="1744" spans="1:11" x14ac:dyDescent="0.2">
      <c r="A1744" s="1">
        <v>1743</v>
      </c>
      <c r="B1744" s="1" t="s">
        <v>376</v>
      </c>
      <c r="C1744" s="1">
        <v>81</v>
      </c>
      <c r="D1744" s="1" t="s">
        <v>336</v>
      </c>
      <c r="E1744" s="1" t="s">
        <v>0</v>
      </c>
      <c r="F1744" s="1" t="s">
        <v>1</v>
      </c>
      <c r="G1744" s="1" t="s">
        <v>353</v>
      </c>
      <c r="H1744" s="1" t="s">
        <v>99</v>
      </c>
      <c r="I1744" s="1" t="s">
        <v>100</v>
      </c>
      <c r="J1744" s="1"/>
      <c r="K1744" s="7">
        <v>945</v>
      </c>
    </row>
    <row r="1745" spans="1:11" x14ac:dyDescent="0.2">
      <c r="A1745" s="1">
        <v>1744</v>
      </c>
      <c r="B1745" s="1" t="s">
        <v>376</v>
      </c>
      <c r="C1745" s="1">
        <v>81</v>
      </c>
      <c r="D1745" s="1" t="s">
        <v>336</v>
      </c>
      <c r="E1745" s="1" t="s">
        <v>0</v>
      </c>
      <c r="F1745" s="1" t="s">
        <v>1</v>
      </c>
      <c r="G1745" s="1" t="s">
        <v>353</v>
      </c>
      <c r="H1745" s="1" t="s">
        <v>101</v>
      </c>
      <c r="I1745" s="1" t="s">
        <v>102</v>
      </c>
      <c r="J1745" s="1"/>
      <c r="K1745" s="7"/>
    </row>
    <row r="1746" spans="1:11" x14ac:dyDescent="0.2">
      <c r="A1746" s="1">
        <v>1745</v>
      </c>
      <c r="B1746" s="1" t="s">
        <v>376</v>
      </c>
      <c r="C1746" s="1">
        <v>81</v>
      </c>
      <c r="D1746" s="1" t="s">
        <v>336</v>
      </c>
      <c r="E1746" s="1" t="s">
        <v>0</v>
      </c>
      <c r="F1746" s="1" t="s">
        <v>1</v>
      </c>
      <c r="G1746" s="1" t="s">
        <v>353</v>
      </c>
      <c r="H1746" s="1" t="s">
        <v>103</v>
      </c>
      <c r="I1746" s="1" t="s">
        <v>104</v>
      </c>
      <c r="J1746" s="1"/>
      <c r="K1746" s="7"/>
    </row>
    <row r="1747" spans="1:11" x14ac:dyDescent="0.2">
      <c r="A1747" s="1">
        <v>1746</v>
      </c>
      <c r="B1747" s="1" t="s">
        <v>376</v>
      </c>
      <c r="C1747" s="1">
        <v>81</v>
      </c>
      <c r="D1747" s="1" t="s">
        <v>336</v>
      </c>
      <c r="E1747" s="1" t="s">
        <v>0</v>
      </c>
      <c r="F1747" s="1" t="s">
        <v>1</v>
      </c>
      <c r="G1747" s="1" t="s">
        <v>353</v>
      </c>
      <c r="H1747" s="1" t="s">
        <v>105</v>
      </c>
      <c r="I1747" s="1" t="s">
        <v>106</v>
      </c>
      <c r="J1747" s="1"/>
      <c r="K1747" s="7"/>
    </row>
    <row r="1748" spans="1:11" x14ac:dyDescent="0.2">
      <c r="A1748" s="1">
        <v>1747</v>
      </c>
      <c r="B1748" s="1" t="s">
        <v>376</v>
      </c>
      <c r="C1748" s="1">
        <v>81</v>
      </c>
      <c r="D1748" s="1" t="s">
        <v>336</v>
      </c>
      <c r="E1748" s="1" t="s">
        <v>0</v>
      </c>
      <c r="F1748" s="1" t="s">
        <v>8</v>
      </c>
      <c r="G1748" s="1" t="s">
        <v>353</v>
      </c>
      <c r="H1748" s="1" t="s">
        <v>107</v>
      </c>
      <c r="I1748" s="1" t="s">
        <v>108</v>
      </c>
      <c r="J1748" s="1"/>
      <c r="K1748" s="7">
        <v>337932</v>
      </c>
    </row>
    <row r="1749" spans="1:11" x14ac:dyDescent="0.2">
      <c r="A1749" s="1">
        <v>1748</v>
      </c>
      <c r="B1749" s="1" t="s">
        <v>376</v>
      </c>
      <c r="C1749" s="1">
        <v>81</v>
      </c>
      <c r="D1749" s="1" t="s">
        <v>336</v>
      </c>
      <c r="E1749" s="1" t="s">
        <v>109</v>
      </c>
      <c r="F1749" s="1" t="s">
        <v>1</v>
      </c>
      <c r="G1749" s="1" t="s">
        <v>354</v>
      </c>
      <c r="H1749" s="1" t="s">
        <v>110</v>
      </c>
      <c r="I1749" s="1" t="s">
        <v>111</v>
      </c>
      <c r="J1749" s="1">
        <v>1.07</v>
      </c>
      <c r="K1749" s="7">
        <v>76446</v>
      </c>
    </row>
    <row r="1750" spans="1:11" x14ac:dyDescent="0.2">
      <c r="A1750" s="1">
        <v>1749</v>
      </c>
      <c r="B1750" s="1" t="s">
        <v>376</v>
      </c>
      <c r="C1750" s="1">
        <v>81</v>
      </c>
      <c r="D1750" s="1" t="s">
        <v>336</v>
      </c>
      <c r="E1750" s="1" t="s">
        <v>109</v>
      </c>
      <c r="F1750" s="1" t="s">
        <v>1</v>
      </c>
      <c r="G1750" s="1" t="s">
        <v>354</v>
      </c>
      <c r="H1750" s="1" t="s">
        <v>112</v>
      </c>
      <c r="I1750" s="1" t="s">
        <v>113</v>
      </c>
      <c r="J1750" s="1">
        <v>0.08</v>
      </c>
      <c r="K1750" s="7">
        <v>9388</v>
      </c>
    </row>
    <row r="1751" spans="1:11" x14ac:dyDescent="0.2">
      <c r="A1751" s="1">
        <v>1750</v>
      </c>
      <c r="B1751" s="1" t="s">
        <v>376</v>
      </c>
      <c r="C1751" s="1">
        <v>81</v>
      </c>
      <c r="D1751" s="1" t="s">
        <v>336</v>
      </c>
      <c r="E1751" s="1" t="s">
        <v>109</v>
      </c>
      <c r="F1751" s="1" t="s">
        <v>1</v>
      </c>
      <c r="G1751" s="1" t="s">
        <v>354</v>
      </c>
      <c r="H1751" s="1" t="s">
        <v>114</v>
      </c>
      <c r="I1751" s="1" t="s">
        <v>115</v>
      </c>
      <c r="J1751" s="1">
        <v>0</v>
      </c>
      <c r="K1751" s="7">
        <v>0</v>
      </c>
    </row>
    <row r="1752" spans="1:11" x14ac:dyDescent="0.2">
      <c r="A1752" s="1">
        <v>1751</v>
      </c>
      <c r="B1752" s="1" t="s">
        <v>376</v>
      </c>
      <c r="C1752" s="1">
        <v>81</v>
      </c>
      <c r="D1752" s="1" t="s">
        <v>336</v>
      </c>
      <c r="E1752" s="1" t="s">
        <v>109</v>
      </c>
      <c r="F1752" s="1" t="s">
        <v>1</v>
      </c>
      <c r="G1752" s="1" t="s">
        <v>355</v>
      </c>
      <c r="H1752" s="1" t="s">
        <v>116</v>
      </c>
      <c r="I1752" s="1" t="s">
        <v>117</v>
      </c>
      <c r="J1752" s="1">
        <v>0</v>
      </c>
      <c r="K1752" s="7">
        <v>0</v>
      </c>
    </row>
    <row r="1753" spans="1:11" x14ac:dyDescent="0.2">
      <c r="A1753" s="1">
        <v>1752</v>
      </c>
      <c r="B1753" s="1" t="s">
        <v>376</v>
      </c>
      <c r="C1753" s="1">
        <v>81</v>
      </c>
      <c r="D1753" s="1" t="s">
        <v>336</v>
      </c>
      <c r="E1753" s="1" t="s">
        <v>109</v>
      </c>
      <c r="F1753" s="1" t="s">
        <v>1</v>
      </c>
      <c r="G1753" s="1" t="s">
        <v>355</v>
      </c>
      <c r="H1753" s="1" t="s">
        <v>118</v>
      </c>
      <c r="I1753" s="1" t="s">
        <v>119</v>
      </c>
      <c r="J1753" s="1">
        <v>0</v>
      </c>
      <c r="K1753" s="7">
        <v>0</v>
      </c>
    </row>
    <row r="1754" spans="1:11" x14ac:dyDescent="0.2">
      <c r="A1754" s="1">
        <v>1753</v>
      </c>
      <c r="B1754" s="1" t="s">
        <v>376</v>
      </c>
      <c r="C1754" s="1">
        <v>81</v>
      </c>
      <c r="D1754" s="1" t="s">
        <v>336</v>
      </c>
      <c r="E1754" s="1" t="s">
        <v>109</v>
      </c>
      <c r="F1754" s="1" t="s">
        <v>1</v>
      </c>
      <c r="G1754" s="1" t="s">
        <v>355</v>
      </c>
      <c r="H1754" s="1" t="s">
        <v>120</v>
      </c>
      <c r="I1754" s="1" t="s">
        <v>121</v>
      </c>
      <c r="J1754" s="1"/>
      <c r="K1754" s="7">
        <v>0</v>
      </c>
    </row>
    <row r="1755" spans="1:11" x14ac:dyDescent="0.2">
      <c r="A1755" s="1">
        <v>1754</v>
      </c>
      <c r="B1755" s="1" t="s">
        <v>376</v>
      </c>
      <c r="C1755" s="1">
        <v>81</v>
      </c>
      <c r="D1755" s="1" t="s">
        <v>336</v>
      </c>
      <c r="E1755" s="1" t="s">
        <v>109</v>
      </c>
      <c r="F1755" s="1" t="s">
        <v>1</v>
      </c>
      <c r="G1755" s="1" t="s">
        <v>355</v>
      </c>
      <c r="H1755" s="1" t="s">
        <v>122</v>
      </c>
      <c r="I1755" s="1" t="s">
        <v>123</v>
      </c>
      <c r="J1755" s="1">
        <v>0</v>
      </c>
      <c r="K1755" s="7">
        <v>0</v>
      </c>
    </row>
    <row r="1756" spans="1:11" x14ac:dyDescent="0.2">
      <c r="A1756" s="1">
        <v>1755</v>
      </c>
      <c r="B1756" s="1" t="s">
        <v>376</v>
      </c>
      <c r="C1756" s="1">
        <v>81</v>
      </c>
      <c r="D1756" s="1" t="s">
        <v>336</v>
      </c>
      <c r="E1756" s="1" t="s">
        <v>109</v>
      </c>
      <c r="F1756" s="1" t="s">
        <v>1</v>
      </c>
      <c r="G1756" s="1" t="s">
        <v>355</v>
      </c>
      <c r="H1756" s="1" t="s">
        <v>124</v>
      </c>
      <c r="I1756" s="1" t="s">
        <v>125</v>
      </c>
      <c r="J1756" s="1">
        <v>0</v>
      </c>
      <c r="K1756" s="7">
        <v>0</v>
      </c>
    </row>
    <row r="1757" spans="1:11" x14ac:dyDescent="0.2">
      <c r="A1757" s="1">
        <v>1756</v>
      </c>
      <c r="B1757" s="1" t="s">
        <v>376</v>
      </c>
      <c r="C1757" s="1">
        <v>81</v>
      </c>
      <c r="D1757" s="1" t="s">
        <v>336</v>
      </c>
      <c r="E1757" s="1" t="s">
        <v>109</v>
      </c>
      <c r="F1757" s="1" t="s">
        <v>1</v>
      </c>
      <c r="G1757" s="1" t="s">
        <v>355</v>
      </c>
      <c r="H1757" s="1" t="s">
        <v>126</v>
      </c>
      <c r="I1757" s="1" t="s">
        <v>127</v>
      </c>
      <c r="J1757" s="1"/>
      <c r="K1757" s="7">
        <v>0</v>
      </c>
    </row>
    <row r="1758" spans="1:11" x14ac:dyDescent="0.2">
      <c r="A1758" s="1">
        <v>1757</v>
      </c>
      <c r="B1758" s="1" t="s">
        <v>376</v>
      </c>
      <c r="C1758" s="1">
        <v>81</v>
      </c>
      <c r="D1758" s="1" t="s">
        <v>336</v>
      </c>
      <c r="E1758" s="1" t="s">
        <v>109</v>
      </c>
      <c r="F1758" s="1" t="s">
        <v>1</v>
      </c>
      <c r="G1758" s="1" t="s">
        <v>355</v>
      </c>
      <c r="H1758" s="1" t="s">
        <v>128</v>
      </c>
      <c r="I1758" s="1" t="s">
        <v>129</v>
      </c>
      <c r="J1758" s="1"/>
      <c r="K1758" s="7">
        <v>0</v>
      </c>
    </row>
    <row r="1759" spans="1:11" x14ac:dyDescent="0.2">
      <c r="A1759" s="1">
        <v>1758</v>
      </c>
      <c r="B1759" s="1" t="s">
        <v>376</v>
      </c>
      <c r="C1759" s="1">
        <v>81</v>
      </c>
      <c r="D1759" s="1" t="s">
        <v>336</v>
      </c>
      <c r="E1759" s="1" t="s">
        <v>109</v>
      </c>
      <c r="F1759" s="1" t="s">
        <v>1</v>
      </c>
      <c r="G1759" s="1" t="s">
        <v>355</v>
      </c>
      <c r="H1759" s="1" t="s">
        <v>130</v>
      </c>
      <c r="I1759" s="1" t="s">
        <v>131</v>
      </c>
      <c r="J1759" s="1"/>
      <c r="K1759" s="7">
        <v>0</v>
      </c>
    </row>
    <row r="1760" spans="1:11" x14ac:dyDescent="0.2">
      <c r="A1760" s="1">
        <v>1759</v>
      </c>
      <c r="B1760" s="1" t="s">
        <v>376</v>
      </c>
      <c r="C1760" s="1">
        <v>81</v>
      </c>
      <c r="D1760" s="1" t="s">
        <v>336</v>
      </c>
      <c r="E1760" s="1" t="s">
        <v>109</v>
      </c>
      <c r="F1760" s="1" t="s">
        <v>1</v>
      </c>
      <c r="G1760" s="1" t="s">
        <v>355</v>
      </c>
      <c r="H1760" s="1" t="s">
        <v>132</v>
      </c>
      <c r="I1760" s="1" t="s">
        <v>133</v>
      </c>
      <c r="J1760" s="1"/>
      <c r="K1760" s="7">
        <v>0</v>
      </c>
    </row>
    <row r="1761" spans="1:11" x14ac:dyDescent="0.2">
      <c r="A1761" s="1">
        <v>1760</v>
      </c>
      <c r="B1761" s="1" t="s">
        <v>376</v>
      </c>
      <c r="C1761" s="1">
        <v>81</v>
      </c>
      <c r="D1761" s="1" t="s">
        <v>336</v>
      </c>
      <c r="E1761" s="1" t="s">
        <v>109</v>
      </c>
      <c r="F1761" s="1" t="s">
        <v>1</v>
      </c>
      <c r="G1761" s="1" t="s">
        <v>355</v>
      </c>
      <c r="H1761" s="1" t="s">
        <v>134</v>
      </c>
      <c r="I1761" s="1" t="s">
        <v>135</v>
      </c>
      <c r="J1761" s="1"/>
      <c r="K1761" s="7">
        <v>0</v>
      </c>
    </row>
    <row r="1762" spans="1:11" x14ac:dyDescent="0.2">
      <c r="A1762" s="1">
        <v>1761</v>
      </c>
      <c r="B1762" s="1" t="s">
        <v>376</v>
      </c>
      <c r="C1762" s="1">
        <v>81</v>
      </c>
      <c r="D1762" s="1" t="s">
        <v>336</v>
      </c>
      <c r="E1762" s="1" t="s">
        <v>109</v>
      </c>
      <c r="F1762" s="1" t="s">
        <v>1</v>
      </c>
      <c r="G1762" s="1" t="s">
        <v>355</v>
      </c>
      <c r="H1762" s="1" t="s">
        <v>136</v>
      </c>
      <c r="I1762" s="1" t="s">
        <v>137</v>
      </c>
      <c r="J1762" s="1"/>
      <c r="K1762" s="7">
        <v>0</v>
      </c>
    </row>
    <row r="1763" spans="1:11" x14ac:dyDescent="0.2">
      <c r="A1763" s="1">
        <v>1762</v>
      </c>
      <c r="B1763" s="1" t="s">
        <v>376</v>
      </c>
      <c r="C1763" s="1">
        <v>81</v>
      </c>
      <c r="D1763" s="1" t="s">
        <v>336</v>
      </c>
      <c r="E1763" s="1" t="s">
        <v>109</v>
      </c>
      <c r="F1763" s="1" t="s">
        <v>1</v>
      </c>
      <c r="G1763" s="1" t="s">
        <v>355</v>
      </c>
      <c r="H1763" s="1" t="s">
        <v>138</v>
      </c>
      <c r="I1763" s="1" t="s">
        <v>139</v>
      </c>
      <c r="J1763" s="1">
        <v>0</v>
      </c>
      <c r="K1763" s="7">
        <v>0</v>
      </c>
    </row>
    <row r="1764" spans="1:11" x14ac:dyDescent="0.2">
      <c r="A1764" s="1">
        <v>1763</v>
      </c>
      <c r="B1764" s="1" t="s">
        <v>376</v>
      </c>
      <c r="C1764" s="1">
        <v>81</v>
      </c>
      <c r="D1764" s="1" t="s">
        <v>336</v>
      </c>
      <c r="E1764" s="1" t="s">
        <v>109</v>
      </c>
      <c r="F1764" s="1" t="s">
        <v>1</v>
      </c>
      <c r="G1764" s="1" t="s">
        <v>355</v>
      </c>
      <c r="H1764" s="1" t="s">
        <v>140</v>
      </c>
      <c r="I1764" s="1" t="s">
        <v>141</v>
      </c>
      <c r="J1764" s="1">
        <v>0</v>
      </c>
      <c r="K1764" s="7">
        <v>0</v>
      </c>
    </row>
    <row r="1765" spans="1:11" x14ac:dyDescent="0.2">
      <c r="A1765" s="1">
        <v>1764</v>
      </c>
      <c r="B1765" s="1" t="s">
        <v>376</v>
      </c>
      <c r="C1765" s="1">
        <v>81</v>
      </c>
      <c r="D1765" s="1" t="s">
        <v>336</v>
      </c>
      <c r="E1765" s="1" t="s">
        <v>109</v>
      </c>
      <c r="F1765" s="1" t="s">
        <v>1</v>
      </c>
      <c r="G1765" s="1" t="s">
        <v>355</v>
      </c>
      <c r="H1765" s="1" t="s">
        <v>142</v>
      </c>
      <c r="I1765" s="1" t="s">
        <v>143</v>
      </c>
      <c r="J1765" s="1"/>
      <c r="K1765" s="7">
        <v>0</v>
      </c>
    </row>
    <row r="1766" spans="1:11" x14ac:dyDescent="0.2">
      <c r="A1766" s="1">
        <v>1765</v>
      </c>
      <c r="B1766" s="1" t="s">
        <v>376</v>
      </c>
      <c r="C1766" s="1">
        <v>81</v>
      </c>
      <c r="D1766" s="1" t="s">
        <v>336</v>
      </c>
      <c r="E1766" s="1" t="s">
        <v>109</v>
      </c>
      <c r="F1766" s="1" t="s">
        <v>1</v>
      </c>
      <c r="G1766" s="1" t="s">
        <v>355</v>
      </c>
      <c r="H1766" s="1" t="s">
        <v>144</v>
      </c>
      <c r="I1766" s="1" t="s">
        <v>145</v>
      </c>
      <c r="J1766" s="1"/>
      <c r="K1766" s="7">
        <v>0</v>
      </c>
    </row>
    <row r="1767" spans="1:11" x14ac:dyDescent="0.2">
      <c r="A1767" s="1">
        <v>1766</v>
      </c>
      <c r="B1767" s="1" t="s">
        <v>376</v>
      </c>
      <c r="C1767" s="1">
        <v>81</v>
      </c>
      <c r="D1767" s="1" t="s">
        <v>336</v>
      </c>
      <c r="E1767" s="1" t="s">
        <v>109</v>
      </c>
      <c r="F1767" s="1" t="s">
        <v>1</v>
      </c>
      <c r="G1767" s="1" t="s">
        <v>355</v>
      </c>
      <c r="H1767" s="1" t="s">
        <v>146</v>
      </c>
      <c r="I1767" s="1" t="s">
        <v>147</v>
      </c>
      <c r="J1767" s="1"/>
      <c r="K1767" s="7">
        <v>0</v>
      </c>
    </row>
    <row r="1768" spans="1:11" x14ac:dyDescent="0.2">
      <c r="A1768" s="1">
        <v>1767</v>
      </c>
      <c r="B1768" s="1" t="s">
        <v>376</v>
      </c>
      <c r="C1768" s="1">
        <v>81</v>
      </c>
      <c r="D1768" s="1" t="s">
        <v>336</v>
      </c>
      <c r="E1768" s="1" t="s">
        <v>109</v>
      </c>
      <c r="F1768" s="1" t="s">
        <v>1</v>
      </c>
      <c r="G1768" s="1" t="s">
        <v>355</v>
      </c>
      <c r="H1768" s="1" t="s">
        <v>148</v>
      </c>
      <c r="I1768" s="1" t="s">
        <v>149</v>
      </c>
      <c r="J1768" s="1"/>
      <c r="K1768" s="7">
        <v>0</v>
      </c>
    </row>
    <row r="1769" spans="1:11" x14ac:dyDescent="0.2">
      <c r="A1769" s="1">
        <v>1768</v>
      </c>
      <c r="B1769" s="1" t="s">
        <v>376</v>
      </c>
      <c r="C1769" s="1">
        <v>81</v>
      </c>
      <c r="D1769" s="1" t="s">
        <v>336</v>
      </c>
      <c r="E1769" s="1" t="s">
        <v>109</v>
      </c>
      <c r="F1769" s="1" t="s">
        <v>1</v>
      </c>
      <c r="G1769" s="1" t="s">
        <v>355</v>
      </c>
      <c r="H1769" s="1" t="s">
        <v>150</v>
      </c>
      <c r="I1769" s="1" t="s">
        <v>151</v>
      </c>
      <c r="J1769" s="1">
        <v>0</v>
      </c>
      <c r="K1769" s="7">
        <v>0</v>
      </c>
    </row>
    <row r="1770" spans="1:11" x14ac:dyDescent="0.2">
      <c r="A1770" s="1">
        <v>1769</v>
      </c>
      <c r="B1770" s="1" t="s">
        <v>376</v>
      </c>
      <c r="C1770" s="1">
        <v>81</v>
      </c>
      <c r="D1770" s="1" t="s">
        <v>336</v>
      </c>
      <c r="E1770" s="1" t="s">
        <v>109</v>
      </c>
      <c r="F1770" s="1" t="s">
        <v>1</v>
      </c>
      <c r="G1770" s="1" t="s">
        <v>355</v>
      </c>
      <c r="H1770" s="1" t="s">
        <v>152</v>
      </c>
      <c r="I1770" s="1" t="s">
        <v>153</v>
      </c>
      <c r="J1770" s="1">
        <v>0</v>
      </c>
      <c r="K1770" s="7">
        <v>0</v>
      </c>
    </row>
    <row r="1771" spans="1:11" x14ac:dyDescent="0.2">
      <c r="A1771" s="1">
        <v>1770</v>
      </c>
      <c r="B1771" s="1" t="s">
        <v>376</v>
      </c>
      <c r="C1771" s="1">
        <v>81</v>
      </c>
      <c r="D1771" s="1" t="s">
        <v>336</v>
      </c>
      <c r="E1771" s="1" t="s">
        <v>109</v>
      </c>
      <c r="F1771" s="1" t="s">
        <v>1</v>
      </c>
      <c r="G1771" s="1" t="s">
        <v>355</v>
      </c>
      <c r="H1771" s="1" t="s">
        <v>154</v>
      </c>
      <c r="I1771" s="1" t="s">
        <v>155</v>
      </c>
      <c r="J1771" s="1">
        <v>0</v>
      </c>
      <c r="K1771" s="7">
        <v>0</v>
      </c>
    </row>
    <row r="1772" spans="1:11" x14ac:dyDescent="0.2">
      <c r="A1772" s="1">
        <v>1771</v>
      </c>
      <c r="B1772" s="1" t="s">
        <v>376</v>
      </c>
      <c r="C1772" s="1">
        <v>81</v>
      </c>
      <c r="D1772" s="1" t="s">
        <v>336</v>
      </c>
      <c r="E1772" s="1" t="s">
        <v>109</v>
      </c>
      <c r="F1772" s="1" t="s">
        <v>1</v>
      </c>
      <c r="G1772" s="1" t="s">
        <v>355</v>
      </c>
      <c r="H1772" s="1" t="s">
        <v>156</v>
      </c>
      <c r="I1772" s="1" t="s">
        <v>157</v>
      </c>
      <c r="J1772" s="1">
        <v>0</v>
      </c>
      <c r="K1772" s="7">
        <v>0</v>
      </c>
    </row>
    <row r="1773" spans="1:11" x14ac:dyDescent="0.2">
      <c r="A1773" s="1">
        <v>1772</v>
      </c>
      <c r="B1773" s="1" t="s">
        <v>376</v>
      </c>
      <c r="C1773" s="1">
        <v>81</v>
      </c>
      <c r="D1773" s="1" t="s">
        <v>336</v>
      </c>
      <c r="E1773" s="1" t="s">
        <v>109</v>
      </c>
      <c r="F1773" s="1" t="s">
        <v>1</v>
      </c>
      <c r="G1773" s="1" t="s">
        <v>355</v>
      </c>
      <c r="H1773" s="1" t="s">
        <v>158</v>
      </c>
      <c r="I1773" s="1" t="s">
        <v>159</v>
      </c>
      <c r="J1773" s="1">
        <v>0</v>
      </c>
      <c r="K1773" s="7">
        <v>0</v>
      </c>
    </row>
    <row r="1774" spans="1:11" x14ac:dyDescent="0.2">
      <c r="A1774" s="1">
        <v>1773</v>
      </c>
      <c r="B1774" s="1" t="s">
        <v>376</v>
      </c>
      <c r="C1774" s="1">
        <v>81</v>
      </c>
      <c r="D1774" s="1" t="s">
        <v>336</v>
      </c>
      <c r="E1774" s="1" t="s">
        <v>109</v>
      </c>
      <c r="F1774" s="1" t="s">
        <v>1</v>
      </c>
      <c r="G1774" s="1" t="s">
        <v>355</v>
      </c>
      <c r="H1774" s="1" t="s">
        <v>160</v>
      </c>
      <c r="I1774" s="1" t="s">
        <v>161</v>
      </c>
      <c r="J1774" s="1"/>
      <c r="K1774" s="7">
        <v>0</v>
      </c>
    </row>
    <row r="1775" spans="1:11" x14ac:dyDescent="0.2">
      <c r="A1775" s="1">
        <v>1774</v>
      </c>
      <c r="B1775" s="1" t="s">
        <v>376</v>
      </c>
      <c r="C1775" s="1">
        <v>81</v>
      </c>
      <c r="D1775" s="1" t="s">
        <v>336</v>
      </c>
      <c r="E1775" s="1" t="s">
        <v>109</v>
      </c>
      <c r="F1775" s="1" t="s">
        <v>1</v>
      </c>
      <c r="G1775" s="1" t="s">
        <v>355</v>
      </c>
      <c r="H1775" s="1" t="s">
        <v>162</v>
      </c>
      <c r="I1775" s="1" t="s">
        <v>163</v>
      </c>
      <c r="J1775" s="1"/>
      <c r="K1775" s="7">
        <v>0</v>
      </c>
    </row>
    <row r="1776" spans="1:11" x14ac:dyDescent="0.2">
      <c r="A1776" s="1">
        <v>1775</v>
      </c>
      <c r="B1776" s="1" t="s">
        <v>376</v>
      </c>
      <c r="C1776" s="1">
        <v>81</v>
      </c>
      <c r="D1776" s="1" t="s">
        <v>336</v>
      </c>
      <c r="E1776" s="1" t="s">
        <v>109</v>
      </c>
      <c r="F1776" s="1" t="s">
        <v>1</v>
      </c>
      <c r="G1776" s="1" t="s">
        <v>355</v>
      </c>
      <c r="H1776" s="1" t="s">
        <v>164</v>
      </c>
      <c r="I1776" s="1" t="s">
        <v>165</v>
      </c>
      <c r="J1776" s="1"/>
      <c r="K1776" s="7">
        <v>0</v>
      </c>
    </row>
    <row r="1777" spans="1:11" x14ac:dyDescent="0.2">
      <c r="A1777" s="1">
        <v>1776</v>
      </c>
      <c r="B1777" s="1" t="s">
        <v>376</v>
      </c>
      <c r="C1777" s="1">
        <v>81</v>
      </c>
      <c r="D1777" s="1" t="s">
        <v>336</v>
      </c>
      <c r="E1777" s="1" t="s">
        <v>109</v>
      </c>
      <c r="F1777" s="1" t="s">
        <v>1</v>
      </c>
      <c r="G1777" s="1" t="s">
        <v>355</v>
      </c>
      <c r="H1777" s="1" t="s">
        <v>166</v>
      </c>
      <c r="I1777" s="1" t="s">
        <v>167</v>
      </c>
      <c r="J1777" s="1">
        <v>0</v>
      </c>
      <c r="K1777" s="7">
        <v>0</v>
      </c>
    </row>
    <row r="1778" spans="1:11" x14ac:dyDescent="0.2">
      <c r="A1778" s="1">
        <v>1777</v>
      </c>
      <c r="B1778" s="1" t="s">
        <v>376</v>
      </c>
      <c r="C1778" s="1">
        <v>81</v>
      </c>
      <c r="D1778" s="1" t="s">
        <v>336</v>
      </c>
      <c r="E1778" s="1" t="s">
        <v>109</v>
      </c>
      <c r="F1778" s="1" t="s">
        <v>1</v>
      </c>
      <c r="G1778" s="1" t="s">
        <v>355</v>
      </c>
      <c r="H1778" s="1" t="s">
        <v>168</v>
      </c>
      <c r="I1778" s="1" t="s">
        <v>169</v>
      </c>
      <c r="J1778" s="1">
        <v>0</v>
      </c>
      <c r="K1778" s="7">
        <v>0</v>
      </c>
    </row>
    <row r="1779" spans="1:11" x14ac:dyDescent="0.2">
      <c r="A1779" s="1">
        <v>1778</v>
      </c>
      <c r="B1779" s="1" t="s">
        <v>376</v>
      </c>
      <c r="C1779" s="1">
        <v>81</v>
      </c>
      <c r="D1779" s="1" t="s">
        <v>336</v>
      </c>
      <c r="E1779" s="1" t="s">
        <v>109</v>
      </c>
      <c r="F1779" s="1" t="s">
        <v>1</v>
      </c>
      <c r="G1779" s="1" t="s">
        <v>355</v>
      </c>
      <c r="H1779" s="1" t="s">
        <v>170</v>
      </c>
      <c r="I1779" s="1" t="s">
        <v>171</v>
      </c>
      <c r="J1779" s="1">
        <v>0</v>
      </c>
      <c r="K1779" s="7">
        <v>0</v>
      </c>
    </row>
    <row r="1780" spans="1:11" x14ac:dyDescent="0.2">
      <c r="A1780" s="1">
        <v>1779</v>
      </c>
      <c r="B1780" s="1" t="s">
        <v>376</v>
      </c>
      <c r="C1780" s="1">
        <v>81</v>
      </c>
      <c r="D1780" s="1" t="s">
        <v>336</v>
      </c>
      <c r="E1780" s="1" t="s">
        <v>109</v>
      </c>
      <c r="F1780" s="1" t="s">
        <v>1</v>
      </c>
      <c r="G1780" s="1" t="s">
        <v>355</v>
      </c>
      <c r="H1780" s="1" t="s">
        <v>172</v>
      </c>
      <c r="I1780" s="1" t="s">
        <v>173</v>
      </c>
      <c r="J1780" s="1">
        <v>0</v>
      </c>
      <c r="K1780" s="7">
        <v>0</v>
      </c>
    </row>
    <row r="1781" spans="1:11" x14ac:dyDescent="0.2">
      <c r="A1781" s="1">
        <v>1780</v>
      </c>
      <c r="B1781" s="1" t="s">
        <v>376</v>
      </c>
      <c r="C1781" s="1">
        <v>81</v>
      </c>
      <c r="D1781" s="1" t="s">
        <v>336</v>
      </c>
      <c r="E1781" s="1" t="s">
        <v>109</v>
      </c>
      <c r="F1781" s="1" t="s">
        <v>1</v>
      </c>
      <c r="G1781" s="1" t="s">
        <v>355</v>
      </c>
      <c r="H1781" s="1" t="s">
        <v>174</v>
      </c>
      <c r="I1781" s="1" t="s">
        <v>175</v>
      </c>
      <c r="J1781" s="1">
        <v>3.92</v>
      </c>
      <c r="K1781" s="7">
        <v>125186</v>
      </c>
    </row>
    <row r="1782" spans="1:11" x14ac:dyDescent="0.2">
      <c r="A1782" s="1">
        <v>1781</v>
      </c>
      <c r="B1782" s="1" t="s">
        <v>376</v>
      </c>
      <c r="C1782" s="1">
        <v>81</v>
      </c>
      <c r="D1782" s="1" t="s">
        <v>336</v>
      </c>
      <c r="E1782" s="1" t="s">
        <v>109</v>
      </c>
      <c r="F1782" s="1" t="s">
        <v>1</v>
      </c>
      <c r="G1782" s="1" t="s">
        <v>355</v>
      </c>
      <c r="H1782" s="1" t="s">
        <v>176</v>
      </c>
      <c r="I1782" s="1" t="s">
        <v>177</v>
      </c>
      <c r="J1782" s="1">
        <v>0</v>
      </c>
      <c r="K1782" s="7">
        <v>0</v>
      </c>
    </row>
    <row r="1783" spans="1:11" x14ac:dyDescent="0.2">
      <c r="A1783" s="1">
        <v>1782</v>
      </c>
      <c r="B1783" s="1" t="s">
        <v>376</v>
      </c>
      <c r="C1783" s="1">
        <v>81</v>
      </c>
      <c r="D1783" s="1" t="s">
        <v>336</v>
      </c>
      <c r="E1783" s="1" t="s">
        <v>109</v>
      </c>
      <c r="F1783" s="1" t="s">
        <v>1</v>
      </c>
      <c r="G1783" s="1" t="s">
        <v>355</v>
      </c>
      <c r="H1783" s="1" t="s">
        <v>178</v>
      </c>
      <c r="I1783" s="1" t="s">
        <v>179</v>
      </c>
      <c r="J1783" s="1">
        <v>0.5</v>
      </c>
      <c r="K1783" s="7">
        <v>17252</v>
      </c>
    </row>
    <row r="1784" spans="1:11" x14ac:dyDescent="0.2">
      <c r="A1784" s="1">
        <v>1783</v>
      </c>
      <c r="B1784" s="1" t="s">
        <v>376</v>
      </c>
      <c r="C1784" s="1">
        <v>81</v>
      </c>
      <c r="D1784" s="1" t="s">
        <v>336</v>
      </c>
      <c r="E1784" s="1" t="s">
        <v>109</v>
      </c>
      <c r="F1784" s="1" t="s">
        <v>1</v>
      </c>
      <c r="G1784" s="1" t="s">
        <v>355</v>
      </c>
      <c r="H1784" s="1" t="s">
        <v>180</v>
      </c>
      <c r="I1784" s="1" t="s">
        <v>181</v>
      </c>
      <c r="J1784" s="1">
        <v>0</v>
      </c>
      <c r="K1784" s="7">
        <v>0</v>
      </c>
    </row>
    <row r="1785" spans="1:11" x14ac:dyDescent="0.2">
      <c r="A1785" s="1">
        <v>1784</v>
      </c>
      <c r="B1785" s="1" t="s">
        <v>376</v>
      </c>
      <c r="C1785" s="1">
        <v>81</v>
      </c>
      <c r="D1785" s="1" t="s">
        <v>336</v>
      </c>
      <c r="E1785" s="1" t="s">
        <v>109</v>
      </c>
      <c r="F1785" s="1" t="s">
        <v>1</v>
      </c>
      <c r="G1785" s="1" t="s">
        <v>355</v>
      </c>
      <c r="H1785" s="1" t="s">
        <v>182</v>
      </c>
      <c r="I1785" s="1" t="s">
        <v>183</v>
      </c>
      <c r="J1785" s="1"/>
      <c r="K1785" s="7">
        <v>0</v>
      </c>
    </row>
    <row r="1786" spans="1:11" x14ac:dyDescent="0.2">
      <c r="A1786" s="1">
        <v>1785</v>
      </c>
      <c r="B1786" s="1" t="s">
        <v>376</v>
      </c>
      <c r="C1786" s="1">
        <v>81</v>
      </c>
      <c r="D1786" s="1" t="s">
        <v>336</v>
      </c>
      <c r="E1786" s="1" t="s">
        <v>109</v>
      </c>
      <c r="F1786" s="1" t="s">
        <v>1</v>
      </c>
      <c r="G1786" s="1" t="s">
        <v>353</v>
      </c>
      <c r="H1786" s="1" t="s">
        <v>184</v>
      </c>
      <c r="I1786" s="1" t="s">
        <v>185</v>
      </c>
      <c r="J1786" s="1"/>
      <c r="K1786" s="7">
        <v>0</v>
      </c>
    </row>
    <row r="1787" spans="1:11" x14ac:dyDescent="0.2">
      <c r="A1787" s="1">
        <v>1786</v>
      </c>
      <c r="B1787" s="1" t="s">
        <v>376</v>
      </c>
      <c r="C1787" s="1">
        <v>81</v>
      </c>
      <c r="D1787" s="1" t="s">
        <v>336</v>
      </c>
      <c r="E1787" s="1" t="s">
        <v>109</v>
      </c>
      <c r="F1787" s="1" t="s">
        <v>8</v>
      </c>
      <c r="G1787" s="1" t="s">
        <v>353</v>
      </c>
      <c r="H1787" s="1" t="s">
        <v>186</v>
      </c>
      <c r="I1787" s="1" t="s">
        <v>187</v>
      </c>
      <c r="J1787" s="1">
        <v>5.57</v>
      </c>
      <c r="K1787" s="7">
        <v>228272</v>
      </c>
    </row>
    <row r="1788" spans="1:11" x14ac:dyDescent="0.2">
      <c r="A1788" s="1">
        <v>1787</v>
      </c>
      <c r="B1788" s="1" t="s">
        <v>376</v>
      </c>
      <c r="C1788" s="1">
        <v>81</v>
      </c>
      <c r="D1788" s="1" t="s">
        <v>336</v>
      </c>
      <c r="E1788" s="1" t="s">
        <v>188</v>
      </c>
      <c r="F1788" s="1" t="s">
        <v>8</v>
      </c>
      <c r="G1788" s="1" t="s">
        <v>353</v>
      </c>
      <c r="H1788" s="1" t="s">
        <v>189</v>
      </c>
      <c r="I1788" s="1" t="s">
        <v>190</v>
      </c>
      <c r="J1788" s="1">
        <v>5.57</v>
      </c>
      <c r="K1788" s="7">
        <v>228272</v>
      </c>
    </row>
    <row r="1789" spans="1:11" x14ac:dyDescent="0.2">
      <c r="A1789" s="1">
        <v>1788</v>
      </c>
      <c r="B1789" s="1" t="s">
        <v>376</v>
      </c>
      <c r="C1789" s="1">
        <v>81</v>
      </c>
      <c r="D1789" s="1" t="s">
        <v>336</v>
      </c>
      <c r="E1789" s="1" t="s">
        <v>188</v>
      </c>
      <c r="F1789" s="1" t="s">
        <v>1</v>
      </c>
      <c r="G1789" s="1" t="s">
        <v>353</v>
      </c>
      <c r="H1789" s="1" t="s">
        <v>191</v>
      </c>
      <c r="I1789" s="1" t="s">
        <v>192</v>
      </c>
      <c r="J1789" s="1">
        <v>0</v>
      </c>
      <c r="K1789" s="7">
        <v>0</v>
      </c>
    </row>
    <row r="1790" spans="1:11" x14ac:dyDescent="0.2">
      <c r="A1790" s="1">
        <v>1789</v>
      </c>
      <c r="B1790" s="1" t="s">
        <v>376</v>
      </c>
      <c r="C1790" s="1">
        <v>81</v>
      </c>
      <c r="D1790" s="1" t="s">
        <v>336</v>
      </c>
      <c r="E1790" s="1" t="s">
        <v>188</v>
      </c>
      <c r="F1790" s="1" t="s">
        <v>1</v>
      </c>
      <c r="G1790" s="1" t="s">
        <v>353</v>
      </c>
      <c r="H1790" s="1" t="s">
        <v>193</v>
      </c>
      <c r="I1790" s="1" t="s">
        <v>194</v>
      </c>
      <c r="J1790" s="1">
        <v>0</v>
      </c>
      <c r="K1790" s="7">
        <v>0</v>
      </c>
    </row>
    <row r="1791" spans="1:11" x14ac:dyDescent="0.2">
      <c r="A1791" s="1">
        <v>1790</v>
      </c>
      <c r="B1791" s="1" t="s">
        <v>376</v>
      </c>
      <c r="C1791" s="1">
        <v>81</v>
      </c>
      <c r="D1791" s="1" t="s">
        <v>336</v>
      </c>
      <c r="E1791" s="1" t="s">
        <v>188</v>
      </c>
      <c r="F1791" s="1" t="s">
        <v>1</v>
      </c>
      <c r="G1791" s="1" t="s">
        <v>353</v>
      </c>
      <c r="H1791" s="1" t="s">
        <v>195</v>
      </c>
      <c r="I1791" s="1" t="s">
        <v>196</v>
      </c>
      <c r="J1791" s="1">
        <v>0</v>
      </c>
      <c r="K1791" s="7">
        <v>0</v>
      </c>
    </row>
    <row r="1792" spans="1:11" x14ac:dyDescent="0.2">
      <c r="A1792" s="1">
        <v>1791</v>
      </c>
      <c r="B1792" s="1" t="s">
        <v>376</v>
      </c>
      <c r="C1792" s="1">
        <v>81</v>
      </c>
      <c r="D1792" s="1" t="s">
        <v>336</v>
      </c>
      <c r="E1792" s="1" t="s">
        <v>188</v>
      </c>
      <c r="F1792" s="1" t="s">
        <v>1</v>
      </c>
      <c r="G1792" s="1" t="s">
        <v>353</v>
      </c>
      <c r="H1792" s="1" t="s">
        <v>197</v>
      </c>
      <c r="I1792" s="1" t="s">
        <v>198</v>
      </c>
      <c r="J1792" s="1"/>
      <c r="K1792" s="7">
        <v>0</v>
      </c>
    </row>
    <row r="1793" spans="1:11" x14ac:dyDescent="0.2">
      <c r="A1793" s="1">
        <v>1792</v>
      </c>
      <c r="B1793" s="1" t="s">
        <v>376</v>
      </c>
      <c r="C1793" s="1">
        <v>81</v>
      </c>
      <c r="D1793" s="1" t="s">
        <v>336</v>
      </c>
      <c r="E1793" s="1" t="s">
        <v>188</v>
      </c>
      <c r="F1793" s="1" t="s">
        <v>8</v>
      </c>
      <c r="G1793" s="1" t="s">
        <v>353</v>
      </c>
      <c r="H1793" s="1" t="s">
        <v>199</v>
      </c>
      <c r="I1793" s="1" t="s">
        <v>200</v>
      </c>
      <c r="J1793" s="1">
        <v>0</v>
      </c>
      <c r="K1793" s="7">
        <v>0</v>
      </c>
    </row>
    <row r="1794" spans="1:11" x14ac:dyDescent="0.2">
      <c r="A1794" s="1">
        <v>1793</v>
      </c>
      <c r="B1794" s="1" t="s">
        <v>376</v>
      </c>
      <c r="C1794" s="1">
        <v>81</v>
      </c>
      <c r="D1794" s="1" t="s">
        <v>336</v>
      </c>
      <c r="E1794" s="1" t="s">
        <v>188</v>
      </c>
      <c r="F1794" s="1" t="s">
        <v>1</v>
      </c>
      <c r="G1794" s="1" t="s">
        <v>353</v>
      </c>
      <c r="H1794" s="1" t="s">
        <v>201</v>
      </c>
      <c r="I1794" s="1" t="s">
        <v>202</v>
      </c>
      <c r="J1794" s="1"/>
      <c r="K1794" s="7">
        <v>0</v>
      </c>
    </row>
    <row r="1795" spans="1:11" x14ac:dyDescent="0.2">
      <c r="A1795" s="1">
        <v>1794</v>
      </c>
      <c r="B1795" s="1" t="s">
        <v>376</v>
      </c>
      <c r="C1795" s="1">
        <v>81</v>
      </c>
      <c r="D1795" s="1" t="s">
        <v>336</v>
      </c>
      <c r="E1795" s="1" t="s">
        <v>188</v>
      </c>
      <c r="F1795" s="1" t="s">
        <v>8</v>
      </c>
      <c r="G1795" s="1" t="s">
        <v>353</v>
      </c>
      <c r="H1795" s="1" t="s">
        <v>203</v>
      </c>
      <c r="I1795" s="1" t="s">
        <v>204</v>
      </c>
      <c r="J1795" s="1">
        <v>5.57</v>
      </c>
      <c r="K1795" s="7">
        <v>228272</v>
      </c>
    </row>
    <row r="1796" spans="1:11" x14ac:dyDescent="0.2">
      <c r="A1796" s="1">
        <v>1795</v>
      </c>
      <c r="B1796" s="1" t="s">
        <v>376</v>
      </c>
      <c r="C1796" s="1">
        <v>81</v>
      </c>
      <c r="D1796" s="1" t="s">
        <v>336</v>
      </c>
      <c r="E1796" s="1" t="s">
        <v>188</v>
      </c>
      <c r="F1796" s="1" t="s">
        <v>1</v>
      </c>
      <c r="G1796" s="1" t="s">
        <v>353</v>
      </c>
      <c r="H1796" s="1" t="s">
        <v>205</v>
      </c>
      <c r="I1796" s="1" t="s">
        <v>206</v>
      </c>
      <c r="J1796" s="1"/>
      <c r="K1796" s="7">
        <v>18262</v>
      </c>
    </row>
    <row r="1797" spans="1:11" x14ac:dyDescent="0.2">
      <c r="A1797" s="1">
        <v>1796</v>
      </c>
      <c r="B1797" s="1" t="s">
        <v>376</v>
      </c>
      <c r="C1797" s="1">
        <v>81</v>
      </c>
      <c r="D1797" s="1" t="s">
        <v>336</v>
      </c>
      <c r="E1797" s="1" t="s">
        <v>188</v>
      </c>
      <c r="F1797" s="1" t="s">
        <v>1</v>
      </c>
      <c r="G1797" s="1" t="s">
        <v>353</v>
      </c>
      <c r="H1797" s="1" t="s">
        <v>207</v>
      </c>
      <c r="I1797" s="1" t="s">
        <v>208</v>
      </c>
      <c r="J1797" s="1"/>
      <c r="K1797" s="7">
        <v>28342</v>
      </c>
    </row>
    <row r="1798" spans="1:11" x14ac:dyDescent="0.2">
      <c r="A1798" s="1">
        <v>1797</v>
      </c>
      <c r="B1798" s="1" t="s">
        <v>376</v>
      </c>
      <c r="C1798" s="1">
        <v>81</v>
      </c>
      <c r="D1798" s="1" t="s">
        <v>336</v>
      </c>
      <c r="E1798" s="1" t="s">
        <v>188</v>
      </c>
      <c r="F1798" s="1" t="s">
        <v>1</v>
      </c>
      <c r="G1798" s="1" t="s">
        <v>353</v>
      </c>
      <c r="H1798" s="1" t="s">
        <v>209</v>
      </c>
      <c r="I1798" s="1" t="s">
        <v>210</v>
      </c>
      <c r="J1798" s="1"/>
      <c r="K1798" s="7">
        <v>0</v>
      </c>
    </row>
    <row r="1799" spans="1:11" x14ac:dyDescent="0.2">
      <c r="A1799" s="1">
        <v>1798</v>
      </c>
      <c r="B1799" s="1" t="s">
        <v>376</v>
      </c>
      <c r="C1799" s="1">
        <v>81</v>
      </c>
      <c r="D1799" s="1" t="s">
        <v>336</v>
      </c>
      <c r="E1799" s="1" t="s">
        <v>188</v>
      </c>
      <c r="F1799" s="1" t="s">
        <v>8</v>
      </c>
      <c r="G1799" s="1" t="s">
        <v>353</v>
      </c>
      <c r="H1799" s="1" t="s">
        <v>211</v>
      </c>
      <c r="I1799" s="1" t="s">
        <v>212</v>
      </c>
      <c r="J1799" s="1"/>
      <c r="K1799" s="7">
        <v>274876</v>
      </c>
    </row>
    <row r="1800" spans="1:11" x14ac:dyDescent="0.2">
      <c r="A1800" s="1">
        <v>1799</v>
      </c>
      <c r="B1800" s="1" t="s">
        <v>376</v>
      </c>
      <c r="C1800" s="1">
        <v>81</v>
      </c>
      <c r="D1800" s="1" t="s">
        <v>336</v>
      </c>
      <c r="E1800" s="1" t="s">
        <v>188</v>
      </c>
      <c r="F1800" s="1" t="s">
        <v>1</v>
      </c>
      <c r="G1800" s="1" t="s">
        <v>353</v>
      </c>
      <c r="H1800" s="1" t="s">
        <v>213</v>
      </c>
      <c r="I1800" s="1" t="s">
        <v>214</v>
      </c>
      <c r="J1800" s="1"/>
      <c r="K1800" s="7">
        <v>0</v>
      </c>
    </row>
    <row r="1801" spans="1:11" x14ac:dyDescent="0.2">
      <c r="A1801" s="1">
        <v>1800</v>
      </c>
      <c r="B1801" s="1" t="s">
        <v>376</v>
      </c>
      <c r="C1801" s="1">
        <v>81</v>
      </c>
      <c r="D1801" s="1" t="s">
        <v>336</v>
      </c>
      <c r="E1801" s="1" t="s">
        <v>188</v>
      </c>
      <c r="F1801" s="1" t="s">
        <v>1</v>
      </c>
      <c r="G1801" s="1" t="s">
        <v>353</v>
      </c>
      <c r="H1801" s="1" t="s">
        <v>215</v>
      </c>
      <c r="I1801" s="1" t="s">
        <v>216</v>
      </c>
      <c r="J1801" s="1"/>
      <c r="K1801" s="7">
        <v>0</v>
      </c>
    </row>
    <row r="1802" spans="1:11" x14ac:dyDescent="0.2">
      <c r="A1802" s="1">
        <v>1801</v>
      </c>
      <c r="B1802" s="1" t="s">
        <v>376</v>
      </c>
      <c r="C1802" s="1">
        <v>81</v>
      </c>
      <c r="D1802" s="1" t="s">
        <v>336</v>
      </c>
      <c r="E1802" s="1" t="s">
        <v>188</v>
      </c>
      <c r="F1802" s="1" t="s">
        <v>1</v>
      </c>
      <c r="G1802" s="1" t="s">
        <v>353</v>
      </c>
      <c r="H1802" s="1" t="s">
        <v>217</v>
      </c>
      <c r="I1802" s="1" t="s">
        <v>218</v>
      </c>
      <c r="J1802" s="1"/>
      <c r="K1802" s="7">
        <v>0</v>
      </c>
    </row>
    <row r="1803" spans="1:11" x14ac:dyDescent="0.2">
      <c r="A1803" s="1">
        <v>1802</v>
      </c>
      <c r="B1803" s="1" t="s">
        <v>376</v>
      </c>
      <c r="C1803" s="1">
        <v>81</v>
      </c>
      <c r="D1803" s="1" t="s">
        <v>336</v>
      </c>
      <c r="E1803" s="1" t="s">
        <v>188</v>
      </c>
      <c r="F1803" s="1" t="s">
        <v>1</v>
      </c>
      <c r="G1803" s="1" t="s">
        <v>353</v>
      </c>
      <c r="H1803" s="1" t="s">
        <v>219</v>
      </c>
      <c r="I1803" s="1" t="s">
        <v>220</v>
      </c>
      <c r="J1803" s="1"/>
      <c r="K1803" s="7"/>
    </row>
    <row r="1804" spans="1:11" x14ac:dyDescent="0.2">
      <c r="A1804" s="1">
        <v>1803</v>
      </c>
      <c r="B1804" s="1" t="s">
        <v>376</v>
      </c>
      <c r="C1804" s="1">
        <v>81</v>
      </c>
      <c r="D1804" s="1" t="s">
        <v>336</v>
      </c>
      <c r="E1804" s="1" t="s">
        <v>188</v>
      </c>
      <c r="F1804" s="1" t="s">
        <v>8</v>
      </c>
      <c r="G1804" s="1" t="s">
        <v>353</v>
      </c>
      <c r="H1804" s="1" t="s">
        <v>221</v>
      </c>
      <c r="I1804" s="1" t="s">
        <v>222</v>
      </c>
      <c r="J1804" s="1"/>
      <c r="K1804" s="7">
        <v>0</v>
      </c>
    </row>
    <row r="1805" spans="1:11" x14ac:dyDescent="0.2">
      <c r="A1805" s="1">
        <v>1804</v>
      </c>
      <c r="B1805" s="1" t="s">
        <v>376</v>
      </c>
      <c r="C1805" s="1">
        <v>81</v>
      </c>
      <c r="D1805" s="1" t="s">
        <v>336</v>
      </c>
      <c r="E1805" s="1" t="s">
        <v>188</v>
      </c>
      <c r="F1805" s="1" t="s">
        <v>1</v>
      </c>
      <c r="G1805" s="1" t="s">
        <v>353</v>
      </c>
      <c r="H1805" s="1" t="s">
        <v>223</v>
      </c>
      <c r="I1805" s="1" t="s">
        <v>224</v>
      </c>
      <c r="J1805" s="1"/>
      <c r="K1805" s="7"/>
    </row>
    <row r="1806" spans="1:11" x14ac:dyDescent="0.2">
      <c r="A1806" s="1">
        <v>1805</v>
      </c>
      <c r="B1806" s="1" t="s">
        <v>376</v>
      </c>
      <c r="C1806" s="1">
        <v>81</v>
      </c>
      <c r="D1806" s="1" t="s">
        <v>336</v>
      </c>
      <c r="E1806" s="1" t="s">
        <v>188</v>
      </c>
      <c r="F1806" s="1" t="s">
        <v>1</v>
      </c>
      <c r="G1806" s="1" t="s">
        <v>353</v>
      </c>
      <c r="H1806" s="1" t="s">
        <v>225</v>
      </c>
      <c r="I1806" s="1" t="s">
        <v>226</v>
      </c>
      <c r="J1806" s="1"/>
      <c r="K1806" s="7"/>
    </row>
    <row r="1807" spans="1:11" x14ac:dyDescent="0.2">
      <c r="A1807" s="1">
        <v>1806</v>
      </c>
      <c r="B1807" s="1" t="s">
        <v>376</v>
      </c>
      <c r="C1807" s="1">
        <v>81</v>
      </c>
      <c r="D1807" s="1" t="s">
        <v>336</v>
      </c>
      <c r="E1807" s="1" t="s">
        <v>188</v>
      </c>
      <c r="F1807" s="1" t="s">
        <v>1</v>
      </c>
      <c r="G1807" s="1" t="s">
        <v>353</v>
      </c>
      <c r="H1807" s="1" t="s">
        <v>227</v>
      </c>
      <c r="I1807" s="1" t="s">
        <v>228</v>
      </c>
      <c r="J1807" s="1"/>
      <c r="K1807" s="7"/>
    </row>
    <row r="1808" spans="1:11" x14ac:dyDescent="0.2">
      <c r="A1808" s="1">
        <v>1807</v>
      </c>
      <c r="B1808" s="1" t="s">
        <v>376</v>
      </c>
      <c r="C1808" s="1">
        <v>81</v>
      </c>
      <c r="D1808" s="1" t="s">
        <v>336</v>
      </c>
      <c r="E1808" s="1" t="s">
        <v>188</v>
      </c>
      <c r="F1808" s="1" t="s">
        <v>1</v>
      </c>
      <c r="G1808" s="1" t="s">
        <v>353</v>
      </c>
      <c r="H1808" s="1" t="s">
        <v>229</v>
      </c>
      <c r="I1808" s="1" t="s">
        <v>230</v>
      </c>
      <c r="J1808" s="1"/>
      <c r="K1808" s="7"/>
    </row>
    <row r="1809" spans="1:11" x14ac:dyDescent="0.2">
      <c r="A1809" s="1">
        <v>1808</v>
      </c>
      <c r="B1809" s="1" t="s">
        <v>376</v>
      </c>
      <c r="C1809" s="1">
        <v>81</v>
      </c>
      <c r="D1809" s="1" t="s">
        <v>336</v>
      </c>
      <c r="E1809" s="1" t="s">
        <v>188</v>
      </c>
      <c r="F1809" s="1" t="s">
        <v>1</v>
      </c>
      <c r="G1809" s="1" t="s">
        <v>353</v>
      </c>
      <c r="H1809" s="1" t="s">
        <v>231</v>
      </c>
      <c r="I1809" s="1" t="s">
        <v>232</v>
      </c>
      <c r="J1809" s="1"/>
      <c r="K1809" s="7">
        <v>916</v>
      </c>
    </row>
    <row r="1810" spans="1:11" x14ac:dyDescent="0.2">
      <c r="A1810" s="1">
        <v>1809</v>
      </c>
      <c r="B1810" s="1" t="s">
        <v>376</v>
      </c>
      <c r="C1810" s="1">
        <v>81</v>
      </c>
      <c r="D1810" s="1" t="s">
        <v>336</v>
      </c>
      <c r="E1810" s="1" t="s">
        <v>188</v>
      </c>
      <c r="F1810" s="1" t="s">
        <v>1</v>
      </c>
      <c r="G1810" s="1" t="s">
        <v>353</v>
      </c>
      <c r="H1810" s="1" t="s">
        <v>233</v>
      </c>
      <c r="I1810" s="1" t="s">
        <v>234</v>
      </c>
      <c r="J1810" s="1"/>
      <c r="K1810" s="7">
        <v>3311</v>
      </c>
    </row>
    <row r="1811" spans="1:11" x14ac:dyDescent="0.2">
      <c r="A1811" s="1">
        <v>1810</v>
      </c>
      <c r="B1811" s="1" t="s">
        <v>376</v>
      </c>
      <c r="C1811" s="1">
        <v>81</v>
      </c>
      <c r="D1811" s="1" t="s">
        <v>336</v>
      </c>
      <c r="E1811" s="1" t="s">
        <v>188</v>
      </c>
      <c r="F1811" s="1" t="s">
        <v>1</v>
      </c>
      <c r="G1811" s="1" t="s">
        <v>353</v>
      </c>
      <c r="H1811" s="1" t="s">
        <v>235</v>
      </c>
      <c r="I1811" s="1" t="s">
        <v>236</v>
      </c>
      <c r="J1811" s="1"/>
      <c r="K1811" s="7">
        <v>269</v>
      </c>
    </row>
    <row r="1812" spans="1:11" x14ac:dyDescent="0.2">
      <c r="A1812" s="1">
        <v>1811</v>
      </c>
      <c r="B1812" s="1" t="s">
        <v>376</v>
      </c>
      <c r="C1812" s="1">
        <v>81</v>
      </c>
      <c r="D1812" s="1" t="s">
        <v>336</v>
      </c>
      <c r="E1812" s="1" t="s">
        <v>188</v>
      </c>
      <c r="F1812" s="1" t="s">
        <v>1</v>
      </c>
      <c r="G1812" s="1" t="s">
        <v>353</v>
      </c>
      <c r="H1812" s="1" t="s">
        <v>237</v>
      </c>
      <c r="I1812" s="1" t="s">
        <v>238</v>
      </c>
      <c r="J1812" s="1"/>
      <c r="K1812" s="7">
        <v>5900</v>
      </c>
    </row>
    <row r="1813" spans="1:11" x14ac:dyDescent="0.2">
      <c r="A1813" s="1">
        <v>1812</v>
      </c>
      <c r="B1813" s="1" t="s">
        <v>376</v>
      </c>
      <c r="C1813" s="1">
        <v>81</v>
      </c>
      <c r="D1813" s="1" t="s">
        <v>336</v>
      </c>
      <c r="E1813" s="1" t="s">
        <v>188</v>
      </c>
      <c r="F1813" s="1" t="s">
        <v>1</v>
      </c>
      <c r="G1813" s="1" t="s">
        <v>353</v>
      </c>
      <c r="H1813" s="1" t="s">
        <v>239</v>
      </c>
      <c r="I1813" s="1" t="s">
        <v>240</v>
      </c>
      <c r="J1813" s="1"/>
      <c r="K1813" s="7">
        <v>0</v>
      </c>
    </row>
    <row r="1814" spans="1:11" x14ac:dyDescent="0.2">
      <c r="A1814" s="1">
        <v>1813</v>
      </c>
      <c r="B1814" s="1" t="s">
        <v>376</v>
      </c>
      <c r="C1814" s="1">
        <v>81</v>
      </c>
      <c r="D1814" s="1" t="s">
        <v>336</v>
      </c>
      <c r="E1814" s="1" t="s">
        <v>188</v>
      </c>
      <c r="F1814" s="1" t="s">
        <v>1</v>
      </c>
      <c r="G1814" s="1" t="s">
        <v>353</v>
      </c>
      <c r="H1814" s="1" t="s">
        <v>241</v>
      </c>
      <c r="I1814" s="1" t="s">
        <v>242</v>
      </c>
      <c r="J1814" s="1"/>
      <c r="K1814" s="7"/>
    </row>
    <row r="1815" spans="1:11" x14ac:dyDescent="0.2">
      <c r="A1815" s="1">
        <v>1814</v>
      </c>
      <c r="B1815" s="1" t="s">
        <v>376</v>
      </c>
      <c r="C1815" s="1">
        <v>81</v>
      </c>
      <c r="D1815" s="1" t="s">
        <v>336</v>
      </c>
      <c r="E1815" s="1" t="s">
        <v>188</v>
      </c>
      <c r="F1815" s="1" t="s">
        <v>1</v>
      </c>
      <c r="G1815" s="1" t="s">
        <v>353</v>
      </c>
      <c r="H1815" s="1" t="s">
        <v>243</v>
      </c>
      <c r="I1815" s="1" t="s">
        <v>244</v>
      </c>
      <c r="J1815" s="1"/>
      <c r="K1815" s="7"/>
    </row>
    <row r="1816" spans="1:11" x14ac:dyDescent="0.2">
      <c r="A1816" s="1">
        <v>1815</v>
      </c>
      <c r="B1816" s="1" t="s">
        <v>376</v>
      </c>
      <c r="C1816" s="1">
        <v>81</v>
      </c>
      <c r="D1816" s="1" t="s">
        <v>336</v>
      </c>
      <c r="E1816" s="1" t="s">
        <v>188</v>
      </c>
      <c r="F1816" s="1" t="s">
        <v>1</v>
      </c>
      <c r="G1816" s="1" t="s">
        <v>353</v>
      </c>
      <c r="H1816" s="1" t="s">
        <v>245</v>
      </c>
      <c r="I1816" s="1" t="s">
        <v>246</v>
      </c>
      <c r="J1816" s="1"/>
      <c r="K1816" s="7"/>
    </row>
    <row r="1817" spans="1:11" x14ac:dyDescent="0.2">
      <c r="A1817" s="1">
        <v>1816</v>
      </c>
      <c r="B1817" s="1" t="s">
        <v>376</v>
      </c>
      <c r="C1817" s="1">
        <v>81</v>
      </c>
      <c r="D1817" s="1" t="s">
        <v>336</v>
      </c>
      <c r="E1817" s="1" t="s">
        <v>188</v>
      </c>
      <c r="F1817" s="1" t="s">
        <v>1</v>
      </c>
      <c r="G1817" s="1" t="s">
        <v>353</v>
      </c>
      <c r="H1817" s="1" t="s">
        <v>247</v>
      </c>
      <c r="I1817" s="1" t="s">
        <v>248</v>
      </c>
      <c r="J1817" s="1"/>
      <c r="K1817" s="7">
        <v>23144</v>
      </c>
    </row>
    <row r="1818" spans="1:11" x14ac:dyDescent="0.2">
      <c r="A1818" s="1">
        <v>1817</v>
      </c>
      <c r="B1818" s="1" t="s">
        <v>376</v>
      </c>
      <c r="C1818" s="1">
        <v>81</v>
      </c>
      <c r="D1818" s="1" t="s">
        <v>336</v>
      </c>
      <c r="E1818" s="1" t="s">
        <v>188</v>
      </c>
      <c r="F1818" s="1" t="s">
        <v>1</v>
      </c>
      <c r="G1818" s="1" t="s">
        <v>353</v>
      </c>
      <c r="H1818" s="1" t="s">
        <v>249</v>
      </c>
      <c r="I1818" s="1" t="s">
        <v>250</v>
      </c>
      <c r="J1818" s="1"/>
      <c r="K1818" s="7"/>
    </row>
    <row r="1819" spans="1:11" x14ac:dyDescent="0.2">
      <c r="A1819" s="1">
        <v>1818</v>
      </c>
      <c r="B1819" s="1" t="s">
        <v>376</v>
      </c>
      <c r="C1819" s="1">
        <v>81</v>
      </c>
      <c r="D1819" s="1" t="s">
        <v>336</v>
      </c>
      <c r="E1819" s="1" t="s">
        <v>188</v>
      </c>
      <c r="F1819" s="1" t="s">
        <v>1</v>
      </c>
      <c r="G1819" s="1" t="s">
        <v>353</v>
      </c>
      <c r="H1819" s="1" t="s">
        <v>251</v>
      </c>
      <c r="I1819" s="1" t="s">
        <v>252</v>
      </c>
      <c r="J1819" s="1"/>
      <c r="K1819" s="7"/>
    </row>
    <row r="1820" spans="1:11" x14ac:dyDescent="0.2">
      <c r="A1820" s="1">
        <v>1819</v>
      </c>
      <c r="B1820" s="1" t="s">
        <v>376</v>
      </c>
      <c r="C1820" s="1">
        <v>81</v>
      </c>
      <c r="D1820" s="1" t="s">
        <v>336</v>
      </c>
      <c r="E1820" s="1" t="s">
        <v>188</v>
      </c>
      <c r="F1820" s="1" t="s">
        <v>1</v>
      </c>
      <c r="G1820" s="1" t="s">
        <v>353</v>
      </c>
      <c r="H1820" s="1" t="s">
        <v>253</v>
      </c>
      <c r="I1820" s="1" t="s">
        <v>254</v>
      </c>
      <c r="J1820" s="1"/>
      <c r="K1820" s="7">
        <v>40</v>
      </c>
    </row>
    <row r="1821" spans="1:11" x14ac:dyDescent="0.2">
      <c r="A1821" s="1">
        <v>1820</v>
      </c>
      <c r="B1821" s="1" t="s">
        <v>376</v>
      </c>
      <c r="C1821" s="1">
        <v>81</v>
      </c>
      <c r="D1821" s="1" t="s">
        <v>336</v>
      </c>
      <c r="E1821" s="1" t="s">
        <v>188</v>
      </c>
      <c r="F1821" s="1" t="s">
        <v>1</v>
      </c>
      <c r="G1821" s="1" t="s">
        <v>353</v>
      </c>
      <c r="H1821" s="1" t="s">
        <v>255</v>
      </c>
      <c r="I1821" s="1" t="s">
        <v>256</v>
      </c>
      <c r="J1821" s="1"/>
      <c r="K1821" s="7"/>
    </row>
    <row r="1822" spans="1:11" x14ac:dyDescent="0.2">
      <c r="A1822" s="1">
        <v>1821</v>
      </c>
      <c r="B1822" s="1" t="s">
        <v>376</v>
      </c>
      <c r="C1822" s="1">
        <v>81</v>
      </c>
      <c r="D1822" s="1" t="s">
        <v>336</v>
      </c>
      <c r="E1822" s="1" t="s">
        <v>188</v>
      </c>
      <c r="F1822" s="1" t="s">
        <v>1</v>
      </c>
      <c r="G1822" s="1" t="s">
        <v>353</v>
      </c>
      <c r="H1822" s="1" t="s">
        <v>257</v>
      </c>
      <c r="I1822" s="1" t="s">
        <v>258</v>
      </c>
      <c r="J1822" s="1"/>
      <c r="K1822" s="7"/>
    </row>
    <row r="1823" spans="1:11" x14ac:dyDescent="0.2">
      <c r="A1823" s="1">
        <v>1822</v>
      </c>
      <c r="B1823" s="1" t="s">
        <v>376</v>
      </c>
      <c r="C1823" s="1">
        <v>81</v>
      </c>
      <c r="D1823" s="1" t="s">
        <v>336</v>
      </c>
      <c r="E1823" s="1" t="s">
        <v>188</v>
      </c>
      <c r="F1823" s="1" t="s">
        <v>8</v>
      </c>
      <c r="G1823" s="1" t="s">
        <v>353</v>
      </c>
      <c r="H1823" s="1" t="s">
        <v>259</v>
      </c>
      <c r="I1823" s="1" t="s">
        <v>260</v>
      </c>
      <c r="J1823" s="1"/>
      <c r="K1823" s="7">
        <v>33580</v>
      </c>
    </row>
    <row r="1824" spans="1:11" x14ac:dyDescent="0.2">
      <c r="A1824" s="1">
        <v>1823</v>
      </c>
      <c r="B1824" s="1" t="s">
        <v>376</v>
      </c>
      <c r="C1824" s="1">
        <v>81</v>
      </c>
      <c r="D1824" s="1" t="s">
        <v>336</v>
      </c>
      <c r="E1824" s="1" t="s">
        <v>188</v>
      </c>
      <c r="F1824" s="1" t="s">
        <v>1</v>
      </c>
      <c r="G1824" s="1" t="s">
        <v>353</v>
      </c>
      <c r="H1824" s="1" t="s">
        <v>261</v>
      </c>
      <c r="I1824" s="1" t="s">
        <v>262</v>
      </c>
      <c r="J1824" s="1"/>
      <c r="K1824" s="7">
        <v>4789</v>
      </c>
    </row>
    <row r="1825" spans="1:11" x14ac:dyDescent="0.2">
      <c r="A1825" s="1">
        <v>1824</v>
      </c>
      <c r="B1825" s="1" t="s">
        <v>376</v>
      </c>
      <c r="C1825" s="1">
        <v>81</v>
      </c>
      <c r="D1825" s="1" t="s">
        <v>336</v>
      </c>
      <c r="E1825" s="1" t="s">
        <v>188</v>
      </c>
      <c r="F1825" s="1" t="s">
        <v>1</v>
      </c>
      <c r="G1825" s="1" t="s">
        <v>353</v>
      </c>
      <c r="H1825" s="1" t="s">
        <v>263</v>
      </c>
      <c r="I1825" s="1" t="s">
        <v>264</v>
      </c>
      <c r="J1825" s="1"/>
      <c r="K1825" s="7"/>
    </row>
    <row r="1826" spans="1:11" x14ac:dyDescent="0.2">
      <c r="A1826" s="1">
        <v>1825</v>
      </c>
      <c r="B1826" s="1" t="s">
        <v>376</v>
      </c>
      <c r="C1826" s="1">
        <v>81</v>
      </c>
      <c r="D1826" s="1" t="s">
        <v>336</v>
      </c>
      <c r="E1826" s="1" t="s">
        <v>188</v>
      </c>
      <c r="F1826" s="1" t="s">
        <v>1</v>
      </c>
      <c r="G1826" s="1" t="s">
        <v>353</v>
      </c>
      <c r="H1826" s="1" t="s">
        <v>265</v>
      </c>
      <c r="I1826" s="1" t="s">
        <v>266</v>
      </c>
      <c r="J1826" s="1"/>
      <c r="K1826" s="7"/>
    </row>
    <row r="1827" spans="1:11" x14ac:dyDescent="0.2">
      <c r="A1827" s="1">
        <v>1826</v>
      </c>
      <c r="B1827" s="1" t="s">
        <v>376</v>
      </c>
      <c r="C1827" s="1">
        <v>81</v>
      </c>
      <c r="D1827" s="1" t="s">
        <v>336</v>
      </c>
      <c r="E1827" s="1" t="s">
        <v>188</v>
      </c>
      <c r="F1827" s="1" t="s">
        <v>1</v>
      </c>
      <c r="G1827" s="1" t="s">
        <v>353</v>
      </c>
      <c r="H1827" s="1" t="s">
        <v>267</v>
      </c>
      <c r="I1827" s="1" t="s">
        <v>268</v>
      </c>
      <c r="J1827" s="1"/>
      <c r="K1827" s="7"/>
    </row>
    <row r="1828" spans="1:11" x14ac:dyDescent="0.2">
      <c r="A1828" s="1">
        <v>1827</v>
      </c>
      <c r="B1828" s="1" t="s">
        <v>376</v>
      </c>
      <c r="C1828" s="1">
        <v>81</v>
      </c>
      <c r="D1828" s="1" t="s">
        <v>336</v>
      </c>
      <c r="E1828" s="1" t="s">
        <v>188</v>
      </c>
      <c r="F1828" s="1" t="s">
        <v>1</v>
      </c>
      <c r="G1828" s="1" t="s">
        <v>353</v>
      </c>
      <c r="H1828" s="1" t="s">
        <v>269</v>
      </c>
      <c r="I1828" s="1" t="s">
        <v>270</v>
      </c>
      <c r="J1828" s="1"/>
      <c r="K1828" s="7"/>
    </row>
    <row r="1829" spans="1:11" x14ac:dyDescent="0.2">
      <c r="A1829" s="1">
        <v>1828</v>
      </c>
      <c r="B1829" s="1" t="s">
        <v>376</v>
      </c>
      <c r="C1829" s="1">
        <v>81</v>
      </c>
      <c r="D1829" s="1" t="s">
        <v>336</v>
      </c>
      <c r="E1829" s="1" t="s">
        <v>188</v>
      </c>
      <c r="F1829" s="1" t="s">
        <v>1</v>
      </c>
      <c r="G1829" s="1" t="s">
        <v>353</v>
      </c>
      <c r="H1829" s="1" t="s">
        <v>271</v>
      </c>
      <c r="I1829" s="1" t="s">
        <v>272</v>
      </c>
      <c r="J1829" s="1"/>
      <c r="K1829" s="7">
        <v>700</v>
      </c>
    </row>
    <row r="1830" spans="1:11" x14ac:dyDescent="0.2">
      <c r="A1830" s="1">
        <v>1829</v>
      </c>
      <c r="B1830" s="1" t="s">
        <v>376</v>
      </c>
      <c r="C1830" s="1">
        <v>81</v>
      </c>
      <c r="D1830" s="1" t="s">
        <v>336</v>
      </c>
      <c r="E1830" s="1" t="s">
        <v>188</v>
      </c>
      <c r="F1830" s="1" t="s">
        <v>8</v>
      </c>
      <c r="G1830" s="1" t="s">
        <v>353</v>
      </c>
      <c r="H1830" s="1" t="s">
        <v>273</v>
      </c>
      <c r="I1830" s="1" t="s">
        <v>274</v>
      </c>
      <c r="J1830" s="1"/>
      <c r="K1830" s="7">
        <v>5489</v>
      </c>
    </row>
    <row r="1831" spans="1:11" x14ac:dyDescent="0.2">
      <c r="A1831" s="1">
        <v>1830</v>
      </c>
      <c r="B1831" s="1" t="s">
        <v>376</v>
      </c>
      <c r="C1831" s="1">
        <v>81</v>
      </c>
      <c r="D1831" s="1" t="s">
        <v>336</v>
      </c>
      <c r="E1831" s="1" t="s">
        <v>188</v>
      </c>
      <c r="F1831" s="1" t="s">
        <v>1</v>
      </c>
      <c r="G1831" s="1" t="s">
        <v>353</v>
      </c>
      <c r="H1831" s="1" t="s">
        <v>275</v>
      </c>
      <c r="I1831" s="1" t="s">
        <v>276</v>
      </c>
      <c r="J1831" s="1"/>
      <c r="K1831" s="7">
        <v>40499</v>
      </c>
    </row>
    <row r="1832" spans="1:11" x14ac:dyDescent="0.2">
      <c r="A1832" s="1">
        <v>1831</v>
      </c>
      <c r="B1832" s="1" t="s">
        <v>376</v>
      </c>
      <c r="C1832" s="1">
        <v>81</v>
      </c>
      <c r="D1832" s="1" t="s">
        <v>336</v>
      </c>
      <c r="E1832" s="1" t="s">
        <v>188</v>
      </c>
      <c r="F1832" s="1" t="s">
        <v>8</v>
      </c>
      <c r="G1832" s="1" t="s">
        <v>353</v>
      </c>
      <c r="H1832" s="1" t="s">
        <v>277</v>
      </c>
      <c r="I1832" s="1" t="s">
        <v>278</v>
      </c>
      <c r="J1832" s="1"/>
      <c r="K1832" s="7">
        <v>354444</v>
      </c>
    </row>
    <row r="1833" spans="1:11" x14ac:dyDescent="0.2">
      <c r="A1833" s="1">
        <v>1832</v>
      </c>
      <c r="B1833" s="1" t="s">
        <v>376</v>
      </c>
      <c r="C1833" s="1">
        <v>81</v>
      </c>
      <c r="D1833" s="1" t="s">
        <v>336</v>
      </c>
      <c r="E1833" s="1" t="s">
        <v>188</v>
      </c>
      <c r="F1833" s="1" t="s">
        <v>1</v>
      </c>
      <c r="G1833" s="1" t="s">
        <v>353</v>
      </c>
      <c r="H1833" s="1" t="s">
        <v>279</v>
      </c>
      <c r="I1833" s="1" t="s">
        <v>280</v>
      </c>
      <c r="J1833" s="1"/>
      <c r="K1833" s="7"/>
    </row>
    <row r="1834" spans="1:11" x14ac:dyDescent="0.2">
      <c r="A1834" s="1">
        <v>1833</v>
      </c>
      <c r="B1834" s="1" t="s">
        <v>376</v>
      </c>
      <c r="C1834" s="1">
        <v>81</v>
      </c>
      <c r="D1834" s="1" t="s">
        <v>336</v>
      </c>
      <c r="E1834" s="1" t="s">
        <v>188</v>
      </c>
      <c r="F1834" s="1" t="s">
        <v>1</v>
      </c>
      <c r="G1834" s="1" t="s">
        <v>353</v>
      </c>
      <c r="H1834" s="1" t="s">
        <v>281</v>
      </c>
      <c r="I1834" s="1" t="s">
        <v>282</v>
      </c>
      <c r="J1834" s="1"/>
      <c r="K1834" s="7">
        <v>945</v>
      </c>
    </row>
    <row r="1835" spans="1:11" x14ac:dyDescent="0.2">
      <c r="A1835" s="1">
        <v>1834</v>
      </c>
      <c r="B1835" s="1" t="s">
        <v>376</v>
      </c>
      <c r="C1835" s="1">
        <v>81</v>
      </c>
      <c r="D1835" s="1" t="s">
        <v>336</v>
      </c>
      <c r="E1835" s="1" t="s">
        <v>188</v>
      </c>
      <c r="F1835" s="1" t="s">
        <v>8</v>
      </c>
      <c r="G1835" s="1" t="s">
        <v>353</v>
      </c>
      <c r="H1835" s="1" t="s">
        <v>283</v>
      </c>
      <c r="I1835" s="1" t="s">
        <v>284</v>
      </c>
      <c r="J1835" s="1"/>
      <c r="K1835" s="7">
        <v>355389</v>
      </c>
    </row>
    <row r="1836" spans="1:11" x14ac:dyDescent="0.2">
      <c r="A1836" s="1">
        <v>1835</v>
      </c>
      <c r="B1836" s="1" t="s">
        <v>376</v>
      </c>
      <c r="C1836" s="1">
        <v>81</v>
      </c>
      <c r="D1836" s="1" t="s">
        <v>336</v>
      </c>
      <c r="E1836" s="1" t="s">
        <v>188</v>
      </c>
      <c r="F1836" s="1" t="s">
        <v>8</v>
      </c>
      <c r="G1836" s="1" t="s">
        <v>353</v>
      </c>
      <c r="H1836" s="1" t="s">
        <v>285</v>
      </c>
      <c r="I1836" s="1" t="s">
        <v>286</v>
      </c>
      <c r="J1836" s="1"/>
      <c r="K1836" s="7">
        <v>337932</v>
      </c>
    </row>
    <row r="1837" spans="1:11" x14ac:dyDescent="0.2">
      <c r="A1837" s="1">
        <v>1836</v>
      </c>
      <c r="B1837" s="1" t="s">
        <v>376</v>
      </c>
      <c r="C1837" s="1">
        <v>81</v>
      </c>
      <c r="D1837" s="1" t="s">
        <v>336</v>
      </c>
      <c r="E1837" s="1" t="s">
        <v>188</v>
      </c>
      <c r="F1837" s="1" t="s">
        <v>1</v>
      </c>
      <c r="G1837" s="1" t="s">
        <v>353</v>
      </c>
      <c r="H1837" s="1" t="s">
        <v>287</v>
      </c>
      <c r="I1837" s="1" t="s">
        <v>288</v>
      </c>
      <c r="J1837" s="1"/>
      <c r="K1837" s="7">
        <v>-17457</v>
      </c>
    </row>
    <row r="1838" spans="1:11" x14ac:dyDescent="0.2">
      <c r="A1838" s="1">
        <v>1837</v>
      </c>
      <c r="B1838" s="1" t="s">
        <v>376</v>
      </c>
      <c r="C1838" s="1">
        <v>81</v>
      </c>
      <c r="D1838" s="1" t="s">
        <v>336</v>
      </c>
      <c r="E1838" s="1" t="s">
        <v>289</v>
      </c>
      <c r="F1838" s="1" t="s">
        <v>1</v>
      </c>
      <c r="G1838" s="1" t="s">
        <v>353</v>
      </c>
      <c r="H1838" s="1" t="s">
        <v>290</v>
      </c>
      <c r="I1838" s="1" t="s">
        <v>291</v>
      </c>
      <c r="J1838" s="1"/>
      <c r="K1838" s="7"/>
    </row>
    <row r="1839" spans="1:11" x14ac:dyDescent="0.2">
      <c r="A1839" s="1">
        <v>1838</v>
      </c>
      <c r="B1839" s="1" t="s">
        <v>376</v>
      </c>
      <c r="C1839" s="1">
        <v>81</v>
      </c>
      <c r="D1839" s="1" t="s">
        <v>336</v>
      </c>
      <c r="E1839" s="1" t="s">
        <v>289</v>
      </c>
      <c r="F1839" s="1" t="s">
        <v>1</v>
      </c>
      <c r="G1839" s="1" t="s">
        <v>353</v>
      </c>
      <c r="H1839" s="1" t="s">
        <v>292</v>
      </c>
      <c r="I1839" s="1" t="s">
        <v>293</v>
      </c>
      <c r="J1839" s="1"/>
      <c r="K1839" s="7"/>
    </row>
    <row r="1840" spans="1:11" x14ac:dyDescent="0.2">
      <c r="A1840" s="1">
        <v>1839</v>
      </c>
      <c r="B1840" s="1" t="s">
        <v>376</v>
      </c>
      <c r="C1840" s="1">
        <v>81</v>
      </c>
      <c r="D1840" s="1" t="s">
        <v>336</v>
      </c>
      <c r="E1840" s="1" t="s">
        <v>289</v>
      </c>
      <c r="F1840" s="1" t="s">
        <v>1</v>
      </c>
      <c r="G1840" s="1" t="s">
        <v>353</v>
      </c>
      <c r="H1840" s="1" t="s">
        <v>294</v>
      </c>
      <c r="I1840" s="1" t="s">
        <v>295</v>
      </c>
      <c r="J1840" s="1"/>
      <c r="K1840" s="7"/>
    </row>
    <row r="1841" spans="1:11" x14ac:dyDescent="0.2">
      <c r="A1841" s="1">
        <v>1840</v>
      </c>
      <c r="B1841" s="1" t="s">
        <v>376</v>
      </c>
      <c r="C1841" s="1">
        <v>81</v>
      </c>
      <c r="D1841" s="1" t="s">
        <v>336</v>
      </c>
      <c r="E1841" s="1" t="s">
        <v>289</v>
      </c>
      <c r="F1841" s="1" t="s">
        <v>1</v>
      </c>
      <c r="G1841" s="1" t="s">
        <v>353</v>
      </c>
      <c r="H1841" s="1" t="s">
        <v>296</v>
      </c>
      <c r="I1841" s="1" t="s">
        <v>297</v>
      </c>
      <c r="J1841" s="1"/>
      <c r="K1841" s="7"/>
    </row>
    <row r="1842" spans="1:11" x14ac:dyDescent="0.2">
      <c r="A1842" s="1">
        <v>1841</v>
      </c>
      <c r="B1842" s="1" t="s">
        <v>376</v>
      </c>
      <c r="C1842" s="1">
        <v>81</v>
      </c>
      <c r="D1842" s="1" t="s">
        <v>336</v>
      </c>
      <c r="E1842" s="1" t="s">
        <v>289</v>
      </c>
      <c r="F1842" s="1" t="s">
        <v>1</v>
      </c>
      <c r="G1842" s="1" t="s">
        <v>353</v>
      </c>
      <c r="H1842" s="1" t="s">
        <v>298</v>
      </c>
      <c r="I1842" s="1" t="s">
        <v>299</v>
      </c>
      <c r="J1842" s="1"/>
      <c r="K1842" s="7"/>
    </row>
    <row r="1843" spans="1:11" x14ac:dyDescent="0.2">
      <c r="A1843" s="1">
        <v>1842</v>
      </c>
      <c r="B1843" s="1" t="s">
        <v>376</v>
      </c>
      <c r="C1843" s="1">
        <v>81</v>
      </c>
      <c r="D1843" s="1" t="s">
        <v>336</v>
      </c>
      <c r="E1843" s="1" t="s">
        <v>289</v>
      </c>
      <c r="F1843" s="1" t="s">
        <v>1</v>
      </c>
      <c r="G1843" s="1" t="s">
        <v>353</v>
      </c>
      <c r="H1843" s="1" t="s">
        <v>300</v>
      </c>
      <c r="I1843" s="1" t="s">
        <v>301</v>
      </c>
      <c r="J1843" s="1"/>
      <c r="K1843" s="7"/>
    </row>
    <row r="1844" spans="1:11" x14ac:dyDescent="0.2">
      <c r="A1844" s="1">
        <v>1843</v>
      </c>
      <c r="B1844" s="1" t="s">
        <v>376</v>
      </c>
      <c r="C1844" s="1">
        <v>81</v>
      </c>
      <c r="D1844" s="1" t="s">
        <v>336</v>
      </c>
      <c r="E1844" s="1" t="s">
        <v>289</v>
      </c>
      <c r="F1844" s="1" t="s">
        <v>1</v>
      </c>
      <c r="G1844" s="1" t="s">
        <v>353</v>
      </c>
      <c r="H1844" s="1" t="s">
        <v>302</v>
      </c>
      <c r="I1844" s="1" t="s">
        <v>303</v>
      </c>
      <c r="J1844" s="1"/>
      <c r="K1844" s="7"/>
    </row>
    <row r="1845" spans="1:11" x14ac:dyDescent="0.2">
      <c r="A1845" s="1">
        <v>1844</v>
      </c>
      <c r="B1845" s="1" t="s">
        <v>376</v>
      </c>
      <c r="C1845" s="1">
        <v>81</v>
      </c>
      <c r="D1845" s="1" t="s">
        <v>336</v>
      </c>
      <c r="E1845" s="1" t="s">
        <v>289</v>
      </c>
      <c r="F1845" s="1" t="s">
        <v>8</v>
      </c>
      <c r="G1845" s="1" t="s">
        <v>353</v>
      </c>
      <c r="H1845" s="1" t="s">
        <v>304</v>
      </c>
      <c r="I1845" s="1" t="s">
        <v>305</v>
      </c>
      <c r="J1845" s="1"/>
      <c r="K1845" s="7">
        <v>0</v>
      </c>
    </row>
    <row r="1846" spans="1:11" x14ac:dyDescent="0.2">
      <c r="A1846" s="1">
        <v>1845</v>
      </c>
      <c r="B1846" s="1" t="s">
        <v>376</v>
      </c>
      <c r="C1846" s="1">
        <v>81</v>
      </c>
      <c r="D1846" s="1" t="s">
        <v>336</v>
      </c>
      <c r="E1846" s="1" t="s">
        <v>289</v>
      </c>
      <c r="F1846" s="1" t="s">
        <v>8</v>
      </c>
      <c r="G1846" s="1" t="s">
        <v>353</v>
      </c>
      <c r="H1846" s="1" t="s">
        <v>306</v>
      </c>
      <c r="I1846" s="1" t="s">
        <v>307</v>
      </c>
      <c r="J1846" s="1"/>
      <c r="K1846" s="7">
        <v>945</v>
      </c>
    </row>
    <row r="1847" spans="1:11" x14ac:dyDescent="0.2">
      <c r="A1847" s="1">
        <v>1846</v>
      </c>
      <c r="B1847" s="1" t="s">
        <v>376</v>
      </c>
      <c r="C1847" s="1">
        <v>81</v>
      </c>
      <c r="D1847" s="1" t="s">
        <v>336</v>
      </c>
      <c r="E1847" s="1" t="s">
        <v>289</v>
      </c>
      <c r="F1847" s="1" t="s">
        <v>1</v>
      </c>
      <c r="G1847" s="1" t="s">
        <v>353</v>
      </c>
      <c r="H1847" s="1" t="s">
        <v>308</v>
      </c>
      <c r="I1847" s="1" t="s">
        <v>309</v>
      </c>
      <c r="J1847" s="1"/>
      <c r="K1847" s="7">
        <v>945</v>
      </c>
    </row>
    <row r="1848" spans="1:11" x14ac:dyDescent="0.2">
      <c r="A1848" s="1">
        <v>1847</v>
      </c>
      <c r="B1848" s="1" t="s">
        <v>376</v>
      </c>
      <c r="C1848" s="1">
        <v>81</v>
      </c>
      <c r="D1848" s="1" t="s">
        <v>336</v>
      </c>
      <c r="E1848" s="1" t="s">
        <v>289</v>
      </c>
      <c r="F1848" s="1" t="s">
        <v>1</v>
      </c>
      <c r="G1848" s="1" t="s">
        <v>353</v>
      </c>
      <c r="H1848" s="1" t="s">
        <v>310</v>
      </c>
      <c r="I1848" s="1" t="s">
        <v>311</v>
      </c>
      <c r="J1848" s="1"/>
      <c r="K1848" s="7"/>
    </row>
    <row r="1849" spans="1:11" x14ac:dyDescent="0.2">
      <c r="A1849" s="1">
        <v>1848</v>
      </c>
      <c r="B1849" s="1" t="s">
        <v>376</v>
      </c>
      <c r="C1849" s="1">
        <v>81</v>
      </c>
      <c r="D1849" s="1" t="s">
        <v>336</v>
      </c>
      <c r="E1849" s="1" t="s">
        <v>289</v>
      </c>
      <c r="F1849" s="1" t="s">
        <v>1</v>
      </c>
      <c r="G1849" s="1" t="s">
        <v>353</v>
      </c>
      <c r="H1849" s="1" t="s">
        <v>312</v>
      </c>
      <c r="I1849" s="1" t="s">
        <v>313</v>
      </c>
      <c r="J1849" s="1"/>
      <c r="K1849" s="7">
        <v>0</v>
      </c>
    </row>
    <row r="1850" spans="1:11" x14ac:dyDescent="0.2">
      <c r="A1850" s="1">
        <v>1849</v>
      </c>
      <c r="B1850" s="1" t="s">
        <v>377</v>
      </c>
      <c r="C1850" s="1">
        <v>82</v>
      </c>
      <c r="D1850" s="1" t="s">
        <v>337</v>
      </c>
      <c r="E1850" s="1" t="s">
        <v>0</v>
      </c>
      <c r="F1850" s="1" t="s">
        <v>1</v>
      </c>
      <c r="G1850" s="1" t="s">
        <v>353</v>
      </c>
      <c r="H1850" s="1" t="s">
        <v>2</v>
      </c>
      <c r="I1850" s="1" t="s">
        <v>3</v>
      </c>
      <c r="J1850" s="1"/>
      <c r="K1850" s="7"/>
    </row>
    <row r="1851" spans="1:11" x14ac:dyDescent="0.2">
      <c r="A1851" s="1">
        <v>1850</v>
      </c>
      <c r="B1851" s="1" t="s">
        <v>377</v>
      </c>
      <c r="C1851" s="1">
        <v>82</v>
      </c>
      <c r="D1851" s="1" t="s">
        <v>337</v>
      </c>
      <c r="E1851" s="1" t="s">
        <v>0</v>
      </c>
      <c r="F1851" s="1" t="s">
        <v>1</v>
      </c>
      <c r="G1851" s="1" t="s">
        <v>353</v>
      </c>
      <c r="H1851" s="1" t="s">
        <v>4</v>
      </c>
      <c r="I1851" s="1" t="s">
        <v>5</v>
      </c>
      <c r="J1851" s="1"/>
      <c r="K1851" s="7"/>
    </row>
    <row r="1852" spans="1:11" x14ac:dyDescent="0.2">
      <c r="A1852" s="1">
        <v>1851</v>
      </c>
      <c r="B1852" s="1" t="s">
        <v>377</v>
      </c>
      <c r="C1852" s="1">
        <v>82</v>
      </c>
      <c r="D1852" s="1" t="s">
        <v>337</v>
      </c>
      <c r="E1852" s="1" t="s">
        <v>0</v>
      </c>
      <c r="F1852" s="1" t="s">
        <v>1</v>
      </c>
      <c r="G1852" s="1" t="s">
        <v>353</v>
      </c>
      <c r="H1852" s="1" t="s">
        <v>6</v>
      </c>
      <c r="I1852" s="1" t="s">
        <v>7</v>
      </c>
      <c r="J1852" s="1"/>
      <c r="K1852" s="7"/>
    </row>
    <row r="1853" spans="1:11" x14ac:dyDescent="0.2">
      <c r="A1853" s="1">
        <v>1852</v>
      </c>
      <c r="B1853" s="1" t="s">
        <v>377</v>
      </c>
      <c r="C1853" s="1">
        <v>82</v>
      </c>
      <c r="D1853" s="1" t="s">
        <v>337</v>
      </c>
      <c r="E1853" s="1" t="s">
        <v>0</v>
      </c>
      <c r="F1853" s="1" t="s">
        <v>8</v>
      </c>
      <c r="G1853" s="1" t="s">
        <v>353</v>
      </c>
      <c r="H1853" s="1" t="s">
        <v>9</v>
      </c>
      <c r="I1853" s="1" t="s">
        <v>10</v>
      </c>
      <c r="J1853" s="1"/>
      <c r="K1853" s="7">
        <v>0</v>
      </c>
    </row>
    <row r="1854" spans="1:11" x14ac:dyDescent="0.2">
      <c r="A1854" s="1">
        <v>1853</v>
      </c>
      <c r="B1854" s="1" t="s">
        <v>377</v>
      </c>
      <c r="C1854" s="1">
        <v>82</v>
      </c>
      <c r="D1854" s="1" t="s">
        <v>337</v>
      </c>
      <c r="E1854" s="1" t="s">
        <v>0</v>
      </c>
      <c r="F1854" s="1" t="s">
        <v>1</v>
      </c>
      <c r="G1854" s="1" t="s">
        <v>353</v>
      </c>
      <c r="H1854" s="1" t="s">
        <v>11</v>
      </c>
      <c r="I1854" s="1" t="s">
        <v>12</v>
      </c>
      <c r="J1854" s="1"/>
      <c r="K1854" s="7"/>
    </row>
    <row r="1855" spans="1:11" x14ac:dyDescent="0.2">
      <c r="A1855" s="1">
        <v>1854</v>
      </c>
      <c r="B1855" s="1" t="s">
        <v>377</v>
      </c>
      <c r="C1855" s="1">
        <v>82</v>
      </c>
      <c r="D1855" s="1" t="s">
        <v>337</v>
      </c>
      <c r="E1855" s="1" t="s">
        <v>0</v>
      </c>
      <c r="F1855" s="1" t="s">
        <v>1</v>
      </c>
      <c r="G1855" s="1" t="s">
        <v>353</v>
      </c>
      <c r="H1855" s="1" t="s">
        <v>13</v>
      </c>
      <c r="I1855" s="1" t="s">
        <v>14</v>
      </c>
      <c r="J1855" s="1"/>
      <c r="K1855" s="7"/>
    </row>
    <row r="1856" spans="1:11" x14ac:dyDescent="0.2">
      <c r="A1856" s="1">
        <v>1855</v>
      </c>
      <c r="B1856" s="1" t="s">
        <v>377</v>
      </c>
      <c r="C1856" s="1">
        <v>82</v>
      </c>
      <c r="D1856" s="1" t="s">
        <v>337</v>
      </c>
      <c r="E1856" s="1" t="s">
        <v>0</v>
      </c>
      <c r="F1856" s="1" t="s">
        <v>8</v>
      </c>
      <c r="G1856" s="1" t="s">
        <v>353</v>
      </c>
      <c r="H1856" s="1" t="s">
        <v>15</v>
      </c>
      <c r="I1856" s="1" t="s">
        <v>16</v>
      </c>
      <c r="J1856" s="1"/>
      <c r="K1856" s="7">
        <v>0</v>
      </c>
    </row>
    <row r="1857" spans="1:11" x14ac:dyDescent="0.2">
      <c r="A1857" s="1">
        <v>1856</v>
      </c>
      <c r="B1857" s="1" t="s">
        <v>377</v>
      </c>
      <c r="C1857" s="1">
        <v>82</v>
      </c>
      <c r="D1857" s="1" t="s">
        <v>337</v>
      </c>
      <c r="E1857" s="1" t="s">
        <v>0</v>
      </c>
      <c r="F1857" s="1" t="s">
        <v>1</v>
      </c>
      <c r="G1857" s="1" t="s">
        <v>353</v>
      </c>
      <c r="H1857" s="1" t="s">
        <v>17</v>
      </c>
      <c r="I1857" s="1" t="s">
        <v>18</v>
      </c>
      <c r="J1857" s="1"/>
      <c r="K1857" s="7"/>
    </row>
    <row r="1858" spans="1:11" x14ac:dyDescent="0.2">
      <c r="A1858" s="1">
        <v>1857</v>
      </c>
      <c r="B1858" s="1" t="s">
        <v>377</v>
      </c>
      <c r="C1858" s="1">
        <v>82</v>
      </c>
      <c r="D1858" s="1" t="s">
        <v>337</v>
      </c>
      <c r="E1858" s="1" t="s">
        <v>0</v>
      </c>
      <c r="F1858" s="1" t="s">
        <v>1</v>
      </c>
      <c r="G1858" s="1" t="s">
        <v>353</v>
      </c>
      <c r="H1858" s="1" t="s">
        <v>19</v>
      </c>
      <c r="I1858" s="1" t="s">
        <v>20</v>
      </c>
      <c r="J1858" s="1"/>
      <c r="K1858" s="7"/>
    </row>
    <row r="1859" spans="1:11" x14ac:dyDescent="0.2">
      <c r="A1859" s="1">
        <v>1858</v>
      </c>
      <c r="B1859" s="1" t="s">
        <v>377</v>
      </c>
      <c r="C1859" s="1">
        <v>82</v>
      </c>
      <c r="D1859" s="1" t="s">
        <v>337</v>
      </c>
      <c r="E1859" s="1" t="s">
        <v>0</v>
      </c>
      <c r="F1859" s="1" t="s">
        <v>1</v>
      </c>
      <c r="G1859" s="1" t="s">
        <v>353</v>
      </c>
      <c r="H1859" s="1" t="s">
        <v>21</v>
      </c>
      <c r="I1859" s="1" t="s">
        <v>22</v>
      </c>
      <c r="J1859" s="1"/>
      <c r="K1859" s="7"/>
    </row>
    <row r="1860" spans="1:11" x14ac:dyDescent="0.2">
      <c r="A1860" s="1">
        <v>1859</v>
      </c>
      <c r="B1860" s="1" t="s">
        <v>377</v>
      </c>
      <c r="C1860" s="1">
        <v>82</v>
      </c>
      <c r="D1860" s="1" t="s">
        <v>337</v>
      </c>
      <c r="E1860" s="1" t="s">
        <v>0</v>
      </c>
      <c r="F1860" s="1" t="s">
        <v>1</v>
      </c>
      <c r="G1860" s="1" t="s">
        <v>353</v>
      </c>
      <c r="H1860" s="1" t="s">
        <v>23</v>
      </c>
      <c r="I1860" s="1" t="s">
        <v>24</v>
      </c>
      <c r="J1860" s="1"/>
      <c r="K1860" s="7">
        <v>338060</v>
      </c>
    </row>
    <row r="1861" spans="1:11" x14ac:dyDescent="0.2">
      <c r="A1861" s="1">
        <v>1860</v>
      </c>
      <c r="B1861" s="1" t="s">
        <v>377</v>
      </c>
      <c r="C1861" s="1">
        <v>82</v>
      </c>
      <c r="D1861" s="1" t="s">
        <v>337</v>
      </c>
      <c r="E1861" s="1" t="s">
        <v>0</v>
      </c>
      <c r="F1861" s="1" t="s">
        <v>1</v>
      </c>
      <c r="G1861" s="1" t="s">
        <v>353</v>
      </c>
      <c r="H1861" s="1" t="s">
        <v>25</v>
      </c>
      <c r="I1861" s="1" t="s">
        <v>26</v>
      </c>
      <c r="J1861" s="1"/>
      <c r="K1861" s="7"/>
    </row>
    <row r="1862" spans="1:11" x14ac:dyDescent="0.2">
      <c r="A1862" s="1">
        <v>1861</v>
      </c>
      <c r="B1862" s="1" t="s">
        <v>377</v>
      </c>
      <c r="C1862" s="1">
        <v>82</v>
      </c>
      <c r="D1862" s="1" t="s">
        <v>337</v>
      </c>
      <c r="E1862" s="1" t="s">
        <v>0</v>
      </c>
      <c r="F1862" s="1" t="s">
        <v>1</v>
      </c>
      <c r="G1862" s="1" t="s">
        <v>353</v>
      </c>
      <c r="H1862" s="1" t="s">
        <v>27</v>
      </c>
      <c r="I1862" s="1" t="s">
        <v>28</v>
      </c>
      <c r="J1862" s="1"/>
      <c r="K1862" s="7"/>
    </row>
    <row r="1863" spans="1:11" x14ac:dyDescent="0.2">
      <c r="A1863" s="1">
        <v>1862</v>
      </c>
      <c r="B1863" s="1" t="s">
        <v>377</v>
      </c>
      <c r="C1863" s="1">
        <v>82</v>
      </c>
      <c r="D1863" s="1" t="s">
        <v>337</v>
      </c>
      <c r="E1863" s="1" t="s">
        <v>0</v>
      </c>
      <c r="F1863" s="1" t="s">
        <v>1</v>
      </c>
      <c r="G1863" s="1" t="s">
        <v>353</v>
      </c>
      <c r="H1863" s="1" t="s">
        <v>29</v>
      </c>
      <c r="I1863" s="1" t="s">
        <v>30</v>
      </c>
      <c r="J1863" s="1"/>
      <c r="K1863" s="7"/>
    </row>
    <row r="1864" spans="1:11" x14ac:dyDescent="0.2">
      <c r="A1864" s="1">
        <v>1863</v>
      </c>
      <c r="B1864" s="1" t="s">
        <v>377</v>
      </c>
      <c r="C1864" s="1">
        <v>82</v>
      </c>
      <c r="D1864" s="1" t="s">
        <v>337</v>
      </c>
      <c r="E1864" s="1" t="s">
        <v>0</v>
      </c>
      <c r="F1864" s="1" t="s">
        <v>1</v>
      </c>
      <c r="G1864" s="1" t="s">
        <v>353</v>
      </c>
      <c r="H1864" s="1" t="s">
        <v>31</v>
      </c>
      <c r="I1864" s="1" t="s">
        <v>32</v>
      </c>
      <c r="J1864" s="1"/>
      <c r="K1864" s="7"/>
    </row>
    <row r="1865" spans="1:11" x14ac:dyDescent="0.2">
      <c r="A1865" s="1">
        <v>1864</v>
      </c>
      <c r="B1865" s="1" t="s">
        <v>377</v>
      </c>
      <c r="C1865" s="1">
        <v>82</v>
      </c>
      <c r="D1865" s="1" t="s">
        <v>337</v>
      </c>
      <c r="E1865" s="1" t="s">
        <v>0</v>
      </c>
      <c r="F1865" s="1" t="s">
        <v>1</v>
      </c>
      <c r="G1865" s="1" t="s">
        <v>353</v>
      </c>
      <c r="H1865" s="1" t="s">
        <v>33</v>
      </c>
      <c r="I1865" s="1" t="s">
        <v>34</v>
      </c>
      <c r="J1865" s="1"/>
      <c r="K1865" s="7"/>
    </row>
    <row r="1866" spans="1:11" x14ac:dyDescent="0.2">
      <c r="A1866" s="1">
        <v>1865</v>
      </c>
      <c r="B1866" s="1" t="s">
        <v>377</v>
      </c>
      <c r="C1866" s="1">
        <v>82</v>
      </c>
      <c r="D1866" s="1" t="s">
        <v>337</v>
      </c>
      <c r="E1866" s="1" t="s">
        <v>0</v>
      </c>
      <c r="F1866" s="1" t="s">
        <v>1</v>
      </c>
      <c r="G1866" s="1" t="s">
        <v>353</v>
      </c>
      <c r="H1866" s="1" t="s">
        <v>35</v>
      </c>
      <c r="I1866" s="1" t="s">
        <v>36</v>
      </c>
      <c r="J1866" s="1"/>
      <c r="K1866" s="7"/>
    </row>
    <row r="1867" spans="1:11" x14ac:dyDescent="0.2">
      <c r="A1867" s="1">
        <v>1866</v>
      </c>
      <c r="B1867" s="1" t="s">
        <v>377</v>
      </c>
      <c r="C1867" s="1">
        <v>82</v>
      </c>
      <c r="D1867" s="1" t="s">
        <v>337</v>
      </c>
      <c r="E1867" s="1" t="s">
        <v>0</v>
      </c>
      <c r="F1867" s="1" t="s">
        <v>1</v>
      </c>
      <c r="G1867" s="1" t="s">
        <v>353</v>
      </c>
      <c r="H1867" s="1" t="s">
        <v>37</v>
      </c>
      <c r="I1867" s="1" t="s">
        <v>38</v>
      </c>
      <c r="J1867" s="1"/>
      <c r="K1867" s="7"/>
    </row>
    <row r="1868" spans="1:11" x14ac:dyDescent="0.2">
      <c r="A1868" s="1">
        <v>1867</v>
      </c>
      <c r="B1868" s="1" t="s">
        <v>377</v>
      </c>
      <c r="C1868" s="1">
        <v>82</v>
      </c>
      <c r="D1868" s="1" t="s">
        <v>337</v>
      </c>
      <c r="E1868" s="1" t="s">
        <v>0</v>
      </c>
      <c r="F1868" s="1" t="s">
        <v>1</v>
      </c>
      <c r="G1868" s="1" t="s">
        <v>353</v>
      </c>
      <c r="H1868" s="1" t="s">
        <v>39</v>
      </c>
      <c r="I1868" s="1" t="s">
        <v>40</v>
      </c>
      <c r="J1868" s="1"/>
      <c r="K1868" s="7"/>
    </row>
    <row r="1869" spans="1:11" x14ac:dyDescent="0.2">
      <c r="A1869" s="1">
        <v>1868</v>
      </c>
      <c r="B1869" s="1" t="s">
        <v>377</v>
      </c>
      <c r="C1869" s="1">
        <v>82</v>
      </c>
      <c r="D1869" s="1" t="s">
        <v>337</v>
      </c>
      <c r="E1869" s="1" t="s">
        <v>0</v>
      </c>
      <c r="F1869" s="1" t="s">
        <v>1</v>
      </c>
      <c r="G1869" s="1" t="s">
        <v>353</v>
      </c>
      <c r="H1869" s="1" t="s">
        <v>41</v>
      </c>
      <c r="I1869" s="1" t="s">
        <v>42</v>
      </c>
      <c r="J1869" s="1"/>
      <c r="K1869" s="7"/>
    </row>
    <row r="1870" spans="1:11" x14ac:dyDescent="0.2">
      <c r="A1870" s="1">
        <v>1869</v>
      </c>
      <c r="B1870" s="1" t="s">
        <v>377</v>
      </c>
      <c r="C1870" s="1">
        <v>82</v>
      </c>
      <c r="D1870" s="1" t="s">
        <v>337</v>
      </c>
      <c r="E1870" s="1" t="s">
        <v>0</v>
      </c>
      <c r="F1870" s="1" t="s">
        <v>1</v>
      </c>
      <c r="G1870" s="1" t="s">
        <v>353</v>
      </c>
      <c r="H1870" s="1" t="s">
        <v>43</v>
      </c>
      <c r="I1870" s="1" t="s">
        <v>44</v>
      </c>
      <c r="J1870" s="1"/>
      <c r="K1870" s="7"/>
    </row>
    <row r="1871" spans="1:11" x14ac:dyDescent="0.2">
      <c r="A1871" s="1">
        <v>1870</v>
      </c>
      <c r="B1871" s="1" t="s">
        <v>377</v>
      </c>
      <c r="C1871" s="1">
        <v>82</v>
      </c>
      <c r="D1871" s="1" t="s">
        <v>337</v>
      </c>
      <c r="E1871" s="1" t="s">
        <v>0</v>
      </c>
      <c r="F1871" s="1" t="s">
        <v>1</v>
      </c>
      <c r="G1871" s="1" t="s">
        <v>353</v>
      </c>
      <c r="H1871" s="1" t="s">
        <v>45</v>
      </c>
      <c r="I1871" s="1" t="s">
        <v>46</v>
      </c>
      <c r="J1871" s="1"/>
      <c r="K1871" s="7"/>
    </row>
    <row r="1872" spans="1:11" x14ac:dyDescent="0.2">
      <c r="A1872" s="1">
        <v>1871</v>
      </c>
      <c r="B1872" s="1" t="s">
        <v>377</v>
      </c>
      <c r="C1872" s="1">
        <v>82</v>
      </c>
      <c r="D1872" s="1" t="s">
        <v>337</v>
      </c>
      <c r="E1872" s="1" t="s">
        <v>0</v>
      </c>
      <c r="F1872" s="1" t="s">
        <v>1</v>
      </c>
      <c r="G1872" s="1" t="s">
        <v>353</v>
      </c>
      <c r="H1872" s="1" t="s">
        <v>47</v>
      </c>
      <c r="I1872" s="1" t="s">
        <v>48</v>
      </c>
      <c r="J1872" s="1"/>
      <c r="K1872" s="7"/>
    </row>
    <row r="1873" spans="1:11" x14ac:dyDescent="0.2">
      <c r="A1873" s="1">
        <v>1872</v>
      </c>
      <c r="B1873" s="1" t="s">
        <v>377</v>
      </c>
      <c r="C1873" s="1">
        <v>82</v>
      </c>
      <c r="D1873" s="1" t="s">
        <v>337</v>
      </c>
      <c r="E1873" s="1" t="s">
        <v>0</v>
      </c>
      <c r="F1873" s="1" t="s">
        <v>1</v>
      </c>
      <c r="G1873" s="1" t="s">
        <v>353</v>
      </c>
      <c r="H1873" s="1" t="s">
        <v>49</v>
      </c>
      <c r="I1873" s="1" t="s">
        <v>50</v>
      </c>
      <c r="J1873" s="1"/>
      <c r="K1873" s="7"/>
    </row>
    <row r="1874" spans="1:11" x14ac:dyDescent="0.2">
      <c r="A1874" s="1">
        <v>1873</v>
      </c>
      <c r="B1874" s="1" t="s">
        <v>377</v>
      </c>
      <c r="C1874" s="1">
        <v>82</v>
      </c>
      <c r="D1874" s="1" t="s">
        <v>337</v>
      </c>
      <c r="E1874" s="1" t="s">
        <v>0</v>
      </c>
      <c r="F1874" s="1" t="s">
        <v>1</v>
      </c>
      <c r="G1874" s="1" t="s">
        <v>353</v>
      </c>
      <c r="H1874" s="1" t="s">
        <v>51</v>
      </c>
      <c r="I1874" s="1" t="s">
        <v>52</v>
      </c>
      <c r="J1874" s="1"/>
      <c r="K1874" s="7"/>
    </row>
    <row r="1875" spans="1:11" x14ac:dyDescent="0.2">
      <c r="A1875" s="1">
        <v>1874</v>
      </c>
      <c r="B1875" s="1" t="s">
        <v>377</v>
      </c>
      <c r="C1875" s="1">
        <v>82</v>
      </c>
      <c r="D1875" s="1" t="s">
        <v>337</v>
      </c>
      <c r="E1875" s="1" t="s">
        <v>0</v>
      </c>
      <c r="F1875" s="1" t="s">
        <v>1</v>
      </c>
      <c r="G1875" s="1" t="s">
        <v>353</v>
      </c>
      <c r="H1875" s="1" t="s">
        <v>53</v>
      </c>
      <c r="I1875" s="1" t="s">
        <v>54</v>
      </c>
      <c r="J1875" s="1"/>
      <c r="K1875" s="7"/>
    </row>
    <row r="1876" spans="1:11" x14ac:dyDescent="0.2">
      <c r="A1876" s="1">
        <v>1875</v>
      </c>
      <c r="B1876" s="1" t="s">
        <v>377</v>
      </c>
      <c r="C1876" s="1">
        <v>82</v>
      </c>
      <c r="D1876" s="1" t="s">
        <v>337</v>
      </c>
      <c r="E1876" s="1" t="s">
        <v>0</v>
      </c>
      <c r="F1876" s="1" t="s">
        <v>1</v>
      </c>
      <c r="G1876" s="1" t="s">
        <v>353</v>
      </c>
      <c r="H1876" s="1" t="s">
        <v>55</v>
      </c>
      <c r="I1876" s="1" t="s">
        <v>56</v>
      </c>
      <c r="J1876" s="1"/>
      <c r="K1876" s="7"/>
    </row>
    <row r="1877" spans="1:11" x14ac:dyDescent="0.2">
      <c r="A1877" s="1">
        <v>1876</v>
      </c>
      <c r="B1877" s="1" t="s">
        <v>377</v>
      </c>
      <c r="C1877" s="1">
        <v>82</v>
      </c>
      <c r="D1877" s="1" t="s">
        <v>337</v>
      </c>
      <c r="E1877" s="1" t="s">
        <v>0</v>
      </c>
      <c r="F1877" s="1" t="s">
        <v>1</v>
      </c>
      <c r="G1877" s="1" t="s">
        <v>353</v>
      </c>
      <c r="H1877" s="1" t="s">
        <v>57</v>
      </c>
      <c r="I1877" s="1" t="s">
        <v>58</v>
      </c>
      <c r="J1877" s="1"/>
      <c r="K1877" s="7"/>
    </row>
    <row r="1878" spans="1:11" x14ac:dyDescent="0.2">
      <c r="A1878" s="1">
        <v>1877</v>
      </c>
      <c r="B1878" s="1" t="s">
        <v>377</v>
      </c>
      <c r="C1878" s="1">
        <v>82</v>
      </c>
      <c r="D1878" s="1" t="s">
        <v>337</v>
      </c>
      <c r="E1878" s="1" t="s">
        <v>0</v>
      </c>
      <c r="F1878" s="1" t="s">
        <v>1</v>
      </c>
      <c r="G1878" s="1" t="s">
        <v>353</v>
      </c>
      <c r="H1878" s="1" t="s">
        <v>59</v>
      </c>
      <c r="I1878" s="1" t="s">
        <v>60</v>
      </c>
      <c r="J1878" s="1"/>
      <c r="K1878" s="7">
        <v>1342</v>
      </c>
    </row>
    <row r="1879" spans="1:11" x14ac:dyDescent="0.2">
      <c r="A1879" s="1">
        <v>1878</v>
      </c>
      <c r="B1879" s="1" t="s">
        <v>377</v>
      </c>
      <c r="C1879" s="1">
        <v>82</v>
      </c>
      <c r="D1879" s="1" t="s">
        <v>337</v>
      </c>
      <c r="E1879" s="1" t="s">
        <v>0</v>
      </c>
      <c r="F1879" s="1" t="s">
        <v>1</v>
      </c>
      <c r="G1879" s="1" t="s">
        <v>353</v>
      </c>
      <c r="H1879" s="1" t="s">
        <v>61</v>
      </c>
      <c r="I1879" s="1" t="s">
        <v>62</v>
      </c>
      <c r="J1879" s="1"/>
      <c r="K1879" s="7"/>
    </row>
    <row r="1880" spans="1:11" x14ac:dyDescent="0.2">
      <c r="A1880" s="1">
        <v>1879</v>
      </c>
      <c r="B1880" s="1" t="s">
        <v>377</v>
      </c>
      <c r="C1880" s="1">
        <v>82</v>
      </c>
      <c r="D1880" s="1" t="s">
        <v>337</v>
      </c>
      <c r="E1880" s="1" t="s">
        <v>0</v>
      </c>
      <c r="F1880" s="1" t="s">
        <v>1</v>
      </c>
      <c r="G1880" s="1" t="s">
        <v>353</v>
      </c>
      <c r="H1880" s="1" t="s">
        <v>63</v>
      </c>
      <c r="I1880" s="1" t="s">
        <v>64</v>
      </c>
      <c r="J1880" s="1"/>
      <c r="K1880" s="7"/>
    </row>
    <row r="1881" spans="1:11" x14ac:dyDescent="0.2">
      <c r="A1881" s="1">
        <v>1880</v>
      </c>
      <c r="B1881" s="1" t="s">
        <v>377</v>
      </c>
      <c r="C1881" s="1">
        <v>82</v>
      </c>
      <c r="D1881" s="1" t="s">
        <v>337</v>
      </c>
      <c r="E1881" s="1" t="s">
        <v>0</v>
      </c>
      <c r="F1881" s="1" t="s">
        <v>1</v>
      </c>
      <c r="G1881" s="1" t="s">
        <v>353</v>
      </c>
      <c r="H1881" s="1" t="s">
        <v>65</v>
      </c>
      <c r="I1881" s="1" t="s">
        <v>66</v>
      </c>
      <c r="J1881" s="1"/>
      <c r="K1881" s="7"/>
    </row>
    <row r="1882" spans="1:11" x14ac:dyDescent="0.2">
      <c r="A1882" s="1">
        <v>1881</v>
      </c>
      <c r="B1882" s="1" t="s">
        <v>377</v>
      </c>
      <c r="C1882" s="1">
        <v>82</v>
      </c>
      <c r="D1882" s="1" t="s">
        <v>337</v>
      </c>
      <c r="E1882" s="1" t="s">
        <v>0</v>
      </c>
      <c r="F1882" s="1" t="s">
        <v>1</v>
      </c>
      <c r="G1882" s="1" t="s">
        <v>353</v>
      </c>
      <c r="H1882" s="1" t="s">
        <v>67</v>
      </c>
      <c r="I1882" s="1" t="s">
        <v>68</v>
      </c>
      <c r="J1882" s="1"/>
      <c r="K1882" s="7"/>
    </row>
    <row r="1883" spans="1:11" x14ac:dyDescent="0.2">
      <c r="A1883" s="1">
        <v>1882</v>
      </c>
      <c r="B1883" s="1" t="s">
        <v>377</v>
      </c>
      <c r="C1883" s="1">
        <v>82</v>
      </c>
      <c r="D1883" s="1" t="s">
        <v>337</v>
      </c>
      <c r="E1883" s="1" t="s">
        <v>0</v>
      </c>
      <c r="F1883" s="1" t="s">
        <v>1</v>
      </c>
      <c r="G1883" s="1" t="s">
        <v>353</v>
      </c>
      <c r="H1883" s="1" t="s">
        <v>69</v>
      </c>
      <c r="I1883" s="1" t="s">
        <v>70</v>
      </c>
      <c r="J1883" s="1"/>
      <c r="K1883" s="7"/>
    </row>
    <row r="1884" spans="1:11" x14ac:dyDescent="0.2">
      <c r="A1884" s="1">
        <v>1883</v>
      </c>
      <c r="B1884" s="1" t="s">
        <v>377</v>
      </c>
      <c r="C1884" s="1">
        <v>82</v>
      </c>
      <c r="D1884" s="1" t="s">
        <v>337</v>
      </c>
      <c r="E1884" s="1" t="s">
        <v>0</v>
      </c>
      <c r="F1884" s="1" t="s">
        <v>1</v>
      </c>
      <c r="G1884" s="1" t="s">
        <v>353</v>
      </c>
      <c r="H1884" s="1" t="s">
        <v>71</v>
      </c>
      <c r="I1884" s="1" t="s">
        <v>72</v>
      </c>
      <c r="J1884" s="1"/>
      <c r="K1884" s="7"/>
    </row>
    <row r="1885" spans="1:11" x14ac:dyDescent="0.2">
      <c r="A1885" s="1">
        <v>1884</v>
      </c>
      <c r="B1885" s="1" t="s">
        <v>377</v>
      </c>
      <c r="C1885" s="1">
        <v>82</v>
      </c>
      <c r="D1885" s="1" t="s">
        <v>337</v>
      </c>
      <c r="E1885" s="1" t="s">
        <v>0</v>
      </c>
      <c r="F1885" s="1" t="s">
        <v>1</v>
      </c>
      <c r="G1885" s="1" t="s">
        <v>353</v>
      </c>
      <c r="H1885" s="1" t="s">
        <v>73</v>
      </c>
      <c r="I1885" s="1" t="s">
        <v>74</v>
      </c>
      <c r="J1885" s="1"/>
      <c r="K1885" s="7"/>
    </row>
    <row r="1886" spans="1:11" x14ac:dyDescent="0.2">
      <c r="A1886" s="1">
        <v>1885</v>
      </c>
      <c r="B1886" s="1" t="s">
        <v>377</v>
      </c>
      <c r="C1886" s="1">
        <v>82</v>
      </c>
      <c r="D1886" s="1" t="s">
        <v>337</v>
      </c>
      <c r="E1886" s="1" t="s">
        <v>0</v>
      </c>
      <c r="F1886" s="1" t="s">
        <v>1</v>
      </c>
      <c r="G1886" s="1" t="s">
        <v>353</v>
      </c>
      <c r="H1886" s="1" t="s">
        <v>75</v>
      </c>
      <c r="I1886" s="1" t="s">
        <v>76</v>
      </c>
      <c r="J1886" s="1"/>
      <c r="K1886" s="7"/>
    </row>
    <row r="1887" spans="1:11" x14ac:dyDescent="0.2">
      <c r="A1887" s="1">
        <v>1886</v>
      </c>
      <c r="B1887" s="1" t="s">
        <v>377</v>
      </c>
      <c r="C1887" s="1">
        <v>82</v>
      </c>
      <c r="D1887" s="1" t="s">
        <v>337</v>
      </c>
      <c r="E1887" s="1" t="s">
        <v>0</v>
      </c>
      <c r="F1887" s="1" t="s">
        <v>1</v>
      </c>
      <c r="G1887" s="1" t="s">
        <v>353</v>
      </c>
      <c r="H1887" s="1" t="s">
        <v>77</v>
      </c>
      <c r="I1887" s="1" t="s">
        <v>78</v>
      </c>
      <c r="J1887" s="1"/>
      <c r="K1887" s="7"/>
    </row>
    <row r="1888" spans="1:11" x14ac:dyDescent="0.2">
      <c r="A1888" s="1">
        <v>1887</v>
      </c>
      <c r="B1888" s="1" t="s">
        <v>377</v>
      </c>
      <c r="C1888" s="1">
        <v>82</v>
      </c>
      <c r="D1888" s="1" t="s">
        <v>337</v>
      </c>
      <c r="E1888" s="1" t="s">
        <v>0</v>
      </c>
      <c r="F1888" s="1" t="s">
        <v>1</v>
      </c>
      <c r="G1888" s="1" t="s">
        <v>353</v>
      </c>
      <c r="H1888" s="1" t="s">
        <v>79</v>
      </c>
      <c r="I1888" s="1" t="s">
        <v>80</v>
      </c>
      <c r="J1888" s="1"/>
      <c r="K1888" s="7"/>
    </row>
    <row r="1889" spans="1:11" x14ac:dyDescent="0.2">
      <c r="A1889" s="1">
        <v>1888</v>
      </c>
      <c r="B1889" s="1" t="s">
        <v>377</v>
      </c>
      <c r="C1889" s="1">
        <v>82</v>
      </c>
      <c r="D1889" s="1" t="s">
        <v>337</v>
      </c>
      <c r="E1889" s="1" t="s">
        <v>0</v>
      </c>
      <c r="F1889" s="1" t="s">
        <v>1</v>
      </c>
      <c r="G1889" s="1" t="s">
        <v>353</v>
      </c>
      <c r="H1889" s="1" t="s">
        <v>81</v>
      </c>
      <c r="I1889" s="1" t="s">
        <v>82</v>
      </c>
      <c r="J1889" s="1"/>
      <c r="K1889" s="7"/>
    </row>
    <row r="1890" spans="1:11" x14ac:dyDescent="0.2">
      <c r="A1890" s="1">
        <v>1889</v>
      </c>
      <c r="B1890" s="1" t="s">
        <v>377</v>
      </c>
      <c r="C1890" s="1">
        <v>82</v>
      </c>
      <c r="D1890" s="1" t="s">
        <v>337</v>
      </c>
      <c r="E1890" s="1" t="s">
        <v>0</v>
      </c>
      <c r="F1890" s="1" t="s">
        <v>1</v>
      </c>
      <c r="G1890" s="1" t="s">
        <v>353</v>
      </c>
      <c r="H1890" s="1" t="s">
        <v>83</v>
      </c>
      <c r="I1890" s="1" t="s">
        <v>84</v>
      </c>
      <c r="J1890" s="1"/>
      <c r="K1890" s="7"/>
    </row>
    <row r="1891" spans="1:11" x14ac:dyDescent="0.2">
      <c r="A1891" s="1">
        <v>1890</v>
      </c>
      <c r="B1891" s="1" t="s">
        <v>377</v>
      </c>
      <c r="C1891" s="1">
        <v>82</v>
      </c>
      <c r="D1891" s="1" t="s">
        <v>337</v>
      </c>
      <c r="E1891" s="1" t="s">
        <v>0</v>
      </c>
      <c r="F1891" s="1" t="s">
        <v>1</v>
      </c>
      <c r="G1891" s="1" t="s">
        <v>353</v>
      </c>
      <c r="H1891" s="1" t="s">
        <v>85</v>
      </c>
      <c r="I1891" s="1" t="s">
        <v>86</v>
      </c>
      <c r="J1891" s="1"/>
      <c r="K1891" s="7"/>
    </row>
    <row r="1892" spans="1:11" x14ac:dyDescent="0.2">
      <c r="A1892" s="1">
        <v>1891</v>
      </c>
      <c r="B1892" s="1" t="s">
        <v>377</v>
      </c>
      <c r="C1892" s="1">
        <v>82</v>
      </c>
      <c r="D1892" s="1" t="s">
        <v>337</v>
      </c>
      <c r="E1892" s="1" t="s">
        <v>0</v>
      </c>
      <c r="F1892" s="1" t="s">
        <v>8</v>
      </c>
      <c r="G1892" s="1" t="s">
        <v>353</v>
      </c>
      <c r="H1892" s="1" t="s">
        <v>87</v>
      </c>
      <c r="I1892" s="1" t="s">
        <v>88</v>
      </c>
      <c r="J1892" s="1"/>
      <c r="K1892" s="7">
        <v>339402</v>
      </c>
    </row>
    <row r="1893" spans="1:11" x14ac:dyDescent="0.2">
      <c r="A1893" s="1">
        <v>1892</v>
      </c>
      <c r="B1893" s="1" t="s">
        <v>377</v>
      </c>
      <c r="C1893" s="1">
        <v>82</v>
      </c>
      <c r="D1893" s="1" t="s">
        <v>337</v>
      </c>
      <c r="E1893" s="1" t="s">
        <v>0</v>
      </c>
      <c r="F1893" s="1" t="s">
        <v>1</v>
      </c>
      <c r="G1893" s="1" t="s">
        <v>353</v>
      </c>
      <c r="H1893" s="1" t="s">
        <v>89</v>
      </c>
      <c r="I1893" s="1" t="s">
        <v>90</v>
      </c>
      <c r="J1893" s="1"/>
      <c r="K1893" s="7"/>
    </row>
    <row r="1894" spans="1:11" x14ac:dyDescent="0.2">
      <c r="A1894" s="1">
        <v>1893</v>
      </c>
      <c r="B1894" s="1" t="s">
        <v>377</v>
      </c>
      <c r="C1894" s="1">
        <v>82</v>
      </c>
      <c r="D1894" s="1" t="s">
        <v>337</v>
      </c>
      <c r="E1894" s="1" t="s">
        <v>0</v>
      </c>
      <c r="F1894" s="1" t="s">
        <v>1</v>
      </c>
      <c r="G1894" s="1" t="s">
        <v>353</v>
      </c>
      <c r="H1894" s="1" t="s">
        <v>91</v>
      </c>
      <c r="I1894" s="1" t="s">
        <v>92</v>
      </c>
      <c r="J1894" s="1"/>
      <c r="K1894" s="7"/>
    </row>
    <row r="1895" spans="1:11" x14ac:dyDescent="0.2">
      <c r="A1895" s="1">
        <v>1894</v>
      </c>
      <c r="B1895" s="1" t="s">
        <v>377</v>
      </c>
      <c r="C1895" s="1">
        <v>82</v>
      </c>
      <c r="D1895" s="1" t="s">
        <v>337</v>
      </c>
      <c r="E1895" s="1" t="s">
        <v>0</v>
      </c>
      <c r="F1895" s="1" t="s">
        <v>1</v>
      </c>
      <c r="G1895" s="1" t="s">
        <v>353</v>
      </c>
      <c r="H1895" s="1" t="s">
        <v>93</v>
      </c>
      <c r="I1895" s="1" t="s">
        <v>94</v>
      </c>
      <c r="J1895" s="1"/>
      <c r="K1895" s="7"/>
    </row>
    <row r="1896" spans="1:11" x14ac:dyDescent="0.2">
      <c r="A1896" s="1">
        <v>1895</v>
      </c>
      <c r="B1896" s="1" t="s">
        <v>377</v>
      </c>
      <c r="C1896" s="1">
        <v>82</v>
      </c>
      <c r="D1896" s="1" t="s">
        <v>337</v>
      </c>
      <c r="E1896" s="1" t="s">
        <v>0</v>
      </c>
      <c r="F1896" s="1" t="s">
        <v>1</v>
      </c>
      <c r="G1896" s="1" t="s">
        <v>353</v>
      </c>
      <c r="H1896" s="1" t="s">
        <v>95</v>
      </c>
      <c r="I1896" s="1" t="s">
        <v>96</v>
      </c>
      <c r="J1896" s="1"/>
      <c r="K1896" s="7"/>
    </row>
    <row r="1897" spans="1:11" x14ac:dyDescent="0.2">
      <c r="A1897" s="1">
        <v>1896</v>
      </c>
      <c r="B1897" s="1" t="s">
        <v>377</v>
      </c>
      <c r="C1897" s="1">
        <v>82</v>
      </c>
      <c r="D1897" s="1" t="s">
        <v>337</v>
      </c>
      <c r="E1897" s="1" t="s">
        <v>0</v>
      </c>
      <c r="F1897" s="1" t="s">
        <v>1</v>
      </c>
      <c r="G1897" s="1" t="s">
        <v>353</v>
      </c>
      <c r="H1897" s="1" t="s">
        <v>97</v>
      </c>
      <c r="I1897" s="1" t="s">
        <v>98</v>
      </c>
      <c r="J1897" s="1"/>
      <c r="K1897" s="7"/>
    </row>
    <row r="1898" spans="1:11" x14ac:dyDescent="0.2">
      <c r="A1898" s="1">
        <v>1897</v>
      </c>
      <c r="B1898" s="1" t="s">
        <v>377</v>
      </c>
      <c r="C1898" s="1">
        <v>82</v>
      </c>
      <c r="D1898" s="1" t="s">
        <v>337</v>
      </c>
      <c r="E1898" s="1" t="s">
        <v>0</v>
      </c>
      <c r="F1898" s="1" t="s">
        <v>1</v>
      </c>
      <c r="G1898" s="1" t="s">
        <v>353</v>
      </c>
      <c r="H1898" s="1" t="s">
        <v>99</v>
      </c>
      <c r="I1898" s="1" t="s">
        <v>100</v>
      </c>
      <c r="J1898" s="1"/>
      <c r="K1898" s="7">
        <v>914</v>
      </c>
    </row>
    <row r="1899" spans="1:11" x14ac:dyDescent="0.2">
      <c r="A1899" s="1">
        <v>1898</v>
      </c>
      <c r="B1899" s="1" t="s">
        <v>377</v>
      </c>
      <c r="C1899" s="1">
        <v>82</v>
      </c>
      <c r="D1899" s="1" t="s">
        <v>337</v>
      </c>
      <c r="E1899" s="1" t="s">
        <v>0</v>
      </c>
      <c r="F1899" s="1" t="s">
        <v>1</v>
      </c>
      <c r="G1899" s="1" t="s">
        <v>353</v>
      </c>
      <c r="H1899" s="1" t="s">
        <v>101</v>
      </c>
      <c r="I1899" s="1" t="s">
        <v>102</v>
      </c>
      <c r="J1899" s="1"/>
      <c r="K1899" s="7"/>
    </row>
    <row r="1900" spans="1:11" x14ac:dyDescent="0.2">
      <c r="A1900" s="1">
        <v>1899</v>
      </c>
      <c r="B1900" s="1" t="s">
        <v>377</v>
      </c>
      <c r="C1900" s="1">
        <v>82</v>
      </c>
      <c r="D1900" s="1" t="s">
        <v>337</v>
      </c>
      <c r="E1900" s="1" t="s">
        <v>0</v>
      </c>
      <c r="F1900" s="1" t="s">
        <v>1</v>
      </c>
      <c r="G1900" s="1" t="s">
        <v>353</v>
      </c>
      <c r="H1900" s="1" t="s">
        <v>103</v>
      </c>
      <c r="I1900" s="1" t="s">
        <v>104</v>
      </c>
      <c r="J1900" s="1"/>
      <c r="K1900" s="7"/>
    </row>
    <row r="1901" spans="1:11" x14ac:dyDescent="0.2">
      <c r="A1901" s="1">
        <v>1900</v>
      </c>
      <c r="B1901" s="1" t="s">
        <v>377</v>
      </c>
      <c r="C1901" s="1">
        <v>82</v>
      </c>
      <c r="D1901" s="1" t="s">
        <v>337</v>
      </c>
      <c r="E1901" s="1" t="s">
        <v>0</v>
      </c>
      <c r="F1901" s="1" t="s">
        <v>1</v>
      </c>
      <c r="G1901" s="1" t="s">
        <v>353</v>
      </c>
      <c r="H1901" s="1" t="s">
        <v>105</v>
      </c>
      <c r="I1901" s="1" t="s">
        <v>106</v>
      </c>
      <c r="J1901" s="1"/>
      <c r="K1901" s="7"/>
    </row>
    <row r="1902" spans="1:11" x14ac:dyDescent="0.2">
      <c r="A1902" s="1">
        <v>1901</v>
      </c>
      <c r="B1902" s="1" t="s">
        <v>377</v>
      </c>
      <c r="C1902" s="1">
        <v>82</v>
      </c>
      <c r="D1902" s="1" t="s">
        <v>337</v>
      </c>
      <c r="E1902" s="1" t="s">
        <v>0</v>
      </c>
      <c r="F1902" s="1" t="s">
        <v>8</v>
      </c>
      <c r="G1902" s="1" t="s">
        <v>353</v>
      </c>
      <c r="H1902" s="1" t="s">
        <v>107</v>
      </c>
      <c r="I1902" s="1" t="s">
        <v>108</v>
      </c>
      <c r="J1902" s="1"/>
      <c r="K1902" s="7">
        <v>340316</v>
      </c>
    </row>
    <row r="1903" spans="1:11" x14ac:dyDescent="0.2">
      <c r="A1903" s="1">
        <v>1902</v>
      </c>
      <c r="B1903" s="1" t="s">
        <v>377</v>
      </c>
      <c r="C1903" s="1">
        <v>82</v>
      </c>
      <c r="D1903" s="1" t="s">
        <v>337</v>
      </c>
      <c r="E1903" s="1" t="s">
        <v>109</v>
      </c>
      <c r="F1903" s="1" t="s">
        <v>1</v>
      </c>
      <c r="G1903" s="1" t="s">
        <v>354</v>
      </c>
      <c r="H1903" s="1" t="s">
        <v>110</v>
      </c>
      <c r="I1903" s="1" t="s">
        <v>111</v>
      </c>
      <c r="J1903" s="1">
        <v>0.93</v>
      </c>
      <c r="K1903" s="7">
        <v>66070</v>
      </c>
    </row>
    <row r="1904" spans="1:11" x14ac:dyDescent="0.2">
      <c r="A1904" s="1">
        <v>1903</v>
      </c>
      <c r="B1904" s="1" t="s">
        <v>377</v>
      </c>
      <c r="C1904" s="1">
        <v>82</v>
      </c>
      <c r="D1904" s="1" t="s">
        <v>337</v>
      </c>
      <c r="E1904" s="1" t="s">
        <v>109</v>
      </c>
      <c r="F1904" s="1" t="s">
        <v>1</v>
      </c>
      <c r="G1904" s="1" t="s">
        <v>354</v>
      </c>
      <c r="H1904" s="1" t="s">
        <v>112</v>
      </c>
      <c r="I1904" s="1" t="s">
        <v>113</v>
      </c>
      <c r="J1904" s="1">
        <v>0.14000000000000001</v>
      </c>
      <c r="K1904" s="7">
        <v>16403</v>
      </c>
    </row>
    <row r="1905" spans="1:11" x14ac:dyDescent="0.2">
      <c r="A1905" s="1">
        <v>1904</v>
      </c>
      <c r="B1905" s="1" t="s">
        <v>377</v>
      </c>
      <c r="C1905" s="1">
        <v>82</v>
      </c>
      <c r="D1905" s="1" t="s">
        <v>337</v>
      </c>
      <c r="E1905" s="1" t="s">
        <v>109</v>
      </c>
      <c r="F1905" s="1" t="s">
        <v>1</v>
      </c>
      <c r="G1905" s="1" t="s">
        <v>354</v>
      </c>
      <c r="H1905" s="1" t="s">
        <v>114</v>
      </c>
      <c r="I1905" s="1" t="s">
        <v>115</v>
      </c>
      <c r="J1905" s="1">
        <v>0</v>
      </c>
      <c r="K1905" s="7">
        <v>0</v>
      </c>
    </row>
    <row r="1906" spans="1:11" x14ac:dyDescent="0.2">
      <c r="A1906" s="1">
        <v>1905</v>
      </c>
      <c r="B1906" s="1" t="s">
        <v>377</v>
      </c>
      <c r="C1906" s="1">
        <v>82</v>
      </c>
      <c r="D1906" s="1" t="s">
        <v>337</v>
      </c>
      <c r="E1906" s="1" t="s">
        <v>109</v>
      </c>
      <c r="F1906" s="1" t="s">
        <v>1</v>
      </c>
      <c r="G1906" s="1" t="s">
        <v>355</v>
      </c>
      <c r="H1906" s="1" t="s">
        <v>116</v>
      </c>
      <c r="I1906" s="1" t="s">
        <v>117</v>
      </c>
      <c r="J1906" s="1">
        <v>0</v>
      </c>
      <c r="K1906" s="7">
        <v>0</v>
      </c>
    </row>
    <row r="1907" spans="1:11" x14ac:dyDescent="0.2">
      <c r="A1907" s="1">
        <v>1906</v>
      </c>
      <c r="B1907" s="1" t="s">
        <v>377</v>
      </c>
      <c r="C1907" s="1">
        <v>82</v>
      </c>
      <c r="D1907" s="1" t="s">
        <v>337</v>
      </c>
      <c r="E1907" s="1" t="s">
        <v>109</v>
      </c>
      <c r="F1907" s="1" t="s">
        <v>1</v>
      </c>
      <c r="G1907" s="1" t="s">
        <v>355</v>
      </c>
      <c r="H1907" s="1" t="s">
        <v>118</v>
      </c>
      <c r="I1907" s="1" t="s">
        <v>119</v>
      </c>
      <c r="J1907" s="1">
        <v>0</v>
      </c>
      <c r="K1907" s="7">
        <v>0</v>
      </c>
    </row>
    <row r="1908" spans="1:11" x14ac:dyDescent="0.2">
      <c r="A1908" s="1">
        <v>1907</v>
      </c>
      <c r="B1908" s="1" t="s">
        <v>377</v>
      </c>
      <c r="C1908" s="1">
        <v>82</v>
      </c>
      <c r="D1908" s="1" t="s">
        <v>337</v>
      </c>
      <c r="E1908" s="1" t="s">
        <v>109</v>
      </c>
      <c r="F1908" s="1" t="s">
        <v>1</v>
      </c>
      <c r="G1908" s="1" t="s">
        <v>355</v>
      </c>
      <c r="H1908" s="1" t="s">
        <v>120</v>
      </c>
      <c r="I1908" s="1" t="s">
        <v>121</v>
      </c>
      <c r="J1908" s="1"/>
      <c r="K1908" s="7">
        <v>0</v>
      </c>
    </row>
    <row r="1909" spans="1:11" x14ac:dyDescent="0.2">
      <c r="A1909" s="1">
        <v>1908</v>
      </c>
      <c r="B1909" s="1" t="s">
        <v>377</v>
      </c>
      <c r="C1909" s="1">
        <v>82</v>
      </c>
      <c r="D1909" s="1" t="s">
        <v>337</v>
      </c>
      <c r="E1909" s="1" t="s">
        <v>109</v>
      </c>
      <c r="F1909" s="1" t="s">
        <v>1</v>
      </c>
      <c r="G1909" s="1" t="s">
        <v>355</v>
      </c>
      <c r="H1909" s="1" t="s">
        <v>122</v>
      </c>
      <c r="I1909" s="1" t="s">
        <v>123</v>
      </c>
      <c r="J1909" s="1">
        <v>0</v>
      </c>
      <c r="K1909" s="7">
        <v>0</v>
      </c>
    </row>
    <row r="1910" spans="1:11" x14ac:dyDescent="0.2">
      <c r="A1910" s="1">
        <v>1909</v>
      </c>
      <c r="B1910" s="1" t="s">
        <v>377</v>
      </c>
      <c r="C1910" s="1">
        <v>82</v>
      </c>
      <c r="D1910" s="1" t="s">
        <v>337</v>
      </c>
      <c r="E1910" s="1" t="s">
        <v>109</v>
      </c>
      <c r="F1910" s="1" t="s">
        <v>1</v>
      </c>
      <c r="G1910" s="1" t="s">
        <v>355</v>
      </c>
      <c r="H1910" s="1" t="s">
        <v>124</v>
      </c>
      <c r="I1910" s="1" t="s">
        <v>125</v>
      </c>
      <c r="J1910" s="1">
        <v>0</v>
      </c>
      <c r="K1910" s="7">
        <v>0</v>
      </c>
    </row>
    <row r="1911" spans="1:11" x14ac:dyDescent="0.2">
      <c r="A1911" s="1">
        <v>1910</v>
      </c>
      <c r="B1911" s="1" t="s">
        <v>377</v>
      </c>
      <c r="C1911" s="1">
        <v>82</v>
      </c>
      <c r="D1911" s="1" t="s">
        <v>337</v>
      </c>
      <c r="E1911" s="1" t="s">
        <v>109</v>
      </c>
      <c r="F1911" s="1" t="s">
        <v>1</v>
      </c>
      <c r="G1911" s="1" t="s">
        <v>355</v>
      </c>
      <c r="H1911" s="1" t="s">
        <v>126</v>
      </c>
      <c r="I1911" s="1" t="s">
        <v>127</v>
      </c>
      <c r="J1911" s="1"/>
      <c r="K1911" s="7">
        <v>0</v>
      </c>
    </row>
    <row r="1912" spans="1:11" x14ac:dyDescent="0.2">
      <c r="A1912" s="1">
        <v>1911</v>
      </c>
      <c r="B1912" s="1" t="s">
        <v>377</v>
      </c>
      <c r="C1912" s="1">
        <v>82</v>
      </c>
      <c r="D1912" s="1" t="s">
        <v>337</v>
      </c>
      <c r="E1912" s="1" t="s">
        <v>109</v>
      </c>
      <c r="F1912" s="1" t="s">
        <v>1</v>
      </c>
      <c r="G1912" s="1" t="s">
        <v>355</v>
      </c>
      <c r="H1912" s="1" t="s">
        <v>128</v>
      </c>
      <c r="I1912" s="1" t="s">
        <v>129</v>
      </c>
      <c r="J1912" s="1"/>
      <c r="K1912" s="7">
        <v>0</v>
      </c>
    </row>
    <row r="1913" spans="1:11" x14ac:dyDescent="0.2">
      <c r="A1913" s="1">
        <v>1912</v>
      </c>
      <c r="B1913" s="1" t="s">
        <v>377</v>
      </c>
      <c r="C1913" s="1">
        <v>82</v>
      </c>
      <c r="D1913" s="1" t="s">
        <v>337</v>
      </c>
      <c r="E1913" s="1" t="s">
        <v>109</v>
      </c>
      <c r="F1913" s="1" t="s">
        <v>1</v>
      </c>
      <c r="G1913" s="1" t="s">
        <v>355</v>
      </c>
      <c r="H1913" s="1" t="s">
        <v>130</v>
      </c>
      <c r="I1913" s="1" t="s">
        <v>131</v>
      </c>
      <c r="J1913" s="1"/>
      <c r="K1913" s="7">
        <v>0</v>
      </c>
    </row>
    <row r="1914" spans="1:11" x14ac:dyDescent="0.2">
      <c r="A1914" s="1">
        <v>1913</v>
      </c>
      <c r="B1914" s="1" t="s">
        <v>377</v>
      </c>
      <c r="C1914" s="1">
        <v>82</v>
      </c>
      <c r="D1914" s="1" t="s">
        <v>337</v>
      </c>
      <c r="E1914" s="1" t="s">
        <v>109</v>
      </c>
      <c r="F1914" s="1" t="s">
        <v>1</v>
      </c>
      <c r="G1914" s="1" t="s">
        <v>355</v>
      </c>
      <c r="H1914" s="1" t="s">
        <v>132</v>
      </c>
      <c r="I1914" s="1" t="s">
        <v>133</v>
      </c>
      <c r="J1914" s="1"/>
      <c r="K1914" s="7">
        <v>0</v>
      </c>
    </row>
    <row r="1915" spans="1:11" x14ac:dyDescent="0.2">
      <c r="A1915" s="1">
        <v>1914</v>
      </c>
      <c r="B1915" s="1" t="s">
        <v>377</v>
      </c>
      <c r="C1915" s="1">
        <v>82</v>
      </c>
      <c r="D1915" s="1" t="s">
        <v>337</v>
      </c>
      <c r="E1915" s="1" t="s">
        <v>109</v>
      </c>
      <c r="F1915" s="1" t="s">
        <v>1</v>
      </c>
      <c r="G1915" s="1" t="s">
        <v>355</v>
      </c>
      <c r="H1915" s="1" t="s">
        <v>134</v>
      </c>
      <c r="I1915" s="1" t="s">
        <v>135</v>
      </c>
      <c r="J1915" s="1"/>
      <c r="K1915" s="7">
        <v>0</v>
      </c>
    </row>
    <row r="1916" spans="1:11" x14ac:dyDescent="0.2">
      <c r="A1916" s="1">
        <v>1915</v>
      </c>
      <c r="B1916" s="1" t="s">
        <v>377</v>
      </c>
      <c r="C1916" s="1">
        <v>82</v>
      </c>
      <c r="D1916" s="1" t="s">
        <v>337</v>
      </c>
      <c r="E1916" s="1" t="s">
        <v>109</v>
      </c>
      <c r="F1916" s="1" t="s">
        <v>1</v>
      </c>
      <c r="G1916" s="1" t="s">
        <v>355</v>
      </c>
      <c r="H1916" s="1" t="s">
        <v>136</v>
      </c>
      <c r="I1916" s="1" t="s">
        <v>137</v>
      </c>
      <c r="J1916" s="1"/>
      <c r="K1916" s="7">
        <v>0</v>
      </c>
    </row>
    <row r="1917" spans="1:11" x14ac:dyDescent="0.2">
      <c r="A1917" s="1">
        <v>1916</v>
      </c>
      <c r="B1917" s="1" t="s">
        <v>377</v>
      </c>
      <c r="C1917" s="1">
        <v>82</v>
      </c>
      <c r="D1917" s="1" t="s">
        <v>337</v>
      </c>
      <c r="E1917" s="1" t="s">
        <v>109</v>
      </c>
      <c r="F1917" s="1" t="s">
        <v>1</v>
      </c>
      <c r="G1917" s="1" t="s">
        <v>355</v>
      </c>
      <c r="H1917" s="1" t="s">
        <v>138</v>
      </c>
      <c r="I1917" s="1" t="s">
        <v>139</v>
      </c>
      <c r="J1917" s="1">
        <v>0</v>
      </c>
      <c r="K1917" s="7">
        <v>0</v>
      </c>
    </row>
    <row r="1918" spans="1:11" x14ac:dyDescent="0.2">
      <c r="A1918" s="1">
        <v>1917</v>
      </c>
      <c r="B1918" s="1" t="s">
        <v>377</v>
      </c>
      <c r="C1918" s="1">
        <v>82</v>
      </c>
      <c r="D1918" s="1" t="s">
        <v>337</v>
      </c>
      <c r="E1918" s="1" t="s">
        <v>109</v>
      </c>
      <c r="F1918" s="1" t="s">
        <v>1</v>
      </c>
      <c r="G1918" s="1" t="s">
        <v>355</v>
      </c>
      <c r="H1918" s="1" t="s">
        <v>140</v>
      </c>
      <c r="I1918" s="1" t="s">
        <v>141</v>
      </c>
      <c r="J1918" s="1">
        <v>0</v>
      </c>
      <c r="K1918" s="7">
        <v>0</v>
      </c>
    </row>
    <row r="1919" spans="1:11" x14ac:dyDescent="0.2">
      <c r="A1919" s="1">
        <v>1918</v>
      </c>
      <c r="B1919" s="1" t="s">
        <v>377</v>
      </c>
      <c r="C1919" s="1">
        <v>82</v>
      </c>
      <c r="D1919" s="1" t="s">
        <v>337</v>
      </c>
      <c r="E1919" s="1" t="s">
        <v>109</v>
      </c>
      <c r="F1919" s="1" t="s">
        <v>1</v>
      </c>
      <c r="G1919" s="1" t="s">
        <v>355</v>
      </c>
      <c r="H1919" s="1" t="s">
        <v>142</v>
      </c>
      <c r="I1919" s="1" t="s">
        <v>143</v>
      </c>
      <c r="J1919" s="1"/>
      <c r="K1919" s="7">
        <v>0</v>
      </c>
    </row>
    <row r="1920" spans="1:11" x14ac:dyDescent="0.2">
      <c r="A1920" s="1">
        <v>1919</v>
      </c>
      <c r="B1920" s="1" t="s">
        <v>377</v>
      </c>
      <c r="C1920" s="1">
        <v>82</v>
      </c>
      <c r="D1920" s="1" t="s">
        <v>337</v>
      </c>
      <c r="E1920" s="1" t="s">
        <v>109</v>
      </c>
      <c r="F1920" s="1" t="s">
        <v>1</v>
      </c>
      <c r="G1920" s="1" t="s">
        <v>355</v>
      </c>
      <c r="H1920" s="1" t="s">
        <v>144</v>
      </c>
      <c r="I1920" s="1" t="s">
        <v>145</v>
      </c>
      <c r="J1920" s="1"/>
      <c r="K1920" s="7">
        <v>0</v>
      </c>
    </row>
    <row r="1921" spans="1:11" x14ac:dyDescent="0.2">
      <c r="A1921" s="1">
        <v>1920</v>
      </c>
      <c r="B1921" s="1" t="s">
        <v>377</v>
      </c>
      <c r="C1921" s="1">
        <v>82</v>
      </c>
      <c r="D1921" s="1" t="s">
        <v>337</v>
      </c>
      <c r="E1921" s="1" t="s">
        <v>109</v>
      </c>
      <c r="F1921" s="1" t="s">
        <v>1</v>
      </c>
      <c r="G1921" s="1" t="s">
        <v>355</v>
      </c>
      <c r="H1921" s="1" t="s">
        <v>146</v>
      </c>
      <c r="I1921" s="1" t="s">
        <v>147</v>
      </c>
      <c r="J1921" s="1"/>
      <c r="K1921" s="7">
        <v>0</v>
      </c>
    </row>
    <row r="1922" spans="1:11" x14ac:dyDescent="0.2">
      <c r="A1922" s="1">
        <v>1921</v>
      </c>
      <c r="B1922" s="1" t="s">
        <v>377</v>
      </c>
      <c r="C1922" s="1">
        <v>82</v>
      </c>
      <c r="D1922" s="1" t="s">
        <v>337</v>
      </c>
      <c r="E1922" s="1" t="s">
        <v>109</v>
      </c>
      <c r="F1922" s="1" t="s">
        <v>1</v>
      </c>
      <c r="G1922" s="1" t="s">
        <v>355</v>
      </c>
      <c r="H1922" s="1" t="s">
        <v>148</v>
      </c>
      <c r="I1922" s="1" t="s">
        <v>149</v>
      </c>
      <c r="J1922" s="1"/>
      <c r="K1922" s="7">
        <v>0</v>
      </c>
    </row>
    <row r="1923" spans="1:11" x14ac:dyDescent="0.2">
      <c r="A1923" s="1">
        <v>1922</v>
      </c>
      <c r="B1923" s="1" t="s">
        <v>377</v>
      </c>
      <c r="C1923" s="1">
        <v>82</v>
      </c>
      <c r="D1923" s="1" t="s">
        <v>337</v>
      </c>
      <c r="E1923" s="1" t="s">
        <v>109</v>
      </c>
      <c r="F1923" s="1" t="s">
        <v>1</v>
      </c>
      <c r="G1923" s="1" t="s">
        <v>355</v>
      </c>
      <c r="H1923" s="1" t="s">
        <v>150</v>
      </c>
      <c r="I1923" s="1" t="s">
        <v>151</v>
      </c>
      <c r="J1923" s="1">
        <v>0</v>
      </c>
      <c r="K1923" s="7">
        <v>0</v>
      </c>
    </row>
    <row r="1924" spans="1:11" x14ac:dyDescent="0.2">
      <c r="A1924" s="1">
        <v>1923</v>
      </c>
      <c r="B1924" s="1" t="s">
        <v>377</v>
      </c>
      <c r="C1924" s="1">
        <v>82</v>
      </c>
      <c r="D1924" s="1" t="s">
        <v>337</v>
      </c>
      <c r="E1924" s="1" t="s">
        <v>109</v>
      </c>
      <c r="F1924" s="1" t="s">
        <v>1</v>
      </c>
      <c r="G1924" s="1" t="s">
        <v>355</v>
      </c>
      <c r="H1924" s="1" t="s">
        <v>152</v>
      </c>
      <c r="I1924" s="1" t="s">
        <v>153</v>
      </c>
      <c r="J1924" s="1">
        <v>0</v>
      </c>
      <c r="K1924" s="7">
        <v>0</v>
      </c>
    </row>
    <row r="1925" spans="1:11" x14ac:dyDescent="0.2">
      <c r="A1925" s="1">
        <v>1924</v>
      </c>
      <c r="B1925" s="1" t="s">
        <v>377</v>
      </c>
      <c r="C1925" s="1">
        <v>82</v>
      </c>
      <c r="D1925" s="1" t="s">
        <v>337</v>
      </c>
      <c r="E1925" s="1" t="s">
        <v>109</v>
      </c>
      <c r="F1925" s="1" t="s">
        <v>1</v>
      </c>
      <c r="G1925" s="1" t="s">
        <v>355</v>
      </c>
      <c r="H1925" s="1" t="s">
        <v>154</v>
      </c>
      <c r="I1925" s="1" t="s">
        <v>155</v>
      </c>
      <c r="J1925" s="1">
        <v>0</v>
      </c>
      <c r="K1925" s="7">
        <v>0</v>
      </c>
    </row>
    <row r="1926" spans="1:11" x14ac:dyDescent="0.2">
      <c r="A1926" s="1">
        <v>1925</v>
      </c>
      <c r="B1926" s="1" t="s">
        <v>377</v>
      </c>
      <c r="C1926" s="1">
        <v>82</v>
      </c>
      <c r="D1926" s="1" t="s">
        <v>337</v>
      </c>
      <c r="E1926" s="1" t="s">
        <v>109</v>
      </c>
      <c r="F1926" s="1" t="s">
        <v>1</v>
      </c>
      <c r="G1926" s="1" t="s">
        <v>355</v>
      </c>
      <c r="H1926" s="1" t="s">
        <v>156</v>
      </c>
      <c r="I1926" s="1" t="s">
        <v>157</v>
      </c>
      <c r="J1926" s="1">
        <v>0</v>
      </c>
      <c r="K1926" s="7">
        <v>0</v>
      </c>
    </row>
    <row r="1927" spans="1:11" x14ac:dyDescent="0.2">
      <c r="A1927" s="1">
        <v>1926</v>
      </c>
      <c r="B1927" s="1" t="s">
        <v>377</v>
      </c>
      <c r="C1927" s="1">
        <v>82</v>
      </c>
      <c r="D1927" s="1" t="s">
        <v>337</v>
      </c>
      <c r="E1927" s="1" t="s">
        <v>109</v>
      </c>
      <c r="F1927" s="1" t="s">
        <v>1</v>
      </c>
      <c r="G1927" s="1" t="s">
        <v>355</v>
      </c>
      <c r="H1927" s="1" t="s">
        <v>158</v>
      </c>
      <c r="I1927" s="1" t="s">
        <v>159</v>
      </c>
      <c r="J1927" s="1">
        <v>0</v>
      </c>
      <c r="K1927" s="7">
        <v>0</v>
      </c>
    </row>
    <row r="1928" spans="1:11" x14ac:dyDescent="0.2">
      <c r="A1928" s="1">
        <v>1927</v>
      </c>
      <c r="B1928" s="1" t="s">
        <v>377</v>
      </c>
      <c r="C1928" s="1">
        <v>82</v>
      </c>
      <c r="D1928" s="1" t="s">
        <v>337</v>
      </c>
      <c r="E1928" s="1" t="s">
        <v>109</v>
      </c>
      <c r="F1928" s="1" t="s">
        <v>1</v>
      </c>
      <c r="G1928" s="1" t="s">
        <v>355</v>
      </c>
      <c r="H1928" s="1" t="s">
        <v>160</v>
      </c>
      <c r="I1928" s="1" t="s">
        <v>161</v>
      </c>
      <c r="J1928" s="1"/>
      <c r="K1928" s="7">
        <v>0</v>
      </c>
    </row>
    <row r="1929" spans="1:11" x14ac:dyDescent="0.2">
      <c r="A1929" s="1">
        <v>1928</v>
      </c>
      <c r="B1929" s="1" t="s">
        <v>377</v>
      </c>
      <c r="C1929" s="1">
        <v>82</v>
      </c>
      <c r="D1929" s="1" t="s">
        <v>337</v>
      </c>
      <c r="E1929" s="1" t="s">
        <v>109</v>
      </c>
      <c r="F1929" s="1" t="s">
        <v>1</v>
      </c>
      <c r="G1929" s="1" t="s">
        <v>355</v>
      </c>
      <c r="H1929" s="1" t="s">
        <v>162</v>
      </c>
      <c r="I1929" s="1" t="s">
        <v>163</v>
      </c>
      <c r="J1929" s="1"/>
      <c r="K1929" s="7">
        <v>0</v>
      </c>
    </row>
    <row r="1930" spans="1:11" x14ac:dyDescent="0.2">
      <c r="A1930" s="1">
        <v>1929</v>
      </c>
      <c r="B1930" s="1" t="s">
        <v>377</v>
      </c>
      <c r="C1930" s="1">
        <v>82</v>
      </c>
      <c r="D1930" s="1" t="s">
        <v>337</v>
      </c>
      <c r="E1930" s="1" t="s">
        <v>109</v>
      </c>
      <c r="F1930" s="1" t="s">
        <v>1</v>
      </c>
      <c r="G1930" s="1" t="s">
        <v>355</v>
      </c>
      <c r="H1930" s="1" t="s">
        <v>164</v>
      </c>
      <c r="I1930" s="1" t="s">
        <v>165</v>
      </c>
      <c r="J1930" s="1"/>
      <c r="K1930" s="7">
        <v>0</v>
      </c>
    </row>
    <row r="1931" spans="1:11" x14ac:dyDescent="0.2">
      <c r="A1931" s="1">
        <v>1930</v>
      </c>
      <c r="B1931" s="1" t="s">
        <v>377</v>
      </c>
      <c r="C1931" s="1">
        <v>82</v>
      </c>
      <c r="D1931" s="1" t="s">
        <v>337</v>
      </c>
      <c r="E1931" s="1" t="s">
        <v>109</v>
      </c>
      <c r="F1931" s="1" t="s">
        <v>1</v>
      </c>
      <c r="G1931" s="1" t="s">
        <v>355</v>
      </c>
      <c r="H1931" s="1" t="s">
        <v>166</v>
      </c>
      <c r="I1931" s="1" t="s">
        <v>167</v>
      </c>
      <c r="J1931" s="1">
        <v>0</v>
      </c>
      <c r="K1931" s="7">
        <v>0</v>
      </c>
    </row>
    <row r="1932" spans="1:11" x14ac:dyDescent="0.2">
      <c r="A1932" s="1">
        <v>1931</v>
      </c>
      <c r="B1932" s="1" t="s">
        <v>377</v>
      </c>
      <c r="C1932" s="1">
        <v>82</v>
      </c>
      <c r="D1932" s="1" t="s">
        <v>337</v>
      </c>
      <c r="E1932" s="1" t="s">
        <v>109</v>
      </c>
      <c r="F1932" s="1" t="s">
        <v>1</v>
      </c>
      <c r="G1932" s="1" t="s">
        <v>355</v>
      </c>
      <c r="H1932" s="1" t="s">
        <v>168</v>
      </c>
      <c r="I1932" s="1" t="s">
        <v>169</v>
      </c>
      <c r="J1932" s="1">
        <v>0</v>
      </c>
      <c r="K1932" s="7">
        <v>0</v>
      </c>
    </row>
    <row r="1933" spans="1:11" x14ac:dyDescent="0.2">
      <c r="A1933" s="1">
        <v>1932</v>
      </c>
      <c r="B1933" s="1" t="s">
        <v>377</v>
      </c>
      <c r="C1933" s="1">
        <v>82</v>
      </c>
      <c r="D1933" s="1" t="s">
        <v>337</v>
      </c>
      <c r="E1933" s="1" t="s">
        <v>109</v>
      </c>
      <c r="F1933" s="1" t="s">
        <v>1</v>
      </c>
      <c r="G1933" s="1" t="s">
        <v>355</v>
      </c>
      <c r="H1933" s="1" t="s">
        <v>170</v>
      </c>
      <c r="I1933" s="1" t="s">
        <v>171</v>
      </c>
      <c r="J1933" s="1">
        <v>0</v>
      </c>
      <c r="K1933" s="7">
        <v>0</v>
      </c>
    </row>
    <row r="1934" spans="1:11" x14ac:dyDescent="0.2">
      <c r="A1934" s="1">
        <v>1933</v>
      </c>
      <c r="B1934" s="1" t="s">
        <v>377</v>
      </c>
      <c r="C1934" s="1">
        <v>82</v>
      </c>
      <c r="D1934" s="1" t="s">
        <v>337</v>
      </c>
      <c r="E1934" s="1" t="s">
        <v>109</v>
      </c>
      <c r="F1934" s="1" t="s">
        <v>1</v>
      </c>
      <c r="G1934" s="1" t="s">
        <v>355</v>
      </c>
      <c r="H1934" s="1" t="s">
        <v>172</v>
      </c>
      <c r="I1934" s="1" t="s">
        <v>173</v>
      </c>
      <c r="J1934" s="1">
        <v>0</v>
      </c>
      <c r="K1934" s="7">
        <v>0</v>
      </c>
    </row>
    <row r="1935" spans="1:11" x14ac:dyDescent="0.2">
      <c r="A1935" s="1">
        <v>1934</v>
      </c>
      <c r="B1935" s="1" t="s">
        <v>377</v>
      </c>
      <c r="C1935" s="1">
        <v>82</v>
      </c>
      <c r="D1935" s="1" t="s">
        <v>337</v>
      </c>
      <c r="E1935" s="1" t="s">
        <v>109</v>
      </c>
      <c r="F1935" s="1" t="s">
        <v>1</v>
      </c>
      <c r="G1935" s="1" t="s">
        <v>355</v>
      </c>
      <c r="H1935" s="1" t="s">
        <v>174</v>
      </c>
      <c r="I1935" s="1" t="s">
        <v>175</v>
      </c>
      <c r="J1935" s="1">
        <v>3.89</v>
      </c>
      <c r="K1935" s="7">
        <v>124325</v>
      </c>
    </row>
    <row r="1936" spans="1:11" x14ac:dyDescent="0.2">
      <c r="A1936" s="1">
        <v>1935</v>
      </c>
      <c r="B1936" s="1" t="s">
        <v>377</v>
      </c>
      <c r="C1936" s="1">
        <v>82</v>
      </c>
      <c r="D1936" s="1" t="s">
        <v>337</v>
      </c>
      <c r="E1936" s="1" t="s">
        <v>109</v>
      </c>
      <c r="F1936" s="1" t="s">
        <v>1</v>
      </c>
      <c r="G1936" s="1" t="s">
        <v>355</v>
      </c>
      <c r="H1936" s="1" t="s">
        <v>176</v>
      </c>
      <c r="I1936" s="1" t="s">
        <v>177</v>
      </c>
      <c r="J1936" s="1">
        <v>0</v>
      </c>
      <c r="K1936" s="7">
        <v>0</v>
      </c>
    </row>
    <row r="1937" spans="1:11" x14ac:dyDescent="0.2">
      <c r="A1937" s="1">
        <v>1936</v>
      </c>
      <c r="B1937" s="1" t="s">
        <v>377</v>
      </c>
      <c r="C1937" s="1">
        <v>82</v>
      </c>
      <c r="D1937" s="1" t="s">
        <v>337</v>
      </c>
      <c r="E1937" s="1" t="s">
        <v>109</v>
      </c>
      <c r="F1937" s="1" t="s">
        <v>1</v>
      </c>
      <c r="G1937" s="1" t="s">
        <v>355</v>
      </c>
      <c r="H1937" s="1" t="s">
        <v>178</v>
      </c>
      <c r="I1937" s="1" t="s">
        <v>179</v>
      </c>
      <c r="J1937" s="1">
        <v>0.41</v>
      </c>
      <c r="K1937" s="7">
        <v>14031</v>
      </c>
    </row>
    <row r="1938" spans="1:11" x14ac:dyDescent="0.2">
      <c r="A1938" s="1">
        <v>1937</v>
      </c>
      <c r="B1938" s="1" t="s">
        <v>377</v>
      </c>
      <c r="C1938" s="1">
        <v>82</v>
      </c>
      <c r="D1938" s="1" t="s">
        <v>337</v>
      </c>
      <c r="E1938" s="1" t="s">
        <v>109</v>
      </c>
      <c r="F1938" s="1" t="s">
        <v>1</v>
      </c>
      <c r="G1938" s="1" t="s">
        <v>355</v>
      </c>
      <c r="H1938" s="1" t="s">
        <v>180</v>
      </c>
      <c r="I1938" s="1" t="s">
        <v>181</v>
      </c>
      <c r="J1938" s="1">
        <v>0</v>
      </c>
      <c r="K1938" s="7">
        <v>0</v>
      </c>
    </row>
    <row r="1939" spans="1:11" x14ac:dyDescent="0.2">
      <c r="A1939" s="1">
        <v>1938</v>
      </c>
      <c r="B1939" s="1" t="s">
        <v>377</v>
      </c>
      <c r="C1939" s="1">
        <v>82</v>
      </c>
      <c r="D1939" s="1" t="s">
        <v>337</v>
      </c>
      <c r="E1939" s="1" t="s">
        <v>109</v>
      </c>
      <c r="F1939" s="1" t="s">
        <v>1</v>
      </c>
      <c r="G1939" s="1" t="s">
        <v>355</v>
      </c>
      <c r="H1939" s="1" t="s">
        <v>182</v>
      </c>
      <c r="I1939" s="1" t="s">
        <v>183</v>
      </c>
      <c r="J1939" s="1"/>
      <c r="K1939" s="7">
        <v>0</v>
      </c>
    </row>
    <row r="1940" spans="1:11" x14ac:dyDescent="0.2">
      <c r="A1940" s="1">
        <v>1939</v>
      </c>
      <c r="B1940" s="1" t="s">
        <v>377</v>
      </c>
      <c r="C1940" s="1">
        <v>82</v>
      </c>
      <c r="D1940" s="1" t="s">
        <v>337</v>
      </c>
      <c r="E1940" s="1" t="s">
        <v>109</v>
      </c>
      <c r="F1940" s="1" t="s">
        <v>1</v>
      </c>
      <c r="G1940" s="1" t="s">
        <v>353</v>
      </c>
      <c r="H1940" s="1" t="s">
        <v>184</v>
      </c>
      <c r="I1940" s="1" t="s">
        <v>185</v>
      </c>
      <c r="J1940" s="1" t="s">
        <v>325</v>
      </c>
      <c r="K1940" s="7">
        <v>0</v>
      </c>
    </row>
    <row r="1941" spans="1:11" x14ac:dyDescent="0.2">
      <c r="A1941" s="1">
        <v>1940</v>
      </c>
      <c r="B1941" s="1" t="s">
        <v>377</v>
      </c>
      <c r="C1941" s="1">
        <v>82</v>
      </c>
      <c r="D1941" s="1" t="s">
        <v>337</v>
      </c>
      <c r="E1941" s="1" t="s">
        <v>109</v>
      </c>
      <c r="F1941" s="1" t="s">
        <v>8</v>
      </c>
      <c r="G1941" s="1" t="s">
        <v>353</v>
      </c>
      <c r="H1941" s="1" t="s">
        <v>186</v>
      </c>
      <c r="I1941" s="1" t="s">
        <v>187</v>
      </c>
      <c r="J1941" s="1">
        <v>5.37</v>
      </c>
      <c r="K1941" s="7">
        <v>220829</v>
      </c>
    </row>
    <row r="1942" spans="1:11" x14ac:dyDescent="0.2">
      <c r="A1942" s="1">
        <v>1941</v>
      </c>
      <c r="B1942" s="1" t="s">
        <v>377</v>
      </c>
      <c r="C1942" s="1">
        <v>82</v>
      </c>
      <c r="D1942" s="1" t="s">
        <v>337</v>
      </c>
      <c r="E1942" s="1" t="s">
        <v>188</v>
      </c>
      <c r="F1942" s="1" t="s">
        <v>8</v>
      </c>
      <c r="G1942" s="1" t="s">
        <v>353</v>
      </c>
      <c r="H1942" s="1" t="s">
        <v>189</v>
      </c>
      <c r="I1942" s="1" t="s">
        <v>190</v>
      </c>
      <c r="J1942" s="1">
        <v>5.37</v>
      </c>
      <c r="K1942" s="7">
        <v>220829</v>
      </c>
    </row>
    <row r="1943" spans="1:11" x14ac:dyDescent="0.2">
      <c r="A1943" s="1">
        <v>1942</v>
      </c>
      <c r="B1943" s="1" t="s">
        <v>377</v>
      </c>
      <c r="C1943" s="1">
        <v>82</v>
      </c>
      <c r="D1943" s="1" t="s">
        <v>337</v>
      </c>
      <c r="E1943" s="1" t="s">
        <v>188</v>
      </c>
      <c r="F1943" s="1" t="s">
        <v>1</v>
      </c>
      <c r="G1943" s="1" t="s">
        <v>353</v>
      </c>
      <c r="H1943" s="1" t="s">
        <v>191</v>
      </c>
      <c r="I1943" s="1" t="s">
        <v>192</v>
      </c>
      <c r="J1943" s="1">
        <v>0</v>
      </c>
      <c r="K1943" s="7">
        <v>0</v>
      </c>
    </row>
    <row r="1944" spans="1:11" x14ac:dyDescent="0.2">
      <c r="A1944" s="1">
        <v>1943</v>
      </c>
      <c r="B1944" s="1" t="s">
        <v>377</v>
      </c>
      <c r="C1944" s="1">
        <v>82</v>
      </c>
      <c r="D1944" s="1" t="s">
        <v>337</v>
      </c>
      <c r="E1944" s="1" t="s">
        <v>188</v>
      </c>
      <c r="F1944" s="1" t="s">
        <v>1</v>
      </c>
      <c r="G1944" s="1" t="s">
        <v>353</v>
      </c>
      <c r="H1944" s="1" t="s">
        <v>193</v>
      </c>
      <c r="I1944" s="1" t="s">
        <v>194</v>
      </c>
      <c r="J1944" s="1">
        <v>0</v>
      </c>
      <c r="K1944" s="7">
        <v>0</v>
      </c>
    </row>
    <row r="1945" spans="1:11" x14ac:dyDescent="0.2">
      <c r="A1945" s="1">
        <v>1944</v>
      </c>
      <c r="B1945" s="1" t="s">
        <v>377</v>
      </c>
      <c r="C1945" s="1">
        <v>82</v>
      </c>
      <c r="D1945" s="1" t="s">
        <v>337</v>
      </c>
      <c r="E1945" s="1" t="s">
        <v>188</v>
      </c>
      <c r="F1945" s="1" t="s">
        <v>1</v>
      </c>
      <c r="G1945" s="1" t="s">
        <v>353</v>
      </c>
      <c r="H1945" s="1" t="s">
        <v>195</v>
      </c>
      <c r="I1945" s="1" t="s">
        <v>196</v>
      </c>
      <c r="J1945" s="1">
        <v>0</v>
      </c>
      <c r="K1945" s="7">
        <v>0</v>
      </c>
    </row>
    <row r="1946" spans="1:11" x14ac:dyDescent="0.2">
      <c r="A1946" s="1">
        <v>1945</v>
      </c>
      <c r="B1946" s="1" t="s">
        <v>377</v>
      </c>
      <c r="C1946" s="1">
        <v>82</v>
      </c>
      <c r="D1946" s="1" t="s">
        <v>337</v>
      </c>
      <c r="E1946" s="1" t="s">
        <v>188</v>
      </c>
      <c r="F1946" s="1" t="s">
        <v>1</v>
      </c>
      <c r="G1946" s="1" t="s">
        <v>353</v>
      </c>
      <c r="H1946" s="1" t="s">
        <v>197</v>
      </c>
      <c r="I1946" s="1" t="s">
        <v>198</v>
      </c>
      <c r="J1946" s="1"/>
      <c r="K1946" s="7">
        <v>0</v>
      </c>
    </row>
    <row r="1947" spans="1:11" x14ac:dyDescent="0.2">
      <c r="A1947" s="1">
        <v>1946</v>
      </c>
      <c r="B1947" s="1" t="s">
        <v>377</v>
      </c>
      <c r="C1947" s="1">
        <v>82</v>
      </c>
      <c r="D1947" s="1" t="s">
        <v>337</v>
      </c>
      <c r="E1947" s="1" t="s">
        <v>188</v>
      </c>
      <c r="F1947" s="1" t="s">
        <v>8</v>
      </c>
      <c r="G1947" s="1" t="s">
        <v>353</v>
      </c>
      <c r="H1947" s="1" t="s">
        <v>199</v>
      </c>
      <c r="I1947" s="1" t="s">
        <v>200</v>
      </c>
      <c r="J1947" s="1">
        <v>0</v>
      </c>
      <c r="K1947" s="7">
        <v>0</v>
      </c>
    </row>
    <row r="1948" spans="1:11" x14ac:dyDescent="0.2">
      <c r="A1948" s="1">
        <v>1947</v>
      </c>
      <c r="B1948" s="1" t="s">
        <v>377</v>
      </c>
      <c r="C1948" s="1">
        <v>82</v>
      </c>
      <c r="D1948" s="1" t="s">
        <v>337</v>
      </c>
      <c r="E1948" s="1" t="s">
        <v>188</v>
      </c>
      <c r="F1948" s="1" t="s">
        <v>1</v>
      </c>
      <c r="G1948" s="1" t="s">
        <v>353</v>
      </c>
      <c r="H1948" s="1" t="s">
        <v>201</v>
      </c>
      <c r="I1948" s="1" t="s">
        <v>202</v>
      </c>
      <c r="J1948" s="1"/>
      <c r="K1948" s="7">
        <v>0</v>
      </c>
    </row>
    <row r="1949" spans="1:11" x14ac:dyDescent="0.2">
      <c r="A1949" s="1">
        <v>1948</v>
      </c>
      <c r="B1949" s="1" t="s">
        <v>377</v>
      </c>
      <c r="C1949" s="1">
        <v>82</v>
      </c>
      <c r="D1949" s="1" t="s">
        <v>337</v>
      </c>
      <c r="E1949" s="1" t="s">
        <v>188</v>
      </c>
      <c r="F1949" s="1" t="s">
        <v>8</v>
      </c>
      <c r="G1949" s="1" t="s">
        <v>353</v>
      </c>
      <c r="H1949" s="1" t="s">
        <v>203</v>
      </c>
      <c r="I1949" s="1" t="s">
        <v>204</v>
      </c>
      <c r="J1949" s="1">
        <v>5.37</v>
      </c>
      <c r="K1949" s="7">
        <v>220829</v>
      </c>
    </row>
    <row r="1950" spans="1:11" x14ac:dyDescent="0.2">
      <c r="A1950" s="1">
        <v>1949</v>
      </c>
      <c r="B1950" s="1" t="s">
        <v>377</v>
      </c>
      <c r="C1950" s="1">
        <v>82</v>
      </c>
      <c r="D1950" s="1" t="s">
        <v>337</v>
      </c>
      <c r="E1950" s="1" t="s">
        <v>188</v>
      </c>
      <c r="F1950" s="1" t="s">
        <v>1</v>
      </c>
      <c r="G1950" s="1" t="s">
        <v>353</v>
      </c>
      <c r="H1950" s="1" t="s">
        <v>205</v>
      </c>
      <c r="I1950" s="1" t="s">
        <v>206</v>
      </c>
      <c r="J1950" s="1"/>
      <c r="K1950" s="7">
        <v>17426</v>
      </c>
    </row>
    <row r="1951" spans="1:11" x14ac:dyDescent="0.2">
      <c r="A1951" s="1">
        <v>1950</v>
      </c>
      <c r="B1951" s="1" t="s">
        <v>377</v>
      </c>
      <c r="C1951" s="1">
        <v>82</v>
      </c>
      <c r="D1951" s="1" t="s">
        <v>337</v>
      </c>
      <c r="E1951" s="1" t="s">
        <v>188</v>
      </c>
      <c r="F1951" s="1" t="s">
        <v>1</v>
      </c>
      <c r="G1951" s="1" t="s">
        <v>353</v>
      </c>
      <c r="H1951" s="1" t="s">
        <v>207</v>
      </c>
      <c r="I1951" s="1" t="s">
        <v>208</v>
      </c>
      <c r="J1951" s="1"/>
      <c r="K1951" s="7">
        <v>26986</v>
      </c>
    </row>
    <row r="1952" spans="1:11" x14ac:dyDescent="0.2">
      <c r="A1952" s="1">
        <v>1951</v>
      </c>
      <c r="B1952" s="1" t="s">
        <v>377</v>
      </c>
      <c r="C1952" s="1">
        <v>82</v>
      </c>
      <c r="D1952" s="1" t="s">
        <v>337</v>
      </c>
      <c r="E1952" s="1" t="s">
        <v>188</v>
      </c>
      <c r="F1952" s="1" t="s">
        <v>1</v>
      </c>
      <c r="G1952" s="1" t="s">
        <v>353</v>
      </c>
      <c r="H1952" s="1" t="s">
        <v>209</v>
      </c>
      <c r="I1952" s="1" t="s">
        <v>210</v>
      </c>
      <c r="J1952" s="1"/>
      <c r="K1952" s="7">
        <v>0</v>
      </c>
    </row>
    <row r="1953" spans="1:11" x14ac:dyDescent="0.2">
      <c r="A1953" s="1">
        <v>1952</v>
      </c>
      <c r="B1953" s="1" t="s">
        <v>377</v>
      </c>
      <c r="C1953" s="1">
        <v>82</v>
      </c>
      <c r="D1953" s="1" t="s">
        <v>337</v>
      </c>
      <c r="E1953" s="1" t="s">
        <v>188</v>
      </c>
      <c r="F1953" s="1" t="s">
        <v>8</v>
      </c>
      <c r="G1953" s="1" t="s">
        <v>353</v>
      </c>
      <c r="H1953" s="1" t="s">
        <v>211</v>
      </c>
      <c r="I1953" s="1" t="s">
        <v>212</v>
      </c>
      <c r="J1953" s="1"/>
      <c r="K1953" s="7">
        <v>265241</v>
      </c>
    </row>
    <row r="1954" spans="1:11" x14ac:dyDescent="0.2">
      <c r="A1954" s="1">
        <v>1953</v>
      </c>
      <c r="B1954" s="1" t="s">
        <v>377</v>
      </c>
      <c r="C1954" s="1">
        <v>82</v>
      </c>
      <c r="D1954" s="1" t="s">
        <v>337</v>
      </c>
      <c r="E1954" s="1" t="s">
        <v>188</v>
      </c>
      <c r="F1954" s="1" t="s">
        <v>1</v>
      </c>
      <c r="G1954" s="1" t="s">
        <v>353</v>
      </c>
      <c r="H1954" s="1" t="s">
        <v>213</v>
      </c>
      <c r="I1954" s="1" t="s">
        <v>214</v>
      </c>
      <c r="J1954" s="1"/>
      <c r="K1954" s="7">
        <v>0</v>
      </c>
    </row>
    <row r="1955" spans="1:11" x14ac:dyDescent="0.2">
      <c r="A1955" s="1">
        <v>1954</v>
      </c>
      <c r="B1955" s="1" t="s">
        <v>377</v>
      </c>
      <c r="C1955" s="1">
        <v>82</v>
      </c>
      <c r="D1955" s="1" t="s">
        <v>337</v>
      </c>
      <c r="E1955" s="1" t="s">
        <v>188</v>
      </c>
      <c r="F1955" s="1" t="s">
        <v>1</v>
      </c>
      <c r="G1955" s="1" t="s">
        <v>353</v>
      </c>
      <c r="H1955" s="1" t="s">
        <v>215</v>
      </c>
      <c r="I1955" s="1" t="s">
        <v>216</v>
      </c>
      <c r="J1955" s="1"/>
      <c r="K1955" s="7">
        <v>0</v>
      </c>
    </row>
    <row r="1956" spans="1:11" x14ac:dyDescent="0.2">
      <c r="A1956" s="1">
        <v>1955</v>
      </c>
      <c r="B1956" s="1" t="s">
        <v>377</v>
      </c>
      <c r="C1956" s="1">
        <v>82</v>
      </c>
      <c r="D1956" s="1" t="s">
        <v>337</v>
      </c>
      <c r="E1956" s="1" t="s">
        <v>188</v>
      </c>
      <c r="F1956" s="1" t="s">
        <v>1</v>
      </c>
      <c r="G1956" s="1" t="s">
        <v>353</v>
      </c>
      <c r="H1956" s="1" t="s">
        <v>217</v>
      </c>
      <c r="I1956" s="1" t="s">
        <v>218</v>
      </c>
      <c r="J1956" s="1"/>
      <c r="K1956" s="7">
        <v>0</v>
      </c>
    </row>
    <row r="1957" spans="1:11" x14ac:dyDescent="0.2">
      <c r="A1957" s="1">
        <v>1956</v>
      </c>
      <c r="B1957" s="1" t="s">
        <v>377</v>
      </c>
      <c r="C1957" s="1">
        <v>82</v>
      </c>
      <c r="D1957" s="1" t="s">
        <v>337</v>
      </c>
      <c r="E1957" s="1" t="s">
        <v>188</v>
      </c>
      <c r="F1957" s="1" t="s">
        <v>1</v>
      </c>
      <c r="G1957" s="1" t="s">
        <v>353</v>
      </c>
      <c r="H1957" s="1" t="s">
        <v>219</v>
      </c>
      <c r="I1957" s="1" t="s">
        <v>220</v>
      </c>
      <c r="J1957" s="1"/>
      <c r="K1957" s="7"/>
    </row>
    <row r="1958" spans="1:11" x14ac:dyDescent="0.2">
      <c r="A1958" s="1">
        <v>1957</v>
      </c>
      <c r="B1958" s="1" t="s">
        <v>377</v>
      </c>
      <c r="C1958" s="1">
        <v>82</v>
      </c>
      <c r="D1958" s="1" t="s">
        <v>337</v>
      </c>
      <c r="E1958" s="1" t="s">
        <v>188</v>
      </c>
      <c r="F1958" s="1" t="s">
        <v>8</v>
      </c>
      <c r="G1958" s="1" t="s">
        <v>353</v>
      </c>
      <c r="H1958" s="1" t="s">
        <v>221</v>
      </c>
      <c r="I1958" s="1" t="s">
        <v>222</v>
      </c>
      <c r="J1958" s="1"/>
      <c r="K1958" s="7">
        <v>0</v>
      </c>
    </row>
    <row r="1959" spans="1:11" x14ac:dyDescent="0.2">
      <c r="A1959" s="1">
        <v>1958</v>
      </c>
      <c r="B1959" s="1" t="s">
        <v>377</v>
      </c>
      <c r="C1959" s="1">
        <v>82</v>
      </c>
      <c r="D1959" s="1" t="s">
        <v>337</v>
      </c>
      <c r="E1959" s="1" t="s">
        <v>188</v>
      </c>
      <c r="F1959" s="1" t="s">
        <v>1</v>
      </c>
      <c r="G1959" s="1" t="s">
        <v>353</v>
      </c>
      <c r="H1959" s="1" t="s">
        <v>223</v>
      </c>
      <c r="I1959" s="1" t="s">
        <v>224</v>
      </c>
      <c r="J1959" s="1"/>
      <c r="K1959" s="7"/>
    </row>
    <row r="1960" spans="1:11" x14ac:dyDescent="0.2">
      <c r="A1960" s="1">
        <v>1959</v>
      </c>
      <c r="B1960" s="1" t="s">
        <v>377</v>
      </c>
      <c r="C1960" s="1">
        <v>82</v>
      </c>
      <c r="D1960" s="1" t="s">
        <v>337</v>
      </c>
      <c r="E1960" s="1" t="s">
        <v>188</v>
      </c>
      <c r="F1960" s="1" t="s">
        <v>1</v>
      </c>
      <c r="G1960" s="1" t="s">
        <v>353</v>
      </c>
      <c r="H1960" s="1" t="s">
        <v>225</v>
      </c>
      <c r="I1960" s="1" t="s">
        <v>226</v>
      </c>
      <c r="J1960" s="1"/>
      <c r="K1960" s="7"/>
    </row>
    <row r="1961" spans="1:11" x14ac:dyDescent="0.2">
      <c r="A1961" s="1">
        <v>1960</v>
      </c>
      <c r="B1961" s="1" t="s">
        <v>377</v>
      </c>
      <c r="C1961" s="1">
        <v>82</v>
      </c>
      <c r="D1961" s="1" t="s">
        <v>337</v>
      </c>
      <c r="E1961" s="1" t="s">
        <v>188</v>
      </c>
      <c r="F1961" s="1" t="s">
        <v>1</v>
      </c>
      <c r="G1961" s="1" t="s">
        <v>353</v>
      </c>
      <c r="H1961" s="1" t="s">
        <v>227</v>
      </c>
      <c r="I1961" s="1" t="s">
        <v>228</v>
      </c>
      <c r="J1961" s="1"/>
      <c r="K1961" s="7"/>
    </row>
    <row r="1962" spans="1:11" x14ac:dyDescent="0.2">
      <c r="A1962" s="1">
        <v>1961</v>
      </c>
      <c r="B1962" s="1" t="s">
        <v>377</v>
      </c>
      <c r="C1962" s="1">
        <v>82</v>
      </c>
      <c r="D1962" s="1" t="s">
        <v>337</v>
      </c>
      <c r="E1962" s="1" t="s">
        <v>188</v>
      </c>
      <c r="F1962" s="1" t="s">
        <v>1</v>
      </c>
      <c r="G1962" s="1" t="s">
        <v>353</v>
      </c>
      <c r="H1962" s="1" t="s">
        <v>229</v>
      </c>
      <c r="I1962" s="1" t="s">
        <v>230</v>
      </c>
      <c r="J1962" s="1"/>
      <c r="K1962" s="7"/>
    </row>
    <row r="1963" spans="1:11" x14ac:dyDescent="0.2">
      <c r="A1963" s="1">
        <v>1962</v>
      </c>
      <c r="B1963" s="1" t="s">
        <v>377</v>
      </c>
      <c r="C1963" s="1">
        <v>82</v>
      </c>
      <c r="D1963" s="1" t="s">
        <v>337</v>
      </c>
      <c r="E1963" s="1" t="s">
        <v>188</v>
      </c>
      <c r="F1963" s="1" t="s">
        <v>1</v>
      </c>
      <c r="G1963" s="1" t="s">
        <v>353</v>
      </c>
      <c r="H1963" s="1" t="s">
        <v>231</v>
      </c>
      <c r="I1963" s="1" t="s">
        <v>232</v>
      </c>
      <c r="J1963" s="1"/>
      <c r="K1963" s="7">
        <v>888</v>
      </c>
    </row>
    <row r="1964" spans="1:11" x14ac:dyDescent="0.2">
      <c r="A1964" s="1">
        <v>1963</v>
      </c>
      <c r="B1964" s="1" t="s">
        <v>377</v>
      </c>
      <c r="C1964" s="1">
        <v>82</v>
      </c>
      <c r="D1964" s="1" t="s">
        <v>337</v>
      </c>
      <c r="E1964" s="1" t="s">
        <v>188</v>
      </c>
      <c r="F1964" s="1" t="s">
        <v>1</v>
      </c>
      <c r="G1964" s="1" t="s">
        <v>353</v>
      </c>
      <c r="H1964" s="1" t="s">
        <v>233</v>
      </c>
      <c r="I1964" s="1" t="s">
        <v>234</v>
      </c>
      <c r="J1964" s="1"/>
      <c r="K1964" s="7">
        <v>5471</v>
      </c>
    </row>
    <row r="1965" spans="1:11" x14ac:dyDescent="0.2">
      <c r="A1965" s="1">
        <v>1964</v>
      </c>
      <c r="B1965" s="1" t="s">
        <v>377</v>
      </c>
      <c r="C1965" s="1">
        <v>82</v>
      </c>
      <c r="D1965" s="1" t="s">
        <v>337</v>
      </c>
      <c r="E1965" s="1" t="s">
        <v>188</v>
      </c>
      <c r="F1965" s="1" t="s">
        <v>1</v>
      </c>
      <c r="G1965" s="1" t="s">
        <v>353</v>
      </c>
      <c r="H1965" s="1" t="s">
        <v>235</v>
      </c>
      <c r="I1965" s="1" t="s">
        <v>236</v>
      </c>
      <c r="J1965" s="1"/>
      <c r="K1965" s="7">
        <v>62</v>
      </c>
    </row>
    <row r="1966" spans="1:11" x14ac:dyDescent="0.2">
      <c r="A1966" s="1">
        <v>1965</v>
      </c>
      <c r="B1966" s="1" t="s">
        <v>377</v>
      </c>
      <c r="C1966" s="1">
        <v>82</v>
      </c>
      <c r="D1966" s="1" t="s">
        <v>337</v>
      </c>
      <c r="E1966" s="1" t="s">
        <v>188</v>
      </c>
      <c r="F1966" s="1" t="s">
        <v>1</v>
      </c>
      <c r="G1966" s="1" t="s">
        <v>353</v>
      </c>
      <c r="H1966" s="1" t="s">
        <v>237</v>
      </c>
      <c r="I1966" s="1" t="s">
        <v>238</v>
      </c>
      <c r="J1966" s="1"/>
      <c r="K1966" s="7">
        <v>0</v>
      </c>
    </row>
    <row r="1967" spans="1:11" x14ac:dyDescent="0.2">
      <c r="A1967" s="1">
        <v>1966</v>
      </c>
      <c r="B1967" s="1" t="s">
        <v>377</v>
      </c>
      <c r="C1967" s="1">
        <v>82</v>
      </c>
      <c r="D1967" s="1" t="s">
        <v>337</v>
      </c>
      <c r="E1967" s="1" t="s">
        <v>188</v>
      </c>
      <c r="F1967" s="1" t="s">
        <v>1</v>
      </c>
      <c r="G1967" s="1" t="s">
        <v>353</v>
      </c>
      <c r="H1967" s="1" t="s">
        <v>239</v>
      </c>
      <c r="I1967" s="1" t="s">
        <v>240</v>
      </c>
      <c r="J1967" s="1"/>
      <c r="K1967" s="7">
        <v>0</v>
      </c>
    </row>
    <row r="1968" spans="1:11" x14ac:dyDescent="0.2">
      <c r="A1968" s="1">
        <v>1967</v>
      </c>
      <c r="B1968" s="1" t="s">
        <v>377</v>
      </c>
      <c r="C1968" s="1">
        <v>82</v>
      </c>
      <c r="D1968" s="1" t="s">
        <v>337</v>
      </c>
      <c r="E1968" s="1" t="s">
        <v>188</v>
      </c>
      <c r="F1968" s="1" t="s">
        <v>1</v>
      </c>
      <c r="G1968" s="1" t="s">
        <v>353</v>
      </c>
      <c r="H1968" s="1" t="s">
        <v>241</v>
      </c>
      <c r="I1968" s="1" t="s">
        <v>242</v>
      </c>
      <c r="J1968" s="1"/>
      <c r="K1968" s="7"/>
    </row>
    <row r="1969" spans="1:11" x14ac:dyDescent="0.2">
      <c r="A1969" s="1">
        <v>1968</v>
      </c>
      <c r="B1969" s="1" t="s">
        <v>377</v>
      </c>
      <c r="C1969" s="1">
        <v>82</v>
      </c>
      <c r="D1969" s="1" t="s">
        <v>337</v>
      </c>
      <c r="E1969" s="1" t="s">
        <v>188</v>
      </c>
      <c r="F1969" s="1" t="s">
        <v>1</v>
      </c>
      <c r="G1969" s="1" t="s">
        <v>353</v>
      </c>
      <c r="H1969" s="1" t="s">
        <v>243</v>
      </c>
      <c r="I1969" s="1" t="s">
        <v>244</v>
      </c>
      <c r="J1969" s="1"/>
      <c r="K1969" s="7"/>
    </row>
    <row r="1970" spans="1:11" x14ac:dyDescent="0.2">
      <c r="A1970" s="1">
        <v>1969</v>
      </c>
      <c r="B1970" s="1" t="s">
        <v>377</v>
      </c>
      <c r="C1970" s="1">
        <v>82</v>
      </c>
      <c r="D1970" s="1" t="s">
        <v>337</v>
      </c>
      <c r="E1970" s="1" t="s">
        <v>188</v>
      </c>
      <c r="F1970" s="1" t="s">
        <v>1</v>
      </c>
      <c r="G1970" s="1" t="s">
        <v>353</v>
      </c>
      <c r="H1970" s="1" t="s">
        <v>245</v>
      </c>
      <c r="I1970" s="1" t="s">
        <v>246</v>
      </c>
      <c r="J1970" s="1"/>
      <c r="K1970" s="7"/>
    </row>
    <row r="1971" spans="1:11" x14ac:dyDescent="0.2">
      <c r="A1971" s="1">
        <v>1970</v>
      </c>
      <c r="B1971" s="1" t="s">
        <v>377</v>
      </c>
      <c r="C1971" s="1">
        <v>82</v>
      </c>
      <c r="D1971" s="1" t="s">
        <v>337</v>
      </c>
      <c r="E1971" s="1" t="s">
        <v>188</v>
      </c>
      <c r="F1971" s="1" t="s">
        <v>1</v>
      </c>
      <c r="G1971" s="1" t="s">
        <v>353</v>
      </c>
      <c r="H1971" s="1" t="s">
        <v>247</v>
      </c>
      <c r="I1971" s="1" t="s">
        <v>248</v>
      </c>
      <c r="J1971" s="1"/>
      <c r="K1971" s="7">
        <v>23102</v>
      </c>
    </row>
    <row r="1972" spans="1:11" x14ac:dyDescent="0.2">
      <c r="A1972" s="1">
        <v>1971</v>
      </c>
      <c r="B1972" s="1" t="s">
        <v>377</v>
      </c>
      <c r="C1972" s="1">
        <v>82</v>
      </c>
      <c r="D1972" s="1" t="s">
        <v>337</v>
      </c>
      <c r="E1972" s="1" t="s">
        <v>188</v>
      </c>
      <c r="F1972" s="1" t="s">
        <v>1</v>
      </c>
      <c r="G1972" s="1" t="s">
        <v>353</v>
      </c>
      <c r="H1972" s="1" t="s">
        <v>249</v>
      </c>
      <c r="I1972" s="1" t="s">
        <v>250</v>
      </c>
      <c r="J1972" s="1"/>
      <c r="K1972" s="7"/>
    </row>
    <row r="1973" spans="1:11" x14ac:dyDescent="0.2">
      <c r="A1973" s="1">
        <v>1972</v>
      </c>
      <c r="B1973" s="1" t="s">
        <v>377</v>
      </c>
      <c r="C1973" s="1">
        <v>82</v>
      </c>
      <c r="D1973" s="1" t="s">
        <v>337</v>
      </c>
      <c r="E1973" s="1" t="s">
        <v>188</v>
      </c>
      <c r="F1973" s="1" t="s">
        <v>1</v>
      </c>
      <c r="G1973" s="1" t="s">
        <v>353</v>
      </c>
      <c r="H1973" s="1" t="s">
        <v>251</v>
      </c>
      <c r="I1973" s="1" t="s">
        <v>252</v>
      </c>
      <c r="J1973" s="1"/>
      <c r="K1973" s="7"/>
    </row>
    <row r="1974" spans="1:11" x14ac:dyDescent="0.2">
      <c r="A1974" s="1">
        <v>1973</v>
      </c>
      <c r="B1974" s="1" t="s">
        <v>377</v>
      </c>
      <c r="C1974" s="1">
        <v>82</v>
      </c>
      <c r="D1974" s="1" t="s">
        <v>337</v>
      </c>
      <c r="E1974" s="1" t="s">
        <v>188</v>
      </c>
      <c r="F1974" s="1" t="s">
        <v>1</v>
      </c>
      <c r="G1974" s="1" t="s">
        <v>353</v>
      </c>
      <c r="H1974" s="1" t="s">
        <v>253</v>
      </c>
      <c r="I1974" s="1" t="s">
        <v>254</v>
      </c>
      <c r="J1974" s="1"/>
      <c r="K1974" s="7">
        <v>109</v>
      </c>
    </row>
    <row r="1975" spans="1:11" x14ac:dyDescent="0.2">
      <c r="A1975" s="1">
        <v>1974</v>
      </c>
      <c r="B1975" s="1" t="s">
        <v>377</v>
      </c>
      <c r="C1975" s="1">
        <v>82</v>
      </c>
      <c r="D1975" s="1" t="s">
        <v>337</v>
      </c>
      <c r="E1975" s="1" t="s">
        <v>188</v>
      </c>
      <c r="F1975" s="1" t="s">
        <v>1</v>
      </c>
      <c r="G1975" s="1" t="s">
        <v>353</v>
      </c>
      <c r="H1975" s="1" t="s">
        <v>255</v>
      </c>
      <c r="I1975" s="1" t="s">
        <v>256</v>
      </c>
      <c r="J1975" s="1"/>
      <c r="K1975" s="7"/>
    </row>
    <row r="1976" spans="1:11" x14ac:dyDescent="0.2">
      <c r="A1976" s="1">
        <v>1975</v>
      </c>
      <c r="B1976" s="1" t="s">
        <v>377</v>
      </c>
      <c r="C1976" s="1">
        <v>82</v>
      </c>
      <c r="D1976" s="1" t="s">
        <v>337</v>
      </c>
      <c r="E1976" s="1" t="s">
        <v>188</v>
      </c>
      <c r="F1976" s="1" t="s">
        <v>1</v>
      </c>
      <c r="G1976" s="1" t="s">
        <v>353</v>
      </c>
      <c r="H1976" s="1" t="s">
        <v>257</v>
      </c>
      <c r="I1976" s="1" t="s">
        <v>258</v>
      </c>
      <c r="J1976" s="1"/>
      <c r="K1976" s="7"/>
    </row>
    <row r="1977" spans="1:11" x14ac:dyDescent="0.2">
      <c r="A1977" s="1">
        <v>1976</v>
      </c>
      <c r="B1977" s="1" t="s">
        <v>377</v>
      </c>
      <c r="C1977" s="1">
        <v>82</v>
      </c>
      <c r="D1977" s="1" t="s">
        <v>337</v>
      </c>
      <c r="E1977" s="1" t="s">
        <v>188</v>
      </c>
      <c r="F1977" s="1" t="s">
        <v>8</v>
      </c>
      <c r="G1977" s="1" t="s">
        <v>353</v>
      </c>
      <c r="H1977" s="1" t="s">
        <v>259</v>
      </c>
      <c r="I1977" s="1" t="s">
        <v>260</v>
      </c>
      <c r="J1977" s="1"/>
      <c r="K1977" s="7">
        <v>29632</v>
      </c>
    </row>
    <row r="1978" spans="1:11" x14ac:dyDescent="0.2">
      <c r="A1978" s="1">
        <v>1977</v>
      </c>
      <c r="B1978" s="1" t="s">
        <v>377</v>
      </c>
      <c r="C1978" s="1">
        <v>82</v>
      </c>
      <c r="D1978" s="1" t="s">
        <v>337</v>
      </c>
      <c r="E1978" s="1" t="s">
        <v>188</v>
      </c>
      <c r="F1978" s="1" t="s">
        <v>1</v>
      </c>
      <c r="G1978" s="1" t="s">
        <v>353</v>
      </c>
      <c r="H1978" s="1" t="s">
        <v>261</v>
      </c>
      <c r="I1978" s="1" t="s">
        <v>262</v>
      </c>
      <c r="J1978" s="1"/>
      <c r="K1978" s="7">
        <v>7817</v>
      </c>
    </row>
    <row r="1979" spans="1:11" x14ac:dyDescent="0.2">
      <c r="A1979" s="1">
        <v>1978</v>
      </c>
      <c r="B1979" s="1" t="s">
        <v>377</v>
      </c>
      <c r="C1979" s="1">
        <v>82</v>
      </c>
      <c r="D1979" s="1" t="s">
        <v>337</v>
      </c>
      <c r="E1979" s="1" t="s">
        <v>188</v>
      </c>
      <c r="F1979" s="1" t="s">
        <v>1</v>
      </c>
      <c r="G1979" s="1" t="s">
        <v>353</v>
      </c>
      <c r="H1979" s="1" t="s">
        <v>263</v>
      </c>
      <c r="I1979" s="1" t="s">
        <v>264</v>
      </c>
      <c r="J1979" s="1"/>
      <c r="K1979" s="7"/>
    </row>
    <row r="1980" spans="1:11" x14ac:dyDescent="0.2">
      <c r="A1980" s="1">
        <v>1979</v>
      </c>
      <c r="B1980" s="1" t="s">
        <v>377</v>
      </c>
      <c r="C1980" s="1">
        <v>82</v>
      </c>
      <c r="D1980" s="1" t="s">
        <v>337</v>
      </c>
      <c r="E1980" s="1" t="s">
        <v>188</v>
      </c>
      <c r="F1980" s="1" t="s">
        <v>1</v>
      </c>
      <c r="G1980" s="1" t="s">
        <v>353</v>
      </c>
      <c r="H1980" s="1" t="s">
        <v>265</v>
      </c>
      <c r="I1980" s="1" t="s">
        <v>266</v>
      </c>
      <c r="J1980" s="1"/>
      <c r="K1980" s="7"/>
    </row>
    <row r="1981" spans="1:11" x14ac:dyDescent="0.2">
      <c r="A1981" s="1">
        <v>1980</v>
      </c>
      <c r="B1981" s="1" t="s">
        <v>377</v>
      </c>
      <c r="C1981" s="1">
        <v>82</v>
      </c>
      <c r="D1981" s="1" t="s">
        <v>337</v>
      </c>
      <c r="E1981" s="1" t="s">
        <v>188</v>
      </c>
      <c r="F1981" s="1" t="s">
        <v>1</v>
      </c>
      <c r="G1981" s="1" t="s">
        <v>353</v>
      </c>
      <c r="H1981" s="1" t="s">
        <v>267</v>
      </c>
      <c r="I1981" s="1" t="s">
        <v>268</v>
      </c>
      <c r="J1981" s="1"/>
      <c r="K1981" s="7"/>
    </row>
    <row r="1982" spans="1:11" x14ac:dyDescent="0.2">
      <c r="A1982" s="1">
        <v>1981</v>
      </c>
      <c r="B1982" s="1" t="s">
        <v>377</v>
      </c>
      <c r="C1982" s="1">
        <v>82</v>
      </c>
      <c r="D1982" s="1" t="s">
        <v>337</v>
      </c>
      <c r="E1982" s="1" t="s">
        <v>188</v>
      </c>
      <c r="F1982" s="1" t="s">
        <v>1</v>
      </c>
      <c r="G1982" s="1" t="s">
        <v>353</v>
      </c>
      <c r="H1982" s="1" t="s">
        <v>269</v>
      </c>
      <c r="I1982" s="1" t="s">
        <v>270</v>
      </c>
      <c r="J1982" s="1"/>
      <c r="K1982" s="7"/>
    </row>
    <row r="1983" spans="1:11" x14ac:dyDescent="0.2">
      <c r="A1983" s="1">
        <v>1982</v>
      </c>
      <c r="B1983" s="1" t="s">
        <v>377</v>
      </c>
      <c r="C1983" s="1">
        <v>82</v>
      </c>
      <c r="D1983" s="1" t="s">
        <v>337</v>
      </c>
      <c r="E1983" s="1" t="s">
        <v>188</v>
      </c>
      <c r="F1983" s="1" t="s">
        <v>1</v>
      </c>
      <c r="G1983" s="1" t="s">
        <v>353</v>
      </c>
      <c r="H1983" s="1" t="s">
        <v>271</v>
      </c>
      <c r="I1983" s="1" t="s">
        <v>272</v>
      </c>
      <c r="J1983" s="1"/>
      <c r="K1983" s="7">
        <v>700</v>
      </c>
    </row>
    <row r="1984" spans="1:11" x14ac:dyDescent="0.2">
      <c r="A1984" s="1">
        <v>1983</v>
      </c>
      <c r="B1984" s="1" t="s">
        <v>377</v>
      </c>
      <c r="C1984" s="1">
        <v>82</v>
      </c>
      <c r="D1984" s="1" t="s">
        <v>337</v>
      </c>
      <c r="E1984" s="1" t="s">
        <v>188</v>
      </c>
      <c r="F1984" s="1" t="s">
        <v>8</v>
      </c>
      <c r="G1984" s="1" t="s">
        <v>353</v>
      </c>
      <c r="H1984" s="1" t="s">
        <v>273</v>
      </c>
      <c r="I1984" s="1" t="s">
        <v>274</v>
      </c>
      <c r="J1984" s="1"/>
      <c r="K1984" s="7">
        <v>8517</v>
      </c>
    </row>
    <row r="1985" spans="1:11" x14ac:dyDescent="0.2">
      <c r="A1985" s="1">
        <v>1984</v>
      </c>
      <c r="B1985" s="1" t="s">
        <v>377</v>
      </c>
      <c r="C1985" s="1">
        <v>82</v>
      </c>
      <c r="D1985" s="1" t="s">
        <v>337</v>
      </c>
      <c r="E1985" s="1" t="s">
        <v>188</v>
      </c>
      <c r="F1985" s="1" t="s">
        <v>1</v>
      </c>
      <c r="G1985" s="1" t="s">
        <v>353</v>
      </c>
      <c r="H1985" s="1" t="s">
        <v>275</v>
      </c>
      <c r="I1985" s="1" t="s">
        <v>276</v>
      </c>
      <c r="J1985" s="1"/>
      <c r="K1985" s="7">
        <v>39137</v>
      </c>
    </row>
    <row r="1986" spans="1:11" x14ac:dyDescent="0.2">
      <c r="A1986" s="1">
        <v>1985</v>
      </c>
      <c r="B1986" s="1" t="s">
        <v>377</v>
      </c>
      <c r="C1986" s="1">
        <v>82</v>
      </c>
      <c r="D1986" s="1" t="s">
        <v>337</v>
      </c>
      <c r="E1986" s="1" t="s">
        <v>188</v>
      </c>
      <c r="F1986" s="1" t="s">
        <v>8</v>
      </c>
      <c r="G1986" s="1" t="s">
        <v>353</v>
      </c>
      <c r="H1986" s="1" t="s">
        <v>277</v>
      </c>
      <c r="I1986" s="1" t="s">
        <v>278</v>
      </c>
      <c r="J1986" s="1"/>
      <c r="K1986" s="7">
        <v>342527</v>
      </c>
    </row>
    <row r="1987" spans="1:11" x14ac:dyDescent="0.2">
      <c r="A1987" s="1">
        <v>1986</v>
      </c>
      <c r="B1987" s="1" t="s">
        <v>377</v>
      </c>
      <c r="C1987" s="1">
        <v>82</v>
      </c>
      <c r="D1987" s="1" t="s">
        <v>337</v>
      </c>
      <c r="E1987" s="1" t="s">
        <v>188</v>
      </c>
      <c r="F1987" s="1" t="s">
        <v>1</v>
      </c>
      <c r="G1987" s="1" t="s">
        <v>353</v>
      </c>
      <c r="H1987" s="1" t="s">
        <v>279</v>
      </c>
      <c r="I1987" s="1" t="s">
        <v>280</v>
      </c>
      <c r="J1987" s="1"/>
      <c r="K1987" s="7"/>
    </row>
    <row r="1988" spans="1:11" x14ac:dyDescent="0.2">
      <c r="A1988" s="1">
        <v>1987</v>
      </c>
      <c r="B1988" s="1" t="s">
        <v>377</v>
      </c>
      <c r="C1988" s="1">
        <v>82</v>
      </c>
      <c r="D1988" s="1" t="s">
        <v>337</v>
      </c>
      <c r="E1988" s="1" t="s">
        <v>188</v>
      </c>
      <c r="F1988" s="1" t="s">
        <v>1</v>
      </c>
      <c r="G1988" s="1" t="s">
        <v>353</v>
      </c>
      <c r="H1988" s="1" t="s">
        <v>281</v>
      </c>
      <c r="I1988" s="1" t="s">
        <v>282</v>
      </c>
      <c r="J1988" s="1"/>
      <c r="K1988" s="7">
        <v>914</v>
      </c>
    </row>
    <row r="1989" spans="1:11" x14ac:dyDescent="0.2">
      <c r="A1989" s="1">
        <v>1988</v>
      </c>
      <c r="B1989" s="1" t="s">
        <v>377</v>
      </c>
      <c r="C1989" s="1">
        <v>82</v>
      </c>
      <c r="D1989" s="1" t="s">
        <v>337</v>
      </c>
      <c r="E1989" s="1" t="s">
        <v>188</v>
      </c>
      <c r="F1989" s="1" t="s">
        <v>8</v>
      </c>
      <c r="G1989" s="1" t="s">
        <v>353</v>
      </c>
      <c r="H1989" s="1" t="s">
        <v>283</v>
      </c>
      <c r="I1989" s="1" t="s">
        <v>284</v>
      </c>
      <c r="J1989" s="1"/>
      <c r="K1989" s="7">
        <v>343441</v>
      </c>
    </row>
    <row r="1990" spans="1:11" x14ac:dyDescent="0.2">
      <c r="A1990" s="1">
        <v>1989</v>
      </c>
      <c r="B1990" s="1" t="s">
        <v>377</v>
      </c>
      <c r="C1990" s="1">
        <v>82</v>
      </c>
      <c r="D1990" s="1" t="s">
        <v>337</v>
      </c>
      <c r="E1990" s="1" t="s">
        <v>188</v>
      </c>
      <c r="F1990" s="1" t="s">
        <v>8</v>
      </c>
      <c r="G1990" s="1" t="s">
        <v>353</v>
      </c>
      <c r="H1990" s="1" t="s">
        <v>285</v>
      </c>
      <c r="I1990" s="1" t="s">
        <v>286</v>
      </c>
      <c r="J1990" s="1"/>
      <c r="K1990" s="7">
        <v>340316</v>
      </c>
    </row>
    <row r="1991" spans="1:11" x14ac:dyDescent="0.2">
      <c r="A1991" s="1">
        <v>1990</v>
      </c>
      <c r="B1991" s="1" t="s">
        <v>377</v>
      </c>
      <c r="C1991" s="1">
        <v>82</v>
      </c>
      <c r="D1991" s="1" t="s">
        <v>337</v>
      </c>
      <c r="E1991" s="1" t="s">
        <v>188</v>
      </c>
      <c r="F1991" s="1" t="s">
        <v>1</v>
      </c>
      <c r="G1991" s="1" t="s">
        <v>353</v>
      </c>
      <c r="H1991" s="1" t="s">
        <v>287</v>
      </c>
      <c r="I1991" s="1" t="s">
        <v>288</v>
      </c>
      <c r="J1991" s="1"/>
      <c r="K1991" s="7">
        <v>-3125</v>
      </c>
    </row>
    <row r="1992" spans="1:11" x14ac:dyDescent="0.2">
      <c r="A1992" s="1">
        <v>1991</v>
      </c>
      <c r="B1992" s="1" t="s">
        <v>377</v>
      </c>
      <c r="C1992" s="1">
        <v>82</v>
      </c>
      <c r="D1992" s="1" t="s">
        <v>337</v>
      </c>
      <c r="E1992" s="1" t="s">
        <v>289</v>
      </c>
      <c r="F1992" s="1" t="s">
        <v>1</v>
      </c>
      <c r="G1992" s="1" t="s">
        <v>353</v>
      </c>
      <c r="H1992" s="1" t="s">
        <v>290</v>
      </c>
      <c r="I1992" s="1" t="s">
        <v>291</v>
      </c>
      <c r="J1992" s="1"/>
      <c r="K1992" s="7"/>
    </row>
    <row r="1993" spans="1:11" x14ac:dyDescent="0.2">
      <c r="A1993" s="1">
        <v>1992</v>
      </c>
      <c r="B1993" s="1" t="s">
        <v>377</v>
      </c>
      <c r="C1993" s="1">
        <v>82</v>
      </c>
      <c r="D1993" s="1" t="s">
        <v>337</v>
      </c>
      <c r="E1993" s="1" t="s">
        <v>289</v>
      </c>
      <c r="F1993" s="1" t="s">
        <v>1</v>
      </c>
      <c r="G1993" s="1" t="s">
        <v>353</v>
      </c>
      <c r="H1993" s="1" t="s">
        <v>292</v>
      </c>
      <c r="I1993" s="1" t="s">
        <v>293</v>
      </c>
      <c r="J1993" s="1"/>
      <c r="K1993" s="7"/>
    </row>
    <row r="1994" spans="1:11" x14ac:dyDescent="0.2">
      <c r="A1994" s="1">
        <v>1993</v>
      </c>
      <c r="B1994" s="1" t="s">
        <v>377</v>
      </c>
      <c r="C1994" s="1">
        <v>82</v>
      </c>
      <c r="D1994" s="1" t="s">
        <v>337</v>
      </c>
      <c r="E1994" s="1" t="s">
        <v>289</v>
      </c>
      <c r="F1994" s="1" t="s">
        <v>1</v>
      </c>
      <c r="G1994" s="1" t="s">
        <v>353</v>
      </c>
      <c r="H1994" s="1" t="s">
        <v>294</v>
      </c>
      <c r="I1994" s="1" t="s">
        <v>295</v>
      </c>
      <c r="J1994" s="1"/>
      <c r="K1994" s="7"/>
    </row>
    <row r="1995" spans="1:11" x14ac:dyDescent="0.2">
      <c r="A1995" s="1">
        <v>1994</v>
      </c>
      <c r="B1995" s="1" t="s">
        <v>377</v>
      </c>
      <c r="C1995" s="1">
        <v>82</v>
      </c>
      <c r="D1995" s="1" t="s">
        <v>337</v>
      </c>
      <c r="E1995" s="1" t="s">
        <v>289</v>
      </c>
      <c r="F1995" s="1" t="s">
        <v>1</v>
      </c>
      <c r="G1995" s="1" t="s">
        <v>353</v>
      </c>
      <c r="H1995" s="1" t="s">
        <v>296</v>
      </c>
      <c r="I1995" s="1" t="s">
        <v>297</v>
      </c>
      <c r="J1995" s="1"/>
      <c r="K1995" s="7"/>
    </row>
    <row r="1996" spans="1:11" x14ac:dyDescent="0.2">
      <c r="A1996" s="1">
        <v>1995</v>
      </c>
      <c r="B1996" s="1" t="s">
        <v>377</v>
      </c>
      <c r="C1996" s="1">
        <v>82</v>
      </c>
      <c r="D1996" s="1" t="s">
        <v>337</v>
      </c>
      <c r="E1996" s="1" t="s">
        <v>289</v>
      </c>
      <c r="F1996" s="1" t="s">
        <v>1</v>
      </c>
      <c r="G1996" s="1" t="s">
        <v>353</v>
      </c>
      <c r="H1996" s="1" t="s">
        <v>298</v>
      </c>
      <c r="I1996" s="1" t="s">
        <v>299</v>
      </c>
      <c r="J1996" s="1"/>
      <c r="K1996" s="7"/>
    </row>
    <row r="1997" spans="1:11" x14ac:dyDescent="0.2">
      <c r="A1997" s="1">
        <v>1996</v>
      </c>
      <c r="B1997" s="1" t="s">
        <v>377</v>
      </c>
      <c r="C1997" s="1">
        <v>82</v>
      </c>
      <c r="D1997" s="1" t="s">
        <v>337</v>
      </c>
      <c r="E1997" s="1" t="s">
        <v>289</v>
      </c>
      <c r="F1997" s="1" t="s">
        <v>1</v>
      </c>
      <c r="G1997" s="1" t="s">
        <v>353</v>
      </c>
      <c r="H1997" s="1" t="s">
        <v>300</v>
      </c>
      <c r="I1997" s="1" t="s">
        <v>301</v>
      </c>
      <c r="J1997" s="1"/>
      <c r="K1997" s="7"/>
    </row>
    <row r="1998" spans="1:11" x14ac:dyDescent="0.2">
      <c r="A1998" s="1">
        <v>1997</v>
      </c>
      <c r="B1998" s="1" t="s">
        <v>377</v>
      </c>
      <c r="C1998" s="1">
        <v>82</v>
      </c>
      <c r="D1998" s="1" t="s">
        <v>337</v>
      </c>
      <c r="E1998" s="1" t="s">
        <v>289</v>
      </c>
      <c r="F1998" s="1" t="s">
        <v>1</v>
      </c>
      <c r="G1998" s="1" t="s">
        <v>353</v>
      </c>
      <c r="H1998" s="1" t="s">
        <v>302</v>
      </c>
      <c r="I1998" s="1" t="s">
        <v>303</v>
      </c>
      <c r="J1998" s="1"/>
      <c r="K1998" s="7"/>
    </row>
    <row r="1999" spans="1:11" x14ac:dyDescent="0.2">
      <c r="A1999" s="1">
        <v>1998</v>
      </c>
      <c r="B1999" s="1" t="s">
        <v>377</v>
      </c>
      <c r="C1999" s="1">
        <v>82</v>
      </c>
      <c r="D1999" s="1" t="s">
        <v>337</v>
      </c>
      <c r="E1999" s="1" t="s">
        <v>289</v>
      </c>
      <c r="F1999" s="1" t="s">
        <v>8</v>
      </c>
      <c r="G1999" s="1" t="s">
        <v>353</v>
      </c>
      <c r="H1999" s="1" t="s">
        <v>304</v>
      </c>
      <c r="I1999" s="1" t="s">
        <v>305</v>
      </c>
      <c r="J1999" s="1"/>
      <c r="K1999" s="7">
        <v>0</v>
      </c>
    </row>
    <row r="2000" spans="1:11" x14ac:dyDescent="0.2">
      <c r="A2000" s="1">
        <v>1999</v>
      </c>
      <c r="B2000" s="1" t="s">
        <v>377</v>
      </c>
      <c r="C2000" s="1">
        <v>82</v>
      </c>
      <c r="D2000" s="1" t="s">
        <v>337</v>
      </c>
      <c r="E2000" s="1" t="s">
        <v>289</v>
      </c>
      <c r="F2000" s="1" t="s">
        <v>8</v>
      </c>
      <c r="G2000" s="1" t="s">
        <v>353</v>
      </c>
      <c r="H2000" s="1" t="s">
        <v>306</v>
      </c>
      <c r="I2000" s="1" t="s">
        <v>307</v>
      </c>
      <c r="J2000" s="1"/>
      <c r="K2000" s="7">
        <v>914</v>
      </c>
    </row>
    <row r="2001" spans="1:11" x14ac:dyDescent="0.2">
      <c r="A2001" s="1">
        <v>2000</v>
      </c>
      <c r="B2001" s="1" t="s">
        <v>377</v>
      </c>
      <c r="C2001" s="1">
        <v>82</v>
      </c>
      <c r="D2001" s="1" t="s">
        <v>337</v>
      </c>
      <c r="E2001" s="1" t="s">
        <v>289</v>
      </c>
      <c r="F2001" s="1" t="s">
        <v>1</v>
      </c>
      <c r="G2001" s="1" t="s">
        <v>353</v>
      </c>
      <c r="H2001" s="1" t="s">
        <v>308</v>
      </c>
      <c r="I2001" s="1" t="s">
        <v>309</v>
      </c>
      <c r="J2001" s="1"/>
      <c r="K2001" s="7">
        <v>914</v>
      </c>
    </row>
    <row r="2002" spans="1:11" x14ac:dyDescent="0.2">
      <c r="A2002" s="1">
        <v>2001</v>
      </c>
      <c r="B2002" s="1" t="s">
        <v>377</v>
      </c>
      <c r="C2002" s="1">
        <v>82</v>
      </c>
      <c r="D2002" s="1" t="s">
        <v>337</v>
      </c>
      <c r="E2002" s="1" t="s">
        <v>289</v>
      </c>
      <c r="F2002" s="1" t="s">
        <v>1</v>
      </c>
      <c r="G2002" s="1" t="s">
        <v>353</v>
      </c>
      <c r="H2002" s="1" t="s">
        <v>310</v>
      </c>
      <c r="I2002" s="1" t="s">
        <v>311</v>
      </c>
      <c r="J2002" s="1"/>
      <c r="K2002" s="7"/>
    </row>
    <row r="2003" spans="1:11" x14ac:dyDescent="0.2">
      <c r="A2003" s="1">
        <v>2002</v>
      </c>
      <c r="B2003" s="1" t="s">
        <v>377</v>
      </c>
      <c r="C2003" s="1">
        <v>82</v>
      </c>
      <c r="D2003" s="1" t="s">
        <v>337</v>
      </c>
      <c r="E2003" s="1" t="s">
        <v>289</v>
      </c>
      <c r="F2003" s="1" t="s">
        <v>1</v>
      </c>
      <c r="G2003" s="1" t="s">
        <v>353</v>
      </c>
      <c r="H2003" s="1" t="s">
        <v>312</v>
      </c>
      <c r="I2003" s="1" t="s">
        <v>313</v>
      </c>
      <c r="J2003" s="1"/>
      <c r="K2003" s="7">
        <v>0</v>
      </c>
    </row>
    <row r="2004" spans="1:11" x14ac:dyDescent="0.2">
      <c r="A2004" s="1">
        <v>2003</v>
      </c>
      <c r="B2004" s="1" t="s">
        <v>378</v>
      </c>
      <c r="C2004" s="1">
        <v>83</v>
      </c>
      <c r="D2004" s="1" t="s">
        <v>338</v>
      </c>
      <c r="E2004" s="1" t="s">
        <v>0</v>
      </c>
      <c r="F2004" s="1" t="s">
        <v>1</v>
      </c>
      <c r="G2004" s="1" t="s">
        <v>353</v>
      </c>
      <c r="H2004" s="1" t="s">
        <v>2</v>
      </c>
      <c r="I2004" s="1" t="s">
        <v>3</v>
      </c>
      <c r="J2004" s="1"/>
      <c r="K2004" s="7"/>
    </row>
    <row r="2005" spans="1:11" x14ac:dyDescent="0.2">
      <c r="A2005" s="1">
        <v>2004</v>
      </c>
      <c r="B2005" s="1" t="s">
        <v>378</v>
      </c>
      <c r="C2005" s="1">
        <v>83</v>
      </c>
      <c r="D2005" s="1" t="s">
        <v>338</v>
      </c>
      <c r="E2005" s="1" t="s">
        <v>0</v>
      </c>
      <c r="F2005" s="1" t="s">
        <v>1</v>
      </c>
      <c r="G2005" s="1" t="s">
        <v>353</v>
      </c>
      <c r="H2005" s="1" t="s">
        <v>4</v>
      </c>
      <c r="I2005" s="1" t="s">
        <v>5</v>
      </c>
      <c r="J2005" s="1"/>
      <c r="K2005" s="7"/>
    </row>
    <row r="2006" spans="1:11" x14ac:dyDescent="0.2">
      <c r="A2006" s="1">
        <v>2005</v>
      </c>
      <c r="B2006" s="1" t="s">
        <v>378</v>
      </c>
      <c r="C2006" s="1">
        <v>83</v>
      </c>
      <c r="D2006" s="1" t="s">
        <v>338</v>
      </c>
      <c r="E2006" s="1" t="s">
        <v>0</v>
      </c>
      <c r="F2006" s="1" t="s">
        <v>1</v>
      </c>
      <c r="G2006" s="1" t="s">
        <v>353</v>
      </c>
      <c r="H2006" s="1" t="s">
        <v>6</v>
      </c>
      <c r="I2006" s="1" t="s">
        <v>7</v>
      </c>
      <c r="J2006" s="1"/>
      <c r="K2006" s="7"/>
    </row>
    <row r="2007" spans="1:11" x14ac:dyDescent="0.2">
      <c r="A2007" s="1">
        <v>2006</v>
      </c>
      <c r="B2007" s="1" t="s">
        <v>378</v>
      </c>
      <c r="C2007" s="1">
        <v>83</v>
      </c>
      <c r="D2007" s="1" t="s">
        <v>338</v>
      </c>
      <c r="E2007" s="1" t="s">
        <v>0</v>
      </c>
      <c r="F2007" s="1" t="s">
        <v>8</v>
      </c>
      <c r="G2007" s="1" t="s">
        <v>353</v>
      </c>
      <c r="H2007" s="1" t="s">
        <v>9</v>
      </c>
      <c r="I2007" s="1" t="s">
        <v>10</v>
      </c>
      <c r="J2007" s="1"/>
      <c r="K2007" s="7">
        <v>0</v>
      </c>
    </row>
    <row r="2008" spans="1:11" x14ac:dyDescent="0.2">
      <c r="A2008" s="1">
        <v>2007</v>
      </c>
      <c r="B2008" s="1" t="s">
        <v>378</v>
      </c>
      <c r="C2008" s="1">
        <v>83</v>
      </c>
      <c r="D2008" s="1" t="s">
        <v>338</v>
      </c>
      <c r="E2008" s="1" t="s">
        <v>0</v>
      </c>
      <c r="F2008" s="1" t="s">
        <v>1</v>
      </c>
      <c r="G2008" s="1" t="s">
        <v>353</v>
      </c>
      <c r="H2008" s="1" t="s">
        <v>11</v>
      </c>
      <c r="I2008" s="1" t="s">
        <v>12</v>
      </c>
      <c r="J2008" s="1"/>
      <c r="K2008" s="7"/>
    </row>
    <row r="2009" spans="1:11" x14ac:dyDescent="0.2">
      <c r="A2009" s="1">
        <v>2008</v>
      </c>
      <c r="B2009" s="1" t="s">
        <v>378</v>
      </c>
      <c r="C2009" s="1">
        <v>83</v>
      </c>
      <c r="D2009" s="1" t="s">
        <v>338</v>
      </c>
      <c r="E2009" s="1" t="s">
        <v>0</v>
      </c>
      <c r="F2009" s="1" t="s">
        <v>1</v>
      </c>
      <c r="G2009" s="1" t="s">
        <v>353</v>
      </c>
      <c r="H2009" s="1" t="s">
        <v>13</v>
      </c>
      <c r="I2009" s="1" t="s">
        <v>14</v>
      </c>
      <c r="J2009" s="1"/>
      <c r="K2009" s="7"/>
    </row>
    <row r="2010" spans="1:11" x14ac:dyDescent="0.2">
      <c r="A2010" s="1">
        <v>2009</v>
      </c>
      <c r="B2010" s="1" t="s">
        <v>378</v>
      </c>
      <c r="C2010" s="1">
        <v>83</v>
      </c>
      <c r="D2010" s="1" t="s">
        <v>338</v>
      </c>
      <c r="E2010" s="1" t="s">
        <v>0</v>
      </c>
      <c r="F2010" s="1" t="s">
        <v>8</v>
      </c>
      <c r="G2010" s="1" t="s">
        <v>353</v>
      </c>
      <c r="H2010" s="1" t="s">
        <v>15</v>
      </c>
      <c r="I2010" s="1" t="s">
        <v>16</v>
      </c>
      <c r="J2010" s="1"/>
      <c r="K2010" s="7">
        <v>0</v>
      </c>
    </row>
    <row r="2011" spans="1:11" x14ac:dyDescent="0.2">
      <c r="A2011" s="1">
        <v>2010</v>
      </c>
      <c r="B2011" s="1" t="s">
        <v>378</v>
      </c>
      <c r="C2011" s="1">
        <v>83</v>
      </c>
      <c r="D2011" s="1" t="s">
        <v>338</v>
      </c>
      <c r="E2011" s="1" t="s">
        <v>0</v>
      </c>
      <c r="F2011" s="1" t="s">
        <v>1</v>
      </c>
      <c r="G2011" s="1" t="s">
        <v>353</v>
      </c>
      <c r="H2011" s="1" t="s">
        <v>17</v>
      </c>
      <c r="I2011" s="1" t="s">
        <v>18</v>
      </c>
      <c r="J2011" s="1"/>
      <c r="K2011" s="7"/>
    </row>
    <row r="2012" spans="1:11" x14ac:dyDescent="0.2">
      <c r="A2012" s="1">
        <v>2011</v>
      </c>
      <c r="B2012" s="1" t="s">
        <v>378</v>
      </c>
      <c r="C2012" s="1">
        <v>83</v>
      </c>
      <c r="D2012" s="1" t="s">
        <v>338</v>
      </c>
      <c r="E2012" s="1" t="s">
        <v>0</v>
      </c>
      <c r="F2012" s="1" t="s">
        <v>1</v>
      </c>
      <c r="G2012" s="1" t="s">
        <v>353</v>
      </c>
      <c r="H2012" s="1" t="s">
        <v>19</v>
      </c>
      <c r="I2012" s="1" t="s">
        <v>20</v>
      </c>
      <c r="J2012" s="1"/>
      <c r="K2012" s="7"/>
    </row>
    <row r="2013" spans="1:11" x14ac:dyDescent="0.2">
      <c r="A2013" s="1">
        <v>2012</v>
      </c>
      <c r="B2013" s="1" t="s">
        <v>378</v>
      </c>
      <c r="C2013" s="1">
        <v>83</v>
      </c>
      <c r="D2013" s="1" t="s">
        <v>338</v>
      </c>
      <c r="E2013" s="1" t="s">
        <v>0</v>
      </c>
      <c r="F2013" s="1" t="s">
        <v>1</v>
      </c>
      <c r="G2013" s="1" t="s">
        <v>353</v>
      </c>
      <c r="H2013" s="1" t="s">
        <v>21</v>
      </c>
      <c r="I2013" s="1" t="s">
        <v>22</v>
      </c>
      <c r="J2013" s="1"/>
      <c r="K2013" s="7"/>
    </row>
    <row r="2014" spans="1:11" x14ac:dyDescent="0.2">
      <c r="A2014" s="1">
        <v>2013</v>
      </c>
      <c r="B2014" s="1" t="s">
        <v>378</v>
      </c>
      <c r="C2014" s="1">
        <v>83</v>
      </c>
      <c r="D2014" s="1" t="s">
        <v>338</v>
      </c>
      <c r="E2014" s="1" t="s">
        <v>0</v>
      </c>
      <c r="F2014" s="1" t="s">
        <v>1</v>
      </c>
      <c r="G2014" s="1" t="s">
        <v>353</v>
      </c>
      <c r="H2014" s="1" t="s">
        <v>23</v>
      </c>
      <c r="I2014" s="1" t="s">
        <v>24</v>
      </c>
      <c r="J2014" s="1"/>
      <c r="K2014" s="7">
        <v>338035</v>
      </c>
    </row>
    <row r="2015" spans="1:11" x14ac:dyDescent="0.2">
      <c r="A2015" s="1">
        <v>2014</v>
      </c>
      <c r="B2015" s="1" t="s">
        <v>378</v>
      </c>
      <c r="C2015" s="1">
        <v>83</v>
      </c>
      <c r="D2015" s="1" t="s">
        <v>338</v>
      </c>
      <c r="E2015" s="1" t="s">
        <v>0</v>
      </c>
      <c r="F2015" s="1" t="s">
        <v>1</v>
      </c>
      <c r="G2015" s="1" t="s">
        <v>353</v>
      </c>
      <c r="H2015" s="1" t="s">
        <v>25</v>
      </c>
      <c r="I2015" s="1" t="s">
        <v>26</v>
      </c>
      <c r="J2015" s="1"/>
      <c r="K2015" s="7"/>
    </row>
    <row r="2016" spans="1:11" x14ac:dyDescent="0.2">
      <c r="A2016" s="1">
        <v>2015</v>
      </c>
      <c r="B2016" s="1" t="s">
        <v>378</v>
      </c>
      <c r="C2016" s="1">
        <v>83</v>
      </c>
      <c r="D2016" s="1" t="s">
        <v>338</v>
      </c>
      <c r="E2016" s="1" t="s">
        <v>0</v>
      </c>
      <c r="F2016" s="1" t="s">
        <v>1</v>
      </c>
      <c r="G2016" s="1" t="s">
        <v>353</v>
      </c>
      <c r="H2016" s="1" t="s">
        <v>27</v>
      </c>
      <c r="I2016" s="1" t="s">
        <v>28</v>
      </c>
      <c r="J2016" s="1"/>
      <c r="K2016" s="7"/>
    </row>
    <row r="2017" spans="1:11" x14ac:dyDescent="0.2">
      <c r="A2017" s="1">
        <v>2016</v>
      </c>
      <c r="B2017" s="1" t="s">
        <v>378</v>
      </c>
      <c r="C2017" s="1">
        <v>83</v>
      </c>
      <c r="D2017" s="1" t="s">
        <v>338</v>
      </c>
      <c r="E2017" s="1" t="s">
        <v>0</v>
      </c>
      <c r="F2017" s="1" t="s">
        <v>1</v>
      </c>
      <c r="G2017" s="1" t="s">
        <v>353</v>
      </c>
      <c r="H2017" s="1" t="s">
        <v>29</v>
      </c>
      <c r="I2017" s="1" t="s">
        <v>30</v>
      </c>
      <c r="J2017" s="1"/>
      <c r="K2017" s="7"/>
    </row>
    <row r="2018" spans="1:11" x14ac:dyDescent="0.2">
      <c r="A2018" s="1">
        <v>2017</v>
      </c>
      <c r="B2018" s="1" t="s">
        <v>378</v>
      </c>
      <c r="C2018" s="1">
        <v>83</v>
      </c>
      <c r="D2018" s="1" t="s">
        <v>338</v>
      </c>
      <c r="E2018" s="1" t="s">
        <v>0</v>
      </c>
      <c r="F2018" s="1" t="s">
        <v>1</v>
      </c>
      <c r="G2018" s="1" t="s">
        <v>353</v>
      </c>
      <c r="H2018" s="1" t="s">
        <v>31</v>
      </c>
      <c r="I2018" s="1" t="s">
        <v>32</v>
      </c>
      <c r="J2018" s="1"/>
      <c r="K2018" s="7"/>
    </row>
    <row r="2019" spans="1:11" x14ac:dyDescent="0.2">
      <c r="A2019" s="1">
        <v>2018</v>
      </c>
      <c r="B2019" s="1" t="s">
        <v>378</v>
      </c>
      <c r="C2019" s="1">
        <v>83</v>
      </c>
      <c r="D2019" s="1" t="s">
        <v>338</v>
      </c>
      <c r="E2019" s="1" t="s">
        <v>0</v>
      </c>
      <c r="F2019" s="1" t="s">
        <v>1</v>
      </c>
      <c r="G2019" s="1" t="s">
        <v>353</v>
      </c>
      <c r="H2019" s="1" t="s">
        <v>33</v>
      </c>
      <c r="I2019" s="1" t="s">
        <v>34</v>
      </c>
      <c r="J2019" s="1"/>
      <c r="K2019" s="7"/>
    </row>
    <row r="2020" spans="1:11" x14ac:dyDescent="0.2">
      <c r="A2020" s="1">
        <v>2019</v>
      </c>
      <c r="B2020" s="1" t="s">
        <v>378</v>
      </c>
      <c r="C2020" s="1">
        <v>83</v>
      </c>
      <c r="D2020" s="1" t="s">
        <v>338</v>
      </c>
      <c r="E2020" s="1" t="s">
        <v>0</v>
      </c>
      <c r="F2020" s="1" t="s">
        <v>1</v>
      </c>
      <c r="G2020" s="1" t="s">
        <v>353</v>
      </c>
      <c r="H2020" s="1" t="s">
        <v>35</v>
      </c>
      <c r="I2020" s="1" t="s">
        <v>36</v>
      </c>
      <c r="J2020" s="1"/>
      <c r="K2020" s="7"/>
    </row>
    <row r="2021" spans="1:11" x14ac:dyDescent="0.2">
      <c r="A2021" s="1">
        <v>2020</v>
      </c>
      <c r="B2021" s="1" t="s">
        <v>378</v>
      </c>
      <c r="C2021" s="1">
        <v>83</v>
      </c>
      <c r="D2021" s="1" t="s">
        <v>338</v>
      </c>
      <c r="E2021" s="1" t="s">
        <v>0</v>
      </c>
      <c r="F2021" s="1" t="s">
        <v>1</v>
      </c>
      <c r="G2021" s="1" t="s">
        <v>353</v>
      </c>
      <c r="H2021" s="1" t="s">
        <v>37</v>
      </c>
      <c r="I2021" s="1" t="s">
        <v>38</v>
      </c>
      <c r="J2021" s="1"/>
      <c r="K2021" s="7"/>
    </row>
    <row r="2022" spans="1:11" x14ac:dyDescent="0.2">
      <c r="A2022" s="1">
        <v>2021</v>
      </c>
      <c r="B2022" s="1" t="s">
        <v>378</v>
      </c>
      <c r="C2022" s="1">
        <v>83</v>
      </c>
      <c r="D2022" s="1" t="s">
        <v>338</v>
      </c>
      <c r="E2022" s="1" t="s">
        <v>0</v>
      </c>
      <c r="F2022" s="1" t="s">
        <v>1</v>
      </c>
      <c r="G2022" s="1" t="s">
        <v>353</v>
      </c>
      <c r="H2022" s="1" t="s">
        <v>39</v>
      </c>
      <c r="I2022" s="1" t="s">
        <v>40</v>
      </c>
      <c r="J2022" s="1"/>
      <c r="K2022" s="7"/>
    </row>
    <row r="2023" spans="1:11" x14ac:dyDescent="0.2">
      <c r="A2023" s="1">
        <v>2022</v>
      </c>
      <c r="B2023" s="1" t="s">
        <v>378</v>
      </c>
      <c r="C2023" s="1">
        <v>83</v>
      </c>
      <c r="D2023" s="1" t="s">
        <v>338</v>
      </c>
      <c r="E2023" s="1" t="s">
        <v>0</v>
      </c>
      <c r="F2023" s="1" t="s">
        <v>1</v>
      </c>
      <c r="G2023" s="1" t="s">
        <v>353</v>
      </c>
      <c r="H2023" s="1" t="s">
        <v>41</v>
      </c>
      <c r="I2023" s="1" t="s">
        <v>42</v>
      </c>
      <c r="J2023" s="1"/>
      <c r="K2023" s="7"/>
    </row>
    <row r="2024" spans="1:11" x14ac:dyDescent="0.2">
      <c r="A2024" s="1">
        <v>2023</v>
      </c>
      <c r="B2024" s="1" t="s">
        <v>378</v>
      </c>
      <c r="C2024" s="1">
        <v>83</v>
      </c>
      <c r="D2024" s="1" t="s">
        <v>338</v>
      </c>
      <c r="E2024" s="1" t="s">
        <v>0</v>
      </c>
      <c r="F2024" s="1" t="s">
        <v>1</v>
      </c>
      <c r="G2024" s="1" t="s">
        <v>353</v>
      </c>
      <c r="H2024" s="1" t="s">
        <v>43</v>
      </c>
      <c r="I2024" s="1" t="s">
        <v>44</v>
      </c>
      <c r="J2024" s="1"/>
      <c r="K2024" s="7"/>
    </row>
    <row r="2025" spans="1:11" x14ac:dyDescent="0.2">
      <c r="A2025" s="1">
        <v>2024</v>
      </c>
      <c r="B2025" s="1" t="s">
        <v>378</v>
      </c>
      <c r="C2025" s="1">
        <v>83</v>
      </c>
      <c r="D2025" s="1" t="s">
        <v>338</v>
      </c>
      <c r="E2025" s="1" t="s">
        <v>0</v>
      </c>
      <c r="F2025" s="1" t="s">
        <v>1</v>
      </c>
      <c r="G2025" s="1" t="s">
        <v>353</v>
      </c>
      <c r="H2025" s="1" t="s">
        <v>45</v>
      </c>
      <c r="I2025" s="1" t="s">
        <v>46</v>
      </c>
      <c r="J2025" s="1"/>
      <c r="K2025" s="7"/>
    </row>
    <row r="2026" spans="1:11" x14ac:dyDescent="0.2">
      <c r="A2026" s="1">
        <v>2025</v>
      </c>
      <c r="B2026" s="1" t="s">
        <v>378</v>
      </c>
      <c r="C2026" s="1">
        <v>83</v>
      </c>
      <c r="D2026" s="1" t="s">
        <v>338</v>
      </c>
      <c r="E2026" s="1" t="s">
        <v>0</v>
      </c>
      <c r="F2026" s="1" t="s">
        <v>1</v>
      </c>
      <c r="G2026" s="1" t="s">
        <v>353</v>
      </c>
      <c r="H2026" s="1" t="s">
        <v>47</v>
      </c>
      <c r="I2026" s="1" t="s">
        <v>48</v>
      </c>
      <c r="J2026" s="1"/>
      <c r="K2026" s="7"/>
    </row>
    <row r="2027" spans="1:11" x14ac:dyDescent="0.2">
      <c r="A2027" s="1">
        <v>2026</v>
      </c>
      <c r="B2027" s="1" t="s">
        <v>378</v>
      </c>
      <c r="C2027" s="1">
        <v>83</v>
      </c>
      <c r="D2027" s="1" t="s">
        <v>338</v>
      </c>
      <c r="E2027" s="1" t="s">
        <v>0</v>
      </c>
      <c r="F2027" s="1" t="s">
        <v>1</v>
      </c>
      <c r="G2027" s="1" t="s">
        <v>353</v>
      </c>
      <c r="H2027" s="1" t="s">
        <v>49</v>
      </c>
      <c r="I2027" s="1" t="s">
        <v>50</v>
      </c>
      <c r="J2027" s="1"/>
      <c r="K2027" s="7"/>
    </row>
    <row r="2028" spans="1:11" x14ac:dyDescent="0.2">
      <c r="A2028" s="1">
        <v>2027</v>
      </c>
      <c r="B2028" s="1" t="s">
        <v>378</v>
      </c>
      <c r="C2028" s="1">
        <v>83</v>
      </c>
      <c r="D2028" s="1" t="s">
        <v>338</v>
      </c>
      <c r="E2028" s="1" t="s">
        <v>0</v>
      </c>
      <c r="F2028" s="1" t="s">
        <v>1</v>
      </c>
      <c r="G2028" s="1" t="s">
        <v>353</v>
      </c>
      <c r="H2028" s="1" t="s">
        <v>51</v>
      </c>
      <c r="I2028" s="1" t="s">
        <v>52</v>
      </c>
      <c r="J2028" s="1"/>
      <c r="K2028" s="7"/>
    </row>
    <row r="2029" spans="1:11" x14ac:dyDescent="0.2">
      <c r="A2029" s="1">
        <v>2028</v>
      </c>
      <c r="B2029" s="1" t="s">
        <v>378</v>
      </c>
      <c r="C2029" s="1">
        <v>83</v>
      </c>
      <c r="D2029" s="1" t="s">
        <v>338</v>
      </c>
      <c r="E2029" s="1" t="s">
        <v>0</v>
      </c>
      <c r="F2029" s="1" t="s">
        <v>1</v>
      </c>
      <c r="G2029" s="1" t="s">
        <v>353</v>
      </c>
      <c r="H2029" s="1" t="s">
        <v>53</v>
      </c>
      <c r="I2029" s="1" t="s">
        <v>54</v>
      </c>
      <c r="J2029" s="1"/>
      <c r="K2029" s="7"/>
    </row>
    <row r="2030" spans="1:11" x14ac:dyDescent="0.2">
      <c r="A2030" s="1">
        <v>2029</v>
      </c>
      <c r="B2030" s="1" t="s">
        <v>378</v>
      </c>
      <c r="C2030" s="1">
        <v>83</v>
      </c>
      <c r="D2030" s="1" t="s">
        <v>338</v>
      </c>
      <c r="E2030" s="1" t="s">
        <v>0</v>
      </c>
      <c r="F2030" s="1" t="s">
        <v>1</v>
      </c>
      <c r="G2030" s="1" t="s">
        <v>353</v>
      </c>
      <c r="H2030" s="1" t="s">
        <v>55</v>
      </c>
      <c r="I2030" s="1" t="s">
        <v>56</v>
      </c>
      <c r="J2030" s="1"/>
      <c r="K2030" s="7"/>
    </row>
    <row r="2031" spans="1:11" x14ac:dyDescent="0.2">
      <c r="A2031" s="1">
        <v>2030</v>
      </c>
      <c r="B2031" s="1" t="s">
        <v>378</v>
      </c>
      <c r="C2031" s="1">
        <v>83</v>
      </c>
      <c r="D2031" s="1" t="s">
        <v>338</v>
      </c>
      <c r="E2031" s="1" t="s">
        <v>0</v>
      </c>
      <c r="F2031" s="1" t="s">
        <v>1</v>
      </c>
      <c r="G2031" s="1" t="s">
        <v>353</v>
      </c>
      <c r="H2031" s="1" t="s">
        <v>57</v>
      </c>
      <c r="I2031" s="1" t="s">
        <v>58</v>
      </c>
      <c r="J2031" s="1"/>
      <c r="K2031" s="7"/>
    </row>
    <row r="2032" spans="1:11" x14ac:dyDescent="0.2">
      <c r="A2032" s="1">
        <v>2031</v>
      </c>
      <c r="B2032" s="1" t="s">
        <v>378</v>
      </c>
      <c r="C2032" s="1">
        <v>83</v>
      </c>
      <c r="D2032" s="1" t="s">
        <v>338</v>
      </c>
      <c r="E2032" s="1" t="s">
        <v>0</v>
      </c>
      <c r="F2032" s="1" t="s">
        <v>1</v>
      </c>
      <c r="G2032" s="1" t="s">
        <v>353</v>
      </c>
      <c r="H2032" s="1" t="s">
        <v>59</v>
      </c>
      <c r="I2032" s="1" t="s">
        <v>60</v>
      </c>
      <c r="J2032" s="1"/>
      <c r="K2032" s="7">
        <v>1342</v>
      </c>
    </row>
    <row r="2033" spans="1:11" x14ac:dyDescent="0.2">
      <c r="A2033" s="1">
        <v>2032</v>
      </c>
      <c r="B2033" s="1" t="s">
        <v>378</v>
      </c>
      <c r="C2033" s="1">
        <v>83</v>
      </c>
      <c r="D2033" s="1" t="s">
        <v>338</v>
      </c>
      <c r="E2033" s="1" t="s">
        <v>0</v>
      </c>
      <c r="F2033" s="1" t="s">
        <v>1</v>
      </c>
      <c r="G2033" s="1" t="s">
        <v>353</v>
      </c>
      <c r="H2033" s="1" t="s">
        <v>61</v>
      </c>
      <c r="I2033" s="1" t="s">
        <v>62</v>
      </c>
      <c r="J2033" s="1"/>
      <c r="K2033" s="7"/>
    </row>
    <row r="2034" spans="1:11" x14ac:dyDescent="0.2">
      <c r="A2034" s="1">
        <v>2033</v>
      </c>
      <c r="B2034" s="1" t="s">
        <v>378</v>
      </c>
      <c r="C2034" s="1">
        <v>83</v>
      </c>
      <c r="D2034" s="1" t="s">
        <v>338</v>
      </c>
      <c r="E2034" s="1" t="s">
        <v>0</v>
      </c>
      <c r="F2034" s="1" t="s">
        <v>1</v>
      </c>
      <c r="G2034" s="1" t="s">
        <v>353</v>
      </c>
      <c r="H2034" s="1" t="s">
        <v>63</v>
      </c>
      <c r="I2034" s="1" t="s">
        <v>64</v>
      </c>
      <c r="J2034" s="1"/>
      <c r="K2034" s="7"/>
    </row>
    <row r="2035" spans="1:11" x14ac:dyDescent="0.2">
      <c r="A2035" s="1">
        <v>2034</v>
      </c>
      <c r="B2035" s="1" t="s">
        <v>378</v>
      </c>
      <c r="C2035" s="1">
        <v>83</v>
      </c>
      <c r="D2035" s="1" t="s">
        <v>338</v>
      </c>
      <c r="E2035" s="1" t="s">
        <v>0</v>
      </c>
      <c r="F2035" s="1" t="s">
        <v>1</v>
      </c>
      <c r="G2035" s="1" t="s">
        <v>353</v>
      </c>
      <c r="H2035" s="1" t="s">
        <v>65</v>
      </c>
      <c r="I2035" s="1" t="s">
        <v>66</v>
      </c>
      <c r="J2035" s="1"/>
      <c r="K2035" s="7"/>
    </row>
    <row r="2036" spans="1:11" x14ac:dyDescent="0.2">
      <c r="A2036" s="1">
        <v>2035</v>
      </c>
      <c r="B2036" s="1" t="s">
        <v>378</v>
      </c>
      <c r="C2036" s="1">
        <v>83</v>
      </c>
      <c r="D2036" s="1" t="s">
        <v>338</v>
      </c>
      <c r="E2036" s="1" t="s">
        <v>0</v>
      </c>
      <c r="F2036" s="1" t="s">
        <v>1</v>
      </c>
      <c r="G2036" s="1" t="s">
        <v>353</v>
      </c>
      <c r="H2036" s="1" t="s">
        <v>67</v>
      </c>
      <c r="I2036" s="1" t="s">
        <v>68</v>
      </c>
      <c r="J2036" s="1"/>
      <c r="K2036" s="7"/>
    </row>
    <row r="2037" spans="1:11" x14ac:dyDescent="0.2">
      <c r="A2037" s="1">
        <v>2036</v>
      </c>
      <c r="B2037" s="1" t="s">
        <v>378</v>
      </c>
      <c r="C2037" s="1">
        <v>83</v>
      </c>
      <c r="D2037" s="1" t="s">
        <v>338</v>
      </c>
      <c r="E2037" s="1" t="s">
        <v>0</v>
      </c>
      <c r="F2037" s="1" t="s">
        <v>1</v>
      </c>
      <c r="G2037" s="1" t="s">
        <v>353</v>
      </c>
      <c r="H2037" s="1" t="s">
        <v>69</v>
      </c>
      <c r="I2037" s="1" t="s">
        <v>70</v>
      </c>
      <c r="J2037" s="1"/>
      <c r="K2037" s="7"/>
    </row>
    <row r="2038" spans="1:11" x14ac:dyDescent="0.2">
      <c r="A2038" s="1">
        <v>2037</v>
      </c>
      <c r="B2038" s="1" t="s">
        <v>378</v>
      </c>
      <c r="C2038" s="1">
        <v>83</v>
      </c>
      <c r="D2038" s="1" t="s">
        <v>338</v>
      </c>
      <c r="E2038" s="1" t="s">
        <v>0</v>
      </c>
      <c r="F2038" s="1" t="s">
        <v>1</v>
      </c>
      <c r="G2038" s="1" t="s">
        <v>353</v>
      </c>
      <c r="H2038" s="1" t="s">
        <v>71</v>
      </c>
      <c r="I2038" s="1" t="s">
        <v>72</v>
      </c>
      <c r="J2038" s="1"/>
      <c r="K2038" s="7"/>
    </row>
    <row r="2039" spans="1:11" x14ac:dyDescent="0.2">
      <c r="A2039" s="1">
        <v>2038</v>
      </c>
      <c r="B2039" s="1" t="s">
        <v>378</v>
      </c>
      <c r="C2039" s="1">
        <v>83</v>
      </c>
      <c r="D2039" s="1" t="s">
        <v>338</v>
      </c>
      <c r="E2039" s="1" t="s">
        <v>0</v>
      </c>
      <c r="F2039" s="1" t="s">
        <v>1</v>
      </c>
      <c r="G2039" s="1" t="s">
        <v>353</v>
      </c>
      <c r="H2039" s="1" t="s">
        <v>73</v>
      </c>
      <c r="I2039" s="1" t="s">
        <v>74</v>
      </c>
      <c r="J2039" s="1"/>
      <c r="K2039" s="7"/>
    </row>
    <row r="2040" spans="1:11" x14ac:dyDescent="0.2">
      <c r="A2040" s="1">
        <v>2039</v>
      </c>
      <c r="B2040" s="1" t="s">
        <v>378</v>
      </c>
      <c r="C2040" s="1">
        <v>83</v>
      </c>
      <c r="D2040" s="1" t="s">
        <v>338</v>
      </c>
      <c r="E2040" s="1" t="s">
        <v>0</v>
      </c>
      <c r="F2040" s="1" t="s">
        <v>1</v>
      </c>
      <c r="G2040" s="1" t="s">
        <v>353</v>
      </c>
      <c r="H2040" s="1" t="s">
        <v>75</v>
      </c>
      <c r="I2040" s="1" t="s">
        <v>76</v>
      </c>
      <c r="J2040" s="1"/>
      <c r="K2040" s="7"/>
    </row>
    <row r="2041" spans="1:11" x14ac:dyDescent="0.2">
      <c r="A2041" s="1">
        <v>2040</v>
      </c>
      <c r="B2041" s="1" t="s">
        <v>378</v>
      </c>
      <c r="C2041" s="1">
        <v>83</v>
      </c>
      <c r="D2041" s="1" t="s">
        <v>338</v>
      </c>
      <c r="E2041" s="1" t="s">
        <v>0</v>
      </c>
      <c r="F2041" s="1" t="s">
        <v>1</v>
      </c>
      <c r="G2041" s="1" t="s">
        <v>353</v>
      </c>
      <c r="H2041" s="1" t="s">
        <v>77</v>
      </c>
      <c r="I2041" s="1" t="s">
        <v>78</v>
      </c>
      <c r="J2041" s="1"/>
      <c r="K2041" s="7"/>
    </row>
    <row r="2042" spans="1:11" x14ac:dyDescent="0.2">
      <c r="A2042" s="1">
        <v>2041</v>
      </c>
      <c r="B2042" s="1" t="s">
        <v>378</v>
      </c>
      <c r="C2042" s="1">
        <v>83</v>
      </c>
      <c r="D2042" s="1" t="s">
        <v>338</v>
      </c>
      <c r="E2042" s="1" t="s">
        <v>0</v>
      </c>
      <c r="F2042" s="1" t="s">
        <v>1</v>
      </c>
      <c r="G2042" s="1" t="s">
        <v>353</v>
      </c>
      <c r="H2042" s="1" t="s">
        <v>79</v>
      </c>
      <c r="I2042" s="1" t="s">
        <v>80</v>
      </c>
      <c r="J2042" s="1"/>
      <c r="K2042" s="7"/>
    </row>
    <row r="2043" spans="1:11" x14ac:dyDescent="0.2">
      <c r="A2043" s="1">
        <v>2042</v>
      </c>
      <c r="B2043" s="1" t="s">
        <v>378</v>
      </c>
      <c r="C2043" s="1">
        <v>83</v>
      </c>
      <c r="D2043" s="1" t="s">
        <v>338</v>
      </c>
      <c r="E2043" s="1" t="s">
        <v>0</v>
      </c>
      <c r="F2043" s="1" t="s">
        <v>1</v>
      </c>
      <c r="G2043" s="1" t="s">
        <v>353</v>
      </c>
      <c r="H2043" s="1" t="s">
        <v>81</v>
      </c>
      <c r="I2043" s="1" t="s">
        <v>82</v>
      </c>
      <c r="J2043" s="1"/>
      <c r="K2043" s="7"/>
    </row>
    <row r="2044" spans="1:11" x14ac:dyDescent="0.2">
      <c r="A2044" s="1">
        <v>2043</v>
      </c>
      <c r="B2044" s="1" t="s">
        <v>378</v>
      </c>
      <c r="C2044" s="1">
        <v>83</v>
      </c>
      <c r="D2044" s="1" t="s">
        <v>338</v>
      </c>
      <c r="E2044" s="1" t="s">
        <v>0</v>
      </c>
      <c r="F2044" s="1" t="s">
        <v>1</v>
      </c>
      <c r="G2044" s="1" t="s">
        <v>353</v>
      </c>
      <c r="H2044" s="1" t="s">
        <v>83</v>
      </c>
      <c r="I2044" s="1" t="s">
        <v>84</v>
      </c>
      <c r="J2044" s="1"/>
      <c r="K2044" s="7"/>
    </row>
    <row r="2045" spans="1:11" x14ac:dyDescent="0.2">
      <c r="A2045" s="1">
        <v>2044</v>
      </c>
      <c r="B2045" s="1" t="s">
        <v>378</v>
      </c>
      <c r="C2045" s="1">
        <v>83</v>
      </c>
      <c r="D2045" s="1" t="s">
        <v>338</v>
      </c>
      <c r="E2045" s="1" t="s">
        <v>0</v>
      </c>
      <c r="F2045" s="1" t="s">
        <v>1</v>
      </c>
      <c r="G2045" s="1" t="s">
        <v>353</v>
      </c>
      <c r="H2045" s="1" t="s">
        <v>85</v>
      </c>
      <c r="I2045" s="1" t="s">
        <v>86</v>
      </c>
      <c r="J2045" s="1"/>
      <c r="K2045" s="7"/>
    </row>
    <row r="2046" spans="1:11" x14ac:dyDescent="0.2">
      <c r="A2046" s="1">
        <v>2045</v>
      </c>
      <c r="B2046" s="1" t="s">
        <v>378</v>
      </c>
      <c r="C2046" s="1">
        <v>83</v>
      </c>
      <c r="D2046" s="1" t="s">
        <v>338</v>
      </c>
      <c r="E2046" s="1" t="s">
        <v>0</v>
      </c>
      <c r="F2046" s="1" t="s">
        <v>8</v>
      </c>
      <c r="G2046" s="1" t="s">
        <v>353</v>
      </c>
      <c r="H2046" s="1" t="s">
        <v>87</v>
      </c>
      <c r="I2046" s="1" t="s">
        <v>88</v>
      </c>
      <c r="J2046" s="1"/>
      <c r="K2046" s="7">
        <v>339377</v>
      </c>
    </row>
    <row r="2047" spans="1:11" x14ac:dyDescent="0.2">
      <c r="A2047" s="1">
        <v>2046</v>
      </c>
      <c r="B2047" s="1" t="s">
        <v>378</v>
      </c>
      <c r="C2047" s="1">
        <v>83</v>
      </c>
      <c r="D2047" s="1" t="s">
        <v>338</v>
      </c>
      <c r="E2047" s="1" t="s">
        <v>0</v>
      </c>
      <c r="F2047" s="1" t="s">
        <v>1</v>
      </c>
      <c r="G2047" s="1" t="s">
        <v>353</v>
      </c>
      <c r="H2047" s="1" t="s">
        <v>89</v>
      </c>
      <c r="I2047" s="1" t="s">
        <v>90</v>
      </c>
      <c r="J2047" s="1"/>
      <c r="K2047" s="7"/>
    </row>
    <row r="2048" spans="1:11" x14ac:dyDescent="0.2">
      <c r="A2048" s="1">
        <v>2047</v>
      </c>
      <c r="B2048" s="1" t="s">
        <v>378</v>
      </c>
      <c r="C2048" s="1">
        <v>83</v>
      </c>
      <c r="D2048" s="1" t="s">
        <v>338</v>
      </c>
      <c r="E2048" s="1" t="s">
        <v>0</v>
      </c>
      <c r="F2048" s="1" t="s">
        <v>1</v>
      </c>
      <c r="G2048" s="1" t="s">
        <v>353</v>
      </c>
      <c r="H2048" s="1" t="s">
        <v>91</v>
      </c>
      <c r="I2048" s="1" t="s">
        <v>92</v>
      </c>
      <c r="J2048" s="1"/>
      <c r="K2048" s="7"/>
    </row>
    <row r="2049" spans="1:11" x14ac:dyDescent="0.2">
      <c r="A2049" s="1">
        <v>2048</v>
      </c>
      <c r="B2049" s="1" t="s">
        <v>378</v>
      </c>
      <c r="C2049" s="1">
        <v>83</v>
      </c>
      <c r="D2049" s="1" t="s">
        <v>338</v>
      </c>
      <c r="E2049" s="1" t="s">
        <v>0</v>
      </c>
      <c r="F2049" s="1" t="s">
        <v>1</v>
      </c>
      <c r="G2049" s="1" t="s">
        <v>353</v>
      </c>
      <c r="H2049" s="1" t="s">
        <v>93</v>
      </c>
      <c r="I2049" s="1" t="s">
        <v>94</v>
      </c>
      <c r="J2049" s="1"/>
      <c r="K2049" s="7"/>
    </row>
    <row r="2050" spans="1:11" x14ac:dyDescent="0.2">
      <c r="A2050" s="1">
        <v>2049</v>
      </c>
      <c r="B2050" s="1" t="s">
        <v>378</v>
      </c>
      <c r="C2050" s="1">
        <v>83</v>
      </c>
      <c r="D2050" s="1" t="s">
        <v>338</v>
      </c>
      <c r="E2050" s="1" t="s">
        <v>0</v>
      </c>
      <c r="F2050" s="1" t="s">
        <v>1</v>
      </c>
      <c r="G2050" s="1" t="s">
        <v>353</v>
      </c>
      <c r="H2050" s="1" t="s">
        <v>95</v>
      </c>
      <c r="I2050" s="1" t="s">
        <v>96</v>
      </c>
      <c r="J2050" s="1"/>
      <c r="K2050" s="7"/>
    </row>
    <row r="2051" spans="1:11" x14ac:dyDescent="0.2">
      <c r="A2051" s="1">
        <v>2050</v>
      </c>
      <c r="B2051" s="1" t="s">
        <v>378</v>
      </c>
      <c r="C2051" s="1">
        <v>83</v>
      </c>
      <c r="D2051" s="1" t="s">
        <v>338</v>
      </c>
      <c r="E2051" s="1" t="s">
        <v>0</v>
      </c>
      <c r="F2051" s="1" t="s">
        <v>1</v>
      </c>
      <c r="G2051" s="1" t="s">
        <v>353</v>
      </c>
      <c r="H2051" s="1" t="s">
        <v>97</v>
      </c>
      <c r="I2051" s="1" t="s">
        <v>98</v>
      </c>
      <c r="J2051" s="1"/>
      <c r="K2051" s="7"/>
    </row>
    <row r="2052" spans="1:11" x14ac:dyDescent="0.2">
      <c r="A2052" s="1">
        <v>2051</v>
      </c>
      <c r="B2052" s="1" t="s">
        <v>378</v>
      </c>
      <c r="C2052" s="1">
        <v>83</v>
      </c>
      <c r="D2052" s="1" t="s">
        <v>338</v>
      </c>
      <c r="E2052" s="1" t="s">
        <v>0</v>
      </c>
      <c r="F2052" s="1" t="s">
        <v>1</v>
      </c>
      <c r="G2052" s="1" t="s">
        <v>353</v>
      </c>
      <c r="H2052" s="1" t="s">
        <v>99</v>
      </c>
      <c r="I2052" s="1" t="s">
        <v>100</v>
      </c>
      <c r="J2052" s="1"/>
      <c r="K2052" s="7">
        <v>929</v>
      </c>
    </row>
    <row r="2053" spans="1:11" x14ac:dyDescent="0.2">
      <c r="A2053" s="1">
        <v>2052</v>
      </c>
      <c r="B2053" s="1" t="s">
        <v>378</v>
      </c>
      <c r="C2053" s="1">
        <v>83</v>
      </c>
      <c r="D2053" s="1" t="s">
        <v>338</v>
      </c>
      <c r="E2053" s="1" t="s">
        <v>0</v>
      </c>
      <c r="F2053" s="1" t="s">
        <v>1</v>
      </c>
      <c r="G2053" s="1" t="s">
        <v>353</v>
      </c>
      <c r="H2053" s="1" t="s">
        <v>101</v>
      </c>
      <c r="I2053" s="1" t="s">
        <v>102</v>
      </c>
      <c r="J2053" s="1"/>
      <c r="K2053" s="7"/>
    </row>
    <row r="2054" spans="1:11" x14ac:dyDescent="0.2">
      <c r="A2054" s="1">
        <v>2053</v>
      </c>
      <c r="B2054" s="1" t="s">
        <v>378</v>
      </c>
      <c r="C2054" s="1">
        <v>83</v>
      </c>
      <c r="D2054" s="1" t="s">
        <v>338</v>
      </c>
      <c r="E2054" s="1" t="s">
        <v>0</v>
      </c>
      <c r="F2054" s="1" t="s">
        <v>1</v>
      </c>
      <c r="G2054" s="1" t="s">
        <v>353</v>
      </c>
      <c r="H2054" s="1" t="s">
        <v>103</v>
      </c>
      <c r="I2054" s="1" t="s">
        <v>104</v>
      </c>
      <c r="J2054" s="1"/>
      <c r="K2054" s="7"/>
    </row>
    <row r="2055" spans="1:11" x14ac:dyDescent="0.2">
      <c r="A2055" s="1">
        <v>2054</v>
      </c>
      <c r="B2055" s="1" t="s">
        <v>378</v>
      </c>
      <c r="C2055" s="1">
        <v>83</v>
      </c>
      <c r="D2055" s="1" t="s">
        <v>338</v>
      </c>
      <c r="E2055" s="1" t="s">
        <v>0</v>
      </c>
      <c r="F2055" s="1" t="s">
        <v>1</v>
      </c>
      <c r="G2055" s="1" t="s">
        <v>353</v>
      </c>
      <c r="H2055" s="1" t="s">
        <v>105</v>
      </c>
      <c r="I2055" s="1" t="s">
        <v>106</v>
      </c>
      <c r="J2055" s="1"/>
      <c r="K2055" s="7"/>
    </row>
    <row r="2056" spans="1:11" x14ac:dyDescent="0.2">
      <c r="A2056" s="1">
        <v>2055</v>
      </c>
      <c r="B2056" s="1" t="s">
        <v>378</v>
      </c>
      <c r="C2056" s="1">
        <v>83</v>
      </c>
      <c r="D2056" s="1" t="s">
        <v>338</v>
      </c>
      <c r="E2056" s="1" t="s">
        <v>0</v>
      </c>
      <c r="F2056" s="1" t="s">
        <v>8</v>
      </c>
      <c r="G2056" s="1" t="s">
        <v>353</v>
      </c>
      <c r="H2056" s="1" t="s">
        <v>107</v>
      </c>
      <c r="I2056" s="1" t="s">
        <v>108</v>
      </c>
      <c r="J2056" s="1"/>
      <c r="K2056" s="7">
        <v>340306</v>
      </c>
    </row>
    <row r="2057" spans="1:11" x14ac:dyDescent="0.2">
      <c r="A2057" s="1">
        <v>2056</v>
      </c>
      <c r="B2057" s="1" t="s">
        <v>378</v>
      </c>
      <c r="C2057" s="1">
        <v>83</v>
      </c>
      <c r="D2057" s="1" t="s">
        <v>338</v>
      </c>
      <c r="E2057" s="1" t="s">
        <v>109</v>
      </c>
      <c r="F2057" s="1" t="s">
        <v>1</v>
      </c>
      <c r="G2057" s="1" t="s">
        <v>354</v>
      </c>
      <c r="H2057" s="1" t="s">
        <v>110</v>
      </c>
      <c r="I2057" s="1" t="s">
        <v>111</v>
      </c>
      <c r="J2057" s="1">
        <v>0.95</v>
      </c>
      <c r="K2057" s="7">
        <v>68062</v>
      </c>
    </row>
    <row r="2058" spans="1:11" x14ac:dyDescent="0.2">
      <c r="A2058" s="1">
        <v>2057</v>
      </c>
      <c r="B2058" s="1" t="s">
        <v>378</v>
      </c>
      <c r="C2058" s="1">
        <v>83</v>
      </c>
      <c r="D2058" s="1" t="s">
        <v>338</v>
      </c>
      <c r="E2058" s="1" t="s">
        <v>109</v>
      </c>
      <c r="F2058" s="1" t="s">
        <v>1</v>
      </c>
      <c r="G2058" s="1" t="s">
        <v>354</v>
      </c>
      <c r="H2058" s="1" t="s">
        <v>112</v>
      </c>
      <c r="I2058" s="1" t="s">
        <v>113</v>
      </c>
      <c r="J2058" s="1">
        <v>0.13</v>
      </c>
      <c r="K2058" s="7">
        <v>15830</v>
      </c>
    </row>
    <row r="2059" spans="1:11" x14ac:dyDescent="0.2">
      <c r="A2059" s="1">
        <v>2058</v>
      </c>
      <c r="B2059" s="1" t="s">
        <v>378</v>
      </c>
      <c r="C2059" s="1">
        <v>83</v>
      </c>
      <c r="D2059" s="1" t="s">
        <v>338</v>
      </c>
      <c r="E2059" s="1" t="s">
        <v>109</v>
      </c>
      <c r="F2059" s="1" t="s">
        <v>1</v>
      </c>
      <c r="G2059" s="1" t="s">
        <v>354</v>
      </c>
      <c r="H2059" s="1" t="s">
        <v>114</v>
      </c>
      <c r="I2059" s="1" t="s">
        <v>115</v>
      </c>
      <c r="J2059" s="1">
        <v>0</v>
      </c>
      <c r="K2059" s="7">
        <v>0</v>
      </c>
    </row>
    <row r="2060" spans="1:11" x14ac:dyDescent="0.2">
      <c r="A2060" s="1">
        <v>2059</v>
      </c>
      <c r="B2060" s="1" t="s">
        <v>378</v>
      </c>
      <c r="C2060" s="1">
        <v>83</v>
      </c>
      <c r="D2060" s="1" t="s">
        <v>338</v>
      </c>
      <c r="E2060" s="1" t="s">
        <v>109</v>
      </c>
      <c r="F2060" s="1" t="s">
        <v>1</v>
      </c>
      <c r="G2060" s="1" t="s">
        <v>355</v>
      </c>
      <c r="H2060" s="1" t="s">
        <v>116</v>
      </c>
      <c r="I2060" s="1" t="s">
        <v>117</v>
      </c>
      <c r="J2060" s="1">
        <v>0</v>
      </c>
      <c r="K2060" s="7">
        <v>0</v>
      </c>
    </row>
    <row r="2061" spans="1:11" x14ac:dyDescent="0.2">
      <c r="A2061" s="1">
        <v>2060</v>
      </c>
      <c r="B2061" s="1" t="s">
        <v>378</v>
      </c>
      <c r="C2061" s="1">
        <v>83</v>
      </c>
      <c r="D2061" s="1" t="s">
        <v>338</v>
      </c>
      <c r="E2061" s="1" t="s">
        <v>109</v>
      </c>
      <c r="F2061" s="1" t="s">
        <v>1</v>
      </c>
      <c r="G2061" s="1" t="s">
        <v>355</v>
      </c>
      <c r="H2061" s="1" t="s">
        <v>118</v>
      </c>
      <c r="I2061" s="1" t="s">
        <v>119</v>
      </c>
      <c r="J2061" s="1">
        <v>0</v>
      </c>
      <c r="K2061" s="7">
        <v>0</v>
      </c>
    </row>
    <row r="2062" spans="1:11" x14ac:dyDescent="0.2">
      <c r="A2062" s="1">
        <v>2061</v>
      </c>
      <c r="B2062" s="1" t="s">
        <v>378</v>
      </c>
      <c r="C2062" s="1">
        <v>83</v>
      </c>
      <c r="D2062" s="1" t="s">
        <v>338</v>
      </c>
      <c r="E2062" s="1" t="s">
        <v>109</v>
      </c>
      <c r="F2062" s="1" t="s">
        <v>1</v>
      </c>
      <c r="G2062" s="1" t="s">
        <v>355</v>
      </c>
      <c r="H2062" s="1" t="s">
        <v>120</v>
      </c>
      <c r="I2062" s="1" t="s">
        <v>121</v>
      </c>
      <c r="J2062" s="1"/>
      <c r="K2062" s="7">
        <v>0</v>
      </c>
    </row>
    <row r="2063" spans="1:11" x14ac:dyDescent="0.2">
      <c r="A2063" s="1">
        <v>2062</v>
      </c>
      <c r="B2063" s="1" t="s">
        <v>378</v>
      </c>
      <c r="C2063" s="1">
        <v>83</v>
      </c>
      <c r="D2063" s="1" t="s">
        <v>338</v>
      </c>
      <c r="E2063" s="1" t="s">
        <v>109</v>
      </c>
      <c r="F2063" s="1" t="s">
        <v>1</v>
      </c>
      <c r="G2063" s="1" t="s">
        <v>355</v>
      </c>
      <c r="H2063" s="1" t="s">
        <v>122</v>
      </c>
      <c r="I2063" s="1" t="s">
        <v>123</v>
      </c>
      <c r="J2063" s="1">
        <v>0</v>
      </c>
      <c r="K2063" s="7">
        <v>0</v>
      </c>
    </row>
    <row r="2064" spans="1:11" x14ac:dyDescent="0.2">
      <c r="A2064" s="1">
        <v>2063</v>
      </c>
      <c r="B2064" s="1" t="s">
        <v>378</v>
      </c>
      <c r="C2064" s="1">
        <v>83</v>
      </c>
      <c r="D2064" s="1" t="s">
        <v>338</v>
      </c>
      <c r="E2064" s="1" t="s">
        <v>109</v>
      </c>
      <c r="F2064" s="1" t="s">
        <v>1</v>
      </c>
      <c r="G2064" s="1" t="s">
        <v>355</v>
      </c>
      <c r="H2064" s="1" t="s">
        <v>124</v>
      </c>
      <c r="I2064" s="1" t="s">
        <v>125</v>
      </c>
      <c r="J2064" s="1">
        <v>0</v>
      </c>
      <c r="K2064" s="7">
        <v>0</v>
      </c>
    </row>
    <row r="2065" spans="1:11" x14ac:dyDescent="0.2">
      <c r="A2065" s="1">
        <v>2064</v>
      </c>
      <c r="B2065" s="1" t="s">
        <v>378</v>
      </c>
      <c r="C2065" s="1">
        <v>83</v>
      </c>
      <c r="D2065" s="1" t="s">
        <v>338</v>
      </c>
      <c r="E2065" s="1" t="s">
        <v>109</v>
      </c>
      <c r="F2065" s="1" t="s">
        <v>1</v>
      </c>
      <c r="G2065" s="1" t="s">
        <v>355</v>
      </c>
      <c r="H2065" s="1" t="s">
        <v>126</v>
      </c>
      <c r="I2065" s="1" t="s">
        <v>127</v>
      </c>
      <c r="J2065" s="1"/>
      <c r="K2065" s="7">
        <v>0</v>
      </c>
    </row>
    <row r="2066" spans="1:11" x14ac:dyDescent="0.2">
      <c r="A2066" s="1">
        <v>2065</v>
      </c>
      <c r="B2066" s="1" t="s">
        <v>378</v>
      </c>
      <c r="C2066" s="1">
        <v>83</v>
      </c>
      <c r="D2066" s="1" t="s">
        <v>338</v>
      </c>
      <c r="E2066" s="1" t="s">
        <v>109</v>
      </c>
      <c r="F2066" s="1" t="s">
        <v>1</v>
      </c>
      <c r="G2066" s="1" t="s">
        <v>355</v>
      </c>
      <c r="H2066" s="1" t="s">
        <v>128</v>
      </c>
      <c r="I2066" s="1" t="s">
        <v>129</v>
      </c>
      <c r="J2066" s="1"/>
      <c r="K2066" s="7">
        <v>0</v>
      </c>
    </row>
    <row r="2067" spans="1:11" x14ac:dyDescent="0.2">
      <c r="A2067" s="1">
        <v>2066</v>
      </c>
      <c r="B2067" s="1" t="s">
        <v>378</v>
      </c>
      <c r="C2067" s="1">
        <v>83</v>
      </c>
      <c r="D2067" s="1" t="s">
        <v>338</v>
      </c>
      <c r="E2067" s="1" t="s">
        <v>109</v>
      </c>
      <c r="F2067" s="1" t="s">
        <v>1</v>
      </c>
      <c r="G2067" s="1" t="s">
        <v>355</v>
      </c>
      <c r="H2067" s="1" t="s">
        <v>130</v>
      </c>
      <c r="I2067" s="1" t="s">
        <v>131</v>
      </c>
      <c r="J2067" s="1"/>
      <c r="K2067" s="7">
        <v>0</v>
      </c>
    </row>
    <row r="2068" spans="1:11" x14ac:dyDescent="0.2">
      <c r="A2068" s="1">
        <v>2067</v>
      </c>
      <c r="B2068" s="1" t="s">
        <v>378</v>
      </c>
      <c r="C2068" s="1">
        <v>83</v>
      </c>
      <c r="D2068" s="1" t="s">
        <v>338</v>
      </c>
      <c r="E2068" s="1" t="s">
        <v>109</v>
      </c>
      <c r="F2068" s="1" t="s">
        <v>1</v>
      </c>
      <c r="G2068" s="1" t="s">
        <v>355</v>
      </c>
      <c r="H2068" s="1" t="s">
        <v>132</v>
      </c>
      <c r="I2068" s="1" t="s">
        <v>133</v>
      </c>
      <c r="J2068" s="1"/>
      <c r="K2068" s="7">
        <v>0</v>
      </c>
    </row>
    <row r="2069" spans="1:11" x14ac:dyDescent="0.2">
      <c r="A2069" s="1">
        <v>2068</v>
      </c>
      <c r="B2069" s="1" t="s">
        <v>378</v>
      </c>
      <c r="C2069" s="1">
        <v>83</v>
      </c>
      <c r="D2069" s="1" t="s">
        <v>338</v>
      </c>
      <c r="E2069" s="1" t="s">
        <v>109</v>
      </c>
      <c r="F2069" s="1" t="s">
        <v>1</v>
      </c>
      <c r="G2069" s="1" t="s">
        <v>355</v>
      </c>
      <c r="H2069" s="1" t="s">
        <v>134</v>
      </c>
      <c r="I2069" s="1" t="s">
        <v>135</v>
      </c>
      <c r="J2069" s="1"/>
      <c r="K2069" s="7">
        <v>0</v>
      </c>
    </row>
    <row r="2070" spans="1:11" x14ac:dyDescent="0.2">
      <c r="A2070" s="1">
        <v>2069</v>
      </c>
      <c r="B2070" s="1" t="s">
        <v>378</v>
      </c>
      <c r="C2070" s="1">
        <v>83</v>
      </c>
      <c r="D2070" s="1" t="s">
        <v>338</v>
      </c>
      <c r="E2070" s="1" t="s">
        <v>109</v>
      </c>
      <c r="F2070" s="1" t="s">
        <v>1</v>
      </c>
      <c r="G2070" s="1" t="s">
        <v>355</v>
      </c>
      <c r="H2070" s="1" t="s">
        <v>136</v>
      </c>
      <c r="I2070" s="1" t="s">
        <v>137</v>
      </c>
      <c r="J2070" s="1"/>
      <c r="K2070" s="7">
        <v>0</v>
      </c>
    </row>
    <row r="2071" spans="1:11" x14ac:dyDescent="0.2">
      <c r="A2071" s="1">
        <v>2070</v>
      </c>
      <c r="B2071" s="1" t="s">
        <v>378</v>
      </c>
      <c r="C2071" s="1">
        <v>83</v>
      </c>
      <c r="D2071" s="1" t="s">
        <v>338</v>
      </c>
      <c r="E2071" s="1" t="s">
        <v>109</v>
      </c>
      <c r="F2071" s="1" t="s">
        <v>1</v>
      </c>
      <c r="G2071" s="1" t="s">
        <v>355</v>
      </c>
      <c r="H2071" s="1" t="s">
        <v>138</v>
      </c>
      <c r="I2071" s="1" t="s">
        <v>139</v>
      </c>
      <c r="J2071" s="1">
        <v>0</v>
      </c>
      <c r="K2071" s="7">
        <v>0</v>
      </c>
    </row>
    <row r="2072" spans="1:11" x14ac:dyDescent="0.2">
      <c r="A2072" s="1">
        <v>2071</v>
      </c>
      <c r="B2072" s="1" t="s">
        <v>378</v>
      </c>
      <c r="C2072" s="1">
        <v>83</v>
      </c>
      <c r="D2072" s="1" t="s">
        <v>338</v>
      </c>
      <c r="E2072" s="1" t="s">
        <v>109</v>
      </c>
      <c r="F2072" s="1" t="s">
        <v>1</v>
      </c>
      <c r="G2072" s="1" t="s">
        <v>355</v>
      </c>
      <c r="H2072" s="1" t="s">
        <v>140</v>
      </c>
      <c r="I2072" s="1" t="s">
        <v>141</v>
      </c>
      <c r="J2072" s="1">
        <v>0</v>
      </c>
      <c r="K2072" s="7">
        <v>0</v>
      </c>
    </row>
    <row r="2073" spans="1:11" x14ac:dyDescent="0.2">
      <c r="A2073" s="1">
        <v>2072</v>
      </c>
      <c r="B2073" s="1" t="s">
        <v>378</v>
      </c>
      <c r="C2073" s="1">
        <v>83</v>
      </c>
      <c r="D2073" s="1" t="s">
        <v>338</v>
      </c>
      <c r="E2073" s="1" t="s">
        <v>109</v>
      </c>
      <c r="F2073" s="1" t="s">
        <v>1</v>
      </c>
      <c r="G2073" s="1" t="s">
        <v>355</v>
      </c>
      <c r="H2073" s="1" t="s">
        <v>142</v>
      </c>
      <c r="I2073" s="1" t="s">
        <v>143</v>
      </c>
      <c r="J2073" s="1"/>
      <c r="K2073" s="7">
        <v>0</v>
      </c>
    </row>
    <row r="2074" spans="1:11" x14ac:dyDescent="0.2">
      <c r="A2074" s="1">
        <v>2073</v>
      </c>
      <c r="B2074" s="1" t="s">
        <v>378</v>
      </c>
      <c r="C2074" s="1">
        <v>83</v>
      </c>
      <c r="D2074" s="1" t="s">
        <v>338</v>
      </c>
      <c r="E2074" s="1" t="s">
        <v>109</v>
      </c>
      <c r="F2074" s="1" t="s">
        <v>1</v>
      </c>
      <c r="G2074" s="1" t="s">
        <v>355</v>
      </c>
      <c r="H2074" s="1" t="s">
        <v>144</v>
      </c>
      <c r="I2074" s="1" t="s">
        <v>145</v>
      </c>
      <c r="J2074" s="1"/>
      <c r="K2074" s="7">
        <v>0</v>
      </c>
    </row>
    <row r="2075" spans="1:11" x14ac:dyDescent="0.2">
      <c r="A2075" s="1">
        <v>2074</v>
      </c>
      <c r="B2075" s="1" t="s">
        <v>378</v>
      </c>
      <c r="C2075" s="1">
        <v>83</v>
      </c>
      <c r="D2075" s="1" t="s">
        <v>338</v>
      </c>
      <c r="E2075" s="1" t="s">
        <v>109</v>
      </c>
      <c r="F2075" s="1" t="s">
        <v>1</v>
      </c>
      <c r="G2075" s="1" t="s">
        <v>355</v>
      </c>
      <c r="H2075" s="1" t="s">
        <v>146</v>
      </c>
      <c r="I2075" s="1" t="s">
        <v>147</v>
      </c>
      <c r="J2075" s="1"/>
      <c r="K2075" s="7">
        <v>0</v>
      </c>
    </row>
    <row r="2076" spans="1:11" x14ac:dyDescent="0.2">
      <c r="A2076" s="1">
        <v>2075</v>
      </c>
      <c r="B2076" s="1" t="s">
        <v>378</v>
      </c>
      <c r="C2076" s="1">
        <v>83</v>
      </c>
      <c r="D2076" s="1" t="s">
        <v>338</v>
      </c>
      <c r="E2076" s="1" t="s">
        <v>109</v>
      </c>
      <c r="F2076" s="1" t="s">
        <v>1</v>
      </c>
      <c r="G2076" s="1" t="s">
        <v>355</v>
      </c>
      <c r="H2076" s="1" t="s">
        <v>148</v>
      </c>
      <c r="I2076" s="1" t="s">
        <v>149</v>
      </c>
      <c r="J2076" s="1"/>
      <c r="K2076" s="7">
        <v>0</v>
      </c>
    </row>
    <row r="2077" spans="1:11" x14ac:dyDescent="0.2">
      <c r="A2077" s="1">
        <v>2076</v>
      </c>
      <c r="B2077" s="1" t="s">
        <v>378</v>
      </c>
      <c r="C2077" s="1">
        <v>83</v>
      </c>
      <c r="D2077" s="1" t="s">
        <v>338</v>
      </c>
      <c r="E2077" s="1" t="s">
        <v>109</v>
      </c>
      <c r="F2077" s="1" t="s">
        <v>1</v>
      </c>
      <c r="G2077" s="1" t="s">
        <v>355</v>
      </c>
      <c r="H2077" s="1" t="s">
        <v>150</v>
      </c>
      <c r="I2077" s="1" t="s">
        <v>151</v>
      </c>
      <c r="J2077" s="1">
        <v>0</v>
      </c>
      <c r="K2077" s="7">
        <v>0</v>
      </c>
    </row>
    <row r="2078" spans="1:11" x14ac:dyDescent="0.2">
      <c r="A2078" s="1">
        <v>2077</v>
      </c>
      <c r="B2078" s="1" t="s">
        <v>378</v>
      </c>
      <c r="C2078" s="1">
        <v>83</v>
      </c>
      <c r="D2078" s="1" t="s">
        <v>338</v>
      </c>
      <c r="E2078" s="1" t="s">
        <v>109</v>
      </c>
      <c r="F2078" s="1" t="s">
        <v>1</v>
      </c>
      <c r="G2078" s="1" t="s">
        <v>355</v>
      </c>
      <c r="H2078" s="1" t="s">
        <v>152</v>
      </c>
      <c r="I2078" s="1" t="s">
        <v>153</v>
      </c>
      <c r="J2078" s="1">
        <v>0</v>
      </c>
      <c r="K2078" s="7">
        <v>0</v>
      </c>
    </row>
    <row r="2079" spans="1:11" x14ac:dyDescent="0.2">
      <c r="A2079" s="1">
        <v>2078</v>
      </c>
      <c r="B2079" s="1" t="s">
        <v>378</v>
      </c>
      <c r="C2079" s="1">
        <v>83</v>
      </c>
      <c r="D2079" s="1" t="s">
        <v>338</v>
      </c>
      <c r="E2079" s="1" t="s">
        <v>109</v>
      </c>
      <c r="F2079" s="1" t="s">
        <v>1</v>
      </c>
      <c r="G2079" s="1" t="s">
        <v>355</v>
      </c>
      <c r="H2079" s="1" t="s">
        <v>154</v>
      </c>
      <c r="I2079" s="1" t="s">
        <v>155</v>
      </c>
      <c r="J2079" s="1">
        <v>0</v>
      </c>
      <c r="K2079" s="7">
        <v>0</v>
      </c>
    </row>
    <row r="2080" spans="1:11" x14ac:dyDescent="0.2">
      <c r="A2080" s="1">
        <v>2079</v>
      </c>
      <c r="B2080" s="1" t="s">
        <v>378</v>
      </c>
      <c r="C2080" s="1">
        <v>83</v>
      </c>
      <c r="D2080" s="1" t="s">
        <v>338</v>
      </c>
      <c r="E2080" s="1" t="s">
        <v>109</v>
      </c>
      <c r="F2080" s="1" t="s">
        <v>1</v>
      </c>
      <c r="G2080" s="1" t="s">
        <v>355</v>
      </c>
      <c r="H2080" s="1" t="s">
        <v>156</v>
      </c>
      <c r="I2080" s="1" t="s">
        <v>157</v>
      </c>
      <c r="J2080" s="1">
        <v>0</v>
      </c>
      <c r="K2080" s="7">
        <v>0</v>
      </c>
    </row>
    <row r="2081" spans="1:11" x14ac:dyDescent="0.2">
      <c r="A2081" s="1">
        <v>2080</v>
      </c>
      <c r="B2081" s="1" t="s">
        <v>378</v>
      </c>
      <c r="C2081" s="1">
        <v>83</v>
      </c>
      <c r="D2081" s="1" t="s">
        <v>338</v>
      </c>
      <c r="E2081" s="1" t="s">
        <v>109</v>
      </c>
      <c r="F2081" s="1" t="s">
        <v>1</v>
      </c>
      <c r="G2081" s="1" t="s">
        <v>355</v>
      </c>
      <c r="H2081" s="1" t="s">
        <v>158</v>
      </c>
      <c r="I2081" s="1" t="s">
        <v>159</v>
      </c>
      <c r="J2081" s="1">
        <v>0</v>
      </c>
      <c r="K2081" s="7">
        <v>0</v>
      </c>
    </row>
    <row r="2082" spans="1:11" x14ac:dyDescent="0.2">
      <c r="A2082" s="1">
        <v>2081</v>
      </c>
      <c r="B2082" s="1" t="s">
        <v>378</v>
      </c>
      <c r="C2082" s="1">
        <v>83</v>
      </c>
      <c r="D2082" s="1" t="s">
        <v>338</v>
      </c>
      <c r="E2082" s="1" t="s">
        <v>109</v>
      </c>
      <c r="F2082" s="1" t="s">
        <v>1</v>
      </c>
      <c r="G2082" s="1" t="s">
        <v>355</v>
      </c>
      <c r="H2082" s="1" t="s">
        <v>160</v>
      </c>
      <c r="I2082" s="1" t="s">
        <v>161</v>
      </c>
      <c r="J2082" s="1"/>
      <c r="K2082" s="7">
        <v>0</v>
      </c>
    </row>
    <row r="2083" spans="1:11" x14ac:dyDescent="0.2">
      <c r="A2083" s="1">
        <v>2082</v>
      </c>
      <c r="B2083" s="1" t="s">
        <v>378</v>
      </c>
      <c r="C2083" s="1">
        <v>83</v>
      </c>
      <c r="D2083" s="1" t="s">
        <v>338</v>
      </c>
      <c r="E2083" s="1" t="s">
        <v>109</v>
      </c>
      <c r="F2083" s="1" t="s">
        <v>1</v>
      </c>
      <c r="G2083" s="1" t="s">
        <v>355</v>
      </c>
      <c r="H2083" s="1" t="s">
        <v>162</v>
      </c>
      <c r="I2083" s="1" t="s">
        <v>163</v>
      </c>
      <c r="J2083" s="1"/>
      <c r="K2083" s="7">
        <v>0</v>
      </c>
    </row>
    <row r="2084" spans="1:11" x14ac:dyDescent="0.2">
      <c r="A2084" s="1">
        <v>2083</v>
      </c>
      <c r="B2084" s="1" t="s">
        <v>378</v>
      </c>
      <c r="C2084" s="1">
        <v>83</v>
      </c>
      <c r="D2084" s="1" t="s">
        <v>338</v>
      </c>
      <c r="E2084" s="1" t="s">
        <v>109</v>
      </c>
      <c r="F2084" s="1" t="s">
        <v>1</v>
      </c>
      <c r="G2084" s="1" t="s">
        <v>355</v>
      </c>
      <c r="H2084" s="1" t="s">
        <v>164</v>
      </c>
      <c r="I2084" s="1" t="s">
        <v>165</v>
      </c>
      <c r="J2084" s="1"/>
      <c r="K2084" s="7">
        <v>0</v>
      </c>
    </row>
    <row r="2085" spans="1:11" x14ac:dyDescent="0.2">
      <c r="A2085" s="1">
        <v>2084</v>
      </c>
      <c r="B2085" s="1" t="s">
        <v>378</v>
      </c>
      <c r="C2085" s="1">
        <v>83</v>
      </c>
      <c r="D2085" s="1" t="s">
        <v>338</v>
      </c>
      <c r="E2085" s="1" t="s">
        <v>109</v>
      </c>
      <c r="F2085" s="1" t="s">
        <v>1</v>
      </c>
      <c r="G2085" s="1" t="s">
        <v>355</v>
      </c>
      <c r="H2085" s="1" t="s">
        <v>166</v>
      </c>
      <c r="I2085" s="1" t="s">
        <v>167</v>
      </c>
      <c r="J2085" s="1">
        <v>0</v>
      </c>
      <c r="K2085" s="7">
        <v>0</v>
      </c>
    </row>
    <row r="2086" spans="1:11" x14ac:dyDescent="0.2">
      <c r="A2086" s="1">
        <v>2085</v>
      </c>
      <c r="B2086" s="1" t="s">
        <v>378</v>
      </c>
      <c r="C2086" s="1">
        <v>83</v>
      </c>
      <c r="D2086" s="1" t="s">
        <v>338</v>
      </c>
      <c r="E2086" s="1" t="s">
        <v>109</v>
      </c>
      <c r="F2086" s="1" t="s">
        <v>1</v>
      </c>
      <c r="G2086" s="1" t="s">
        <v>355</v>
      </c>
      <c r="H2086" s="1" t="s">
        <v>168</v>
      </c>
      <c r="I2086" s="1" t="s">
        <v>169</v>
      </c>
      <c r="J2086" s="1">
        <v>0</v>
      </c>
      <c r="K2086" s="7">
        <v>0</v>
      </c>
    </row>
    <row r="2087" spans="1:11" x14ac:dyDescent="0.2">
      <c r="A2087" s="1">
        <v>2086</v>
      </c>
      <c r="B2087" s="1" t="s">
        <v>378</v>
      </c>
      <c r="C2087" s="1">
        <v>83</v>
      </c>
      <c r="D2087" s="1" t="s">
        <v>338</v>
      </c>
      <c r="E2087" s="1" t="s">
        <v>109</v>
      </c>
      <c r="F2087" s="1" t="s">
        <v>1</v>
      </c>
      <c r="G2087" s="1" t="s">
        <v>355</v>
      </c>
      <c r="H2087" s="1" t="s">
        <v>170</v>
      </c>
      <c r="I2087" s="1" t="s">
        <v>171</v>
      </c>
      <c r="J2087" s="1">
        <v>0</v>
      </c>
      <c r="K2087" s="7">
        <v>0</v>
      </c>
    </row>
    <row r="2088" spans="1:11" x14ac:dyDescent="0.2">
      <c r="A2088" s="1">
        <v>2087</v>
      </c>
      <c r="B2088" s="1" t="s">
        <v>378</v>
      </c>
      <c r="C2088" s="1">
        <v>83</v>
      </c>
      <c r="D2088" s="1" t="s">
        <v>338</v>
      </c>
      <c r="E2088" s="1" t="s">
        <v>109</v>
      </c>
      <c r="F2088" s="1" t="s">
        <v>1</v>
      </c>
      <c r="G2088" s="1" t="s">
        <v>355</v>
      </c>
      <c r="H2088" s="1" t="s">
        <v>172</v>
      </c>
      <c r="I2088" s="1" t="s">
        <v>173</v>
      </c>
      <c r="J2088" s="1">
        <v>0</v>
      </c>
      <c r="K2088" s="7">
        <v>0</v>
      </c>
    </row>
    <row r="2089" spans="1:11" x14ac:dyDescent="0.2">
      <c r="A2089" s="1">
        <v>2088</v>
      </c>
      <c r="B2089" s="1" t="s">
        <v>378</v>
      </c>
      <c r="C2089" s="1">
        <v>83</v>
      </c>
      <c r="D2089" s="1" t="s">
        <v>338</v>
      </c>
      <c r="E2089" s="1" t="s">
        <v>109</v>
      </c>
      <c r="F2089" s="1" t="s">
        <v>1</v>
      </c>
      <c r="G2089" s="1" t="s">
        <v>355</v>
      </c>
      <c r="H2089" s="1" t="s">
        <v>174</v>
      </c>
      <c r="I2089" s="1" t="s">
        <v>175</v>
      </c>
      <c r="J2089" s="1">
        <v>3.9</v>
      </c>
      <c r="K2089" s="7">
        <v>124536</v>
      </c>
    </row>
    <row r="2090" spans="1:11" x14ac:dyDescent="0.2">
      <c r="A2090" s="1">
        <v>2089</v>
      </c>
      <c r="B2090" s="1" t="s">
        <v>378</v>
      </c>
      <c r="C2090" s="1">
        <v>83</v>
      </c>
      <c r="D2090" s="1" t="s">
        <v>338</v>
      </c>
      <c r="E2090" s="1" t="s">
        <v>109</v>
      </c>
      <c r="F2090" s="1" t="s">
        <v>1</v>
      </c>
      <c r="G2090" s="1" t="s">
        <v>355</v>
      </c>
      <c r="H2090" s="1" t="s">
        <v>176</v>
      </c>
      <c r="I2090" s="1" t="s">
        <v>177</v>
      </c>
      <c r="J2090" s="1">
        <v>0</v>
      </c>
      <c r="K2090" s="7">
        <v>0</v>
      </c>
    </row>
    <row r="2091" spans="1:11" x14ac:dyDescent="0.2">
      <c r="A2091" s="1">
        <v>2090</v>
      </c>
      <c r="B2091" s="1" t="s">
        <v>378</v>
      </c>
      <c r="C2091" s="1">
        <v>83</v>
      </c>
      <c r="D2091" s="1" t="s">
        <v>338</v>
      </c>
      <c r="E2091" s="1" t="s">
        <v>109</v>
      </c>
      <c r="F2091" s="1" t="s">
        <v>1</v>
      </c>
      <c r="G2091" s="1" t="s">
        <v>355</v>
      </c>
      <c r="H2091" s="1" t="s">
        <v>178</v>
      </c>
      <c r="I2091" s="1" t="s">
        <v>179</v>
      </c>
      <c r="J2091" s="1">
        <v>0.49</v>
      </c>
      <c r="K2091" s="7">
        <v>16693</v>
      </c>
    </row>
    <row r="2092" spans="1:11" x14ac:dyDescent="0.2">
      <c r="A2092" s="1">
        <v>2091</v>
      </c>
      <c r="B2092" s="1" t="s">
        <v>378</v>
      </c>
      <c r="C2092" s="1">
        <v>83</v>
      </c>
      <c r="D2092" s="1" t="s">
        <v>338</v>
      </c>
      <c r="E2092" s="1" t="s">
        <v>109</v>
      </c>
      <c r="F2092" s="1" t="s">
        <v>1</v>
      </c>
      <c r="G2092" s="1" t="s">
        <v>355</v>
      </c>
      <c r="H2092" s="1" t="s">
        <v>180</v>
      </c>
      <c r="I2092" s="1" t="s">
        <v>181</v>
      </c>
      <c r="J2092" s="1">
        <v>0</v>
      </c>
      <c r="K2092" s="7">
        <v>0</v>
      </c>
    </row>
    <row r="2093" spans="1:11" x14ac:dyDescent="0.2">
      <c r="A2093" s="1">
        <v>2092</v>
      </c>
      <c r="B2093" s="1" t="s">
        <v>378</v>
      </c>
      <c r="C2093" s="1">
        <v>83</v>
      </c>
      <c r="D2093" s="1" t="s">
        <v>338</v>
      </c>
      <c r="E2093" s="1" t="s">
        <v>109</v>
      </c>
      <c r="F2093" s="1" t="s">
        <v>1</v>
      </c>
      <c r="G2093" s="1" t="s">
        <v>355</v>
      </c>
      <c r="H2093" s="1" t="s">
        <v>182</v>
      </c>
      <c r="I2093" s="1" t="s">
        <v>183</v>
      </c>
      <c r="J2093" s="1"/>
      <c r="K2093" s="7">
        <v>0</v>
      </c>
    </row>
    <row r="2094" spans="1:11" x14ac:dyDescent="0.2">
      <c r="A2094" s="1">
        <v>2093</v>
      </c>
      <c r="B2094" s="1" t="s">
        <v>378</v>
      </c>
      <c r="C2094" s="1">
        <v>83</v>
      </c>
      <c r="D2094" s="1" t="s">
        <v>338</v>
      </c>
      <c r="E2094" s="1" t="s">
        <v>109</v>
      </c>
      <c r="F2094" s="1" t="s">
        <v>1</v>
      </c>
      <c r="G2094" s="1" t="s">
        <v>353</v>
      </c>
      <c r="H2094" s="1" t="s">
        <v>184</v>
      </c>
      <c r="I2094" s="1" t="s">
        <v>185</v>
      </c>
      <c r="J2094" s="1" t="s">
        <v>325</v>
      </c>
      <c r="K2094" s="7">
        <v>0</v>
      </c>
    </row>
    <row r="2095" spans="1:11" x14ac:dyDescent="0.2">
      <c r="A2095" s="1">
        <v>2094</v>
      </c>
      <c r="B2095" s="1" t="s">
        <v>378</v>
      </c>
      <c r="C2095" s="1">
        <v>83</v>
      </c>
      <c r="D2095" s="1" t="s">
        <v>338</v>
      </c>
      <c r="E2095" s="1" t="s">
        <v>109</v>
      </c>
      <c r="F2095" s="1" t="s">
        <v>8</v>
      </c>
      <c r="G2095" s="1" t="s">
        <v>353</v>
      </c>
      <c r="H2095" s="1" t="s">
        <v>186</v>
      </c>
      <c r="I2095" s="1" t="s">
        <v>187</v>
      </c>
      <c r="J2095" s="1">
        <v>5.4700000000000006</v>
      </c>
      <c r="K2095" s="7">
        <v>225121</v>
      </c>
    </row>
    <row r="2096" spans="1:11" x14ac:dyDescent="0.2">
      <c r="A2096" s="1">
        <v>2095</v>
      </c>
      <c r="B2096" s="1" t="s">
        <v>378</v>
      </c>
      <c r="C2096" s="1">
        <v>83</v>
      </c>
      <c r="D2096" s="1" t="s">
        <v>338</v>
      </c>
      <c r="E2096" s="1" t="s">
        <v>188</v>
      </c>
      <c r="F2096" s="1" t="s">
        <v>8</v>
      </c>
      <c r="G2096" s="1" t="s">
        <v>353</v>
      </c>
      <c r="H2096" s="1" t="s">
        <v>189</v>
      </c>
      <c r="I2096" s="1" t="s">
        <v>190</v>
      </c>
      <c r="J2096" s="1">
        <v>5.4700000000000006</v>
      </c>
      <c r="K2096" s="7">
        <v>225121</v>
      </c>
    </row>
    <row r="2097" spans="1:11" x14ac:dyDescent="0.2">
      <c r="A2097" s="1">
        <v>2096</v>
      </c>
      <c r="B2097" s="1" t="s">
        <v>378</v>
      </c>
      <c r="C2097" s="1">
        <v>83</v>
      </c>
      <c r="D2097" s="1" t="s">
        <v>338</v>
      </c>
      <c r="E2097" s="1" t="s">
        <v>188</v>
      </c>
      <c r="F2097" s="1" t="s">
        <v>1</v>
      </c>
      <c r="G2097" s="1" t="s">
        <v>353</v>
      </c>
      <c r="H2097" s="1" t="s">
        <v>191</v>
      </c>
      <c r="I2097" s="1" t="s">
        <v>192</v>
      </c>
      <c r="J2097" s="1">
        <v>0</v>
      </c>
      <c r="K2097" s="7">
        <v>0</v>
      </c>
    </row>
    <row r="2098" spans="1:11" x14ac:dyDescent="0.2">
      <c r="A2098" s="1">
        <v>2097</v>
      </c>
      <c r="B2098" s="1" t="s">
        <v>378</v>
      </c>
      <c r="C2098" s="1">
        <v>83</v>
      </c>
      <c r="D2098" s="1" t="s">
        <v>338</v>
      </c>
      <c r="E2098" s="1" t="s">
        <v>188</v>
      </c>
      <c r="F2098" s="1" t="s">
        <v>1</v>
      </c>
      <c r="G2098" s="1" t="s">
        <v>353</v>
      </c>
      <c r="H2098" s="1" t="s">
        <v>193</v>
      </c>
      <c r="I2098" s="1" t="s">
        <v>194</v>
      </c>
      <c r="J2098" s="1">
        <v>0</v>
      </c>
      <c r="K2098" s="7">
        <v>0</v>
      </c>
    </row>
    <row r="2099" spans="1:11" x14ac:dyDescent="0.2">
      <c r="A2099" s="1">
        <v>2098</v>
      </c>
      <c r="B2099" s="1" t="s">
        <v>378</v>
      </c>
      <c r="C2099" s="1">
        <v>83</v>
      </c>
      <c r="D2099" s="1" t="s">
        <v>338</v>
      </c>
      <c r="E2099" s="1" t="s">
        <v>188</v>
      </c>
      <c r="F2099" s="1" t="s">
        <v>1</v>
      </c>
      <c r="G2099" s="1" t="s">
        <v>353</v>
      </c>
      <c r="H2099" s="1" t="s">
        <v>195</v>
      </c>
      <c r="I2099" s="1" t="s">
        <v>196</v>
      </c>
      <c r="J2099" s="1">
        <v>0</v>
      </c>
      <c r="K2099" s="7">
        <v>0</v>
      </c>
    </row>
    <row r="2100" spans="1:11" x14ac:dyDescent="0.2">
      <c r="A2100" s="1">
        <v>2099</v>
      </c>
      <c r="B2100" s="1" t="s">
        <v>378</v>
      </c>
      <c r="C2100" s="1">
        <v>83</v>
      </c>
      <c r="D2100" s="1" t="s">
        <v>338</v>
      </c>
      <c r="E2100" s="1" t="s">
        <v>188</v>
      </c>
      <c r="F2100" s="1" t="s">
        <v>1</v>
      </c>
      <c r="G2100" s="1" t="s">
        <v>353</v>
      </c>
      <c r="H2100" s="1" t="s">
        <v>197</v>
      </c>
      <c r="I2100" s="1" t="s">
        <v>198</v>
      </c>
      <c r="J2100" s="1"/>
      <c r="K2100" s="7">
        <v>0</v>
      </c>
    </row>
    <row r="2101" spans="1:11" x14ac:dyDescent="0.2">
      <c r="A2101" s="1">
        <v>2100</v>
      </c>
      <c r="B2101" s="1" t="s">
        <v>378</v>
      </c>
      <c r="C2101" s="1">
        <v>83</v>
      </c>
      <c r="D2101" s="1" t="s">
        <v>338</v>
      </c>
      <c r="E2101" s="1" t="s">
        <v>188</v>
      </c>
      <c r="F2101" s="1" t="s">
        <v>8</v>
      </c>
      <c r="G2101" s="1" t="s">
        <v>353</v>
      </c>
      <c r="H2101" s="1" t="s">
        <v>199</v>
      </c>
      <c r="I2101" s="1" t="s">
        <v>200</v>
      </c>
      <c r="J2101" s="1">
        <v>0</v>
      </c>
      <c r="K2101" s="7">
        <v>0</v>
      </c>
    </row>
    <row r="2102" spans="1:11" x14ac:dyDescent="0.2">
      <c r="A2102" s="1">
        <v>2101</v>
      </c>
      <c r="B2102" s="1" t="s">
        <v>378</v>
      </c>
      <c r="C2102" s="1">
        <v>83</v>
      </c>
      <c r="D2102" s="1" t="s">
        <v>338</v>
      </c>
      <c r="E2102" s="1" t="s">
        <v>188</v>
      </c>
      <c r="F2102" s="1" t="s">
        <v>1</v>
      </c>
      <c r="G2102" s="1" t="s">
        <v>353</v>
      </c>
      <c r="H2102" s="1" t="s">
        <v>201</v>
      </c>
      <c r="I2102" s="1" t="s">
        <v>202</v>
      </c>
      <c r="J2102" s="1"/>
      <c r="K2102" s="7">
        <v>0</v>
      </c>
    </row>
    <row r="2103" spans="1:11" x14ac:dyDescent="0.2">
      <c r="A2103" s="1">
        <v>2102</v>
      </c>
      <c r="B2103" s="1" t="s">
        <v>378</v>
      </c>
      <c r="C2103" s="1">
        <v>83</v>
      </c>
      <c r="D2103" s="1" t="s">
        <v>338</v>
      </c>
      <c r="E2103" s="1" t="s">
        <v>188</v>
      </c>
      <c r="F2103" s="1" t="s">
        <v>8</v>
      </c>
      <c r="G2103" s="1" t="s">
        <v>353</v>
      </c>
      <c r="H2103" s="1" t="s">
        <v>203</v>
      </c>
      <c r="I2103" s="1" t="s">
        <v>204</v>
      </c>
      <c r="J2103" s="1">
        <v>5.4700000000000006</v>
      </c>
      <c r="K2103" s="7">
        <v>225121</v>
      </c>
    </row>
    <row r="2104" spans="1:11" x14ac:dyDescent="0.2">
      <c r="A2104" s="1">
        <v>2103</v>
      </c>
      <c r="B2104" s="1" t="s">
        <v>378</v>
      </c>
      <c r="C2104" s="1">
        <v>83</v>
      </c>
      <c r="D2104" s="1" t="s">
        <v>338</v>
      </c>
      <c r="E2104" s="1" t="s">
        <v>188</v>
      </c>
      <c r="F2104" s="1" t="s">
        <v>1</v>
      </c>
      <c r="G2104" s="1" t="s">
        <v>353</v>
      </c>
      <c r="H2104" s="1" t="s">
        <v>205</v>
      </c>
      <c r="I2104" s="1" t="s">
        <v>206</v>
      </c>
      <c r="J2104" s="1"/>
      <c r="K2104" s="7">
        <v>18008</v>
      </c>
    </row>
    <row r="2105" spans="1:11" x14ac:dyDescent="0.2">
      <c r="A2105" s="1">
        <v>2104</v>
      </c>
      <c r="B2105" s="1" t="s">
        <v>378</v>
      </c>
      <c r="C2105" s="1">
        <v>83</v>
      </c>
      <c r="D2105" s="1" t="s">
        <v>338</v>
      </c>
      <c r="E2105" s="1" t="s">
        <v>188</v>
      </c>
      <c r="F2105" s="1" t="s">
        <v>1</v>
      </c>
      <c r="G2105" s="1" t="s">
        <v>353</v>
      </c>
      <c r="H2105" s="1" t="s">
        <v>207</v>
      </c>
      <c r="I2105" s="1" t="s">
        <v>208</v>
      </c>
      <c r="J2105" s="1"/>
      <c r="K2105" s="7">
        <v>27932</v>
      </c>
    </row>
    <row r="2106" spans="1:11" x14ac:dyDescent="0.2">
      <c r="A2106" s="1">
        <v>2105</v>
      </c>
      <c r="B2106" s="1" t="s">
        <v>378</v>
      </c>
      <c r="C2106" s="1">
        <v>83</v>
      </c>
      <c r="D2106" s="1" t="s">
        <v>338</v>
      </c>
      <c r="E2106" s="1" t="s">
        <v>188</v>
      </c>
      <c r="F2106" s="1" t="s">
        <v>1</v>
      </c>
      <c r="G2106" s="1" t="s">
        <v>353</v>
      </c>
      <c r="H2106" s="1" t="s">
        <v>209</v>
      </c>
      <c r="I2106" s="1" t="s">
        <v>210</v>
      </c>
      <c r="J2106" s="1"/>
      <c r="K2106" s="7">
        <v>0</v>
      </c>
    </row>
    <row r="2107" spans="1:11" x14ac:dyDescent="0.2">
      <c r="A2107" s="1">
        <v>2106</v>
      </c>
      <c r="B2107" s="1" t="s">
        <v>378</v>
      </c>
      <c r="C2107" s="1">
        <v>83</v>
      </c>
      <c r="D2107" s="1" t="s">
        <v>338</v>
      </c>
      <c r="E2107" s="1" t="s">
        <v>188</v>
      </c>
      <c r="F2107" s="1" t="s">
        <v>8</v>
      </c>
      <c r="G2107" s="1" t="s">
        <v>353</v>
      </c>
      <c r="H2107" s="1" t="s">
        <v>211</v>
      </c>
      <c r="I2107" s="1" t="s">
        <v>212</v>
      </c>
      <c r="J2107" s="1"/>
      <c r="K2107" s="7">
        <v>271061</v>
      </c>
    </row>
    <row r="2108" spans="1:11" x14ac:dyDescent="0.2">
      <c r="A2108" s="1">
        <v>2107</v>
      </c>
      <c r="B2108" s="1" t="s">
        <v>378</v>
      </c>
      <c r="C2108" s="1">
        <v>83</v>
      </c>
      <c r="D2108" s="1" t="s">
        <v>338</v>
      </c>
      <c r="E2108" s="1" t="s">
        <v>188</v>
      </c>
      <c r="F2108" s="1" t="s">
        <v>1</v>
      </c>
      <c r="G2108" s="1" t="s">
        <v>353</v>
      </c>
      <c r="H2108" s="1" t="s">
        <v>213</v>
      </c>
      <c r="I2108" s="1" t="s">
        <v>214</v>
      </c>
      <c r="J2108" s="1"/>
      <c r="K2108" s="7">
        <v>0</v>
      </c>
    </row>
    <row r="2109" spans="1:11" x14ac:dyDescent="0.2">
      <c r="A2109" s="1">
        <v>2108</v>
      </c>
      <c r="B2109" s="1" t="s">
        <v>378</v>
      </c>
      <c r="C2109" s="1">
        <v>83</v>
      </c>
      <c r="D2109" s="1" t="s">
        <v>338</v>
      </c>
      <c r="E2109" s="1" t="s">
        <v>188</v>
      </c>
      <c r="F2109" s="1" t="s">
        <v>1</v>
      </c>
      <c r="G2109" s="1" t="s">
        <v>353</v>
      </c>
      <c r="H2109" s="1" t="s">
        <v>215</v>
      </c>
      <c r="I2109" s="1" t="s">
        <v>216</v>
      </c>
      <c r="J2109" s="1"/>
      <c r="K2109" s="7">
        <v>0</v>
      </c>
    </row>
    <row r="2110" spans="1:11" x14ac:dyDescent="0.2">
      <c r="A2110" s="1">
        <v>2109</v>
      </c>
      <c r="B2110" s="1" t="s">
        <v>378</v>
      </c>
      <c r="C2110" s="1">
        <v>83</v>
      </c>
      <c r="D2110" s="1" t="s">
        <v>338</v>
      </c>
      <c r="E2110" s="1" t="s">
        <v>188</v>
      </c>
      <c r="F2110" s="1" t="s">
        <v>1</v>
      </c>
      <c r="G2110" s="1" t="s">
        <v>353</v>
      </c>
      <c r="H2110" s="1" t="s">
        <v>217</v>
      </c>
      <c r="I2110" s="1" t="s">
        <v>218</v>
      </c>
      <c r="J2110" s="1"/>
      <c r="K2110" s="7">
        <v>0</v>
      </c>
    </row>
    <row r="2111" spans="1:11" x14ac:dyDescent="0.2">
      <c r="A2111" s="1">
        <v>2110</v>
      </c>
      <c r="B2111" s="1" t="s">
        <v>378</v>
      </c>
      <c r="C2111" s="1">
        <v>83</v>
      </c>
      <c r="D2111" s="1" t="s">
        <v>338</v>
      </c>
      <c r="E2111" s="1" t="s">
        <v>188</v>
      </c>
      <c r="F2111" s="1" t="s">
        <v>1</v>
      </c>
      <c r="G2111" s="1" t="s">
        <v>353</v>
      </c>
      <c r="H2111" s="1" t="s">
        <v>219</v>
      </c>
      <c r="I2111" s="1" t="s">
        <v>220</v>
      </c>
      <c r="J2111" s="1"/>
      <c r="K2111" s="7"/>
    </row>
    <row r="2112" spans="1:11" x14ac:dyDescent="0.2">
      <c r="A2112" s="1">
        <v>2111</v>
      </c>
      <c r="B2112" s="1" t="s">
        <v>378</v>
      </c>
      <c r="C2112" s="1">
        <v>83</v>
      </c>
      <c r="D2112" s="1" t="s">
        <v>338</v>
      </c>
      <c r="E2112" s="1" t="s">
        <v>188</v>
      </c>
      <c r="F2112" s="1" t="s">
        <v>8</v>
      </c>
      <c r="G2112" s="1" t="s">
        <v>353</v>
      </c>
      <c r="H2112" s="1" t="s">
        <v>221</v>
      </c>
      <c r="I2112" s="1" t="s">
        <v>222</v>
      </c>
      <c r="J2112" s="1"/>
      <c r="K2112" s="7">
        <v>0</v>
      </c>
    </row>
    <row r="2113" spans="1:11" x14ac:dyDescent="0.2">
      <c r="A2113" s="1">
        <v>2112</v>
      </c>
      <c r="B2113" s="1" t="s">
        <v>378</v>
      </c>
      <c r="C2113" s="1">
        <v>83</v>
      </c>
      <c r="D2113" s="1" t="s">
        <v>338</v>
      </c>
      <c r="E2113" s="1" t="s">
        <v>188</v>
      </c>
      <c r="F2113" s="1" t="s">
        <v>1</v>
      </c>
      <c r="G2113" s="1" t="s">
        <v>353</v>
      </c>
      <c r="H2113" s="1" t="s">
        <v>223</v>
      </c>
      <c r="I2113" s="1" t="s">
        <v>224</v>
      </c>
      <c r="J2113" s="1"/>
      <c r="K2113" s="7">
        <v>0</v>
      </c>
    </row>
    <row r="2114" spans="1:11" x14ac:dyDescent="0.2">
      <c r="A2114" s="1">
        <v>2113</v>
      </c>
      <c r="B2114" s="1" t="s">
        <v>378</v>
      </c>
      <c r="C2114" s="1">
        <v>83</v>
      </c>
      <c r="D2114" s="1" t="s">
        <v>338</v>
      </c>
      <c r="E2114" s="1" t="s">
        <v>188</v>
      </c>
      <c r="F2114" s="1" t="s">
        <v>1</v>
      </c>
      <c r="G2114" s="1" t="s">
        <v>353</v>
      </c>
      <c r="H2114" s="1" t="s">
        <v>225</v>
      </c>
      <c r="I2114" s="1" t="s">
        <v>226</v>
      </c>
      <c r="J2114" s="1"/>
      <c r="K2114" s="7"/>
    </row>
    <row r="2115" spans="1:11" x14ac:dyDescent="0.2">
      <c r="A2115" s="1">
        <v>2114</v>
      </c>
      <c r="B2115" s="1" t="s">
        <v>378</v>
      </c>
      <c r="C2115" s="1">
        <v>83</v>
      </c>
      <c r="D2115" s="1" t="s">
        <v>338</v>
      </c>
      <c r="E2115" s="1" t="s">
        <v>188</v>
      </c>
      <c r="F2115" s="1" t="s">
        <v>1</v>
      </c>
      <c r="G2115" s="1" t="s">
        <v>353</v>
      </c>
      <c r="H2115" s="1" t="s">
        <v>227</v>
      </c>
      <c r="I2115" s="1" t="s">
        <v>228</v>
      </c>
      <c r="J2115" s="1"/>
      <c r="K2115" s="7"/>
    </row>
    <row r="2116" spans="1:11" x14ac:dyDescent="0.2">
      <c r="A2116" s="1">
        <v>2115</v>
      </c>
      <c r="B2116" s="1" t="s">
        <v>378</v>
      </c>
      <c r="C2116" s="1">
        <v>83</v>
      </c>
      <c r="D2116" s="1" t="s">
        <v>338</v>
      </c>
      <c r="E2116" s="1" t="s">
        <v>188</v>
      </c>
      <c r="F2116" s="1" t="s">
        <v>1</v>
      </c>
      <c r="G2116" s="1" t="s">
        <v>353</v>
      </c>
      <c r="H2116" s="1" t="s">
        <v>229</v>
      </c>
      <c r="I2116" s="1" t="s">
        <v>230</v>
      </c>
      <c r="J2116" s="1"/>
      <c r="K2116" s="7"/>
    </row>
    <row r="2117" spans="1:11" x14ac:dyDescent="0.2">
      <c r="A2117" s="1">
        <v>2116</v>
      </c>
      <c r="B2117" s="1" t="s">
        <v>378</v>
      </c>
      <c r="C2117" s="1">
        <v>83</v>
      </c>
      <c r="D2117" s="1" t="s">
        <v>338</v>
      </c>
      <c r="E2117" s="1" t="s">
        <v>188</v>
      </c>
      <c r="F2117" s="1" t="s">
        <v>1</v>
      </c>
      <c r="G2117" s="1" t="s">
        <v>353</v>
      </c>
      <c r="H2117" s="1" t="s">
        <v>231</v>
      </c>
      <c r="I2117" s="1" t="s">
        <v>232</v>
      </c>
      <c r="J2117" s="1"/>
      <c r="K2117" s="7">
        <v>982</v>
      </c>
    </row>
    <row r="2118" spans="1:11" x14ac:dyDescent="0.2">
      <c r="A2118" s="1">
        <v>2117</v>
      </c>
      <c r="B2118" s="1" t="s">
        <v>378</v>
      </c>
      <c r="C2118" s="1">
        <v>83</v>
      </c>
      <c r="D2118" s="1" t="s">
        <v>338</v>
      </c>
      <c r="E2118" s="1" t="s">
        <v>188</v>
      </c>
      <c r="F2118" s="1" t="s">
        <v>1</v>
      </c>
      <c r="G2118" s="1" t="s">
        <v>353</v>
      </c>
      <c r="H2118" s="1" t="s">
        <v>233</v>
      </c>
      <c r="I2118" s="1" t="s">
        <v>234</v>
      </c>
      <c r="J2118" s="1"/>
      <c r="K2118" s="7">
        <v>7538</v>
      </c>
    </row>
    <row r="2119" spans="1:11" x14ac:dyDescent="0.2">
      <c r="A2119" s="1">
        <v>2118</v>
      </c>
      <c r="B2119" s="1" t="s">
        <v>378</v>
      </c>
      <c r="C2119" s="1">
        <v>83</v>
      </c>
      <c r="D2119" s="1" t="s">
        <v>338</v>
      </c>
      <c r="E2119" s="1" t="s">
        <v>188</v>
      </c>
      <c r="F2119" s="1" t="s">
        <v>1</v>
      </c>
      <c r="G2119" s="1" t="s">
        <v>353</v>
      </c>
      <c r="H2119" s="1" t="s">
        <v>235</v>
      </c>
      <c r="I2119" s="1" t="s">
        <v>236</v>
      </c>
      <c r="J2119" s="1"/>
      <c r="K2119" s="7">
        <v>62</v>
      </c>
    </row>
    <row r="2120" spans="1:11" x14ac:dyDescent="0.2">
      <c r="A2120" s="1">
        <v>2119</v>
      </c>
      <c r="B2120" s="1" t="s">
        <v>378</v>
      </c>
      <c r="C2120" s="1">
        <v>83</v>
      </c>
      <c r="D2120" s="1" t="s">
        <v>338</v>
      </c>
      <c r="E2120" s="1" t="s">
        <v>188</v>
      </c>
      <c r="F2120" s="1" t="s">
        <v>1</v>
      </c>
      <c r="G2120" s="1" t="s">
        <v>353</v>
      </c>
      <c r="H2120" s="1" t="s">
        <v>237</v>
      </c>
      <c r="I2120" s="1" t="s">
        <v>238</v>
      </c>
      <c r="J2120" s="1"/>
      <c r="K2120" s="7">
        <v>0</v>
      </c>
    </row>
    <row r="2121" spans="1:11" x14ac:dyDescent="0.2">
      <c r="A2121" s="1">
        <v>2120</v>
      </c>
      <c r="B2121" s="1" t="s">
        <v>378</v>
      </c>
      <c r="C2121" s="1">
        <v>83</v>
      </c>
      <c r="D2121" s="1" t="s">
        <v>338</v>
      </c>
      <c r="E2121" s="1" t="s">
        <v>188</v>
      </c>
      <c r="F2121" s="1" t="s">
        <v>1</v>
      </c>
      <c r="G2121" s="1" t="s">
        <v>353</v>
      </c>
      <c r="H2121" s="1" t="s">
        <v>239</v>
      </c>
      <c r="I2121" s="1" t="s">
        <v>240</v>
      </c>
      <c r="J2121" s="1"/>
      <c r="K2121" s="7">
        <v>0</v>
      </c>
    </row>
    <row r="2122" spans="1:11" x14ac:dyDescent="0.2">
      <c r="A2122" s="1">
        <v>2121</v>
      </c>
      <c r="B2122" s="1" t="s">
        <v>378</v>
      </c>
      <c r="C2122" s="1">
        <v>83</v>
      </c>
      <c r="D2122" s="1" t="s">
        <v>338</v>
      </c>
      <c r="E2122" s="1" t="s">
        <v>188</v>
      </c>
      <c r="F2122" s="1" t="s">
        <v>1</v>
      </c>
      <c r="G2122" s="1" t="s">
        <v>353</v>
      </c>
      <c r="H2122" s="1" t="s">
        <v>241</v>
      </c>
      <c r="I2122" s="1" t="s">
        <v>242</v>
      </c>
      <c r="J2122" s="1"/>
      <c r="K2122" s="7"/>
    </row>
    <row r="2123" spans="1:11" x14ac:dyDescent="0.2">
      <c r="A2123" s="1">
        <v>2122</v>
      </c>
      <c r="B2123" s="1" t="s">
        <v>378</v>
      </c>
      <c r="C2123" s="1">
        <v>83</v>
      </c>
      <c r="D2123" s="1" t="s">
        <v>338</v>
      </c>
      <c r="E2123" s="1" t="s">
        <v>188</v>
      </c>
      <c r="F2123" s="1" t="s">
        <v>1</v>
      </c>
      <c r="G2123" s="1" t="s">
        <v>353</v>
      </c>
      <c r="H2123" s="1" t="s">
        <v>243</v>
      </c>
      <c r="I2123" s="1" t="s">
        <v>244</v>
      </c>
      <c r="J2123" s="1"/>
      <c r="K2123" s="7"/>
    </row>
    <row r="2124" spans="1:11" x14ac:dyDescent="0.2">
      <c r="A2124" s="1">
        <v>2123</v>
      </c>
      <c r="B2124" s="1" t="s">
        <v>378</v>
      </c>
      <c r="C2124" s="1">
        <v>83</v>
      </c>
      <c r="D2124" s="1" t="s">
        <v>338</v>
      </c>
      <c r="E2124" s="1" t="s">
        <v>188</v>
      </c>
      <c r="F2124" s="1" t="s">
        <v>1</v>
      </c>
      <c r="G2124" s="1" t="s">
        <v>353</v>
      </c>
      <c r="H2124" s="1" t="s">
        <v>245</v>
      </c>
      <c r="I2124" s="1" t="s">
        <v>246</v>
      </c>
      <c r="J2124" s="1"/>
      <c r="K2124" s="7"/>
    </row>
    <row r="2125" spans="1:11" x14ac:dyDescent="0.2">
      <c r="A2125" s="1">
        <v>2124</v>
      </c>
      <c r="B2125" s="1" t="s">
        <v>378</v>
      </c>
      <c r="C2125" s="1">
        <v>83</v>
      </c>
      <c r="D2125" s="1" t="s">
        <v>338</v>
      </c>
      <c r="E2125" s="1" t="s">
        <v>188</v>
      </c>
      <c r="F2125" s="1" t="s">
        <v>1</v>
      </c>
      <c r="G2125" s="1" t="s">
        <v>353</v>
      </c>
      <c r="H2125" s="1" t="s">
        <v>247</v>
      </c>
      <c r="I2125" s="1" t="s">
        <v>248</v>
      </c>
      <c r="J2125" s="1"/>
      <c r="K2125" s="7">
        <v>23112</v>
      </c>
    </row>
    <row r="2126" spans="1:11" x14ac:dyDescent="0.2">
      <c r="A2126" s="1">
        <v>2125</v>
      </c>
      <c r="B2126" s="1" t="s">
        <v>378</v>
      </c>
      <c r="C2126" s="1">
        <v>83</v>
      </c>
      <c r="D2126" s="1" t="s">
        <v>338</v>
      </c>
      <c r="E2126" s="1" t="s">
        <v>188</v>
      </c>
      <c r="F2126" s="1" t="s">
        <v>1</v>
      </c>
      <c r="G2126" s="1" t="s">
        <v>353</v>
      </c>
      <c r="H2126" s="1" t="s">
        <v>249</v>
      </c>
      <c r="I2126" s="1" t="s">
        <v>250</v>
      </c>
      <c r="J2126" s="1"/>
      <c r="K2126" s="7"/>
    </row>
    <row r="2127" spans="1:11" x14ac:dyDescent="0.2">
      <c r="A2127" s="1">
        <v>2126</v>
      </c>
      <c r="B2127" s="1" t="s">
        <v>378</v>
      </c>
      <c r="C2127" s="1">
        <v>83</v>
      </c>
      <c r="D2127" s="1" t="s">
        <v>338</v>
      </c>
      <c r="E2127" s="1" t="s">
        <v>188</v>
      </c>
      <c r="F2127" s="1" t="s">
        <v>1</v>
      </c>
      <c r="G2127" s="1" t="s">
        <v>353</v>
      </c>
      <c r="H2127" s="1" t="s">
        <v>251</v>
      </c>
      <c r="I2127" s="1" t="s">
        <v>252</v>
      </c>
      <c r="J2127" s="1"/>
      <c r="K2127" s="7"/>
    </row>
    <row r="2128" spans="1:11" x14ac:dyDescent="0.2">
      <c r="A2128" s="1">
        <v>2127</v>
      </c>
      <c r="B2128" s="1" t="s">
        <v>378</v>
      </c>
      <c r="C2128" s="1">
        <v>83</v>
      </c>
      <c r="D2128" s="1" t="s">
        <v>338</v>
      </c>
      <c r="E2128" s="1" t="s">
        <v>188</v>
      </c>
      <c r="F2128" s="1" t="s">
        <v>1</v>
      </c>
      <c r="G2128" s="1" t="s">
        <v>353</v>
      </c>
      <c r="H2128" s="1" t="s">
        <v>253</v>
      </c>
      <c r="I2128" s="1" t="s">
        <v>254</v>
      </c>
      <c r="J2128" s="1"/>
      <c r="K2128" s="7"/>
    </row>
    <row r="2129" spans="1:11" x14ac:dyDescent="0.2">
      <c r="A2129" s="1">
        <v>2128</v>
      </c>
      <c r="B2129" s="1" t="s">
        <v>378</v>
      </c>
      <c r="C2129" s="1">
        <v>83</v>
      </c>
      <c r="D2129" s="1" t="s">
        <v>338</v>
      </c>
      <c r="E2129" s="1" t="s">
        <v>188</v>
      </c>
      <c r="F2129" s="1" t="s">
        <v>1</v>
      </c>
      <c r="G2129" s="1" t="s">
        <v>353</v>
      </c>
      <c r="H2129" s="1" t="s">
        <v>255</v>
      </c>
      <c r="I2129" s="1" t="s">
        <v>256</v>
      </c>
      <c r="J2129" s="1"/>
      <c r="K2129" s="7"/>
    </row>
    <row r="2130" spans="1:11" x14ac:dyDescent="0.2">
      <c r="A2130" s="1">
        <v>2129</v>
      </c>
      <c r="B2130" s="1" t="s">
        <v>378</v>
      </c>
      <c r="C2130" s="1">
        <v>83</v>
      </c>
      <c r="D2130" s="1" t="s">
        <v>338</v>
      </c>
      <c r="E2130" s="1" t="s">
        <v>188</v>
      </c>
      <c r="F2130" s="1" t="s">
        <v>1</v>
      </c>
      <c r="G2130" s="1" t="s">
        <v>353</v>
      </c>
      <c r="H2130" s="1" t="s">
        <v>257</v>
      </c>
      <c r="I2130" s="1" t="s">
        <v>258</v>
      </c>
      <c r="J2130" s="1"/>
      <c r="K2130" s="7"/>
    </row>
    <row r="2131" spans="1:11" x14ac:dyDescent="0.2">
      <c r="A2131" s="1">
        <v>2130</v>
      </c>
      <c r="B2131" s="1" t="s">
        <v>378</v>
      </c>
      <c r="C2131" s="1">
        <v>83</v>
      </c>
      <c r="D2131" s="1" t="s">
        <v>338</v>
      </c>
      <c r="E2131" s="1" t="s">
        <v>188</v>
      </c>
      <c r="F2131" s="1" t="s">
        <v>8</v>
      </c>
      <c r="G2131" s="1" t="s">
        <v>353</v>
      </c>
      <c r="H2131" s="1" t="s">
        <v>259</v>
      </c>
      <c r="I2131" s="1" t="s">
        <v>260</v>
      </c>
      <c r="J2131" s="1"/>
      <c r="K2131" s="7">
        <v>31694</v>
      </c>
    </row>
    <row r="2132" spans="1:11" x14ac:dyDescent="0.2">
      <c r="A2132" s="1">
        <v>2131</v>
      </c>
      <c r="B2132" s="1" t="s">
        <v>378</v>
      </c>
      <c r="C2132" s="1">
        <v>83</v>
      </c>
      <c r="D2132" s="1" t="s">
        <v>338</v>
      </c>
      <c r="E2132" s="1" t="s">
        <v>188</v>
      </c>
      <c r="F2132" s="1" t="s">
        <v>1</v>
      </c>
      <c r="G2132" s="1" t="s">
        <v>353</v>
      </c>
      <c r="H2132" s="1" t="s">
        <v>261</v>
      </c>
      <c r="I2132" s="1" t="s">
        <v>262</v>
      </c>
      <c r="J2132" s="1"/>
      <c r="K2132" s="7">
        <v>4914</v>
      </c>
    </row>
    <row r="2133" spans="1:11" x14ac:dyDescent="0.2">
      <c r="A2133" s="1">
        <v>2132</v>
      </c>
      <c r="B2133" s="1" t="s">
        <v>378</v>
      </c>
      <c r="C2133" s="1">
        <v>83</v>
      </c>
      <c r="D2133" s="1" t="s">
        <v>338</v>
      </c>
      <c r="E2133" s="1" t="s">
        <v>188</v>
      </c>
      <c r="F2133" s="1" t="s">
        <v>1</v>
      </c>
      <c r="G2133" s="1" t="s">
        <v>353</v>
      </c>
      <c r="H2133" s="1" t="s">
        <v>263</v>
      </c>
      <c r="I2133" s="1" t="s">
        <v>264</v>
      </c>
      <c r="J2133" s="1"/>
      <c r="K2133" s="7"/>
    </row>
    <row r="2134" spans="1:11" x14ac:dyDescent="0.2">
      <c r="A2134" s="1">
        <v>2133</v>
      </c>
      <c r="B2134" s="1" t="s">
        <v>378</v>
      </c>
      <c r="C2134" s="1">
        <v>83</v>
      </c>
      <c r="D2134" s="1" t="s">
        <v>338</v>
      </c>
      <c r="E2134" s="1" t="s">
        <v>188</v>
      </c>
      <c r="F2134" s="1" t="s">
        <v>1</v>
      </c>
      <c r="G2134" s="1" t="s">
        <v>353</v>
      </c>
      <c r="H2134" s="1" t="s">
        <v>265</v>
      </c>
      <c r="I2134" s="1" t="s">
        <v>266</v>
      </c>
      <c r="J2134" s="1"/>
      <c r="K2134" s="7"/>
    </row>
    <row r="2135" spans="1:11" x14ac:dyDescent="0.2">
      <c r="A2135" s="1">
        <v>2134</v>
      </c>
      <c r="B2135" s="1" t="s">
        <v>378</v>
      </c>
      <c r="C2135" s="1">
        <v>83</v>
      </c>
      <c r="D2135" s="1" t="s">
        <v>338</v>
      </c>
      <c r="E2135" s="1" t="s">
        <v>188</v>
      </c>
      <c r="F2135" s="1" t="s">
        <v>1</v>
      </c>
      <c r="G2135" s="1" t="s">
        <v>353</v>
      </c>
      <c r="H2135" s="1" t="s">
        <v>267</v>
      </c>
      <c r="I2135" s="1" t="s">
        <v>268</v>
      </c>
      <c r="J2135" s="1"/>
      <c r="K2135" s="7"/>
    </row>
    <row r="2136" spans="1:11" x14ac:dyDescent="0.2">
      <c r="A2136" s="1">
        <v>2135</v>
      </c>
      <c r="B2136" s="1" t="s">
        <v>378</v>
      </c>
      <c r="C2136" s="1">
        <v>83</v>
      </c>
      <c r="D2136" s="1" t="s">
        <v>338</v>
      </c>
      <c r="E2136" s="1" t="s">
        <v>188</v>
      </c>
      <c r="F2136" s="1" t="s">
        <v>1</v>
      </c>
      <c r="G2136" s="1" t="s">
        <v>353</v>
      </c>
      <c r="H2136" s="1" t="s">
        <v>269</v>
      </c>
      <c r="I2136" s="1" t="s">
        <v>270</v>
      </c>
      <c r="J2136" s="1"/>
      <c r="K2136" s="7"/>
    </row>
    <row r="2137" spans="1:11" x14ac:dyDescent="0.2">
      <c r="A2137" s="1">
        <v>2136</v>
      </c>
      <c r="B2137" s="1" t="s">
        <v>378</v>
      </c>
      <c r="C2137" s="1">
        <v>83</v>
      </c>
      <c r="D2137" s="1" t="s">
        <v>338</v>
      </c>
      <c r="E2137" s="1" t="s">
        <v>188</v>
      </c>
      <c r="F2137" s="1" t="s">
        <v>1</v>
      </c>
      <c r="G2137" s="1" t="s">
        <v>353</v>
      </c>
      <c r="H2137" s="1" t="s">
        <v>271</v>
      </c>
      <c r="I2137" s="1" t="s">
        <v>272</v>
      </c>
      <c r="J2137" s="1"/>
      <c r="K2137" s="7">
        <v>700</v>
      </c>
    </row>
    <row r="2138" spans="1:11" x14ac:dyDescent="0.2">
      <c r="A2138" s="1">
        <v>2137</v>
      </c>
      <c r="B2138" s="1" t="s">
        <v>378</v>
      </c>
      <c r="C2138" s="1">
        <v>83</v>
      </c>
      <c r="D2138" s="1" t="s">
        <v>338</v>
      </c>
      <c r="E2138" s="1" t="s">
        <v>188</v>
      </c>
      <c r="F2138" s="1" t="s">
        <v>8</v>
      </c>
      <c r="G2138" s="1" t="s">
        <v>353</v>
      </c>
      <c r="H2138" s="1" t="s">
        <v>273</v>
      </c>
      <c r="I2138" s="1" t="s">
        <v>274</v>
      </c>
      <c r="J2138" s="1"/>
      <c r="K2138" s="7">
        <v>5614</v>
      </c>
    </row>
    <row r="2139" spans="1:11" x14ac:dyDescent="0.2">
      <c r="A2139" s="1">
        <v>2138</v>
      </c>
      <c r="B2139" s="1" t="s">
        <v>378</v>
      </c>
      <c r="C2139" s="1">
        <v>83</v>
      </c>
      <c r="D2139" s="1" t="s">
        <v>338</v>
      </c>
      <c r="E2139" s="1" t="s">
        <v>188</v>
      </c>
      <c r="F2139" s="1" t="s">
        <v>1</v>
      </c>
      <c r="G2139" s="1" t="s">
        <v>353</v>
      </c>
      <c r="H2139" s="1" t="s">
        <v>275</v>
      </c>
      <c r="I2139" s="1" t="s">
        <v>276</v>
      </c>
      <c r="J2139" s="1"/>
      <c r="K2139" s="7">
        <v>39780</v>
      </c>
    </row>
    <row r="2140" spans="1:11" x14ac:dyDescent="0.2">
      <c r="A2140" s="1">
        <v>2139</v>
      </c>
      <c r="B2140" s="1" t="s">
        <v>378</v>
      </c>
      <c r="C2140" s="1">
        <v>83</v>
      </c>
      <c r="D2140" s="1" t="s">
        <v>338</v>
      </c>
      <c r="E2140" s="1" t="s">
        <v>188</v>
      </c>
      <c r="F2140" s="1" t="s">
        <v>8</v>
      </c>
      <c r="G2140" s="1" t="s">
        <v>353</v>
      </c>
      <c r="H2140" s="1" t="s">
        <v>277</v>
      </c>
      <c r="I2140" s="1" t="s">
        <v>278</v>
      </c>
      <c r="J2140" s="1"/>
      <c r="K2140" s="7">
        <v>348149</v>
      </c>
    </row>
    <row r="2141" spans="1:11" x14ac:dyDescent="0.2">
      <c r="A2141" s="1">
        <v>2140</v>
      </c>
      <c r="B2141" s="1" t="s">
        <v>378</v>
      </c>
      <c r="C2141" s="1">
        <v>83</v>
      </c>
      <c r="D2141" s="1" t="s">
        <v>338</v>
      </c>
      <c r="E2141" s="1" t="s">
        <v>188</v>
      </c>
      <c r="F2141" s="1" t="s">
        <v>1</v>
      </c>
      <c r="G2141" s="1" t="s">
        <v>353</v>
      </c>
      <c r="H2141" s="1" t="s">
        <v>279</v>
      </c>
      <c r="I2141" s="1" t="s">
        <v>280</v>
      </c>
      <c r="J2141" s="1"/>
      <c r="K2141" s="7"/>
    </row>
    <row r="2142" spans="1:11" x14ac:dyDescent="0.2">
      <c r="A2142" s="1">
        <v>2141</v>
      </c>
      <c r="B2142" s="1" t="s">
        <v>378</v>
      </c>
      <c r="C2142" s="1">
        <v>83</v>
      </c>
      <c r="D2142" s="1" t="s">
        <v>338</v>
      </c>
      <c r="E2142" s="1" t="s">
        <v>188</v>
      </c>
      <c r="F2142" s="1" t="s">
        <v>1</v>
      </c>
      <c r="G2142" s="1" t="s">
        <v>353</v>
      </c>
      <c r="H2142" s="1" t="s">
        <v>281</v>
      </c>
      <c r="I2142" s="1" t="s">
        <v>282</v>
      </c>
      <c r="J2142" s="1"/>
      <c r="K2142" s="7">
        <v>929</v>
      </c>
    </row>
    <row r="2143" spans="1:11" x14ac:dyDescent="0.2">
      <c r="A2143" s="1">
        <v>2142</v>
      </c>
      <c r="B2143" s="1" t="s">
        <v>378</v>
      </c>
      <c r="C2143" s="1">
        <v>83</v>
      </c>
      <c r="D2143" s="1" t="s">
        <v>338</v>
      </c>
      <c r="E2143" s="1" t="s">
        <v>188</v>
      </c>
      <c r="F2143" s="1" t="s">
        <v>8</v>
      </c>
      <c r="G2143" s="1" t="s">
        <v>353</v>
      </c>
      <c r="H2143" s="1" t="s">
        <v>283</v>
      </c>
      <c r="I2143" s="1" t="s">
        <v>284</v>
      </c>
      <c r="J2143" s="1"/>
      <c r="K2143" s="7">
        <v>349078</v>
      </c>
    </row>
    <row r="2144" spans="1:11" x14ac:dyDescent="0.2">
      <c r="A2144" s="1">
        <v>2143</v>
      </c>
      <c r="B2144" s="1" t="s">
        <v>378</v>
      </c>
      <c r="C2144" s="1">
        <v>83</v>
      </c>
      <c r="D2144" s="1" t="s">
        <v>338</v>
      </c>
      <c r="E2144" s="1" t="s">
        <v>188</v>
      </c>
      <c r="F2144" s="1" t="s">
        <v>8</v>
      </c>
      <c r="G2144" s="1" t="s">
        <v>353</v>
      </c>
      <c r="H2144" s="1" t="s">
        <v>285</v>
      </c>
      <c r="I2144" s="1" t="s">
        <v>286</v>
      </c>
      <c r="J2144" s="1"/>
      <c r="K2144" s="7">
        <v>340306</v>
      </c>
    </row>
    <row r="2145" spans="1:11" x14ac:dyDescent="0.2">
      <c r="A2145" s="1">
        <v>2144</v>
      </c>
      <c r="B2145" s="1" t="s">
        <v>378</v>
      </c>
      <c r="C2145" s="1">
        <v>83</v>
      </c>
      <c r="D2145" s="1" t="s">
        <v>338</v>
      </c>
      <c r="E2145" s="1" t="s">
        <v>188</v>
      </c>
      <c r="F2145" s="1" t="s">
        <v>1</v>
      </c>
      <c r="G2145" s="1" t="s">
        <v>353</v>
      </c>
      <c r="H2145" s="1" t="s">
        <v>287</v>
      </c>
      <c r="I2145" s="1" t="s">
        <v>288</v>
      </c>
      <c r="J2145" s="1"/>
      <c r="K2145" s="7">
        <v>-8772</v>
      </c>
    </row>
    <row r="2146" spans="1:11" x14ac:dyDescent="0.2">
      <c r="A2146" s="1">
        <v>2145</v>
      </c>
      <c r="B2146" s="1" t="s">
        <v>378</v>
      </c>
      <c r="C2146" s="1">
        <v>83</v>
      </c>
      <c r="D2146" s="1" t="s">
        <v>338</v>
      </c>
      <c r="E2146" s="1" t="s">
        <v>289</v>
      </c>
      <c r="F2146" s="1" t="s">
        <v>1</v>
      </c>
      <c r="G2146" s="1" t="s">
        <v>353</v>
      </c>
      <c r="H2146" s="1" t="s">
        <v>290</v>
      </c>
      <c r="I2146" s="1" t="s">
        <v>291</v>
      </c>
      <c r="J2146" s="1"/>
      <c r="K2146" s="7"/>
    </row>
    <row r="2147" spans="1:11" x14ac:dyDescent="0.2">
      <c r="A2147" s="1">
        <v>2146</v>
      </c>
      <c r="B2147" s="1" t="s">
        <v>378</v>
      </c>
      <c r="C2147" s="1">
        <v>83</v>
      </c>
      <c r="D2147" s="1" t="s">
        <v>338</v>
      </c>
      <c r="E2147" s="1" t="s">
        <v>289</v>
      </c>
      <c r="F2147" s="1" t="s">
        <v>1</v>
      </c>
      <c r="G2147" s="1" t="s">
        <v>353</v>
      </c>
      <c r="H2147" s="1" t="s">
        <v>292</v>
      </c>
      <c r="I2147" s="1" t="s">
        <v>293</v>
      </c>
      <c r="J2147" s="1"/>
      <c r="K2147" s="7"/>
    </row>
    <row r="2148" spans="1:11" x14ac:dyDescent="0.2">
      <c r="A2148" s="1">
        <v>2147</v>
      </c>
      <c r="B2148" s="1" t="s">
        <v>378</v>
      </c>
      <c r="C2148" s="1">
        <v>83</v>
      </c>
      <c r="D2148" s="1" t="s">
        <v>338</v>
      </c>
      <c r="E2148" s="1" t="s">
        <v>289</v>
      </c>
      <c r="F2148" s="1" t="s">
        <v>1</v>
      </c>
      <c r="G2148" s="1" t="s">
        <v>353</v>
      </c>
      <c r="H2148" s="1" t="s">
        <v>294</v>
      </c>
      <c r="I2148" s="1" t="s">
        <v>295</v>
      </c>
      <c r="J2148" s="1"/>
      <c r="K2148" s="7"/>
    </row>
    <row r="2149" spans="1:11" x14ac:dyDescent="0.2">
      <c r="A2149" s="1">
        <v>2148</v>
      </c>
      <c r="B2149" s="1" t="s">
        <v>378</v>
      </c>
      <c r="C2149" s="1">
        <v>83</v>
      </c>
      <c r="D2149" s="1" t="s">
        <v>338</v>
      </c>
      <c r="E2149" s="1" t="s">
        <v>289</v>
      </c>
      <c r="F2149" s="1" t="s">
        <v>1</v>
      </c>
      <c r="G2149" s="1" t="s">
        <v>353</v>
      </c>
      <c r="H2149" s="1" t="s">
        <v>296</v>
      </c>
      <c r="I2149" s="1" t="s">
        <v>297</v>
      </c>
      <c r="J2149" s="1"/>
      <c r="K2149" s="7"/>
    </row>
    <row r="2150" spans="1:11" x14ac:dyDescent="0.2">
      <c r="A2150" s="1">
        <v>2149</v>
      </c>
      <c r="B2150" s="1" t="s">
        <v>378</v>
      </c>
      <c r="C2150" s="1">
        <v>83</v>
      </c>
      <c r="D2150" s="1" t="s">
        <v>338</v>
      </c>
      <c r="E2150" s="1" t="s">
        <v>289</v>
      </c>
      <c r="F2150" s="1" t="s">
        <v>1</v>
      </c>
      <c r="G2150" s="1" t="s">
        <v>353</v>
      </c>
      <c r="H2150" s="1" t="s">
        <v>298</v>
      </c>
      <c r="I2150" s="1" t="s">
        <v>299</v>
      </c>
      <c r="J2150" s="1"/>
      <c r="K2150" s="7"/>
    </row>
    <row r="2151" spans="1:11" x14ac:dyDescent="0.2">
      <c r="A2151" s="1">
        <v>2150</v>
      </c>
      <c r="B2151" s="1" t="s">
        <v>378</v>
      </c>
      <c r="C2151" s="1">
        <v>83</v>
      </c>
      <c r="D2151" s="1" t="s">
        <v>338</v>
      </c>
      <c r="E2151" s="1" t="s">
        <v>289</v>
      </c>
      <c r="F2151" s="1" t="s">
        <v>1</v>
      </c>
      <c r="G2151" s="1" t="s">
        <v>353</v>
      </c>
      <c r="H2151" s="1" t="s">
        <v>300</v>
      </c>
      <c r="I2151" s="1" t="s">
        <v>301</v>
      </c>
      <c r="J2151" s="1"/>
      <c r="K2151" s="7"/>
    </row>
    <row r="2152" spans="1:11" x14ac:dyDescent="0.2">
      <c r="A2152" s="1">
        <v>2151</v>
      </c>
      <c r="B2152" s="1" t="s">
        <v>378</v>
      </c>
      <c r="C2152" s="1">
        <v>83</v>
      </c>
      <c r="D2152" s="1" t="s">
        <v>338</v>
      </c>
      <c r="E2152" s="1" t="s">
        <v>289</v>
      </c>
      <c r="F2152" s="1" t="s">
        <v>1</v>
      </c>
      <c r="G2152" s="1" t="s">
        <v>353</v>
      </c>
      <c r="H2152" s="1" t="s">
        <v>302</v>
      </c>
      <c r="I2152" s="1" t="s">
        <v>303</v>
      </c>
      <c r="J2152" s="1"/>
      <c r="K2152" s="7"/>
    </row>
    <row r="2153" spans="1:11" x14ac:dyDescent="0.2">
      <c r="A2153" s="1">
        <v>2152</v>
      </c>
      <c r="B2153" s="1" t="s">
        <v>378</v>
      </c>
      <c r="C2153" s="1">
        <v>83</v>
      </c>
      <c r="D2153" s="1" t="s">
        <v>338</v>
      </c>
      <c r="E2153" s="1" t="s">
        <v>289</v>
      </c>
      <c r="F2153" s="1" t="s">
        <v>8</v>
      </c>
      <c r="G2153" s="1" t="s">
        <v>353</v>
      </c>
      <c r="H2153" s="1" t="s">
        <v>304</v>
      </c>
      <c r="I2153" s="1" t="s">
        <v>305</v>
      </c>
      <c r="J2153" s="1"/>
      <c r="K2153" s="7">
        <v>0</v>
      </c>
    </row>
    <row r="2154" spans="1:11" x14ac:dyDescent="0.2">
      <c r="A2154" s="1">
        <v>2153</v>
      </c>
      <c r="B2154" s="1" t="s">
        <v>378</v>
      </c>
      <c r="C2154" s="1">
        <v>83</v>
      </c>
      <c r="D2154" s="1" t="s">
        <v>338</v>
      </c>
      <c r="E2154" s="1" t="s">
        <v>289</v>
      </c>
      <c r="F2154" s="1" t="s">
        <v>8</v>
      </c>
      <c r="G2154" s="1" t="s">
        <v>353</v>
      </c>
      <c r="H2154" s="1" t="s">
        <v>306</v>
      </c>
      <c r="I2154" s="1" t="s">
        <v>307</v>
      </c>
      <c r="J2154" s="1"/>
      <c r="K2154" s="7">
        <v>929</v>
      </c>
    </row>
    <row r="2155" spans="1:11" x14ac:dyDescent="0.2">
      <c r="A2155" s="1">
        <v>2154</v>
      </c>
      <c r="B2155" s="1" t="s">
        <v>378</v>
      </c>
      <c r="C2155" s="1">
        <v>83</v>
      </c>
      <c r="D2155" s="1" t="s">
        <v>338</v>
      </c>
      <c r="E2155" s="1" t="s">
        <v>289</v>
      </c>
      <c r="F2155" s="1" t="s">
        <v>1</v>
      </c>
      <c r="G2155" s="1" t="s">
        <v>353</v>
      </c>
      <c r="H2155" s="1" t="s">
        <v>308</v>
      </c>
      <c r="I2155" s="1" t="s">
        <v>309</v>
      </c>
      <c r="J2155" s="1"/>
      <c r="K2155" s="7">
        <v>929</v>
      </c>
    </row>
    <row r="2156" spans="1:11" x14ac:dyDescent="0.2">
      <c r="A2156" s="1">
        <v>2155</v>
      </c>
      <c r="B2156" s="1" t="s">
        <v>378</v>
      </c>
      <c r="C2156" s="1">
        <v>83</v>
      </c>
      <c r="D2156" s="1" t="s">
        <v>338</v>
      </c>
      <c r="E2156" s="1" t="s">
        <v>289</v>
      </c>
      <c r="F2156" s="1" t="s">
        <v>1</v>
      </c>
      <c r="G2156" s="1" t="s">
        <v>353</v>
      </c>
      <c r="H2156" s="1" t="s">
        <v>310</v>
      </c>
      <c r="I2156" s="1" t="s">
        <v>311</v>
      </c>
      <c r="J2156" s="1"/>
      <c r="K2156" s="7"/>
    </row>
    <row r="2157" spans="1:11" x14ac:dyDescent="0.2">
      <c r="A2157" s="1">
        <v>2156</v>
      </c>
      <c r="B2157" s="1" t="s">
        <v>378</v>
      </c>
      <c r="C2157" s="1">
        <v>83</v>
      </c>
      <c r="D2157" s="1" t="s">
        <v>338</v>
      </c>
      <c r="E2157" s="1" t="s">
        <v>289</v>
      </c>
      <c r="F2157" s="1" t="s">
        <v>1</v>
      </c>
      <c r="G2157" s="1" t="s">
        <v>353</v>
      </c>
      <c r="H2157" s="1" t="s">
        <v>312</v>
      </c>
      <c r="I2157" s="1" t="s">
        <v>313</v>
      </c>
      <c r="J2157" s="1"/>
      <c r="K2157" s="7">
        <v>0</v>
      </c>
    </row>
    <row r="2158" spans="1:11" x14ac:dyDescent="0.2">
      <c r="A2158" s="1">
        <v>2157</v>
      </c>
      <c r="B2158" s="1" t="s">
        <v>379</v>
      </c>
      <c r="C2158" s="1">
        <v>85</v>
      </c>
      <c r="D2158" s="1" t="s">
        <v>334</v>
      </c>
      <c r="E2158" s="1" t="s">
        <v>0</v>
      </c>
      <c r="F2158" s="1" t="s">
        <v>1</v>
      </c>
      <c r="G2158" s="1" t="s">
        <v>353</v>
      </c>
      <c r="H2158" s="1" t="s">
        <v>2</v>
      </c>
      <c r="I2158" s="1" t="s">
        <v>3</v>
      </c>
      <c r="J2158" s="1"/>
      <c r="K2158" s="7"/>
    </row>
    <row r="2159" spans="1:11" x14ac:dyDescent="0.2">
      <c r="A2159" s="1">
        <v>2158</v>
      </c>
      <c r="B2159" s="1" t="s">
        <v>379</v>
      </c>
      <c r="C2159" s="1">
        <v>85</v>
      </c>
      <c r="D2159" s="1" t="s">
        <v>334</v>
      </c>
      <c r="E2159" s="1" t="s">
        <v>0</v>
      </c>
      <c r="F2159" s="1" t="s">
        <v>1</v>
      </c>
      <c r="G2159" s="1" t="s">
        <v>353</v>
      </c>
      <c r="H2159" s="1" t="s">
        <v>4</v>
      </c>
      <c r="I2159" s="1" t="s">
        <v>5</v>
      </c>
      <c r="J2159" s="1"/>
      <c r="K2159" s="7"/>
    </row>
    <row r="2160" spans="1:11" x14ac:dyDescent="0.2">
      <c r="A2160" s="1">
        <v>2159</v>
      </c>
      <c r="B2160" s="1" t="s">
        <v>379</v>
      </c>
      <c r="C2160" s="1">
        <v>85</v>
      </c>
      <c r="D2160" s="1" t="s">
        <v>334</v>
      </c>
      <c r="E2160" s="1" t="s">
        <v>0</v>
      </c>
      <c r="F2160" s="1" t="s">
        <v>1</v>
      </c>
      <c r="G2160" s="1" t="s">
        <v>353</v>
      </c>
      <c r="H2160" s="1" t="s">
        <v>6</v>
      </c>
      <c r="I2160" s="1" t="s">
        <v>7</v>
      </c>
      <c r="J2160" s="1"/>
      <c r="K2160" s="7"/>
    </row>
    <row r="2161" spans="1:11" x14ac:dyDescent="0.2">
      <c r="A2161" s="1">
        <v>2160</v>
      </c>
      <c r="B2161" s="1" t="s">
        <v>379</v>
      </c>
      <c r="C2161" s="1">
        <v>85</v>
      </c>
      <c r="D2161" s="1" t="s">
        <v>334</v>
      </c>
      <c r="E2161" s="1" t="s">
        <v>0</v>
      </c>
      <c r="F2161" s="1" t="s">
        <v>8</v>
      </c>
      <c r="G2161" s="1" t="s">
        <v>353</v>
      </c>
      <c r="H2161" s="1" t="s">
        <v>9</v>
      </c>
      <c r="I2161" s="1" t="s">
        <v>10</v>
      </c>
      <c r="J2161" s="1"/>
      <c r="K2161" s="7">
        <v>0</v>
      </c>
    </row>
    <row r="2162" spans="1:11" x14ac:dyDescent="0.2">
      <c r="A2162" s="1">
        <v>2161</v>
      </c>
      <c r="B2162" s="1" t="s">
        <v>379</v>
      </c>
      <c r="C2162" s="1">
        <v>85</v>
      </c>
      <c r="D2162" s="1" t="s">
        <v>334</v>
      </c>
      <c r="E2162" s="1" t="s">
        <v>0</v>
      </c>
      <c r="F2162" s="1" t="s">
        <v>1</v>
      </c>
      <c r="G2162" s="1" t="s">
        <v>353</v>
      </c>
      <c r="H2162" s="1" t="s">
        <v>11</v>
      </c>
      <c r="I2162" s="1" t="s">
        <v>12</v>
      </c>
      <c r="J2162" s="1"/>
      <c r="K2162" s="7"/>
    </row>
    <row r="2163" spans="1:11" x14ac:dyDescent="0.2">
      <c r="A2163" s="1">
        <v>2162</v>
      </c>
      <c r="B2163" s="1" t="s">
        <v>379</v>
      </c>
      <c r="C2163" s="1">
        <v>85</v>
      </c>
      <c r="D2163" s="1" t="s">
        <v>334</v>
      </c>
      <c r="E2163" s="1" t="s">
        <v>0</v>
      </c>
      <c r="F2163" s="1" t="s">
        <v>1</v>
      </c>
      <c r="G2163" s="1" t="s">
        <v>353</v>
      </c>
      <c r="H2163" s="1" t="s">
        <v>13</v>
      </c>
      <c r="I2163" s="1" t="s">
        <v>14</v>
      </c>
      <c r="J2163" s="1"/>
      <c r="K2163" s="7"/>
    </row>
    <row r="2164" spans="1:11" x14ac:dyDescent="0.2">
      <c r="A2164" s="1">
        <v>2163</v>
      </c>
      <c r="B2164" s="1" t="s">
        <v>379</v>
      </c>
      <c r="C2164" s="1">
        <v>85</v>
      </c>
      <c r="D2164" s="1" t="s">
        <v>334</v>
      </c>
      <c r="E2164" s="1" t="s">
        <v>0</v>
      </c>
      <c r="F2164" s="1" t="s">
        <v>8</v>
      </c>
      <c r="G2164" s="1" t="s">
        <v>353</v>
      </c>
      <c r="H2164" s="1" t="s">
        <v>15</v>
      </c>
      <c r="I2164" s="1" t="s">
        <v>16</v>
      </c>
      <c r="J2164" s="1"/>
      <c r="K2164" s="7">
        <v>0</v>
      </c>
    </row>
    <row r="2165" spans="1:11" x14ac:dyDescent="0.2">
      <c r="A2165" s="1">
        <v>2164</v>
      </c>
      <c r="B2165" s="1" t="s">
        <v>379</v>
      </c>
      <c r="C2165" s="1">
        <v>85</v>
      </c>
      <c r="D2165" s="1" t="s">
        <v>334</v>
      </c>
      <c r="E2165" s="1" t="s">
        <v>0</v>
      </c>
      <c r="F2165" s="1" t="s">
        <v>1</v>
      </c>
      <c r="G2165" s="1" t="s">
        <v>353</v>
      </c>
      <c r="H2165" s="1" t="s">
        <v>17</v>
      </c>
      <c r="I2165" s="1" t="s">
        <v>18</v>
      </c>
      <c r="J2165" s="1"/>
      <c r="K2165" s="7"/>
    </row>
    <row r="2166" spans="1:11" x14ac:dyDescent="0.2">
      <c r="A2166" s="1">
        <v>2165</v>
      </c>
      <c r="B2166" s="1" t="s">
        <v>379</v>
      </c>
      <c r="C2166" s="1">
        <v>85</v>
      </c>
      <c r="D2166" s="1" t="s">
        <v>334</v>
      </c>
      <c r="E2166" s="1" t="s">
        <v>0</v>
      </c>
      <c r="F2166" s="1" t="s">
        <v>1</v>
      </c>
      <c r="G2166" s="1" t="s">
        <v>353</v>
      </c>
      <c r="H2166" s="1" t="s">
        <v>19</v>
      </c>
      <c r="I2166" s="1" t="s">
        <v>20</v>
      </c>
      <c r="J2166" s="1"/>
      <c r="K2166" s="7"/>
    </row>
    <row r="2167" spans="1:11" x14ac:dyDescent="0.2">
      <c r="A2167" s="1">
        <v>2166</v>
      </c>
      <c r="B2167" s="1" t="s">
        <v>379</v>
      </c>
      <c r="C2167" s="1">
        <v>85</v>
      </c>
      <c r="D2167" s="1" t="s">
        <v>334</v>
      </c>
      <c r="E2167" s="1" t="s">
        <v>0</v>
      </c>
      <c r="F2167" s="1" t="s">
        <v>1</v>
      </c>
      <c r="G2167" s="1" t="s">
        <v>353</v>
      </c>
      <c r="H2167" s="1" t="s">
        <v>21</v>
      </c>
      <c r="I2167" s="1" t="s">
        <v>22</v>
      </c>
      <c r="J2167" s="1"/>
      <c r="K2167" s="7"/>
    </row>
    <row r="2168" spans="1:11" x14ac:dyDescent="0.2">
      <c r="A2168" s="1">
        <v>2167</v>
      </c>
      <c r="B2168" s="1" t="s">
        <v>379</v>
      </c>
      <c r="C2168" s="1">
        <v>85</v>
      </c>
      <c r="D2168" s="1" t="s">
        <v>334</v>
      </c>
      <c r="E2168" s="1" t="s">
        <v>0</v>
      </c>
      <c r="F2168" s="1" t="s">
        <v>1</v>
      </c>
      <c r="G2168" s="1" t="s">
        <v>353</v>
      </c>
      <c r="H2168" s="1" t="s">
        <v>23</v>
      </c>
      <c r="I2168" s="1" t="s">
        <v>24</v>
      </c>
      <c r="J2168" s="1"/>
      <c r="K2168" s="7">
        <v>366735</v>
      </c>
    </row>
    <row r="2169" spans="1:11" x14ac:dyDescent="0.2">
      <c r="A2169" s="1">
        <v>2168</v>
      </c>
      <c r="B2169" s="1" t="s">
        <v>379</v>
      </c>
      <c r="C2169" s="1">
        <v>85</v>
      </c>
      <c r="D2169" s="1" t="s">
        <v>334</v>
      </c>
      <c r="E2169" s="1" t="s">
        <v>0</v>
      </c>
      <c r="F2169" s="1" t="s">
        <v>1</v>
      </c>
      <c r="G2169" s="1" t="s">
        <v>353</v>
      </c>
      <c r="H2169" s="1" t="s">
        <v>25</v>
      </c>
      <c r="I2169" s="1" t="s">
        <v>26</v>
      </c>
      <c r="J2169" s="1"/>
      <c r="K2169" s="7"/>
    </row>
    <row r="2170" spans="1:11" x14ac:dyDescent="0.2">
      <c r="A2170" s="1">
        <v>2169</v>
      </c>
      <c r="B2170" s="1" t="s">
        <v>379</v>
      </c>
      <c r="C2170" s="1">
        <v>85</v>
      </c>
      <c r="D2170" s="1" t="s">
        <v>334</v>
      </c>
      <c r="E2170" s="1" t="s">
        <v>0</v>
      </c>
      <c r="F2170" s="1" t="s">
        <v>1</v>
      </c>
      <c r="G2170" s="1" t="s">
        <v>353</v>
      </c>
      <c r="H2170" s="1" t="s">
        <v>27</v>
      </c>
      <c r="I2170" s="1" t="s">
        <v>28</v>
      </c>
      <c r="J2170" s="1"/>
      <c r="K2170" s="7"/>
    </row>
    <row r="2171" spans="1:11" x14ac:dyDescent="0.2">
      <c r="A2171" s="1">
        <v>2170</v>
      </c>
      <c r="B2171" s="1" t="s">
        <v>379</v>
      </c>
      <c r="C2171" s="1">
        <v>85</v>
      </c>
      <c r="D2171" s="1" t="s">
        <v>334</v>
      </c>
      <c r="E2171" s="1" t="s">
        <v>0</v>
      </c>
      <c r="F2171" s="1" t="s">
        <v>1</v>
      </c>
      <c r="G2171" s="1" t="s">
        <v>353</v>
      </c>
      <c r="H2171" s="1" t="s">
        <v>29</v>
      </c>
      <c r="I2171" s="1" t="s">
        <v>30</v>
      </c>
      <c r="J2171" s="1"/>
      <c r="K2171" s="7"/>
    </row>
    <row r="2172" spans="1:11" x14ac:dyDescent="0.2">
      <c r="A2172" s="1">
        <v>2171</v>
      </c>
      <c r="B2172" s="1" t="s">
        <v>379</v>
      </c>
      <c r="C2172" s="1">
        <v>85</v>
      </c>
      <c r="D2172" s="1" t="s">
        <v>334</v>
      </c>
      <c r="E2172" s="1" t="s">
        <v>0</v>
      </c>
      <c r="F2172" s="1" t="s">
        <v>1</v>
      </c>
      <c r="G2172" s="1" t="s">
        <v>353</v>
      </c>
      <c r="H2172" s="1" t="s">
        <v>31</v>
      </c>
      <c r="I2172" s="1" t="s">
        <v>32</v>
      </c>
      <c r="J2172" s="1"/>
      <c r="K2172" s="7"/>
    </row>
    <row r="2173" spans="1:11" x14ac:dyDescent="0.2">
      <c r="A2173" s="1">
        <v>2172</v>
      </c>
      <c r="B2173" s="1" t="s">
        <v>379</v>
      </c>
      <c r="C2173" s="1">
        <v>85</v>
      </c>
      <c r="D2173" s="1" t="s">
        <v>334</v>
      </c>
      <c r="E2173" s="1" t="s">
        <v>0</v>
      </c>
      <c r="F2173" s="1" t="s">
        <v>1</v>
      </c>
      <c r="G2173" s="1" t="s">
        <v>353</v>
      </c>
      <c r="H2173" s="1" t="s">
        <v>33</v>
      </c>
      <c r="I2173" s="1" t="s">
        <v>34</v>
      </c>
      <c r="J2173" s="1"/>
      <c r="K2173" s="7"/>
    </row>
    <row r="2174" spans="1:11" x14ac:dyDescent="0.2">
      <c r="A2174" s="1">
        <v>2173</v>
      </c>
      <c r="B2174" s="1" t="s">
        <v>379</v>
      </c>
      <c r="C2174" s="1">
        <v>85</v>
      </c>
      <c r="D2174" s="1" t="s">
        <v>334</v>
      </c>
      <c r="E2174" s="1" t="s">
        <v>0</v>
      </c>
      <c r="F2174" s="1" t="s">
        <v>1</v>
      </c>
      <c r="G2174" s="1" t="s">
        <v>353</v>
      </c>
      <c r="H2174" s="1" t="s">
        <v>35</v>
      </c>
      <c r="I2174" s="1" t="s">
        <v>36</v>
      </c>
      <c r="J2174" s="1"/>
      <c r="K2174" s="7"/>
    </row>
    <row r="2175" spans="1:11" x14ac:dyDescent="0.2">
      <c r="A2175" s="1">
        <v>2174</v>
      </c>
      <c r="B2175" s="1" t="s">
        <v>379</v>
      </c>
      <c r="C2175" s="1">
        <v>85</v>
      </c>
      <c r="D2175" s="1" t="s">
        <v>334</v>
      </c>
      <c r="E2175" s="1" t="s">
        <v>0</v>
      </c>
      <c r="F2175" s="1" t="s">
        <v>1</v>
      </c>
      <c r="G2175" s="1" t="s">
        <v>353</v>
      </c>
      <c r="H2175" s="1" t="s">
        <v>37</v>
      </c>
      <c r="I2175" s="1" t="s">
        <v>38</v>
      </c>
      <c r="J2175" s="1"/>
      <c r="K2175" s="7"/>
    </row>
    <row r="2176" spans="1:11" x14ac:dyDescent="0.2">
      <c r="A2176" s="1">
        <v>2175</v>
      </c>
      <c r="B2176" s="1" t="s">
        <v>379</v>
      </c>
      <c r="C2176" s="1">
        <v>85</v>
      </c>
      <c r="D2176" s="1" t="s">
        <v>334</v>
      </c>
      <c r="E2176" s="1" t="s">
        <v>0</v>
      </c>
      <c r="F2176" s="1" t="s">
        <v>1</v>
      </c>
      <c r="G2176" s="1" t="s">
        <v>353</v>
      </c>
      <c r="H2176" s="1" t="s">
        <v>39</v>
      </c>
      <c r="I2176" s="1" t="s">
        <v>40</v>
      </c>
      <c r="J2176" s="1"/>
      <c r="K2176" s="7"/>
    </row>
    <row r="2177" spans="1:11" x14ac:dyDescent="0.2">
      <c r="A2177" s="1">
        <v>2176</v>
      </c>
      <c r="B2177" s="1" t="s">
        <v>379</v>
      </c>
      <c r="C2177" s="1">
        <v>85</v>
      </c>
      <c r="D2177" s="1" t="s">
        <v>334</v>
      </c>
      <c r="E2177" s="1" t="s">
        <v>0</v>
      </c>
      <c r="F2177" s="1" t="s">
        <v>1</v>
      </c>
      <c r="G2177" s="1" t="s">
        <v>353</v>
      </c>
      <c r="H2177" s="1" t="s">
        <v>41</v>
      </c>
      <c r="I2177" s="1" t="s">
        <v>42</v>
      </c>
      <c r="J2177" s="1"/>
      <c r="K2177" s="7"/>
    </row>
    <row r="2178" spans="1:11" x14ac:dyDescent="0.2">
      <c r="A2178" s="1">
        <v>2177</v>
      </c>
      <c r="B2178" s="1" t="s">
        <v>379</v>
      </c>
      <c r="C2178" s="1">
        <v>85</v>
      </c>
      <c r="D2178" s="1" t="s">
        <v>334</v>
      </c>
      <c r="E2178" s="1" t="s">
        <v>0</v>
      </c>
      <c r="F2178" s="1" t="s">
        <v>1</v>
      </c>
      <c r="G2178" s="1" t="s">
        <v>353</v>
      </c>
      <c r="H2178" s="1" t="s">
        <v>43</v>
      </c>
      <c r="I2178" s="1" t="s">
        <v>44</v>
      </c>
      <c r="J2178" s="1"/>
      <c r="K2178" s="7"/>
    </row>
    <row r="2179" spans="1:11" x14ac:dyDescent="0.2">
      <c r="A2179" s="1">
        <v>2178</v>
      </c>
      <c r="B2179" s="1" t="s">
        <v>379</v>
      </c>
      <c r="C2179" s="1">
        <v>85</v>
      </c>
      <c r="D2179" s="1" t="s">
        <v>334</v>
      </c>
      <c r="E2179" s="1" t="s">
        <v>0</v>
      </c>
      <c r="F2179" s="1" t="s">
        <v>1</v>
      </c>
      <c r="G2179" s="1" t="s">
        <v>353</v>
      </c>
      <c r="H2179" s="1" t="s">
        <v>45</v>
      </c>
      <c r="I2179" s="1" t="s">
        <v>46</v>
      </c>
      <c r="J2179" s="1"/>
      <c r="K2179" s="7"/>
    </row>
    <row r="2180" spans="1:11" x14ac:dyDescent="0.2">
      <c r="A2180" s="1">
        <v>2179</v>
      </c>
      <c r="B2180" s="1" t="s">
        <v>379</v>
      </c>
      <c r="C2180" s="1">
        <v>85</v>
      </c>
      <c r="D2180" s="1" t="s">
        <v>334</v>
      </c>
      <c r="E2180" s="1" t="s">
        <v>0</v>
      </c>
      <c r="F2180" s="1" t="s">
        <v>1</v>
      </c>
      <c r="G2180" s="1" t="s">
        <v>353</v>
      </c>
      <c r="H2180" s="1" t="s">
        <v>47</v>
      </c>
      <c r="I2180" s="1" t="s">
        <v>48</v>
      </c>
      <c r="J2180" s="1"/>
      <c r="K2180" s="7"/>
    </row>
    <row r="2181" spans="1:11" x14ac:dyDescent="0.2">
      <c r="A2181" s="1">
        <v>2180</v>
      </c>
      <c r="B2181" s="1" t="s">
        <v>379</v>
      </c>
      <c r="C2181" s="1">
        <v>85</v>
      </c>
      <c r="D2181" s="1" t="s">
        <v>334</v>
      </c>
      <c r="E2181" s="1" t="s">
        <v>0</v>
      </c>
      <c r="F2181" s="1" t="s">
        <v>1</v>
      </c>
      <c r="G2181" s="1" t="s">
        <v>353</v>
      </c>
      <c r="H2181" s="1" t="s">
        <v>49</v>
      </c>
      <c r="I2181" s="1" t="s">
        <v>50</v>
      </c>
      <c r="J2181" s="1"/>
      <c r="K2181" s="7"/>
    </row>
    <row r="2182" spans="1:11" x14ac:dyDescent="0.2">
      <c r="A2182" s="1">
        <v>2181</v>
      </c>
      <c r="B2182" s="1" t="s">
        <v>379</v>
      </c>
      <c r="C2182" s="1">
        <v>85</v>
      </c>
      <c r="D2182" s="1" t="s">
        <v>334</v>
      </c>
      <c r="E2182" s="1" t="s">
        <v>0</v>
      </c>
      <c r="F2182" s="1" t="s">
        <v>1</v>
      </c>
      <c r="G2182" s="1" t="s">
        <v>353</v>
      </c>
      <c r="H2182" s="1" t="s">
        <v>51</v>
      </c>
      <c r="I2182" s="1" t="s">
        <v>52</v>
      </c>
      <c r="J2182" s="1"/>
      <c r="K2182" s="7"/>
    </row>
    <row r="2183" spans="1:11" x14ac:dyDescent="0.2">
      <c r="A2183" s="1">
        <v>2182</v>
      </c>
      <c r="B2183" s="1" t="s">
        <v>379</v>
      </c>
      <c r="C2183" s="1">
        <v>85</v>
      </c>
      <c r="D2183" s="1" t="s">
        <v>334</v>
      </c>
      <c r="E2183" s="1" t="s">
        <v>0</v>
      </c>
      <c r="F2183" s="1" t="s">
        <v>1</v>
      </c>
      <c r="G2183" s="1" t="s">
        <v>353</v>
      </c>
      <c r="H2183" s="1" t="s">
        <v>53</v>
      </c>
      <c r="I2183" s="1" t="s">
        <v>54</v>
      </c>
      <c r="J2183" s="1"/>
      <c r="K2183" s="7"/>
    </row>
    <row r="2184" spans="1:11" x14ac:dyDescent="0.2">
      <c r="A2184" s="1">
        <v>2183</v>
      </c>
      <c r="B2184" s="1" t="s">
        <v>379</v>
      </c>
      <c r="C2184" s="1">
        <v>85</v>
      </c>
      <c r="D2184" s="1" t="s">
        <v>334</v>
      </c>
      <c r="E2184" s="1" t="s">
        <v>0</v>
      </c>
      <c r="F2184" s="1" t="s">
        <v>1</v>
      </c>
      <c r="G2184" s="1" t="s">
        <v>353</v>
      </c>
      <c r="H2184" s="1" t="s">
        <v>55</v>
      </c>
      <c r="I2184" s="1" t="s">
        <v>56</v>
      </c>
      <c r="J2184" s="1"/>
      <c r="K2184" s="7"/>
    </row>
    <row r="2185" spans="1:11" x14ac:dyDescent="0.2">
      <c r="A2185" s="1">
        <v>2184</v>
      </c>
      <c r="B2185" s="1" t="s">
        <v>379</v>
      </c>
      <c r="C2185" s="1">
        <v>85</v>
      </c>
      <c r="D2185" s="1" t="s">
        <v>334</v>
      </c>
      <c r="E2185" s="1" t="s">
        <v>0</v>
      </c>
      <c r="F2185" s="1" t="s">
        <v>1</v>
      </c>
      <c r="G2185" s="1" t="s">
        <v>353</v>
      </c>
      <c r="H2185" s="1" t="s">
        <v>57</v>
      </c>
      <c r="I2185" s="1" t="s">
        <v>58</v>
      </c>
      <c r="J2185" s="1"/>
      <c r="K2185" s="7"/>
    </row>
    <row r="2186" spans="1:11" x14ac:dyDescent="0.2">
      <c r="A2186" s="1">
        <v>2185</v>
      </c>
      <c r="B2186" s="1" t="s">
        <v>379</v>
      </c>
      <c r="C2186" s="1">
        <v>85</v>
      </c>
      <c r="D2186" s="1" t="s">
        <v>334</v>
      </c>
      <c r="E2186" s="1" t="s">
        <v>0</v>
      </c>
      <c r="F2186" s="1" t="s">
        <v>1</v>
      </c>
      <c r="G2186" s="1" t="s">
        <v>353</v>
      </c>
      <c r="H2186" s="1" t="s">
        <v>59</v>
      </c>
      <c r="I2186" s="1" t="s">
        <v>60</v>
      </c>
      <c r="J2186" s="1"/>
      <c r="K2186" s="7">
        <v>673</v>
      </c>
    </row>
    <row r="2187" spans="1:11" x14ac:dyDescent="0.2">
      <c r="A2187" s="1">
        <v>2186</v>
      </c>
      <c r="B2187" s="1" t="s">
        <v>379</v>
      </c>
      <c r="C2187" s="1">
        <v>85</v>
      </c>
      <c r="D2187" s="1" t="s">
        <v>334</v>
      </c>
      <c r="E2187" s="1" t="s">
        <v>0</v>
      </c>
      <c r="F2187" s="1" t="s">
        <v>1</v>
      </c>
      <c r="G2187" s="1" t="s">
        <v>353</v>
      </c>
      <c r="H2187" s="1" t="s">
        <v>61</v>
      </c>
      <c r="I2187" s="1" t="s">
        <v>62</v>
      </c>
      <c r="J2187" s="1"/>
      <c r="K2187" s="7"/>
    </row>
    <row r="2188" spans="1:11" x14ac:dyDescent="0.2">
      <c r="A2188" s="1">
        <v>2187</v>
      </c>
      <c r="B2188" s="1" t="s">
        <v>379</v>
      </c>
      <c r="C2188" s="1">
        <v>85</v>
      </c>
      <c r="D2188" s="1" t="s">
        <v>334</v>
      </c>
      <c r="E2188" s="1" t="s">
        <v>0</v>
      </c>
      <c r="F2188" s="1" t="s">
        <v>1</v>
      </c>
      <c r="G2188" s="1" t="s">
        <v>353</v>
      </c>
      <c r="H2188" s="1" t="s">
        <v>63</v>
      </c>
      <c r="I2188" s="1" t="s">
        <v>64</v>
      </c>
      <c r="J2188" s="1"/>
      <c r="K2188" s="7"/>
    </row>
    <row r="2189" spans="1:11" x14ac:dyDescent="0.2">
      <c r="A2189" s="1">
        <v>2188</v>
      </c>
      <c r="B2189" s="1" t="s">
        <v>379</v>
      </c>
      <c r="C2189" s="1">
        <v>85</v>
      </c>
      <c r="D2189" s="1" t="s">
        <v>334</v>
      </c>
      <c r="E2189" s="1" t="s">
        <v>0</v>
      </c>
      <c r="F2189" s="1" t="s">
        <v>1</v>
      </c>
      <c r="G2189" s="1" t="s">
        <v>353</v>
      </c>
      <c r="H2189" s="1" t="s">
        <v>65</v>
      </c>
      <c r="I2189" s="1" t="s">
        <v>66</v>
      </c>
      <c r="J2189" s="1"/>
      <c r="K2189" s="7"/>
    </row>
    <row r="2190" spans="1:11" x14ac:dyDescent="0.2">
      <c r="A2190" s="1">
        <v>2189</v>
      </c>
      <c r="B2190" s="1" t="s">
        <v>379</v>
      </c>
      <c r="C2190" s="1">
        <v>85</v>
      </c>
      <c r="D2190" s="1" t="s">
        <v>334</v>
      </c>
      <c r="E2190" s="1" t="s">
        <v>0</v>
      </c>
      <c r="F2190" s="1" t="s">
        <v>1</v>
      </c>
      <c r="G2190" s="1" t="s">
        <v>353</v>
      </c>
      <c r="H2190" s="1" t="s">
        <v>67</v>
      </c>
      <c r="I2190" s="1" t="s">
        <v>68</v>
      </c>
      <c r="J2190" s="1"/>
      <c r="K2190" s="7"/>
    </row>
    <row r="2191" spans="1:11" x14ac:dyDescent="0.2">
      <c r="A2191" s="1">
        <v>2190</v>
      </c>
      <c r="B2191" s="1" t="s">
        <v>379</v>
      </c>
      <c r="C2191" s="1">
        <v>85</v>
      </c>
      <c r="D2191" s="1" t="s">
        <v>334</v>
      </c>
      <c r="E2191" s="1" t="s">
        <v>0</v>
      </c>
      <c r="F2191" s="1" t="s">
        <v>1</v>
      </c>
      <c r="G2191" s="1" t="s">
        <v>353</v>
      </c>
      <c r="H2191" s="1" t="s">
        <v>69</v>
      </c>
      <c r="I2191" s="1" t="s">
        <v>70</v>
      </c>
      <c r="J2191" s="1"/>
      <c r="K2191" s="7"/>
    </row>
    <row r="2192" spans="1:11" x14ac:dyDescent="0.2">
      <c r="A2192" s="1">
        <v>2191</v>
      </c>
      <c r="B2192" s="1" t="s">
        <v>379</v>
      </c>
      <c r="C2192" s="1">
        <v>85</v>
      </c>
      <c r="D2192" s="1" t="s">
        <v>334</v>
      </c>
      <c r="E2192" s="1" t="s">
        <v>0</v>
      </c>
      <c r="F2192" s="1" t="s">
        <v>1</v>
      </c>
      <c r="G2192" s="1" t="s">
        <v>353</v>
      </c>
      <c r="H2192" s="1" t="s">
        <v>71</v>
      </c>
      <c r="I2192" s="1" t="s">
        <v>72</v>
      </c>
      <c r="J2192" s="1"/>
      <c r="K2192" s="7"/>
    </row>
    <row r="2193" spans="1:11" x14ac:dyDescent="0.2">
      <c r="A2193" s="1">
        <v>2192</v>
      </c>
      <c r="B2193" s="1" t="s">
        <v>379</v>
      </c>
      <c r="C2193" s="1">
        <v>85</v>
      </c>
      <c r="D2193" s="1" t="s">
        <v>334</v>
      </c>
      <c r="E2193" s="1" t="s">
        <v>0</v>
      </c>
      <c r="F2193" s="1" t="s">
        <v>1</v>
      </c>
      <c r="G2193" s="1" t="s">
        <v>353</v>
      </c>
      <c r="H2193" s="1" t="s">
        <v>73</v>
      </c>
      <c r="I2193" s="1" t="s">
        <v>74</v>
      </c>
      <c r="J2193" s="1"/>
      <c r="K2193" s="7"/>
    </row>
    <row r="2194" spans="1:11" x14ac:dyDescent="0.2">
      <c r="A2194" s="1">
        <v>2193</v>
      </c>
      <c r="B2194" s="1" t="s">
        <v>379</v>
      </c>
      <c r="C2194" s="1">
        <v>85</v>
      </c>
      <c r="D2194" s="1" t="s">
        <v>334</v>
      </c>
      <c r="E2194" s="1" t="s">
        <v>0</v>
      </c>
      <c r="F2194" s="1" t="s">
        <v>1</v>
      </c>
      <c r="G2194" s="1" t="s">
        <v>353</v>
      </c>
      <c r="H2194" s="1" t="s">
        <v>75</v>
      </c>
      <c r="I2194" s="1" t="s">
        <v>76</v>
      </c>
      <c r="J2194" s="1"/>
      <c r="K2194" s="7"/>
    </row>
    <row r="2195" spans="1:11" x14ac:dyDescent="0.2">
      <c r="A2195" s="1">
        <v>2194</v>
      </c>
      <c r="B2195" s="1" t="s">
        <v>379</v>
      </c>
      <c r="C2195" s="1">
        <v>85</v>
      </c>
      <c r="D2195" s="1" t="s">
        <v>334</v>
      </c>
      <c r="E2195" s="1" t="s">
        <v>0</v>
      </c>
      <c r="F2195" s="1" t="s">
        <v>1</v>
      </c>
      <c r="G2195" s="1" t="s">
        <v>353</v>
      </c>
      <c r="H2195" s="1" t="s">
        <v>77</v>
      </c>
      <c r="I2195" s="1" t="s">
        <v>78</v>
      </c>
      <c r="J2195" s="1"/>
      <c r="K2195" s="7"/>
    </row>
    <row r="2196" spans="1:11" x14ac:dyDescent="0.2">
      <c r="A2196" s="1">
        <v>2195</v>
      </c>
      <c r="B2196" s="1" t="s">
        <v>379</v>
      </c>
      <c r="C2196" s="1">
        <v>85</v>
      </c>
      <c r="D2196" s="1" t="s">
        <v>334</v>
      </c>
      <c r="E2196" s="1" t="s">
        <v>0</v>
      </c>
      <c r="F2196" s="1" t="s">
        <v>1</v>
      </c>
      <c r="G2196" s="1" t="s">
        <v>353</v>
      </c>
      <c r="H2196" s="1" t="s">
        <v>79</v>
      </c>
      <c r="I2196" s="1" t="s">
        <v>80</v>
      </c>
      <c r="J2196" s="1"/>
      <c r="K2196" s="7"/>
    </row>
    <row r="2197" spans="1:11" x14ac:dyDescent="0.2">
      <c r="A2197" s="1">
        <v>2196</v>
      </c>
      <c r="B2197" s="1" t="s">
        <v>379</v>
      </c>
      <c r="C2197" s="1">
        <v>85</v>
      </c>
      <c r="D2197" s="1" t="s">
        <v>334</v>
      </c>
      <c r="E2197" s="1" t="s">
        <v>0</v>
      </c>
      <c r="F2197" s="1" t="s">
        <v>1</v>
      </c>
      <c r="G2197" s="1" t="s">
        <v>353</v>
      </c>
      <c r="H2197" s="1" t="s">
        <v>81</v>
      </c>
      <c r="I2197" s="1" t="s">
        <v>82</v>
      </c>
      <c r="J2197" s="1"/>
      <c r="K2197" s="7"/>
    </row>
    <row r="2198" spans="1:11" x14ac:dyDescent="0.2">
      <c r="A2198" s="1">
        <v>2197</v>
      </c>
      <c r="B2198" s="1" t="s">
        <v>379</v>
      </c>
      <c r="C2198" s="1">
        <v>85</v>
      </c>
      <c r="D2198" s="1" t="s">
        <v>334</v>
      </c>
      <c r="E2198" s="1" t="s">
        <v>0</v>
      </c>
      <c r="F2198" s="1" t="s">
        <v>1</v>
      </c>
      <c r="G2198" s="1" t="s">
        <v>353</v>
      </c>
      <c r="H2198" s="1" t="s">
        <v>83</v>
      </c>
      <c r="I2198" s="1" t="s">
        <v>84</v>
      </c>
      <c r="J2198" s="1"/>
      <c r="K2198" s="7"/>
    </row>
    <row r="2199" spans="1:11" x14ac:dyDescent="0.2">
      <c r="A2199" s="1">
        <v>2198</v>
      </c>
      <c r="B2199" s="1" t="s">
        <v>379</v>
      </c>
      <c r="C2199" s="1">
        <v>85</v>
      </c>
      <c r="D2199" s="1" t="s">
        <v>334</v>
      </c>
      <c r="E2199" s="1" t="s">
        <v>0</v>
      </c>
      <c r="F2199" s="1" t="s">
        <v>1</v>
      </c>
      <c r="G2199" s="1" t="s">
        <v>353</v>
      </c>
      <c r="H2199" s="1" t="s">
        <v>85</v>
      </c>
      <c r="I2199" s="1" t="s">
        <v>86</v>
      </c>
      <c r="J2199" s="1"/>
      <c r="K2199" s="7"/>
    </row>
    <row r="2200" spans="1:11" x14ac:dyDescent="0.2">
      <c r="A2200" s="1">
        <v>2199</v>
      </c>
      <c r="B2200" s="1" t="s">
        <v>379</v>
      </c>
      <c r="C2200" s="1">
        <v>85</v>
      </c>
      <c r="D2200" s="1" t="s">
        <v>334</v>
      </c>
      <c r="E2200" s="1" t="s">
        <v>0</v>
      </c>
      <c r="F2200" s="1" t="s">
        <v>8</v>
      </c>
      <c r="G2200" s="1" t="s">
        <v>353</v>
      </c>
      <c r="H2200" s="1" t="s">
        <v>87</v>
      </c>
      <c r="I2200" s="1" t="s">
        <v>88</v>
      </c>
      <c r="J2200" s="1"/>
      <c r="K2200" s="7">
        <v>367408</v>
      </c>
    </row>
    <row r="2201" spans="1:11" x14ac:dyDescent="0.2">
      <c r="A2201" s="1">
        <v>2200</v>
      </c>
      <c r="B2201" s="1" t="s">
        <v>379</v>
      </c>
      <c r="C2201" s="1">
        <v>85</v>
      </c>
      <c r="D2201" s="1" t="s">
        <v>334</v>
      </c>
      <c r="E2201" s="1" t="s">
        <v>0</v>
      </c>
      <c r="F2201" s="1" t="s">
        <v>1</v>
      </c>
      <c r="G2201" s="1" t="s">
        <v>353</v>
      </c>
      <c r="H2201" s="1" t="s">
        <v>89</v>
      </c>
      <c r="I2201" s="1" t="s">
        <v>90</v>
      </c>
      <c r="J2201" s="1"/>
      <c r="K2201" s="7"/>
    </row>
    <row r="2202" spans="1:11" x14ac:dyDescent="0.2">
      <c r="A2202" s="1">
        <v>2201</v>
      </c>
      <c r="B2202" s="1" t="s">
        <v>379</v>
      </c>
      <c r="C2202" s="1">
        <v>85</v>
      </c>
      <c r="D2202" s="1" t="s">
        <v>334</v>
      </c>
      <c r="E2202" s="1" t="s">
        <v>0</v>
      </c>
      <c r="F2202" s="1" t="s">
        <v>1</v>
      </c>
      <c r="G2202" s="1" t="s">
        <v>353</v>
      </c>
      <c r="H2202" s="1" t="s">
        <v>91</v>
      </c>
      <c r="I2202" s="1" t="s">
        <v>92</v>
      </c>
      <c r="J2202" s="1"/>
      <c r="K2202" s="7"/>
    </row>
    <row r="2203" spans="1:11" x14ac:dyDescent="0.2">
      <c r="A2203" s="1">
        <v>2202</v>
      </c>
      <c r="B2203" s="1" t="s">
        <v>379</v>
      </c>
      <c r="C2203" s="1">
        <v>85</v>
      </c>
      <c r="D2203" s="1" t="s">
        <v>334</v>
      </c>
      <c r="E2203" s="1" t="s">
        <v>0</v>
      </c>
      <c r="F2203" s="1" t="s">
        <v>1</v>
      </c>
      <c r="G2203" s="1" t="s">
        <v>353</v>
      </c>
      <c r="H2203" s="1" t="s">
        <v>93</v>
      </c>
      <c r="I2203" s="1" t="s">
        <v>94</v>
      </c>
      <c r="J2203" s="1"/>
      <c r="K2203" s="7"/>
    </row>
    <row r="2204" spans="1:11" x14ac:dyDescent="0.2">
      <c r="A2204" s="1">
        <v>2203</v>
      </c>
      <c r="B2204" s="1" t="s">
        <v>379</v>
      </c>
      <c r="C2204" s="1">
        <v>85</v>
      </c>
      <c r="D2204" s="1" t="s">
        <v>334</v>
      </c>
      <c r="E2204" s="1" t="s">
        <v>0</v>
      </c>
      <c r="F2204" s="1" t="s">
        <v>1</v>
      </c>
      <c r="G2204" s="1" t="s">
        <v>353</v>
      </c>
      <c r="H2204" s="1" t="s">
        <v>95</v>
      </c>
      <c r="I2204" s="1" t="s">
        <v>96</v>
      </c>
      <c r="J2204" s="1"/>
      <c r="K2204" s="7"/>
    </row>
    <row r="2205" spans="1:11" x14ac:dyDescent="0.2">
      <c r="A2205" s="1">
        <v>2204</v>
      </c>
      <c r="B2205" s="1" t="s">
        <v>379</v>
      </c>
      <c r="C2205" s="1">
        <v>85</v>
      </c>
      <c r="D2205" s="1" t="s">
        <v>334</v>
      </c>
      <c r="E2205" s="1" t="s">
        <v>0</v>
      </c>
      <c r="F2205" s="1" t="s">
        <v>1</v>
      </c>
      <c r="G2205" s="1" t="s">
        <v>353</v>
      </c>
      <c r="H2205" s="1" t="s">
        <v>97</v>
      </c>
      <c r="I2205" s="1" t="s">
        <v>98</v>
      </c>
      <c r="J2205" s="1"/>
      <c r="K2205" s="7"/>
    </row>
    <row r="2206" spans="1:11" x14ac:dyDescent="0.2">
      <c r="A2206" s="1">
        <v>2205</v>
      </c>
      <c r="B2206" s="1" t="s">
        <v>379</v>
      </c>
      <c r="C2206" s="1">
        <v>85</v>
      </c>
      <c r="D2206" s="1" t="s">
        <v>334</v>
      </c>
      <c r="E2206" s="1" t="s">
        <v>0</v>
      </c>
      <c r="F2206" s="1" t="s">
        <v>1</v>
      </c>
      <c r="G2206" s="1" t="s">
        <v>353</v>
      </c>
      <c r="H2206" s="1" t="s">
        <v>99</v>
      </c>
      <c r="I2206" s="1" t="s">
        <v>100</v>
      </c>
      <c r="J2206" s="1"/>
      <c r="K2206" s="7">
        <v>1018</v>
      </c>
    </row>
    <row r="2207" spans="1:11" x14ac:dyDescent="0.2">
      <c r="A2207" s="1">
        <v>2206</v>
      </c>
      <c r="B2207" s="1" t="s">
        <v>379</v>
      </c>
      <c r="C2207" s="1">
        <v>85</v>
      </c>
      <c r="D2207" s="1" t="s">
        <v>334</v>
      </c>
      <c r="E2207" s="1" t="s">
        <v>0</v>
      </c>
      <c r="F2207" s="1" t="s">
        <v>1</v>
      </c>
      <c r="G2207" s="1" t="s">
        <v>353</v>
      </c>
      <c r="H2207" s="1" t="s">
        <v>101</v>
      </c>
      <c r="I2207" s="1" t="s">
        <v>102</v>
      </c>
      <c r="J2207" s="1"/>
      <c r="K2207" s="7"/>
    </row>
    <row r="2208" spans="1:11" x14ac:dyDescent="0.2">
      <c r="A2208" s="1">
        <v>2207</v>
      </c>
      <c r="B2208" s="1" t="s">
        <v>379</v>
      </c>
      <c r="C2208" s="1">
        <v>85</v>
      </c>
      <c r="D2208" s="1" t="s">
        <v>334</v>
      </c>
      <c r="E2208" s="1" t="s">
        <v>0</v>
      </c>
      <c r="F2208" s="1" t="s">
        <v>1</v>
      </c>
      <c r="G2208" s="1" t="s">
        <v>353</v>
      </c>
      <c r="H2208" s="1" t="s">
        <v>103</v>
      </c>
      <c r="I2208" s="1" t="s">
        <v>104</v>
      </c>
      <c r="J2208" s="1"/>
      <c r="K2208" s="7"/>
    </row>
    <row r="2209" spans="1:11" x14ac:dyDescent="0.2">
      <c r="A2209" s="1">
        <v>2208</v>
      </c>
      <c r="B2209" s="1" t="s">
        <v>379</v>
      </c>
      <c r="C2209" s="1">
        <v>85</v>
      </c>
      <c r="D2209" s="1" t="s">
        <v>334</v>
      </c>
      <c r="E2209" s="1" t="s">
        <v>0</v>
      </c>
      <c r="F2209" s="1" t="s">
        <v>1</v>
      </c>
      <c r="G2209" s="1" t="s">
        <v>353</v>
      </c>
      <c r="H2209" s="1" t="s">
        <v>105</v>
      </c>
      <c r="I2209" s="1" t="s">
        <v>106</v>
      </c>
      <c r="J2209" s="1"/>
      <c r="K2209" s="7"/>
    </row>
    <row r="2210" spans="1:11" x14ac:dyDescent="0.2">
      <c r="A2210" s="1">
        <v>2209</v>
      </c>
      <c r="B2210" s="1" t="s">
        <v>379</v>
      </c>
      <c r="C2210" s="1">
        <v>85</v>
      </c>
      <c r="D2210" s="1" t="s">
        <v>334</v>
      </c>
      <c r="E2210" s="1" t="s">
        <v>0</v>
      </c>
      <c r="F2210" s="1" t="s">
        <v>8</v>
      </c>
      <c r="G2210" s="1" t="s">
        <v>353</v>
      </c>
      <c r="H2210" s="1" t="s">
        <v>107</v>
      </c>
      <c r="I2210" s="1" t="s">
        <v>108</v>
      </c>
      <c r="J2210" s="1"/>
      <c r="K2210" s="7">
        <v>368426</v>
      </c>
    </row>
    <row r="2211" spans="1:11" x14ac:dyDescent="0.2">
      <c r="A2211" s="1">
        <v>2210</v>
      </c>
      <c r="B2211" s="1" t="s">
        <v>379</v>
      </c>
      <c r="C2211" s="1">
        <v>85</v>
      </c>
      <c r="D2211" s="1" t="s">
        <v>334</v>
      </c>
      <c r="E2211" s="1" t="s">
        <v>109</v>
      </c>
      <c r="F2211" s="1" t="s">
        <v>1</v>
      </c>
      <c r="G2211" s="1" t="s">
        <v>354</v>
      </c>
      <c r="H2211" s="1" t="s">
        <v>110</v>
      </c>
      <c r="I2211" s="1" t="s">
        <v>111</v>
      </c>
      <c r="J2211" s="1">
        <v>0.82</v>
      </c>
      <c r="K2211" s="7">
        <v>58546</v>
      </c>
    </row>
    <row r="2212" spans="1:11" x14ac:dyDescent="0.2">
      <c r="A2212" s="1">
        <v>2211</v>
      </c>
      <c r="B2212" s="1" t="s">
        <v>379</v>
      </c>
      <c r="C2212" s="1">
        <v>85</v>
      </c>
      <c r="D2212" s="1" t="s">
        <v>334</v>
      </c>
      <c r="E2212" s="1" t="s">
        <v>109</v>
      </c>
      <c r="F2212" s="1" t="s">
        <v>1</v>
      </c>
      <c r="G2212" s="1" t="s">
        <v>354</v>
      </c>
      <c r="H2212" s="1" t="s">
        <v>112</v>
      </c>
      <c r="I2212" s="1" t="s">
        <v>113</v>
      </c>
      <c r="J2212" s="1">
        <v>0.01</v>
      </c>
      <c r="K2212" s="7">
        <v>1000</v>
      </c>
    </row>
    <row r="2213" spans="1:11" x14ac:dyDescent="0.2">
      <c r="A2213" s="1">
        <v>2212</v>
      </c>
      <c r="B2213" s="1" t="s">
        <v>379</v>
      </c>
      <c r="C2213" s="1">
        <v>85</v>
      </c>
      <c r="D2213" s="1" t="s">
        <v>334</v>
      </c>
      <c r="E2213" s="1" t="s">
        <v>109</v>
      </c>
      <c r="F2213" s="1" t="s">
        <v>1</v>
      </c>
      <c r="G2213" s="1" t="s">
        <v>354</v>
      </c>
      <c r="H2213" s="1" t="s">
        <v>114</v>
      </c>
      <c r="I2213" s="1" t="s">
        <v>115</v>
      </c>
      <c r="J2213" s="1">
        <v>0</v>
      </c>
      <c r="K2213" s="7">
        <v>0</v>
      </c>
    </row>
    <row r="2214" spans="1:11" x14ac:dyDescent="0.2">
      <c r="A2214" s="1">
        <v>2213</v>
      </c>
      <c r="B2214" s="1" t="s">
        <v>379</v>
      </c>
      <c r="C2214" s="1">
        <v>85</v>
      </c>
      <c r="D2214" s="1" t="s">
        <v>334</v>
      </c>
      <c r="E2214" s="1" t="s">
        <v>109</v>
      </c>
      <c r="F2214" s="1" t="s">
        <v>1</v>
      </c>
      <c r="G2214" s="1" t="s">
        <v>355</v>
      </c>
      <c r="H2214" s="1" t="s">
        <v>116</v>
      </c>
      <c r="I2214" s="1" t="s">
        <v>117</v>
      </c>
      <c r="J2214" s="1">
        <v>0</v>
      </c>
      <c r="K2214" s="7">
        <v>0</v>
      </c>
    </row>
    <row r="2215" spans="1:11" x14ac:dyDescent="0.2">
      <c r="A2215" s="1">
        <v>2214</v>
      </c>
      <c r="B2215" s="1" t="s">
        <v>379</v>
      </c>
      <c r="C2215" s="1">
        <v>85</v>
      </c>
      <c r="D2215" s="1" t="s">
        <v>334</v>
      </c>
      <c r="E2215" s="1" t="s">
        <v>109</v>
      </c>
      <c r="F2215" s="1" t="s">
        <v>1</v>
      </c>
      <c r="G2215" s="1" t="s">
        <v>355</v>
      </c>
      <c r="H2215" s="1" t="s">
        <v>118</v>
      </c>
      <c r="I2215" s="1" t="s">
        <v>119</v>
      </c>
      <c r="J2215" s="1">
        <v>0</v>
      </c>
      <c r="K2215" s="7">
        <v>0</v>
      </c>
    </row>
    <row r="2216" spans="1:11" x14ac:dyDescent="0.2">
      <c r="A2216" s="1">
        <v>2215</v>
      </c>
      <c r="B2216" s="1" t="s">
        <v>379</v>
      </c>
      <c r="C2216" s="1">
        <v>85</v>
      </c>
      <c r="D2216" s="1" t="s">
        <v>334</v>
      </c>
      <c r="E2216" s="1" t="s">
        <v>109</v>
      </c>
      <c r="F2216" s="1" t="s">
        <v>1</v>
      </c>
      <c r="G2216" s="1" t="s">
        <v>355</v>
      </c>
      <c r="H2216" s="1" t="s">
        <v>120</v>
      </c>
      <c r="I2216" s="1" t="s">
        <v>121</v>
      </c>
      <c r="J2216" s="1"/>
      <c r="K2216" s="7">
        <v>0</v>
      </c>
    </row>
    <row r="2217" spans="1:11" x14ac:dyDescent="0.2">
      <c r="A2217" s="1">
        <v>2216</v>
      </c>
      <c r="B2217" s="1" t="s">
        <v>379</v>
      </c>
      <c r="C2217" s="1">
        <v>85</v>
      </c>
      <c r="D2217" s="1" t="s">
        <v>334</v>
      </c>
      <c r="E2217" s="1" t="s">
        <v>109</v>
      </c>
      <c r="F2217" s="1" t="s">
        <v>1</v>
      </c>
      <c r="G2217" s="1" t="s">
        <v>355</v>
      </c>
      <c r="H2217" s="1" t="s">
        <v>122</v>
      </c>
      <c r="I2217" s="1" t="s">
        <v>123</v>
      </c>
      <c r="J2217" s="1">
        <v>0</v>
      </c>
      <c r="K2217" s="7">
        <v>0</v>
      </c>
    </row>
    <row r="2218" spans="1:11" x14ac:dyDescent="0.2">
      <c r="A2218" s="1">
        <v>2217</v>
      </c>
      <c r="B2218" s="1" t="s">
        <v>379</v>
      </c>
      <c r="C2218" s="1">
        <v>85</v>
      </c>
      <c r="D2218" s="1" t="s">
        <v>334</v>
      </c>
      <c r="E2218" s="1" t="s">
        <v>109</v>
      </c>
      <c r="F2218" s="1" t="s">
        <v>1</v>
      </c>
      <c r="G2218" s="1" t="s">
        <v>355</v>
      </c>
      <c r="H2218" s="1" t="s">
        <v>124</v>
      </c>
      <c r="I2218" s="1" t="s">
        <v>125</v>
      </c>
      <c r="J2218" s="1">
        <v>0</v>
      </c>
      <c r="K2218" s="7">
        <v>0</v>
      </c>
    </row>
    <row r="2219" spans="1:11" x14ac:dyDescent="0.2">
      <c r="A2219" s="1">
        <v>2218</v>
      </c>
      <c r="B2219" s="1" t="s">
        <v>379</v>
      </c>
      <c r="C2219" s="1">
        <v>85</v>
      </c>
      <c r="D2219" s="1" t="s">
        <v>334</v>
      </c>
      <c r="E2219" s="1" t="s">
        <v>109</v>
      </c>
      <c r="F2219" s="1" t="s">
        <v>1</v>
      </c>
      <c r="G2219" s="1" t="s">
        <v>355</v>
      </c>
      <c r="H2219" s="1" t="s">
        <v>126</v>
      </c>
      <c r="I2219" s="1" t="s">
        <v>127</v>
      </c>
      <c r="J2219" s="1"/>
      <c r="K2219" s="7">
        <v>0</v>
      </c>
    </row>
    <row r="2220" spans="1:11" x14ac:dyDescent="0.2">
      <c r="A2220" s="1">
        <v>2219</v>
      </c>
      <c r="B2220" s="1" t="s">
        <v>379</v>
      </c>
      <c r="C2220" s="1">
        <v>85</v>
      </c>
      <c r="D2220" s="1" t="s">
        <v>334</v>
      </c>
      <c r="E2220" s="1" t="s">
        <v>109</v>
      </c>
      <c r="F2220" s="1" t="s">
        <v>1</v>
      </c>
      <c r="G2220" s="1" t="s">
        <v>355</v>
      </c>
      <c r="H2220" s="1" t="s">
        <v>128</v>
      </c>
      <c r="I2220" s="1" t="s">
        <v>129</v>
      </c>
      <c r="J2220" s="1"/>
      <c r="K2220" s="7">
        <v>0</v>
      </c>
    </row>
    <row r="2221" spans="1:11" x14ac:dyDescent="0.2">
      <c r="A2221" s="1">
        <v>2220</v>
      </c>
      <c r="B2221" s="1" t="s">
        <v>379</v>
      </c>
      <c r="C2221" s="1">
        <v>85</v>
      </c>
      <c r="D2221" s="1" t="s">
        <v>334</v>
      </c>
      <c r="E2221" s="1" t="s">
        <v>109</v>
      </c>
      <c r="F2221" s="1" t="s">
        <v>1</v>
      </c>
      <c r="G2221" s="1" t="s">
        <v>355</v>
      </c>
      <c r="H2221" s="1" t="s">
        <v>130</v>
      </c>
      <c r="I2221" s="1" t="s">
        <v>131</v>
      </c>
      <c r="J2221" s="1"/>
      <c r="K2221" s="7">
        <v>0</v>
      </c>
    </row>
    <row r="2222" spans="1:11" x14ac:dyDescent="0.2">
      <c r="A2222" s="1">
        <v>2221</v>
      </c>
      <c r="B2222" s="1" t="s">
        <v>379</v>
      </c>
      <c r="C2222" s="1">
        <v>85</v>
      </c>
      <c r="D2222" s="1" t="s">
        <v>334</v>
      </c>
      <c r="E2222" s="1" t="s">
        <v>109</v>
      </c>
      <c r="F2222" s="1" t="s">
        <v>1</v>
      </c>
      <c r="G2222" s="1" t="s">
        <v>355</v>
      </c>
      <c r="H2222" s="1" t="s">
        <v>132</v>
      </c>
      <c r="I2222" s="1" t="s">
        <v>133</v>
      </c>
      <c r="J2222" s="1"/>
      <c r="K2222" s="7">
        <v>0</v>
      </c>
    </row>
    <row r="2223" spans="1:11" x14ac:dyDescent="0.2">
      <c r="A2223" s="1">
        <v>2222</v>
      </c>
      <c r="B2223" s="1" t="s">
        <v>379</v>
      </c>
      <c r="C2223" s="1">
        <v>85</v>
      </c>
      <c r="D2223" s="1" t="s">
        <v>334</v>
      </c>
      <c r="E2223" s="1" t="s">
        <v>109</v>
      </c>
      <c r="F2223" s="1" t="s">
        <v>1</v>
      </c>
      <c r="G2223" s="1" t="s">
        <v>355</v>
      </c>
      <c r="H2223" s="1" t="s">
        <v>134</v>
      </c>
      <c r="I2223" s="1" t="s">
        <v>135</v>
      </c>
      <c r="J2223" s="1"/>
      <c r="K2223" s="7">
        <v>0</v>
      </c>
    </row>
    <row r="2224" spans="1:11" x14ac:dyDescent="0.2">
      <c r="A2224" s="1">
        <v>2223</v>
      </c>
      <c r="B2224" s="1" t="s">
        <v>379</v>
      </c>
      <c r="C2224" s="1">
        <v>85</v>
      </c>
      <c r="D2224" s="1" t="s">
        <v>334</v>
      </c>
      <c r="E2224" s="1" t="s">
        <v>109</v>
      </c>
      <c r="F2224" s="1" t="s">
        <v>1</v>
      </c>
      <c r="G2224" s="1" t="s">
        <v>355</v>
      </c>
      <c r="H2224" s="1" t="s">
        <v>136</v>
      </c>
      <c r="I2224" s="1" t="s">
        <v>137</v>
      </c>
      <c r="J2224" s="1"/>
      <c r="K2224" s="7">
        <v>0</v>
      </c>
    </row>
    <row r="2225" spans="1:11" x14ac:dyDescent="0.2">
      <c r="A2225" s="1">
        <v>2224</v>
      </c>
      <c r="B2225" s="1" t="s">
        <v>379</v>
      </c>
      <c r="C2225" s="1">
        <v>85</v>
      </c>
      <c r="D2225" s="1" t="s">
        <v>334</v>
      </c>
      <c r="E2225" s="1" t="s">
        <v>109</v>
      </c>
      <c r="F2225" s="1" t="s">
        <v>1</v>
      </c>
      <c r="G2225" s="1" t="s">
        <v>355</v>
      </c>
      <c r="H2225" s="1" t="s">
        <v>138</v>
      </c>
      <c r="I2225" s="1" t="s">
        <v>139</v>
      </c>
      <c r="J2225" s="1">
        <v>0</v>
      </c>
      <c r="K2225" s="7">
        <v>0</v>
      </c>
    </row>
    <row r="2226" spans="1:11" x14ac:dyDescent="0.2">
      <c r="A2226" s="1">
        <v>2225</v>
      </c>
      <c r="B2226" s="1" t="s">
        <v>379</v>
      </c>
      <c r="C2226" s="1">
        <v>85</v>
      </c>
      <c r="D2226" s="1" t="s">
        <v>334</v>
      </c>
      <c r="E2226" s="1" t="s">
        <v>109</v>
      </c>
      <c r="F2226" s="1" t="s">
        <v>1</v>
      </c>
      <c r="G2226" s="1" t="s">
        <v>355</v>
      </c>
      <c r="H2226" s="1" t="s">
        <v>140</v>
      </c>
      <c r="I2226" s="1" t="s">
        <v>141</v>
      </c>
      <c r="J2226" s="1">
        <v>0</v>
      </c>
      <c r="K2226" s="7">
        <v>0</v>
      </c>
    </row>
    <row r="2227" spans="1:11" x14ac:dyDescent="0.2">
      <c r="A2227" s="1">
        <v>2226</v>
      </c>
      <c r="B2227" s="1" t="s">
        <v>379</v>
      </c>
      <c r="C2227" s="1">
        <v>85</v>
      </c>
      <c r="D2227" s="1" t="s">
        <v>334</v>
      </c>
      <c r="E2227" s="1" t="s">
        <v>109</v>
      </c>
      <c r="F2227" s="1" t="s">
        <v>1</v>
      </c>
      <c r="G2227" s="1" t="s">
        <v>355</v>
      </c>
      <c r="H2227" s="1" t="s">
        <v>142</v>
      </c>
      <c r="I2227" s="1" t="s">
        <v>143</v>
      </c>
      <c r="J2227" s="1"/>
      <c r="K2227" s="7">
        <v>0</v>
      </c>
    </row>
    <row r="2228" spans="1:11" x14ac:dyDescent="0.2">
      <c r="A2228" s="1">
        <v>2227</v>
      </c>
      <c r="B2228" s="1" t="s">
        <v>379</v>
      </c>
      <c r="C2228" s="1">
        <v>85</v>
      </c>
      <c r="D2228" s="1" t="s">
        <v>334</v>
      </c>
      <c r="E2228" s="1" t="s">
        <v>109</v>
      </c>
      <c r="F2228" s="1" t="s">
        <v>1</v>
      </c>
      <c r="G2228" s="1" t="s">
        <v>355</v>
      </c>
      <c r="H2228" s="1" t="s">
        <v>144</v>
      </c>
      <c r="I2228" s="1" t="s">
        <v>145</v>
      </c>
      <c r="J2228" s="1"/>
      <c r="K2228" s="7">
        <v>0</v>
      </c>
    </row>
    <row r="2229" spans="1:11" x14ac:dyDescent="0.2">
      <c r="A2229" s="1">
        <v>2228</v>
      </c>
      <c r="B2229" s="1" t="s">
        <v>379</v>
      </c>
      <c r="C2229" s="1">
        <v>85</v>
      </c>
      <c r="D2229" s="1" t="s">
        <v>334</v>
      </c>
      <c r="E2229" s="1" t="s">
        <v>109</v>
      </c>
      <c r="F2229" s="1" t="s">
        <v>1</v>
      </c>
      <c r="G2229" s="1" t="s">
        <v>355</v>
      </c>
      <c r="H2229" s="1" t="s">
        <v>146</v>
      </c>
      <c r="I2229" s="1" t="s">
        <v>147</v>
      </c>
      <c r="J2229" s="1"/>
      <c r="K2229" s="7">
        <v>0</v>
      </c>
    </row>
    <row r="2230" spans="1:11" x14ac:dyDescent="0.2">
      <c r="A2230" s="1">
        <v>2229</v>
      </c>
      <c r="B2230" s="1" t="s">
        <v>379</v>
      </c>
      <c r="C2230" s="1">
        <v>85</v>
      </c>
      <c r="D2230" s="1" t="s">
        <v>334</v>
      </c>
      <c r="E2230" s="1" t="s">
        <v>109</v>
      </c>
      <c r="F2230" s="1" t="s">
        <v>1</v>
      </c>
      <c r="G2230" s="1" t="s">
        <v>355</v>
      </c>
      <c r="H2230" s="1" t="s">
        <v>148</v>
      </c>
      <c r="I2230" s="1" t="s">
        <v>149</v>
      </c>
      <c r="J2230" s="1"/>
      <c r="K2230" s="7">
        <v>0</v>
      </c>
    </row>
    <row r="2231" spans="1:11" x14ac:dyDescent="0.2">
      <c r="A2231" s="1">
        <v>2230</v>
      </c>
      <c r="B2231" s="1" t="s">
        <v>379</v>
      </c>
      <c r="C2231" s="1">
        <v>85</v>
      </c>
      <c r="D2231" s="1" t="s">
        <v>334</v>
      </c>
      <c r="E2231" s="1" t="s">
        <v>109</v>
      </c>
      <c r="F2231" s="1" t="s">
        <v>1</v>
      </c>
      <c r="G2231" s="1" t="s">
        <v>355</v>
      </c>
      <c r="H2231" s="1" t="s">
        <v>150</v>
      </c>
      <c r="I2231" s="1" t="s">
        <v>151</v>
      </c>
      <c r="J2231" s="1">
        <v>0</v>
      </c>
      <c r="K2231" s="7">
        <v>0</v>
      </c>
    </row>
    <row r="2232" spans="1:11" x14ac:dyDescent="0.2">
      <c r="A2232" s="1">
        <v>2231</v>
      </c>
      <c r="B2232" s="1" t="s">
        <v>379</v>
      </c>
      <c r="C2232" s="1">
        <v>85</v>
      </c>
      <c r="D2232" s="1" t="s">
        <v>334</v>
      </c>
      <c r="E2232" s="1" t="s">
        <v>109</v>
      </c>
      <c r="F2232" s="1" t="s">
        <v>1</v>
      </c>
      <c r="G2232" s="1" t="s">
        <v>355</v>
      </c>
      <c r="H2232" s="1" t="s">
        <v>152</v>
      </c>
      <c r="I2232" s="1" t="s">
        <v>153</v>
      </c>
      <c r="J2232" s="1">
        <v>0</v>
      </c>
      <c r="K2232" s="7">
        <v>0</v>
      </c>
    </row>
    <row r="2233" spans="1:11" x14ac:dyDescent="0.2">
      <c r="A2233" s="1">
        <v>2232</v>
      </c>
      <c r="B2233" s="1" t="s">
        <v>379</v>
      </c>
      <c r="C2233" s="1">
        <v>85</v>
      </c>
      <c r="D2233" s="1" t="s">
        <v>334</v>
      </c>
      <c r="E2233" s="1" t="s">
        <v>109</v>
      </c>
      <c r="F2233" s="1" t="s">
        <v>1</v>
      </c>
      <c r="G2233" s="1" t="s">
        <v>355</v>
      </c>
      <c r="H2233" s="1" t="s">
        <v>154</v>
      </c>
      <c r="I2233" s="1" t="s">
        <v>155</v>
      </c>
      <c r="J2233" s="1">
        <v>0</v>
      </c>
      <c r="K2233" s="7">
        <v>0</v>
      </c>
    </row>
    <row r="2234" spans="1:11" x14ac:dyDescent="0.2">
      <c r="A2234" s="1">
        <v>2233</v>
      </c>
      <c r="B2234" s="1" t="s">
        <v>379</v>
      </c>
      <c r="C2234" s="1">
        <v>85</v>
      </c>
      <c r="D2234" s="1" t="s">
        <v>334</v>
      </c>
      <c r="E2234" s="1" t="s">
        <v>109</v>
      </c>
      <c r="F2234" s="1" t="s">
        <v>1</v>
      </c>
      <c r="G2234" s="1" t="s">
        <v>355</v>
      </c>
      <c r="H2234" s="1" t="s">
        <v>156</v>
      </c>
      <c r="I2234" s="1" t="s">
        <v>157</v>
      </c>
      <c r="J2234" s="1">
        <v>0</v>
      </c>
      <c r="K2234" s="7">
        <v>0</v>
      </c>
    </row>
    <row r="2235" spans="1:11" x14ac:dyDescent="0.2">
      <c r="A2235" s="1">
        <v>2234</v>
      </c>
      <c r="B2235" s="1" t="s">
        <v>379</v>
      </c>
      <c r="C2235" s="1">
        <v>85</v>
      </c>
      <c r="D2235" s="1" t="s">
        <v>334</v>
      </c>
      <c r="E2235" s="1" t="s">
        <v>109</v>
      </c>
      <c r="F2235" s="1" t="s">
        <v>1</v>
      </c>
      <c r="G2235" s="1" t="s">
        <v>355</v>
      </c>
      <c r="H2235" s="1" t="s">
        <v>158</v>
      </c>
      <c r="I2235" s="1" t="s">
        <v>159</v>
      </c>
      <c r="J2235" s="1">
        <v>0</v>
      </c>
      <c r="K2235" s="7">
        <v>0</v>
      </c>
    </row>
    <row r="2236" spans="1:11" x14ac:dyDescent="0.2">
      <c r="A2236" s="1">
        <v>2235</v>
      </c>
      <c r="B2236" s="1" t="s">
        <v>379</v>
      </c>
      <c r="C2236" s="1">
        <v>85</v>
      </c>
      <c r="D2236" s="1" t="s">
        <v>334</v>
      </c>
      <c r="E2236" s="1" t="s">
        <v>109</v>
      </c>
      <c r="F2236" s="1" t="s">
        <v>1</v>
      </c>
      <c r="G2236" s="1" t="s">
        <v>355</v>
      </c>
      <c r="H2236" s="1" t="s">
        <v>160</v>
      </c>
      <c r="I2236" s="1" t="s">
        <v>161</v>
      </c>
      <c r="J2236" s="1"/>
      <c r="K2236" s="7">
        <v>0</v>
      </c>
    </row>
    <row r="2237" spans="1:11" x14ac:dyDescent="0.2">
      <c r="A2237" s="1">
        <v>2236</v>
      </c>
      <c r="B2237" s="1" t="s">
        <v>379</v>
      </c>
      <c r="C2237" s="1">
        <v>85</v>
      </c>
      <c r="D2237" s="1" t="s">
        <v>334</v>
      </c>
      <c r="E2237" s="1" t="s">
        <v>109</v>
      </c>
      <c r="F2237" s="1" t="s">
        <v>1</v>
      </c>
      <c r="G2237" s="1" t="s">
        <v>355</v>
      </c>
      <c r="H2237" s="1" t="s">
        <v>162</v>
      </c>
      <c r="I2237" s="1" t="s">
        <v>163</v>
      </c>
      <c r="J2237" s="1"/>
      <c r="K2237" s="7">
        <v>0</v>
      </c>
    </row>
    <row r="2238" spans="1:11" x14ac:dyDescent="0.2">
      <c r="A2238" s="1">
        <v>2237</v>
      </c>
      <c r="B2238" s="1" t="s">
        <v>379</v>
      </c>
      <c r="C2238" s="1">
        <v>85</v>
      </c>
      <c r="D2238" s="1" t="s">
        <v>334</v>
      </c>
      <c r="E2238" s="1" t="s">
        <v>109</v>
      </c>
      <c r="F2238" s="1" t="s">
        <v>1</v>
      </c>
      <c r="G2238" s="1" t="s">
        <v>355</v>
      </c>
      <c r="H2238" s="1" t="s">
        <v>164</v>
      </c>
      <c r="I2238" s="1" t="s">
        <v>165</v>
      </c>
      <c r="J2238" s="1"/>
      <c r="K2238" s="7">
        <v>0</v>
      </c>
    </row>
    <row r="2239" spans="1:11" x14ac:dyDescent="0.2">
      <c r="A2239" s="1">
        <v>2238</v>
      </c>
      <c r="B2239" s="1" t="s">
        <v>379</v>
      </c>
      <c r="C2239" s="1">
        <v>85</v>
      </c>
      <c r="D2239" s="1" t="s">
        <v>334</v>
      </c>
      <c r="E2239" s="1" t="s">
        <v>109</v>
      </c>
      <c r="F2239" s="1" t="s">
        <v>1</v>
      </c>
      <c r="G2239" s="1" t="s">
        <v>355</v>
      </c>
      <c r="H2239" s="1" t="s">
        <v>166</v>
      </c>
      <c r="I2239" s="1" t="s">
        <v>167</v>
      </c>
      <c r="J2239" s="1">
        <v>0</v>
      </c>
      <c r="K2239" s="7">
        <v>0</v>
      </c>
    </row>
    <row r="2240" spans="1:11" x14ac:dyDescent="0.2">
      <c r="A2240" s="1">
        <v>2239</v>
      </c>
      <c r="B2240" s="1" t="s">
        <v>379</v>
      </c>
      <c r="C2240" s="1">
        <v>85</v>
      </c>
      <c r="D2240" s="1" t="s">
        <v>334</v>
      </c>
      <c r="E2240" s="1" t="s">
        <v>109</v>
      </c>
      <c r="F2240" s="1" t="s">
        <v>1</v>
      </c>
      <c r="G2240" s="1" t="s">
        <v>355</v>
      </c>
      <c r="H2240" s="1" t="s">
        <v>168</v>
      </c>
      <c r="I2240" s="1" t="s">
        <v>169</v>
      </c>
      <c r="J2240" s="1">
        <v>0</v>
      </c>
      <c r="K2240" s="7">
        <v>0</v>
      </c>
    </row>
    <row r="2241" spans="1:11" x14ac:dyDescent="0.2">
      <c r="A2241" s="1">
        <v>2240</v>
      </c>
      <c r="B2241" s="1" t="s">
        <v>379</v>
      </c>
      <c r="C2241" s="1">
        <v>85</v>
      </c>
      <c r="D2241" s="1" t="s">
        <v>334</v>
      </c>
      <c r="E2241" s="1" t="s">
        <v>109</v>
      </c>
      <c r="F2241" s="1" t="s">
        <v>1</v>
      </c>
      <c r="G2241" s="1" t="s">
        <v>355</v>
      </c>
      <c r="H2241" s="1" t="s">
        <v>170</v>
      </c>
      <c r="I2241" s="1" t="s">
        <v>171</v>
      </c>
      <c r="J2241" s="1">
        <v>0</v>
      </c>
      <c r="K2241" s="7">
        <v>0</v>
      </c>
    </row>
    <row r="2242" spans="1:11" x14ac:dyDescent="0.2">
      <c r="A2242" s="1">
        <v>2241</v>
      </c>
      <c r="B2242" s="1" t="s">
        <v>379</v>
      </c>
      <c r="C2242" s="1">
        <v>85</v>
      </c>
      <c r="D2242" s="1" t="s">
        <v>334</v>
      </c>
      <c r="E2242" s="1" t="s">
        <v>109</v>
      </c>
      <c r="F2242" s="1" t="s">
        <v>1</v>
      </c>
      <c r="G2242" s="1" t="s">
        <v>355</v>
      </c>
      <c r="H2242" s="1" t="s">
        <v>172</v>
      </c>
      <c r="I2242" s="1" t="s">
        <v>173</v>
      </c>
      <c r="J2242" s="1">
        <v>0</v>
      </c>
      <c r="K2242" s="7">
        <v>0</v>
      </c>
    </row>
    <row r="2243" spans="1:11" x14ac:dyDescent="0.2">
      <c r="A2243" s="1">
        <v>2242</v>
      </c>
      <c r="B2243" s="1" t="s">
        <v>379</v>
      </c>
      <c r="C2243" s="1">
        <v>85</v>
      </c>
      <c r="D2243" s="1" t="s">
        <v>334</v>
      </c>
      <c r="E2243" s="1" t="s">
        <v>109</v>
      </c>
      <c r="F2243" s="1" t="s">
        <v>1</v>
      </c>
      <c r="G2243" s="1" t="s">
        <v>355</v>
      </c>
      <c r="H2243" s="1" t="s">
        <v>174</v>
      </c>
      <c r="I2243" s="1" t="s">
        <v>175</v>
      </c>
      <c r="J2243" s="1">
        <v>5.46</v>
      </c>
      <c r="K2243" s="7">
        <v>174585</v>
      </c>
    </row>
    <row r="2244" spans="1:11" x14ac:dyDescent="0.2">
      <c r="A2244" s="1">
        <v>2243</v>
      </c>
      <c r="B2244" s="1" t="s">
        <v>379</v>
      </c>
      <c r="C2244" s="1">
        <v>85</v>
      </c>
      <c r="D2244" s="1" t="s">
        <v>334</v>
      </c>
      <c r="E2244" s="1" t="s">
        <v>109</v>
      </c>
      <c r="F2244" s="1" t="s">
        <v>1</v>
      </c>
      <c r="G2244" s="1" t="s">
        <v>355</v>
      </c>
      <c r="H2244" s="1" t="s">
        <v>176</v>
      </c>
      <c r="I2244" s="1" t="s">
        <v>177</v>
      </c>
      <c r="J2244" s="1">
        <v>0</v>
      </c>
      <c r="K2244" s="7">
        <v>0</v>
      </c>
    </row>
    <row r="2245" spans="1:11" x14ac:dyDescent="0.2">
      <c r="A2245" s="1">
        <v>2244</v>
      </c>
      <c r="B2245" s="1" t="s">
        <v>379</v>
      </c>
      <c r="C2245" s="1">
        <v>85</v>
      </c>
      <c r="D2245" s="1" t="s">
        <v>334</v>
      </c>
      <c r="E2245" s="1" t="s">
        <v>109</v>
      </c>
      <c r="F2245" s="1" t="s">
        <v>1</v>
      </c>
      <c r="G2245" s="1" t="s">
        <v>355</v>
      </c>
      <c r="H2245" s="1" t="s">
        <v>178</v>
      </c>
      <c r="I2245" s="1" t="s">
        <v>179</v>
      </c>
      <c r="J2245" s="1">
        <v>0.49</v>
      </c>
      <c r="K2245" s="7">
        <v>16735</v>
      </c>
    </row>
    <row r="2246" spans="1:11" x14ac:dyDescent="0.2">
      <c r="A2246" s="1">
        <v>2245</v>
      </c>
      <c r="B2246" s="1" t="s">
        <v>379</v>
      </c>
      <c r="C2246" s="1">
        <v>85</v>
      </c>
      <c r="D2246" s="1" t="s">
        <v>334</v>
      </c>
      <c r="E2246" s="1" t="s">
        <v>109</v>
      </c>
      <c r="F2246" s="1" t="s">
        <v>1</v>
      </c>
      <c r="G2246" s="1" t="s">
        <v>355</v>
      </c>
      <c r="H2246" s="1" t="s">
        <v>180</v>
      </c>
      <c r="I2246" s="1" t="s">
        <v>181</v>
      </c>
      <c r="J2246" s="1">
        <v>0</v>
      </c>
      <c r="K2246" s="7">
        <v>0</v>
      </c>
    </row>
    <row r="2247" spans="1:11" x14ac:dyDescent="0.2">
      <c r="A2247" s="1">
        <v>2246</v>
      </c>
      <c r="B2247" s="1" t="s">
        <v>379</v>
      </c>
      <c r="C2247" s="1">
        <v>85</v>
      </c>
      <c r="D2247" s="1" t="s">
        <v>334</v>
      </c>
      <c r="E2247" s="1" t="s">
        <v>109</v>
      </c>
      <c r="F2247" s="1" t="s">
        <v>1</v>
      </c>
      <c r="G2247" s="1" t="s">
        <v>355</v>
      </c>
      <c r="H2247" s="1" t="s">
        <v>182</v>
      </c>
      <c r="I2247" s="1" t="s">
        <v>183</v>
      </c>
      <c r="J2247" s="1"/>
      <c r="K2247" s="7">
        <v>0</v>
      </c>
    </row>
    <row r="2248" spans="1:11" x14ac:dyDescent="0.2">
      <c r="A2248" s="1">
        <v>2247</v>
      </c>
      <c r="B2248" s="1" t="s">
        <v>379</v>
      </c>
      <c r="C2248" s="1">
        <v>85</v>
      </c>
      <c r="D2248" s="1" t="s">
        <v>334</v>
      </c>
      <c r="E2248" s="1" t="s">
        <v>109</v>
      </c>
      <c r="F2248" s="1" t="s">
        <v>1</v>
      </c>
      <c r="G2248" s="1" t="s">
        <v>353</v>
      </c>
      <c r="H2248" s="1" t="s">
        <v>184</v>
      </c>
      <c r="I2248" s="1" t="s">
        <v>185</v>
      </c>
      <c r="J2248" s="1"/>
      <c r="K2248" s="7">
        <v>0</v>
      </c>
    </row>
    <row r="2249" spans="1:11" x14ac:dyDescent="0.2">
      <c r="A2249" s="1">
        <v>2248</v>
      </c>
      <c r="B2249" s="1" t="s">
        <v>379</v>
      </c>
      <c r="C2249" s="1">
        <v>85</v>
      </c>
      <c r="D2249" s="1" t="s">
        <v>334</v>
      </c>
      <c r="E2249" s="1" t="s">
        <v>109</v>
      </c>
      <c r="F2249" s="1" t="s">
        <v>8</v>
      </c>
      <c r="G2249" s="1" t="s">
        <v>353</v>
      </c>
      <c r="H2249" s="1" t="s">
        <v>186</v>
      </c>
      <c r="I2249" s="1" t="s">
        <v>187</v>
      </c>
      <c r="J2249" s="1">
        <v>6.78</v>
      </c>
      <c r="K2249" s="7">
        <v>250866</v>
      </c>
    </row>
    <row r="2250" spans="1:11" x14ac:dyDescent="0.2">
      <c r="A2250" s="1">
        <v>2249</v>
      </c>
      <c r="B2250" s="1" t="s">
        <v>379</v>
      </c>
      <c r="C2250" s="1">
        <v>85</v>
      </c>
      <c r="D2250" s="1" t="s">
        <v>334</v>
      </c>
      <c r="E2250" s="1" t="s">
        <v>188</v>
      </c>
      <c r="F2250" s="1" t="s">
        <v>8</v>
      </c>
      <c r="G2250" s="1" t="s">
        <v>353</v>
      </c>
      <c r="H2250" s="1" t="s">
        <v>189</v>
      </c>
      <c r="I2250" s="1" t="s">
        <v>190</v>
      </c>
      <c r="J2250" s="1">
        <v>6.78</v>
      </c>
      <c r="K2250" s="7">
        <v>250866</v>
      </c>
    </row>
    <row r="2251" spans="1:11" x14ac:dyDescent="0.2">
      <c r="A2251" s="1">
        <v>2250</v>
      </c>
      <c r="B2251" s="1" t="s">
        <v>379</v>
      </c>
      <c r="C2251" s="1">
        <v>85</v>
      </c>
      <c r="D2251" s="1" t="s">
        <v>334</v>
      </c>
      <c r="E2251" s="1" t="s">
        <v>188</v>
      </c>
      <c r="F2251" s="1" t="s">
        <v>1</v>
      </c>
      <c r="G2251" s="1" t="s">
        <v>353</v>
      </c>
      <c r="H2251" s="1" t="s">
        <v>191</v>
      </c>
      <c r="I2251" s="1" t="s">
        <v>192</v>
      </c>
      <c r="J2251" s="1">
        <v>0</v>
      </c>
      <c r="K2251" s="7">
        <v>0</v>
      </c>
    </row>
    <row r="2252" spans="1:11" x14ac:dyDescent="0.2">
      <c r="A2252" s="1">
        <v>2251</v>
      </c>
      <c r="B2252" s="1" t="s">
        <v>379</v>
      </c>
      <c r="C2252" s="1">
        <v>85</v>
      </c>
      <c r="D2252" s="1" t="s">
        <v>334</v>
      </c>
      <c r="E2252" s="1" t="s">
        <v>188</v>
      </c>
      <c r="F2252" s="1" t="s">
        <v>1</v>
      </c>
      <c r="G2252" s="1" t="s">
        <v>353</v>
      </c>
      <c r="H2252" s="1" t="s">
        <v>193</v>
      </c>
      <c r="I2252" s="1" t="s">
        <v>194</v>
      </c>
      <c r="J2252" s="1">
        <v>0</v>
      </c>
      <c r="K2252" s="7">
        <v>0</v>
      </c>
    </row>
    <row r="2253" spans="1:11" x14ac:dyDescent="0.2">
      <c r="A2253" s="1">
        <v>2252</v>
      </c>
      <c r="B2253" s="1" t="s">
        <v>379</v>
      </c>
      <c r="C2253" s="1">
        <v>85</v>
      </c>
      <c r="D2253" s="1" t="s">
        <v>334</v>
      </c>
      <c r="E2253" s="1" t="s">
        <v>188</v>
      </c>
      <c r="F2253" s="1" t="s">
        <v>1</v>
      </c>
      <c r="G2253" s="1" t="s">
        <v>353</v>
      </c>
      <c r="H2253" s="1" t="s">
        <v>195</v>
      </c>
      <c r="I2253" s="1" t="s">
        <v>196</v>
      </c>
      <c r="J2253" s="1">
        <v>0</v>
      </c>
      <c r="K2253" s="7">
        <v>0</v>
      </c>
    </row>
    <row r="2254" spans="1:11" x14ac:dyDescent="0.2">
      <c r="A2254" s="1">
        <v>2253</v>
      </c>
      <c r="B2254" s="1" t="s">
        <v>379</v>
      </c>
      <c r="C2254" s="1">
        <v>85</v>
      </c>
      <c r="D2254" s="1" t="s">
        <v>334</v>
      </c>
      <c r="E2254" s="1" t="s">
        <v>188</v>
      </c>
      <c r="F2254" s="1" t="s">
        <v>1</v>
      </c>
      <c r="G2254" s="1" t="s">
        <v>353</v>
      </c>
      <c r="H2254" s="1" t="s">
        <v>197</v>
      </c>
      <c r="I2254" s="1" t="s">
        <v>198</v>
      </c>
      <c r="J2254" s="1"/>
      <c r="K2254" s="7">
        <v>0</v>
      </c>
    </row>
    <row r="2255" spans="1:11" x14ac:dyDescent="0.2">
      <c r="A2255" s="1">
        <v>2254</v>
      </c>
      <c r="B2255" s="1" t="s">
        <v>379</v>
      </c>
      <c r="C2255" s="1">
        <v>85</v>
      </c>
      <c r="D2255" s="1" t="s">
        <v>334</v>
      </c>
      <c r="E2255" s="1" t="s">
        <v>188</v>
      </c>
      <c r="F2255" s="1" t="s">
        <v>8</v>
      </c>
      <c r="G2255" s="1" t="s">
        <v>353</v>
      </c>
      <c r="H2255" s="1" t="s">
        <v>199</v>
      </c>
      <c r="I2255" s="1" t="s">
        <v>200</v>
      </c>
      <c r="J2255" s="1">
        <v>0</v>
      </c>
      <c r="K2255" s="7">
        <v>0</v>
      </c>
    </row>
    <row r="2256" spans="1:11" x14ac:dyDescent="0.2">
      <c r="A2256" s="1">
        <v>2255</v>
      </c>
      <c r="B2256" s="1" t="s">
        <v>379</v>
      </c>
      <c r="C2256" s="1">
        <v>85</v>
      </c>
      <c r="D2256" s="1" t="s">
        <v>334</v>
      </c>
      <c r="E2256" s="1" t="s">
        <v>188</v>
      </c>
      <c r="F2256" s="1" t="s">
        <v>1</v>
      </c>
      <c r="G2256" s="1" t="s">
        <v>353</v>
      </c>
      <c r="H2256" s="1" t="s">
        <v>201</v>
      </c>
      <c r="I2256" s="1" t="s">
        <v>202</v>
      </c>
      <c r="J2256" s="1"/>
      <c r="K2256" s="7">
        <v>0</v>
      </c>
    </row>
    <row r="2257" spans="1:11" x14ac:dyDescent="0.2">
      <c r="A2257" s="1">
        <v>2256</v>
      </c>
      <c r="B2257" s="1" t="s">
        <v>379</v>
      </c>
      <c r="C2257" s="1">
        <v>85</v>
      </c>
      <c r="D2257" s="1" t="s">
        <v>334</v>
      </c>
      <c r="E2257" s="1" t="s">
        <v>188</v>
      </c>
      <c r="F2257" s="1" t="s">
        <v>8</v>
      </c>
      <c r="G2257" s="1" t="s">
        <v>353</v>
      </c>
      <c r="H2257" s="1" t="s">
        <v>203</v>
      </c>
      <c r="I2257" s="1" t="s">
        <v>204</v>
      </c>
      <c r="J2257" s="1">
        <v>6.78</v>
      </c>
      <c r="K2257" s="7">
        <v>250866</v>
      </c>
    </row>
    <row r="2258" spans="1:11" x14ac:dyDescent="0.2">
      <c r="A2258" s="1">
        <v>2257</v>
      </c>
      <c r="B2258" s="1" t="s">
        <v>379</v>
      </c>
      <c r="C2258" s="1">
        <v>85</v>
      </c>
      <c r="D2258" s="1" t="s">
        <v>334</v>
      </c>
      <c r="E2258" s="1" t="s">
        <v>188</v>
      </c>
      <c r="F2258" s="1" t="s">
        <v>1</v>
      </c>
      <c r="G2258" s="1" t="s">
        <v>353</v>
      </c>
      <c r="H2258" s="1" t="s">
        <v>205</v>
      </c>
      <c r="I2258" s="1" t="s">
        <v>206</v>
      </c>
      <c r="J2258" s="1"/>
      <c r="K2258" s="7">
        <v>20310</v>
      </c>
    </row>
    <row r="2259" spans="1:11" x14ac:dyDescent="0.2">
      <c r="A2259" s="1">
        <v>2258</v>
      </c>
      <c r="B2259" s="1" t="s">
        <v>379</v>
      </c>
      <c r="C2259" s="1">
        <v>85</v>
      </c>
      <c r="D2259" s="1" t="s">
        <v>334</v>
      </c>
      <c r="E2259" s="1" t="s">
        <v>188</v>
      </c>
      <c r="F2259" s="1" t="s">
        <v>1</v>
      </c>
      <c r="G2259" s="1" t="s">
        <v>353</v>
      </c>
      <c r="H2259" s="1" t="s">
        <v>207</v>
      </c>
      <c r="I2259" s="1" t="s">
        <v>208</v>
      </c>
      <c r="J2259" s="1"/>
      <c r="K2259" s="7">
        <v>31669</v>
      </c>
    </row>
    <row r="2260" spans="1:11" x14ac:dyDescent="0.2">
      <c r="A2260" s="1">
        <v>2259</v>
      </c>
      <c r="B2260" s="1" t="s">
        <v>379</v>
      </c>
      <c r="C2260" s="1">
        <v>85</v>
      </c>
      <c r="D2260" s="1" t="s">
        <v>334</v>
      </c>
      <c r="E2260" s="1" t="s">
        <v>188</v>
      </c>
      <c r="F2260" s="1" t="s">
        <v>1</v>
      </c>
      <c r="G2260" s="1" t="s">
        <v>353</v>
      </c>
      <c r="H2260" s="1" t="s">
        <v>209</v>
      </c>
      <c r="I2260" s="1" t="s">
        <v>210</v>
      </c>
      <c r="J2260" s="1"/>
      <c r="K2260" s="7">
        <v>0</v>
      </c>
    </row>
    <row r="2261" spans="1:11" x14ac:dyDescent="0.2">
      <c r="A2261" s="1">
        <v>2260</v>
      </c>
      <c r="B2261" s="1" t="s">
        <v>379</v>
      </c>
      <c r="C2261" s="1">
        <v>85</v>
      </c>
      <c r="D2261" s="1" t="s">
        <v>334</v>
      </c>
      <c r="E2261" s="1" t="s">
        <v>188</v>
      </c>
      <c r="F2261" s="1" t="s">
        <v>8</v>
      </c>
      <c r="G2261" s="1" t="s">
        <v>353</v>
      </c>
      <c r="H2261" s="1" t="s">
        <v>211</v>
      </c>
      <c r="I2261" s="1" t="s">
        <v>212</v>
      </c>
      <c r="J2261" s="1"/>
      <c r="K2261" s="7">
        <v>302845</v>
      </c>
    </row>
    <row r="2262" spans="1:11" x14ac:dyDescent="0.2">
      <c r="A2262" s="1">
        <v>2261</v>
      </c>
      <c r="B2262" s="1" t="s">
        <v>379</v>
      </c>
      <c r="C2262" s="1">
        <v>85</v>
      </c>
      <c r="D2262" s="1" t="s">
        <v>334</v>
      </c>
      <c r="E2262" s="1" t="s">
        <v>188</v>
      </c>
      <c r="F2262" s="1" t="s">
        <v>1</v>
      </c>
      <c r="G2262" s="1" t="s">
        <v>353</v>
      </c>
      <c r="H2262" s="1" t="s">
        <v>213</v>
      </c>
      <c r="I2262" s="1" t="s">
        <v>214</v>
      </c>
      <c r="J2262" s="1"/>
      <c r="K2262" s="7">
        <v>0</v>
      </c>
    </row>
    <row r="2263" spans="1:11" x14ac:dyDescent="0.2">
      <c r="A2263" s="1">
        <v>2262</v>
      </c>
      <c r="B2263" s="1" t="s">
        <v>379</v>
      </c>
      <c r="C2263" s="1">
        <v>85</v>
      </c>
      <c r="D2263" s="1" t="s">
        <v>334</v>
      </c>
      <c r="E2263" s="1" t="s">
        <v>188</v>
      </c>
      <c r="F2263" s="1" t="s">
        <v>1</v>
      </c>
      <c r="G2263" s="1" t="s">
        <v>353</v>
      </c>
      <c r="H2263" s="1" t="s">
        <v>215</v>
      </c>
      <c r="I2263" s="1" t="s">
        <v>216</v>
      </c>
      <c r="J2263" s="1"/>
      <c r="K2263" s="7">
        <v>0</v>
      </c>
    </row>
    <row r="2264" spans="1:11" x14ac:dyDescent="0.2">
      <c r="A2264" s="1">
        <v>2263</v>
      </c>
      <c r="B2264" s="1" t="s">
        <v>379</v>
      </c>
      <c r="C2264" s="1">
        <v>85</v>
      </c>
      <c r="D2264" s="1" t="s">
        <v>334</v>
      </c>
      <c r="E2264" s="1" t="s">
        <v>188</v>
      </c>
      <c r="F2264" s="1" t="s">
        <v>1</v>
      </c>
      <c r="G2264" s="1" t="s">
        <v>353</v>
      </c>
      <c r="H2264" s="1" t="s">
        <v>217</v>
      </c>
      <c r="I2264" s="1" t="s">
        <v>218</v>
      </c>
      <c r="J2264" s="1"/>
      <c r="K2264" s="7">
        <v>0</v>
      </c>
    </row>
    <row r="2265" spans="1:11" x14ac:dyDescent="0.2">
      <c r="A2265" s="1">
        <v>2264</v>
      </c>
      <c r="B2265" s="1" t="s">
        <v>379</v>
      </c>
      <c r="C2265" s="1">
        <v>85</v>
      </c>
      <c r="D2265" s="1" t="s">
        <v>334</v>
      </c>
      <c r="E2265" s="1" t="s">
        <v>188</v>
      </c>
      <c r="F2265" s="1" t="s">
        <v>1</v>
      </c>
      <c r="G2265" s="1" t="s">
        <v>353</v>
      </c>
      <c r="H2265" s="1" t="s">
        <v>219</v>
      </c>
      <c r="I2265" s="1" t="s">
        <v>220</v>
      </c>
      <c r="J2265" s="1"/>
      <c r="K2265" s="7"/>
    </row>
    <row r="2266" spans="1:11" x14ac:dyDescent="0.2">
      <c r="A2266" s="1">
        <v>2265</v>
      </c>
      <c r="B2266" s="1" t="s">
        <v>379</v>
      </c>
      <c r="C2266" s="1">
        <v>85</v>
      </c>
      <c r="D2266" s="1" t="s">
        <v>334</v>
      </c>
      <c r="E2266" s="1" t="s">
        <v>188</v>
      </c>
      <c r="F2266" s="1" t="s">
        <v>8</v>
      </c>
      <c r="G2266" s="1" t="s">
        <v>353</v>
      </c>
      <c r="H2266" s="1" t="s">
        <v>221</v>
      </c>
      <c r="I2266" s="1" t="s">
        <v>222</v>
      </c>
      <c r="J2266" s="1"/>
      <c r="K2266" s="7">
        <v>0</v>
      </c>
    </row>
    <row r="2267" spans="1:11" x14ac:dyDescent="0.2">
      <c r="A2267" s="1">
        <v>2266</v>
      </c>
      <c r="B2267" s="1" t="s">
        <v>379</v>
      </c>
      <c r="C2267" s="1">
        <v>85</v>
      </c>
      <c r="D2267" s="1" t="s">
        <v>334</v>
      </c>
      <c r="E2267" s="1" t="s">
        <v>188</v>
      </c>
      <c r="F2267" s="1" t="s">
        <v>1</v>
      </c>
      <c r="G2267" s="1" t="s">
        <v>353</v>
      </c>
      <c r="H2267" s="1" t="s">
        <v>223</v>
      </c>
      <c r="I2267" s="1" t="s">
        <v>224</v>
      </c>
      <c r="J2267" s="1"/>
      <c r="K2267" s="7"/>
    </row>
    <row r="2268" spans="1:11" x14ac:dyDescent="0.2">
      <c r="A2268" s="1">
        <v>2267</v>
      </c>
      <c r="B2268" s="1" t="s">
        <v>379</v>
      </c>
      <c r="C2268" s="1">
        <v>85</v>
      </c>
      <c r="D2268" s="1" t="s">
        <v>334</v>
      </c>
      <c r="E2268" s="1" t="s">
        <v>188</v>
      </c>
      <c r="F2268" s="1" t="s">
        <v>1</v>
      </c>
      <c r="G2268" s="1" t="s">
        <v>353</v>
      </c>
      <c r="H2268" s="1" t="s">
        <v>225</v>
      </c>
      <c r="I2268" s="1" t="s">
        <v>226</v>
      </c>
      <c r="J2268" s="1"/>
      <c r="K2268" s="7"/>
    </row>
    <row r="2269" spans="1:11" x14ac:dyDescent="0.2">
      <c r="A2269" s="1">
        <v>2268</v>
      </c>
      <c r="B2269" s="1" t="s">
        <v>379</v>
      </c>
      <c r="C2269" s="1">
        <v>85</v>
      </c>
      <c r="D2269" s="1" t="s">
        <v>334</v>
      </c>
      <c r="E2269" s="1" t="s">
        <v>188</v>
      </c>
      <c r="F2269" s="1" t="s">
        <v>1</v>
      </c>
      <c r="G2269" s="1" t="s">
        <v>353</v>
      </c>
      <c r="H2269" s="1" t="s">
        <v>227</v>
      </c>
      <c r="I2269" s="1" t="s">
        <v>228</v>
      </c>
      <c r="J2269" s="1"/>
      <c r="K2269" s="7"/>
    </row>
    <row r="2270" spans="1:11" x14ac:dyDescent="0.2">
      <c r="A2270" s="1">
        <v>2269</v>
      </c>
      <c r="B2270" s="1" t="s">
        <v>379</v>
      </c>
      <c r="C2270" s="1">
        <v>85</v>
      </c>
      <c r="D2270" s="1" t="s">
        <v>334</v>
      </c>
      <c r="E2270" s="1" t="s">
        <v>188</v>
      </c>
      <c r="F2270" s="1" t="s">
        <v>1</v>
      </c>
      <c r="G2270" s="1" t="s">
        <v>353</v>
      </c>
      <c r="H2270" s="1" t="s">
        <v>229</v>
      </c>
      <c r="I2270" s="1" t="s">
        <v>230</v>
      </c>
      <c r="J2270" s="1"/>
      <c r="K2270" s="7"/>
    </row>
    <row r="2271" spans="1:11" x14ac:dyDescent="0.2">
      <c r="A2271" s="1">
        <v>2270</v>
      </c>
      <c r="B2271" s="1" t="s">
        <v>379</v>
      </c>
      <c r="C2271" s="1">
        <v>85</v>
      </c>
      <c r="D2271" s="1" t="s">
        <v>334</v>
      </c>
      <c r="E2271" s="1" t="s">
        <v>188</v>
      </c>
      <c r="F2271" s="1" t="s">
        <v>1</v>
      </c>
      <c r="G2271" s="1" t="s">
        <v>353</v>
      </c>
      <c r="H2271" s="1" t="s">
        <v>231</v>
      </c>
      <c r="I2271" s="1" t="s">
        <v>232</v>
      </c>
      <c r="J2271" s="1"/>
      <c r="K2271" s="7">
        <v>338</v>
      </c>
    </row>
    <row r="2272" spans="1:11" x14ac:dyDescent="0.2">
      <c r="A2272" s="1">
        <v>2271</v>
      </c>
      <c r="B2272" s="1" t="s">
        <v>379</v>
      </c>
      <c r="C2272" s="1">
        <v>85</v>
      </c>
      <c r="D2272" s="1" t="s">
        <v>334</v>
      </c>
      <c r="E2272" s="1" t="s">
        <v>188</v>
      </c>
      <c r="F2272" s="1" t="s">
        <v>1</v>
      </c>
      <c r="G2272" s="1" t="s">
        <v>353</v>
      </c>
      <c r="H2272" s="1" t="s">
        <v>233</v>
      </c>
      <c r="I2272" s="1" t="s">
        <v>234</v>
      </c>
      <c r="J2272" s="1"/>
      <c r="K2272" s="7">
        <v>5998</v>
      </c>
    </row>
    <row r="2273" spans="1:11" x14ac:dyDescent="0.2">
      <c r="A2273" s="1">
        <v>2272</v>
      </c>
      <c r="B2273" s="1" t="s">
        <v>379</v>
      </c>
      <c r="C2273" s="1">
        <v>85</v>
      </c>
      <c r="D2273" s="1" t="s">
        <v>334</v>
      </c>
      <c r="E2273" s="1" t="s">
        <v>188</v>
      </c>
      <c r="F2273" s="1" t="s">
        <v>1</v>
      </c>
      <c r="G2273" s="1" t="s">
        <v>353</v>
      </c>
      <c r="H2273" s="1" t="s">
        <v>235</v>
      </c>
      <c r="I2273" s="1" t="s">
        <v>236</v>
      </c>
      <c r="J2273" s="1"/>
      <c r="K2273" s="7">
        <v>33</v>
      </c>
    </row>
    <row r="2274" spans="1:11" x14ac:dyDescent="0.2">
      <c r="A2274" s="1">
        <v>2273</v>
      </c>
      <c r="B2274" s="1" t="s">
        <v>379</v>
      </c>
      <c r="C2274" s="1">
        <v>85</v>
      </c>
      <c r="D2274" s="1" t="s">
        <v>334</v>
      </c>
      <c r="E2274" s="1" t="s">
        <v>188</v>
      </c>
      <c r="F2274" s="1" t="s">
        <v>1</v>
      </c>
      <c r="G2274" s="1" t="s">
        <v>353</v>
      </c>
      <c r="H2274" s="1" t="s">
        <v>237</v>
      </c>
      <c r="I2274" s="1" t="s">
        <v>238</v>
      </c>
      <c r="J2274" s="1"/>
      <c r="K2274" s="7">
        <v>0</v>
      </c>
    </row>
    <row r="2275" spans="1:11" x14ac:dyDescent="0.2">
      <c r="A2275" s="1">
        <v>2274</v>
      </c>
      <c r="B2275" s="1" t="s">
        <v>379</v>
      </c>
      <c r="C2275" s="1">
        <v>85</v>
      </c>
      <c r="D2275" s="1" t="s">
        <v>334</v>
      </c>
      <c r="E2275" s="1" t="s">
        <v>188</v>
      </c>
      <c r="F2275" s="1" t="s">
        <v>1</v>
      </c>
      <c r="G2275" s="1" t="s">
        <v>353</v>
      </c>
      <c r="H2275" s="1" t="s">
        <v>239</v>
      </c>
      <c r="I2275" s="1" t="s">
        <v>240</v>
      </c>
      <c r="J2275" s="1"/>
      <c r="K2275" s="7">
        <v>0</v>
      </c>
    </row>
    <row r="2276" spans="1:11" x14ac:dyDescent="0.2">
      <c r="A2276" s="1">
        <v>2275</v>
      </c>
      <c r="B2276" s="1" t="s">
        <v>379</v>
      </c>
      <c r="C2276" s="1">
        <v>85</v>
      </c>
      <c r="D2276" s="1" t="s">
        <v>334</v>
      </c>
      <c r="E2276" s="1" t="s">
        <v>188</v>
      </c>
      <c r="F2276" s="1" t="s">
        <v>1</v>
      </c>
      <c r="G2276" s="1" t="s">
        <v>353</v>
      </c>
      <c r="H2276" s="1" t="s">
        <v>241</v>
      </c>
      <c r="I2276" s="1" t="s">
        <v>242</v>
      </c>
      <c r="J2276" s="1"/>
      <c r="K2276" s="7"/>
    </row>
    <row r="2277" spans="1:11" x14ac:dyDescent="0.2">
      <c r="A2277" s="1">
        <v>2276</v>
      </c>
      <c r="B2277" s="1" t="s">
        <v>379</v>
      </c>
      <c r="C2277" s="1">
        <v>85</v>
      </c>
      <c r="D2277" s="1" t="s">
        <v>334</v>
      </c>
      <c r="E2277" s="1" t="s">
        <v>188</v>
      </c>
      <c r="F2277" s="1" t="s">
        <v>1</v>
      </c>
      <c r="G2277" s="1" t="s">
        <v>353</v>
      </c>
      <c r="H2277" s="1" t="s">
        <v>243</v>
      </c>
      <c r="I2277" s="1" t="s">
        <v>244</v>
      </c>
      <c r="J2277" s="1"/>
      <c r="K2277" s="7"/>
    </row>
    <row r="2278" spans="1:11" x14ac:dyDescent="0.2">
      <c r="A2278" s="1">
        <v>2277</v>
      </c>
      <c r="B2278" s="1" t="s">
        <v>379</v>
      </c>
      <c r="C2278" s="1">
        <v>85</v>
      </c>
      <c r="D2278" s="1" t="s">
        <v>334</v>
      </c>
      <c r="E2278" s="1" t="s">
        <v>188</v>
      </c>
      <c r="F2278" s="1" t="s">
        <v>1</v>
      </c>
      <c r="G2278" s="1" t="s">
        <v>353</v>
      </c>
      <c r="H2278" s="1" t="s">
        <v>245</v>
      </c>
      <c r="I2278" s="1" t="s">
        <v>246</v>
      </c>
      <c r="J2278" s="1"/>
      <c r="K2278" s="7"/>
    </row>
    <row r="2279" spans="1:11" x14ac:dyDescent="0.2">
      <c r="A2279" s="1">
        <v>2278</v>
      </c>
      <c r="B2279" s="1" t="s">
        <v>379</v>
      </c>
      <c r="C2279" s="1">
        <v>85</v>
      </c>
      <c r="D2279" s="1" t="s">
        <v>334</v>
      </c>
      <c r="E2279" s="1" t="s">
        <v>188</v>
      </c>
      <c r="F2279" s="1" t="s">
        <v>1</v>
      </c>
      <c r="G2279" s="1" t="s">
        <v>353</v>
      </c>
      <c r="H2279" s="1" t="s">
        <v>247</v>
      </c>
      <c r="I2279" s="1" t="s">
        <v>248</v>
      </c>
      <c r="J2279" s="1"/>
      <c r="K2279" s="7">
        <v>23125</v>
      </c>
    </row>
    <row r="2280" spans="1:11" x14ac:dyDescent="0.2">
      <c r="A2280" s="1">
        <v>2279</v>
      </c>
      <c r="B2280" s="1" t="s">
        <v>379</v>
      </c>
      <c r="C2280" s="1">
        <v>85</v>
      </c>
      <c r="D2280" s="1" t="s">
        <v>334</v>
      </c>
      <c r="E2280" s="1" t="s">
        <v>188</v>
      </c>
      <c r="F2280" s="1" t="s">
        <v>1</v>
      </c>
      <c r="G2280" s="1" t="s">
        <v>353</v>
      </c>
      <c r="H2280" s="1" t="s">
        <v>249</v>
      </c>
      <c r="I2280" s="1" t="s">
        <v>250</v>
      </c>
      <c r="J2280" s="1"/>
      <c r="K2280" s="7"/>
    </row>
    <row r="2281" spans="1:11" x14ac:dyDescent="0.2">
      <c r="A2281" s="1">
        <v>2280</v>
      </c>
      <c r="B2281" s="1" t="s">
        <v>379</v>
      </c>
      <c r="C2281" s="1">
        <v>85</v>
      </c>
      <c r="D2281" s="1" t="s">
        <v>334</v>
      </c>
      <c r="E2281" s="1" t="s">
        <v>188</v>
      </c>
      <c r="F2281" s="1" t="s">
        <v>1</v>
      </c>
      <c r="G2281" s="1" t="s">
        <v>353</v>
      </c>
      <c r="H2281" s="1" t="s">
        <v>251</v>
      </c>
      <c r="I2281" s="1" t="s">
        <v>252</v>
      </c>
      <c r="J2281" s="1"/>
      <c r="K2281" s="7"/>
    </row>
    <row r="2282" spans="1:11" x14ac:dyDescent="0.2">
      <c r="A2282" s="1">
        <v>2281</v>
      </c>
      <c r="B2282" s="1" t="s">
        <v>379</v>
      </c>
      <c r="C2282" s="1">
        <v>85</v>
      </c>
      <c r="D2282" s="1" t="s">
        <v>334</v>
      </c>
      <c r="E2282" s="1" t="s">
        <v>188</v>
      </c>
      <c r="F2282" s="1" t="s">
        <v>1</v>
      </c>
      <c r="G2282" s="1" t="s">
        <v>353</v>
      </c>
      <c r="H2282" s="1" t="s">
        <v>253</v>
      </c>
      <c r="I2282" s="1" t="s">
        <v>254</v>
      </c>
      <c r="J2282" s="1"/>
      <c r="K2282" s="7"/>
    </row>
    <row r="2283" spans="1:11" x14ac:dyDescent="0.2">
      <c r="A2283" s="1">
        <v>2282</v>
      </c>
      <c r="B2283" s="1" t="s">
        <v>379</v>
      </c>
      <c r="C2283" s="1">
        <v>85</v>
      </c>
      <c r="D2283" s="1" t="s">
        <v>334</v>
      </c>
      <c r="E2283" s="1" t="s">
        <v>188</v>
      </c>
      <c r="F2283" s="1" t="s">
        <v>1</v>
      </c>
      <c r="G2283" s="1" t="s">
        <v>353</v>
      </c>
      <c r="H2283" s="1" t="s">
        <v>255</v>
      </c>
      <c r="I2283" s="1" t="s">
        <v>256</v>
      </c>
      <c r="J2283" s="1"/>
      <c r="K2283" s="7"/>
    </row>
    <row r="2284" spans="1:11" x14ac:dyDescent="0.2">
      <c r="A2284" s="1">
        <v>2283</v>
      </c>
      <c r="B2284" s="1" t="s">
        <v>379</v>
      </c>
      <c r="C2284" s="1">
        <v>85</v>
      </c>
      <c r="D2284" s="1" t="s">
        <v>334</v>
      </c>
      <c r="E2284" s="1" t="s">
        <v>188</v>
      </c>
      <c r="F2284" s="1" t="s">
        <v>1</v>
      </c>
      <c r="G2284" s="1" t="s">
        <v>353</v>
      </c>
      <c r="H2284" s="1" t="s">
        <v>257</v>
      </c>
      <c r="I2284" s="1" t="s">
        <v>258</v>
      </c>
      <c r="J2284" s="1"/>
      <c r="K2284" s="7"/>
    </row>
    <row r="2285" spans="1:11" x14ac:dyDescent="0.2">
      <c r="A2285" s="1">
        <v>2284</v>
      </c>
      <c r="B2285" s="1" t="s">
        <v>379</v>
      </c>
      <c r="C2285" s="1">
        <v>85</v>
      </c>
      <c r="D2285" s="1" t="s">
        <v>334</v>
      </c>
      <c r="E2285" s="1" t="s">
        <v>188</v>
      </c>
      <c r="F2285" s="1" t="s">
        <v>8</v>
      </c>
      <c r="G2285" s="1" t="s">
        <v>353</v>
      </c>
      <c r="H2285" s="1" t="s">
        <v>259</v>
      </c>
      <c r="I2285" s="1" t="s">
        <v>260</v>
      </c>
      <c r="J2285" s="1"/>
      <c r="K2285" s="7">
        <v>29494</v>
      </c>
    </row>
    <row r="2286" spans="1:11" x14ac:dyDescent="0.2">
      <c r="A2286" s="1">
        <v>2285</v>
      </c>
      <c r="B2286" s="1" t="s">
        <v>379</v>
      </c>
      <c r="C2286" s="1">
        <v>85</v>
      </c>
      <c r="D2286" s="1" t="s">
        <v>334</v>
      </c>
      <c r="E2286" s="1" t="s">
        <v>188</v>
      </c>
      <c r="F2286" s="1" t="s">
        <v>1</v>
      </c>
      <c r="G2286" s="1" t="s">
        <v>353</v>
      </c>
      <c r="H2286" s="1" t="s">
        <v>261</v>
      </c>
      <c r="I2286" s="1" t="s">
        <v>262</v>
      </c>
      <c r="J2286" s="1"/>
      <c r="K2286" s="7">
        <v>4970</v>
      </c>
    </row>
    <row r="2287" spans="1:11" x14ac:dyDescent="0.2">
      <c r="A2287" s="1">
        <v>2286</v>
      </c>
      <c r="B2287" s="1" t="s">
        <v>379</v>
      </c>
      <c r="C2287" s="1">
        <v>85</v>
      </c>
      <c r="D2287" s="1" t="s">
        <v>334</v>
      </c>
      <c r="E2287" s="1" t="s">
        <v>188</v>
      </c>
      <c r="F2287" s="1" t="s">
        <v>1</v>
      </c>
      <c r="G2287" s="1" t="s">
        <v>353</v>
      </c>
      <c r="H2287" s="1" t="s">
        <v>263</v>
      </c>
      <c r="I2287" s="1" t="s">
        <v>264</v>
      </c>
      <c r="J2287" s="1"/>
      <c r="K2287" s="7"/>
    </row>
    <row r="2288" spans="1:11" x14ac:dyDescent="0.2">
      <c r="A2288" s="1">
        <v>2287</v>
      </c>
      <c r="B2288" s="1" t="s">
        <v>379</v>
      </c>
      <c r="C2288" s="1">
        <v>85</v>
      </c>
      <c r="D2288" s="1" t="s">
        <v>334</v>
      </c>
      <c r="E2288" s="1" t="s">
        <v>188</v>
      </c>
      <c r="F2288" s="1" t="s">
        <v>1</v>
      </c>
      <c r="G2288" s="1" t="s">
        <v>353</v>
      </c>
      <c r="H2288" s="1" t="s">
        <v>265</v>
      </c>
      <c r="I2288" s="1" t="s">
        <v>266</v>
      </c>
      <c r="J2288" s="1"/>
      <c r="K2288" s="7"/>
    </row>
    <row r="2289" spans="1:11" x14ac:dyDescent="0.2">
      <c r="A2289" s="1">
        <v>2288</v>
      </c>
      <c r="B2289" s="1" t="s">
        <v>379</v>
      </c>
      <c r="C2289" s="1">
        <v>85</v>
      </c>
      <c r="D2289" s="1" t="s">
        <v>334</v>
      </c>
      <c r="E2289" s="1" t="s">
        <v>188</v>
      </c>
      <c r="F2289" s="1" t="s">
        <v>1</v>
      </c>
      <c r="G2289" s="1" t="s">
        <v>353</v>
      </c>
      <c r="H2289" s="1" t="s">
        <v>267</v>
      </c>
      <c r="I2289" s="1" t="s">
        <v>268</v>
      </c>
      <c r="J2289" s="1"/>
      <c r="K2289" s="7"/>
    </row>
    <row r="2290" spans="1:11" x14ac:dyDescent="0.2">
      <c r="A2290" s="1">
        <v>2289</v>
      </c>
      <c r="B2290" s="1" t="s">
        <v>379</v>
      </c>
      <c r="C2290" s="1">
        <v>85</v>
      </c>
      <c r="D2290" s="1" t="s">
        <v>334</v>
      </c>
      <c r="E2290" s="1" t="s">
        <v>188</v>
      </c>
      <c r="F2290" s="1" t="s">
        <v>1</v>
      </c>
      <c r="G2290" s="1" t="s">
        <v>353</v>
      </c>
      <c r="H2290" s="1" t="s">
        <v>269</v>
      </c>
      <c r="I2290" s="1" t="s">
        <v>270</v>
      </c>
      <c r="J2290" s="1"/>
      <c r="K2290" s="7"/>
    </row>
    <row r="2291" spans="1:11" x14ac:dyDescent="0.2">
      <c r="A2291" s="1">
        <v>2290</v>
      </c>
      <c r="B2291" s="1" t="s">
        <v>379</v>
      </c>
      <c r="C2291" s="1">
        <v>85</v>
      </c>
      <c r="D2291" s="1" t="s">
        <v>334</v>
      </c>
      <c r="E2291" s="1" t="s">
        <v>188</v>
      </c>
      <c r="F2291" s="1" t="s">
        <v>1</v>
      </c>
      <c r="G2291" s="1" t="s">
        <v>353</v>
      </c>
      <c r="H2291" s="1" t="s">
        <v>271</v>
      </c>
      <c r="I2291" s="1" t="s">
        <v>272</v>
      </c>
      <c r="J2291" s="1"/>
      <c r="K2291" s="7">
        <v>700</v>
      </c>
    </row>
    <row r="2292" spans="1:11" x14ac:dyDescent="0.2">
      <c r="A2292" s="1">
        <v>2291</v>
      </c>
      <c r="B2292" s="1" t="s">
        <v>379</v>
      </c>
      <c r="C2292" s="1">
        <v>85</v>
      </c>
      <c r="D2292" s="1" t="s">
        <v>334</v>
      </c>
      <c r="E2292" s="1" t="s">
        <v>188</v>
      </c>
      <c r="F2292" s="1" t="s">
        <v>8</v>
      </c>
      <c r="G2292" s="1" t="s">
        <v>353</v>
      </c>
      <c r="H2292" s="1" t="s">
        <v>273</v>
      </c>
      <c r="I2292" s="1" t="s">
        <v>274</v>
      </c>
      <c r="J2292" s="1"/>
      <c r="K2292" s="7">
        <v>5670</v>
      </c>
    </row>
    <row r="2293" spans="1:11" x14ac:dyDescent="0.2">
      <c r="A2293" s="1">
        <v>2292</v>
      </c>
      <c r="B2293" s="1" t="s">
        <v>379</v>
      </c>
      <c r="C2293" s="1">
        <v>85</v>
      </c>
      <c r="D2293" s="1" t="s">
        <v>334</v>
      </c>
      <c r="E2293" s="1" t="s">
        <v>188</v>
      </c>
      <c r="F2293" s="1" t="s">
        <v>1</v>
      </c>
      <c r="G2293" s="1" t="s">
        <v>353</v>
      </c>
      <c r="H2293" s="1" t="s">
        <v>275</v>
      </c>
      <c r="I2293" s="1" t="s">
        <v>276</v>
      </c>
      <c r="J2293" s="1"/>
      <c r="K2293" s="7">
        <v>43603</v>
      </c>
    </row>
    <row r="2294" spans="1:11" x14ac:dyDescent="0.2">
      <c r="A2294" s="1">
        <v>2293</v>
      </c>
      <c r="B2294" s="1" t="s">
        <v>379</v>
      </c>
      <c r="C2294" s="1">
        <v>85</v>
      </c>
      <c r="D2294" s="1" t="s">
        <v>334</v>
      </c>
      <c r="E2294" s="1" t="s">
        <v>188</v>
      </c>
      <c r="F2294" s="1" t="s">
        <v>8</v>
      </c>
      <c r="G2294" s="1" t="s">
        <v>353</v>
      </c>
      <c r="H2294" s="1" t="s">
        <v>277</v>
      </c>
      <c r="I2294" s="1" t="s">
        <v>278</v>
      </c>
      <c r="J2294" s="1"/>
      <c r="K2294" s="7">
        <v>381612</v>
      </c>
    </row>
    <row r="2295" spans="1:11" x14ac:dyDescent="0.2">
      <c r="A2295" s="1">
        <v>2294</v>
      </c>
      <c r="B2295" s="1" t="s">
        <v>379</v>
      </c>
      <c r="C2295" s="1">
        <v>85</v>
      </c>
      <c r="D2295" s="1" t="s">
        <v>334</v>
      </c>
      <c r="E2295" s="1" t="s">
        <v>188</v>
      </c>
      <c r="F2295" s="1" t="s">
        <v>1</v>
      </c>
      <c r="G2295" s="1" t="s">
        <v>353</v>
      </c>
      <c r="H2295" s="1" t="s">
        <v>279</v>
      </c>
      <c r="I2295" s="1" t="s">
        <v>280</v>
      </c>
      <c r="J2295" s="1"/>
      <c r="K2295" s="7"/>
    </row>
    <row r="2296" spans="1:11" x14ac:dyDescent="0.2">
      <c r="A2296" s="1">
        <v>2295</v>
      </c>
      <c r="B2296" s="1" t="s">
        <v>379</v>
      </c>
      <c r="C2296" s="1">
        <v>85</v>
      </c>
      <c r="D2296" s="1" t="s">
        <v>334</v>
      </c>
      <c r="E2296" s="1" t="s">
        <v>188</v>
      </c>
      <c r="F2296" s="1" t="s">
        <v>1</v>
      </c>
      <c r="G2296" s="1" t="s">
        <v>353</v>
      </c>
      <c r="H2296" s="1" t="s">
        <v>281</v>
      </c>
      <c r="I2296" s="1" t="s">
        <v>282</v>
      </c>
      <c r="J2296" s="1"/>
      <c r="K2296" s="7">
        <v>1018</v>
      </c>
    </row>
    <row r="2297" spans="1:11" x14ac:dyDescent="0.2">
      <c r="A2297" s="1">
        <v>2296</v>
      </c>
      <c r="B2297" s="1" t="s">
        <v>379</v>
      </c>
      <c r="C2297" s="1">
        <v>85</v>
      </c>
      <c r="D2297" s="1" t="s">
        <v>334</v>
      </c>
      <c r="E2297" s="1" t="s">
        <v>188</v>
      </c>
      <c r="F2297" s="1" t="s">
        <v>8</v>
      </c>
      <c r="G2297" s="1" t="s">
        <v>353</v>
      </c>
      <c r="H2297" s="1" t="s">
        <v>283</v>
      </c>
      <c r="I2297" s="1" t="s">
        <v>284</v>
      </c>
      <c r="J2297" s="1"/>
      <c r="K2297" s="7">
        <v>382630</v>
      </c>
    </row>
    <row r="2298" spans="1:11" x14ac:dyDescent="0.2">
      <c r="A2298" s="1">
        <v>2297</v>
      </c>
      <c r="B2298" s="1" t="s">
        <v>379</v>
      </c>
      <c r="C2298" s="1">
        <v>85</v>
      </c>
      <c r="D2298" s="1" t="s">
        <v>334</v>
      </c>
      <c r="E2298" s="1" t="s">
        <v>188</v>
      </c>
      <c r="F2298" s="1" t="s">
        <v>8</v>
      </c>
      <c r="G2298" s="1" t="s">
        <v>353</v>
      </c>
      <c r="H2298" s="1" t="s">
        <v>285</v>
      </c>
      <c r="I2298" s="1" t="s">
        <v>286</v>
      </c>
      <c r="J2298" s="1"/>
      <c r="K2298" s="7">
        <v>368426</v>
      </c>
    </row>
    <row r="2299" spans="1:11" x14ac:dyDescent="0.2">
      <c r="A2299" s="1">
        <v>2298</v>
      </c>
      <c r="B2299" s="1" t="s">
        <v>379</v>
      </c>
      <c r="C2299" s="1">
        <v>85</v>
      </c>
      <c r="D2299" s="1" t="s">
        <v>334</v>
      </c>
      <c r="E2299" s="1" t="s">
        <v>188</v>
      </c>
      <c r="F2299" s="1" t="s">
        <v>1</v>
      </c>
      <c r="G2299" s="1" t="s">
        <v>353</v>
      </c>
      <c r="H2299" s="1" t="s">
        <v>287</v>
      </c>
      <c r="I2299" s="1" t="s">
        <v>288</v>
      </c>
      <c r="J2299" s="1"/>
      <c r="K2299" s="7">
        <v>-14204</v>
      </c>
    </row>
    <row r="2300" spans="1:11" x14ac:dyDescent="0.2">
      <c r="A2300" s="1">
        <v>2299</v>
      </c>
      <c r="B2300" s="1" t="s">
        <v>379</v>
      </c>
      <c r="C2300" s="1">
        <v>85</v>
      </c>
      <c r="D2300" s="1" t="s">
        <v>334</v>
      </c>
      <c r="E2300" s="1" t="s">
        <v>289</v>
      </c>
      <c r="F2300" s="1" t="s">
        <v>1</v>
      </c>
      <c r="G2300" s="1" t="s">
        <v>353</v>
      </c>
      <c r="H2300" s="1" t="s">
        <v>290</v>
      </c>
      <c r="I2300" s="1" t="s">
        <v>291</v>
      </c>
      <c r="J2300" s="1"/>
      <c r="K2300" s="7"/>
    </row>
    <row r="2301" spans="1:11" x14ac:dyDescent="0.2">
      <c r="A2301" s="1">
        <v>2300</v>
      </c>
      <c r="B2301" s="1" t="s">
        <v>379</v>
      </c>
      <c r="C2301" s="1">
        <v>85</v>
      </c>
      <c r="D2301" s="1" t="s">
        <v>334</v>
      </c>
      <c r="E2301" s="1" t="s">
        <v>289</v>
      </c>
      <c r="F2301" s="1" t="s">
        <v>1</v>
      </c>
      <c r="G2301" s="1" t="s">
        <v>353</v>
      </c>
      <c r="H2301" s="1" t="s">
        <v>292</v>
      </c>
      <c r="I2301" s="1" t="s">
        <v>293</v>
      </c>
      <c r="J2301" s="1"/>
      <c r="K2301" s="7"/>
    </row>
    <row r="2302" spans="1:11" x14ac:dyDescent="0.2">
      <c r="A2302" s="1">
        <v>2301</v>
      </c>
      <c r="B2302" s="1" t="s">
        <v>379</v>
      </c>
      <c r="C2302" s="1">
        <v>85</v>
      </c>
      <c r="D2302" s="1" t="s">
        <v>334</v>
      </c>
      <c r="E2302" s="1" t="s">
        <v>289</v>
      </c>
      <c r="F2302" s="1" t="s">
        <v>1</v>
      </c>
      <c r="G2302" s="1" t="s">
        <v>353</v>
      </c>
      <c r="H2302" s="1" t="s">
        <v>294</v>
      </c>
      <c r="I2302" s="1" t="s">
        <v>295</v>
      </c>
      <c r="J2302" s="1"/>
      <c r="K2302" s="7"/>
    </row>
    <row r="2303" spans="1:11" x14ac:dyDescent="0.2">
      <c r="A2303" s="1">
        <v>2302</v>
      </c>
      <c r="B2303" s="1" t="s">
        <v>379</v>
      </c>
      <c r="C2303" s="1">
        <v>85</v>
      </c>
      <c r="D2303" s="1" t="s">
        <v>334</v>
      </c>
      <c r="E2303" s="1" t="s">
        <v>289</v>
      </c>
      <c r="F2303" s="1" t="s">
        <v>1</v>
      </c>
      <c r="G2303" s="1" t="s">
        <v>353</v>
      </c>
      <c r="H2303" s="1" t="s">
        <v>296</v>
      </c>
      <c r="I2303" s="1" t="s">
        <v>297</v>
      </c>
      <c r="J2303" s="1"/>
      <c r="K2303" s="7"/>
    </row>
    <row r="2304" spans="1:11" x14ac:dyDescent="0.2">
      <c r="A2304" s="1">
        <v>2303</v>
      </c>
      <c r="B2304" s="1" t="s">
        <v>379</v>
      </c>
      <c r="C2304" s="1">
        <v>85</v>
      </c>
      <c r="D2304" s="1" t="s">
        <v>334</v>
      </c>
      <c r="E2304" s="1" t="s">
        <v>289</v>
      </c>
      <c r="F2304" s="1" t="s">
        <v>1</v>
      </c>
      <c r="G2304" s="1" t="s">
        <v>353</v>
      </c>
      <c r="H2304" s="1" t="s">
        <v>298</v>
      </c>
      <c r="I2304" s="1" t="s">
        <v>299</v>
      </c>
      <c r="J2304" s="1"/>
      <c r="K2304" s="7"/>
    </row>
    <row r="2305" spans="1:11" x14ac:dyDescent="0.2">
      <c r="A2305" s="1">
        <v>2304</v>
      </c>
      <c r="B2305" s="1" t="s">
        <v>379</v>
      </c>
      <c r="C2305" s="1">
        <v>85</v>
      </c>
      <c r="D2305" s="1" t="s">
        <v>334</v>
      </c>
      <c r="E2305" s="1" t="s">
        <v>289</v>
      </c>
      <c r="F2305" s="1" t="s">
        <v>1</v>
      </c>
      <c r="G2305" s="1" t="s">
        <v>353</v>
      </c>
      <c r="H2305" s="1" t="s">
        <v>300</v>
      </c>
      <c r="I2305" s="1" t="s">
        <v>301</v>
      </c>
      <c r="J2305" s="1"/>
      <c r="K2305" s="7"/>
    </row>
    <row r="2306" spans="1:11" x14ac:dyDescent="0.2">
      <c r="A2306" s="1">
        <v>2305</v>
      </c>
      <c r="B2306" s="1" t="s">
        <v>379</v>
      </c>
      <c r="C2306" s="1">
        <v>85</v>
      </c>
      <c r="D2306" s="1" t="s">
        <v>334</v>
      </c>
      <c r="E2306" s="1" t="s">
        <v>289</v>
      </c>
      <c r="F2306" s="1" t="s">
        <v>1</v>
      </c>
      <c r="G2306" s="1" t="s">
        <v>353</v>
      </c>
      <c r="H2306" s="1" t="s">
        <v>302</v>
      </c>
      <c r="I2306" s="1" t="s">
        <v>303</v>
      </c>
      <c r="J2306" s="1"/>
      <c r="K2306" s="7"/>
    </row>
    <row r="2307" spans="1:11" x14ac:dyDescent="0.2">
      <c r="A2307" s="1">
        <v>2306</v>
      </c>
      <c r="B2307" s="1" t="s">
        <v>379</v>
      </c>
      <c r="C2307" s="1">
        <v>85</v>
      </c>
      <c r="D2307" s="1" t="s">
        <v>334</v>
      </c>
      <c r="E2307" s="1" t="s">
        <v>289</v>
      </c>
      <c r="F2307" s="1" t="s">
        <v>8</v>
      </c>
      <c r="G2307" s="1" t="s">
        <v>353</v>
      </c>
      <c r="H2307" s="1" t="s">
        <v>304</v>
      </c>
      <c r="I2307" s="1" t="s">
        <v>305</v>
      </c>
      <c r="J2307" s="1"/>
      <c r="K2307" s="7">
        <v>0</v>
      </c>
    </row>
    <row r="2308" spans="1:11" x14ac:dyDescent="0.2">
      <c r="A2308" s="1">
        <v>2307</v>
      </c>
      <c r="B2308" s="1" t="s">
        <v>379</v>
      </c>
      <c r="C2308" s="1">
        <v>85</v>
      </c>
      <c r="D2308" s="1" t="s">
        <v>334</v>
      </c>
      <c r="E2308" s="1" t="s">
        <v>289</v>
      </c>
      <c r="F2308" s="1" t="s">
        <v>8</v>
      </c>
      <c r="G2308" s="1" t="s">
        <v>353</v>
      </c>
      <c r="H2308" s="1" t="s">
        <v>306</v>
      </c>
      <c r="I2308" s="1" t="s">
        <v>307</v>
      </c>
      <c r="J2308" s="1"/>
      <c r="K2308" s="7">
        <v>1018</v>
      </c>
    </row>
    <row r="2309" spans="1:11" x14ac:dyDescent="0.2">
      <c r="A2309" s="1">
        <v>2308</v>
      </c>
      <c r="B2309" s="1" t="s">
        <v>379</v>
      </c>
      <c r="C2309" s="1">
        <v>85</v>
      </c>
      <c r="D2309" s="1" t="s">
        <v>334</v>
      </c>
      <c r="E2309" s="1" t="s">
        <v>289</v>
      </c>
      <c r="F2309" s="1" t="s">
        <v>1</v>
      </c>
      <c r="G2309" s="1" t="s">
        <v>353</v>
      </c>
      <c r="H2309" s="1" t="s">
        <v>308</v>
      </c>
      <c r="I2309" s="1" t="s">
        <v>309</v>
      </c>
      <c r="J2309" s="1"/>
      <c r="K2309" s="7">
        <v>1018</v>
      </c>
    </row>
    <row r="2310" spans="1:11" x14ac:dyDescent="0.2">
      <c r="A2310" s="1">
        <v>2309</v>
      </c>
      <c r="B2310" s="1" t="s">
        <v>379</v>
      </c>
      <c r="C2310" s="1">
        <v>85</v>
      </c>
      <c r="D2310" s="1" t="s">
        <v>334</v>
      </c>
      <c r="E2310" s="1" t="s">
        <v>289</v>
      </c>
      <c r="F2310" s="1" t="s">
        <v>1</v>
      </c>
      <c r="G2310" s="1" t="s">
        <v>353</v>
      </c>
      <c r="H2310" s="1" t="s">
        <v>310</v>
      </c>
      <c r="I2310" s="1" t="s">
        <v>311</v>
      </c>
      <c r="J2310" s="1"/>
      <c r="K2310" s="7"/>
    </row>
    <row r="2311" spans="1:11" x14ac:dyDescent="0.2">
      <c r="A2311" s="1">
        <v>2310</v>
      </c>
      <c r="B2311" s="1" t="s">
        <v>379</v>
      </c>
      <c r="C2311" s="1">
        <v>85</v>
      </c>
      <c r="D2311" s="1" t="s">
        <v>334</v>
      </c>
      <c r="E2311" s="1" t="s">
        <v>289</v>
      </c>
      <c r="F2311" s="1" t="s">
        <v>1</v>
      </c>
      <c r="G2311" s="1" t="s">
        <v>353</v>
      </c>
      <c r="H2311" s="1" t="s">
        <v>312</v>
      </c>
      <c r="I2311" s="1" t="s">
        <v>313</v>
      </c>
      <c r="J2311" s="1"/>
      <c r="K2311" s="7">
        <v>0</v>
      </c>
    </row>
    <row r="2312" spans="1:11" x14ac:dyDescent="0.2">
      <c r="A2312" s="1">
        <v>2311</v>
      </c>
      <c r="B2312" s="1" t="s">
        <v>340</v>
      </c>
      <c r="C2312" s="1">
        <v>68</v>
      </c>
      <c r="D2312" s="1" t="s">
        <v>339</v>
      </c>
      <c r="E2312" s="1" t="s">
        <v>0</v>
      </c>
      <c r="F2312" s="1" t="s">
        <v>1</v>
      </c>
      <c r="G2312" s="1" t="s">
        <v>353</v>
      </c>
      <c r="H2312" s="1" t="s">
        <v>2</v>
      </c>
      <c r="I2312" s="1" t="s">
        <v>3</v>
      </c>
      <c r="J2312" s="1"/>
      <c r="K2312" s="7"/>
    </row>
    <row r="2313" spans="1:11" x14ac:dyDescent="0.2">
      <c r="A2313" s="1">
        <v>2312</v>
      </c>
      <c r="B2313" s="1" t="s">
        <v>340</v>
      </c>
      <c r="C2313" s="1">
        <v>68</v>
      </c>
      <c r="D2313" s="1" t="s">
        <v>339</v>
      </c>
      <c r="E2313" s="1" t="s">
        <v>0</v>
      </c>
      <c r="F2313" s="1" t="s">
        <v>1</v>
      </c>
      <c r="G2313" s="1" t="s">
        <v>353</v>
      </c>
      <c r="H2313" s="1" t="s">
        <v>4</v>
      </c>
      <c r="I2313" s="1" t="s">
        <v>5</v>
      </c>
      <c r="J2313" s="1"/>
      <c r="K2313" s="7"/>
    </row>
    <row r="2314" spans="1:11" x14ac:dyDescent="0.2">
      <c r="A2314" s="1">
        <v>2313</v>
      </c>
      <c r="B2314" s="1" t="s">
        <v>340</v>
      </c>
      <c r="C2314" s="1">
        <v>68</v>
      </c>
      <c r="D2314" s="1" t="s">
        <v>339</v>
      </c>
      <c r="E2314" s="1" t="s">
        <v>0</v>
      </c>
      <c r="F2314" s="1" t="s">
        <v>1</v>
      </c>
      <c r="G2314" s="1" t="s">
        <v>353</v>
      </c>
      <c r="H2314" s="1" t="s">
        <v>6</v>
      </c>
      <c r="I2314" s="1" t="s">
        <v>7</v>
      </c>
      <c r="J2314" s="1"/>
      <c r="K2314" s="7"/>
    </row>
    <row r="2315" spans="1:11" x14ac:dyDescent="0.2">
      <c r="A2315" s="1">
        <v>2314</v>
      </c>
      <c r="B2315" s="1" t="s">
        <v>340</v>
      </c>
      <c r="C2315" s="1">
        <v>68</v>
      </c>
      <c r="D2315" s="1" t="s">
        <v>339</v>
      </c>
      <c r="E2315" s="1" t="s">
        <v>0</v>
      </c>
      <c r="F2315" s="1" t="s">
        <v>8</v>
      </c>
      <c r="G2315" s="1" t="s">
        <v>353</v>
      </c>
      <c r="H2315" s="1" t="s">
        <v>9</v>
      </c>
      <c r="I2315" s="1" t="s">
        <v>10</v>
      </c>
      <c r="J2315" s="1"/>
      <c r="K2315" s="7">
        <v>0</v>
      </c>
    </row>
    <row r="2316" spans="1:11" x14ac:dyDescent="0.2">
      <c r="A2316" s="1">
        <v>2315</v>
      </c>
      <c r="B2316" s="1" t="s">
        <v>340</v>
      </c>
      <c r="C2316" s="1">
        <v>68</v>
      </c>
      <c r="D2316" s="1" t="s">
        <v>339</v>
      </c>
      <c r="E2316" s="1" t="s">
        <v>0</v>
      </c>
      <c r="F2316" s="1" t="s">
        <v>1</v>
      </c>
      <c r="G2316" s="1" t="s">
        <v>353</v>
      </c>
      <c r="H2316" s="1" t="s">
        <v>11</v>
      </c>
      <c r="I2316" s="1" t="s">
        <v>12</v>
      </c>
      <c r="J2316" s="1"/>
      <c r="K2316" s="7"/>
    </row>
    <row r="2317" spans="1:11" x14ac:dyDescent="0.2">
      <c r="A2317" s="1">
        <v>2316</v>
      </c>
      <c r="B2317" s="1" t="s">
        <v>340</v>
      </c>
      <c r="C2317" s="1">
        <v>68</v>
      </c>
      <c r="D2317" s="1" t="s">
        <v>339</v>
      </c>
      <c r="E2317" s="1" t="s">
        <v>0</v>
      </c>
      <c r="F2317" s="1" t="s">
        <v>1</v>
      </c>
      <c r="G2317" s="1" t="s">
        <v>353</v>
      </c>
      <c r="H2317" s="1" t="s">
        <v>13</v>
      </c>
      <c r="I2317" s="1" t="s">
        <v>14</v>
      </c>
      <c r="J2317" s="1"/>
      <c r="K2317" s="7"/>
    </row>
    <row r="2318" spans="1:11" x14ac:dyDescent="0.2">
      <c r="A2318" s="1">
        <v>2317</v>
      </c>
      <c r="B2318" s="1" t="s">
        <v>340</v>
      </c>
      <c r="C2318" s="1">
        <v>68</v>
      </c>
      <c r="D2318" s="1" t="s">
        <v>339</v>
      </c>
      <c r="E2318" s="1" t="s">
        <v>0</v>
      </c>
      <c r="F2318" s="1" t="s">
        <v>8</v>
      </c>
      <c r="G2318" s="1" t="s">
        <v>353</v>
      </c>
      <c r="H2318" s="1" t="s">
        <v>15</v>
      </c>
      <c r="I2318" s="1" t="s">
        <v>16</v>
      </c>
      <c r="J2318" s="1"/>
      <c r="K2318" s="7">
        <v>0</v>
      </c>
    </row>
    <row r="2319" spans="1:11" x14ac:dyDescent="0.2">
      <c r="A2319" s="1">
        <v>2318</v>
      </c>
      <c r="B2319" s="1" t="s">
        <v>340</v>
      </c>
      <c r="C2319" s="1">
        <v>68</v>
      </c>
      <c r="D2319" s="1" t="s">
        <v>339</v>
      </c>
      <c r="E2319" s="1" t="s">
        <v>0</v>
      </c>
      <c r="F2319" s="1" t="s">
        <v>1</v>
      </c>
      <c r="G2319" s="1" t="s">
        <v>353</v>
      </c>
      <c r="H2319" s="1" t="s">
        <v>17</v>
      </c>
      <c r="I2319" s="1" t="s">
        <v>18</v>
      </c>
      <c r="J2319" s="1"/>
      <c r="K2319" s="7"/>
    </row>
    <row r="2320" spans="1:11" x14ac:dyDescent="0.2">
      <c r="A2320" s="1">
        <v>2319</v>
      </c>
      <c r="B2320" s="1" t="s">
        <v>340</v>
      </c>
      <c r="C2320" s="1">
        <v>68</v>
      </c>
      <c r="D2320" s="1" t="s">
        <v>339</v>
      </c>
      <c r="E2320" s="1" t="s">
        <v>0</v>
      </c>
      <c r="F2320" s="1" t="s">
        <v>1</v>
      </c>
      <c r="G2320" s="1" t="s">
        <v>353</v>
      </c>
      <c r="H2320" s="1" t="s">
        <v>19</v>
      </c>
      <c r="I2320" s="1" t="s">
        <v>20</v>
      </c>
      <c r="J2320" s="1"/>
      <c r="K2320" s="7"/>
    </row>
    <row r="2321" spans="1:11" x14ac:dyDescent="0.2">
      <c r="A2321" s="1">
        <v>2320</v>
      </c>
      <c r="B2321" s="1" t="s">
        <v>340</v>
      </c>
      <c r="C2321" s="1">
        <v>68</v>
      </c>
      <c r="D2321" s="1" t="s">
        <v>339</v>
      </c>
      <c r="E2321" s="1" t="s">
        <v>0</v>
      </c>
      <c r="F2321" s="1" t="s">
        <v>1</v>
      </c>
      <c r="G2321" s="1" t="s">
        <v>353</v>
      </c>
      <c r="H2321" s="1" t="s">
        <v>21</v>
      </c>
      <c r="I2321" s="1" t="s">
        <v>22</v>
      </c>
      <c r="J2321" s="1"/>
      <c r="K2321" s="7"/>
    </row>
    <row r="2322" spans="1:11" x14ac:dyDescent="0.2">
      <c r="A2322" s="1">
        <v>2321</v>
      </c>
      <c r="B2322" s="1" t="s">
        <v>340</v>
      </c>
      <c r="C2322" s="1">
        <v>68</v>
      </c>
      <c r="D2322" s="1" t="s">
        <v>339</v>
      </c>
      <c r="E2322" s="1" t="s">
        <v>0</v>
      </c>
      <c r="F2322" s="1" t="s">
        <v>1</v>
      </c>
      <c r="G2322" s="1" t="s">
        <v>353</v>
      </c>
      <c r="H2322" s="1" t="s">
        <v>23</v>
      </c>
      <c r="I2322" s="1" t="s">
        <v>24</v>
      </c>
      <c r="J2322" s="1"/>
      <c r="K2322" s="7">
        <v>262391</v>
      </c>
    </row>
    <row r="2323" spans="1:11" x14ac:dyDescent="0.2">
      <c r="A2323" s="1">
        <v>2322</v>
      </c>
      <c r="B2323" s="1" t="s">
        <v>340</v>
      </c>
      <c r="C2323" s="1">
        <v>68</v>
      </c>
      <c r="D2323" s="1" t="s">
        <v>339</v>
      </c>
      <c r="E2323" s="1" t="s">
        <v>0</v>
      </c>
      <c r="F2323" s="1" t="s">
        <v>1</v>
      </c>
      <c r="G2323" s="1" t="s">
        <v>353</v>
      </c>
      <c r="H2323" s="1" t="s">
        <v>25</v>
      </c>
      <c r="I2323" s="1" t="s">
        <v>26</v>
      </c>
      <c r="J2323" s="1"/>
      <c r="K2323" s="7"/>
    </row>
    <row r="2324" spans="1:11" x14ac:dyDescent="0.2">
      <c r="A2324" s="1">
        <v>2323</v>
      </c>
      <c r="B2324" s="1" t="s">
        <v>340</v>
      </c>
      <c r="C2324" s="1">
        <v>68</v>
      </c>
      <c r="D2324" s="1" t="s">
        <v>339</v>
      </c>
      <c r="E2324" s="1" t="s">
        <v>0</v>
      </c>
      <c r="F2324" s="1" t="s">
        <v>1</v>
      </c>
      <c r="G2324" s="1" t="s">
        <v>353</v>
      </c>
      <c r="H2324" s="1" t="s">
        <v>27</v>
      </c>
      <c r="I2324" s="1" t="s">
        <v>28</v>
      </c>
      <c r="J2324" s="1"/>
      <c r="K2324" s="7"/>
    </row>
    <row r="2325" spans="1:11" x14ac:dyDescent="0.2">
      <c r="A2325" s="1">
        <v>2324</v>
      </c>
      <c r="B2325" s="1" t="s">
        <v>340</v>
      </c>
      <c r="C2325" s="1">
        <v>68</v>
      </c>
      <c r="D2325" s="1" t="s">
        <v>339</v>
      </c>
      <c r="E2325" s="1" t="s">
        <v>0</v>
      </c>
      <c r="F2325" s="1" t="s">
        <v>1</v>
      </c>
      <c r="G2325" s="1" t="s">
        <v>353</v>
      </c>
      <c r="H2325" s="1" t="s">
        <v>29</v>
      </c>
      <c r="I2325" s="1" t="s">
        <v>30</v>
      </c>
      <c r="J2325" s="1"/>
      <c r="K2325" s="7"/>
    </row>
    <row r="2326" spans="1:11" x14ac:dyDescent="0.2">
      <c r="A2326" s="1">
        <v>2325</v>
      </c>
      <c r="B2326" s="1" t="s">
        <v>340</v>
      </c>
      <c r="C2326" s="1">
        <v>68</v>
      </c>
      <c r="D2326" s="1" t="s">
        <v>339</v>
      </c>
      <c r="E2326" s="1" t="s">
        <v>0</v>
      </c>
      <c r="F2326" s="1" t="s">
        <v>1</v>
      </c>
      <c r="G2326" s="1" t="s">
        <v>353</v>
      </c>
      <c r="H2326" s="1" t="s">
        <v>31</v>
      </c>
      <c r="I2326" s="1" t="s">
        <v>32</v>
      </c>
      <c r="J2326" s="1"/>
      <c r="K2326" s="7"/>
    </row>
    <row r="2327" spans="1:11" x14ac:dyDescent="0.2">
      <c r="A2327" s="1">
        <v>2326</v>
      </c>
      <c r="B2327" s="1" t="s">
        <v>340</v>
      </c>
      <c r="C2327" s="1">
        <v>68</v>
      </c>
      <c r="D2327" s="1" t="s">
        <v>339</v>
      </c>
      <c r="E2327" s="1" t="s">
        <v>0</v>
      </c>
      <c r="F2327" s="1" t="s">
        <v>1</v>
      </c>
      <c r="G2327" s="1" t="s">
        <v>353</v>
      </c>
      <c r="H2327" s="1" t="s">
        <v>33</v>
      </c>
      <c r="I2327" s="1" t="s">
        <v>34</v>
      </c>
      <c r="J2327" s="1"/>
      <c r="K2327" s="7"/>
    </row>
    <row r="2328" spans="1:11" x14ac:dyDescent="0.2">
      <c r="A2328" s="1">
        <v>2327</v>
      </c>
      <c r="B2328" s="1" t="s">
        <v>340</v>
      </c>
      <c r="C2328" s="1">
        <v>68</v>
      </c>
      <c r="D2328" s="1" t="s">
        <v>339</v>
      </c>
      <c r="E2328" s="1" t="s">
        <v>0</v>
      </c>
      <c r="F2328" s="1" t="s">
        <v>1</v>
      </c>
      <c r="G2328" s="1" t="s">
        <v>353</v>
      </c>
      <c r="H2328" s="1" t="s">
        <v>35</v>
      </c>
      <c r="I2328" s="1" t="s">
        <v>36</v>
      </c>
      <c r="J2328" s="1"/>
      <c r="K2328" s="7"/>
    </row>
    <row r="2329" spans="1:11" x14ac:dyDescent="0.2">
      <c r="A2329" s="1">
        <v>2328</v>
      </c>
      <c r="B2329" s="1" t="s">
        <v>340</v>
      </c>
      <c r="C2329" s="1">
        <v>68</v>
      </c>
      <c r="D2329" s="1" t="s">
        <v>339</v>
      </c>
      <c r="E2329" s="1" t="s">
        <v>0</v>
      </c>
      <c r="F2329" s="1" t="s">
        <v>1</v>
      </c>
      <c r="G2329" s="1" t="s">
        <v>353</v>
      </c>
      <c r="H2329" s="1" t="s">
        <v>37</v>
      </c>
      <c r="I2329" s="1" t="s">
        <v>38</v>
      </c>
      <c r="J2329" s="1"/>
      <c r="K2329" s="7"/>
    </row>
    <row r="2330" spans="1:11" x14ac:dyDescent="0.2">
      <c r="A2330" s="1">
        <v>2329</v>
      </c>
      <c r="B2330" s="1" t="s">
        <v>340</v>
      </c>
      <c r="C2330" s="1">
        <v>68</v>
      </c>
      <c r="D2330" s="1" t="s">
        <v>339</v>
      </c>
      <c r="E2330" s="1" t="s">
        <v>0</v>
      </c>
      <c r="F2330" s="1" t="s">
        <v>1</v>
      </c>
      <c r="G2330" s="1" t="s">
        <v>353</v>
      </c>
      <c r="H2330" s="1" t="s">
        <v>39</v>
      </c>
      <c r="I2330" s="1" t="s">
        <v>40</v>
      </c>
      <c r="J2330" s="1"/>
      <c r="K2330" s="7"/>
    </row>
    <row r="2331" spans="1:11" x14ac:dyDescent="0.2">
      <c r="A2331" s="1">
        <v>2330</v>
      </c>
      <c r="B2331" s="1" t="s">
        <v>340</v>
      </c>
      <c r="C2331" s="1">
        <v>68</v>
      </c>
      <c r="D2331" s="1" t="s">
        <v>339</v>
      </c>
      <c r="E2331" s="1" t="s">
        <v>0</v>
      </c>
      <c r="F2331" s="1" t="s">
        <v>1</v>
      </c>
      <c r="G2331" s="1" t="s">
        <v>353</v>
      </c>
      <c r="H2331" s="1" t="s">
        <v>41</v>
      </c>
      <c r="I2331" s="1" t="s">
        <v>42</v>
      </c>
      <c r="J2331" s="1"/>
      <c r="K2331" s="7"/>
    </row>
    <row r="2332" spans="1:11" x14ac:dyDescent="0.2">
      <c r="A2332" s="1">
        <v>2331</v>
      </c>
      <c r="B2332" s="1" t="s">
        <v>340</v>
      </c>
      <c r="C2332" s="1">
        <v>68</v>
      </c>
      <c r="D2332" s="1" t="s">
        <v>339</v>
      </c>
      <c r="E2332" s="1" t="s">
        <v>0</v>
      </c>
      <c r="F2332" s="1" t="s">
        <v>1</v>
      </c>
      <c r="G2332" s="1" t="s">
        <v>353</v>
      </c>
      <c r="H2332" s="1" t="s">
        <v>43</v>
      </c>
      <c r="I2332" s="1" t="s">
        <v>44</v>
      </c>
      <c r="J2332" s="1"/>
      <c r="K2332" s="7"/>
    </row>
    <row r="2333" spans="1:11" x14ac:dyDescent="0.2">
      <c r="A2333" s="1">
        <v>2332</v>
      </c>
      <c r="B2333" s="1" t="s">
        <v>340</v>
      </c>
      <c r="C2333" s="1">
        <v>68</v>
      </c>
      <c r="D2333" s="1" t="s">
        <v>339</v>
      </c>
      <c r="E2333" s="1" t="s">
        <v>0</v>
      </c>
      <c r="F2333" s="1" t="s">
        <v>1</v>
      </c>
      <c r="G2333" s="1" t="s">
        <v>353</v>
      </c>
      <c r="H2333" s="1" t="s">
        <v>45</v>
      </c>
      <c r="I2333" s="1" t="s">
        <v>46</v>
      </c>
      <c r="J2333" s="1"/>
      <c r="K2333" s="7"/>
    </row>
    <row r="2334" spans="1:11" x14ac:dyDescent="0.2">
      <c r="A2334" s="1">
        <v>2333</v>
      </c>
      <c r="B2334" s="1" t="s">
        <v>340</v>
      </c>
      <c r="C2334" s="1">
        <v>68</v>
      </c>
      <c r="D2334" s="1" t="s">
        <v>339</v>
      </c>
      <c r="E2334" s="1" t="s">
        <v>0</v>
      </c>
      <c r="F2334" s="1" t="s">
        <v>1</v>
      </c>
      <c r="G2334" s="1" t="s">
        <v>353</v>
      </c>
      <c r="H2334" s="1" t="s">
        <v>47</v>
      </c>
      <c r="I2334" s="1" t="s">
        <v>48</v>
      </c>
      <c r="J2334" s="1"/>
      <c r="K2334" s="7"/>
    </row>
    <row r="2335" spans="1:11" x14ac:dyDescent="0.2">
      <c r="A2335" s="1">
        <v>2334</v>
      </c>
      <c r="B2335" s="1" t="s">
        <v>340</v>
      </c>
      <c r="C2335" s="1">
        <v>68</v>
      </c>
      <c r="D2335" s="1" t="s">
        <v>339</v>
      </c>
      <c r="E2335" s="1" t="s">
        <v>0</v>
      </c>
      <c r="F2335" s="1" t="s">
        <v>1</v>
      </c>
      <c r="G2335" s="1" t="s">
        <v>353</v>
      </c>
      <c r="H2335" s="1" t="s">
        <v>49</v>
      </c>
      <c r="I2335" s="1" t="s">
        <v>50</v>
      </c>
      <c r="J2335" s="1"/>
      <c r="K2335" s="7"/>
    </row>
    <row r="2336" spans="1:11" x14ac:dyDescent="0.2">
      <c r="A2336" s="1">
        <v>2335</v>
      </c>
      <c r="B2336" s="1" t="s">
        <v>340</v>
      </c>
      <c r="C2336" s="1">
        <v>68</v>
      </c>
      <c r="D2336" s="1" t="s">
        <v>339</v>
      </c>
      <c r="E2336" s="1" t="s">
        <v>0</v>
      </c>
      <c r="F2336" s="1" t="s">
        <v>1</v>
      </c>
      <c r="G2336" s="1" t="s">
        <v>353</v>
      </c>
      <c r="H2336" s="1" t="s">
        <v>51</v>
      </c>
      <c r="I2336" s="1" t="s">
        <v>52</v>
      </c>
      <c r="J2336" s="1"/>
      <c r="K2336" s="7"/>
    </row>
    <row r="2337" spans="1:11" x14ac:dyDescent="0.2">
      <c r="A2337" s="1">
        <v>2336</v>
      </c>
      <c r="B2337" s="1" t="s">
        <v>340</v>
      </c>
      <c r="C2337" s="1">
        <v>68</v>
      </c>
      <c r="D2337" s="1" t="s">
        <v>339</v>
      </c>
      <c r="E2337" s="1" t="s">
        <v>0</v>
      </c>
      <c r="F2337" s="1" t="s">
        <v>1</v>
      </c>
      <c r="G2337" s="1" t="s">
        <v>353</v>
      </c>
      <c r="H2337" s="1" t="s">
        <v>53</v>
      </c>
      <c r="I2337" s="1" t="s">
        <v>54</v>
      </c>
      <c r="J2337" s="1"/>
      <c r="K2337" s="7"/>
    </row>
    <row r="2338" spans="1:11" x14ac:dyDescent="0.2">
      <c r="A2338" s="1">
        <v>2337</v>
      </c>
      <c r="B2338" s="1" t="s">
        <v>340</v>
      </c>
      <c r="C2338" s="1">
        <v>68</v>
      </c>
      <c r="D2338" s="1" t="s">
        <v>339</v>
      </c>
      <c r="E2338" s="1" t="s">
        <v>0</v>
      </c>
      <c r="F2338" s="1" t="s">
        <v>1</v>
      </c>
      <c r="G2338" s="1" t="s">
        <v>353</v>
      </c>
      <c r="H2338" s="1" t="s">
        <v>55</v>
      </c>
      <c r="I2338" s="1" t="s">
        <v>56</v>
      </c>
      <c r="J2338" s="1"/>
      <c r="K2338" s="7"/>
    </row>
    <row r="2339" spans="1:11" x14ac:dyDescent="0.2">
      <c r="A2339" s="1">
        <v>2338</v>
      </c>
      <c r="B2339" s="1" t="s">
        <v>340</v>
      </c>
      <c r="C2339" s="1">
        <v>68</v>
      </c>
      <c r="D2339" s="1" t="s">
        <v>339</v>
      </c>
      <c r="E2339" s="1" t="s">
        <v>0</v>
      </c>
      <c r="F2339" s="1" t="s">
        <v>1</v>
      </c>
      <c r="G2339" s="1" t="s">
        <v>353</v>
      </c>
      <c r="H2339" s="1" t="s">
        <v>57</v>
      </c>
      <c r="I2339" s="1" t="s">
        <v>58</v>
      </c>
      <c r="J2339" s="1"/>
      <c r="K2339" s="7"/>
    </row>
    <row r="2340" spans="1:11" x14ac:dyDescent="0.2">
      <c r="A2340" s="1">
        <v>2339</v>
      </c>
      <c r="B2340" s="1" t="s">
        <v>340</v>
      </c>
      <c r="C2340" s="1">
        <v>68</v>
      </c>
      <c r="D2340" s="1" t="s">
        <v>339</v>
      </c>
      <c r="E2340" s="1" t="s">
        <v>0</v>
      </c>
      <c r="F2340" s="1" t="s">
        <v>1</v>
      </c>
      <c r="G2340" s="1" t="s">
        <v>353</v>
      </c>
      <c r="H2340" s="1" t="s">
        <v>59</v>
      </c>
      <c r="I2340" s="1" t="s">
        <v>60</v>
      </c>
      <c r="J2340" s="1"/>
      <c r="K2340" s="7">
        <v>882</v>
      </c>
    </row>
    <row r="2341" spans="1:11" x14ac:dyDescent="0.2">
      <c r="A2341" s="1">
        <v>2340</v>
      </c>
      <c r="B2341" s="1" t="s">
        <v>340</v>
      </c>
      <c r="C2341" s="1">
        <v>68</v>
      </c>
      <c r="D2341" s="1" t="s">
        <v>339</v>
      </c>
      <c r="E2341" s="1" t="s">
        <v>0</v>
      </c>
      <c r="F2341" s="1" t="s">
        <v>1</v>
      </c>
      <c r="G2341" s="1" t="s">
        <v>353</v>
      </c>
      <c r="H2341" s="1" t="s">
        <v>61</v>
      </c>
      <c r="I2341" s="1" t="s">
        <v>62</v>
      </c>
      <c r="J2341" s="1"/>
      <c r="K2341" s="7"/>
    </row>
    <row r="2342" spans="1:11" x14ac:dyDescent="0.2">
      <c r="A2342" s="1">
        <v>2341</v>
      </c>
      <c r="B2342" s="1" t="s">
        <v>340</v>
      </c>
      <c r="C2342" s="1">
        <v>68</v>
      </c>
      <c r="D2342" s="1" t="s">
        <v>339</v>
      </c>
      <c r="E2342" s="1" t="s">
        <v>0</v>
      </c>
      <c r="F2342" s="1" t="s">
        <v>1</v>
      </c>
      <c r="G2342" s="1" t="s">
        <v>353</v>
      </c>
      <c r="H2342" s="1" t="s">
        <v>63</v>
      </c>
      <c r="I2342" s="1" t="s">
        <v>64</v>
      </c>
      <c r="J2342" s="1"/>
      <c r="K2342" s="7"/>
    </row>
    <row r="2343" spans="1:11" x14ac:dyDescent="0.2">
      <c r="A2343" s="1">
        <v>2342</v>
      </c>
      <c r="B2343" s="1" t="s">
        <v>340</v>
      </c>
      <c r="C2343" s="1">
        <v>68</v>
      </c>
      <c r="D2343" s="1" t="s">
        <v>339</v>
      </c>
      <c r="E2343" s="1" t="s">
        <v>0</v>
      </c>
      <c r="F2343" s="1" t="s">
        <v>1</v>
      </c>
      <c r="G2343" s="1" t="s">
        <v>353</v>
      </c>
      <c r="H2343" s="1" t="s">
        <v>65</v>
      </c>
      <c r="I2343" s="1" t="s">
        <v>66</v>
      </c>
      <c r="J2343" s="1"/>
      <c r="K2343" s="7"/>
    </row>
    <row r="2344" spans="1:11" x14ac:dyDescent="0.2">
      <c r="A2344" s="1">
        <v>2343</v>
      </c>
      <c r="B2344" s="1" t="s">
        <v>340</v>
      </c>
      <c r="C2344" s="1">
        <v>68</v>
      </c>
      <c r="D2344" s="1" t="s">
        <v>339</v>
      </c>
      <c r="E2344" s="1" t="s">
        <v>0</v>
      </c>
      <c r="F2344" s="1" t="s">
        <v>1</v>
      </c>
      <c r="G2344" s="1" t="s">
        <v>353</v>
      </c>
      <c r="H2344" s="1" t="s">
        <v>67</v>
      </c>
      <c r="I2344" s="1" t="s">
        <v>68</v>
      </c>
      <c r="J2344" s="1"/>
      <c r="K2344" s="7"/>
    </row>
    <row r="2345" spans="1:11" x14ac:dyDescent="0.2">
      <c r="A2345" s="1">
        <v>2344</v>
      </c>
      <c r="B2345" s="1" t="s">
        <v>340</v>
      </c>
      <c r="C2345" s="1">
        <v>68</v>
      </c>
      <c r="D2345" s="1" t="s">
        <v>339</v>
      </c>
      <c r="E2345" s="1" t="s">
        <v>0</v>
      </c>
      <c r="F2345" s="1" t="s">
        <v>1</v>
      </c>
      <c r="G2345" s="1" t="s">
        <v>353</v>
      </c>
      <c r="H2345" s="1" t="s">
        <v>69</v>
      </c>
      <c r="I2345" s="1" t="s">
        <v>70</v>
      </c>
      <c r="J2345" s="1"/>
      <c r="K2345" s="7"/>
    </row>
    <row r="2346" spans="1:11" x14ac:dyDescent="0.2">
      <c r="A2346" s="1">
        <v>2345</v>
      </c>
      <c r="B2346" s="1" t="s">
        <v>340</v>
      </c>
      <c r="C2346" s="1">
        <v>68</v>
      </c>
      <c r="D2346" s="1" t="s">
        <v>339</v>
      </c>
      <c r="E2346" s="1" t="s">
        <v>0</v>
      </c>
      <c r="F2346" s="1" t="s">
        <v>1</v>
      </c>
      <c r="G2346" s="1" t="s">
        <v>353</v>
      </c>
      <c r="H2346" s="1" t="s">
        <v>71</v>
      </c>
      <c r="I2346" s="1" t="s">
        <v>72</v>
      </c>
      <c r="J2346" s="1"/>
      <c r="K2346" s="7"/>
    </row>
    <row r="2347" spans="1:11" x14ac:dyDescent="0.2">
      <c r="A2347" s="1">
        <v>2346</v>
      </c>
      <c r="B2347" s="1" t="s">
        <v>340</v>
      </c>
      <c r="C2347" s="1">
        <v>68</v>
      </c>
      <c r="D2347" s="1" t="s">
        <v>339</v>
      </c>
      <c r="E2347" s="1" t="s">
        <v>0</v>
      </c>
      <c r="F2347" s="1" t="s">
        <v>1</v>
      </c>
      <c r="G2347" s="1" t="s">
        <v>353</v>
      </c>
      <c r="H2347" s="1" t="s">
        <v>73</v>
      </c>
      <c r="I2347" s="1" t="s">
        <v>74</v>
      </c>
      <c r="J2347" s="1"/>
      <c r="K2347" s="7"/>
    </row>
    <row r="2348" spans="1:11" x14ac:dyDescent="0.2">
      <c r="A2348" s="1">
        <v>2347</v>
      </c>
      <c r="B2348" s="1" t="s">
        <v>340</v>
      </c>
      <c r="C2348" s="1">
        <v>68</v>
      </c>
      <c r="D2348" s="1" t="s">
        <v>339</v>
      </c>
      <c r="E2348" s="1" t="s">
        <v>0</v>
      </c>
      <c r="F2348" s="1" t="s">
        <v>1</v>
      </c>
      <c r="G2348" s="1" t="s">
        <v>353</v>
      </c>
      <c r="H2348" s="1" t="s">
        <v>75</v>
      </c>
      <c r="I2348" s="1" t="s">
        <v>76</v>
      </c>
      <c r="J2348" s="1"/>
      <c r="K2348" s="7"/>
    </row>
    <row r="2349" spans="1:11" x14ac:dyDescent="0.2">
      <c r="A2349" s="1">
        <v>2348</v>
      </c>
      <c r="B2349" s="1" t="s">
        <v>340</v>
      </c>
      <c r="C2349" s="1">
        <v>68</v>
      </c>
      <c r="D2349" s="1" t="s">
        <v>339</v>
      </c>
      <c r="E2349" s="1" t="s">
        <v>0</v>
      </c>
      <c r="F2349" s="1" t="s">
        <v>1</v>
      </c>
      <c r="G2349" s="1" t="s">
        <v>353</v>
      </c>
      <c r="H2349" s="1" t="s">
        <v>77</v>
      </c>
      <c r="I2349" s="1" t="s">
        <v>78</v>
      </c>
      <c r="J2349" s="1"/>
      <c r="K2349" s="7"/>
    </row>
    <row r="2350" spans="1:11" x14ac:dyDescent="0.2">
      <c r="A2350" s="1">
        <v>2349</v>
      </c>
      <c r="B2350" s="1" t="s">
        <v>340</v>
      </c>
      <c r="C2350" s="1">
        <v>68</v>
      </c>
      <c r="D2350" s="1" t="s">
        <v>339</v>
      </c>
      <c r="E2350" s="1" t="s">
        <v>0</v>
      </c>
      <c r="F2350" s="1" t="s">
        <v>1</v>
      </c>
      <c r="G2350" s="1" t="s">
        <v>353</v>
      </c>
      <c r="H2350" s="1" t="s">
        <v>79</v>
      </c>
      <c r="I2350" s="1" t="s">
        <v>80</v>
      </c>
      <c r="J2350" s="1"/>
      <c r="K2350" s="7"/>
    </row>
    <row r="2351" spans="1:11" x14ac:dyDescent="0.2">
      <c r="A2351" s="1">
        <v>2350</v>
      </c>
      <c r="B2351" s="1" t="s">
        <v>340</v>
      </c>
      <c r="C2351" s="1">
        <v>68</v>
      </c>
      <c r="D2351" s="1" t="s">
        <v>339</v>
      </c>
      <c r="E2351" s="1" t="s">
        <v>0</v>
      </c>
      <c r="F2351" s="1" t="s">
        <v>1</v>
      </c>
      <c r="G2351" s="1" t="s">
        <v>353</v>
      </c>
      <c r="H2351" s="1" t="s">
        <v>81</v>
      </c>
      <c r="I2351" s="1" t="s">
        <v>82</v>
      </c>
      <c r="J2351" s="1"/>
      <c r="K2351" s="7"/>
    </row>
    <row r="2352" spans="1:11" x14ac:dyDescent="0.2">
      <c r="A2352" s="1">
        <v>2351</v>
      </c>
      <c r="B2352" s="1" t="s">
        <v>340</v>
      </c>
      <c r="C2352" s="1">
        <v>68</v>
      </c>
      <c r="D2352" s="1" t="s">
        <v>339</v>
      </c>
      <c r="E2352" s="1" t="s">
        <v>0</v>
      </c>
      <c r="F2352" s="1" t="s">
        <v>1</v>
      </c>
      <c r="G2352" s="1" t="s">
        <v>353</v>
      </c>
      <c r="H2352" s="1" t="s">
        <v>83</v>
      </c>
      <c r="I2352" s="1" t="s">
        <v>84</v>
      </c>
      <c r="J2352" s="1"/>
      <c r="K2352" s="7">
        <v>7</v>
      </c>
    </row>
    <row r="2353" spans="1:11" x14ac:dyDescent="0.2">
      <c r="A2353" s="1">
        <v>2352</v>
      </c>
      <c r="B2353" s="1" t="s">
        <v>340</v>
      </c>
      <c r="C2353" s="1">
        <v>68</v>
      </c>
      <c r="D2353" s="1" t="s">
        <v>339</v>
      </c>
      <c r="E2353" s="1" t="s">
        <v>0</v>
      </c>
      <c r="F2353" s="1" t="s">
        <v>1</v>
      </c>
      <c r="G2353" s="1" t="s">
        <v>353</v>
      </c>
      <c r="H2353" s="1" t="s">
        <v>85</v>
      </c>
      <c r="I2353" s="1" t="s">
        <v>86</v>
      </c>
      <c r="J2353" s="1"/>
      <c r="K2353" s="7"/>
    </row>
    <row r="2354" spans="1:11" x14ac:dyDescent="0.2">
      <c r="A2354" s="1">
        <v>2353</v>
      </c>
      <c r="B2354" s="1" t="s">
        <v>340</v>
      </c>
      <c r="C2354" s="1">
        <v>68</v>
      </c>
      <c r="D2354" s="1" t="s">
        <v>339</v>
      </c>
      <c r="E2354" s="1" t="s">
        <v>0</v>
      </c>
      <c r="F2354" s="1" t="s">
        <v>8</v>
      </c>
      <c r="G2354" s="1" t="s">
        <v>353</v>
      </c>
      <c r="H2354" s="1" t="s">
        <v>87</v>
      </c>
      <c r="I2354" s="1" t="s">
        <v>88</v>
      </c>
      <c r="J2354" s="1"/>
      <c r="K2354" s="7">
        <v>263280</v>
      </c>
    </row>
    <row r="2355" spans="1:11" x14ac:dyDescent="0.2">
      <c r="A2355" s="1">
        <v>2354</v>
      </c>
      <c r="B2355" s="1" t="s">
        <v>340</v>
      </c>
      <c r="C2355" s="1">
        <v>68</v>
      </c>
      <c r="D2355" s="1" t="s">
        <v>339</v>
      </c>
      <c r="E2355" s="1" t="s">
        <v>0</v>
      </c>
      <c r="F2355" s="1" t="s">
        <v>1</v>
      </c>
      <c r="G2355" s="1" t="s">
        <v>353</v>
      </c>
      <c r="H2355" s="1" t="s">
        <v>89</v>
      </c>
      <c r="I2355" s="1" t="s">
        <v>90</v>
      </c>
      <c r="J2355" s="1"/>
      <c r="K2355" s="7"/>
    </row>
    <row r="2356" spans="1:11" x14ac:dyDescent="0.2">
      <c r="A2356" s="1">
        <v>2355</v>
      </c>
      <c r="B2356" s="1" t="s">
        <v>340</v>
      </c>
      <c r="C2356" s="1">
        <v>68</v>
      </c>
      <c r="D2356" s="1" t="s">
        <v>339</v>
      </c>
      <c r="E2356" s="1" t="s">
        <v>0</v>
      </c>
      <c r="F2356" s="1" t="s">
        <v>1</v>
      </c>
      <c r="G2356" s="1" t="s">
        <v>353</v>
      </c>
      <c r="H2356" s="1" t="s">
        <v>91</v>
      </c>
      <c r="I2356" s="1" t="s">
        <v>92</v>
      </c>
      <c r="J2356" s="1"/>
      <c r="K2356" s="7"/>
    </row>
    <row r="2357" spans="1:11" x14ac:dyDescent="0.2">
      <c r="A2357" s="1">
        <v>2356</v>
      </c>
      <c r="B2357" s="1" t="s">
        <v>340</v>
      </c>
      <c r="C2357" s="1">
        <v>68</v>
      </c>
      <c r="D2357" s="1" t="s">
        <v>339</v>
      </c>
      <c r="E2357" s="1" t="s">
        <v>0</v>
      </c>
      <c r="F2357" s="1" t="s">
        <v>1</v>
      </c>
      <c r="G2357" s="1" t="s">
        <v>353</v>
      </c>
      <c r="H2357" s="1" t="s">
        <v>93</v>
      </c>
      <c r="I2357" s="1" t="s">
        <v>94</v>
      </c>
      <c r="J2357" s="1"/>
      <c r="K2357" s="7"/>
    </row>
    <row r="2358" spans="1:11" x14ac:dyDescent="0.2">
      <c r="A2358" s="1">
        <v>2357</v>
      </c>
      <c r="B2358" s="1" t="s">
        <v>340</v>
      </c>
      <c r="C2358" s="1">
        <v>68</v>
      </c>
      <c r="D2358" s="1" t="s">
        <v>339</v>
      </c>
      <c r="E2358" s="1" t="s">
        <v>0</v>
      </c>
      <c r="F2358" s="1" t="s">
        <v>1</v>
      </c>
      <c r="G2358" s="1" t="s">
        <v>353</v>
      </c>
      <c r="H2358" s="1" t="s">
        <v>95</v>
      </c>
      <c r="I2358" s="1" t="s">
        <v>96</v>
      </c>
      <c r="J2358" s="1"/>
      <c r="K2358" s="7"/>
    </row>
    <row r="2359" spans="1:11" x14ac:dyDescent="0.2">
      <c r="A2359" s="1">
        <v>2358</v>
      </c>
      <c r="B2359" s="1" t="s">
        <v>340</v>
      </c>
      <c r="C2359" s="1">
        <v>68</v>
      </c>
      <c r="D2359" s="1" t="s">
        <v>339</v>
      </c>
      <c r="E2359" s="1" t="s">
        <v>0</v>
      </c>
      <c r="F2359" s="1" t="s">
        <v>1</v>
      </c>
      <c r="G2359" s="1" t="s">
        <v>353</v>
      </c>
      <c r="H2359" s="1" t="s">
        <v>97</v>
      </c>
      <c r="I2359" s="1" t="s">
        <v>98</v>
      </c>
      <c r="J2359" s="1"/>
      <c r="K2359" s="7"/>
    </row>
    <row r="2360" spans="1:11" x14ac:dyDescent="0.2">
      <c r="A2360" s="1">
        <v>2359</v>
      </c>
      <c r="B2360" s="1" t="s">
        <v>340</v>
      </c>
      <c r="C2360" s="1">
        <v>68</v>
      </c>
      <c r="D2360" s="1" t="s">
        <v>339</v>
      </c>
      <c r="E2360" s="1" t="s">
        <v>0</v>
      </c>
      <c r="F2360" s="1" t="s">
        <v>1</v>
      </c>
      <c r="G2360" s="1" t="s">
        <v>353</v>
      </c>
      <c r="H2360" s="1" t="s">
        <v>99</v>
      </c>
      <c r="I2360" s="1" t="s">
        <v>100</v>
      </c>
      <c r="J2360" s="1"/>
      <c r="K2360" s="7">
        <v>7300</v>
      </c>
    </row>
    <row r="2361" spans="1:11" x14ac:dyDescent="0.2">
      <c r="A2361" s="1">
        <v>2360</v>
      </c>
      <c r="B2361" s="1" t="s">
        <v>340</v>
      </c>
      <c r="C2361" s="1">
        <v>68</v>
      </c>
      <c r="D2361" s="1" t="s">
        <v>339</v>
      </c>
      <c r="E2361" s="1" t="s">
        <v>0</v>
      </c>
      <c r="F2361" s="1" t="s">
        <v>1</v>
      </c>
      <c r="G2361" s="1" t="s">
        <v>353</v>
      </c>
      <c r="H2361" s="1" t="s">
        <v>101</v>
      </c>
      <c r="I2361" s="1" t="s">
        <v>102</v>
      </c>
      <c r="J2361" s="1"/>
      <c r="K2361" s="7">
        <v>11</v>
      </c>
    </row>
    <row r="2362" spans="1:11" x14ac:dyDescent="0.2">
      <c r="A2362" s="1">
        <v>2361</v>
      </c>
      <c r="B2362" s="1" t="s">
        <v>340</v>
      </c>
      <c r="C2362" s="1">
        <v>68</v>
      </c>
      <c r="D2362" s="1" t="s">
        <v>339</v>
      </c>
      <c r="E2362" s="1" t="s">
        <v>0</v>
      </c>
      <c r="F2362" s="1" t="s">
        <v>1</v>
      </c>
      <c r="G2362" s="1" t="s">
        <v>353</v>
      </c>
      <c r="H2362" s="1" t="s">
        <v>103</v>
      </c>
      <c r="I2362" s="1" t="s">
        <v>104</v>
      </c>
      <c r="J2362" s="1"/>
      <c r="K2362" s="7"/>
    </row>
    <row r="2363" spans="1:11" x14ac:dyDescent="0.2">
      <c r="A2363" s="1">
        <v>2362</v>
      </c>
      <c r="B2363" s="1" t="s">
        <v>340</v>
      </c>
      <c r="C2363" s="1">
        <v>68</v>
      </c>
      <c r="D2363" s="1" t="s">
        <v>339</v>
      </c>
      <c r="E2363" s="1" t="s">
        <v>0</v>
      </c>
      <c r="F2363" s="1" t="s">
        <v>1</v>
      </c>
      <c r="G2363" s="1" t="s">
        <v>353</v>
      </c>
      <c r="H2363" s="1" t="s">
        <v>105</v>
      </c>
      <c r="I2363" s="1" t="s">
        <v>106</v>
      </c>
      <c r="J2363" s="1"/>
      <c r="K2363" s="7"/>
    </row>
    <row r="2364" spans="1:11" x14ac:dyDescent="0.2">
      <c r="A2364" s="1">
        <v>2363</v>
      </c>
      <c r="B2364" s="1" t="s">
        <v>340</v>
      </c>
      <c r="C2364" s="1">
        <v>68</v>
      </c>
      <c r="D2364" s="1" t="s">
        <v>339</v>
      </c>
      <c r="E2364" s="1" t="s">
        <v>0</v>
      </c>
      <c r="F2364" s="1" t="s">
        <v>8</v>
      </c>
      <c r="G2364" s="1" t="s">
        <v>353</v>
      </c>
      <c r="H2364" s="1" t="s">
        <v>107</v>
      </c>
      <c r="I2364" s="1" t="s">
        <v>108</v>
      </c>
      <c r="J2364" s="1"/>
      <c r="K2364" s="7">
        <v>270591</v>
      </c>
    </row>
    <row r="2365" spans="1:11" x14ac:dyDescent="0.2">
      <c r="A2365" s="1">
        <v>2364</v>
      </c>
      <c r="B2365" s="1" t="s">
        <v>340</v>
      </c>
      <c r="C2365" s="1">
        <v>68</v>
      </c>
      <c r="D2365" s="1" t="s">
        <v>339</v>
      </c>
      <c r="E2365" s="1" t="s">
        <v>109</v>
      </c>
      <c r="F2365" s="1" t="s">
        <v>1</v>
      </c>
      <c r="G2365" s="1" t="s">
        <v>354</v>
      </c>
      <c r="H2365" s="1" t="s">
        <v>110</v>
      </c>
      <c r="I2365" s="1" t="s">
        <v>111</v>
      </c>
      <c r="J2365" s="1">
        <v>0.98</v>
      </c>
      <c r="K2365" s="7">
        <v>52791</v>
      </c>
    </row>
    <row r="2366" spans="1:11" x14ac:dyDescent="0.2">
      <c r="A2366" s="1">
        <v>2365</v>
      </c>
      <c r="B2366" s="1" t="s">
        <v>340</v>
      </c>
      <c r="C2366" s="1">
        <v>68</v>
      </c>
      <c r="D2366" s="1" t="s">
        <v>339</v>
      </c>
      <c r="E2366" s="1" t="s">
        <v>109</v>
      </c>
      <c r="F2366" s="1" t="s">
        <v>1</v>
      </c>
      <c r="G2366" s="1" t="s">
        <v>354</v>
      </c>
      <c r="H2366" s="1" t="s">
        <v>112</v>
      </c>
      <c r="I2366" s="1" t="s">
        <v>113</v>
      </c>
      <c r="J2366" s="1">
        <v>0.09</v>
      </c>
      <c r="K2366" s="7">
        <v>7865</v>
      </c>
    </row>
    <row r="2367" spans="1:11" x14ac:dyDescent="0.2">
      <c r="A2367" s="1">
        <v>2366</v>
      </c>
      <c r="B2367" s="1" t="s">
        <v>340</v>
      </c>
      <c r="C2367" s="1">
        <v>68</v>
      </c>
      <c r="D2367" s="1" t="s">
        <v>339</v>
      </c>
      <c r="E2367" s="1" t="s">
        <v>109</v>
      </c>
      <c r="F2367" s="1" t="s">
        <v>1</v>
      </c>
      <c r="G2367" s="1" t="s">
        <v>354</v>
      </c>
      <c r="H2367" s="1" t="s">
        <v>114</v>
      </c>
      <c r="I2367" s="1" t="s">
        <v>115</v>
      </c>
      <c r="J2367" s="1"/>
      <c r="K2367" s="7"/>
    </row>
    <row r="2368" spans="1:11" x14ac:dyDescent="0.2">
      <c r="A2368" s="1">
        <v>2367</v>
      </c>
      <c r="B2368" s="1" t="s">
        <v>340</v>
      </c>
      <c r="C2368" s="1">
        <v>68</v>
      </c>
      <c r="D2368" s="1" t="s">
        <v>339</v>
      </c>
      <c r="E2368" s="1" t="s">
        <v>109</v>
      </c>
      <c r="F2368" s="1" t="s">
        <v>1</v>
      </c>
      <c r="G2368" s="1" t="s">
        <v>355</v>
      </c>
      <c r="H2368" s="1" t="s">
        <v>116</v>
      </c>
      <c r="I2368" s="1" t="s">
        <v>117</v>
      </c>
      <c r="J2368" s="1"/>
      <c r="K2368" s="7"/>
    </row>
    <row r="2369" spans="1:11" x14ac:dyDescent="0.2">
      <c r="A2369" s="1">
        <v>2368</v>
      </c>
      <c r="B2369" s="1" t="s">
        <v>340</v>
      </c>
      <c r="C2369" s="1">
        <v>68</v>
      </c>
      <c r="D2369" s="1" t="s">
        <v>339</v>
      </c>
      <c r="E2369" s="1" t="s">
        <v>109</v>
      </c>
      <c r="F2369" s="1" t="s">
        <v>1</v>
      </c>
      <c r="G2369" s="1" t="s">
        <v>355</v>
      </c>
      <c r="H2369" s="1" t="s">
        <v>118</v>
      </c>
      <c r="I2369" s="1" t="s">
        <v>119</v>
      </c>
      <c r="J2369" s="1"/>
      <c r="K2369" s="7"/>
    </row>
    <row r="2370" spans="1:11" x14ac:dyDescent="0.2">
      <c r="A2370" s="1">
        <v>2369</v>
      </c>
      <c r="B2370" s="1" t="s">
        <v>340</v>
      </c>
      <c r="C2370" s="1">
        <v>68</v>
      </c>
      <c r="D2370" s="1" t="s">
        <v>339</v>
      </c>
      <c r="E2370" s="1" t="s">
        <v>109</v>
      </c>
      <c r="F2370" s="1" t="s">
        <v>1</v>
      </c>
      <c r="G2370" s="1" t="s">
        <v>355</v>
      </c>
      <c r="H2370" s="1" t="s">
        <v>120</v>
      </c>
      <c r="I2370" s="1" t="s">
        <v>121</v>
      </c>
      <c r="J2370" s="1"/>
      <c r="K2370" s="7"/>
    </row>
    <row r="2371" spans="1:11" x14ac:dyDescent="0.2">
      <c r="A2371" s="1">
        <v>2370</v>
      </c>
      <c r="B2371" s="1" t="s">
        <v>340</v>
      </c>
      <c r="C2371" s="1">
        <v>68</v>
      </c>
      <c r="D2371" s="1" t="s">
        <v>339</v>
      </c>
      <c r="E2371" s="1" t="s">
        <v>109</v>
      </c>
      <c r="F2371" s="1" t="s">
        <v>1</v>
      </c>
      <c r="G2371" s="1" t="s">
        <v>355</v>
      </c>
      <c r="H2371" s="1" t="s">
        <v>122</v>
      </c>
      <c r="I2371" s="1" t="s">
        <v>123</v>
      </c>
      <c r="J2371" s="1"/>
      <c r="K2371" s="7"/>
    </row>
    <row r="2372" spans="1:11" x14ac:dyDescent="0.2">
      <c r="A2372" s="1">
        <v>2371</v>
      </c>
      <c r="B2372" s="1" t="s">
        <v>340</v>
      </c>
      <c r="C2372" s="1">
        <v>68</v>
      </c>
      <c r="D2372" s="1" t="s">
        <v>339</v>
      </c>
      <c r="E2372" s="1" t="s">
        <v>109</v>
      </c>
      <c r="F2372" s="1" t="s">
        <v>1</v>
      </c>
      <c r="G2372" s="1" t="s">
        <v>355</v>
      </c>
      <c r="H2372" s="1" t="s">
        <v>124</v>
      </c>
      <c r="I2372" s="1" t="s">
        <v>125</v>
      </c>
      <c r="J2372" s="1"/>
      <c r="K2372" s="7">
        <v>31</v>
      </c>
    </row>
    <row r="2373" spans="1:11" x14ac:dyDescent="0.2">
      <c r="A2373" s="1">
        <v>2372</v>
      </c>
      <c r="B2373" s="1" t="s">
        <v>340</v>
      </c>
      <c r="C2373" s="1">
        <v>68</v>
      </c>
      <c r="D2373" s="1" t="s">
        <v>339</v>
      </c>
      <c r="E2373" s="1" t="s">
        <v>109</v>
      </c>
      <c r="F2373" s="1" t="s">
        <v>1</v>
      </c>
      <c r="G2373" s="1" t="s">
        <v>355</v>
      </c>
      <c r="H2373" s="1" t="s">
        <v>126</v>
      </c>
      <c r="I2373" s="1" t="s">
        <v>127</v>
      </c>
      <c r="J2373" s="1"/>
      <c r="K2373" s="7"/>
    </row>
    <row r="2374" spans="1:11" x14ac:dyDescent="0.2">
      <c r="A2374" s="1">
        <v>2373</v>
      </c>
      <c r="B2374" s="1" t="s">
        <v>340</v>
      </c>
      <c r="C2374" s="1">
        <v>68</v>
      </c>
      <c r="D2374" s="1" t="s">
        <v>339</v>
      </c>
      <c r="E2374" s="1" t="s">
        <v>109</v>
      </c>
      <c r="F2374" s="1" t="s">
        <v>1</v>
      </c>
      <c r="G2374" s="1" t="s">
        <v>355</v>
      </c>
      <c r="H2374" s="1" t="s">
        <v>128</v>
      </c>
      <c r="I2374" s="1" t="s">
        <v>129</v>
      </c>
      <c r="J2374" s="1"/>
      <c r="K2374" s="7"/>
    </row>
    <row r="2375" spans="1:11" x14ac:dyDescent="0.2">
      <c r="A2375" s="1">
        <v>2374</v>
      </c>
      <c r="B2375" s="1" t="s">
        <v>340</v>
      </c>
      <c r="C2375" s="1">
        <v>68</v>
      </c>
      <c r="D2375" s="1" t="s">
        <v>339</v>
      </c>
      <c r="E2375" s="1" t="s">
        <v>109</v>
      </c>
      <c r="F2375" s="1" t="s">
        <v>1</v>
      </c>
      <c r="G2375" s="1" t="s">
        <v>355</v>
      </c>
      <c r="H2375" s="1" t="s">
        <v>130</v>
      </c>
      <c r="I2375" s="1" t="s">
        <v>131</v>
      </c>
      <c r="J2375" s="1"/>
      <c r="K2375" s="7"/>
    </row>
    <row r="2376" spans="1:11" x14ac:dyDescent="0.2">
      <c r="A2376" s="1">
        <v>2375</v>
      </c>
      <c r="B2376" s="1" t="s">
        <v>340</v>
      </c>
      <c r="C2376" s="1">
        <v>68</v>
      </c>
      <c r="D2376" s="1" t="s">
        <v>339</v>
      </c>
      <c r="E2376" s="1" t="s">
        <v>109</v>
      </c>
      <c r="F2376" s="1" t="s">
        <v>1</v>
      </c>
      <c r="G2376" s="1" t="s">
        <v>355</v>
      </c>
      <c r="H2376" s="1" t="s">
        <v>132</v>
      </c>
      <c r="I2376" s="1" t="s">
        <v>133</v>
      </c>
      <c r="J2376" s="1"/>
      <c r="K2376" s="7"/>
    </row>
    <row r="2377" spans="1:11" x14ac:dyDescent="0.2">
      <c r="A2377" s="1">
        <v>2376</v>
      </c>
      <c r="B2377" s="1" t="s">
        <v>340</v>
      </c>
      <c r="C2377" s="1">
        <v>68</v>
      </c>
      <c r="D2377" s="1" t="s">
        <v>339</v>
      </c>
      <c r="E2377" s="1" t="s">
        <v>109</v>
      </c>
      <c r="F2377" s="1" t="s">
        <v>1</v>
      </c>
      <c r="G2377" s="1" t="s">
        <v>355</v>
      </c>
      <c r="H2377" s="1" t="s">
        <v>134</v>
      </c>
      <c r="I2377" s="1" t="s">
        <v>135</v>
      </c>
      <c r="J2377" s="1"/>
      <c r="K2377" s="7"/>
    </row>
    <row r="2378" spans="1:11" x14ac:dyDescent="0.2">
      <c r="A2378" s="1">
        <v>2377</v>
      </c>
      <c r="B2378" s="1" t="s">
        <v>340</v>
      </c>
      <c r="C2378" s="1">
        <v>68</v>
      </c>
      <c r="D2378" s="1" t="s">
        <v>339</v>
      </c>
      <c r="E2378" s="1" t="s">
        <v>109</v>
      </c>
      <c r="F2378" s="1" t="s">
        <v>1</v>
      </c>
      <c r="G2378" s="1" t="s">
        <v>355</v>
      </c>
      <c r="H2378" s="1" t="s">
        <v>136</v>
      </c>
      <c r="I2378" s="1" t="s">
        <v>137</v>
      </c>
      <c r="J2378" s="1"/>
      <c r="K2378" s="7">
        <v>194</v>
      </c>
    </row>
    <row r="2379" spans="1:11" x14ac:dyDescent="0.2">
      <c r="A2379" s="1">
        <v>2378</v>
      </c>
      <c r="B2379" s="1" t="s">
        <v>340</v>
      </c>
      <c r="C2379" s="1">
        <v>68</v>
      </c>
      <c r="D2379" s="1" t="s">
        <v>339</v>
      </c>
      <c r="E2379" s="1" t="s">
        <v>109</v>
      </c>
      <c r="F2379" s="1" t="s">
        <v>1</v>
      </c>
      <c r="G2379" s="1" t="s">
        <v>355</v>
      </c>
      <c r="H2379" s="1" t="s">
        <v>138</v>
      </c>
      <c r="I2379" s="1" t="s">
        <v>139</v>
      </c>
      <c r="J2379" s="1"/>
      <c r="K2379" s="7"/>
    </row>
    <row r="2380" spans="1:11" x14ac:dyDescent="0.2">
      <c r="A2380" s="1">
        <v>2379</v>
      </c>
      <c r="B2380" s="1" t="s">
        <v>340</v>
      </c>
      <c r="C2380" s="1">
        <v>68</v>
      </c>
      <c r="D2380" s="1" t="s">
        <v>339</v>
      </c>
      <c r="E2380" s="1" t="s">
        <v>109</v>
      </c>
      <c r="F2380" s="1" t="s">
        <v>1</v>
      </c>
      <c r="G2380" s="1" t="s">
        <v>355</v>
      </c>
      <c r="H2380" s="1" t="s">
        <v>140</v>
      </c>
      <c r="I2380" s="1" t="s">
        <v>141</v>
      </c>
      <c r="J2380" s="1"/>
      <c r="K2380" s="7"/>
    </row>
    <row r="2381" spans="1:11" x14ac:dyDescent="0.2">
      <c r="A2381" s="1">
        <v>2380</v>
      </c>
      <c r="B2381" s="1" t="s">
        <v>340</v>
      </c>
      <c r="C2381" s="1">
        <v>68</v>
      </c>
      <c r="D2381" s="1" t="s">
        <v>339</v>
      </c>
      <c r="E2381" s="1" t="s">
        <v>109</v>
      </c>
      <c r="F2381" s="1" t="s">
        <v>1</v>
      </c>
      <c r="G2381" s="1" t="s">
        <v>355</v>
      </c>
      <c r="H2381" s="1" t="s">
        <v>142</v>
      </c>
      <c r="I2381" s="1" t="s">
        <v>143</v>
      </c>
      <c r="J2381" s="1"/>
      <c r="K2381" s="7"/>
    </row>
    <row r="2382" spans="1:11" x14ac:dyDescent="0.2">
      <c r="A2382" s="1">
        <v>2381</v>
      </c>
      <c r="B2382" s="1" t="s">
        <v>340</v>
      </c>
      <c r="C2382" s="1">
        <v>68</v>
      </c>
      <c r="D2382" s="1" t="s">
        <v>339</v>
      </c>
      <c r="E2382" s="1" t="s">
        <v>109</v>
      </c>
      <c r="F2382" s="1" t="s">
        <v>1</v>
      </c>
      <c r="G2382" s="1" t="s">
        <v>355</v>
      </c>
      <c r="H2382" s="1" t="s">
        <v>144</v>
      </c>
      <c r="I2382" s="1" t="s">
        <v>145</v>
      </c>
      <c r="J2382" s="1"/>
      <c r="K2382" s="7"/>
    </row>
    <row r="2383" spans="1:11" x14ac:dyDescent="0.2">
      <c r="A2383" s="1">
        <v>2382</v>
      </c>
      <c r="B2383" s="1" t="s">
        <v>340</v>
      </c>
      <c r="C2383" s="1">
        <v>68</v>
      </c>
      <c r="D2383" s="1" t="s">
        <v>339</v>
      </c>
      <c r="E2383" s="1" t="s">
        <v>109</v>
      </c>
      <c r="F2383" s="1" t="s">
        <v>1</v>
      </c>
      <c r="G2383" s="1" t="s">
        <v>355</v>
      </c>
      <c r="H2383" s="1" t="s">
        <v>146</v>
      </c>
      <c r="I2383" s="1" t="s">
        <v>147</v>
      </c>
      <c r="J2383" s="1"/>
      <c r="K2383" s="7"/>
    </row>
    <row r="2384" spans="1:11" x14ac:dyDescent="0.2">
      <c r="A2384" s="1">
        <v>2383</v>
      </c>
      <c r="B2384" s="1" t="s">
        <v>340</v>
      </c>
      <c r="C2384" s="1">
        <v>68</v>
      </c>
      <c r="D2384" s="1" t="s">
        <v>339</v>
      </c>
      <c r="E2384" s="1" t="s">
        <v>109</v>
      </c>
      <c r="F2384" s="1" t="s">
        <v>1</v>
      </c>
      <c r="G2384" s="1" t="s">
        <v>355</v>
      </c>
      <c r="H2384" s="1" t="s">
        <v>148</v>
      </c>
      <c r="I2384" s="1" t="s">
        <v>149</v>
      </c>
      <c r="J2384" s="1"/>
      <c r="K2384" s="7"/>
    </row>
    <row r="2385" spans="1:11" x14ac:dyDescent="0.2">
      <c r="A2385" s="1">
        <v>2384</v>
      </c>
      <c r="B2385" s="1" t="s">
        <v>340</v>
      </c>
      <c r="C2385" s="1">
        <v>68</v>
      </c>
      <c r="D2385" s="1" t="s">
        <v>339</v>
      </c>
      <c r="E2385" s="1" t="s">
        <v>109</v>
      </c>
      <c r="F2385" s="1" t="s">
        <v>1</v>
      </c>
      <c r="G2385" s="1" t="s">
        <v>355</v>
      </c>
      <c r="H2385" s="1" t="s">
        <v>150</v>
      </c>
      <c r="I2385" s="1" t="s">
        <v>151</v>
      </c>
      <c r="J2385" s="1"/>
      <c r="K2385" s="7"/>
    </row>
    <row r="2386" spans="1:11" x14ac:dyDescent="0.2">
      <c r="A2386" s="1">
        <v>2385</v>
      </c>
      <c r="B2386" s="1" t="s">
        <v>340</v>
      </c>
      <c r="C2386" s="1">
        <v>68</v>
      </c>
      <c r="D2386" s="1" t="s">
        <v>339</v>
      </c>
      <c r="E2386" s="1" t="s">
        <v>109</v>
      </c>
      <c r="F2386" s="1" t="s">
        <v>1</v>
      </c>
      <c r="G2386" s="1" t="s">
        <v>355</v>
      </c>
      <c r="H2386" s="1" t="s">
        <v>152</v>
      </c>
      <c r="I2386" s="1" t="s">
        <v>153</v>
      </c>
      <c r="J2386" s="1"/>
      <c r="K2386" s="7"/>
    </row>
    <row r="2387" spans="1:11" x14ac:dyDescent="0.2">
      <c r="A2387" s="1">
        <v>2386</v>
      </c>
      <c r="B2387" s="1" t="s">
        <v>340</v>
      </c>
      <c r="C2387" s="1">
        <v>68</v>
      </c>
      <c r="D2387" s="1" t="s">
        <v>339</v>
      </c>
      <c r="E2387" s="1" t="s">
        <v>109</v>
      </c>
      <c r="F2387" s="1" t="s">
        <v>1</v>
      </c>
      <c r="G2387" s="1" t="s">
        <v>355</v>
      </c>
      <c r="H2387" s="1" t="s">
        <v>154</v>
      </c>
      <c r="I2387" s="1" t="s">
        <v>155</v>
      </c>
      <c r="J2387" s="1"/>
      <c r="K2387" s="7"/>
    </row>
    <row r="2388" spans="1:11" x14ac:dyDescent="0.2">
      <c r="A2388" s="1">
        <v>2387</v>
      </c>
      <c r="B2388" s="1" t="s">
        <v>340</v>
      </c>
      <c r="C2388" s="1">
        <v>68</v>
      </c>
      <c r="D2388" s="1" t="s">
        <v>339</v>
      </c>
      <c r="E2388" s="1" t="s">
        <v>109</v>
      </c>
      <c r="F2388" s="1" t="s">
        <v>1</v>
      </c>
      <c r="G2388" s="1" t="s">
        <v>355</v>
      </c>
      <c r="H2388" s="1" t="s">
        <v>156</v>
      </c>
      <c r="I2388" s="1" t="s">
        <v>157</v>
      </c>
      <c r="J2388" s="1"/>
      <c r="K2388" s="7"/>
    </row>
    <row r="2389" spans="1:11" x14ac:dyDescent="0.2">
      <c r="A2389" s="1">
        <v>2388</v>
      </c>
      <c r="B2389" s="1" t="s">
        <v>340</v>
      </c>
      <c r="C2389" s="1">
        <v>68</v>
      </c>
      <c r="D2389" s="1" t="s">
        <v>339</v>
      </c>
      <c r="E2389" s="1" t="s">
        <v>109</v>
      </c>
      <c r="F2389" s="1" t="s">
        <v>1</v>
      </c>
      <c r="G2389" s="1" t="s">
        <v>355</v>
      </c>
      <c r="H2389" s="1" t="s">
        <v>158</v>
      </c>
      <c r="I2389" s="1" t="s">
        <v>159</v>
      </c>
      <c r="J2389" s="1"/>
      <c r="K2389" s="7"/>
    </row>
    <row r="2390" spans="1:11" x14ac:dyDescent="0.2">
      <c r="A2390" s="1">
        <v>2389</v>
      </c>
      <c r="B2390" s="1" t="s">
        <v>340</v>
      </c>
      <c r="C2390" s="1">
        <v>68</v>
      </c>
      <c r="D2390" s="1" t="s">
        <v>339</v>
      </c>
      <c r="E2390" s="1" t="s">
        <v>109</v>
      </c>
      <c r="F2390" s="1" t="s">
        <v>1</v>
      </c>
      <c r="G2390" s="1" t="s">
        <v>355</v>
      </c>
      <c r="H2390" s="1" t="s">
        <v>160</v>
      </c>
      <c r="I2390" s="1" t="s">
        <v>161</v>
      </c>
      <c r="J2390" s="1"/>
      <c r="K2390" s="7"/>
    </row>
    <row r="2391" spans="1:11" x14ac:dyDescent="0.2">
      <c r="A2391" s="1">
        <v>2390</v>
      </c>
      <c r="B2391" s="1" t="s">
        <v>340</v>
      </c>
      <c r="C2391" s="1">
        <v>68</v>
      </c>
      <c r="D2391" s="1" t="s">
        <v>339</v>
      </c>
      <c r="E2391" s="1" t="s">
        <v>109</v>
      </c>
      <c r="F2391" s="1" t="s">
        <v>1</v>
      </c>
      <c r="G2391" s="1" t="s">
        <v>355</v>
      </c>
      <c r="H2391" s="1" t="s">
        <v>162</v>
      </c>
      <c r="I2391" s="1" t="s">
        <v>163</v>
      </c>
      <c r="J2391" s="1"/>
      <c r="K2391" s="7"/>
    </row>
    <row r="2392" spans="1:11" x14ac:dyDescent="0.2">
      <c r="A2392" s="1">
        <v>2391</v>
      </c>
      <c r="B2392" s="1" t="s">
        <v>340</v>
      </c>
      <c r="C2392" s="1">
        <v>68</v>
      </c>
      <c r="D2392" s="1" t="s">
        <v>339</v>
      </c>
      <c r="E2392" s="1" t="s">
        <v>109</v>
      </c>
      <c r="F2392" s="1" t="s">
        <v>1</v>
      </c>
      <c r="G2392" s="1" t="s">
        <v>355</v>
      </c>
      <c r="H2392" s="1" t="s">
        <v>164</v>
      </c>
      <c r="I2392" s="1" t="s">
        <v>165</v>
      </c>
      <c r="J2392" s="1"/>
      <c r="K2392" s="7"/>
    </row>
    <row r="2393" spans="1:11" x14ac:dyDescent="0.2">
      <c r="A2393" s="1">
        <v>2392</v>
      </c>
      <c r="B2393" s="1" t="s">
        <v>340</v>
      </c>
      <c r="C2393" s="1">
        <v>68</v>
      </c>
      <c r="D2393" s="1" t="s">
        <v>339</v>
      </c>
      <c r="E2393" s="1" t="s">
        <v>109</v>
      </c>
      <c r="F2393" s="1" t="s">
        <v>1</v>
      </c>
      <c r="G2393" s="1" t="s">
        <v>355</v>
      </c>
      <c r="H2393" s="1" t="s">
        <v>166</v>
      </c>
      <c r="I2393" s="1" t="s">
        <v>167</v>
      </c>
      <c r="J2393" s="1"/>
      <c r="K2393" s="7"/>
    </row>
    <row r="2394" spans="1:11" x14ac:dyDescent="0.2">
      <c r="A2394" s="1">
        <v>2393</v>
      </c>
      <c r="B2394" s="1" t="s">
        <v>340</v>
      </c>
      <c r="C2394" s="1">
        <v>68</v>
      </c>
      <c r="D2394" s="1" t="s">
        <v>339</v>
      </c>
      <c r="E2394" s="1" t="s">
        <v>109</v>
      </c>
      <c r="F2394" s="1" t="s">
        <v>1</v>
      </c>
      <c r="G2394" s="1" t="s">
        <v>355</v>
      </c>
      <c r="H2394" s="1" t="s">
        <v>168</v>
      </c>
      <c r="I2394" s="1" t="s">
        <v>169</v>
      </c>
      <c r="J2394" s="1">
        <v>2</v>
      </c>
      <c r="K2394" s="7">
        <v>83519</v>
      </c>
    </row>
    <row r="2395" spans="1:11" x14ac:dyDescent="0.2">
      <c r="A2395" s="1">
        <v>2394</v>
      </c>
      <c r="B2395" s="1" t="s">
        <v>340</v>
      </c>
      <c r="C2395" s="1">
        <v>68</v>
      </c>
      <c r="D2395" s="1" t="s">
        <v>339</v>
      </c>
      <c r="E2395" s="1" t="s">
        <v>109</v>
      </c>
      <c r="F2395" s="1" t="s">
        <v>1</v>
      </c>
      <c r="G2395" s="1" t="s">
        <v>355</v>
      </c>
      <c r="H2395" s="1" t="s">
        <v>170</v>
      </c>
      <c r="I2395" s="1" t="s">
        <v>171</v>
      </c>
      <c r="J2395" s="1"/>
      <c r="K2395" s="7"/>
    </row>
    <row r="2396" spans="1:11" x14ac:dyDescent="0.2">
      <c r="A2396" s="1">
        <v>2395</v>
      </c>
      <c r="B2396" s="1" t="s">
        <v>340</v>
      </c>
      <c r="C2396" s="1">
        <v>68</v>
      </c>
      <c r="D2396" s="1" t="s">
        <v>339</v>
      </c>
      <c r="E2396" s="1" t="s">
        <v>109</v>
      </c>
      <c r="F2396" s="1" t="s">
        <v>1</v>
      </c>
      <c r="G2396" s="1" t="s">
        <v>355</v>
      </c>
      <c r="H2396" s="1" t="s">
        <v>172</v>
      </c>
      <c r="I2396" s="1" t="s">
        <v>173</v>
      </c>
      <c r="J2396" s="1"/>
      <c r="K2396" s="7"/>
    </row>
    <row r="2397" spans="1:11" x14ac:dyDescent="0.2">
      <c r="A2397" s="1">
        <v>2396</v>
      </c>
      <c r="B2397" s="1" t="s">
        <v>340</v>
      </c>
      <c r="C2397" s="1">
        <v>68</v>
      </c>
      <c r="D2397" s="1" t="s">
        <v>339</v>
      </c>
      <c r="E2397" s="1" t="s">
        <v>109</v>
      </c>
      <c r="F2397" s="1" t="s">
        <v>1</v>
      </c>
      <c r="G2397" s="1" t="s">
        <v>355</v>
      </c>
      <c r="H2397" s="1" t="s">
        <v>174</v>
      </c>
      <c r="I2397" s="1" t="s">
        <v>175</v>
      </c>
      <c r="J2397" s="1"/>
      <c r="K2397" s="7"/>
    </row>
    <row r="2398" spans="1:11" x14ac:dyDescent="0.2">
      <c r="A2398" s="1">
        <v>2397</v>
      </c>
      <c r="B2398" s="1" t="s">
        <v>340</v>
      </c>
      <c r="C2398" s="1">
        <v>68</v>
      </c>
      <c r="D2398" s="1" t="s">
        <v>339</v>
      </c>
      <c r="E2398" s="1" t="s">
        <v>109</v>
      </c>
      <c r="F2398" s="1" t="s">
        <v>1</v>
      </c>
      <c r="G2398" s="1" t="s">
        <v>355</v>
      </c>
      <c r="H2398" s="1" t="s">
        <v>176</v>
      </c>
      <c r="I2398" s="1" t="s">
        <v>177</v>
      </c>
      <c r="J2398" s="1"/>
      <c r="K2398" s="7"/>
    </row>
    <row r="2399" spans="1:11" x14ac:dyDescent="0.2">
      <c r="A2399" s="1">
        <v>2398</v>
      </c>
      <c r="B2399" s="1" t="s">
        <v>340</v>
      </c>
      <c r="C2399" s="1">
        <v>68</v>
      </c>
      <c r="D2399" s="1" t="s">
        <v>339</v>
      </c>
      <c r="E2399" s="1" t="s">
        <v>109</v>
      </c>
      <c r="F2399" s="1" t="s">
        <v>1</v>
      </c>
      <c r="G2399" s="1" t="s">
        <v>355</v>
      </c>
      <c r="H2399" s="1" t="s">
        <v>178</v>
      </c>
      <c r="I2399" s="1" t="s">
        <v>179</v>
      </c>
      <c r="J2399" s="1">
        <v>0.65</v>
      </c>
      <c r="K2399" s="7">
        <v>26028</v>
      </c>
    </row>
    <row r="2400" spans="1:11" x14ac:dyDescent="0.2">
      <c r="A2400" s="1">
        <v>2399</v>
      </c>
      <c r="B2400" s="1" t="s">
        <v>340</v>
      </c>
      <c r="C2400" s="1">
        <v>68</v>
      </c>
      <c r="D2400" s="1" t="s">
        <v>339</v>
      </c>
      <c r="E2400" s="1" t="s">
        <v>109</v>
      </c>
      <c r="F2400" s="1" t="s">
        <v>1</v>
      </c>
      <c r="G2400" s="1" t="s">
        <v>355</v>
      </c>
      <c r="H2400" s="1" t="s">
        <v>180</v>
      </c>
      <c r="I2400" s="1" t="s">
        <v>181</v>
      </c>
      <c r="J2400" s="1">
        <v>0.01</v>
      </c>
      <c r="K2400" s="7">
        <v>360</v>
      </c>
    </row>
    <row r="2401" spans="1:11" x14ac:dyDescent="0.2">
      <c r="A2401" s="1">
        <v>2400</v>
      </c>
      <c r="B2401" s="1" t="s">
        <v>340</v>
      </c>
      <c r="C2401" s="1">
        <v>68</v>
      </c>
      <c r="D2401" s="1" t="s">
        <v>339</v>
      </c>
      <c r="E2401" s="1" t="s">
        <v>109</v>
      </c>
      <c r="F2401" s="1" t="s">
        <v>1</v>
      </c>
      <c r="G2401" s="1" t="s">
        <v>355</v>
      </c>
      <c r="H2401" s="1" t="s">
        <v>182</v>
      </c>
      <c r="I2401" s="1" t="s">
        <v>183</v>
      </c>
      <c r="J2401" s="1"/>
      <c r="K2401" s="7"/>
    </row>
    <row r="2402" spans="1:11" x14ac:dyDescent="0.2">
      <c r="A2402" s="1">
        <v>2401</v>
      </c>
      <c r="B2402" s="1" t="s">
        <v>340</v>
      </c>
      <c r="C2402" s="1">
        <v>68</v>
      </c>
      <c r="D2402" s="1" t="s">
        <v>339</v>
      </c>
      <c r="E2402" s="1" t="s">
        <v>109</v>
      </c>
      <c r="F2402" s="1" t="s">
        <v>1</v>
      </c>
      <c r="G2402" s="1" t="s">
        <v>353</v>
      </c>
      <c r="H2402" s="1" t="s">
        <v>184</v>
      </c>
      <c r="I2402" s="1" t="s">
        <v>185</v>
      </c>
      <c r="J2402" s="1"/>
      <c r="K2402" s="7"/>
    </row>
    <row r="2403" spans="1:11" x14ac:dyDescent="0.2">
      <c r="A2403" s="1">
        <v>2402</v>
      </c>
      <c r="B2403" s="1" t="s">
        <v>340</v>
      </c>
      <c r="C2403" s="1">
        <v>68</v>
      </c>
      <c r="D2403" s="1" t="s">
        <v>339</v>
      </c>
      <c r="E2403" s="1" t="s">
        <v>109</v>
      </c>
      <c r="F2403" s="1" t="s">
        <v>8</v>
      </c>
      <c r="G2403" s="1" t="s">
        <v>353</v>
      </c>
      <c r="H2403" s="1" t="s">
        <v>186</v>
      </c>
      <c r="I2403" s="1" t="s">
        <v>187</v>
      </c>
      <c r="J2403" s="1">
        <v>3.73</v>
      </c>
      <c r="K2403" s="7">
        <v>170788</v>
      </c>
    </row>
    <row r="2404" spans="1:11" x14ac:dyDescent="0.2">
      <c r="A2404" s="1">
        <v>2403</v>
      </c>
      <c r="B2404" s="1" t="s">
        <v>340</v>
      </c>
      <c r="C2404" s="1">
        <v>68</v>
      </c>
      <c r="D2404" s="1" t="s">
        <v>339</v>
      </c>
      <c r="E2404" s="1" t="s">
        <v>188</v>
      </c>
      <c r="F2404" s="1" t="s">
        <v>8</v>
      </c>
      <c r="G2404" s="1" t="s">
        <v>353</v>
      </c>
      <c r="H2404" s="1" t="s">
        <v>189</v>
      </c>
      <c r="I2404" s="1" t="s">
        <v>190</v>
      </c>
      <c r="J2404" s="1">
        <v>3.73</v>
      </c>
      <c r="K2404" s="7">
        <v>170788</v>
      </c>
    </row>
    <row r="2405" spans="1:11" x14ac:dyDescent="0.2">
      <c r="A2405" s="1">
        <v>2404</v>
      </c>
      <c r="B2405" s="1" t="s">
        <v>340</v>
      </c>
      <c r="C2405" s="1">
        <v>68</v>
      </c>
      <c r="D2405" s="1" t="s">
        <v>339</v>
      </c>
      <c r="E2405" s="1" t="s">
        <v>188</v>
      </c>
      <c r="F2405" s="1" t="s">
        <v>1</v>
      </c>
      <c r="G2405" s="1" t="s">
        <v>353</v>
      </c>
      <c r="H2405" s="1" t="s">
        <v>191</v>
      </c>
      <c r="I2405" s="1" t="s">
        <v>192</v>
      </c>
      <c r="J2405" s="1"/>
      <c r="K2405" s="7"/>
    </row>
    <row r="2406" spans="1:11" x14ac:dyDescent="0.2">
      <c r="A2406" s="1">
        <v>2405</v>
      </c>
      <c r="B2406" s="1" t="s">
        <v>340</v>
      </c>
      <c r="C2406" s="1">
        <v>68</v>
      </c>
      <c r="D2406" s="1" t="s">
        <v>339</v>
      </c>
      <c r="E2406" s="1" t="s">
        <v>188</v>
      </c>
      <c r="F2406" s="1" t="s">
        <v>1</v>
      </c>
      <c r="G2406" s="1" t="s">
        <v>353</v>
      </c>
      <c r="H2406" s="1" t="s">
        <v>193</v>
      </c>
      <c r="I2406" s="1" t="s">
        <v>194</v>
      </c>
      <c r="J2406" s="1"/>
      <c r="K2406" s="7"/>
    </row>
    <row r="2407" spans="1:11" x14ac:dyDescent="0.2">
      <c r="A2407" s="1">
        <v>2406</v>
      </c>
      <c r="B2407" s="1" t="s">
        <v>340</v>
      </c>
      <c r="C2407" s="1">
        <v>68</v>
      </c>
      <c r="D2407" s="1" t="s">
        <v>339</v>
      </c>
      <c r="E2407" s="1" t="s">
        <v>188</v>
      </c>
      <c r="F2407" s="1" t="s">
        <v>1</v>
      </c>
      <c r="G2407" s="1" t="s">
        <v>353</v>
      </c>
      <c r="H2407" s="1" t="s">
        <v>195</v>
      </c>
      <c r="I2407" s="1" t="s">
        <v>196</v>
      </c>
      <c r="J2407" s="1"/>
      <c r="K2407" s="7"/>
    </row>
    <row r="2408" spans="1:11" x14ac:dyDescent="0.2">
      <c r="A2408" s="1">
        <v>2407</v>
      </c>
      <c r="B2408" s="1" t="s">
        <v>340</v>
      </c>
      <c r="C2408" s="1">
        <v>68</v>
      </c>
      <c r="D2408" s="1" t="s">
        <v>339</v>
      </c>
      <c r="E2408" s="1" t="s">
        <v>188</v>
      </c>
      <c r="F2408" s="1" t="s">
        <v>1</v>
      </c>
      <c r="G2408" s="1" t="s">
        <v>353</v>
      </c>
      <c r="H2408" s="1" t="s">
        <v>197</v>
      </c>
      <c r="I2408" s="1" t="s">
        <v>198</v>
      </c>
      <c r="J2408" s="1"/>
      <c r="K2408" s="7"/>
    </row>
    <row r="2409" spans="1:11" x14ac:dyDescent="0.2">
      <c r="A2409" s="1">
        <v>2408</v>
      </c>
      <c r="B2409" s="1" t="s">
        <v>340</v>
      </c>
      <c r="C2409" s="1">
        <v>68</v>
      </c>
      <c r="D2409" s="1" t="s">
        <v>339</v>
      </c>
      <c r="E2409" s="1" t="s">
        <v>188</v>
      </c>
      <c r="F2409" s="1" t="s">
        <v>8</v>
      </c>
      <c r="G2409" s="1" t="s">
        <v>353</v>
      </c>
      <c r="H2409" s="1" t="s">
        <v>199</v>
      </c>
      <c r="I2409" s="1" t="s">
        <v>200</v>
      </c>
      <c r="J2409" s="1">
        <v>0</v>
      </c>
      <c r="K2409" s="7">
        <v>0</v>
      </c>
    </row>
    <row r="2410" spans="1:11" x14ac:dyDescent="0.2">
      <c r="A2410" s="1">
        <v>2409</v>
      </c>
      <c r="B2410" s="1" t="s">
        <v>340</v>
      </c>
      <c r="C2410" s="1">
        <v>68</v>
      </c>
      <c r="D2410" s="1" t="s">
        <v>339</v>
      </c>
      <c r="E2410" s="1" t="s">
        <v>188</v>
      </c>
      <c r="F2410" s="1" t="s">
        <v>1</v>
      </c>
      <c r="G2410" s="1" t="s">
        <v>353</v>
      </c>
      <c r="H2410" s="1" t="s">
        <v>201</v>
      </c>
      <c r="I2410" s="1" t="s">
        <v>202</v>
      </c>
      <c r="J2410" s="1"/>
      <c r="K2410" s="7"/>
    </row>
    <row r="2411" spans="1:11" x14ac:dyDescent="0.2">
      <c r="A2411" s="1">
        <v>2410</v>
      </c>
      <c r="B2411" s="1" t="s">
        <v>340</v>
      </c>
      <c r="C2411" s="1">
        <v>68</v>
      </c>
      <c r="D2411" s="1" t="s">
        <v>339</v>
      </c>
      <c r="E2411" s="1" t="s">
        <v>188</v>
      </c>
      <c r="F2411" s="1" t="s">
        <v>8</v>
      </c>
      <c r="G2411" s="1" t="s">
        <v>353</v>
      </c>
      <c r="H2411" s="1" t="s">
        <v>203</v>
      </c>
      <c r="I2411" s="1" t="s">
        <v>204</v>
      </c>
      <c r="J2411" s="1">
        <v>3.73</v>
      </c>
      <c r="K2411" s="7">
        <v>170788</v>
      </c>
    </row>
    <row r="2412" spans="1:11" x14ac:dyDescent="0.2">
      <c r="A2412" s="1">
        <v>2411</v>
      </c>
      <c r="B2412" s="1" t="s">
        <v>340</v>
      </c>
      <c r="C2412" s="1">
        <v>68</v>
      </c>
      <c r="D2412" s="1" t="s">
        <v>339</v>
      </c>
      <c r="E2412" s="1" t="s">
        <v>188</v>
      </c>
      <c r="F2412" s="1" t="s">
        <v>1</v>
      </c>
      <c r="G2412" s="1" t="s">
        <v>353</v>
      </c>
      <c r="H2412" s="1" t="s">
        <v>205</v>
      </c>
      <c r="I2412" s="1" t="s">
        <v>206</v>
      </c>
      <c r="J2412" s="1"/>
      <c r="K2412" s="7">
        <v>14453</v>
      </c>
    </row>
    <row r="2413" spans="1:11" x14ac:dyDescent="0.2">
      <c r="A2413" s="1">
        <v>2412</v>
      </c>
      <c r="B2413" s="1" t="s">
        <v>340</v>
      </c>
      <c r="C2413" s="1">
        <v>68</v>
      </c>
      <c r="D2413" s="1" t="s">
        <v>339</v>
      </c>
      <c r="E2413" s="1" t="s">
        <v>188</v>
      </c>
      <c r="F2413" s="1" t="s">
        <v>1</v>
      </c>
      <c r="G2413" s="1" t="s">
        <v>353</v>
      </c>
      <c r="H2413" s="1" t="s">
        <v>207</v>
      </c>
      <c r="I2413" s="1" t="s">
        <v>208</v>
      </c>
      <c r="J2413" s="1"/>
      <c r="K2413" s="7">
        <v>25172</v>
      </c>
    </row>
    <row r="2414" spans="1:11" x14ac:dyDescent="0.2">
      <c r="A2414" s="1">
        <v>2413</v>
      </c>
      <c r="B2414" s="1" t="s">
        <v>340</v>
      </c>
      <c r="C2414" s="1">
        <v>68</v>
      </c>
      <c r="D2414" s="1" t="s">
        <v>339</v>
      </c>
      <c r="E2414" s="1" t="s">
        <v>188</v>
      </c>
      <c r="F2414" s="1" t="s">
        <v>1</v>
      </c>
      <c r="G2414" s="1" t="s">
        <v>353</v>
      </c>
      <c r="H2414" s="1" t="s">
        <v>209</v>
      </c>
      <c r="I2414" s="1" t="s">
        <v>210</v>
      </c>
      <c r="J2414" s="1"/>
      <c r="K2414" s="7"/>
    </row>
    <row r="2415" spans="1:11" x14ac:dyDescent="0.2">
      <c r="A2415" s="1">
        <v>2414</v>
      </c>
      <c r="B2415" s="1" t="s">
        <v>340</v>
      </c>
      <c r="C2415" s="1">
        <v>68</v>
      </c>
      <c r="D2415" s="1" t="s">
        <v>339</v>
      </c>
      <c r="E2415" s="1" t="s">
        <v>188</v>
      </c>
      <c r="F2415" s="1" t="s">
        <v>8</v>
      </c>
      <c r="G2415" s="1" t="s">
        <v>353</v>
      </c>
      <c r="H2415" s="1" t="s">
        <v>211</v>
      </c>
      <c r="I2415" s="1" t="s">
        <v>212</v>
      </c>
      <c r="J2415" s="1"/>
      <c r="K2415" s="7">
        <v>210413</v>
      </c>
    </row>
    <row r="2416" spans="1:11" x14ac:dyDescent="0.2">
      <c r="A2416" s="1">
        <v>2415</v>
      </c>
      <c r="B2416" s="1" t="s">
        <v>340</v>
      </c>
      <c r="C2416" s="1">
        <v>68</v>
      </c>
      <c r="D2416" s="1" t="s">
        <v>339</v>
      </c>
      <c r="E2416" s="1" t="s">
        <v>188</v>
      </c>
      <c r="F2416" s="1" t="s">
        <v>1</v>
      </c>
      <c r="G2416" s="1" t="s">
        <v>353</v>
      </c>
      <c r="H2416" s="1" t="s">
        <v>213</v>
      </c>
      <c r="I2416" s="1" t="s">
        <v>214</v>
      </c>
      <c r="J2416" s="1"/>
      <c r="K2416" s="7">
        <v>1182</v>
      </c>
    </row>
    <row r="2417" spans="1:11" x14ac:dyDescent="0.2">
      <c r="A2417" s="1">
        <v>2416</v>
      </c>
      <c r="B2417" s="1" t="s">
        <v>340</v>
      </c>
      <c r="C2417" s="1">
        <v>68</v>
      </c>
      <c r="D2417" s="1" t="s">
        <v>339</v>
      </c>
      <c r="E2417" s="1" t="s">
        <v>188</v>
      </c>
      <c r="F2417" s="1" t="s">
        <v>1</v>
      </c>
      <c r="G2417" s="1" t="s">
        <v>353</v>
      </c>
      <c r="H2417" s="1" t="s">
        <v>215</v>
      </c>
      <c r="I2417" s="1" t="s">
        <v>216</v>
      </c>
      <c r="J2417" s="1"/>
      <c r="K2417" s="7">
        <v>911</v>
      </c>
    </row>
    <row r="2418" spans="1:11" x14ac:dyDescent="0.2">
      <c r="A2418" s="1">
        <v>2417</v>
      </c>
      <c r="B2418" s="1" t="s">
        <v>340</v>
      </c>
      <c r="C2418" s="1">
        <v>68</v>
      </c>
      <c r="D2418" s="1" t="s">
        <v>339</v>
      </c>
      <c r="E2418" s="1" t="s">
        <v>188</v>
      </c>
      <c r="F2418" s="1" t="s">
        <v>1</v>
      </c>
      <c r="G2418" s="1" t="s">
        <v>353</v>
      </c>
      <c r="H2418" s="1" t="s">
        <v>217</v>
      </c>
      <c r="I2418" s="1" t="s">
        <v>218</v>
      </c>
      <c r="J2418" s="1"/>
      <c r="K2418" s="7">
        <v>818</v>
      </c>
    </row>
    <row r="2419" spans="1:11" x14ac:dyDescent="0.2">
      <c r="A2419" s="1">
        <v>2418</v>
      </c>
      <c r="B2419" s="1" t="s">
        <v>340</v>
      </c>
      <c r="C2419" s="1">
        <v>68</v>
      </c>
      <c r="D2419" s="1" t="s">
        <v>339</v>
      </c>
      <c r="E2419" s="1" t="s">
        <v>188</v>
      </c>
      <c r="F2419" s="1" t="s">
        <v>1</v>
      </c>
      <c r="G2419" s="1" t="s">
        <v>353</v>
      </c>
      <c r="H2419" s="1" t="s">
        <v>219</v>
      </c>
      <c r="I2419" s="1" t="s">
        <v>220</v>
      </c>
      <c r="J2419" s="1"/>
      <c r="K2419" s="7">
        <v>98</v>
      </c>
    </row>
    <row r="2420" spans="1:11" x14ac:dyDescent="0.2">
      <c r="A2420" s="1">
        <v>2419</v>
      </c>
      <c r="B2420" s="1" t="s">
        <v>340</v>
      </c>
      <c r="C2420" s="1">
        <v>68</v>
      </c>
      <c r="D2420" s="1" t="s">
        <v>339</v>
      </c>
      <c r="E2420" s="1" t="s">
        <v>188</v>
      </c>
      <c r="F2420" s="1" t="s">
        <v>8</v>
      </c>
      <c r="G2420" s="1" t="s">
        <v>353</v>
      </c>
      <c r="H2420" s="1" t="s">
        <v>221</v>
      </c>
      <c r="I2420" s="1" t="s">
        <v>222</v>
      </c>
      <c r="J2420" s="1"/>
      <c r="K2420" s="7">
        <v>3009</v>
      </c>
    </row>
    <row r="2421" spans="1:11" x14ac:dyDescent="0.2">
      <c r="A2421" s="1">
        <v>2420</v>
      </c>
      <c r="B2421" s="1" t="s">
        <v>340</v>
      </c>
      <c r="C2421" s="1">
        <v>68</v>
      </c>
      <c r="D2421" s="1" t="s">
        <v>339</v>
      </c>
      <c r="E2421" s="1" t="s">
        <v>188</v>
      </c>
      <c r="F2421" s="1" t="s">
        <v>1</v>
      </c>
      <c r="G2421" s="1" t="s">
        <v>353</v>
      </c>
      <c r="H2421" s="1" t="s">
        <v>223</v>
      </c>
      <c r="I2421" s="1" t="s">
        <v>224</v>
      </c>
      <c r="J2421" s="1"/>
      <c r="K2421" s="7">
        <v>842</v>
      </c>
    </row>
    <row r="2422" spans="1:11" x14ac:dyDescent="0.2">
      <c r="A2422" s="1">
        <v>2421</v>
      </c>
      <c r="B2422" s="1" t="s">
        <v>340</v>
      </c>
      <c r="C2422" s="1">
        <v>68</v>
      </c>
      <c r="D2422" s="1" t="s">
        <v>339</v>
      </c>
      <c r="E2422" s="1" t="s">
        <v>188</v>
      </c>
      <c r="F2422" s="1" t="s">
        <v>1</v>
      </c>
      <c r="G2422" s="1" t="s">
        <v>353</v>
      </c>
      <c r="H2422" s="1" t="s">
        <v>225</v>
      </c>
      <c r="I2422" s="1" t="s">
        <v>226</v>
      </c>
      <c r="J2422" s="1"/>
      <c r="K2422" s="7"/>
    </row>
    <row r="2423" spans="1:11" x14ac:dyDescent="0.2">
      <c r="A2423" s="1">
        <v>2422</v>
      </c>
      <c r="B2423" s="1" t="s">
        <v>340</v>
      </c>
      <c r="C2423" s="1">
        <v>68</v>
      </c>
      <c r="D2423" s="1" t="s">
        <v>339</v>
      </c>
      <c r="E2423" s="1" t="s">
        <v>188</v>
      </c>
      <c r="F2423" s="1" t="s">
        <v>1</v>
      </c>
      <c r="G2423" s="1" t="s">
        <v>353</v>
      </c>
      <c r="H2423" s="1" t="s">
        <v>227</v>
      </c>
      <c r="I2423" s="1" t="s">
        <v>228</v>
      </c>
      <c r="J2423" s="1"/>
      <c r="K2423" s="7"/>
    </row>
    <row r="2424" spans="1:11" x14ac:dyDescent="0.2">
      <c r="A2424" s="1">
        <v>2423</v>
      </c>
      <c r="B2424" s="1" t="s">
        <v>340</v>
      </c>
      <c r="C2424" s="1">
        <v>68</v>
      </c>
      <c r="D2424" s="1" t="s">
        <v>339</v>
      </c>
      <c r="E2424" s="1" t="s">
        <v>188</v>
      </c>
      <c r="F2424" s="1" t="s">
        <v>1</v>
      </c>
      <c r="G2424" s="1" t="s">
        <v>353</v>
      </c>
      <c r="H2424" s="1" t="s">
        <v>229</v>
      </c>
      <c r="I2424" s="1" t="s">
        <v>230</v>
      </c>
      <c r="J2424" s="1"/>
      <c r="K2424" s="7"/>
    </row>
    <row r="2425" spans="1:11" x14ac:dyDescent="0.2">
      <c r="A2425" s="1">
        <v>2424</v>
      </c>
      <c r="B2425" s="1" t="s">
        <v>340</v>
      </c>
      <c r="C2425" s="1">
        <v>68</v>
      </c>
      <c r="D2425" s="1" t="s">
        <v>339</v>
      </c>
      <c r="E2425" s="1" t="s">
        <v>188</v>
      </c>
      <c r="F2425" s="1" t="s">
        <v>1</v>
      </c>
      <c r="G2425" s="1" t="s">
        <v>353</v>
      </c>
      <c r="H2425" s="1" t="s">
        <v>231</v>
      </c>
      <c r="I2425" s="1" t="s">
        <v>232</v>
      </c>
      <c r="J2425" s="1"/>
      <c r="K2425" s="7">
        <v>720</v>
      </c>
    </row>
    <row r="2426" spans="1:11" x14ac:dyDescent="0.2">
      <c r="A2426" s="1">
        <v>2425</v>
      </c>
      <c r="B2426" s="1" t="s">
        <v>340</v>
      </c>
      <c r="C2426" s="1">
        <v>68</v>
      </c>
      <c r="D2426" s="1" t="s">
        <v>339</v>
      </c>
      <c r="E2426" s="1" t="s">
        <v>188</v>
      </c>
      <c r="F2426" s="1" t="s">
        <v>1</v>
      </c>
      <c r="G2426" s="1" t="s">
        <v>353</v>
      </c>
      <c r="H2426" s="1" t="s">
        <v>233</v>
      </c>
      <c r="I2426" s="1" t="s">
        <v>234</v>
      </c>
      <c r="J2426" s="1"/>
      <c r="K2426" s="7">
        <v>11749</v>
      </c>
    </row>
    <row r="2427" spans="1:11" x14ac:dyDescent="0.2">
      <c r="A2427" s="1">
        <v>2426</v>
      </c>
      <c r="B2427" s="1" t="s">
        <v>340</v>
      </c>
      <c r="C2427" s="1">
        <v>68</v>
      </c>
      <c r="D2427" s="1" t="s">
        <v>339</v>
      </c>
      <c r="E2427" s="1" t="s">
        <v>188</v>
      </c>
      <c r="F2427" s="1" t="s">
        <v>1</v>
      </c>
      <c r="G2427" s="1" t="s">
        <v>353</v>
      </c>
      <c r="H2427" s="1" t="s">
        <v>235</v>
      </c>
      <c r="I2427" s="1" t="s">
        <v>236</v>
      </c>
      <c r="J2427" s="1"/>
      <c r="K2427" s="7">
        <v>45</v>
      </c>
    </row>
    <row r="2428" spans="1:11" x14ac:dyDescent="0.2">
      <c r="A2428" s="1">
        <v>2427</v>
      </c>
      <c r="B2428" s="1" t="s">
        <v>340</v>
      </c>
      <c r="C2428" s="1">
        <v>68</v>
      </c>
      <c r="D2428" s="1" t="s">
        <v>339</v>
      </c>
      <c r="E2428" s="1" t="s">
        <v>188</v>
      </c>
      <c r="F2428" s="1" t="s">
        <v>1</v>
      </c>
      <c r="G2428" s="1" t="s">
        <v>353</v>
      </c>
      <c r="H2428" s="1" t="s">
        <v>237</v>
      </c>
      <c r="I2428" s="1" t="s">
        <v>238</v>
      </c>
      <c r="J2428" s="1"/>
      <c r="K2428" s="7"/>
    </row>
    <row r="2429" spans="1:11" x14ac:dyDescent="0.2">
      <c r="A2429" s="1">
        <v>2428</v>
      </c>
      <c r="B2429" s="1" t="s">
        <v>340</v>
      </c>
      <c r="C2429" s="1">
        <v>68</v>
      </c>
      <c r="D2429" s="1" t="s">
        <v>339</v>
      </c>
      <c r="E2429" s="1" t="s">
        <v>188</v>
      </c>
      <c r="F2429" s="1" t="s">
        <v>1</v>
      </c>
      <c r="G2429" s="1" t="s">
        <v>353</v>
      </c>
      <c r="H2429" s="1" t="s">
        <v>239</v>
      </c>
      <c r="I2429" s="1" t="s">
        <v>240</v>
      </c>
      <c r="J2429" s="1"/>
      <c r="K2429" s="7">
        <v>1</v>
      </c>
    </row>
    <row r="2430" spans="1:11" x14ac:dyDescent="0.2">
      <c r="A2430" s="1">
        <v>2429</v>
      </c>
      <c r="B2430" s="1" t="s">
        <v>340</v>
      </c>
      <c r="C2430" s="1">
        <v>68</v>
      </c>
      <c r="D2430" s="1" t="s">
        <v>339</v>
      </c>
      <c r="E2430" s="1" t="s">
        <v>188</v>
      </c>
      <c r="F2430" s="1" t="s">
        <v>1</v>
      </c>
      <c r="G2430" s="1" t="s">
        <v>353</v>
      </c>
      <c r="H2430" s="1" t="s">
        <v>241</v>
      </c>
      <c r="I2430" s="1" t="s">
        <v>242</v>
      </c>
      <c r="J2430" s="1"/>
      <c r="K2430" s="7"/>
    </row>
    <row r="2431" spans="1:11" x14ac:dyDescent="0.2">
      <c r="A2431" s="1">
        <v>2430</v>
      </c>
      <c r="B2431" s="1" t="s">
        <v>340</v>
      </c>
      <c r="C2431" s="1">
        <v>68</v>
      </c>
      <c r="D2431" s="1" t="s">
        <v>339</v>
      </c>
      <c r="E2431" s="1" t="s">
        <v>188</v>
      </c>
      <c r="F2431" s="1" t="s">
        <v>1</v>
      </c>
      <c r="G2431" s="1" t="s">
        <v>353</v>
      </c>
      <c r="H2431" s="1" t="s">
        <v>243</v>
      </c>
      <c r="I2431" s="1" t="s">
        <v>244</v>
      </c>
      <c r="J2431" s="1"/>
      <c r="K2431" s="7"/>
    </row>
    <row r="2432" spans="1:11" x14ac:dyDescent="0.2">
      <c r="A2432" s="1">
        <v>2431</v>
      </c>
      <c r="B2432" s="1" t="s">
        <v>340</v>
      </c>
      <c r="C2432" s="1">
        <v>68</v>
      </c>
      <c r="D2432" s="1" t="s">
        <v>339</v>
      </c>
      <c r="E2432" s="1" t="s">
        <v>188</v>
      </c>
      <c r="F2432" s="1" t="s">
        <v>1</v>
      </c>
      <c r="G2432" s="1" t="s">
        <v>353</v>
      </c>
      <c r="H2432" s="1" t="s">
        <v>245</v>
      </c>
      <c r="I2432" s="1" t="s">
        <v>246</v>
      </c>
      <c r="J2432" s="1"/>
      <c r="K2432" s="7"/>
    </row>
    <row r="2433" spans="1:11" x14ac:dyDescent="0.2">
      <c r="A2433" s="1">
        <v>2432</v>
      </c>
      <c r="B2433" s="1" t="s">
        <v>340</v>
      </c>
      <c r="C2433" s="1">
        <v>68</v>
      </c>
      <c r="D2433" s="1" t="s">
        <v>339</v>
      </c>
      <c r="E2433" s="1" t="s">
        <v>188</v>
      </c>
      <c r="F2433" s="1" t="s">
        <v>1</v>
      </c>
      <c r="G2433" s="1" t="s">
        <v>353</v>
      </c>
      <c r="H2433" s="1" t="s">
        <v>247</v>
      </c>
      <c r="I2433" s="1" t="s">
        <v>248</v>
      </c>
      <c r="J2433" s="1"/>
      <c r="K2433" s="7">
        <v>27037</v>
      </c>
    </row>
    <row r="2434" spans="1:11" x14ac:dyDescent="0.2">
      <c r="A2434" s="1">
        <v>2433</v>
      </c>
      <c r="B2434" s="1" t="s">
        <v>340</v>
      </c>
      <c r="C2434" s="1">
        <v>68</v>
      </c>
      <c r="D2434" s="1" t="s">
        <v>339</v>
      </c>
      <c r="E2434" s="1" t="s">
        <v>188</v>
      </c>
      <c r="F2434" s="1" t="s">
        <v>1</v>
      </c>
      <c r="G2434" s="1" t="s">
        <v>353</v>
      </c>
      <c r="H2434" s="1" t="s">
        <v>249</v>
      </c>
      <c r="I2434" s="1" t="s">
        <v>250</v>
      </c>
      <c r="J2434" s="1"/>
      <c r="K2434" s="7"/>
    </row>
    <row r="2435" spans="1:11" x14ac:dyDescent="0.2">
      <c r="A2435" s="1">
        <v>2434</v>
      </c>
      <c r="B2435" s="1" t="s">
        <v>340</v>
      </c>
      <c r="C2435" s="1">
        <v>68</v>
      </c>
      <c r="D2435" s="1" t="s">
        <v>339</v>
      </c>
      <c r="E2435" s="1" t="s">
        <v>188</v>
      </c>
      <c r="F2435" s="1" t="s">
        <v>1</v>
      </c>
      <c r="G2435" s="1" t="s">
        <v>353</v>
      </c>
      <c r="H2435" s="1" t="s">
        <v>251</v>
      </c>
      <c r="I2435" s="1" t="s">
        <v>252</v>
      </c>
      <c r="J2435" s="1"/>
      <c r="K2435" s="7"/>
    </row>
    <row r="2436" spans="1:11" x14ac:dyDescent="0.2">
      <c r="A2436" s="1">
        <v>2435</v>
      </c>
      <c r="B2436" s="1" t="s">
        <v>340</v>
      </c>
      <c r="C2436" s="1">
        <v>68</v>
      </c>
      <c r="D2436" s="1" t="s">
        <v>339</v>
      </c>
      <c r="E2436" s="1" t="s">
        <v>188</v>
      </c>
      <c r="F2436" s="1" t="s">
        <v>1</v>
      </c>
      <c r="G2436" s="1" t="s">
        <v>353</v>
      </c>
      <c r="H2436" s="1" t="s">
        <v>253</v>
      </c>
      <c r="I2436" s="1" t="s">
        <v>254</v>
      </c>
      <c r="J2436" s="1"/>
      <c r="K2436" s="7">
        <v>529</v>
      </c>
    </row>
    <row r="2437" spans="1:11" x14ac:dyDescent="0.2">
      <c r="A2437" s="1">
        <v>2436</v>
      </c>
      <c r="B2437" s="1" t="s">
        <v>340</v>
      </c>
      <c r="C2437" s="1">
        <v>68</v>
      </c>
      <c r="D2437" s="1" t="s">
        <v>339</v>
      </c>
      <c r="E2437" s="1" t="s">
        <v>188</v>
      </c>
      <c r="F2437" s="1" t="s">
        <v>1</v>
      </c>
      <c r="G2437" s="1" t="s">
        <v>353</v>
      </c>
      <c r="H2437" s="1" t="s">
        <v>255</v>
      </c>
      <c r="I2437" s="1" t="s">
        <v>256</v>
      </c>
      <c r="J2437" s="1"/>
      <c r="K2437" s="7"/>
    </row>
    <row r="2438" spans="1:11" x14ac:dyDescent="0.2">
      <c r="A2438" s="1">
        <v>2437</v>
      </c>
      <c r="B2438" s="1" t="s">
        <v>340</v>
      </c>
      <c r="C2438" s="1">
        <v>68</v>
      </c>
      <c r="D2438" s="1" t="s">
        <v>339</v>
      </c>
      <c r="E2438" s="1" t="s">
        <v>188</v>
      </c>
      <c r="F2438" s="1" t="s">
        <v>1</v>
      </c>
      <c r="G2438" s="1" t="s">
        <v>353</v>
      </c>
      <c r="H2438" s="1" t="s">
        <v>257</v>
      </c>
      <c r="I2438" s="1" t="s">
        <v>258</v>
      </c>
      <c r="J2438" s="1"/>
      <c r="K2438" s="7">
        <v>3695</v>
      </c>
    </row>
    <row r="2439" spans="1:11" x14ac:dyDescent="0.2">
      <c r="A2439" s="1">
        <v>2438</v>
      </c>
      <c r="B2439" s="1" t="s">
        <v>340</v>
      </c>
      <c r="C2439" s="1">
        <v>68</v>
      </c>
      <c r="D2439" s="1" t="s">
        <v>339</v>
      </c>
      <c r="E2439" s="1" t="s">
        <v>188</v>
      </c>
      <c r="F2439" s="1" t="s">
        <v>8</v>
      </c>
      <c r="G2439" s="1" t="s">
        <v>353</v>
      </c>
      <c r="H2439" s="1" t="s">
        <v>259</v>
      </c>
      <c r="I2439" s="1" t="s">
        <v>260</v>
      </c>
      <c r="J2439" s="1"/>
      <c r="K2439" s="7">
        <v>44618</v>
      </c>
    </row>
    <row r="2440" spans="1:11" x14ac:dyDescent="0.2">
      <c r="A2440" s="1">
        <v>2439</v>
      </c>
      <c r="B2440" s="1" t="s">
        <v>340</v>
      </c>
      <c r="C2440" s="1">
        <v>68</v>
      </c>
      <c r="D2440" s="1" t="s">
        <v>339</v>
      </c>
      <c r="E2440" s="1" t="s">
        <v>188</v>
      </c>
      <c r="F2440" s="1" t="s">
        <v>1</v>
      </c>
      <c r="G2440" s="1" t="s">
        <v>353</v>
      </c>
      <c r="H2440" s="1" t="s">
        <v>261</v>
      </c>
      <c r="I2440" s="1" t="s">
        <v>262</v>
      </c>
      <c r="J2440" s="1"/>
      <c r="K2440" s="7"/>
    </row>
    <row r="2441" spans="1:11" x14ac:dyDescent="0.2">
      <c r="A2441" s="1">
        <v>2440</v>
      </c>
      <c r="B2441" s="1" t="s">
        <v>340</v>
      </c>
      <c r="C2441" s="1">
        <v>68</v>
      </c>
      <c r="D2441" s="1" t="s">
        <v>339</v>
      </c>
      <c r="E2441" s="1" t="s">
        <v>188</v>
      </c>
      <c r="F2441" s="1" t="s">
        <v>1</v>
      </c>
      <c r="G2441" s="1" t="s">
        <v>353</v>
      </c>
      <c r="H2441" s="1" t="s">
        <v>263</v>
      </c>
      <c r="I2441" s="1" t="s">
        <v>264</v>
      </c>
      <c r="J2441" s="1"/>
      <c r="K2441" s="7"/>
    </row>
    <row r="2442" spans="1:11" x14ac:dyDescent="0.2">
      <c r="A2442" s="1">
        <v>2441</v>
      </c>
      <c r="B2442" s="1" t="s">
        <v>340</v>
      </c>
      <c r="C2442" s="1">
        <v>68</v>
      </c>
      <c r="D2442" s="1" t="s">
        <v>339</v>
      </c>
      <c r="E2442" s="1" t="s">
        <v>188</v>
      </c>
      <c r="F2442" s="1" t="s">
        <v>1</v>
      </c>
      <c r="G2442" s="1" t="s">
        <v>353</v>
      </c>
      <c r="H2442" s="1" t="s">
        <v>265</v>
      </c>
      <c r="I2442" s="1" t="s">
        <v>266</v>
      </c>
      <c r="J2442" s="1"/>
      <c r="K2442" s="7"/>
    </row>
    <row r="2443" spans="1:11" x14ac:dyDescent="0.2">
      <c r="A2443" s="1">
        <v>2442</v>
      </c>
      <c r="B2443" s="1" t="s">
        <v>340</v>
      </c>
      <c r="C2443" s="1">
        <v>68</v>
      </c>
      <c r="D2443" s="1" t="s">
        <v>339</v>
      </c>
      <c r="E2443" s="1" t="s">
        <v>188</v>
      </c>
      <c r="F2443" s="1" t="s">
        <v>1</v>
      </c>
      <c r="G2443" s="1" t="s">
        <v>353</v>
      </c>
      <c r="H2443" s="1" t="s">
        <v>267</v>
      </c>
      <c r="I2443" s="1" t="s">
        <v>268</v>
      </c>
      <c r="J2443" s="1"/>
      <c r="K2443" s="7">
        <v>33</v>
      </c>
    </row>
    <row r="2444" spans="1:11" x14ac:dyDescent="0.2">
      <c r="A2444" s="1">
        <v>2443</v>
      </c>
      <c r="B2444" s="1" t="s">
        <v>340</v>
      </c>
      <c r="C2444" s="1">
        <v>68</v>
      </c>
      <c r="D2444" s="1" t="s">
        <v>339</v>
      </c>
      <c r="E2444" s="1" t="s">
        <v>188</v>
      </c>
      <c r="F2444" s="1" t="s">
        <v>1</v>
      </c>
      <c r="G2444" s="1" t="s">
        <v>353</v>
      </c>
      <c r="H2444" s="1" t="s">
        <v>269</v>
      </c>
      <c r="I2444" s="1" t="s">
        <v>270</v>
      </c>
      <c r="J2444" s="1"/>
      <c r="K2444" s="7"/>
    </row>
    <row r="2445" spans="1:11" x14ac:dyDescent="0.2">
      <c r="A2445" s="1">
        <v>2444</v>
      </c>
      <c r="B2445" s="1" t="s">
        <v>340</v>
      </c>
      <c r="C2445" s="1">
        <v>68</v>
      </c>
      <c r="D2445" s="1" t="s">
        <v>339</v>
      </c>
      <c r="E2445" s="1" t="s">
        <v>188</v>
      </c>
      <c r="F2445" s="1" t="s">
        <v>1</v>
      </c>
      <c r="G2445" s="1" t="s">
        <v>353</v>
      </c>
      <c r="H2445" s="1" t="s">
        <v>271</v>
      </c>
      <c r="I2445" s="1" t="s">
        <v>272</v>
      </c>
      <c r="J2445" s="1"/>
      <c r="K2445" s="7"/>
    </row>
    <row r="2446" spans="1:11" x14ac:dyDescent="0.2">
      <c r="A2446" s="1">
        <v>2445</v>
      </c>
      <c r="B2446" s="1" t="s">
        <v>340</v>
      </c>
      <c r="C2446" s="1">
        <v>68</v>
      </c>
      <c r="D2446" s="1" t="s">
        <v>339</v>
      </c>
      <c r="E2446" s="1" t="s">
        <v>188</v>
      </c>
      <c r="F2446" s="1" t="s">
        <v>8</v>
      </c>
      <c r="G2446" s="1" t="s">
        <v>353</v>
      </c>
      <c r="H2446" s="1" t="s">
        <v>273</v>
      </c>
      <c r="I2446" s="1" t="s">
        <v>274</v>
      </c>
      <c r="J2446" s="1"/>
      <c r="K2446" s="7">
        <v>33</v>
      </c>
    </row>
    <row r="2447" spans="1:11" x14ac:dyDescent="0.2">
      <c r="A2447" s="1">
        <v>2446</v>
      </c>
      <c r="B2447" s="1" t="s">
        <v>340</v>
      </c>
      <c r="C2447" s="1">
        <v>68</v>
      </c>
      <c r="D2447" s="1" t="s">
        <v>339</v>
      </c>
      <c r="E2447" s="1" t="s">
        <v>188</v>
      </c>
      <c r="F2447" s="1" t="s">
        <v>1</v>
      </c>
      <c r="G2447" s="1" t="s">
        <v>353</v>
      </c>
      <c r="H2447" s="1" t="s">
        <v>275</v>
      </c>
      <c r="I2447" s="1" t="s">
        <v>276</v>
      </c>
      <c r="J2447" s="1"/>
      <c r="K2447" s="7">
        <v>40033.811825412216</v>
      </c>
    </row>
    <row r="2448" spans="1:11" x14ac:dyDescent="0.2">
      <c r="A2448" s="1">
        <v>2447</v>
      </c>
      <c r="B2448" s="1" t="s">
        <v>340</v>
      </c>
      <c r="C2448" s="1">
        <v>68</v>
      </c>
      <c r="D2448" s="1" t="s">
        <v>339</v>
      </c>
      <c r="E2448" s="1" t="s">
        <v>188</v>
      </c>
      <c r="F2448" s="1" t="s">
        <v>8</v>
      </c>
      <c r="G2448" s="1" t="s">
        <v>353</v>
      </c>
      <c r="H2448" s="1" t="s">
        <v>277</v>
      </c>
      <c r="I2448" s="1" t="s">
        <v>278</v>
      </c>
      <c r="J2448" s="1"/>
      <c r="K2448" s="7">
        <v>298106.81182541221</v>
      </c>
    </row>
    <row r="2449" spans="1:11" x14ac:dyDescent="0.2">
      <c r="A2449" s="1">
        <v>2448</v>
      </c>
      <c r="B2449" s="1" t="s">
        <v>340</v>
      </c>
      <c r="C2449" s="1">
        <v>68</v>
      </c>
      <c r="D2449" s="1" t="s">
        <v>339</v>
      </c>
      <c r="E2449" s="1" t="s">
        <v>188</v>
      </c>
      <c r="F2449" s="1" t="s">
        <v>1</v>
      </c>
      <c r="G2449" s="1" t="s">
        <v>353</v>
      </c>
      <c r="H2449" s="1" t="s">
        <v>279</v>
      </c>
      <c r="I2449" s="1" t="s">
        <v>280</v>
      </c>
      <c r="J2449" s="1"/>
      <c r="K2449" s="7">
        <v>5461</v>
      </c>
    </row>
    <row r="2450" spans="1:11" x14ac:dyDescent="0.2">
      <c r="A2450" s="1">
        <v>2449</v>
      </c>
      <c r="B2450" s="1" t="s">
        <v>340</v>
      </c>
      <c r="C2450" s="1">
        <v>68</v>
      </c>
      <c r="D2450" s="1" t="s">
        <v>339</v>
      </c>
      <c r="E2450" s="1" t="s">
        <v>188</v>
      </c>
      <c r="F2450" s="1" t="s">
        <v>1</v>
      </c>
      <c r="G2450" s="1" t="s">
        <v>353</v>
      </c>
      <c r="H2450" s="1" t="s">
        <v>281</v>
      </c>
      <c r="I2450" s="1" t="s">
        <v>282</v>
      </c>
      <c r="J2450" s="1"/>
      <c r="K2450" s="7">
        <v>1845</v>
      </c>
    </row>
    <row r="2451" spans="1:11" x14ac:dyDescent="0.2">
      <c r="A2451" s="1">
        <v>2450</v>
      </c>
      <c r="B2451" s="1" t="s">
        <v>340</v>
      </c>
      <c r="C2451" s="1">
        <v>68</v>
      </c>
      <c r="D2451" s="1" t="s">
        <v>339</v>
      </c>
      <c r="E2451" s="1" t="s">
        <v>188</v>
      </c>
      <c r="F2451" s="1" t="s">
        <v>8</v>
      </c>
      <c r="G2451" s="1" t="s">
        <v>353</v>
      </c>
      <c r="H2451" s="1" t="s">
        <v>283</v>
      </c>
      <c r="I2451" s="1" t="s">
        <v>284</v>
      </c>
      <c r="J2451" s="1"/>
      <c r="K2451" s="7">
        <v>305412.81182541221</v>
      </c>
    </row>
    <row r="2452" spans="1:11" x14ac:dyDescent="0.2">
      <c r="A2452" s="1">
        <v>2451</v>
      </c>
      <c r="B2452" s="1" t="s">
        <v>340</v>
      </c>
      <c r="C2452" s="1">
        <v>68</v>
      </c>
      <c r="D2452" s="1" t="s">
        <v>339</v>
      </c>
      <c r="E2452" s="1" t="s">
        <v>188</v>
      </c>
      <c r="F2452" s="1" t="s">
        <v>8</v>
      </c>
      <c r="G2452" s="1" t="s">
        <v>353</v>
      </c>
      <c r="H2452" s="1" t="s">
        <v>285</v>
      </c>
      <c r="I2452" s="1" t="s">
        <v>286</v>
      </c>
      <c r="J2452" s="1"/>
      <c r="K2452" s="7">
        <v>270591</v>
      </c>
    </row>
    <row r="2453" spans="1:11" x14ac:dyDescent="0.2">
      <c r="A2453" s="1">
        <v>2452</v>
      </c>
      <c r="B2453" s="1" t="s">
        <v>340</v>
      </c>
      <c r="C2453" s="1">
        <v>68</v>
      </c>
      <c r="D2453" s="1" t="s">
        <v>339</v>
      </c>
      <c r="E2453" s="1" t="s">
        <v>188</v>
      </c>
      <c r="F2453" s="1" t="s">
        <v>1</v>
      </c>
      <c r="G2453" s="1" t="s">
        <v>353</v>
      </c>
      <c r="H2453" s="1" t="s">
        <v>287</v>
      </c>
      <c r="I2453" s="1" t="s">
        <v>288</v>
      </c>
      <c r="J2453" s="1"/>
      <c r="K2453" s="7">
        <v>-34821.811825412209</v>
      </c>
    </row>
    <row r="2454" spans="1:11" x14ac:dyDescent="0.2">
      <c r="A2454" s="1">
        <v>2453</v>
      </c>
      <c r="B2454" s="1" t="s">
        <v>340</v>
      </c>
      <c r="C2454" s="1">
        <v>68</v>
      </c>
      <c r="D2454" s="1" t="s">
        <v>339</v>
      </c>
      <c r="E2454" s="1" t="s">
        <v>289</v>
      </c>
      <c r="F2454" s="1" t="s">
        <v>1</v>
      </c>
      <c r="G2454" s="1" t="s">
        <v>353</v>
      </c>
      <c r="H2454" s="1" t="s">
        <v>290</v>
      </c>
      <c r="I2454" s="1" t="s">
        <v>291</v>
      </c>
      <c r="J2454" s="1"/>
      <c r="K2454" s="7">
        <v>348</v>
      </c>
    </row>
    <row r="2455" spans="1:11" x14ac:dyDescent="0.2">
      <c r="A2455" s="1">
        <v>2454</v>
      </c>
      <c r="B2455" s="1" t="s">
        <v>340</v>
      </c>
      <c r="C2455" s="1">
        <v>68</v>
      </c>
      <c r="D2455" s="1" t="s">
        <v>339</v>
      </c>
      <c r="E2455" s="1" t="s">
        <v>289</v>
      </c>
      <c r="F2455" s="1" t="s">
        <v>1</v>
      </c>
      <c r="G2455" s="1" t="s">
        <v>353</v>
      </c>
      <c r="H2455" s="1" t="s">
        <v>292</v>
      </c>
      <c r="I2455" s="1" t="s">
        <v>293</v>
      </c>
      <c r="J2455" s="1"/>
      <c r="K2455" s="7">
        <v>0</v>
      </c>
    </row>
    <row r="2456" spans="1:11" x14ac:dyDescent="0.2">
      <c r="A2456" s="1">
        <v>2455</v>
      </c>
      <c r="B2456" s="1" t="s">
        <v>340</v>
      </c>
      <c r="C2456" s="1">
        <v>68</v>
      </c>
      <c r="D2456" s="1" t="s">
        <v>339</v>
      </c>
      <c r="E2456" s="1" t="s">
        <v>289</v>
      </c>
      <c r="F2456" s="1" t="s">
        <v>1</v>
      </c>
      <c r="G2456" s="1" t="s">
        <v>353</v>
      </c>
      <c r="H2456" s="1" t="s">
        <v>294</v>
      </c>
      <c r="I2456" s="1" t="s">
        <v>295</v>
      </c>
      <c r="J2456" s="1"/>
      <c r="K2456" s="7">
        <v>0</v>
      </c>
    </row>
    <row r="2457" spans="1:11" x14ac:dyDescent="0.2">
      <c r="A2457" s="1">
        <v>2456</v>
      </c>
      <c r="B2457" s="1" t="s">
        <v>340</v>
      </c>
      <c r="C2457" s="1">
        <v>68</v>
      </c>
      <c r="D2457" s="1" t="s">
        <v>339</v>
      </c>
      <c r="E2457" s="1" t="s">
        <v>289</v>
      </c>
      <c r="F2457" s="1" t="s">
        <v>1</v>
      </c>
      <c r="G2457" s="1" t="s">
        <v>353</v>
      </c>
      <c r="H2457" s="1" t="s">
        <v>296</v>
      </c>
      <c r="I2457" s="1" t="s">
        <v>297</v>
      </c>
      <c r="J2457" s="1"/>
      <c r="K2457" s="7">
        <v>0</v>
      </c>
    </row>
    <row r="2458" spans="1:11" x14ac:dyDescent="0.2">
      <c r="A2458" s="1">
        <v>2457</v>
      </c>
      <c r="B2458" s="1" t="s">
        <v>340</v>
      </c>
      <c r="C2458" s="1">
        <v>68</v>
      </c>
      <c r="D2458" s="1" t="s">
        <v>339</v>
      </c>
      <c r="E2458" s="1" t="s">
        <v>289</v>
      </c>
      <c r="F2458" s="1" t="s">
        <v>1</v>
      </c>
      <c r="G2458" s="1" t="s">
        <v>353</v>
      </c>
      <c r="H2458" s="1" t="s">
        <v>298</v>
      </c>
      <c r="I2458" s="1" t="s">
        <v>299</v>
      </c>
      <c r="J2458" s="1"/>
      <c r="K2458" s="7">
        <v>5113</v>
      </c>
    </row>
    <row r="2459" spans="1:11" x14ac:dyDescent="0.2">
      <c r="A2459" s="1">
        <v>2458</v>
      </c>
      <c r="B2459" s="1" t="s">
        <v>340</v>
      </c>
      <c r="C2459" s="1">
        <v>68</v>
      </c>
      <c r="D2459" s="1" t="s">
        <v>339</v>
      </c>
      <c r="E2459" s="1" t="s">
        <v>289</v>
      </c>
      <c r="F2459" s="1" t="s">
        <v>1</v>
      </c>
      <c r="G2459" s="1" t="s">
        <v>353</v>
      </c>
      <c r="H2459" s="1" t="s">
        <v>300</v>
      </c>
      <c r="I2459" s="1" t="s">
        <v>301</v>
      </c>
      <c r="J2459" s="1"/>
      <c r="K2459" s="7">
        <v>0</v>
      </c>
    </row>
    <row r="2460" spans="1:11" x14ac:dyDescent="0.2">
      <c r="A2460" s="1">
        <v>2459</v>
      </c>
      <c r="B2460" s="1" t="s">
        <v>340</v>
      </c>
      <c r="C2460" s="1">
        <v>68</v>
      </c>
      <c r="D2460" s="1" t="s">
        <v>339</v>
      </c>
      <c r="E2460" s="1" t="s">
        <v>289</v>
      </c>
      <c r="F2460" s="1" t="s">
        <v>1</v>
      </c>
      <c r="G2460" s="1" t="s">
        <v>353</v>
      </c>
      <c r="H2460" s="1" t="s">
        <v>302</v>
      </c>
      <c r="I2460" s="1" t="s">
        <v>303</v>
      </c>
      <c r="J2460" s="1"/>
      <c r="K2460" s="7">
        <v>0</v>
      </c>
    </row>
    <row r="2461" spans="1:11" x14ac:dyDescent="0.2">
      <c r="A2461" s="1">
        <v>2460</v>
      </c>
      <c r="B2461" s="1" t="s">
        <v>340</v>
      </c>
      <c r="C2461" s="1">
        <v>68</v>
      </c>
      <c r="D2461" s="1" t="s">
        <v>339</v>
      </c>
      <c r="E2461" s="1" t="s">
        <v>289</v>
      </c>
      <c r="F2461" s="1" t="s">
        <v>8</v>
      </c>
      <c r="G2461" s="1" t="s">
        <v>353</v>
      </c>
      <c r="H2461" s="1" t="s">
        <v>304</v>
      </c>
      <c r="I2461" s="1" t="s">
        <v>305</v>
      </c>
      <c r="J2461" s="1"/>
      <c r="K2461" s="7">
        <v>5461</v>
      </c>
    </row>
    <row r="2462" spans="1:11" x14ac:dyDescent="0.2">
      <c r="A2462" s="1">
        <v>2461</v>
      </c>
      <c r="B2462" s="1" t="s">
        <v>340</v>
      </c>
      <c r="C2462" s="1">
        <v>68</v>
      </c>
      <c r="D2462" s="1" t="s">
        <v>339</v>
      </c>
      <c r="E2462" s="1" t="s">
        <v>289</v>
      </c>
      <c r="F2462" s="1" t="s">
        <v>8</v>
      </c>
      <c r="G2462" s="1" t="s">
        <v>353</v>
      </c>
      <c r="H2462" s="1" t="s">
        <v>306</v>
      </c>
      <c r="I2462" s="1" t="s">
        <v>307</v>
      </c>
      <c r="J2462" s="1"/>
      <c r="K2462" s="7">
        <v>7306</v>
      </c>
    </row>
    <row r="2463" spans="1:11" x14ac:dyDescent="0.2">
      <c r="A2463" s="1">
        <v>2462</v>
      </c>
      <c r="B2463" s="1" t="s">
        <v>340</v>
      </c>
      <c r="C2463" s="1">
        <v>68</v>
      </c>
      <c r="D2463" s="1" t="s">
        <v>339</v>
      </c>
      <c r="E2463" s="1" t="s">
        <v>289</v>
      </c>
      <c r="F2463" s="1" t="s">
        <v>1</v>
      </c>
      <c r="G2463" s="1" t="s">
        <v>353</v>
      </c>
      <c r="H2463" s="1" t="s">
        <v>308</v>
      </c>
      <c r="I2463" s="1" t="s">
        <v>309</v>
      </c>
      <c r="J2463" s="1"/>
      <c r="K2463" s="7">
        <v>7311</v>
      </c>
    </row>
    <row r="2464" spans="1:11" x14ac:dyDescent="0.2">
      <c r="A2464" s="1">
        <v>2463</v>
      </c>
      <c r="B2464" s="1" t="s">
        <v>340</v>
      </c>
      <c r="C2464" s="1">
        <v>68</v>
      </c>
      <c r="D2464" s="1" t="s">
        <v>339</v>
      </c>
      <c r="E2464" s="1" t="s">
        <v>289</v>
      </c>
      <c r="F2464" s="1" t="s">
        <v>1</v>
      </c>
      <c r="G2464" s="1" t="s">
        <v>353</v>
      </c>
      <c r="H2464" s="1" t="s">
        <v>310</v>
      </c>
      <c r="I2464" s="1" t="s">
        <v>311</v>
      </c>
      <c r="J2464" s="1"/>
      <c r="K2464" s="7">
        <v>0</v>
      </c>
    </row>
    <row r="2465" spans="1:11" x14ac:dyDescent="0.2">
      <c r="A2465" s="1">
        <v>2464</v>
      </c>
      <c r="B2465" s="1" t="s">
        <v>340</v>
      </c>
      <c r="C2465" s="1">
        <v>68</v>
      </c>
      <c r="D2465" s="1" t="s">
        <v>339</v>
      </c>
      <c r="E2465" s="1" t="s">
        <v>289</v>
      </c>
      <c r="F2465" s="1" t="s">
        <v>1</v>
      </c>
      <c r="G2465" s="1" t="s">
        <v>353</v>
      </c>
      <c r="H2465" s="1" t="s">
        <v>312</v>
      </c>
      <c r="I2465" s="1" t="s">
        <v>313</v>
      </c>
      <c r="J2465" s="1"/>
      <c r="K2465" s="7">
        <v>-5</v>
      </c>
    </row>
    <row r="2466" spans="1:11" x14ac:dyDescent="0.2">
      <c r="A2466" s="1">
        <v>2465</v>
      </c>
      <c r="B2466" s="1" t="s">
        <v>380</v>
      </c>
      <c r="C2466" s="1">
        <v>25</v>
      </c>
      <c r="D2466" s="1" t="s">
        <v>341</v>
      </c>
      <c r="E2466" s="1" t="s">
        <v>0</v>
      </c>
      <c r="F2466" s="1" t="s">
        <v>1</v>
      </c>
      <c r="G2466" s="1" t="s">
        <v>353</v>
      </c>
      <c r="H2466" s="1" t="s">
        <v>2</v>
      </c>
      <c r="I2466" s="1" t="s">
        <v>3</v>
      </c>
      <c r="J2466" s="1"/>
      <c r="K2466" s="7"/>
    </row>
    <row r="2467" spans="1:11" x14ac:dyDescent="0.2">
      <c r="A2467" s="1">
        <v>2466</v>
      </c>
      <c r="B2467" s="1" t="s">
        <v>380</v>
      </c>
      <c r="C2467" s="1">
        <v>25</v>
      </c>
      <c r="D2467" s="1" t="s">
        <v>341</v>
      </c>
      <c r="E2467" s="1" t="s">
        <v>0</v>
      </c>
      <c r="F2467" s="1" t="s">
        <v>1</v>
      </c>
      <c r="G2467" s="1" t="s">
        <v>353</v>
      </c>
      <c r="H2467" s="1" t="s">
        <v>4</v>
      </c>
      <c r="I2467" s="1" t="s">
        <v>5</v>
      </c>
      <c r="J2467" s="1"/>
      <c r="K2467" s="7"/>
    </row>
    <row r="2468" spans="1:11" x14ac:dyDescent="0.2">
      <c r="A2468" s="1">
        <v>2467</v>
      </c>
      <c r="B2468" s="1" t="s">
        <v>380</v>
      </c>
      <c r="C2468" s="1">
        <v>25</v>
      </c>
      <c r="D2468" s="1" t="s">
        <v>341</v>
      </c>
      <c r="E2468" s="1" t="s">
        <v>0</v>
      </c>
      <c r="F2468" s="1" t="s">
        <v>1</v>
      </c>
      <c r="G2468" s="1" t="s">
        <v>353</v>
      </c>
      <c r="H2468" s="1" t="s">
        <v>6</v>
      </c>
      <c r="I2468" s="1" t="s">
        <v>7</v>
      </c>
      <c r="J2468" s="1"/>
      <c r="K2468" s="7"/>
    </row>
    <row r="2469" spans="1:11" x14ac:dyDescent="0.2">
      <c r="A2469" s="1">
        <v>2468</v>
      </c>
      <c r="B2469" s="1" t="s">
        <v>380</v>
      </c>
      <c r="C2469" s="1">
        <v>25</v>
      </c>
      <c r="D2469" s="1" t="s">
        <v>341</v>
      </c>
      <c r="E2469" s="1" t="s">
        <v>0</v>
      </c>
      <c r="F2469" s="1" t="s">
        <v>8</v>
      </c>
      <c r="G2469" s="1" t="s">
        <v>353</v>
      </c>
      <c r="H2469" s="1" t="s">
        <v>9</v>
      </c>
      <c r="I2469" s="1" t="s">
        <v>10</v>
      </c>
      <c r="J2469" s="1"/>
      <c r="K2469" s="7">
        <v>0</v>
      </c>
    </row>
    <row r="2470" spans="1:11" x14ac:dyDescent="0.2">
      <c r="A2470" s="1">
        <v>2469</v>
      </c>
      <c r="B2470" s="1" t="s">
        <v>380</v>
      </c>
      <c r="C2470" s="1">
        <v>25</v>
      </c>
      <c r="D2470" s="1" t="s">
        <v>341</v>
      </c>
      <c r="E2470" s="1" t="s">
        <v>0</v>
      </c>
      <c r="F2470" s="1" t="s">
        <v>1</v>
      </c>
      <c r="G2470" s="1" t="s">
        <v>353</v>
      </c>
      <c r="H2470" s="1" t="s">
        <v>11</v>
      </c>
      <c r="I2470" s="1" t="s">
        <v>12</v>
      </c>
      <c r="J2470" s="1"/>
      <c r="K2470" s="7"/>
    </row>
    <row r="2471" spans="1:11" x14ac:dyDescent="0.2">
      <c r="A2471" s="1">
        <v>2470</v>
      </c>
      <c r="B2471" s="1" t="s">
        <v>380</v>
      </c>
      <c r="C2471" s="1">
        <v>25</v>
      </c>
      <c r="D2471" s="1" t="s">
        <v>341</v>
      </c>
      <c r="E2471" s="1" t="s">
        <v>0</v>
      </c>
      <c r="F2471" s="1" t="s">
        <v>1</v>
      </c>
      <c r="G2471" s="1" t="s">
        <v>353</v>
      </c>
      <c r="H2471" s="1" t="s">
        <v>13</v>
      </c>
      <c r="I2471" s="1" t="s">
        <v>14</v>
      </c>
      <c r="J2471" s="1"/>
      <c r="K2471" s="7"/>
    </row>
    <row r="2472" spans="1:11" x14ac:dyDescent="0.2">
      <c r="A2472" s="1">
        <v>2471</v>
      </c>
      <c r="B2472" s="1" t="s">
        <v>380</v>
      </c>
      <c r="C2472" s="1">
        <v>25</v>
      </c>
      <c r="D2472" s="1" t="s">
        <v>341</v>
      </c>
      <c r="E2472" s="1" t="s">
        <v>0</v>
      </c>
      <c r="F2472" s="1" t="s">
        <v>8</v>
      </c>
      <c r="G2472" s="1" t="s">
        <v>353</v>
      </c>
      <c r="H2472" s="1" t="s">
        <v>15</v>
      </c>
      <c r="I2472" s="1" t="s">
        <v>16</v>
      </c>
      <c r="J2472" s="1"/>
      <c r="K2472" s="7">
        <v>0</v>
      </c>
    </row>
    <row r="2473" spans="1:11" x14ac:dyDescent="0.2">
      <c r="A2473" s="1">
        <v>2472</v>
      </c>
      <c r="B2473" s="1" t="s">
        <v>380</v>
      </c>
      <c r="C2473" s="1">
        <v>25</v>
      </c>
      <c r="D2473" s="1" t="s">
        <v>341</v>
      </c>
      <c r="E2473" s="1" t="s">
        <v>0</v>
      </c>
      <c r="F2473" s="1" t="s">
        <v>1</v>
      </c>
      <c r="G2473" s="1" t="s">
        <v>353</v>
      </c>
      <c r="H2473" s="1" t="s">
        <v>17</v>
      </c>
      <c r="I2473" s="1" t="s">
        <v>18</v>
      </c>
      <c r="J2473" s="1"/>
      <c r="K2473" s="7"/>
    </row>
    <row r="2474" spans="1:11" x14ac:dyDescent="0.2">
      <c r="A2474" s="1">
        <v>2473</v>
      </c>
      <c r="B2474" s="1" t="s">
        <v>380</v>
      </c>
      <c r="C2474" s="1">
        <v>25</v>
      </c>
      <c r="D2474" s="1" t="s">
        <v>341</v>
      </c>
      <c r="E2474" s="1" t="s">
        <v>0</v>
      </c>
      <c r="F2474" s="1" t="s">
        <v>1</v>
      </c>
      <c r="G2474" s="1" t="s">
        <v>353</v>
      </c>
      <c r="H2474" s="1" t="s">
        <v>19</v>
      </c>
      <c r="I2474" s="1" t="s">
        <v>20</v>
      </c>
      <c r="J2474" s="1"/>
      <c r="K2474" s="7"/>
    </row>
    <row r="2475" spans="1:11" x14ac:dyDescent="0.2">
      <c r="A2475" s="1">
        <v>2474</v>
      </c>
      <c r="B2475" s="1" t="s">
        <v>380</v>
      </c>
      <c r="C2475" s="1">
        <v>25</v>
      </c>
      <c r="D2475" s="1" t="s">
        <v>341</v>
      </c>
      <c r="E2475" s="1" t="s">
        <v>0</v>
      </c>
      <c r="F2475" s="1" t="s">
        <v>1</v>
      </c>
      <c r="G2475" s="1" t="s">
        <v>353</v>
      </c>
      <c r="H2475" s="1" t="s">
        <v>21</v>
      </c>
      <c r="I2475" s="1" t="s">
        <v>22</v>
      </c>
      <c r="J2475" s="1"/>
      <c r="K2475" s="7"/>
    </row>
    <row r="2476" spans="1:11" x14ac:dyDescent="0.2">
      <c r="A2476" s="1">
        <v>2475</v>
      </c>
      <c r="B2476" s="1" t="s">
        <v>380</v>
      </c>
      <c r="C2476" s="1">
        <v>25</v>
      </c>
      <c r="D2476" s="1" t="s">
        <v>341</v>
      </c>
      <c r="E2476" s="1" t="s">
        <v>0</v>
      </c>
      <c r="F2476" s="1" t="s">
        <v>1</v>
      </c>
      <c r="G2476" s="1" t="s">
        <v>353</v>
      </c>
      <c r="H2476" s="1" t="s">
        <v>23</v>
      </c>
      <c r="I2476" s="1" t="s">
        <v>24</v>
      </c>
      <c r="J2476" s="1"/>
      <c r="K2476" s="7">
        <v>550670</v>
      </c>
    </row>
    <row r="2477" spans="1:11" x14ac:dyDescent="0.2">
      <c r="A2477" s="1">
        <v>2476</v>
      </c>
      <c r="B2477" s="1" t="s">
        <v>380</v>
      </c>
      <c r="C2477" s="1">
        <v>25</v>
      </c>
      <c r="D2477" s="1" t="s">
        <v>341</v>
      </c>
      <c r="E2477" s="1" t="s">
        <v>0</v>
      </c>
      <c r="F2477" s="1" t="s">
        <v>1</v>
      </c>
      <c r="G2477" s="1" t="s">
        <v>353</v>
      </c>
      <c r="H2477" s="1" t="s">
        <v>25</v>
      </c>
      <c r="I2477" s="1" t="s">
        <v>26</v>
      </c>
      <c r="J2477" s="1"/>
      <c r="K2477" s="7"/>
    </row>
    <row r="2478" spans="1:11" x14ac:dyDescent="0.2">
      <c r="A2478" s="1">
        <v>2477</v>
      </c>
      <c r="B2478" s="1" t="s">
        <v>380</v>
      </c>
      <c r="C2478" s="1">
        <v>25</v>
      </c>
      <c r="D2478" s="1" t="s">
        <v>341</v>
      </c>
      <c r="E2478" s="1" t="s">
        <v>0</v>
      </c>
      <c r="F2478" s="1" t="s">
        <v>1</v>
      </c>
      <c r="G2478" s="1" t="s">
        <v>353</v>
      </c>
      <c r="H2478" s="1" t="s">
        <v>27</v>
      </c>
      <c r="I2478" s="1" t="s">
        <v>28</v>
      </c>
      <c r="J2478" s="1"/>
      <c r="K2478" s="7"/>
    </row>
    <row r="2479" spans="1:11" x14ac:dyDescent="0.2">
      <c r="A2479" s="1">
        <v>2478</v>
      </c>
      <c r="B2479" s="1" t="s">
        <v>380</v>
      </c>
      <c r="C2479" s="1">
        <v>25</v>
      </c>
      <c r="D2479" s="1" t="s">
        <v>341</v>
      </c>
      <c r="E2479" s="1" t="s">
        <v>0</v>
      </c>
      <c r="F2479" s="1" t="s">
        <v>1</v>
      </c>
      <c r="G2479" s="1" t="s">
        <v>353</v>
      </c>
      <c r="H2479" s="1" t="s">
        <v>29</v>
      </c>
      <c r="I2479" s="1" t="s">
        <v>30</v>
      </c>
      <c r="J2479" s="1"/>
      <c r="K2479" s="7"/>
    </row>
    <row r="2480" spans="1:11" x14ac:dyDescent="0.2">
      <c r="A2480" s="1">
        <v>2479</v>
      </c>
      <c r="B2480" s="1" t="s">
        <v>380</v>
      </c>
      <c r="C2480" s="1">
        <v>25</v>
      </c>
      <c r="D2480" s="1" t="s">
        <v>341</v>
      </c>
      <c r="E2480" s="1" t="s">
        <v>0</v>
      </c>
      <c r="F2480" s="1" t="s">
        <v>1</v>
      </c>
      <c r="G2480" s="1" t="s">
        <v>353</v>
      </c>
      <c r="H2480" s="1" t="s">
        <v>31</v>
      </c>
      <c r="I2480" s="1" t="s">
        <v>32</v>
      </c>
      <c r="J2480" s="1"/>
      <c r="K2480" s="7"/>
    </row>
    <row r="2481" spans="1:11" x14ac:dyDescent="0.2">
      <c r="A2481" s="1">
        <v>2480</v>
      </c>
      <c r="B2481" s="1" t="s">
        <v>380</v>
      </c>
      <c r="C2481" s="1">
        <v>25</v>
      </c>
      <c r="D2481" s="1" t="s">
        <v>341</v>
      </c>
      <c r="E2481" s="1" t="s">
        <v>0</v>
      </c>
      <c r="F2481" s="1" t="s">
        <v>1</v>
      </c>
      <c r="G2481" s="1" t="s">
        <v>353</v>
      </c>
      <c r="H2481" s="1" t="s">
        <v>33</v>
      </c>
      <c r="I2481" s="1" t="s">
        <v>34</v>
      </c>
      <c r="J2481" s="1"/>
      <c r="K2481" s="7"/>
    </row>
    <row r="2482" spans="1:11" x14ac:dyDescent="0.2">
      <c r="A2482" s="1">
        <v>2481</v>
      </c>
      <c r="B2482" s="1" t="s">
        <v>380</v>
      </c>
      <c r="C2482" s="1">
        <v>25</v>
      </c>
      <c r="D2482" s="1" t="s">
        <v>341</v>
      </c>
      <c r="E2482" s="1" t="s">
        <v>0</v>
      </c>
      <c r="F2482" s="1" t="s">
        <v>1</v>
      </c>
      <c r="G2482" s="1" t="s">
        <v>353</v>
      </c>
      <c r="H2482" s="1" t="s">
        <v>35</v>
      </c>
      <c r="I2482" s="1" t="s">
        <v>36</v>
      </c>
      <c r="J2482" s="1"/>
      <c r="K2482" s="7"/>
    </row>
    <row r="2483" spans="1:11" x14ac:dyDescent="0.2">
      <c r="A2483" s="1">
        <v>2482</v>
      </c>
      <c r="B2483" s="1" t="s">
        <v>380</v>
      </c>
      <c r="C2483" s="1">
        <v>25</v>
      </c>
      <c r="D2483" s="1" t="s">
        <v>341</v>
      </c>
      <c r="E2483" s="1" t="s">
        <v>0</v>
      </c>
      <c r="F2483" s="1" t="s">
        <v>1</v>
      </c>
      <c r="G2483" s="1" t="s">
        <v>353</v>
      </c>
      <c r="H2483" s="1" t="s">
        <v>37</v>
      </c>
      <c r="I2483" s="1" t="s">
        <v>38</v>
      </c>
      <c r="J2483" s="1"/>
      <c r="K2483" s="7"/>
    </row>
    <row r="2484" spans="1:11" x14ac:dyDescent="0.2">
      <c r="A2484" s="1">
        <v>2483</v>
      </c>
      <c r="B2484" s="1" t="s">
        <v>380</v>
      </c>
      <c r="C2484" s="1">
        <v>25</v>
      </c>
      <c r="D2484" s="1" t="s">
        <v>341</v>
      </c>
      <c r="E2484" s="1" t="s">
        <v>0</v>
      </c>
      <c r="F2484" s="1" t="s">
        <v>1</v>
      </c>
      <c r="G2484" s="1" t="s">
        <v>353</v>
      </c>
      <c r="H2484" s="1" t="s">
        <v>39</v>
      </c>
      <c r="I2484" s="1" t="s">
        <v>40</v>
      </c>
      <c r="J2484" s="1"/>
      <c r="K2484" s="7"/>
    </row>
    <row r="2485" spans="1:11" x14ac:dyDescent="0.2">
      <c r="A2485" s="1">
        <v>2484</v>
      </c>
      <c r="B2485" s="1" t="s">
        <v>380</v>
      </c>
      <c r="C2485" s="1">
        <v>25</v>
      </c>
      <c r="D2485" s="1" t="s">
        <v>341</v>
      </c>
      <c r="E2485" s="1" t="s">
        <v>0</v>
      </c>
      <c r="F2485" s="1" t="s">
        <v>1</v>
      </c>
      <c r="G2485" s="1" t="s">
        <v>353</v>
      </c>
      <c r="H2485" s="1" t="s">
        <v>41</v>
      </c>
      <c r="I2485" s="1" t="s">
        <v>42</v>
      </c>
      <c r="J2485" s="1"/>
      <c r="K2485" s="7"/>
    </row>
    <row r="2486" spans="1:11" x14ac:dyDescent="0.2">
      <c r="A2486" s="1">
        <v>2485</v>
      </c>
      <c r="B2486" s="1" t="s">
        <v>380</v>
      </c>
      <c r="C2486" s="1">
        <v>25</v>
      </c>
      <c r="D2486" s="1" t="s">
        <v>341</v>
      </c>
      <c r="E2486" s="1" t="s">
        <v>0</v>
      </c>
      <c r="F2486" s="1" t="s">
        <v>1</v>
      </c>
      <c r="G2486" s="1" t="s">
        <v>353</v>
      </c>
      <c r="H2486" s="1" t="s">
        <v>43</v>
      </c>
      <c r="I2486" s="1" t="s">
        <v>44</v>
      </c>
      <c r="J2486" s="1"/>
      <c r="K2486" s="7"/>
    </row>
    <row r="2487" spans="1:11" x14ac:dyDescent="0.2">
      <c r="A2487" s="1">
        <v>2486</v>
      </c>
      <c r="B2487" s="1" t="s">
        <v>380</v>
      </c>
      <c r="C2487" s="1">
        <v>25</v>
      </c>
      <c r="D2487" s="1" t="s">
        <v>341</v>
      </c>
      <c r="E2487" s="1" t="s">
        <v>0</v>
      </c>
      <c r="F2487" s="1" t="s">
        <v>1</v>
      </c>
      <c r="G2487" s="1" t="s">
        <v>353</v>
      </c>
      <c r="H2487" s="1" t="s">
        <v>45</v>
      </c>
      <c r="I2487" s="1" t="s">
        <v>46</v>
      </c>
      <c r="J2487" s="1"/>
      <c r="K2487" s="7"/>
    </row>
    <row r="2488" spans="1:11" x14ac:dyDescent="0.2">
      <c r="A2488" s="1">
        <v>2487</v>
      </c>
      <c r="B2488" s="1" t="s">
        <v>380</v>
      </c>
      <c r="C2488" s="1">
        <v>25</v>
      </c>
      <c r="D2488" s="1" t="s">
        <v>341</v>
      </c>
      <c r="E2488" s="1" t="s">
        <v>0</v>
      </c>
      <c r="F2488" s="1" t="s">
        <v>1</v>
      </c>
      <c r="G2488" s="1" t="s">
        <v>353</v>
      </c>
      <c r="H2488" s="1" t="s">
        <v>47</v>
      </c>
      <c r="I2488" s="1" t="s">
        <v>48</v>
      </c>
      <c r="J2488" s="1"/>
      <c r="K2488" s="7"/>
    </row>
    <row r="2489" spans="1:11" x14ac:dyDescent="0.2">
      <c r="A2489" s="1">
        <v>2488</v>
      </c>
      <c r="B2489" s="1" t="s">
        <v>380</v>
      </c>
      <c r="C2489" s="1">
        <v>25</v>
      </c>
      <c r="D2489" s="1" t="s">
        <v>341</v>
      </c>
      <c r="E2489" s="1" t="s">
        <v>0</v>
      </c>
      <c r="F2489" s="1" t="s">
        <v>1</v>
      </c>
      <c r="G2489" s="1" t="s">
        <v>353</v>
      </c>
      <c r="H2489" s="1" t="s">
        <v>49</v>
      </c>
      <c r="I2489" s="1" t="s">
        <v>50</v>
      </c>
      <c r="J2489" s="1"/>
      <c r="K2489" s="7"/>
    </row>
    <row r="2490" spans="1:11" x14ac:dyDescent="0.2">
      <c r="A2490" s="1">
        <v>2489</v>
      </c>
      <c r="B2490" s="1" t="s">
        <v>380</v>
      </c>
      <c r="C2490" s="1">
        <v>25</v>
      </c>
      <c r="D2490" s="1" t="s">
        <v>341</v>
      </c>
      <c r="E2490" s="1" t="s">
        <v>0</v>
      </c>
      <c r="F2490" s="1" t="s">
        <v>1</v>
      </c>
      <c r="G2490" s="1" t="s">
        <v>353</v>
      </c>
      <c r="H2490" s="1" t="s">
        <v>51</v>
      </c>
      <c r="I2490" s="1" t="s">
        <v>52</v>
      </c>
      <c r="J2490" s="1"/>
      <c r="K2490" s="7"/>
    </row>
    <row r="2491" spans="1:11" x14ac:dyDescent="0.2">
      <c r="A2491" s="1">
        <v>2490</v>
      </c>
      <c r="B2491" s="1" t="s">
        <v>380</v>
      </c>
      <c r="C2491" s="1">
        <v>25</v>
      </c>
      <c r="D2491" s="1" t="s">
        <v>341</v>
      </c>
      <c r="E2491" s="1" t="s">
        <v>0</v>
      </c>
      <c r="F2491" s="1" t="s">
        <v>1</v>
      </c>
      <c r="G2491" s="1" t="s">
        <v>353</v>
      </c>
      <c r="H2491" s="1" t="s">
        <v>53</v>
      </c>
      <c r="I2491" s="1" t="s">
        <v>54</v>
      </c>
      <c r="J2491" s="1"/>
      <c r="K2491" s="7"/>
    </row>
    <row r="2492" spans="1:11" x14ac:dyDescent="0.2">
      <c r="A2492" s="1">
        <v>2491</v>
      </c>
      <c r="B2492" s="1" t="s">
        <v>380</v>
      </c>
      <c r="C2492" s="1">
        <v>25</v>
      </c>
      <c r="D2492" s="1" t="s">
        <v>341</v>
      </c>
      <c r="E2492" s="1" t="s">
        <v>0</v>
      </c>
      <c r="F2492" s="1" t="s">
        <v>1</v>
      </c>
      <c r="G2492" s="1" t="s">
        <v>353</v>
      </c>
      <c r="H2492" s="1" t="s">
        <v>55</v>
      </c>
      <c r="I2492" s="1" t="s">
        <v>56</v>
      </c>
      <c r="J2492" s="1"/>
      <c r="K2492" s="7"/>
    </row>
    <row r="2493" spans="1:11" x14ac:dyDescent="0.2">
      <c r="A2493" s="1">
        <v>2492</v>
      </c>
      <c r="B2493" s="1" t="s">
        <v>380</v>
      </c>
      <c r="C2493" s="1">
        <v>25</v>
      </c>
      <c r="D2493" s="1" t="s">
        <v>341</v>
      </c>
      <c r="E2493" s="1" t="s">
        <v>0</v>
      </c>
      <c r="F2493" s="1" t="s">
        <v>1</v>
      </c>
      <c r="G2493" s="1" t="s">
        <v>353</v>
      </c>
      <c r="H2493" s="1" t="s">
        <v>57</v>
      </c>
      <c r="I2493" s="1" t="s">
        <v>58</v>
      </c>
      <c r="J2493" s="1"/>
      <c r="K2493" s="7"/>
    </row>
    <row r="2494" spans="1:11" x14ac:dyDescent="0.2">
      <c r="A2494" s="1">
        <v>2493</v>
      </c>
      <c r="B2494" s="1" t="s">
        <v>380</v>
      </c>
      <c r="C2494" s="1">
        <v>25</v>
      </c>
      <c r="D2494" s="1" t="s">
        <v>341</v>
      </c>
      <c r="E2494" s="1" t="s">
        <v>0</v>
      </c>
      <c r="F2494" s="1" t="s">
        <v>1</v>
      </c>
      <c r="G2494" s="1" t="s">
        <v>353</v>
      </c>
      <c r="H2494" s="1" t="s">
        <v>59</v>
      </c>
      <c r="I2494" s="1" t="s">
        <v>60</v>
      </c>
      <c r="J2494" s="1"/>
      <c r="K2494" s="7"/>
    </row>
    <row r="2495" spans="1:11" x14ac:dyDescent="0.2">
      <c r="A2495" s="1">
        <v>2494</v>
      </c>
      <c r="B2495" s="1" t="s">
        <v>380</v>
      </c>
      <c r="C2495" s="1">
        <v>25</v>
      </c>
      <c r="D2495" s="1" t="s">
        <v>341</v>
      </c>
      <c r="E2495" s="1" t="s">
        <v>0</v>
      </c>
      <c r="F2495" s="1" t="s">
        <v>1</v>
      </c>
      <c r="G2495" s="1" t="s">
        <v>353</v>
      </c>
      <c r="H2495" s="1" t="s">
        <v>61</v>
      </c>
      <c r="I2495" s="1" t="s">
        <v>62</v>
      </c>
      <c r="J2495" s="1"/>
      <c r="K2495" s="7"/>
    </row>
    <row r="2496" spans="1:11" x14ac:dyDescent="0.2">
      <c r="A2496" s="1">
        <v>2495</v>
      </c>
      <c r="B2496" s="1" t="s">
        <v>380</v>
      </c>
      <c r="C2496" s="1">
        <v>25</v>
      </c>
      <c r="D2496" s="1" t="s">
        <v>341</v>
      </c>
      <c r="E2496" s="1" t="s">
        <v>0</v>
      </c>
      <c r="F2496" s="1" t="s">
        <v>1</v>
      </c>
      <c r="G2496" s="1" t="s">
        <v>353</v>
      </c>
      <c r="H2496" s="1" t="s">
        <v>63</v>
      </c>
      <c r="I2496" s="1" t="s">
        <v>64</v>
      </c>
      <c r="J2496" s="1"/>
      <c r="K2496" s="7"/>
    </row>
    <row r="2497" spans="1:11" x14ac:dyDescent="0.2">
      <c r="A2497" s="1">
        <v>2496</v>
      </c>
      <c r="B2497" s="1" t="s">
        <v>380</v>
      </c>
      <c r="C2497" s="1">
        <v>25</v>
      </c>
      <c r="D2497" s="1" t="s">
        <v>341</v>
      </c>
      <c r="E2497" s="1" t="s">
        <v>0</v>
      </c>
      <c r="F2497" s="1" t="s">
        <v>1</v>
      </c>
      <c r="G2497" s="1" t="s">
        <v>353</v>
      </c>
      <c r="H2497" s="1" t="s">
        <v>65</v>
      </c>
      <c r="I2497" s="1" t="s">
        <v>66</v>
      </c>
      <c r="J2497" s="1"/>
      <c r="K2497" s="7"/>
    </row>
    <row r="2498" spans="1:11" x14ac:dyDescent="0.2">
      <c r="A2498" s="1">
        <v>2497</v>
      </c>
      <c r="B2498" s="1" t="s">
        <v>380</v>
      </c>
      <c r="C2498" s="1">
        <v>25</v>
      </c>
      <c r="D2498" s="1" t="s">
        <v>341</v>
      </c>
      <c r="E2498" s="1" t="s">
        <v>0</v>
      </c>
      <c r="F2498" s="1" t="s">
        <v>1</v>
      </c>
      <c r="G2498" s="1" t="s">
        <v>353</v>
      </c>
      <c r="H2498" s="1" t="s">
        <v>67</v>
      </c>
      <c r="I2498" s="1" t="s">
        <v>68</v>
      </c>
      <c r="J2498" s="1"/>
      <c r="K2498" s="7"/>
    </row>
    <row r="2499" spans="1:11" x14ac:dyDescent="0.2">
      <c r="A2499" s="1">
        <v>2498</v>
      </c>
      <c r="B2499" s="1" t="s">
        <v>380</v>
      </c>
      <c r="C2499" s="1">
        <v>25</v>
      </c>
      <c r="D2499" s="1" t="s">
        <v>341</v>
      </c>
      <c r="E2499" s="1" t="s">
        <v>0</v>
      </c>
      <c r="F2499" s="1" t="s">
        <v>1</v>
      </c>
      <c r="G2499" s="1" t="s">
        <v>353</v>
      </c>
      <c r="H2499" s="1" t="s">
        <v>69</v>
      </c>
      <c r="I2499" s="1" t="s">
        <v>70</v>
      </c>
      <c r="J2499" s="1"/>
      <c r="K2499" s="7"/>
    </row>
    <row r="2500" spans="1:11" x14ac:dyDescent="0.2">
      <c r="A2500" s="1">
        <v>2499</v>
      </c>
      <c r="B2500" s="1" t="s">
        <v>380</v>
      </c>
      <c r="C2500" s="1">
        <v>25</v>
      </c>
      <c r="D2500" s="1" t="s">
        <v>341</v>
      </c>
      <c r="E2500" s="1" t="s">
        <v>0</v>
      </c>
      <c r="F2500" s="1" t="s">
        <v>1</v>
      </c>
      <c r="G2500" s="1" t="s">
        <v>353</v>
      </c>
      <c r="H2500" s="1" t="s">
        <v>71</v>
      </c>
      <c r="I2500" s="1" t="s">
        <v>72</v>
      </c>
      <c r="J2500" s="1"/>
      <c r="K2500" s="7"/>
    </row>
    <row r="2501" spans="1:11" x14ac:dyDescent="0.2">
      <c r="A2501" s="1">
        <v>2500</v>
      </c>
      <c r="B2501" s="1" t="s">
        <v>380</v>
      </c>
      <c r="C2501" s="1">
        <v>25</v>
      </c>
      <c r="D2501" s="1" t="s">
        <v>341</v>
      </c>
      <c r="E2501" s="1" t="s">
        <v>0</v>
      </c>
      <c r="F2501" s="1" t="s">
        <v>1</v>
      </c>
      <c r="G2501" s="1" t="s">
        <v>353</v>
      </c>
      <c r="H2501" s="1" t="s">
        <v>73</v>
      </c>
      <c r="I2501" s="1" t="s">
        <v>74</v>
      </c>
      <c r="J2501" s="1"/>
      <c r="K2501" s="7"/>
    </row>
    <row r="2502" spans="1:11" x14ac:dyDescent="0.2">
      <c r="A2502" s="1">
        <v>2501</v>
      </c>
      <c r="B2502" s="1" t="s">
        <v>380</v>
      </c>
      <c r="C2502" s="1">
        <v>25</v>
      </c>
      <c r="D2502" s="1" t="s">
        <v>341</v>
      </c>
      <c r="E2502" s="1" t="s">
        <v>0</v>
      </c>
      <c r="F2502" s="1" t="s">
        <v>1</v>
      </c>
      <c r="G2502" s="1" t="s">
        <v>353</v>
      </c>
      <c r="H2502" s="1" t="s">
        <v>75</v>
      </c>
      <c r="I2502" s="1" t="s">
        <v>76</v>
      </c>
      <c r="J2502" s="1"/>
      <c r="K2502" s="7"/>
    </row>
    <row r="2503" spans="1:11" x14ac:dyDescent="0.2">
      <c r="A2503" s="1">
        <v>2502</v>
      </c>
      <c r="B2503" s="1" t="s">
        <v>380</v>
      </c>
      <c r="C2503" s="1">
        <v>25</v>
      </c>
      <c r="D2503" s="1" t="s">
        <v>341</v>
      </c>
      <c r="E2503" s="1" t="s">
        <v>0</v>
      </c>
      <c r="F2503" s="1" t="s">
        <v>1</v>
      </c>
      <c r="G2503" s="1" t="s">
        <v>353</v>
      </c>
      <c r="H2503" s="1" t="s">
        <v>77</v>
      </c>
      <c r="I2503" s="1" t="s">
        <v>78</v>
      </c>
      <c r="J2503" s="1"/>
      <c r="K2503" s="7"/>
    </row>
    <row r="2504" spans="1:11" x14ac:dyDescent="0.2">
      <c r="A2504" s="1">
        <v>2503</v>
      </c>
      <c r="B2504" s="1" t="s">
        <v>380</v>
      </c>
      <c r="C2504" s="1">
        <v>25</v>
      </c>
      <c r="D2504" s="1" t="s">
        <v>341</v>
      </c>
      <c r="E2504" s="1" t="s">
        <v>0</v>
      </c>
      <c r="F2504" s="1" t="s">
        <v>1</v>
      </c>
      <c r="G2504" s="1" t="s">
        <v>353</v>
      </c>
      <c r="H2504" s="1" t="s">
        <v>79</v>
      </c>
      <c r="I2504" s="1" t="s">
        <v>80</v>
      </c>
      <c r="J2504" s="1"/>
      <c r="K2504" s="7"/>
    </row>
    <row r="2505" spans="1:11" x14ac:dyDescent="0.2">
      <c r="A2505" s="1">
        <v>2504</v>
      </c>
      <c r="B2505" s="1" t="s">
        <v>380</v>
      </c>
      <c r="C2505" s="1">
        <v>25</v>
      </c>
      <c r="D2505" s="1" t="s">
        <v>341</v>
      </c>
      <c r="E2505" s="1" t="s">
        <v>0</v>
      </c>
      <c r="F2505" s="1" t="s">
        <v>1</v>
      </c>
      <c r="G2505" s="1" t="s">
        <v>353</v>
      </c>
      <c r="H2505" s="1" t="s">
        <v>81</v>
      </c>
      <c r="I2505" s="1" t="s">
        <v>82</v>
      </c>
      <c r="J2505" s="1"/>
      <c r="K2505" s="7"/>
    </row>
    <row r="2506" spans="1:11" x14ac:dyDescent="0.2">
      <c r="A2506" s="1">
        <v>2505</v>
      </c>
      <c r="B2506" s="1" t="s">
        <v>380</v>
      </c>
      <c r="C2506" s="1">
        <v>25</v>
      </c>
      <c r="D2506" s="1" t="s">
        <v>341</v>
      </c>
      <c r="E2506" s="1" t="s">
        <v>0</v>
      </c>
      <c r="F2506" s="1" t="s">
        <v>1</v>
      </c>
      <c r="G2506" s="1" t="s">
        <v>353</v>
      </c>
      <c r="H2506" s="1" t="s">
        <v>83</v>
      </c>
      <c r="I2506" s="1" t="s">
        <v>84</v>
      </c>
      <c r="J2506" s="1"/>
      <c r="K2506" s="7"/>
    </row>
    <row r="2507" spans="1:11" x14ac:dyDescent="0.2">
      <c r="A2507" s="1">
        <v>2506</v>
      </c>
      <c r="B2507" s="1" t="s">
        <v>380</v>
      </c>
      <c r="C2507" s="1">
        <v>25</v>
      </c>
      <c r="D2507" s="1" t="s">
        <v>341</v>
      </c>
      <c r="E2507" s="1" t="s">
        <v>0</v>
      </c>
      <c r="F2507" s="1" t="s">
        <v>1</v>
      </c>
      <c r="G2507" s="1" t="s">
        <v>353</v>
      </c>
      <c r="H2507" s="1" t="s">
        <v>85</v>
      </c>
      <c r="I2507" s="1" t="s">
        <v>86</v>
      </c>
      <c r="J2507" s="1"/>
      <c r="K2507" s="7"/>
    </row>
    <row r="2508" spans="1:11" x14ac:dyDescent="0.2">
      <c r="A2508" s="1">
        <v>2507</v>
      </c>
      <c r="B2508" s="1" t="s">
        <v>380</v>
      </c>
      <c r="C2508" s="1">
        <v>25</v>
      </c>
      <c r="D2508" s="1" t="s">
        <v>341</v>
      </c>
      <c r="E2508" s="1" t="s">
        <v>0</v>
      </c>
      <c r="F2508" s="1" t="s">
        <v>8</v>
      </c>
      <c r="G2508" s="1" t="s">
        <v>353</v>
      </c>
      <c r="H2508" s="1" t="s">
        <v>87</v>
      </c>
      <c r="I2508" s="1" t="s">
        <v>88</v>
      </c>
      <c r="J2508" s="1"/>
      <c r="K2508" s="7">
        <v>550670</v>
      </c>
    </row>
    <row r="2509" spans="1:11" x14ac:dyDescent="0.2">
      <c r="A2509" s="1">
        <v>2508</v>
      </c>
      <c r="B2509" s="1" t="s">
        <v>380</v>
      </c>
      <c r="C2509" s="1">
        <v>25</v>
      </c>
      <c r="D2509" s="1" t="s">
        <v>341</v>
      </c>
      <c r="E2509" s="1" t="s">
        <v>0</v>
      </c>
      <c r="F2509" s="1" t="s">
        <v>1</v>
      </c>
      <c r="G2509" s="1" t="s">
        <v>353</v>
      </c>
      <c r="H2509" s="1" t="s">
        <v>89</v>
      </c>
      <c r="I2509" s="1" t="s">
        <v>90</v>
      </c>
      <c r="J2509" s="1"/>
      <c r="K2509" s="7"/>
    </row>
    <row r="2510" spans="1:11" x14ac:dyDescent="0.2">
      <c r="A2510" s="1">
        <v>2509</v>
      </c>
      <c r="B2510" s="1" t="s">
        <v>380</v>
      </c>
      <c r="C2510" s="1">
        <v>25</v>
      </c>
      <c r="D2510" s="1" t="s">
        <v>341</v>
      </c>
      <c r="E2510" s="1" t="s">
        <v>0</v>
      </c>
      <c r="F2510" s="1" t="s">
        <v>1</v>
      </c>
      <c r="G2510" s="1" t="s">
        <v>353</v>
      </c>
      <c r="H2510" s="1" t="s">
        <v>91</v>
      </c>
      <c r="I2510" s="1" t="s">
        <v>92</v>
      </c>
      <c r="J2510" s="1"/>
      <c r="K2510" s="7"/>
    </row>
    <row r="2511" spans="1:11" x14ac:dyDescent="0.2">
      <c r="A2511" s="1">
        <v>2510</v>
      </c>
      <c r="B2511" s="1" t="s">
        <v>380</v>
      </c>
      <c r="C2511" s="1">
        <v>25</v>
      </c>
      <c r="D2511" s="1" t="s">
        <v>341</v>
      </c>
      <c r="E2511" s="1" t="s">
        <v>0</v>
      </c>
      <c r="F2511" s="1" t="s">
        <v>1</v>
      </c>
      <c r="G2511" s="1" t="s">
        <v>353</v>
      </c>
      <c r="H2511" s="1" t="s">
        <v>93</v>
      </c>
      <c r="I2511" s="1" t="s">
        <v>94</v>
      </c>
      <c r="J2511" s="1"/>
      <c r="K2511" s="7"/>
    </row>
    <row r="2512" spans="1:11" x14ac:dyDescent="0.2">
      <c r="A2512" s="1">
        <v>2511</v>
      </c>
      <c r="B2512" s="1" t="s">
        <v>380</v>
      </c>
      <c r="C2512" s="1">
        <v>25</v>
      </c>
      <c r="D2512" s="1" t="s">
        <v>341</v>
      </c>
      <c r="E2512" s="1" t="s">
        <v>0</v>
      </c>
      <c r="F2512" s="1" t="s">
        <v>1</v>
      </c>
      <c r="G2512" s="1" t="s">
        <v>353</v>
      </c>
      <c r="H2512" s="1" t="s">
        <v>95</v>
      </c>
      <c r="I2512" s="1" t="s">
        <v>96</v>
      </c>
      <c r="J2512" s="1"/>
      <c r="K2512" s="7"/>
    </row>
    <row r="2513" spans="1:11" x14ac:dyDescent="0.2">
      <c r="A2513" s="1">
        <v>2512</v>
      </c>
      <c r="B2513" s="1" t="s">
        <v>380</v>
      </c>
      <c r="C2513" s="1">
        <v>25</v>
      </c>
      <c r="D2513" s="1" t="s">
        <v>341</v>
      </c>
      <c r="E2513" s="1" t="s">
        <v>0</v>
      </c>
      <c r="F2513" s="1" t="s">
        <v>1</v>
      </c>
      <c r="G2513" s="1" t="s">
        <v>353</v>
      </c>
      <c r="H2513" s="1" t="s">
        <v>97</v>
      </c>
      <c r="I2513" s="1" t="s">
        <v>98</v>
      </c>
      <c r="J2513" s="1"/>
      <c r="K2513" s="7"/>
    </row>
    <row r="2514" spans="1:11" x14ac:dyDescent="0.2">
      <c r="A2514" s="1">
        <v>2513</v>
      </c>
      <c r="B2514" s="1" t="s">
        <v>380</v>
      </c>
      <c r="C2514" s="1">
        <v>25</v>
      </c>
      <c r="D2514" s="1" t="s">
        <v>341</v>
      </c>
      <c r="E2514" s="1" t="s">
        <v>0</v>
      </c>
      <c r="F2514" s="1" t="s">
        <v>1</v>
      </c>
      <c r="G2514" s="1" t="s">
        <v>353</v>
      </c>
      <c r="H2514" s="1" t="s">
        <v>99</v>
      </c>
      <c r="I2514" s="1" t="s">
        <v>100</v>
      </c>
      <c r="J2514" s="1"/>
      <c r="K2514" s="7">
        <v>1694</v>
      </c>
    </row>
    <row r="2515" spans="1:11" x14ac:dyDescent="0.2">
      <c r="A2515" s="1">
        <v>2514</v>
      </c>
      <c r="B2515" s="1" t="s">
        <v>380</v>
      </c>
      <c r="C2515" s="1">
        <v>25</v>
      </c>
      <c r="D2515" s="1" t="s">
        <v>341</v>
      </c>
      <c r="E2515" s="1" t="s">
        <v>0</v>
      </c>
      <c r="F2515" s="1" t="s">
        <v>1</v>
      </c>
      <c r="G2515" s="1" t="s">
        <v>353</v>
      </c>
      <c r="H2515" s="1" t="s">
        <v>101</v>
      </c>
      <c r="I2515" s="1" t="s">
        <v>102</v>
      </c>
      <c r="J2515" s="1"/>
      <c r="K2515" s="7"/>
    </row>
    <row r="2516" spans="1:11" x14ac:dyDescent="0.2">
      <c r="A2516" s="1">
        <v>2515</v>
      </c>
      <c r="B2516" s="1" t="s">
        <v>380</v>
      </c>
      <c r="C2516" s="1">
        <v>25</v>
      </c>
      <c r="D2516" s="1" t="s">
        <v>341</v>
      </c>
      <c r="E2516" s="1" t="s">
        <v>0</v>
      </c>
      <c r="F2516" s="1" t="s">
        <v>1</v>
      </c>
      <c r="G2516" s="1" t="s">
        <v>353</v>
      </c>
      <c r="H2516" s="1" t="s">
        <v>103</v>
      </c>
      <c r="I2516" s="1" t="s">
        <v>104</v>
      </c>
      <c r="J2516" s="1"/>
      <c r="K2516" s="7"/>
    </row>
    <row r="2517" spans="1:11" x14ac:dyDescent="0.2">
      <c r="A2517" s="1">
        <v>2516</v>
      </c>
      <c r="B2517" s="1" t="s">
        <v>380</v>
      </c>
      <c r="C2517" s="1">
        <v>25</v>
      </c>
      <c r="D2517" s="1" t="s">
        <v>341</v>
      </c>
      <c r="E2517" s="1" t="s">
        <v>0</v>
      </c>
      <c r="F2517" s="1" t="s">
        <v>1</v>
      </c>
      <c r="G2517" s="1" t="s">
        <v>353</v>
      </c>
      <c r="H2517" s="1" t="s">
        <v>105</v>
      </c>
      <c r="I2517" s="1" t="s">
        <v>106</v>
      </c>
      <c r="J2517" s="1"/>
      <c r="K2517" s="7"/>
    </row>
    <row r="2518" spans="1:11" x14ac:dyDescent="0.2">
      <c r="A2518" s="1">
        <v>2517</v>
      </c>
      <c r="B2518" s="1" t="s">
        <v>380</v>
      </c>
      <c r="C2518" s="1">
        <v>25</v>
      </c>
      <c r="D2518" s="1" t="s">
        <v>341</v>
      </c>
      <c r="E2518" s="1" t="s">
        <v>0</v>
      </c>
      <c r="F2518" s="1" t="s">
        <v>8</v>
      </c>
      <c r="G2518" s="1" t="s">
        <v>353</v>
      </c>
      <c r="H2518" s="1" t="s">
        <v>107</v>
      </c>
      <c r="I2518" s="1" t="s">
        <v>108</v>
      </c>
      <c r="J2518" s="1"/>
      <c r="K2518" s="7">
        <v>552364</v>
      </c>
    </row>
    <row r="2519" spans="1:11" x14ac:dyDescent="0.2">
      <c r="A2519" s="1">
        <v>2518</v>
      </c>
      <c r="B2519" s="1" t="s">
        <v>380</v>
      </c>
      <c r="C2519" s="1">
        <v>25</v>
      </c>
      <c r="D2519" s="1" t="s">
        <v>341</v>
      </c>
      <c r="E2519" s="1" t="s">
        <v>109</v>
      </c>
      <c r="F2519" s="1" t="s">
        <v>1</v>
      </c>
      <c r="G2519" s="1" t="s">
        <v>354</v>
      </c>
      <c r="H2519" s="1" t="s">
        <v>110</v>
      </c>
      <c r="I2519" s="1" t="s">
        <v>111</v>
      </c>
      <c r="J2519" s="1">
        <v>1</v>
      </c>
      <c r="K2519" s="7">
        <v>50192</v>
      </c>
    </row>
    <row r="2520" spans="1:11" x14ac:dyDescent="0.2">
      <c r="A2520" s="1">
        <v>2519</v>
      </c>
      <c r="B2520" s="1" t="s">
        <v>380</v>
      </c>
      <c r="C2520" s="1">
        <v>25</v>
      </c>
      <c r="D2520" s="1" t="s">
        <v>341</v>
      </c>
      <c r="E2520" s="1" t="s">
        <v>109</v>
      </c>
      <c r="F2520" s="1" t="s">
        <v>1</v>
      </c>
      <c r="G2520" s="1" t="s">
        <v>354</v>
      </c>
      <c r="H2520" s="1" t="s">
        <v>112</v>
      </c>
      <c r="I2520" s="1" t="s">
        <v>113</v>
      </c>
      <c r="J2520" s="1"/>
      <c r="K2520" s="7"/>
    </row>
    <row r="2521" spans="1:11" x14ac:dyDescent="0.2">
      <c r="A2521" s="1">
        <v>2520</v>
      </c>
      <c r="B2521" s="1" t="s">
        <v>380</v>
      </c>
      <c r="C2521" s="1">
        <v>25</v>
      </c>
      <c r="D2521" s="1" t="s">
        <v>341</v>
      </c>
      <c r="E2521" s="1" t="s">
        <v>109</v>
      </c>
      <c r="F2521" s="1" t="s">
        <v>1</v>
      </c>
      <c r="G2521" s="1" t="s">
        <v>354</v>
      </c>
      <c r="H2521" s="1" t="s">
        <v>114</v>
      </c>
      <c r="I2521" s="1" t="s">
        <v>115</v>
      </c>
      <c r="J2521" s="1"/>
      <c r="K2521" s="7"/>
    </row>
    <row r="2522" spans="1:11" x14ac:dyDescent="0.2">
      <c r="A2522" s="1">
        <v>2521</v>
      </c>
      <c r="B2522" s="1" t="s">
        <v>380</v>
      </c>
      <c r="C2522" s="1">
        <v>25</v>
      </c>
      <c r="D2522" s="1" t="s">
        <v>341</v>
      </c>
      <c r="E2522" s="1" t="s">
        <v>109</v>
      </c>
      <c r="F2522" s="1" t="s">
        <v>1</v>
      </c>
      <c r="G2522" s="1" t="s">
        <v>355</v>
      </c>
      <c r="H2522" s="1" t="s">
        <v>116</v>
      </c>
      <c r="I2522" s="1" t="s">
        <v>117</v>
      </c>
      <c r="J2522" s="1"/>
      <c r="K2522" s="7"/>
    </row>
    <row r="2523" spans="1:11" x14ac:dyDescent="0.2">
      <c r="A2523" s="1">
        <v>2522</v>
      </c>
      <c r="B2523" s="1" t="s">
        <v>380</v>
      </c>
      <c r="C2523" s="1">
        <v>25</v>
      </c>
      <c r="D2523" s="1" t="s">
        <v>341</v>
      </c>
      <c r="E2523" s="1" t="s">
        <v>109</v>
      </c>
      <c r="F2523" s="1" t="s">
        <v>1</v>
      </c>
      <c r="G2523" s="1" t="s">
        <v>355</v>
      </c>
      <c r="H2523" s="1" t="s">
        <v>118</v>
      </c>
      <c r="I2523" s="1" t="s">
        <v>119</v>
      </c>
      <c r="J2523" s="1"/>
      <c r="K2523" s="7"/>
    </row>
    <row r="2524" spans="1:11" x14ac:dyDescent="0.2">
      <c r="A2524" s="1">
        <v>2523</v>
      </c>
      <c r="B2524" s="1" t="s">
        <v>380</v>
      </c>
      <c r="C2524" s="1">
        <v>25</v>
      </c>
      <c r="D2524" s="1" t="s">
        <v>341</v>
      </c>
      <c r="E2524" s="1" t="s">
        <v>109</v>
      </c>
      <c r="F2524" s="1" t="s">
        <v>1</v>
      </c>
      <c r="G2524" s="1" t="s">
        <v>355</v>
      </c>
      <c r="H2524" s="1" t="s">
        <v>120</v>
      </c>
      <c r="I2524" s="1" t="s">
        <v>121</v>
      </c>
      <c r="J2524" s="1"/>
      <c r="K2524" s="7"/>
    </row>
    <row r="2525" spans="1:11" x14ac:dyDescent="0.2">
      <c r="A2525" s="1">
        <v>2524</v>
      </c>
      <c r="B2525" s="1" t="s">
        <v>380</v>
      </c>
      <c r="C2525" s="1">
        <v>25</v>
      </c>
      <c r="D2525" s="1" t="s">
        <v>341</v>
      </c>
      <c r="E2525" s="1" t="s">
        <v>109</v>
      </c>
      <c r="F2525" s="1" t="s">
        <v>1</v>
      </c>
      <c r="G2525" s="1" t="s">
        <v>355</v>
      </c>
      <c r="H2525" s="1" t="s">
        <v>122</v>
      </c>
      <c r="I2525" s="1" t="s">
        <v>123</v>
      </c>
      <c r="J2525" s="1"/>
      <c r="K2525" s="7"/>
    </row>
    <row r="2526" spans="1:11" x14ac:dyDescent="0.2">
      <c r="A2526" s="1">
        <v>2525</v>
      </c>
      <c r="B2526" s="1" t="s">
        <v>380</v>
      </c>
      <c r="C2526" s="1">
        <v>25</v>
      </c>
      <c r="D2526" s="1" t="s">
        <v>341</v>
      </c>
      <c r="E2526" s="1" t="s">
        <v>109</v>
      </c>
      <c r="F2526" s="1" t="s">
        <v>1</v>
      </c>
      <c r="G2526" s="1" t="s">
        <v>355</v>
      </c>
      <c r="H2526" s="1" t="s">
        <v>124</v>
      </c>
      <c r="I2526" s="1" t="s">
        <v>125</v>
      </c>
      <c r="J2526" s="1"/>
      <c r="K2526" s="7"/>
    </row>
    <row r="2527" spans="1:11" x14ac:dyDescent="0.2">
      <c r="A2527" s="1">
        <v>2526</v>
      </c>
      <c r="B2527" s="1" t="s">
        <v>380</v>
      </c>
      <c r="C2527" s="1">
        <v>25</v>
      </c>
      <c r="D2527" s="1" t="s">
        <v>341</v>
      </c>
      <c r="E2527" s="1" t="s">
        <v>109</v>
      </c>
      <c r="F2527" s="1" t="s">
        <v>1</v>
      </c>
      <c r="G2527" s="1" t="s">
        <v>355</v>
      </c>
      <c r="H2527" s="1" t="s">
        <v>126</v>
      </c>
      <c r="I2527" s="1" t="s">
        <v>127</v>
      </c>
      <c r="J2527" s="1"/>
      <c r="K2527" s="7"/>
    </row>
    <row r="2528" spans="1:11" x14ac:dyDescent="0.2">
      <c r="A2528" s="1">
        <v>2527</v>
      </c>
      <c r="B2528" s="1" t="s">
        <v>380</v>
      </c>
      <c r="C2528" s="1">
        <v>25</v>
      </c>
      <c r="D2528" s="1" t="s">
        <v>341</v>
      </c>
      <c r="E2528" s="1" t="s">
        <v>109</v>
      </c>
      <c r="F2528" s="1" t="s">
        <v>1</v>
      </c>
      <c r="G2528" s="1" t="s">
        <v>355</v>
      </c>
      <c r="H2528" s="1" t="s">
        <v>128</v>
      </c>
      <c r="I2528" s="1" t="s">
        <v>129</v>
      </c>
      <c r="J2528" s="1"/>
      <c r="K2528" s="7"/>
    </row>
    <row r="2529" spans="1:11" x14ac:dyDescent="0.2">
      <c r="A2529" s="1">
        <v>2528</v>
      </c>
      <c r="B2529" s="1" t="s">
        <v>380</v>
      </c>
      <c r="C2529" s="1">
        <v>25</v>
      </c>
      <c r="D2529" s="1" t="s">
        <v>341</v>
      </c>
      <c r="E2529" s="1" t="s">
        <v>109</v>
      </c>
      <c r="F2529" s="1" t="s">
        <v>1</v>
      </c>
      <c r="G2529" s="1" t="s">
        <v>355</v>
      </c>
      <c r="H2529" s="1" t="s">
        <v>130</v>
      </c>
      <c r="I2529" s="1" t="s">
        <v>131</v>
      </c>
      <c r="J2529" s="1"/>
      <c r="K2529" s="7"/>
    </row>
    <row r="2530" spans="1:11" x14ac:dyDescent="0.2">
      <c r="A2530" s="1">
        <v>2529</v>
      </c>
      <c r="B2530" s="1" t="s">
        <v>380</v>
      </c>
      <c r="C2530" s="1">
        <v>25</v>
      </c>
      <c r="D2530" s="1" t="s">
        <v>341</v>
      </c>
      <c r="E2530" s="1" t="s">
        <v>109</v>
      </c>
      <c r="F2530" s="1" t="s">
        <v>1</v>
      </c>
      <c r="G2530" s="1" t="s">
        <v>355</v>
      </c>
      <c r="H2530" s="1" t="s">
        <v>132</v>
      </c>
      <c r="I2530" s="1" t="s">
        <v>133</v>
      </c>
      <c r="J2530" s="1"/>
      <c r="K2530" s="7"/>
    </row>
    <row r="2531" spans="1:11" x14ac:dyDescent="0.2">
      <c r="A2531" s="1">
        <v>2530</v>
      </c>
      <c r="B2531" s="1" t="s">
        <v>380</v>
      </c>
      <c r="C2531" s="1">
        <v>25</v>
      </c>
      <c r="D2531" s="1" t="s">
        <v>341</v>
      </c>
      <c r="E2531" s="1" t="s">
        <v>109</v>
      </c>
      <c r="F2531" s="1" t="s">
        <v>1</v>
      </c>
      <c r="G2531" s="1" t="s">
        <v>355</v>
      </c>
      <c r="H2531" s="1" t="s">
        <v>134</v>
      </c>
      <c r="I2531" s="1" t="s">
        <v>135</v>
      </c>
      <c r="J2531" s="1"/>
      <c r="K2531" s="7"/>
    </row>
    <row r="2532" spans="1:11" x14ac:dyDescent="0.2">
      <c r="A2532" s="1">
        <v>2531</v>
      </c>
      <c r="B2532" s="1" t="s">
        <v>380</v>
      </c>
      <c r="C2532" s="1">
        <v>25</v>
      </c>
      <c r="D2532" s="1" t="s">
        <v>341</v>
      </c>
      <c r="E2532" s="1" t="s">
        <v>109</v>
      </c>
      <c r="F2532" s="1" t="s">
        <v>1</v>
      </c>
      <c r="G2532" s="1" t="s">
        <v>355</v>
      </c>
      <c r="H2532" s="1" t="s">
        <v>136</v>
      </c>
      <c r="I2532" s="1" t="s">
        <v>137</v>
      </c>
      <c r="J2532" s="1"/>
      <c r="K2532" s="7"/>
    </row>
    <row r="2533" spans="1:11" x14ac:dyDescent="0.2">
      <c r="A2533" s="1">
        <v>2532</v>
      </c>
      <c r="B2533" s="1" t="s">
        <v>380</v>
      </c>
      <c r="C2533" s="1">
        <v>25</v>
      </c>
      <c r="D2533" s="1" t="s">
        <v>341</v>
      </c>
      <c r="E2533" s="1" t="s">
        <v>109</v>
      </c>
      <c r="F2533" s="1" t="s">
        <v>1</v>
      </c>
      <c r="G2533" s="1" t="s">
        <v>355</v>
      </c>
      <c r="H2533" s="1" t="s">
        <v>138</v>
      </c>
      <c r="I2533" s="1" t="s">
        <v>139</v>
      </c>
      <c r="J2533" s="1"/>
      <c r="K2533" s="7"/>
    </row>
    <row r="2534" spans="1:11" x14ac:dyDescent="0.2">
      <c r="A2534" s="1">
        <v>2533</v>
      </c>
      <c r="B2534" s="1" t="s">
        <v>380</v>
      </c>
      <c r="C2534" s="1">
        <v>25</v>
      </c>
      <c r="D2534" s="1" t="s">
        <v>341</v>
      </c>
      <c r="E2534" s="1" t="s">
        <v>109</v>
      </c>
      <c r="F2534" s="1" t="s">
        <v>1</v>
      </c>
      <c r="G2534" s="1" t="s">
        <v>355</v>
      </c>
      <c r="H2534" s="1" t="s">
        <v>140</v>
      </c>
      <c r="I2534" s="1" t="s">
        <v>141</v>
      </c>
      <c r="J2534" s="1"/>
      <c r="K2534" s="7"/>
    </row>
    <row r="2535" spans="1:11" x14ac:dyDescent="0.2">
      <c r="A2535" s="1">
        <v>2534</v>
      </c>
      <c r="B2535" s="1" t="s">
        <v>380</v>
      </c>
      <c r="C2535" s="1">
        <v>25</v>
      </c>
      <c r="D2535" s="1" t="s">
        <v>341</v>
      </c>
      <c r="E2535" s="1" t="s">
        <v>109</v>
      </c>
      <c r="F2535" s="1" t="s">
        <v>1</v>
      </c>
      <c r="G2535" s="1" t="s">
        <v>355</v>
      </c>
      <c r="H2535" s="1" t="s">
        <v>142</v>
      </c>
      <c r="I2535" s="1" t="s">
        <v>143</v>
      </c>
      <c r="J2535" s="1"/>
      <c r="K2535" s="7"/>
    </row>
    <row r="2536" spans="1:11" x14ac:dyDescent="0.2">
      <c r="A2536" s="1">
        <v>2535</v>
      </c>
      <c r="B2536" s="1" t="s">
        <v>380</v>
      </c>
      <c r="C2536" s="1">
        <v>25</v>
      </c>
      <c r="D2536" s="1" t="s">
        <v>341</v>
      </c>
      <c r="E2536" s="1" t="s">
        <v>109</v>
      </c>
      <c r="F2536" s="1" t="s">
        <v>1</v>
      </c>
      <c r="G2536" s="1" t="s">
        <v>355</v>
      </c>
      <c r="H2536" s="1" t="s">
        <v>144</v>
      </c>
      <c r="I2536" s="1" t="s">
        <v>145</v>
      </c>
      <c r="J2536" s="1"/>
      <c r="K2536" s="7"/>
    </row>
    <row r="2537" spans="1:11" x14ac:dyDescent="0.2">
      <c r="A2537" s="1">
        <v>2536</v>
      </c>
      <c r="B2537" s="1" t="s">
        <v>380</v>
      </c>
      <c r="C2537" s="1">
        <v>25</v>
      </c>
      <c r="D2537" s="1" t="s">
        <v>341</v>
      </c>
      <c r="E2537" s="1" t="s">
        <v>109</v>
      </c>
      <c r="F2537" s="1" t="s">
        <v>1</v>
      </c>
      <c r="G2537" s="1" t="s">
        <v>355</v>
      </c>
      <c r="H2537" s="1" t="s">
        <v>146</v>
      </c>
      <c r="I2537" s="1" t="s">
        <v>147</v>
      </c>
      <c r="J2537" s="1"/>
      <c r="K2537" s="7"/>
    </row>
    <row r="2538" spans="1:11" x14ac:dyDescent="0.2">
      <c r="A2538" s="1">
        <v>2537</v>
      </c>
      <c r="B2538" s="1" t="s">
        <v>380</v>
      </c>
      <c r="C2538" s="1">
        <v>25</v>
      </c>
      <c r="D2538" s="1" t="s">
        <v>341</v>
      </c>
      <c r="E2538" s="1" t="s">
        <v>109</v>
      </c>
      <c r="F2538" s="1" t="s">
        <v>1</v>
      </c>
      <c r="G2538" s="1" t="s">
        <v>355</v>
      </c>
      <c r="H2538" s="1" t="s">
        <v>148</v>
      </c>
      <c r="I2538" s="1" t="s">
        <v>149</v>
      </c>
      <c r="J2538" s="1"/>
      <c r="K2538" s="7"/>
    </row>
    <row r="2539" spans="1:11" x14ac:dyDescent="0.2">
      <c r="A2539" s="1">
        <v>2538</v>
      </c>
      <c r="B2539" s="1" t="s">
        <v>380</v>
      </c>
      <c r="C2539" s="1">
        <v>25</v>
      </c>
      <c r="D2539" s="1" t="s">
        <v>341</v>
      </c>
      <c r="E2539" s="1" t="s">
        <v>109</v>
      </c>
      <c r="F2539" s="1" t="s">
        <v>1</v>
      </c>
      <c r="G2539" s="1" t="s">
        <v>355</v>
      </c>
      <c r="H2539" s="1" t="s">
        <v>150</v>
      </c>
      <c r="I2539" s="1" t="s">
        <v>151</v>
      </c>
      <c r="J2539" s="1"/>
      <c r="K2539" s="7"/>
    </row>
    <row r="2540" spans="1:11" x14ac:dyDescent="0.2">
      <c r="A2540" s="1">
        <v>2539</v>
      </c>
      <c r="B2540" s="1" t="s">
        <v>380</v>
      </c>
      <c r="C2540" s="1">
        <v>25</v>
      </c>
      <c r="D2540" s="1" t="s">
        <v>341</v>
      </c>
      <c r="E2540" s="1" t="s">
        <v>109</v>
      </c>
      <c r="F2540" s="1" t="s">
        <v>1</v>
      </c>
      <c r="G2540" s="1" t="s">
        <v>355</v>
      </c>
      <c r="H2540" s="1" t="s">
        <v>152</v>
      </c>
      <c r="I2540" s="1" t="s">
        <v>153</v>
      </c>
      <c r="J2540" s="1"/>
      <c r="K2540" s="7"/>
    </row>
    <row r="2541" spans="1:11" x14ac:dyDescent="0.2">
      <c r="A2541" s="1">
        <v>2540</v>
      </c>
      <c r="B2541" s="1" t="s">
        <v>380</v>
      </c>
      <c r="C2541" s="1">
        <v>25</v>
      </c>
      <c r="D2541" s="1" t="s">
        <v>341</v>
      </c>
      <c r="E2541" s="1" t="s">
        <v>109</v>
      </c>
      <c r="F2541" s="1" t="s">
        <v>1</v>
      </c>
      <c r="G2541" s="1" t="s">
        <v>355</v>
      </c>
      <c r="H2541" s="1" t="s">
        <v>154</v>
      </c>
      <c r="I2541" s="1" t="s">
        <v>155</v>
      </c>
      <c r="J2541" s="1"/>
      <c r="K2541" s="7"/>
    </row>
    <row r="2542" spans="1:11" x14ac:dyDescent="0.2">
      <c r="A2542" s="1">
        <v>2541</v>
      </c>
      <c r="B2542" s="1" t="s">
        <v>380</v>
      </c>
      <c r="C2542" s="1">
        <v>25</v>
      </c>
      <c r="D2542" s="1" t="s">
        <v>341</v>
      </c>
      <c r="E2542" s="1" t="s">
        <v>109</v>
      </c>
      <c r="F2542" s="1" t="s">
        <v>1</v>
      </c>
      <c r="G2542" s="1" t="s">
        <v>355</v>
      </c>
      <c r="H2542" s="1" t="s">
        <v>156</v>
      </c>
      <c r="I2542" s="1" t="s">
        <v>157</v>
      </c>
      <c r="J2542" s="1"/>
      <c r="K2542" s="7"/>
    </row>
    <row r="2543" spans="1:11" x14ac:dyDescent="0.2">
      <c r="A2543" s="1">
        <v>2542</v>
      </c>
      <c r="B2543" s="1" t="s">
        <v>380</v>
      </c>
      <c r="C2543" s="1">
        <v>25</v>
      </c>
      <c r="D2543" s="1" t="s">
        <v>341</v>
      </c>
      <c r="E2543" s="1" t="s">
        <v>109</v>
      </c>
      <c r="F2543" s="1" t="s">
        <v>1</v>
      </c>
      <c r="G2543" s="1" t="s">
        <v>355</v>
      </c>
      <c r="H2543" s="1" t="s">
        <v>158</v>
      </c>
      <c r="I2543" s="1" t="s">
        <v>159</v>
      </c>
      <c r="J2543" s="1"/>
      <c r="K2543" s="7"/>
    </row>
    <row r="2544" spans="1:11" x14ac:dyDescent="0.2">
      <c r="A2544" s="1">
        <v>2543</v>
      </c>
      <c r="B2544" s="1" t="s">
        <v>380</v>
      </c>
      <c r="C2544" s="1">
        <v>25</v>
      </c>
      <c r="D2544" s="1" t="s">
        <v>341</v>
      </c>
      <c r="E2544" s="1" t="s">
        <v>109</v>
      </c>
      <c r="F2544" s="1" t="s">
        <v>1</v>
      </c>
      <c r="G2544" s="1" t="s">
        <v>355</v>
      </c>
      <c r="H2544" s="1" t="s">
        <v>160</v>
      </c>
      <c r="I2544" s="1" t="s">
        <v>161</v>
      </c>
      <c r="J2544" s="1"/>
      <c r="K2544" s="7"/>
    </row>
    <row r="2545" spans="1:11" x14ac:dyDescent="0.2">
      <c r="A2545" s="1">
        <v>2544</v>
      </c>
      <c r="B2545" s="1" t="s">
        <v>380</v>
      </c>
      <c r="C2545" s="1">
        <v>25</v>
      </c>
      <c r="D2545" s="1" t="s">
        <v>341</v>
      </c>
      <c r="E2545" s="1" t="s">
        <v>109</v>
      </c>
      <c r="F2545" s="1" t="s">
        <v>1</v>
      </c>
      <c r="G2545" s="1" t="s">
        <v>355</v>
      </c>
      <c r="H2545" s="1" t="s">
        <v>162</v>
      </c>
      <c r="I2545" s="1" t="s">
        <v>163</v>
      </c>
      <c r="J2545" s="1"/>
      <c r="K2545" s="7"/>
    </row>
    <row r="2546" spans="1:11" x14ac:dyDescent="0.2">
      <c r="A2546" s="1">
        <v>2545</v>
      </c>
      <c r="B2546" s="1" t="s">
        <v>380</v>
      </c>
      <c r="C2546" s="1">
        <v>25</v>
      </c>
      <c r="D2546" s="1" t="s">
        <v>341</v>
      </c>
      <c r="E2546" s="1" t="s">
        <v>109</v>
      </c>
      <c r="F2546" s="1" t="s">
        <v>1</v>
      </c>
      <c r="G2546" s="1" t="s">
        <v>355</v>
      </c>
      <c r="H2546" s="1" t="s">
        <v>164</v>
      </c>
      <c r="I2546" s="1" t="s">
        <v>165</v>
      </c>
      <c r="J2546" s="1"/>
      <c r="K2546" s="7"/>
    </row>
    <row r="2547" spans="1:11" x14ac:dyDescent="0.2">
      <c r="A2547" s="1">
        <v>2546</v>
      </c>
      <c r="B2547" s="1" t="s">
        <v>380</v>
      </c>
      <c r="C2547" s="1">
        <v>25</v>
      </c>
      <c r="D2547" s="1" t="s">
        <v>341</v>
      </c>
      <c r="E2547" s="1" t="s">
        <v>109</v>
      </c>
      <c r="F2547" s="1" t="s">
        <v>1</v>
      </c>
      <c r="G2547" s="1" t="s">
        <v>355</v>
      </c>
      <c r="H2547" s="1" t="s">
        <v>166</v>
      </c>
      <c r="I2547" s="1" t="s">
        <v>167</v>
      </c>
      <c r="J2547" s="1">
        <v>3.9730472945446467</v>
      </c>
      <c r="K2547" s="7">
        <v>171642</v>
      </c>
    </row>
    <row r="2548" spans="1:11" x14ac:dyDescent="0.2">
      <c r="A2548" s="1">
        <v>2547</v>
      </c>
      <c r="B2548" s="1" t="s">
        <v>380</v>
      </c>
      <c r="C2548" s="1">
        <v>25</v>
      </c>
      <c r="D2548" s="1" t="s">
        <v>341</v>
      </c>
      <c r="E2548" s="1" t="s">
        <v>109</v>
      </c>
      <c r="F2548" s="1" t="s">
        <v>1</v>
      </c>
      <c r="G2548" s="1" t="s">
        <v>355</v>
      </c>
      <c r="H2548" s="1" t="s">
        <v>168</v>
      </c>
      <c r="I2548" s="1" t="s">
        <v>169</v>
      </c>
      <c r="J2548" s="1"/>
      <c r="K2548" s="7"/>
    </row>
    <row r="2549" spans="1:11" x14ac:dyDescent="0.2">
      <c r="A2549" s="1">
        <v>2548</v>
      </c>
      <c r="B2549" s="1" t="s">
        <v>380</v>
      </c>
      <c r="C2549" s="1">
        <v>25</v>
      </c>
      <c r="D2549" s="1" t="s">
        <v>341</v>
      </c>
      <c r="E2549" s="1" t="s">
        <v>109</v>
      </c>
      <c r="F2549" s="1" t="s">
        <v>1</v>
      </c>
      <c r="G2549" s="1" t="s">
        <v>355</v>
      </c>
      <c r="H2549" s="1" t="s">
        <v>170</v>
      </c>
      <c r="I2549" s="1" t="s">
        <v>171</v>
      </c>
      <c r="J2549" s="1"/>
      <c r="K2549" s="7"/>
    </row>
    <row r="2550" spans="1:11" x14ac:dyDescent="0.2">
      <c r="A2550" s="1">
        <v>2549</v>
      </c>
      <c r="B2550" s="1" t="s">
        <v>380</v>
      </c>
      <c r="C2550" s="1">
        <v>25</v>
      </c>
      <c r="D2550" s="1" t="s">
        <v>341</v>
      </c>
      <c r="E2550" s="1" t="s">
        <v>109</v>
      </c>
      <c r="F2550" s="1" t="s">
        <v>1</v>
      </c>
      <c r="G2550" s="1" t="s">
        <v>355</v>
      </c>
      <c r="H2550" s="1" t="s">
        <v>172</v>
      </c>
      <c r="I2550" s="1" t="s">
        <v>173</v>
      </c>
      <c r="J2550" s="1">
        <v>2.0654596733839785</v>
      </c>
      <c r="K2550" s="7">
        <v>72648</v>
      </c>
    </row>
    <row r="2551" spans="1:11" x14ac:dyDescent="0.2">
      <c r="A2551" s="1">
        <v>2550</v>
      </c>
      <c r="B2551" s="1" t="s">
        <v>380</v>
      </c>
      <c r="C2551" s="1">
        <v>25</v>
      </c>
      <c r="D2551" s="1" t="s">
        <v>341</v>
      </c>
      <c r="E2551" s="1" t="s">
        <v>109</v>
      </c>
      <c r="F2551" s="1" t="s">
        <v>1</v>
      </c>
      <c r="G2551" s="1" t="s">
        <v>355</v>
      </c>
      <c r="H2551" s="1" t="s">
        <v>174</v>
      </c>
      <c r="I2551" s="1" t="s">
        <v>175</v>
      </c>
      <c r="J2551" s="1"/>
      <c r="K2551" s="7"/>
    </row>
    <row r="2552" spans="1:11" x14ac:dyDescent="0.2">
      <c r="A2552" s="1">
        <v>2551</v>
      </c>
      <c r="B2552" s="1" t="s">
        <v>380</v>
      </c>
      <c r="C2552" s="1">
        <v>25</v>
      </c>
      <c r="D2552" s="1" t="s">
        <v>341</v>
      </c>
      <c r="E2552" s="1" t="s">
        <v>109</v>
      </c>
      <c r="F2552" s="1" t="s">
        <v>1</v>
      </c>
      <c r="G2552" s="1" t="s">
        <v>355</v>
      </c>
      <c r="H2552" s="1" t="s">
        <v>176</v>
      </c>
      <c r="I2552" s="1" t="s">
        <v>177</v>
      </c>
      <c r="J2552" s="1"/>
      <c r="K2552" s="7"/>
    </row>
    <row r="2553" spans="1:11" x14ac:dyDescent="0.2">
      <c r="A2553" s="1">
        <v>2552</v>
      </c>
      <c r="B2553" s="1" t="s">
        <v>380</v>
      </c>
      <c r="C2553" s="1">
        <v>25</v>
      </c>
      <c r="D2553" s="1" t="s">
        <v>341</v>
      </c>
      <c r="E2553" s="1" t="s">
        <v>109</v>
      </c>
      <c r="F2553" s="1" t="s">
        <v>1</v>
      </c>
      <c r="G2553" s="1" t="s">
        <v>355</v>
      </c>
      <c r="H2553" s="1" t="s">
        <v>178</v>
      </c>
      <c r="I2553" s="1" t="s">
        <v>179</v>
      </c>
      <c r="J2553" s="1">
        <v>0.70005679974034407</v>
      </c>
      <c r="K2553" s="7">
        <v>31059</v>
      </c>
    </row>
    <row r="2554" spans="1:11" x14ac:dyDescent="0.2">
      <c r="A2554" s="1">
        <v>2553</v>
      </c>
      <c r="B2554" s="1" t="s">
        <v>380</v>
      </c>
      <c r="C2554" s="1">
        <v>25</v>
      </c>
      <c r="D2554" s="1" t="s">
        <v>341</v>
      </c>
      <c r="E2554" s="1" t="s">
        <v>109</v>
      </c>
      <c r="F2554" s="1" t="s">
        <v>1</v>
      </c>
      <c r="G2554" s="1" t="s">
        <v>355</v>
      </c>
      <c r="H2554" s="1" t="s">
        <v>180</v>
      </c>
      <c r="I2554" s="1" t="s">
        <v>181</v>
      </c>
      <c r="J2554" s="1"/>
      <c r="K2554" s="7"/>
    </row>
    <row r="2555" spans="1:11" x14ac:dyDescent="0.2">
      <c r="A2555" s="1">
        <v>2554</v>
      </c>
      <c r="B2555" s="1" t="s">
        <v>380</v>
      </c>
      <c r="C2555" s="1">
        <v>25</v>
      </c>
      <c r="D2555" s="1" t="s">
        <v>341</v>
      </c>
      <c r="E2555" s="1" t="s">
        <v>109</v>
      </c>
      <c r="F2555" s="1" t="s">
        <v>1</v>
      </c>
      <c r="G2555" s="1" t="s">
        <v>355</v>
      </c>
      <c r="H2555" s="1" t="s">
        <v>182</v>
      </c>
      <c r="I2555" s="1" t="s">
        <v>183</v>
      </c>
      <c r="J2555" s="1"/>
      <c r="K2555" s="7"/>
    </row>
    <row r="2556" spans="1:11" x14ac:dyDescent="0.2">
      <c r="A2556" s="1">
        <v>2555</v>
      </c>
      <c r="B2556" s="1" t="s">
        <v>380</v>
      </c>
      <c r="C2556" s="1">
        <v>25</v>
      </c>
      <c r="D2556" s="1" t="s">
        <v>341</v>
      </c>
      <c r="E2556" s="1" t="s">
        <v>109</v>
      </c>
      <c r="F2556" s="1" t="s">
        <v>1</v>
      </c>
      <c r="G2556" s="1" t="s">
        <v>353</v>
      </c>
      <c r="H2556" s="1" t="s">
        <v>184</v>
      </c>
      <c r="I2556" s="1" t="s">
        <v>185</v>
      </c>
      <c r="J2556" s="1"/>
      <c r="K2556" s="7"/>
    </row>
    <row r="2557" spans="1:11" x14ac:dyDescent="0.2">
      <c r="A2557" s="1">
        <v>2556</v>
      </c>
      <c r="B2557" s="1" t="s">
        <v>380</v>
      </c>
      <c r="C2557" s="1">
        <v>25</v>
      </c>
      <c r="D2557" s="1" t="s">
        <v>341</v>
      </c>
      <c r="E2557" s="1" t="s">
        <v>109</v>
      </c>
      <c r="F2557" s="1" t="s">
        <v>8</v>
      </c>
      <c r="G2557" s="1" t="s">
        <v>353</v>
      </c>
      <c r="H2557" s="1" t="s">
        <v>186</v>
      </c>
      <c r="I2557" s="1" t="s">
        <v>187</v>
      </c>
      <c r="J2557" s="1">
        <v>7.7385637676689694</v>
      </c>
      <c r="K2557" s="7">
        <v>325541</v>
      </c>
    </row>
    <row r="2558" spans="1:11" x14ac:dyDescent="0.2">
      <c r="A2558" s="1">
        <v>2557</v>
      </c>
      <c r="B2558" s="1" t="s">
        <v>380</v>
      </c>
      <c r="C2558" s="1">
        <v>25</v>
      </c>
      <c r="D2558" s="1" t="s">
        <v>341</v>
      </c>
      <c r="E2558" s="1" t="s">
        <v>188</v>
      </c>
      <c r="F2558" s="1" t="s">
        <v>8</v>
      </c>
      <c r="G2558" s="1" t="s">
        <v>353</v>
      </c>
      <c r="H2558" s="1" t="s">
        <v>189</v>
      </c>
      <c r="I2558" s="1" t="s">
        <v>190</v>
      </c>
      <c r="J2558" s="1">
        <v>7.7385637676689694</v>
      </c>
      <c r="K2558" s="7">
        <v>325541</v>
      </c>
    </row>
    <row r="2559" spans="1:11" x14ac:dyDescent="0.2">
      <c r="A2559" s="1">
        <v>2558</v>
      </c>
      <c r="B2559" s="1" t="s">
        <v>380</v>
      </c>
      <c r="C2559" s="1">
        <v>25</v>
      </c>
      <c r="D2559" s="1" t="s">
        <v>341</v>
      </c>
      <c r="E2559" s="1" t="s">
        <v>188</v>
      </c>
      <c r="F2559" s="1" t="s">
        <v>1</v>
      </c>
      <c r="G2559" s="1" t="s">
        <v>353</v>
      </c>
      <c r="H2559" s="1" t="s">
        <v>191</v>
      </c>
      <c r="I2559" s="1" t="s">
        <v>192</v>
      </c>
      <c r="J2559" s="1"/>
      <c r="K2559" s="7"/>
    </row>
    <row r="2560" spans="1:11" x14ac:dyDescent="0.2">
      <c r="A2560" s="1">
        <v>2559</v>
      </c>
      <c r="B2560" s="1" t="s">
        <v>380</v>
      </c>
      <c r="C2560" s="1">
        <v>25</v>
      </c>
      <c r="D2560" s="1" t="s">
        <v>341</v>
      </c>
      <c r="E2560" s="1" t="s">
        <v>188</v>
      </c>
      <c r="F2560" s="1" t="s">
        <v>1</v>
      </c>
      <c r="G2560" s="1" t="s">
        <v>353</v>
      </c>
      <c r="H2560" s="1" t="s">
        <v>193</v>
      </c>
      <c r="I2560" s="1" t="s">
        <v>194</v>
      </c>
      <c r="J2560" s="1"/>
      <c r="K2560" s="7"/>
    </row>
    <row r="2561" spans="1:11" x14ac:dyDescent="0.2">
      <c r="A2561" s="1">
        <v>2560</v>
      </c>
      <c r="B2561" s="1" t="s">
        <v>380</v>
      </c>
      <c r="C2561" s="1">
        <v>25</v>
      </c>
      <c r="D2561" s="1" t="s">
        <v>341</v>
      </c>
      <c r="E2561" s="1" t="s">
        <v>188</v>
      </c>
      <c r="F2561" s="1" t="s">
        <v>1</v>
      </c>
      <c r="G2561" s="1" t="s">
        <v>353</v>
      </c>
      <c r="H2561" s="1" t="s">
        <v>195</v>
      </c>
      <c r="I2561" s="1" t="s">
        <v>196</v>
      </c>
      <c r="J2561" s="1"/>
      <c r="K2561" s="7"/>
    </row>
    <row r="2562" spans="1:11" x14ac:dyDescent="0.2">
      <c r="A2562" s="1">
        <v>2561</v>
      </c>
      <c r="B2562" s="1" t="s">
        <v>380</v>
      </c>
      <c r="C2562" s="1">
        <v>25</v>
      </c>
      <c r="D2562" s="1" t="s">
        <v>341</v>
      </c>
      <c r="E2562" s="1" t="s">
        <v>188</v>
      </c>
      <c r="F2562" s="1" t="s">
        <v>1</v>
      </c>
      <c r="G2562" s="1" t="s">
        <v>353</v>
      </c>
      <c r="H2562" s="1" t="s">
        <v>197</v>
      </c>
      <c r="I2562" s="1" t="s">
        <v>198</v>
      </c>
      <c r="J2562" s="1"/>
      <c r="K2562" s="7"/>
    </row>
    <row r="2563" spans="1:11" x14ac:dyDescent="0.2">
      <c r="A2563" s="1">
        <v>2562</v>
      </c>
      <c r="B2563" s="1" t="s">
        <v>380</v>
      </c>
      <c r="C2563" s="1">
        <v>25</v>
      </c>
      <c r="D2563" s="1" t="s">
        <v>341</v>
      </c>
      <c r="E2563" s="1" t="s">
        <v>188</v>
      </c>
      <c r="F2563" s="1" t="s">
        <v>8</v>
      </c>
      <c r="G2563" s="1" t="s">
        <v>353</v>
      </c>
      <c r="H2563" s="1" t="s">
        <v>199</v>
      </c>
      <c r="I2563" s="1" t="s">
        <v>200</v>
      </c>
      <c r="J2563" s="1">
        <v>0</v>
      </c>
      <c r="K2563" s="7">
        <v>0</v>
      </c>
    </row>
    <row r="2564" spans="1:11" x14ac:dyDescent="0.2">
      <c r="A2564" s="1">
        <v>2563</v>
      </c>
      <c r="B2564" s="1" t="s">
        <v>380</v>
      </c>
      <c r="C2564" s="1">
        <v>25</v>
      </c>
      <c r="D2564" s="1" t="s">
        <v>341</v>
      </c>
      <c r="E2564" s="1" t="s">
        <v>188</v>
      </c>
      <c r="F2564" s="1" t="s">
        <v>1</v>
      </c>
      <c r="G2564" s="1" t="s">
        <v>353</v>
      </c>
      <c r="H2564" s="1" t="s">
        <v>201</v>
      </c>
      <c r="I2564" s="1" t="s">
        <v>202</v>
      </c>
      <c r="J2564" s="1"/>
      <c r="K2564" s="7"/>
    </row>
    <row r="2565" spans="1:11" x14ac:dyDescent="0.2">
      <c r="A2565" s="1">
        <v>2564</v>
      </c>
      <c r="B2565" s="1" t="s">
        <v>380</v>
      </c>
      <c r="C2565" s="1">
        <v>25</v>
      </c>
      <c r="D2565" s="1" t="s">
        <v>341</v>
      </c>
      <c r="E2565" s="1" t="s">
        <v>188</v>
      </c>
      <c r="F2565" s="1" t="s">
        <v>8</v>
      </c>
      <c r="G2565" s="1" t="s">
        <v>353</v>
      </c>
      <c r="H2565" s="1" t="s">
        <v>203</v>
      </c>
      <c r="I2565" s="1" t="s">
        <v>204</v>
      </c>
      <c r="J2565" s="1">
        <v>7.7385637676689694</v>
      </c>
      <c r="K2565" s="7">
        <v>325541</v>
      </c>
    </row>
    <row r="2566" spans="1:11" x14ac:dyDescent="0.2">
      <c r="A2566" s="1">
        <v>2565</v>
      </c>
      <c r="B2566" s="1" t="s">
        <v>380</v>
      </c>
      <c r="C2566" s="1">
        <v>25</v>
      </c>
      <c r="D2566" s="1" t="s">
        <v>341</v>
      </c>
      <c r="E2566" s="1" t="s">
        <v>188</v>
      </c>
      <c r="F2566" s="1" t="s">
        <v>1</v>
      </c>
      <c r="G2566" s="1" t="s">
        <v>353</v>
      </c>
      <c r="H2566" s="1" t="s">
        <v>205</v>
      </c>
      <c r="I2566" s="1" t="s">
        <v>206</v>
      </c>
      <c r="J2566" s="1"/>
      <c r="K2566" s="7">
        <v>35381</v>
      </c>
    </row>
    <row r="2567" spans="1:11" x14ac:dyDescent="0.2">
      <c r="A2567" s="1">
        <v>2566</v>
      </c>
      <c r="B2567" s="1" t="s">
        <v>380</v>
      </c>
      <c r="C2567" s="1">
        <v>25</v>
      </c>
      <c r="D2567" s="1" t="s">
        <v>341</v>
      </c>
      <c r="E2567" s="1" t="s">
        <v>188</v>
      </c>
      <c r="F2567" s="1" t="s">
        <v>1</v>
      </c>
      <c r="G2567" s="1" t="s">
        <v>353</v>
      </c>
      <c r="H2567" s="1" t="s">
        <v>207</v>
      </c>
      <c r="I2567" s="1" t="s">
        <v>208</v>
      </c>
      <c r="J2567" s="1"/>
      <c r="K2567" s="7">
        <v>32625</v>
      </c>
    </row>
    <row r="2568" spans="1:11" x14ac:dyDescent="0.2">
      <c r="A2568" s="1">
        <v>2567</v>
      </c>
      <c r="B2568" s="1" t="s">
        <v>380</v>
      </c>
      <c r="C2568" s="1">
        <v>25</v>
      </c>
      <c r="D2568" s="1" t="s">
        <v>341</v>
      </c>
      <c r="E2568" s="1" t="s">
        <v>188</v>
      </c>
      <c r="F2568" s="1" t="s">
        <v>1</v>
      </c>
      <c r="G2568" s="1" t="s">
        <v>353</v>
      </c>
      <c r="H2568" s="1" t="s">
        <v>209</v>
      </c>
      <c r="I2568" s="1" t="s">
        <v>210</v>
      </c>
      <c r="J2568" s="1"/>
      <c r="K2568" s="7"/>
    </row>
    <row r="2569" spans="1:11" x14ac:dyDescent="0.2">
      <c r="A2569" s="1">
        <v>2568</v>
      </c>
      <c r="B2569" s="1" t="s">
        <v>380</v>
      </c>
      <c r="C2569" s="1">
        <v>25</v>
      </c>
      <c r="D2569" s="1" t="s">
        <v>341</v>
      </c>
      <c r="E2569" s="1" t="s">
        <v>188</v>
      </c>
      <c r="F2569" s="1" t="s">
        <v>8</v>
      </c>
      <c r="G2569" s="1" t="s">
        <v>353</v>
      </c>
      <c r="H2569" s="1" t="s">
        <v>211</v>
      </c>
      <c r="I2569" s="1" t="s">
        <v>212</v>
      </c>
      <c r="J2569" s="1"/>
      <c r="K2569" s="7">
        <v>393547</v>
      </c>
    </row>
    <row r="2570" spans="1:11" x14ac:dyDescent="0.2">
      <c r="A2570" s="1">
        <v>2569</v>
      </c>
      <c r="B2570" s="1" t="s">
        <v>380</v>
      </c>
      <c r="C2570" s="1">
        <v>25</v>
      </c>
      <c r="D2570" s="1" t="s">
        <v>341</v>
      </c>
      <c r="E2570" s="1" t="s">
        <v>188</v>
      </c>
      <c r="F2570" s="1" t="s">
        <v>1</v>
      </c>
      <c r="G2570" s="1" t="s">
        <v>353</v>
      </c>
      <c r="H2570" s="1" t="s">
        <v>213</v>
      </c>
      <c r="I2570" s="1" t="s">
        <v>214</v>
      </c>
      <c r="J2570" s="1"/>
      <c r="K2570" s="7">
        <v>8679</v>
      </c>
    </row>
    <row r="2571" spans="1:11" x14ac:dyDescent="0.2">
      <c r="A2571" s="1">
        <v>2570</v>
      </c>
      <c r="B2571" s="1" t="s">
        <v>380</v>
      </c>
      <c r="C2571" s="1">
        <v>25</v>
      </c>
      <c r="D2571" s="1" t="s">
        <v>341</v>
      </c>
      <c r="E2571" s="1" t="s">
        <v>188</v>
      </c>
      <c r="F2571" s="1" t="s">
        <v>1</v>
      </c>
      <c r="G2571" s="1" t="s">
        <v>353</v>
      </c>
      <c r="H2571" s="1" t="s">
        <v>215</v>
      </c>
      <c r="I2571" s="1" t="s">
        <v>216</v>
      </c>
      <c r="J2571" s="1"/>
      <c r="K2571" s="7"/>
    </row>
    <row r="2572" spans="1:11" x14ac:dyDescent="0.2">
      <c r="A2572" s="1">
        <v>2571</v>
      </c>
      <c r="B2572" s="1" t="s">
        <v>380</v>
      </c>
      <c r="C2572" s="1">
        <v>25</v>
      </c>
      <c r="D2572" s="1" t="s">
        <v>341</v>
      </c>
      <c r="E2572" s="1" t="s">
        <v>188</v>
      </c>
      <c r="F2572" s="1" t="s">
        <v>1</v>
      </c>
      <c r="G2572" s="1" t="s">
        <v>353</v>
      </c>
      <c r="H2572" s="1" t="s">
        <v>217</v>
      </c>
      <c r="I2572" s="1" t="s">
        <v>218</v>
      </c>
      <c r="J2572" s="1"/>
      <c r="K2572" s="7">
        <v>1817</v>
      </c>
    </row>
    <row r="2573" spans="1:11" x14ac:dyDescent="0.2">
      <c r="A2573" s="1">
        <v>2572</v>
      </c>
      <c r="B2573" s="1" t="s">
        <v>380</v>
      </c>
      <c r="C2573" s="1">
        <v>25</v>
      </c>
      <c r="D2573" s="1" t="s">
        <v>341</v>
      </c>
      <c r="E2573" s="1" t="s">
        <v>188</v>
      </c>
      <c r="F2573" s="1" t="s">
        <v>1</v>
      </c>
      <c r="G2573" s="1" t="s">
        <v>353</v>
      </c>
      <c r="H2573" s="1" t="s">
        <v>219</v>
      </c>
      <c r="I2573" s="1" t="s">
        <v>220</v>
      </c>
      <c r="J2573" s="1"/>
      <c r="K2573" s="7"/>
    </row>
    <row r="2574" spans="1:11" x14ac:dyDescent="0.2">
      <c r="A2574" s="1">
        <v>2573</v>
      </c>
      <c r="B2574" s="1" t="s">
        <v>380</v>
      </c>
      <c r="C2574" s="1">
        <v>25</v>
      </c>
      <c r="D2574" s="1" t="s">
        <v>341</v>
      </c>
      <c r="E2574" s="1" t="s">
        <v>188</v>
      </c>
      <c r="F2574" s="1" t="s">
        <v>8</v>
      </c>
      <c r="G2574" s="1" t="s">
        <v>353</v>
      </c>
      <c r="H2574" s="1" t="s">
        <v>221</v>
      </c>
      <c r="I2574" s="1" t="s">
        <v>222</v>
      </c>
      <c r="J2574" s="1"/>
      <c r="K2574" s="7">
        <v>10496</v>
      </c>
    </row>
    <row r="2575" spans="1:11" x14ac:dyDescent="0.2">
      <c r="A2575" s="1">
        <v>2574</v>
      </c>
      <c r="B2575" s="1" t="s">
        <v>380</v>
      </c>
      <c r="C2575" s="1">
        <v>25</v>
      </c>
      <c r="D2575" s="1" t="s">
        <v>341</v>
      </c>
      <c r="E2575" s="1" t="s">
        <v>188</v>
      </c>
      <c r="F2575" s="1" t="s">
        <v>1</v>
      </c>
      <c r="G2575" s="1" t="s">
        <v>353</v>
      </c>
      <c r="H2575" s="1" t="s">
        <v>223</v>
      </c>
      <c r="I2575" s="1" t="s">
        <v>224</v>
      </c>
      <c r="J2575" s="1"/>
      <c r="K2575" s="7"/>
    </row>
    <row r="2576" spans="1:11" x14ac:dyDescent="0.2">
      <c r="A2576" s="1">
        <v>2575</v>
      </c>
      <c r="B2576" s="1" t="s">
        <v>380</v>
      </c>
      <c r="C2576" s="1">
        <v>25</v>
      </c>
      <c r="D2576" s="1" t="s">
        <v>341</v>
      </c>
      <c r="E2576" s="1" t="s">
        <v>188</v>
      </c>
      <c r="F2576" s="1" t="s">
        <v>1</v>
      </c>
      <c r="G2576" s="1" t="s">
        <v>353</v>
      </c>
      <c r="H2576" s="1" t="s">
        <v>225</v>
      </c>
      <c r="I2576" s="1" t="s">
        <v>226</v>
      </c>
      <c r="J2576" s="1"/>
      <c r="K2576" s="7"/>
    </row>
    <row r="2577" spans="1:11" x14ac:dyDescent="0.2">
      <c r="A2577" s="1">
        <v>2576</v>
      </c>
      <c r="B2577" s="1" t="s">
        <v>380</v>
      </c>
      <c r="C2577" s="1">
        <v>25</v>
      </c>
      <c r="D2577" s="1" t="s">
        <v>341</v>
      </c>
      <c r="E2577" s="1" t="s">
        <v>188</v>
      </c>
      <c r="F2577" s="1" t="s">
        <v>1</v>
      </c>
      <c r="G2577" s="1" t="s">
        <v>353</v>
      </c>
      <c r="H2577" s="1" t="s">
        <v>227</v>
      </c>
      <c r="I2577" s="1" t="s">
        <v>228</v>
      </c>
      <c r="J2577" s="1"/>
      <c r="K2577" s="7"/>
    </row>
    <row r="2578" spans="1:11" x14ac:dyDescent="0.2">
      <c r="A2578" s="1">
        <v>2577</v>
      </c>
      <c r="B2578" s="1" t="s">
        <v>380</v>
      </c>
      <c r="C2578" s="1">
        <v>25</v>
      </c>
      <c r="D2578" s="1" t="s">
        <v>341</v>
      </c>
      <c r="E2578" s="1" t="s">
        <v>188</v>
      </c>
      <c r="F2578" s="1" t="s">
        <v>1</v>
      </c>
      <c r="G2578" s="1" t="s">
        <v>353</v>
      </c>
      <c r="H2578" s="1" t="s">
        <v>229</v>
      </c>
      <c r="I2578" s="1" t="s">
        <v>230</v>
      </c>
      <c r="J2578" s="1"/>
      <c r="K2578" s="7"/>
    </row>
    <row r="2579" spans="1:11" x14ac:dyDescent="0.2">
      <c r="A2579" s="1">
        <v>2578</v>
      </c>
      <c r="B2579" s="1" t="s">
        <v>380</v>
      </c>
      <c r="C2579" s="1">
        <v>25</v>
      </c>
      <c r="D2579" s="1" t="s">
        <v>341</v>
      </c>
      <c r="E2579" s="1" t="s">
        <v>188</v>
      </c>
      <c r="F2579" s="1" t="s">
        <v>1</v>
      </c>
      <c r="G2579" s="1" t="s">
        <v>353</v>
      </c>
      <c r="H2579" s="1" t="s">
        <v>231</v>
      </c>
      <c r="I2579" s="1" t="s">
        <v>232</v>
      </c>
      <c r="J2579" s="1"/>
      <c r="K2579" s="7"/>
    </row>
    <row r="2580" spans="1:11" x14ac:dyDescent="0.2">
      <c r="A2580" s="1">
        <v>2579</v>
      </c>
      <c r="B2580" s="1" t="s">
        <v>380</v>
      </c>
      <c r="C2580" s="1">
        <v>25</v>
      </c>
      <c r="D2580" s="1" t="s">
        <v>341</v>
      </c>
      <c r="E2580" s="1" t="s">
        <v>188</v>
      </c>
      <c r="F2580" s="1" t="s">
        <v>1</v>
      </c>
      <c r="G2580" s="1" t="s">
        <v>353</v>
      </c>
      <c r="H2580" s="1" t="s">
        <v>233</v>
      </c>
      <c r="I2580" s="1" t="s">
        <v>234</v>
      </c>
      <c r="J2580" s="1"/>
      <c r="K2580" s="7">
        <v>7765</v>
      </c>
    </row>
    <row r="2581" spans="1:11" x14ac:dyDescent="0.2">
      <c r="A2581" s="1">
        <v>2580</v>
      </c>
      <c r="B2581" s="1" t="s">
        <v>380</v>
      </c>
      <c r="C2581" s="1">
        <v>25</v>
      </c>
      <c r="D2581" s="1" t="s">
        <v>341</v>
      </c>
      <c r="E2581" s="1" t="s">
        <v>188</v>
      </c>
      <c r="F2581" s="1" t="s">
        <v>1</v>
      </c>
      <c r="G2581" s="1" t="s">
        <v>353</v>
      </c>
      <c r="H2581" s="1" t="s">
        <v>235</v>
      </c>
      <c r="I2581" s="1" t="s">
        <v>236</v>
      </c>
      <c r="J2581" s="1"/>
      <c r="K2581" s="7"/>
    </row>
    <row r="2582" spans="1:11" x14ac:dyDescent="0.2">
      <c r="A2582" s="1">
        <v>2581</v>
      </c>
      <c r="B2582" s="1" t="s">
        <v>380</v>
      </c>
      <c r="C2582" s="1">
        <v>25</v>
      </c>
      <c r="D2582" s="1" t="s">
        <v>341</v>
      </c>
      <c r="E2582" s="1" t="s">
        <v>188</v>
      </c>
      <c r="F2582" s="1" t="s">
        <v>1</v>
      </c>
      <c r="G2582" s="1" t="s">
        <v>353</v>
      </c>
      <c r="H2582" s="1" t="s">
        <v>237</v>
      </c>
      <c r="I2582" s="1" t="s">
        <v>238</v>
      </c>
      <c r="J2582" s="1"/>
      <c r="K2582" s="7"/>
    </row>
    <row r="2583" spans="1:11" x14ac:dyDescent="0.2">
      <c r="A2583" s="1">
        <v>2582</v>
      </c>
      <c r="B2583" s="1" t="s">
        <v>380</v>
      </c>
      <c r="C2583" s="1">
        <v>25</v>
      </c>
      <c r="D2583" s="1" t="s">
        <v>341</v>
      </c>
      <c r="E2583" s="1" t="s">
        <v>188</v>
      </c>
      <c r="F2583" s="1" t="s">
        <v>1</v>
      </c>
      <c r="G2583" s="1" t="s">
        <v>353</v>
      </c>
      <c r="H2583" s="1" t="s">
        <v>239</v>
      </c>
      <c r="I2583" s="1" t="s">
        <v>240</v>
      </c>
      <c r="J2583" s="1"/>
      <c r="K2583" s="7"/>
    </row>
    <row r="2584" spans="1:11" x14ac:dyDescent="0.2">
      <c r="A2584" s="1">
        <v>2583</v>
      </c>
      <c r="B2584" s="1" t="s">
        <v>380</v>
      </c>
      <c r="C2584" s="1">
        <v>25</v>
      </c>
      <c r="D2584" s="1" t="s">
        <v>341</v>
      </c>
      <c r="E2584" s="1" t="s">
        <v>188</v>
      </c>
      <c r="F2584" s="1" t="s">
        <v>1</v>
      </c>
      <c r="G2584" s="1" t="s">
        <v>353</v>
      </c>
      <c r="H2584" s="1" t="s">
        <v>241</v>
      </c>
      <c r="I2584" s="1" t="s">
        <v>242</v>
      </c>
      <c r="J2584" s="1"/>
      <c r="K2584" s="7"/>
    </row>
    <row r="2585" spans="1:11" x14ac:dyDescent="0.2">
      <c r="A2585" s="1">
        <v>2584</v>
      </c>
      <c r="B2585" s="1" t="s">
        <v>380</v>
      </c>
      <c r="C2585" s="1">
        <v>25</v>
      </c>
      <c r="D2585" s="1" t="s">
        <v>341</v>
      </c>
      <c r="E2585" s="1" t="s">
        <v>188</v>
      </c>
      <c r="F2585" s="1" t="s">
        <v>1</v>
      </c>
      <c r="G2585" s="1" t="s">
        <v>353</v>
      </c>
      <c r="H2585" s="1" t="s">
        <v>243</v>
      </c>
      <c r="I2585" s="1" t="s">
        <v>244</v>
      </c>
      <c r="J2585" s="1"/>
      <c r="K2585" s="7"/>
    </row>
    <row r="2586" spans="1:11" x14ac:dyDescent="0.2">
      <c r="A2586" s="1">
        <v>2585</v>
      </c>
      <c r="B2586" s="1" t="s">
        <v>380</v>
      </c>
      <c r="C2586" s="1">
        <v>25</v>
      </c>
      <c r="D2586" s="1" t="s">
        <v>341</v>
      </c>
      <c r="E2586" s="1" t="s">
        <v>188</v>
      </c>
      <c r="F2586" s="1" t="s">
        <v>1</v>
      </c>
      <c r="G2586" s="1" t="s">
        <v>353</v>
      </c>
      <c r="H2586" s="1" t="s">
        <v>245</v>
      </c>
      <c r="I2586" s="1" t="s">
        <v>246</v>
      </c>
      <c r="J2586" s="1"/>
      <c r="K2586" s="7"/>
    </row>
    <row r="2587" spans="1:11" x14ac:dyDescent="0.2">
      <c r="A2587" s="1">
        <v>2586</v>
      </c>
      <c r="B2587" s="1" t="s">
        <v>380</v>
      </c>
      <c r="C2587" s="1">
        <v>25</v>
      </c>
      <c r="D2587" s="1" t="s">
        <v>341</v>
      </c>
      <c r="E2587" s="1" t="s">
        <v>188</v>
      </c>
      <c r="F2587" s="1" t="s">
        <v>1</v>
      </c>
      <c r="G2587" s="1" t="s">
        <v>353</v>
      </c>
      <c r="H2587" s="1" t="s">
        <v>247</v>
      </c>
      <c r="I2587" s="1" t="s">
        <v>248</v>
      </c>
      <c r="J2587" s="1"/>
      <c r="K2587" s="7">
        <v>25096</v>
      </c>
    </row>
    <row r="2588" spans="1:11" x14ac:dyDescent="0.2">
      <c r="A2588" s="1">
        <v>2587</v>
      </c>
      <c r="B2588" s="1" t="s">
        <v>380</v>
      </c>
      <c r="C2588" s="1">
        <v>25</v>
      </c>
      <c r="D2588" s="1" t="s">
        <v>341</v>
      </c>
      <c r="E2588" s="1" t="s">
        <v>188</v>
      </c>
      <c r="F2588" s="1" t="s">
        <v>1</v>
      </c>
      <c r="G2588" s="1" t="s">
        <v>353</v>
      </c>
      <c r="H2588" s="1" t="s">
        <v>249</v>
      </c>
      <c r="I2588" s="1" t="s">
        <v>250</v>
      </c>
      <c r="J2588" s="1"/>
      <c r="K2588" s="7"/>
    </row>
    <row r="2589" spans="1:11" x14ac:dyDescent="0.2">
      <c r="A2589" s="1">
        <v>2588</v>
      </c>
      <c r="B2589" s="1" t="s">
        <v>380</v>
      </c>
      <c r="C2589" s="1">
        <v>25</v>
      </c>
      <c r="D2589" s="1" t="s">
        <v>341</v>
      </c>
      <c r="E2589" s="1" t="s">
        <v>188</v>
      </c>
      <c r="F2589" s="1" t="s">
        <v>1</v>
      </c>
      <c r="G2589" s="1" t="s">
        <v>353</v>
      </c>
      <c r="H2589" s="1" t="s">
        <v>251</v>
      </c>
      <c r="I2589" s="1" t="s">
        <v>252</v>
      </c>
      <c r="J2589" s="1"/>
      <c r="K2589" s="7"/>
    </row>
    <row r="2590" spans="1:11" x14ac:dyDescent="0.2">
      <c r="A2590" s="1">
        <v>2589</v>
      </c>
      <c r="B2590" s="1" t="s">
        <v>380</v>
      </c>
      <c r="C2590" s="1">
        <v>25</v>
      </c>
      <c r="D2590" s="1" t="s">
        <v>341</v>
      </c>
      <c r="E2590" s="1" t="s">
        <v>188</v>
      </c>
      <c r="F2590" s="1" t="s">
        <v>1</v>
      </c>
      <c r="G2590" s="1" t="s">
        <v>353</v>
      </c>
      <c r="H2590" s="1" t="s">
        <v>253</v>
      </c>
      <c r="I2590" s="1" t="s">
        <v>254</v>
      </c>
      <c r="J2590" s="1"/>
      <c r="K2590" s="7"/>
    </row>
    <row r="2591" spans="1:11" x14ac:dyDescent="0.2">
      <c r="A2591" s="1">
        <v>2590</v>
      </c>
      <c r="B2591" s="1" t="s">
        <v>380</v>
      </c>
      <c r="C2591" s="1">
        <v>25</v>
      </c>
      <c r="D2591" s="1" t="s">
        <v>341</v>
      </c>
      <c r="E2591" s="1" t="s">
        <v>188</v>
      </c>
      <c r="F2591" s="1" t="s">
        <v>1</v>
      </c>
      <c r="G2591" s="1" t="s">
        <v>353</v>
      </c>
      <c r="H2591" s="1" t="s">
        <v>255</v>
      </c>
      <c r="I2591" s="1" t="s">
        <v>256</v>
      </c>
      <c r="J2591" s="1"/>
      <c r="K2591" s="7"/>
    </row>
    <row r="2592" spans="1:11" x14ac:dyDescent="0.2">
      <c r="A2592" s="1">
        <v>2591</v>
      </c>
      <c r="B2592" s="1" t="s">
        <v>380</v>
      </c>
      <c r="C2592" s="1">
        <v>25</v>
      </c>
      <c r="D2592" s="1" t="s">
        <v>341</v>
      </c>
      <c r="E2592" s="1" t="s">
        <v>188</v>
      </c>
      <c r="F2592" s="1" t="s">
        <v>1</v>
      </c>
      <c r="G2592" s="1" t="s">
        <v>353</v>
      </c>
      <c r="H2592" s="1" t="s">
        <v>257</v>
      </c>
      <c r="I2592" s="1" t="s">
        <v>258</v>
      </c>
      <c r="J2592" s="1"/>
      <c r="K2592" s="7"/>
    </row>
    <row r="2593" spans="1:11" x14ac:dyDescent="0.2">
      <c r="A2593" s="1">
        <v>2592</v>
      </c>
      <c r="B2593" s="1" t="s">
        <v>380</v>
      </c>
      <c r="C2593" s="1">
        <v>25</v>
      </c>
      <c r="D2593" s="1" t="s">
        <v>341</v>
      </c>
      <c r="E2593" s="1" t="s">
        <v>188</v>
      </c>
      <c r="F2593" s="1" t="s">
        <v>8</v>
      </c>
      <c r="G2593" s="1" t="s">
        <v>353</v>
      </c>
      <c r="H2593" s="1" t="s">
        <v>259</v>
      </c>
      <c r="I2593" s="1" t="s">
        <v>260</v>
      </c>
      <c r="J2593" s="1"/>
      <c r="K2593" s="7">
        <v>32861</v>
      </c>
    </row>
    <row r="2594" spans="1:11" x14ac:dyDescent="0.2">
      <c r="A2594" s="1">
        <v>2593</v>
      </c>
      <c r="B2594" s="1" t="s">
        <v>380</v>
      </c>
      <c r="C2594" s="1">
        <v>25</v>
      </c>
      <c r="D2594" s="1" t="s">
        <v>341</v>
      </c>
      <c r="E2594" s="1" t="s">
        <v>188</v>
      </c>
      <c r="F2594" s="1" t="s">
        <v>1</v>
      </c>
      <c r="G2594" s="1" t="s">
        <v>353</v>
      </c>
      <c r="H2594" s="1" t="s">
        <v>261</v>
      </c>
      <c r="I2594" s="1" t="s">
        <v>262</v>
      </c>
      <c r="J2594" s="1"/>
      <c r="K2594" s="7"/>
    </row>
    <row r="2595" spans="1:11" x14ac:dyDescent="0.2">
      <c r="A2595" s="1">
        <v>2594</v>
      </c>
      <c r="B2595" s="1" t="s">
        <v>380</v>
      </c>
      <c r="C2595" s="1">
        <v>25</v>
      </c>
      <c r="D2595" s="1" t="s">
        <v>341</v>
      </c>
      <c r="E2595" s="1" t="s">
        <v>188</v>
      </c>
      <c r="F2595" s="1" t="s">
        <v>1</v>
      </c>
      <c r="G2595" s="1" t="s">
        <v>353</v>
      </c>
      <c r="H2595" s="1" t="s">
        <v>263</v>
      </c>
      <c r="I2595" s="1" t="s">
        <v>264</v>
      </c>
      <c r="J2595" s="1"/>
      <c r="K2595" s="7"/>
    </row>
    <row r="2596" spans="1:11" x14ac:dyDescent="0.2">
      <c r="A2596" s="1">
        <v>2595</v>
      </c>
      <c r="B2596" s="1" t="s">
        <v>380</v>
      </c>
      <c r="C2596" s="1">
        <v>25</v>
      </c>
      <c r="D2596" s="1" t="s">
        <v>341</v>
      </c>
      <c r="E2596" s="1" t="s">
        <v>188</v>
      </c>
      <c r="F2596" s="1" t="s">
        <v>1</v>
      </c>
      <c r="G2596" s="1" t="s">
        <v>353</v>
      </c>
      <c r="H2596" s="1" t="s">
        <v>265</v>
      </c>
      <c r="I2596" s="1" t="s">
        <v>266</v>
      </c>
      <c r="J2596" s="1"/>
      <c r="K2596" s="7"/>
    </row>
    <row r="2597" spans="1:11" x14ac:dyDescent="0.2">
      <c r="A2597" s="1">
        <v>2596</v>
      </c>
      <c r="B2597" s="1" t="s">
        <v>380</v>
      </c>
      <c r="C2597" s="1">
        <v>25</v>
      </c>
      <c r="D2597" s="1" t="s">
        <v>341</v>
      </c>
      <c r="E2597" s="1" t="s">
        <v>188</v>
      </c>
      <c r="F2597" s="1" t="s">
        <v>1</v>
      </c>
      <c r="G2597" s="1" t="s">
        <v>353</v>
      </c>
      <c r="H2597" s="1" t="s">
        <v>267</v>
      </c>
      <c r="I2597" s="1" t="s">
        <v>268</v>
      </c>
      <c r="J2597" s="1"/>
      <c r="K2597" s="7">
        <v>41041</v>
      </c>
    </row>
    <row r="2598" spans="1:11" x14ac:dyDescent="0.2">
      <c r="A2598" s="1">
        <v>2597</v>
      </c>
      <c r="B2598" s="1" t="s">
        <v>380</v>
      </c>
      <c r="C2598" s="1">
        <v>25</v>
      </c>
      <c r="D2598" s="1" t="s">
        <v>341</v>
      </c>
      <c r="E2598" s="1" t="s">
        <v>188</v>
      </c>
      <c r="F2598" s="1" t="s">
        <v>1</v>
      </c>
      <c r="G2598" s="1" t="s">
        <v>353</v>
      </c>
      <c r="H2598" s="1" t="s">
        <v>269</v>
      </c>
      <c r="I2598" s="1" t="s">
        <v>270</v>
      </c>
      <c r="J2598" s="1"/>
      <c r="K2598" s="7"/>
    </row>
    <row r="2599" spans="1:11" x14ac:dyDescent="0.2">
      <c r="A2599" s="1">
        <v>2598</v>
      </c>
      <c r="B2599" s="1" t="s">
        <v>380</v>
      </c>
      <c r="C2599" s="1">
        <v>25</v>
      </c>
      <c r="D2599" s="1" t="s">
        <v>341</v>
      </c>
      <c r="E2599" s="1" t="s">
        <v>188</v>
      </c>
      <c r="F2599" s="1" t="s">
        <v>1</v>
      </c>
      <c r="G2599" s="1" t="s">
        <v>353</v>
      </c>
      <c r="H2599" s="1" t="s">
        <v>271</v>
      </c>
      <c r="I2599" s="1" t="s">
        <v>272</v>
      </c>
      <c r="J2599" s="1"/>
      <c r="K2599" s="7"/>
    </row>
    <row r="2600" spans="1:11" x14ac:dyDescent="0.2">
      <c r="A2600" s="1">
        <v>2599</v>
      </c>
      <c r="B2600" s="1" t="s">
        <v>380</v>
      </c>
      <c r="C2600" s="1">
        <v>25</v>
      </c>
      <c r="D2600" s="1" t="s">
        <v>341</v>
      </c>
      <c r="E2600" s="1" t="s">
        <v>188</v>
      </c>
      <c r="F2600" s="1" t="s">
        <v>8</v>
      </c>
      <c r="G2600" s="1" t="s">
        <v>353</v>
      </c>
      <c r="H2600" s="1" t="s">
        <v>273</v>
      </c>
      <c r="I2600" s="1" t="s">
        <v>274</v>
      </c>
      <c r="J2600" s="1"/>
      <c r="K2600" s="7">
        <v>41041</v>
      </c>
    </row>
    <row r="2601" spans="1:11" x14ac:dyDescent="0.2">
      <c r="A2601" s="1">
        <v>2600</v>
      </c>
      <c r="B2601" s="1" t="s">
        <v>380</v>
      </c>
      <c r="C2601" s="1">
        <v>25</v>
      </c>
      <c r="D2601" s="1" t="s">
        <v>341</v>
      </c>
      <c r="E2601" s="1" t="s">
        <v>188</v>
      </c>
      <c r="F2601" s="1" t="s">
        <v>1</v>
      </c>
      <c r="G2601" s="1" t="s">
        <v>353</v>
      </c>
      <c r="H2601" s="1" t="s">
        <v>275</v>
      </c>
      <c r="I2601" s="1" t="s">
        <v>276</v>
      </c>
      <c r="J2601" s="1"/>
      <c r="K2601" s="7">
        <v>74737</v>
      </c>
    </row>
    <row r="2602" spans="1:11" x14ac:dyDescent="0.2">
      <c r="A2602" s="1">
        <v>2601</v>
      </c>
      <c r="B2602" s="1" t="s">
        <v>380</v>
      </c>
      <c r="C2602" s="1">
        <v>25</v>
      </c>
      <c r="D2602" s="1" t="s">
        <v>341</v>
      </c>
      <c r="E2602" s="1" t="s">
        <v>188</v>
      </c>
      <c r="F2602" s="1" t="s">
        <v>8</v>
      </c>
      <c r="G2602" s="1" t="s">
        <v>353</v>
      </c>
      <c r="H2602" s="1" t="s">
        <v>277</v>
      </c>
      <c r="I2602" s="1" t="s">
        <v>278</v>
      </c>
      <c r="J2602" s="1"/>
      <c r="K2602" s="7">
        <v>552682</v>
      </c>
    </row>
    <row r="2603" spans="1:11" x14ac:dyDescent="0.2">
      <c r="A2603" s="1">
        <v>2602</v>
      </c>
      <c r="B2603" s="1" t="s">
        <v>380</v>
      </c>
      <c r="C2603" s="1">
        <v>25</v>
      </c>
      <c r="D2603" s="1" t="s">
        <v>341</v>
      </c>
      <c r="E2603" s="1" t="s">
        <v>188</v>
      </c>
      <c r="F2603" s="1" t="s">
        <v>1</v>
      </c>
      <c r="G2603" s="1" t="s">
        <v>353</v>
      </c>
      <c r="H2603" s="1" t="s">
        <v>279</v>
      </c>
      <c r="I2603" s="1" t="s">
        <v>280</v>
      </c>
      <c r="J2603" s="1"/>
      <c r="K2603" s="7"/>
    </row>
    <row r="2604" spans="1:11" x14ac:dyDescent="0.2">
      <c r="A2604" s="1">
        <v>2603</v>
      </c>
      <c r="B2604" s="1" t="s">
        <v>380</v>
      </c>
      <c r="C2604" s="1">
        <v>25</v>
      </c>
      <c r="D2604" s="1" t="s">
        <v>341</v>
      </c>
      <c r="E2604" s="1" t="s">
        <v>188</v>
      </c>
      <c r="F2604" s="1" t="s">
        <v>1</v>
      </c>
      <c r="G2604" s="1" t="s">
        <v>353</v>
      </c>
      <c r="H2604" s="1" t="s">
        <v>281</v>
      </c>
      <c r="I2604" s="1" t="s">
        <v>282</v>
      </c>
      <c r="J2604" s="1"/>
      <c r="K2604" s="7"/>
    </row>
    <row r="2605" spans="1:11" x14ac:dyDescent="0.2">
      <c r="A2605" s="1">
        <v>2604</v>
      </c>
      <c r="B2605" s="1" t="s">
        <v>380</v>
      </c>
      <c r="C2605" s="1">
        <v>25</v>
      </c>
      <c r="D2605" s="1" t="s">
        <v>341</v>
      </c>
      <c r="E2605" s="1" t="s">
        <v>188</v>
      </c>
      <c r="F2605" s="1" t="s">
        <v>8</v>
      </c>
      <c r="G2605" s="1" t="s">
        <v>353</v>
      </c>
      <c r="H2605" s="1" t="s">
        <v>283</v>
      </c>
      <c r="I2605" s="1" t="s">
        <v>284</v>
      </c>
      <c r="J2605" s="1"/>
      <c r="K2605" s="7">
        <v>552682</v>
      </c>
    </row>
    <row r="2606" spans="1:11" x14ac:dyDescent="0.2">
      <c r="A2606" s="1">
        <v>2605</v>
      </c>
      <c r="B2606" s="1" t="s">
        <v>380</v>
      </c>
      <c r="C2606" s="1">
        <v>25</v>
      </c>
      <c r="D2606" s="1" t="s">
        <v>341</v>
      </c>
      <c r="E2606" s="1" t="s">
        <v>188</v>
      </c>
      <c r="F2606" s="1" t="s">
        <v>8</v>
      </c>
      <c r="G2606" s="1" t="s">
        <v>353</v>
      </c>
      <c r="H2606" s="1" t="s">
        <v>285</v>
      </c>
      <c r="I2606" s="1" t="s">
        <v>286</v>
      </c>
      <c r="J2606" s="1"/>
      <c r="K2606" s="7">
        <v>552364</v>
      </c>
    </row>
    <row r="2607" spans="1:11" x14ac:dyDescent="0.2">
      <c r="A2607" s="1">
        <v>2606</v>
      </c>
      <c r="B2607" s="1" t="s">
        <v>380</v>
      </c>
      <c r="C2607" s="1">
        <v>25</v>
      </c>
      <c r="D2607" s="1" t="s">
        <v>341</v>
      </c>
      <c r="E2607" s="1" t="s">
        <v>188</v>
      </c>
      <c r="F2607" s="1" t="s">
        <v>1</v>
      </c>
      <c r="G2607" s="1" t="s">
        <v>353</v>
      </c>
      <c r="H2607" s="1" t="s">
        <v>287</v>
      </c>
      <c r="I2607" s="1" t="s">
        <v>288</v>
      </c>
      <c r="J2607" s="1"/>
      <c r="K2607" s="7">
        <v>-318</v>
      </c>
    </row>
    <row r="2608" spans="1:11" x14ac:dyDescent="0.2">
      <c r="A2608" s="1">
        <v>2607</v>
      </c>
      <c r="B2608" s="1" t="s">
        <v>380</v>
      </c>
      <c r="C2608" s="1">
        <v>25</v>
      </c>
      <c r="D2608" s="1" t="s">
        <v>341</v>
      </c>
      <c r="E2608" s="1" t="s">
        <v>289</v>
      </c>
      <c r="F2608" s="1" t="s">
        <v>1</v>
      </c>
      <c r="G2608" s="1" t="s">
        <v>353</v>
      </c>
      <c r="H2608" s="1" t="s">
        <v>290</v>
      </c>
      <c r="I2608" s="1" t="s">
        <v>291</v>
      </c>
      <c r="J2608" s="1"/>
      <c r="K2608" s="7"/>
    </row>
    <row r="2609" spans="1:11" x14ac:dyDescent="0.2">
      <c r="A2609" s="1">
        <v>2608</v>
      </c>
      <c r="B2609" s="1" t="s">
        <v>380</v>
      </c>
      <c r="C2609" s="1">
        <v>25</v>
      </c>
      <c r="D2609" s="1" t="s">
        <v>341</v>
      </c>
      <c r="E2609" s="1" t="s">
        <v>289</v>
      </c>
      <c r="F2609" s="1" t="s">
        <v>1</v>
      </c>
      <c r="G2609" s="1" t="s">
        <v>353</v>
      </c>
      <c r="H2609" s="1" t="s">
        <v>292</v>
      </c>
      <c r="I2609" s="1" t="s">
        <v>293</v>
      </c>
      <c r="J2609" s="1"/>
      <c r="K2609" s="7"/>
    </row>
    <row r="2610" spans="1:11" x14ac:dyDescent="0.2">
      <c r="A2610" s="1">
        <v>2609</v>
      </c>
      <c r="B2610" s="1" t="s">
        <v>380</v>
      </c>
      <c r="C2610" s="1">
        <v>25</v>
      </c>
      <c r="D2610" s="1" t="s">
        <v>341</v>
      </c>
      <c r="E2610" s="1" t="s">
        <v>289</v>
      </c>
      <c r="F2610" s="1" t="s">
        <v>1</v>
      </c>
      <c r="G2610" s="1" t="s">
        <v>353</v>
      </c>
      <c r="H2610" s="1" t="s">
        <v>294</v>
      </c>
      <c r="I2610" s="1" t="s">
        <v>295</v>
      </c>
      <c r="J2610" s="1"/>
      <c r="K2610" s="7"/>
    </row>
    <row r="2611" spans="1:11" x14ac:dyDescent="0.2">
      <c r="A2611" s="1">
        <v>2610</v>
      </c>
      <c r="B2611" s="1" t="s">
        <v>380</v>
      </c>
      <c r="C2611" s="1">
        <v>25</v>
      </c>
      <c r="D2611" s="1" t="s">
        <v>341</v>
      </c>
      <c r="E2611" s="1" t="s">
        <v>289</v>
      </c>
      <c r="F2611" s="1" t="s">
        <v>1</v>
      </c>
      <c r="G2611" s="1" t="s">
        <v>353</v>
      </c>
      <c r="H2611" s="1" t="s">
        <v>296</v>
      </c>
      <c r="I2611" s="1" t="s">
        <v>297</v>
      </c>
      <c r="J2611" s="1"/>
      <c r="K2611" s="7"/>
    </row>
    <row r="2612" spans="1:11" x14ac:dyDescent="0.2">
      <c r="A2612" s="1">
        <v>2611</v>
      </c>
      <c r="B2612" s="1" t="s">
        <v>380</v>
      </c>
      <c r="C2612" s="1">
        <v>25</v>
      </c>
      <c r="D2612" s="1" t="s">
        <v>341</v>
      </c>
      <c r="E2612" s="1" t="s">
        <v>289</v>
      </c>
      <c r="F2612" s="1" t="s">
        <v>1</v>
      </c>
      <c r="G2612" s="1" t="s">
        <v>353</v>
      </c>
      <c r="H2612" s="1" t="s">
        <v>298</v>
      </c>
      <c r="I2612" s="1" t="s">
        <v>299</v>
      </c>
      <c r="J2612" s="1"/>
      <c r="K2612" s="7"/>
    </row>
    <row r="2613" spans="1:11" x14ac:dyDescent="0.2">
      <c r="A2613" s="1">
        <v>2612</v>
      </c>
      <c r="B2613" s="1" t="s">
        <v>380</v>
      </c>
      <c r="C2613" s="1">
        <v>25</v>
      </c>
      <c r="D2613" s="1" t="s">
        <v>341</v>
      </c>
      <c r="E2613" s="1" t="s">
        <v>289</v>
      </c>
      <c r="F2613" s="1" t="s">
        <v>1</v>
      </c>
      <c r="G2613" s="1" t="s">
        <v>353</v>
      </c>
      <c r="H2613" s="1" t="s">
        <v>300</v>
      </c>
      <c r="I2613" s="1" t="s">
        <v>301</v>
      </c>
      <c r="J2613" s="1"/>
      <c r="K2613" s="7"/>
    </row>
    <row r="2614" spans="1:11" x14ac:dyDescent="0.2">
      <c r="A2614" s="1">
        <v>2613</v>
      </c>
      <c r="B2614" s="1" t="s">
        <v>380</v>
      </c>
      <c r="C2614" s="1">
        <v>25</v>
      </c>
      <c r="D2614" s="1" t="s">
        <v>341</v>
      </c>
      <c r="E2614" s="1" t="s">
        <v>289</v>
      </c>
      <c r="F2614" s="1" t="s">
        <v>1</v>
      </c>
      <c r="G2614" s="1" t="s">
        <v>353</v>
      </c>
      <c r="H2614" s="1" t="s">
        <v>302</v>
      </c>
      <c r="I2614" s="1" t="s">
        <v>303</v>
      </c>
      <c r="J2614" s="1"/>
      <c r="K2614" s="7"/>
    </row>
    <row r="2615" spans="1:11" x14ac:dyDescent="0.2">
      <c r="A2615" s="1">
        <v>2614</v>
      </c>
      <c r="B2615" s="1" t="s">
        <v>380</v>
      </c>
      <c r="C2615" s="1">
        <v>25</v>
      </c>
      <c r="D2615" s="1" t="s">
        <v>341</v>
      </c>
      <c r="E2615" s="1" t="s">
        <v>289</v>
      </c>
      <c r="F2615" s="1" t="s">
        <v>8</v>
      </c>
      <c r="G2615" s="1" t="s">
        <v>353</v>
      </c>
      <c r="H2615" s="1" t="s">
        <v>304</v>
      </c>
      <c r="I2615" s="1" t="s">
        <v>305</v>
      </c>
      <c r="J2615" s="1"/>
      <c r="K2615" s="7"/>
    </row>
    <row r="2616" spans="1:11" x14ac:dyDescent="0.2">
      <c r="A2616" s="1">
        <v>2615</v>
      </c>
      <c r="B2616" s="1" t="s">
        <v>380</v>
      </c>
      <c r="C2616" s="1">
        <v>25</v>
      </c>
      <c r="D2616" s="1" t="s">
        <v>341</v>
      </c>
      <c r="E2616" s="1" t="s">
        <v>289</v>
      </c>
      <c r="F2616" s="1" t="s">
        <v>8</v>
      </c>
      <c r="G2616" s="1" t="s">
        <v>353</v>
      </c>
      <c r="H2616" s="1" t="s">
        <v>306</v>
      </c>
      <c r="I2616" s="1" t="s">
        <v>307</v>
      </c>
      <c r="J2616" s="1"/>
      <c r="K2616" s="7"/>
    </row>
    <row r="2617" spans="1:11" x14ac:dyDescent="0.2">
      <c r="A2617" s="1">
        <v>2616</v>
      </c>
      <c r="B2617" s="1" t="s">
        <v>380</v>
      </c>
      <c r="C2617" s="1">
        <v>25</v>
      </c>
      <c r="D2617" s="1" t="s">
        <v>341</v>
      </c>
      <c r="E2617" s="1" t="s">
        <v>289</v>
      </c>
      <c r="F2617" s="1" t="s">
        <v>1</v>
      </c>
      <c r="G2617" s="1" t="s">
        <v>353</v>
      </c>
      <c r="H2617" s="1" t="s">
        <v>308</v>
      </c>
      <c r="I2617" s="1" t="s">
        <v>309</v>
      </c>
      <c r="J2617" s="1"/>
      <c r="K2617" s="7">
        <v>1694</v>
      </c>
    </row>
    <row r="2618" spans="1:11" x14ac:dyDescent="0.2">
      <c r="A2618" s="1">
        <v>2617</v>
      </c>
      <c r="B2618" s="1" t="s">
        <v>380</v>
      </c>
      <c r="C2618" s="1">
        <v>25</v>
      </c>
      <c r="D2618" s="1" t="s">
        <v>341</v>
      </c>
      <c r="E2618" s="1" t="s">
        <v>289</v>
      </c>
      <c r="F2618" s="1" t="s">
        <v>1</v>
      </c>
      <c r="G2618" s="1" t="s">
        <v>353</v>
      </c>
      <c r="H2618" s="1" t="s">
        <v>310</v>
      </c>
      <c r="I2618" s="1" t="s">
        <v>311</v>
      </c>
      <c r="J2618" s="1"/>
      <c r="K2618" s="7"/>
    </row>
    <row r="2619" spans="1:11" x14ac:dyDescent="0.2">
      <c r="A2619" s="1">
        <v>2618</v>
      </c>
      <c r="B2619" s="1" t="s">
        <v>380</v>
      </c>
      <c r="C2619" s="1">
        <v>25</v>
      </c>
      <c r="D2619" s="1" t="s">
        <v>341</v>
      </c>
      <c r="E2619" s="1" t="s">
        <v>289</v>
      </c>
      <c r="F2619" s="1" t="s">
        <v>1</v>
      </c>
      <c r="G2619" s="1" t="s">
        <v>353</v>
      </c>
      <c r="H2619" s="1" t="s">
        <v>312</v>
      </c>
      <c r="I2619" s="1" t="s">
        <v>313</v>
      </c>
      <c r="J2619" s="1"/>
      <c r="K2619" s="7">
        <v>-1694</v>
      </c>
    </row>
    <row r="2620" spans="1:11" x14ac:dyDescent="0.2">
      <c r="A2620" s="1">
        <v>2619</v>
      </c>
      <c r="B2620" s="1" t="s">
        <v>381</v>
      </c>
      <c r="C2620" s="1">
        <v>26</v>
      </c>
      <c r="D2620" s="1" t="s">
        <v>342</v>
      </c>
      <c r="E2620" s="1" t="s">
        <v>0</v>
      </c>
      <c r="F2620" s="1" t="s">
        <v>1</v>
      </c>
      <c r="G2620" s="1" t="s">
        <v>353</v>
      </c>
      <c r="H2620" s="1" t="s">
        <v>2</v>
      </c>
      <c r="I2620" s="1" t="s">
        <v>3</v>
      </c>
      <c r="J2620" s="1"/>
      <c r="K2620" s="7"/>
    </row>
    <row r="2621" spans="1:11" x14ac:dyDescent="0.2">
      <c r="A2621" s="1">
        <v>2620</v>
      </c>
      <c r="B2621" s="1" t="s">
        <v>381</v>
      </c>
      <c r="C2621" s="1">
        <v>26</v>
      </c>
      <c r="D2621" s="1" t="s">
        <v>342</v>
      </c>
      <c r="E2621" s="1" t="s">
        <v>0</v>
      </c>
      <c r="F2621" s="1" t="s">
        <v>1</v>
      </c>
      <c r="G2621" s="1" t="s">
        <v>353</v>
      </c>
      <c r="H2621" s="1" t="s">
        <v>4</v>
      </c>
      <c r="I2621" s="1" t="s">
        <v>5</v>
      </c>
      <c r="J2621" s="1"/>
      <c r="K2621" s="7"/>
    </row>
    <row r="2622" spans="1:11" x14ac:dyDescent="0.2">
      <c r="A2622" s="1">
        <v>2621</v>
      </c>
      <c r="B2622" s="1" t="s">
        <v>381</v>
      </c>
      <c r="C2622" s="1">
        <v>26</v>
      </c>
      <c r="D2622" s="1" t="s">
        <v>342</v>
      </c>
      <c r="E2622" s="1" t="s">
        <v>0</v>
      </c>
      <c r="F2622" s="1" t="s">
        <v>1</v>
      </c>
      <c r="G2622" s="1" t="s">
        <v>353</v>
      </c>
      <c r="H2622" s="1" t="s">
        <v>6</v>
      </c>
      <c r="I2622" s="1" t="s">
        <v>7</v>
      </c>
      <c r="J2622" s="1"/>
      <c r="K2622" s="7"/>
    </row>
    <row r="2623" spans="1:11" x14ac:dyDescent="0.2">
      <c r="A2623" s="1">
        <v>2622</v>
      </c>
      <c r="B2623" s="1" t="s">
        <v>381</v>
      </c>
      <c r="C2623" s="1">
        <v>26</v>
      </c>
      <c r="D2623" s="1" t="s">
        <v>342</v>
      </c>
      <c r="E2623" s="1" t="s">
        <v>0</v>
      </c>
      <c r="F2623" s="1" t="s">
        <v>8</v>
      </c>
      <c r="G2623" s="1" t="s">
        <v>353</v>
      </c>
      <c r="H2623" s="1" t="s">
        <v>9</v>
      </c>
      <c r="I2623" s="1" t="s">
        <v>10</v>
      </c>
      <c r="J2623" s="1"/>
      <c r="K2623" s="7">
        <v>0</v>
      </c>
    </row>
    <row r="2624" spans="1:11" x14ac:dyDescent="0.2">
      <c r="A2624" s="1">
        <v>2623</v>
      </c>
      <c r="B2624" s="1" t="s">
        <v>381</v>
      </c>
      <c r="C2624" s="1">
        <v>26</v>
      </c>
      <c r="D2624" s="1" t="s">
        <v>342</v>
      </c>
      <c r="E2624" s="1" t="s">
        <v>0</v>
      </c>
      <c r="F2624" s="1" t="s">
        <v>1</v>
      </c>
      <c r="G2624" s="1" t="s">
        <v>353</v>
      </c>
      <c r="H2624" s="1" t="s">
        <v>11</v>
      </c>
      <c r="I2624" s="1" t="s">
        <v>12</v>
      </c>
      <c r="J2624" s="1"/>
      <c r="K2624" s="7"/>
    </row>
    <row r="2625" spans="1:11" x14ac:dyDescent="0.2">
      <c r="A2625" s="1">
        <v>2624</v>
      </c>
      <c r="B2625" s="1" t="s">
        <v>381</v>
      </c>
      <c r="C2625" s="1">
        <v>26</v>
      </c>
      <c r="D2625" s="1" t="s">
        <v>342</v>
      </c>
      <c r="E2625" s="1" t="s">
        <v>0</v>
      </c>
      <c r="F2625" s="1" t="s">
        <v>1</v>
      </c>
      <c r="G2625" s="1" t="s">
        <v>353</v>
      </c>
      <c r="H2625" s="1" t="s">
        <v>13</v>
      </c>
      <c r="I2625" s="1" t="s">
        <v>14</v>
      </c>
      <c r="J2625" s="1"/>
      <c r="K2625" s="7"/>
    </row>
    <row r="2626" spans="1:11" x14ac:dyDescent="0.2">
      <c r="A2626" s="1">
        <v>2625</v>
      </c>
      <c r="B2626" s="1" t="s">
        <v>381</v>
      </c>
      <c r="C2626" s="1">
        <v>26</v>
      </c>
      <c r="D2626" s="1" t="s">
        <v>342</v>
      </c>
      <c r="E2626" s="1" t="s">
        <v>0</v>
      </c>
      <c r="F2626" s="1" t="s">
        <v>8</v>
      </c>
      <c r="G2626" s="1" t="s">
        <v>353</v>
      </c>
      <c r="H2626" s="1" t="s">
        <v>15</v>
      </c>
      <c r="I2626" s="1" t="s">
        <v>16</v>
      </c>
      <c r="J2626" s="1"/>
      <c r="K2626" s="7">
        <v>0</v>
      </c>
    </row>
    <row r="2627" spans="1:11" x14ac:dyDescent="0.2">
      <c r="A2627" s="1">
        <v>2626</v>
      </c>
      <c r="B2627" s="1" t="s">
        <v>381</v>
      </c>
      <c r="C2627" s="1">
        <v>26</v>
      </c>
      <c r="D2627" s="1" t="s">
        <v>342</v>
      </c>
      <c r="E2627" s="1" t="s">
        <v>0</v>
      </c>
      <c r="F2627" s="1" t="s">
        <v>1</v>
      </c>
      <c r="G2627" s="1" t="s">
        <v>353</v>
      </c>
      <c r="H2627" s="1" t="s">
        <v>17</v>
      </c>
      <c r="I2627" s="1" t="s">
        <v>18</v>
      </c>
      <c r="J2627" s="1"/>
      <c r="K2627" s="7"/>
    </row>
    <row r="2628" spans="1:11" x14ac:dyDescent="0.2">
      <c r="A2628" s="1">
        <v>2627</v>
      </c>
      <c r="B2628" s="1" t="s">
        <v>381</v>
      </c>
      <c r="C2628" s="1">
        <v>26</v>
      </c>
      <c r="D2628" s="1" t="s">
        <v>342</v>
      </c>
      <c r="E2628" s="1" t="s">
        <v>0</v>
      </c>
      <c r="F2628" s="1" t="s">
        <v>1</v>
      </c>
      <c r="G2628" s="1" t="s">
        <v>353</v>
      </c>
      <c r="H2628" s="1" t="s">
        <v>19</v>
      </c>
      <c r="I2628" s="1" t="s">
        <v>20</v>
      </c>
      <c r="J2628" s="1"/>
      <c r="K2628" s="7"/>
    </row>
    <row r="2629" spans="1:11" x14ac:dyDescent="0.2">
      <c r="A2629" s="1">
        <v>2628</v>
      </c>
      <c r="B2629" s="1" t="s">
        <v>381</v>
      </c>
      <c r="C2629" s="1">
        <v>26</v>
      </c>
      <c r="D2629" s="1" t="s">
        <v>342</v>
      </c>
      <c r="E2629" s="1" t="s">
        <v>0</v>
      </c>
      <c r="F2629" s="1" t="s">
        <v>1</v>
      </c>
      <c r="G2629" s="1" t="s">
        <v>353</v>
      </c>
      <c r="H2629" s="1" t="s">
        <v>21</v>
      </c>
      <c r="I2629" s="1" t="s">
        <v>22</v>
      </c>
      <c r="J2629" s="1"/>
      <c r="K2629" s="7"/>
    </row>
    <row r="2630" spans="1:11" x14ac:dyDescent="0.2">
      <c r="A2630" s="1">
        <v>2629</v>
      </c>
      <c r="B2630" s="1" t="s">
        <v>381</v>
      </c>
      <c r="C2630" s="1">
        <v>26</v>
      </c>
      <c r="D2630" s="1" t="s">
        <v>342</v>
      </c>
      <c r="E2630" s="1" t="s">
        <v>0</v>
      </c>
      <c r="F2630" s="1" t="s">
        <v>1</v>
      </c>
      <c r="G2630" s="1" t="s">
        <v>353</v>
      </c>
      <c r="H2630" s="1" t="s">
        <v>23</v>
      </c>
      <c r="I2630" s="1" t="s">
        <v>24</v>
      </c>
      <c r="J2630" s="1"/>
      <c r="K2630" s="7">
        <v>256470</v>
      </c>
    </row>
    <row r="2631" spans="1:11" x14ac:dyDescent="0.2">
      <c r="A2631" s="1">
        <v>2630</v>
      </c>
      <c r="B2631" s="1" t="s">
        <v>381</v>
      </c>
      <c r="C2631" s="1">
        <v>26</v>
      </c>
      <c r="D2631" s="1" t="s">
        <v>342</v>
      </c>
      <c r="E2631" s="1" t="s">
        <v>0</v>
      </c>
      <c r="F2631" s="1" t="s">
        <v>1</v>
      </c>
      <c r="G2631" s="1" t="s">
        <v>353</v>
      </c>
      <c r="H2631" s="1" t="s">
        <v>25</v>
      </c>
      <c r="I2631" s="1" t="s">
        <v>26</v>
      </c>
      <c r="J2631" s="1"/>
      <c r="K2631" s="7"/>
    </row>
    <row r="2632" spans="1:11" x14ac:dyDescent="0.2">
      <c r="A2632" s="1">
        <v>2631</v>
      </c>
      <c r="B2632" s="1" t="s">
        <v>381</v>
      </c>
      <c r="C2632" s="1">
        <v>26</v>
      </c>
      <c r="D2632" s="1" t="s">
        <v>342</v>
      </c>
      <c r="E2632" s="1" t="s">
        <v>0</v>
      </c>
      <c r="F2632" s="1" t="s">
        <v>1</v>
      </c>
      <c r="G2632" s="1" t="s">
        <v>353</v>
      </c>
      <c r="H2632" s="1" t="s">
        <v>27</v>
      </c>
      <c r="I2632" s="1" t="s">
        <v>28</v>
      </c>
      <c r="J2632" s="1"/>
      <c r="K2632" s="7"/>
    </row>
    <row r="2633" spans="1:11" x14ac:dyDescent="0.2">
      <c r="A2633" s="1">
        <v>2632</v>
      </c>
      <c r="B2633" s="1" t="s">
        <v>381</v>
      </c>
      <c r="C2633" s="1">
        <v>26</v>
      </c>
      <c r="D2633" s="1" t="s">
        <v>342</v>
      </c>
      <c r="E2633" s="1" t="s">
        <v>0</v>
      </c>
      <c r="F2633" s="1" t="s">
        <v>1</v>
      </c>
      <c r="G2633" s="1" t="s">
        <v>353</v>
      </c>
      <c r="H2633" s="1" t="s">
        <v>29</v>
      </c>
      <c r="I2633" s="1" t="s">
        <v>30</v>
      </c>
      <c r="J2633" s="1"/>
      <c r="K2633" s="7"/>
    </row>
    <row r="2634" spans="1:11" x14ac:dyDescent="0.2">
      <c r="A2634" s="1">
        <v>2633</v>
      </c>
      <c r="B2634" s="1" t="s">
        <v>381</v>
      </c>
      <c r="C2634" s="1">
        <v>26</v>
      </c>
      <c r="D2634" s="1" t="s">
        <v>342</v>
      </c>
      <c r="E2634" s="1" t="s">
        <v>0</v>
      </c>
      <c r="F2634" s="1" t="s">
        <v>1</v>
      </c>
      <c r="G2634" s="1" t="s">
        <v>353</v>
      </c>
      <c r="H2634" s="1" t="s">
        <v>31</v>
      </c>
      <c r="I2634" s="1" t="s">
        <v>32</v>
      </c>
      <c r="J2634" s="1"/>
      <c r="K2634" s="7"/>
    </row>
    <row r="2635" spans="1:11" x14ac:dyDescent="0.2">
      <c r="A2635" s="1">
        <v>2634</v>
      </c>
      <c r="B2635" s="1" t="s">
        <v>381</v>
      </c>
      <c r="C2635" s="1">
        <v>26</v>
      </c>
      <c r="D2635" s="1" t="s">
        <v>342</v>
      </c>
      <c r="E2635" s="1" t="s">
        <v>0</v>
      </c>
      <c r="F2635" s="1" t="s">
        <v>1</v>
      </c>
      <c r="G2635" s="1" t="s">
        <v>353</v>
      </c>
      <c r="H2635" s="1" t="s">
        <v>33</v>
      </c>
      <c r="I2635" s="1" t="s">
        <v>34</v>
      </c>
      <c r="J2635" s="1"/>
      <c r="K2635" s="7"/>
    </row>
    <row r="2636" spans="1:11" x14ac:dyDescent="0.2">
      <c r="A2636" s="1">
        <v>2635</v>
      </c>
      <c r="B2636" s="1" t="s">
        <v>381</v>
      </c>
      <c r="C2636" s="1">
        <v>26</v>
      </c>
      <c r="D2636" s="1" t="s">
        <v>342</v>
      </c>
      <c r="E2636" s="1" t="s">
        <v>0</v>
      </c>
      <c r="F2636" s="1" t="s">
        <v>1</v>
      </c>
      <c r="G2636" s="1" t="s">
        <v>353</v>
      </c>
      <c r="H2636" s="1" t="s">
        <v>35</v>
      </c>
      <c r="I2636" s="1" t="s">
        <v>36</v>
      </c>
      <c r="J2636" s="1"/>
      <c r="K2636" s="7"/>
    </row>
    <row r="2637" spans="1:11" x14ac:dyDescent="0.2">
      <c r="A2637" s="1">
        <v>2636</v>
      </c>
      <c r="B2637" s="1" t="s">
        <v>381</v>
      </c>
      <c r="C2637" s="1">
        <v>26</v>
      </c>
      <c r="D2637" s="1" t="s">
        <v>342</v>
      </c>
      <c r="E2637" s="1" t="s">
        <v>0</v>
      </c>
      <c r="F2637" s="1" t="s">
        <v>1</v>
      </c>
      <c r="G2637" s="1" t="s">
        <v>353</v>
      </c>
      <c r="H2637" s="1" t="s">
        <v>37</v>
      </c>
      <c r="I2637" s="1" t="s">
        <v>38</v>
      </c>
      <c r="J2637" s="1"/>
      <c r="K2637" s="7"/>
    </row>
    <row r="2638" spans="1:11" x14ac:dyDescent="0.2">
      <c r="A2638" s="1">
        <v>2637</v>
      </c>
      <c r="B2638" s="1" t="s">
        <v>381</v>
      </c>
      <c r="C2638" s="1">
        <v>26</v>
      </c>
      <c r="D2638" s="1" t="s">
        <v>342</v>
      </c>
      <c r="E2638" s="1" t="s">
        <v>0</v>
      </c>
      <c r="F2638" s="1" t="s">
        <v>1</v>
      </c>
      <c r="G2638" s="1" t="s">
        <v>353</v>
      </c>
      <c r="H2638" s="1" t="s">
        <v>39</v>
      </c>
      <c r="I2638" s="1" t="s">
        <v>40</v>
      </c>
      <c r="J2638" s="1"/>
      <c r="K2638" s="7"/>
    </row>
    <row r="2639" spans="1:11" x14ac:dyDescent="0.2">
      <c r="A2639" s="1">
        <v>2638</v>
      </c>
      <c r="B2639" s="1" t="s">
        <v>381</v>
      </c>
      <c r="C2639" s="1">
        <v>26</v>
      </c>
      <c r="D2639" s="1" t="s">
        <v>342</v>
      </c>
      <c r="E2639" s="1" t="s">
        <v>0</v>
      </c>
      <c r="F2639" s="1" t="s">
        <v>1</v>
      </c>
      <c r="G2639" s="1" t="s">
        <v>353</v>
      </c>
      <c r="H2639" s="1" t="s">
        <v>41</v>
      </c>
      <c r="I2639" s="1" t="s">
        <v>42</v>
      </c>
      <c r="J2639" s="1"/>
      <c r="K2639" s="7"/>
    </row>
    <row r="2640" spans="1:11" x14ac:dyDescent="0.2">
      <c r="A2640" s="1">
        <v>2639</v>
      </c>
      <c r="B2640" s="1" t="s">
        <v>381</v>
      </c>
      <c r="C2640" s="1">
        <v>26</v>
      </c>
      <c r="D2640" s="1" t="s">
        <v>342</v>
      </c>
      <c r="E2640" s="1" t="s">
        <v>0</v>
      </c>
      <c r="F2640" s="1" t="s">
        <v>1</v>
      </c>
      <c r="G2640" s="1" t="s">
        <v>353</v>
      </c>
      <c r="H2640" s="1" t="s">
        <v>43</v>
      </c>
      <c r="I2640" s="1" t="s">
        <v>44</v>
      </c>
      <c r="J2640" s="1"/>
      <c r="K2640" s="7"/>
    </row>
    <row r="2641" spans="1:11" x14ac:dyDescent="0.2">
      <c r="A2641" s="1">
        <v>2640</v>
      </c>
      <c r="B2641" s="1" t="s">
        <v>381</v>
      </c>
      <c r="C2641" s="1">
        <v>26</v>
      </c>
      <c r="D2641" s="1" t="s">
        <v>342</v>
      </c>
      <c r="E2641" s="1" t="s">
        <v>0</v>
      </c>
      <c r="F2641" s="1" t="s">
        <v>1</v>
      </c>
      <c r="G2641" s="1" t="s">
        <v>353</v>
      </c>
      <c r="H2641" s="1" t="s">
        <v>45</v>
      </c>
      <c r="I2641" s="1" t="s">
        <v>46</v>
      </c>
      <c r="J2641" s="1"/>
      <c r="K2641" s="7"/>
    </row>
    <row r="2642" spans="1:11" x14ac:dyDescent="0.2">
      <c r="A2642" s="1">
        <v>2641</v>
      </c>
      <c r="B2642" s="1" t="s">
        <v>381</v>
      </c>
      <c r="C2642" s="1">
        <v>26</v>
      </c>
      <c r="D2642" s="1" t="s">
        <v>342</v>
      </c>
      <c r="E2642" s="1" t="s">
        <v>0</v>
      </c>
      <c r="F2642" s="1" t="s">
        <v>1</v>
      </c>
      <c r="G2642" s="1" t="s">
        <v>353</v>
      </c>
      <c r="H2642" s="1" t="s">
        <v>47</v>
      </c>
      <c r="I2642" s="1" t="s">
        <v>48</v>
      </c>
      <c r="J2642" s="1"/>
      <c r="K2642" s="7"/>
    </row>
    <row r="2643" spans="1:11" x14ac:dyDescent="0.2">
      <c r="A2643" s="1">
        <v>2642</v>
      </c>
      <c r="B2643" s="1" t="s">
        <v>381</v>
      </c>
      <c r="C2643" s="1">
        <v>26</v>
      </c>
      <c r="D2643" s="1" t="s">
        <v>342</v>
      </c>
      <c r="E2643" s="1" t="s">
        <v>0</v>
      </c>
      <c r="F2643" s="1" t="s">
        <v>1</v>
      </c>
      <c r="G2643" s="1" t="s">
        <v>353</v>
      </c>
      <c r="H2643" s="1" t="s">
        <v>49</v>
      </c>
      <c r="I2643" s="1" t="s">
        <v>50</v>
      </c>
      <c r="J2643" s="1"/>
      <c r="K2643" s="7"/>
    </row>
    <row r="2644" spans="1:11" x14ac:dyDescent="0.2">
      <c r="A2644" s="1">
        <v>2643</v>
      </c>
      <c r="B2644" s="1" t="s">
        <v>381</v>
      </c>
      <c r="C2644" s="1">
        <v>26</v>
      </c>
      <c r="D2644" s="1" t="s">
        <v>342</v>
      </c>
      <c r="E2644" s="1" t="s">
        <v>0</v>
      </c>
      <c r="F2644" s="1" t="s">
        <v>1</v>
      </c>
      <c r="G2644" s="1" t="s">
        <v>353</v>
      </c>
      <c r="H2644" s="1" t="s">
        <v>51</v>
      </c>
      <c r="I2644" s="1" t="s">
        <v>52</v>
      </c>
      <c r="J2644" s="1"/>
      <c r="K2644" s="7"/>
    </row>
    <row r="2645" spans="1:11" x14ac:dyDescent="0.2">
      <c r="A2645" s="1">
        <v>2644</v>
      </c>
      <c r="B2645" s="1" t="s">
        <v>381</v>
      </c>
      <c r="C2645" s="1">
        <v>26</v>
      </c>
      <c r="D2645" s="1" t="s">
        <v>342</v>
      </c>
      <c r="E2645" s="1" t="s">
        <v>0</v>
      </c>
      <c r="F2645" s="1" t="s">
        <v>1</v>
      </c>
      <c r="G2645" s="1" t="s">
        <v>353</v>
      </c>
      <c r="H2645" s="1" t="s">
        <v>53</v>
      </c>
      <c r="I2645" s="1" t="s">
        <v>54</v>
      </c>
      <c r="J2645" s="1"/>
      <c r="K2645" s="7"/>
    </row>
    <row r="2646" spans="1:11" x14ac:dyDescent="0.2">
      <c r="A2646" s="1">
        <v>2645</v>
      </c>
      <c r="B2646" s="1" t="s">
        <v>381</v>
      </c>
      <c r="C2646" s="1">
        <v>26</v>
      </c>
      <c r="D2646" s="1" t="s">
        <v>342</v>
      </c>
      <c r="E2646" s="1" t="s">
        <v>0</v>
      </c>
      <c r="F2646" s="1" t="s">
        <v>1</v>
      </c>
      <c r="G2646" s="1" t="s">
        <v>353</v>
      </c>
      <c r="H2646" s="1" t="s">
        <v>55</v>
      </c>
      <c r="I2646" s="1" t="s">
        <v>56</v>
      </c>
      <c r="J2646" s="1"/>
      <c r="K2646" s="7"/>
    </row>
    <row r="2647" spans="1:11" x14ac:dyDescent="0.2">
      <c r="A2647" s="1">
        <v>2646</v>
      </c>
      <c r="B2647" s="1" t="s">
        <v>381</v>
      </c>
      <c r="C2647" s="1">
        <v>26</v>
      </c>
      <c r="D2647" s="1" t="s">
        <v>342</v>
      </c>
      <c r="E2647" s="1" t="s">
        <v>0</v>
      </c>
      <c r="F2647" s="1" t="s">
        <v>1</v>
      </c>
      <c r="G2647" s="1" t="s">
        <v>353</v>
      </c>
      <c r="H2647" s="1" t="s">
        <v>57</v>
      </c>
      <c r="I2647" s="1" t="s">
        <v>58</v>
      </c>
      <c r="J2647" s="1"/>
      <c r="K2647" s="7"/>
    </row>
    <row r="2648" spans="1:11" x14ac:dyDescent="0.2">
      <c r="A2648" s="1">
        <v>2647</v>
      </c>
      <c r="B2648" s="1" t="s">
        <v>381</v>
      </c>
      <c r="C2648" s="1">
        <v>26</v>
      </c>
      <c r="D2648" s="1" t="s">
        <v>342</v>
      </c>
      <c r="E2648" s="1" t="s">
        <v>0</v>
      </c>
      <c r="F2648" s="1" t="s">
        <v>1</v>
      </c>
      <c r="G2648" s="1" t="s">
        <v>353</v>
      </c>
      <c r="H2648" s="1" t="s">
        <v>59</v>
      </c>
      <c r="I2648" s="1" t="s">
        <v>60</v>
      </c>
      <c r="J2648" s="1"/>
      <c r="K2648" s="7"/>
    </row>
    <row r="2649" spans="1:11" x14ac:dyDescent="0.2">
      <c r="A2649" s="1">
        <v>2648</v>
      </c>
      <c r="B2649" s="1" t="s">
        <v>381</v>
      </c>
      <c r="C2649" s="1">
        <v>26</v>
      </c>
      <c r="D2649" s="1" t="s">
        <v>342</v>
      </c>
      <c r="E2649" s="1" t="s">
        <v>0</v>
      </c>
      <c r="F2649" s="1" t="s">
        <v>1</v>
      </c>
      <c r="G2649" s="1" t="s">
        <v>353</v>
      </c>
      <c r="H2649" s="1" t="s">
        <v>61</v>
      </c>
      <c r="I2649" s="1" t="s">
        <v>62</v>
      </c>
      <c r="J2649" s="1"/>
      <c r="K2649" s="7"/>
    </row>
    <row r="2650" spans="1:11" x14ac:dyDescent="0.2">
      <c r="A2650" s="1">
        <v>2649</v>
      </c>
      <c r="B2650" s="1" t="s">
        <v>381</v>
      </c>
      <c r="C2650" s="1">
        <v>26</v>
      </c>
      <c r="D2650" s="1" t="s">
        <v>342</v>
      </c>
      <c r="E2650" s="1" t="s">
        <v>0</v>
      </c>
      <c r="F2650" s="1" t="s">
        <v>1</v>
      </c>
      <c r="G2650" s="1" t="s">
        <v>353</v>
      </c>
      <c r="H2650" s="1" t="s">
        <v>63</v>
      </c>
      <c r="I2650" s="1" t="s">
        <v>64</v>
      </c>
      <c r="J2650" s="1"/>
      <c r="K2650" s="7"/>
    </row>
    <row r="2651" spans="1:11" x14ac:dyDescent="0.2">
      <c r="A2651" s="1">
        <v>2650</v>
      </c>
      <c r="B2651" s="1" t="s">
        <v>381</v>
      </c>
      <c r="C2651" s="1">
        <v>26</v>
      </c>
      <c r="D2651" s="1" t="s">
        <v>342</v>
      </c>
      <c r="E2651" s="1" t="s">
        <v>0</v>
      </c>
      <c r="F2651" s="1" t="s">
        <v>1</v>
      </c>
      <c r="G2651" s="1" t="s">
        <v>353</v>
      </c>
      <c r="H2651" s="1" t="s">
        <v>65</v>
      </c>
      <c r="I2651" s="1" t="s">
        <v>66</v>
      </c>
      <c r="J2651" s="1"/>
      <c r="K2651" s="7"/>
    </row>
    <row r="2652" spans="1:11" x14ac:dyDescent="0.2">
      <c r="A2652" s="1">
        <v>2651</v>
      </c>
      <c r="B2652" s="1" t="s">
        <v>381</v>
      </c>
      <c r="C2652" s="1">
        <v>26</v>
      </c>
      <c r="D2652" s="1" t="s">
        <v>342</v>
      </c>
      <c r="E2652" s="1" t="s">
        <v>0</v>
      </c>
      <c r="F2652" s="1" t="s">
        <v>1</v>
      </c>
      <c r="G2652" s="1" t="s">
        <v>353</v>
      </c>
      <c r="H2652" s="1" t="s">
        <v>67</v>
      </c>
      <c r="I2652" s="1" t="s">
        <v>68</v>
      </c>
      <c r="J2652" s="1"/>
      <c r="K2652" s="7"/>
    </row>
    <row r="2653" spans="1:11" x14ac:dyDescent="0.2">
      <c r="A2653" s="1">
        <v>2652</v>
      </c>
      <c r="B2653" s="1" t="s">
        <v>381</v>
      </c>
      <c r="C2653" s="1">
        <v>26</v>
      </c>
      <c r="D2653" s="1" t="s">
        <v>342</v>
      </c>
      <c r="E2653" s="1" t="s">
        <v>0</v>
      </c>
      <c r="F2653" s="1" t="s">
        <v>1</v>
      </c>
      <c r="G2653" s="1" t="s">
        <v>353</v>
      </c>
      <c r="H2653" s="1" t="s">
        <v>69</v>
      </c>
      <c r="I2653" s="1" t="s">
        <v>70</v>
      </c>
      <c r="J2653" s="1"/>
      <c r="K2653" s="7"/>
    </row>
    <row r="2654" spans="1:11" x14ac:dyDescent="0.2">
      <c r="A2654" s="1">
        <v>2653</v>
      </c>
      <c r="B2654" s="1" t="s">
        <v>381</v>
      </c>
      <c r="C2654" s="1">
        <v>26</v>
      </c>
      <c r="D2654" s="1" t="s">
        <v>342</v>
      </c>
      <c r="E2654" s="1" t="s">
        <v>0</v>
      </c>
      <c r="F2654" s="1" t="s">
        <v>1</v>
      </c>
      <c r="G2654" s="1" t="s">
        <v>353</v>
      </c>
      <c r="H2654" s="1" t="s">
        <v>71</v>
      </c>
      <c r="I2654" s="1" t="s">
        <v>72</v>
      </c>
      <c r="J2654" s="1"/>
      <c r="K2654" s="7"/>
    </row>
    <row r="2655" spans="1:11" x14ac:dyDescent="0.2">
      <c r="A2655" s="1">
        <v>2654</v>
      </c>
      <c r="B2655" s="1" t="s">
        <v>381</v>
      </c>
      <c r="C2655" s="1">
        <v>26</v>
      </c>
      <c r="D2655" s="1" t="s">
        <v>342</v>
      </c>
      <c r="E2655" s="1" t="s">
        <v>0</v>
      </c>
      <c r="F2655" s="1" t="s">
        <v>1</v>
      </c>
      <c r="G2655" s="1" t="s">
        <v>353</v>
      </c>
      <c r="H2655" s="1" t="s">
        <v>73</v>
      </c>
      <c r="I2655" s="1" t="s">
        <v>74</v>
      </c>
      <c r="J2655" s="1"/>
      <c r="K2655" s="7"/>
    </row>
    <row r="2656" spans="1:11" x14ac:dyDescent="0.2">
      <c r="A2656" s="1">
        <v>2655</v>
      </c>
      <c r="B2656" s="1" t="s">
        <v>381</v>
      </c>
      <c r="C2656" s="1">
        <v>26</v>
      </c>
      <c r="D2656" s="1" t="s">
        <v>342</v>
      </c>
      <c r="E2656" s="1" t="s">
        <v>0</v>
      </c>
      <c r="F2656" s="1" t="s">
        <v>1</v>
      </c>
      <c r="G2656" s="1" t="s">
        <v>353</v>
      </c>
      <c r="H2656" s="1" t="s">
        <v>75</v>
      </c>
      <c r="I2656" s="1" t="s">
        <v>76</v>
      </c>
      <c r="J2656" s="1"/>
      <c r="K2656" s="7"/>
    </row>
    <row r="2657" spans="1:11" x14ac:dyDescent="0.2">
      <c r="A2657" s="1">
        <v>2656</v>
      </c>
      <c r="B2657" s="1" t="s">
        <v>381</v>
      </c>
      <c r="C2657" s="1">
        <v>26</v>
      </c>
      <c r="D2657" s="1" t="s">
        <v>342</v>
      </c>
      <c r="E2657" s="1" t="s">
        <v>0</v>
      </c>
      <c r="F2657" s="1" t="s">
        <v>1</v>
      </c>
      <c r="G2657" s="1" t="s">
        <v>353</v>
      </c>
      <c r="H2657" s="1" t="s">
        <v>77</v>
      </c>
      <c r="I2657" s="1" t="s">
        <v>78</v>
      </c>
      <c r="J2657" s="1"/>
      <c r="K2657" s="7"/>
    </row>
    <row r="2658" spans="1:11" x14ac:dyDescent="0.2">
      <c r="A2658" s="1">
        <v>2657</v>
      </c>
      <c r="B2658" s="1" t="s">
        <v>381</v>
      </c>
      <c r="C2658" s="1">
        <v>26</v>
      </c>
      <c r="D2658" s="1" t="s">
        <v>342</v>
      </c>
      <c r="E2658" s="1" t="s">
        <v>0</v>
      </c>
      <c r="F2658" s="1" t="s">
        <v>1</v>
      </c>
      <c r="G2658" s="1" t="s">
        <v>353</v>
      </c>
      <c r="H2658" s="1" t="s">
        <v>79</v>
      </c>
      <c r="I2658" s="1" t="s">
        <v>80</v>
      </c>
      <c r="J2658" s="1"/>
      <c r="K2658" s="7"/>
    </row>
    <row r="2659" spans="1:11" x14ac:dyDescent="0.2">
      <c r="A2659" s="1">
        <v>2658</v>
      </c>
      <c r="B2659" s="1" t="s">
        <v>381</v>
      </c>
      <c r="C2659" s="1">
        <v>26</v>
      </c>
      <c r="D2659" s="1" t="s">
        <v>342</v>
      </c>
      <c r="E2659" s="1" t="s">
        <v>0</v>
      </c>
      <c r="F2659" s="1" t="s">
        <v>1</v>
      </c>
      <c r="G2659" s="1" t="s">
        <v>353</v>
      </c>
      <c r="H2659" s="1" t="s">
        <v>81</v>
      </c>
      <c r="I2659" s="1" t="s">
        <v>82</v>
      </c>
      <c r="J2659" s="1"/>
      <c r="K2659" s="7"/>
    </row>
    <row r="2660" spans="1:11" x14ac:dyDescent="0.2">
      <c r="A2660" s="1">
        <v>2659</v>
      </c>
      <c r="B2660" s="1" t="s">
        <v>381</v>
      </c>
      <c r="C2660" s="1">
        <v>26</v>
      </c>
      <c r="D2660" s="1" t="s">
        <v>342</v>
      </c>
      <c r="E2660" s="1" t="s">
        <v>0</v>
      </c>
      <c r="F2660" s="1" t="s">
        <v>1</v>
      </c>
      <c r="G2660" s="1" t="s">
        <v>353</v>
      </c>
      <c r="H2660" s="1" t="s">
        <v>83</v>
      </c>
      <c r="I2660" s="1" t="s">
        <v>84</v>
      </c>
      <c r="J2660" s="1"/>
      <c r="K2660" s="7"/>
    </row>
    <row r="2661" spans="1:11" x14ac:dyDescent="0.2">
      <c r="A2661" s="1">
        <v>2660</v>
      </c>
      <c r="B2661" s="1" t="s">
        <v>381</v>
      </c>
      <c r="C2661" s="1">
        <v>26</v>
      </c>
      <c r="D2661" s="1" t="s">
        <v>342</v>
      </c>
      <c r="E2661" s="1" t="s">
        <v>0</v>
      </c>
      <c r="F2661" s="1" t="s">
        <v>1</v>
      </c>
      <c r="G2661" s="1" t="s">
        <v>353</v>
      </c>
      <c r="H2661" s="1" t="s">
        <v>85</v>
      </c>
      <c r="I2661" s="1" t="s">
        <v>86</v>
      </c>
      <c r="J2661" s="1"/>
      <c r="K2661" s="7"/>
    </row>
    <row r="2662" spans="1:11" x14ac:dyDescent="0.2">
      <c r="A2662" s="1">
        <v>2661</v>
      </c>
      <c r="B2662" s="1" t="s">
        <v>381</v>
      </c>
      <c r="C2662" s="1">
        <v>26</v>
      </c>
      <c r="D2662" s="1" t="s">
        <v>342</v>
      </c>
      <c r="E2662" s="1" t="s">
        <v>0</v>
      </c>
      <c r="F2662" s="1" t="s">
        <v>8</v>
      </c>
      <c r="G2662" s="1" t="s">
        <v>353</v>
      </c>
      <c r="H2662" s="1" t="s">
        <v>87</v>
      </c>
      <c r="I2662" s="1" t="s">
        <v>88</v>
      </c>
      <c r="J2662" s="1"/>
      <c r="K2662" s="7">
        <v>256470</v>
      </c>
    </row>
    <row r="2663" spans="1:11" x14ac:dyDescent="0.2">
      <c r="A2663" s="1">
        <v>2662</v>
      </c>
      <c r="B2663" s="1" t="s">
        <v>381</v>
      </c>
      <c r="C2663" s="1">
        <v>26</v>
      </c>
      <c r="D2663" s="1" t="s">
        <v>342</v>
      </c>
      <c r="E2663" s="1" t="s">
        <v>0</v>
      </c>
      <c r="F2663" s="1" t="s">
        <v>1</v>
      </c>
      <c r="G2663" s="1" t="s">
        <v>353</v>
      </c>
      <c r="H2663" s="1" t="s">
        <v>89</v>
      </c>
      <c r="I2663" s="1" t="s">
        <v>90</v>
      </c>
      <c r="J2663" s="1"/>
      <c r="K2663" s="7"/>
    </row>
    <row r="2664" spans="1:11" x14ac:dyDescent="0.2">
      <c r="A2664" s="1">
        <v>2663</v>
      </c>
      <c r="B2664" s="1" t="s">
        <v>381</v>
      </c>
      <c r="C2664" s="1">
        <v>26</v>
      </c>
      <c r="D2664" s="1" t="s">
        <v>342</v>
      </c>
      <c r="E2664" s="1" t="s">
        <v>0</v>
      </c>
      <c r="F2664" s="1" t="s">
        <v>1</v>
      </c>
      <c r="G2664" s="1" t="s">
        <v>353</v>
      </c>
      <c r="H2664" s="1" t="s">
        <v>91</v>
      </c>
      <c r="I2664" s="1" t="s">
        <v>92</v>
      </c>
      <c r="J2664" s="1"/>
      <c r="K2664" s="7"/>
    </row>
    <row r="2665" spans="1:11" x14ac:dyDescent="0.2">
      <c r="A2665" s="1">
        <v>2664</v>
      </c>
      <c r="B2665" s="1" t="s">
        <v>381</v>
      </c>
      <c r="C2665" s="1">
        <v>26</v>
      </c>
      <c r="D2665" s="1" t="s">
        <v>342</v>
      </c>
      <c r="E2665" s="1" t="s">
        <v>0</v>
      </c>
      <c r="F2665" s="1" t="s">
        <v>1</v>
      </c>
      <c r="G2665" s="1" t="s">
        <v>353</v>
      </c>
      <c r="H2665" s="1" t="s">
        <v>93</v>
      </c>
      <c r="I2665" s="1" t="s">
        <v>94</v>
      </c>
      <c r="J2665" s="1"/>
      <c r="K2665" s="7"/>
    </row>
    <row r="2666" spans="1:11" x14ac:dyDescent="0.2">
      <c r="A2666" s="1">
        <v>2665</v>
      </c>
      <c r="B2666" s="1" t="s">
        <v>381</v>
      </c>
      <c r="C2666" s="1">
        <v>26</v>
      </c>
      <c r="D2666" s="1" t="s">
        <v>342</v>
      </c>
      <c r="E2666" s="1" t="s">
        <v>0</v>
      </c>
      <c r="F2666" s="1" t="s">
        <v>1</v>
      </c>
      <c r="G2666" s="1" t="s">
        <v>353</v>
      </c>
      <c r="H2666" s="1" t="s">
        <v>95</v>
      </c>
      <c r="I2666" s="1" t="s">
        <v>96</v>
      </c>
      <c r="J2666" s="1"/>
      <c r="K2666" s="7"/>
    </row>
    <row r="2667" spans="1:11" x14ac:dyDescent="0.2">
      <c r="A2667" s="1">
        <v>2666</v>
      </c>
      <c r="B2667" s="1" t="s">
        <v>381</v>
      </c>
      <c r="C2667" s="1">
        <v>26</v>
      </c>
      <c r="D2667" s="1" t="s">
        <v>342</v>
      </c>
      <c r="E2667" s="1" t="s">
        <v>0</v>
      </c>
      <c r="F2667" s="1" t="s">
        <v>1</v>
      </c>
      <c r="G2667" s="1" t="s">
        <v>353</v>
      </c>
      <c r="H2667" s="1" t="s">
        <v>97</v>
      </c>
      <c r="I2667" s="1" t="s">
        <v>98</v>
      </c>
      <c r="J2667" s="1"/>
      <c r="K2667" s="7"/>
    </row>
    <row r="2668" spans="1:11" x14ac:dyDescent="0.2">
      <c r="A2668" s="1">
        <v>2667</v>
      </c>
      <c r="B2668" s="1" t="s">
        <v>381</v>
      </c>
      <c r="C2668" s="1">
        <v>26</v>
      </c>
      <c r="D2668" s="1" t="s">
        <v>342</v>
      </c>
      <c r="E2668" s="1" t="s">
        <v>0</v>
      </c>
      <c r="F2668" s="1" t="s">
        <v>1</v>
      </c>
      <c r="G2668" s="1" t="s">
        <v>353</v>
      </c>
      <c r="H2668" s="1" t="s">
        <v>99</v>
      </c>
      <c r="I2668" s="1" t="s">
        <v>100</v>
      </c>
      <c r="J2668" s="1"/>
      <c r="K2668" s="7">
        <v>827</v>
      </c>
    </row>
    <row r="2669" spans="1:11" x14ac:dyDescent="0.2">
      <c r="A2669" s="1">
        <v>2668</v>
      </c>
      <c r="B2669" s="1" t="s">
        <v>381</v>
      </c>
      <c r="C2669" s="1">
        <v>26</v>
      </c>
      <c r="D2669" s="1" t="s">
        <v>342</v>
      </c>
      <c r="E2669" s="1" t="s">
        <v>0</v>
      </c>
      <c r="F2669" s="1" t="s">
        <v>1</v>
      </c>
      <c r="G2669" s="1" t="s">
        <v>353</v>
      </c>
      <c r="H2669" s="1" t="s">
        <v>101</v>
      </c>
      <c r="I2669" s="1" t="s">
        <v>102</v>
      </c>
      <c r="J2669" s="1"/>
      <c r="K2669" s="7"/>
    </row>
    <row r="2670" spans="1:11" x14ac:dyDescent="0.2">
      <c r="A2670" s="1">
        <v>2669</v>
      </c>
      <c r="B2670" s="1" t="s">
        <v>381</v>
      </c>
      <c r="C2670" s="1">
        <v>26</v>
      </c>
      <c r="D2670" s="1" t="s">
        <v>342</v>
      </c>
      <c r="E2670" s="1" t="s">
        <v>0</v>
      </c>
      <c r="F2670" s="1" t="s">
        <v>1</v>
      </c>
      <c r="G2670" s="1" t="s">
        <v>353</v>
      </c>
      <c r="H2670" s="1" t="s">
        <v>103</v>
      </c>
      <c r="I2670" s="1" t="s">
        <v>104</v>
      </c>
      <c r="J2670" s="1"/>
      <c r="K2670" s="7"/>
    </row>
    <row r="2671" spans="1:11" x14ac:dyDescent="0.2">
      <c r="A2671" s="1">
        <v>2670</v>
      </c>
      <c r="B2671" s="1" t="s">
        <v>381</v>
      </c>
      <c r="C2671" s="1">
        <v>26</v>
      </c>
      <c r="D2671" s="1" t="s">
        <v>342</v>
      </c>
      <c r="E2671" s="1" t="s">
        <v>0</v>
      </c>
      <c r="F2671" s="1" t="s">
        <v>1</v>
      </c>
      <c r="G2671" s="1" t="s">
        <v>353</v>
      </c>
      <c r="H2671" s="1" t="s">
        <v>105</v>
      </c>
      <c r="I2671" s="1" t="s">
        <v>106</v>
      </c>
      <c r="J2671" s="1"/>
      <c r="K2671" s="7"/>
    </row>
    <row r="2672" spans="1:11" x14ac:dyDescent="0.2">
      <c r="A2672" s="1">
        <v>2671</v>
      </c>
      <c r="B2672" s="1" t="s">
        <v>381</v>
      </c>
      <c r="C2672" s="1">
        <v>26</v>
      </c>
      <c r="D2672" s="1" t="s">
        <v>342</v>
      </c>
      <c r="E2672" s="1" t="s">
        <v>0</v>
      </c>
      <c r="F2672" s="1" t="s">
        <v>8</v>
      </c>
      <c r="G2672" s="1" t="s">
        <v>353</v>
      </c>
      <c r="H2672" s="1" t="s">
        <v>107</v>
      </c>
      <c r="I2672" s="1" t="s">
        <v>108</v>
      </c>
      <c r="J2672" s="1"/>
      <c r="K2672" s="7">
        <v>257297</v>
      </c>
    </row>
    <row r="2673" spans="1:11" x14ac:dyDescent="0.2">
      <c r="A2673" s="1">
        <v>2672</v>
      </c>
      <c r="B2673" s="1" t="s">
        <v>381</v>
      </c>
      <c r="C2673" s="1">
        <v>26</v>
      </c>
      <c r="D2673" s="1" t="s">
        <v>342</v>
      </c>
      <c r="E2673" s="1" t="s">
        <v>109</v>
      </c>
      <c r="F2673" s="1" t="s">
        <v>1</v>
      </c>
      <c r="G2673" s="1" t="s">
        <v>354</v>
      </c>
      <c r="H2673" s="1" t="s">
        <v>110</v>
      </c>
      <c r="I2673" s="1" t="s">
        <v>111</v>
      </c>
      <c r="J2673" s="1">
        <v>1</v>
      </c>
      <c r="K2673" s="7">
        <v>68642</v>
      </c>
    </row>
    <row r="2674" spans="1:11" x14ac:dyDescent="0.2">
      <c r="A2674" s="1">
        <v>2673</v>
      </c>
      <c r="B2674" s="1" t="s">
        <v>381</v>
      </c>
      <c r="C2674" s="1">
        <v>26</v>
      </c>
      <c r="D2674" s="1" t="s">
        <v>342</v>
      </c>
      <c r="E2674" s="1" t="s">
        <v>109</v>
      </c>
      <c r="F2674" s="1" t="s">
        <v>1</v>
      </c>
      <c r="G2674" s="1" t="s">
        <v>354</v>
      </c>
      <c r="H2674" s="1" t="s">
        <v>112</v>
      </c>
      <c r="I2674" s="1" t="s">
        <v>113</v>
      </c>
      <c r="J2674" s="1"/>
      <c r="K2674" s="7"/>
    </row>
    <row r="2675" spans="1:11" x14ac:dyDescent="0.2">
      <c r="A2675" s="1">
        <v>2674</v>
      </c>
      <c r="B2675" s="1" t="s">
        <v>381</v>
      </c>
      <c r="C2675" s="1">
        <v>26</v>
      </c>
      <c r="D2675" s="1" t="s">
        <v>342</v>
      </c>
      <c r="E2675" s="1" t="s">
        <v>109</v>
      </c>
      <c r="F2675" s="1" t="s">
        <v>1</v>
      </c>
      <c r="G2675" s="1" t="s">
        <v>354</v>
      </c>
      <c r="H2675" s="1" t="s">
        <v>114</v>
      </c>
      <c r="I2675" s="1" t="s">
        <v>115</v>
      </c>
      <c r="J2675" s="1"/>
      <c r="K2675" s="7"/>
    </row>
    <row r="2676" spans="1:11" x14ac:dyDescent="0.2">
      <c r="A2676" s="1">
        <v>2675</v>
      </c>
      <c r="B2676" s="1" t="s">
        <v>381</v>
      </c>
      <c r="C2676" s="1">
        <v>26</v>
      </c>
      <c r="D2676" s="1" t="s">
        <v>342</v>
      </c>
      <c r="E2676" s="1" t="s">
        <v>109</v>
      </c>
      <c r="F2676" s="1" t="s">
        <v>1</v>
      </c>
      <c r="G2676" s="1" t="s">
        <v>355</v>
      </c>
      <c r="H2676" s="1" t="s">
        <v>116</v>
      </c>
      <c r="I2676" s="1" t="s">
        <v>117</v>
      </c>
      <c r="J2676" s="1"/>
      <c r="K2676" s="7"/>
    </row>
    <row r="2677" spans="1:11" x14ac:dyDescent="0.2">
      <c r="A2677" s="1">
        <v>2676</v>
      </c>
      <c r="B2677" s="1" t="s">
        <v>381</v>
      </c>
      <c r="C2677" s="1">
        <v>26</v>
      </c>
      <c r="D2677" s="1" t="s">
        <v>342</v>
      </c>
      <c r="E2677" s="1" t="s">
        <v>109</v>
      </c>
      <c r="F2677" s="1" t="s">
        <v>1</v>
      </c>
      <c r="G2677" s="1" t="s">
        <v>355</v>
      </c>
      <c r="H2677" s="1" t="s">
        <v>118</v>
      </c>
      <c r="I2677" s="1" t="s">
        <v>119</v>
      </c>
      <c r="J2677" s="1"/>
      <c r="K2677" s="7"/>
    </row>
    <row r="2678" spans="1:11" x14ac:dyDescent="0.2">
      <c r="A2678" s="1">
        <v>2677</v>
      </c>
      <c r="B2678" s="1" t="s">
        <v>381</v>
      </c>
      <c r="C2678" s="1">
        <v>26</v>
      </c>
      <c r="D2678" s="1" t="s">
        <v>342</v>
      </c>
      <c r="E2678" s="1" t="s">
        <v>109</v>
      </c>
      <c r="F2678" s="1" t="s">
        <v>1</v>
      </c>
      <c r="G2678" s="1" t="s">
        <v>355</v>
      </c>
      <c r="H2678" s="1" t="s">
        <v>120</v>
      </c>
      <c r="I2678" s="1" t="s">
        <v>121</v>
      </c>
      <c r="J2678" s="1"/>
      <c r="K2678" s="7"/>
    </row>
    <row r="2679" spans="1:11" x14ac:dyDescent="0.2">
      <c r="A2679" s="1">
        <v>2678</v>
      </c>
      <c r="B2679" s="1" t="s">
        <v>381</v>
      </c>
      <c r="C2679" s="1">
        <v>26</v>
      </c>
      <c r="D2679" s="1" t="s">
        <v>342</v>
      </c>
      <c r="E2679" s="1" t="s">
        <v>109</v>
      </c>
      <c r="F2679" s="1" t="s">
        <v>1</v>
      </c>
      <c r="G2679" s="1" t="s">
        <v>355</v>
      </c>
      <c r="H2679" s="1" t="s">
        <v>122</v>
      </c>
      <c r="I2679" s="1" t="s">
        <v>123</v>
      </c>
      <c r="J2679" s="1"/>
      <c r="K2679" s="7"/>
    </row>
    <row r="2680" spans="1:11" x14ac:dyDescent="0.2">
      <c r="A2680" s="1">
        <v>2679</v>
      </c>
      <c r="B2680" s="1" t="s">
        <v>381</v>
      </c>
      <c r="C2680" s="1">
        <v>26</v>
      </c>
      <c r="D2680" s="1" t="s">
        <v>342</v>
      </c>
      <c r="E2680" s="1" t="s">
        <v>109</v>
      </c>
      <c r="F2680" s="1" t="s">
        <v>1</v>
      </c>
      <c r="G2680" s="1" t="s">
        <v>355</v>
      </c>
      <c r="H2680" s="1" t="s">
        <v>124</v>
      </c>
      <c r="I2680" s="1" t="s">
        <v>125</v>
      </c>
      <c r="J2680" s="1"/>
      <c r="K2680" s="7"/>
    </row>
    <row r="2681" spans="1:11" x14ac:dyDescent="0.2">
      <c r="A2681" s="1">
        <v>2680</v>
      </c>
      <c r="B2681" s="1" t="s">
        <v>381</v>
      </c>
      <c r="C2681" s="1">
        <v>26</v>
      </c>
      <c r="D2681" s="1" t="s">
        <v>342</v>
      </c>
      <c r="E2681" s="1" t="s">
        <v>109</v>
      </c>
      <c r="F2681" s="1" t="s">
        <v>1</v>
      </c>
      <c r="G2681" s="1" t="s">
        <v>355</v>
      </c>
      <c r="H2681" s="1" t="s">
        <v>126</v>
      </c>
      <c r="I2681" s="1" t="s">
        <v>127</v>
      </c>
      <c r="J2681" s="1"/>
      <c r="K2681" s="7"/>
    </row>
    <row r="2682" spans="1:11" x14ac:dyDescent="0.2">
      <c r="A2682" s="1">
        <v>2681</v>
      </c>
      <c r="B2682" s="1" t="s">
        <v>381</v>
      </c>
      <c r="C2682" s="1">
        <v>26</v>
      </c>
      <c r="D2682" s="1" t="s">
        <v>342</v>
      </c>
      <c r="E2682" s="1" t="s">
        <v>109</v>
      </c>
      <c r="F2682" s="1" t="s">
        <v>1</v>
      </c>
      <c r="G2682" s="1" t="s">
        <v>355</v>
      </c>
      <c r="H2682" s="1" t="s">
        <v>128</v>
      </c>
      <c r="I2682" s="1" t="s">
        <v>129</v>
      </c>
      <c r="J2682" s="1"/>
      <c r="K2682" s="7"/>
    </row>
    <row r="2683" spans="1:11" x14ac:dyDescent="0.2">
      <c r="A2683" s="1">
        <v>2682</v>
      </c>
      <c r="B2683" s="1" t="s">
        <v>381</v>
      </c>
      <c r="C2683" s="1">
        <v>26</v>
      </c>
      <c r="D2683" s="1" t="s">
        <v>342</v>
      </c>
      <c r="E2683" s="1" t="s">
        <v>109</v>
      </c>
      <c r="F2683" s="1" t="s">
        <v>1</v>
      </c>
      <c r="G2683" s="1" t="s">
        <v>355</v>
      </c>
      <c r="H2683" s="1" t="s">
        <v>130</v>
      </c>
      <c r="I2683" s="1" t="s">
        <v>131</v>
      </c>
      <c r="J2683" s="1"/>
      <c r="K2683" s="7"/>
    </row>
    <row r="2684" spans="1:11" x14ac:dyDescent="0.2">
      <c r="A2684" s="1">
        <v>2683</v>
      </c>
      <c r="B2684" s="1" t="s">
        <v>381</v>
      </c>
      <c r="C2684" s="1">
        <v>26</v>
      </c>
      <c r="D2684" s="1" t="s">
        <v>342</v>
      </c>
      <c r="E2684" s="1" t="s">
        <v>109</v>
      </c>
      <c r="F2684" s="1" t="s">
        <v>1</v>
      </c>
      <c r="G2684" s="1" t="s">
        <v>355</v>
      </c>
      <c r="H2684" s="1" t="s">
        <v>132</v>
      </c>
      <c r="I2684" s="1" t="s">
        <v>133</v>
      </c>
      <c r="J2684" s="1"/>
      <c r="K2684" s="7"/>
    </row>
    <row r="2685" spans="1:11" x14ac:dyDescent="0.2">
      <c r="A2685" s="1">
        <v>2684</v>
      </c>
      <c r="B2685" s="1" t="s">
        <v>381</v>
      </c>
      <c r="C2685" s="1">
        <v>26</v>
      </c>
      <c r="D2685" s="1" t="s">
        <v>342</v>
      </c>
      <c r="E2685" s="1" t="s">
        <v>109</v>
      </c>
      <c r="F2685" s="1" t="s">
        <v>1</v>
      </c>
      <c r="G2685" s="1" t="s">
        <v>355</v>
      </c>
      <c r="H2685" s="1" t="s">
        <v>134</v>
      </c>
      <c r="I2685" s="1" t="s">
        <v>135</v>
      </c>
      <c r="J2685" s="1"/>
      <c r="K2685" s="7"/>
    </row>
    <row r="2686" spans="1:11" x14ac:dyDescent="0.2">
      <c r="A2686" s="1">
        <v>2685</v>
      </c>
      <c r="B2686" s="1" t="s">
        <v>381</v>
      </c>
      <c r="C2686" s="1">
        <v>26</v>
      </c>
      <c r="D2686" s="1" t="s">
        <v>342</v>
      </c>
      <c r="E2686" s="1" t="s">
        <v>109</v>
      </c>
      <c r="F2686" s="1" t="s">
        <v>1</v>
      </c>
      <c r="G2686" s="1" t="s">
        <v>355</v>
      </c>
      <c r="H2686" s="1" t="s">
        <v>136</v>
      </c>
      <c r="I2686" s="1" t="s">
        <v>137</v>
      </c>
      <c r="J2686" s="1"/>
      <c r="K2686" s="7"/>
    </row>
    <row r="2687" spans="1:11" x14ac:dyDescent="0.2">
      <c r="A2687" s="1">
        <v>2686</v>
      </c>
      <c r="B2687" s="1" t="s">
        <v>381</v>
      </c>
      <c r="C2687" s="1">
        <v>26</v>
      </c>
      <c r="D2687" s="1" t="s">
        <v>342</v>
      </c>
      <c r="E2687" s="1" t="s">
        <v>109</v>
      </c>
      <c r="F2687" s="1" t="s">
        <v>1</v>
      </c>
      <c r="G2687" s="1" t="s">
        <v>355</v>
      </c>
      <c r="H2687" s="1" t="s">
        <v>138</v>
      </c>
      <c r="I2687" s="1" t="s">
        <v>139</v>
      </c>
      <c r="J2687" s="1"/>
      <c r="K2687" s="7"/>
    </row>
    <row r="2688" spans="1:11" x14ac:dyDescent="0.2">
      <c r="A2688" s="1">
        <v>2687</v>
      </c>
      <c r="B2688" s="1" t="s">
        <v>381</v>
      </c>
      <c r="C2688" s="1">
        <v>26</v>
      </c>
      <c r="D2688" s="1" t="s">
        <v>342</v>
      </c>
      <c r="E2688" s="1" t="s">
        <v>109</v>
      </c>
      <c r="F2688" s="1" t="s">
        <v>1</v>
      </c>
      <c r="G2688" s="1" t="s">
        <v>355</v>
      </c>
      <c r="H2688" s="1" t="s">
        <v>140</v>
      </c>
      <c r="I2688" s="1" t="s">
        <v>141</v>
      </c>
      <c r="J2688" s="1"/>
      <c r="K2688" s="7"/>
    </row>
    <row r="2689" spans="1:11" x14ac:dyDescent="0.2">
      <c r="A2689" s="1">
        <v>2688</v>
      </c>
      <c r="B2689" s="1" t="s">
        <v>381</v>
      </c>
      <c r="C2689" s="1">
        <v>26</v>
      </c>
      <c r="D2689" s="1" t="s">
        <v>342</v>
      </c>
      <c r="E2689" s="1" t="s">
        <v>109</v>
      </c>
      <c r="F2689" s="1" t="s">
        <v>1</v>
      </c>
      <c r="G2689" s="1" t="s">
        <v>355</v>
      </c>
      <c r="H2689" s="1" t="s">
        <v>142</v>
      </c>
      <c r="I2689" s="1" t="s">
        <v>143</v>
      </c>
      <c r="J2689" s="1"/>
      <c r="K2689" s="7"/>
    </row>
    <row r="2690" spans="1:11" x14ac:dyDescent="0.2">
      <c r="A2690" s="1">
        <v>2689</v>
      </c>
      <c r="B2690" s="1" t="s">
        <v>381</v>
      </c>
      <c r="C2690" s="1">
        <v>26</v>
      </c>
      <c r="D2690" s="1" t="s">
        <v>342</v>
      </c>
      <c r="E2690" s="1" t="s">
        <v>109</v>
      </c>
      <c r="F2690" s="1" t="s">
        <v>1</v>
      </c>
      <c r="G2690" s="1" t="s">
        <v>355</v>
      </c>
      <c r="H2690" s="1" t="s">
        <v>144</v>
      </c>
      <c r="I2690" s="1" t="s">
        <v>145</v>
      </c>
      <c r="J2690" s="1"/>
      <c r="K2690" s="7"/>
    </row>
    <row r="2691" spans="1:11" x14ac:dyDescent="0.2">
      <c r="A2691" s="1">
        <v>2690</v>
      </c>
      <c r="B2691" s="1" t="s">
        <v>381</v>
      </c>
      <c r="C2691" s="1">
        <v>26</v>
      </c>
      <c r="D2691" s="1" t="s">
        <v>342</v>
      </c>
      <c r="E2691" s="1" t="s">
        <v>109</v>
      </c>
      <c r="F2691" s="1" t="s">
        <v>1</v>
      </c>
      <c r="G2691" s="1" t="s">
        <v>355</v>
      </c>
      <c r="H2691" s="1" t="s">
        <v>146</v>
      </c>
      <c r="I2691" s="1" t="s">
        <v>147</v>
      </c>
      <c r="J2691" s="1"/>
      <c r="K2691" s="7"/>
    </row>
    <row r="2692" spans="1:11" x14ac:dyDescent="0.2">
      <c r="A2692" s="1">
        <v>2691</v>
      </c>
      <c r="B2692" s="1" t="s">
        <v>381</v>
      </c>
      <c r="C2692" s="1">
        <v>26</v>
      </c>
      <c r="D2692" s="1" t="s">
        <v>342</v>
      </c>
      <c r="E2692" s="1" t="s">
        <v>109</v>
      </c>
      <c r="F2692" s="1" t="s">
        <v>1</v>
      </c>
      <c r="G2692" s="1" t="s">
        <v>355</v>
      </c>
      <c r="H2692" s="1" t="s">
        <v>148</v>
      </c>
      <c r="I2692" s="1" t="s">
        <v>149</v>
      </c>
      <c r="J2692" s="1"/>
      <c r="K2692" s="7"/>
    </row>
    <row r="2693" spans="1:11" x14ac:dyDescent="0.2">
      <c r="A2693" s="1">
        <v>2692</v>
      </c>
      <c r="B2693" s="1" t="s">
        <v>381</v>
      </c>
      <c r="C2693" s="1">
        <v>26</v>
      </c>
      <c r="D2693" s="1" t="s">
        <v>342</v>
      </c>
      <c r="E2693" s="1" t="s">
        <v>109</v>
      </c>
      <c r="F2693" s="1" t="s">
        <v>1</v>
      </c>
      <c r="G2693" s="1" t="s">
        <v>355</v>
      </c>
      <c r="H2693" s="1" t="s">
        <v>150</v>
      </c>
      <c r="I2693" s="1" t="s">
        <v>151</v>
      </c>
      <c r="J2693" s="1"/>
      <c r="K2693" s="7"/>
    </row>
    <row r="2694" spans="1:11" x14ac:dyDescent="0.2">
      <c r="A2694" s="1">
        <v>2693</v>
      </c>
      <c r="B2694" s="1" t="s">
        <v>381</v>
      </c>
      <c r="C2694" s="1">
        <v>26</v>
      </c>
      <c r="D2694" s="1" t="s">
        <v>342</v>
      </c>
      <c r="E2694" s="1" t="s">
        <v>109</v>
      </c>
      <c r="F2694" s="1" t="s">
        <v>1</v>
      </c>
      <c r="G2694" s="1" t="s">
        <v>355</v>
      </c>
      <c r="H2694" s="1" t="s">
        <v>152</v>
      </c>
      <c r="I2694" s="1" t="s">
        <v>153</v>
      </c>
      <c r="J2694" s="1"/>
      <c r="K2694" s="7"/>
    </row>
    <row r="2695" spans="1:11" x14ac:dyDescent="0.2">
      <c r="A2695" s="1">
        <v>2694</v>
      </c>
      <c r="B2695" s="1" t="s">
        <v>381</v>
      </c>
      <c r="C2695" s="1">
        <v>26</v>
      </c>
      <c r="D2695" s="1" t="s">
        <v>342</v>
      </c>
      <c r="E2695" s="1" t="s">
        <v>109</v>
      </c>
      <c r="F2695" s="1" t="s">
        <v>1</v>
      </c>
      <c r="G2695" s="1" t="s">
        <v>355</v>
      </c>
      <c r="H2695" s="1" t="s">
        <v>154</v>
      </c>
      <c r="I2695" s="1" t="s">
        <v>155</v>
      </c>
      <c r="J2695" s="1"/>
      <c r="K2695" s="7"/>
    </row>
    <row r="2696" spans="1:11" x14ac:dyDescent="0.2">
      <c r="A2696" s="1">
        <v>2695</v>
      </c>
      <c r="B2696" s="1" t="s">
        <v>381</v>
      </c>
      <c r="C2696" s="1">
        <v>26</v>
      </c>
      <c r="D2696" s="1" t="s">
        <v>342</v>
      </c>
      <c r="E2696" s="1" t="s">
        <v>109</v>
      </c>
      <c r="F2696" s="1" t="s">
        <v>1</v>
      </c>
      <c r="G2696" s="1" t="s">
        <v>355</v>
      </c>
      <c r="H2696" s="1" t="s">
        <v>156</v>
      </c>
      <c r="I2696" s="1" t="s">
        <v>157</v>
      </c>
      <c r="J2696" s="1"/>
      <c r="K2696" s="7"/>
    </row>
    <row r="2697" spans="1:11" x14ac:dyDescent="0.2">
      <c r="A2697" s="1">
        <v>2696</v>
      </c>
      <c r="B2697" s="1" t="s">
        <v>381</v>
      </c>
      <c r="C2697" s="1">
        <v>26</v>
      </c>
      <c r="D2697" s="1" t="s">
        <v>342</v>
      </c>
      <c r="E2697" s="1" t="s">
        <v>109</v>
      </c>
      <c r="F2697" s="1" t="s">
        <v>1</v>
      </c>
      <c r="G2697" s="1" t="s">
        <v>355</v>
      </c>
      <c r="H2697" s="1" t="s">
        <v>158</v>
      </c>
      <c r="I2697" s="1" t="s">
        <v>159</v>
      </c>
      <c r="J2697" s="1"/>
      <c r="K2697" s="7"/>
    </row>
    <row r="2698" spans="1:11" x14ac:dyDescent="0.2">
      <c r="A2698" s="1">
        <v>2697</v>
      </c>
      <c r="B2698" s="1" t="s">
        <v>381</v>
      </c>
      <c r="C2698" s="1">
        <v>26</v>
      </c>
      <c r="D2698" s="1" t="s">
        <v>342</v>
      </c>
      <c r="E2698" s="1" t="s">
        <v>109</v>
      </c>
      <c r="F2698" s="1" t="s">
        <v>1</v>
      </c>
      <c r="G2698" s="1" t="s">
        <v>355</v>
      </c>
      <c r="H2698" s="1" t="s">
        <v>160</v>
      </c>
      <c r="I2698" s="1" t="s">
        <v>161</v>
      </c>
      <c r="J2698" s="1"/>
      <c r="K2698" s="7"/>
    </row>
    <row r="2699" spans="1:11" x14ac:dyDescent="0.2">
      <c r="A2699" s="1">
        <v>2698</v>
      </c>
      <c r="B2699" s="1" t="s">
        <v>381</v>
      </c>
      <c r="C2699" s="1">
        <v>26</v>
      </c>
      <c r="D2699" s="1" t="s">
        <v>342</v>
      </c>
      <c r="E2699" s="1" t="s">
        <v>109</v>
      </c>
      <c r="F2699" s="1" t="s">
        <v>1</v>
      </c>
      <c r="G2699" s="1" t="s">
        <v>355</v>
      </c>
      <c r="H2699" s="1" t="s">
        <v>162</v>
      </c>
      <c r="I2699" s="1" t="s">
        <v>163</v>
      </c>
      <c r="J2699" s="1"/>
      <c r="K2699" s="7"/>
    </row>
    <row r="2700" spans="1:11" x14ac:dyDescent="0.2">
      <c r="A2700" s="1">
        <v>2699</v>
      </c>
      <c r="B2700" s="1" t="s">
        <v>381</v>
      </c>
      <c r="C2700" s="1">
        <v>26</v>
      </c>
      <c r="D2700" s="1" t="s">
        <v>342</v>
      </c>
      <c r="E2700" s="1" t="s">
        <v>109</v>
      </c>
      <c r="F2700" s="1" t="s">
        <v>1</v>
      </c>
      <c r="G2700" s="1" t="s">
        <v>355</v>
      </c>
      <c r="H2700" s="1" t="s">
        <v>164</v>
      </c>
      <c r="I2700" s="1" t="s">
        <v>165</v>
      </c>
      <c r="J2700" s="1"/>
      <c r="K2700" s="7"/>
    </row>
    <row r="2701" spans="1:11" x14ac:dyDescent="0.2">
      <c r="A2701" s="1">
        <v>2700</v>
      </c>
      <c r="B2701" s="1" t="s">
        <v>381</v>
      </c>
      <c r="C2701" s="1">
        <v>26</v>
      </c>
      <c r="D2701" s="1" t="s">
        <v>342</v>
      </c>
      <c r="E2701" s="1" t="s">
        <v>109</v>
      </c>
      <c r="F2701" s="1" t="s">
        <v>1</v>
      </c>
      <c r="G2701" s="1" t="s">
        <v>355</v>
      </c>
      <c r="H2701" s="1" t="s">
        <v>166</v>
      </c>
      <c r="I2701" s="1" t="s">
        <v>167</v>
      </c>
      <c r="J2701" s="1"/>
      <c r="K2701" s="7"/>
    </row>
    <row r="2702" spans="1:11" x14ac:dyDescent="0.2">
      <c r="A2702" s="1">
        <v>2701</v>
      </c>
      <c r="B2702" s="1" t="s">
        <v>381</v>
      </c>
      <c r="C2702" s="1">
        <v>26</v>
      </c>
      <c r="D2702" s="1" t="s">
        <v>342</v>
      </c>
      <c r="E2702" s="1" t="s">
        <v>109</v>
      </c>
      <c r="F2702" s="1" t="s">
        <v>1</v>
      </c>
      <c r="G2702" s="1" t="s">
        <v>355</v>
      </c>
      <c r="H2702" s="1" t="s">
        <v>168</v>
      </c>
      <c r="I2702" s="1" t="s">
        <v>169</v>
      </c>
      <c r="J2702" s="1"/>
      <c r="K2702" s="7"/>
    </row>
    <row r="2703" spans="1:11" x14ac:dyDescent="0.2">
      <c r="A2703" s="1">
        <v>2702</v>
      </c>
      <c r="B2703" s="1" t="s">
        <v>381</v>
      </c>
      <c r="C2703" s="1">
        <v>26</v>
      </c>
      <c r="D2703" s="1" t="s">
        <v>342</v>
      </c>
      <c r="E2703" s="1" t="s">
        <v>109</v>
      </c>
      <c r="F2703" s="1" t="s">
        <v>1</v>
      </c>
      <c r="G2703" s="1" t="s">
        <v>355</v>
      </c>
      <c r="H2703" s="1" t="s">
        <v>170</v>
      </c>
      <c r="I2703" s="1" t="s">
        <v>171</v>
      </c>
      <c r="J2703" s="1">
        <v>0</v>
      </c>
      <c r="K2703" s="7"/>
    </row>
    <row r="2704" spans="1:11" x14ac:dyDescent="0.2">
      <c r="A2704" s="1">
        <v>2703</v>
      </c>
      <c r="B2704" s="1" t="s">
        <v>381</v>
      </c>
      <c r="C2704" s="1">
        <v>26</v>
      </c>
      <c r="D2704" s="1" t="s">
        <v>342</v>
      </c>
      <c r="E2704" s="1" t="s">
        <v>109</v>
      </c>
      <c r="F2704" s="1" t="s">
        <v>1</v>
      </c>
      <c r="G2704" s="1" t="s">
        <v>355</v>
      </c>
      <c r="H2704" s="1" t="s">
        <v>172</v>
      </c>
      <c r="I2704" s="1" t="s">
        <v>173</v>
      </c>
      <c r="J2704" s="1">
        <v>2</v>
      </c>
      <c r="K2704" s="7">
        <v>71135</v>
      </c>
    </row>
    <row r="2705" spans="1:11" x14ac:dyDescent="0.2">
      <c r="A2705" s="1">
        <v>2704</v>
      </c>
      <c r="B2705" s="1" t="s">
        <v>381</v>
      </c>
      <c r="C2705" s="1">
        <v>26</v>
      </c>
      <c r="D2705" s="1" t="s">
        <v>342</v>
      </c>
      <c r="E2705" s="1" t="s">
        <v>109</v>
      </c>
      <c r="F2705" s="1" t="s">
        <v>1</v>
      </c>
      <c r="G2705" s="1" t="s">
        <v>355</v>
      </c>
      <c r="H2705" s="1" t="s">
        <v>174</v>
      </c>
      <c r="I2705" s="1" t="s">
        <v>175</v>
      </c>
      <c r="J2705" s="1"/>
      <c r="K2705" s="7"/>
    </row>
    <row r="2706" spans="1:11" x14ac:dyDescent="0.2">
      <c r="A2706" s="1">
        <v>2705</v>
      </c>
      <c r="B2706" s="1" t="s">
        <v>381</v>
      </c>
      <c r="C2706" s="1">
        <v>26</v>
      </c>
      <c r="D2706" s="1" t="s">
        <v>342</v>
      </c>
      <c r="E2706" s="1" t="s">
        <v>109</v>
      </c>
      <c r="F2706" s="1" t="s">
        <v>1</v>
      </c>
      <c r="G2706" s="1" t="s">
        <v>355</v>
      </c>
      <c r="H2706" s="1" t="s">
        <v>176</v>
      </c>
      <c r="I2706" s="1" t="s">
        <v>177</v>
      </c>
      <c r="J2706" s="1"/>
      <c r="K2706" s="7"/>
    </row>
    <row r="2707" spans="1:11" x14ac:dyDescent="0.2">
      <c r="A2707" s="1">
        <v>2706</v>
      </c>
      <c r="B2707" s="1" t="s">
        <v>381</v>
      </c>
      <c r="C2707" s="1">
        <v>26</v>
      </c>
      <c r="D2707" s="1" t="s">
        <v>342</v>
      </c>
      <c r="E2707" s="1" t="s">
        <v>109</v>
      </c>
      <c r="F2707" s="1" t="s">
        <v>1</v>
      </c>
      <c r="G2707" s="1" t="s">
        <v>355</v>
      </c>
      <c r="H2707" s="1" t="s">
        <v>178</v>
      </c>
      <c r="I2707" s="1" t="s">
        <v>179</v>
      </c>
      <c r="J2707" s="1">
        <v>0.3</v>
      </c>
      <c r="K2707" s="7">
        <v>13666</v>
      </c>
    </row>
    <row r="2708" spans="1:11" x14ac:dyDescent="0.2">
      <c r="A2708" s="1">
        <v>2707</v>
      </c>
      <c r="B2708" s="1" t="s">
        <v>381</v>
      </c>
      <c r="C2708" s="1">
        <v>26</v>
      </c>
      <c r="D2708" s="1" t="s">
        <v>342</v>
      </c>
      <c r="E2708" s="1" t="s">
        <v>109</v>
      </c>
      <c r="F2708" s="1" t="s">
        <v>1</v>
      </c>
      <c r="G2708" s="1" t="s">
        <v>355</v>
      </c>
      <c r="H2708" s="1" t="s">
        <v>180</v>
      </c>
      <c r="I2708" s="1" t="s">
        <v>181</v>
      </c>
      <c r="J2708" s="1"/>
      <c r="K2708" s="7"/>
    </row>
    <row r="2709" spans="1:11" x14ac:dyDescent="0.2">
      <c r="A2709" s="1">
        <v>2708</v>
      </c>
      <c r="B2709" s="1" t="s">
        <v>381</v>
      </c>
      <c r="C2709" s="1">
        <v>26</v>
      </c>
      <c r="D2709" s="1" t="s">
        <v>342</v>
      </c>
      <c r="E2709" s="1" t="s">
        <v>109</v>
      </c>
      <c r="F2709" s="1" t="s">
        <v>1</v>
      </c>
      <c r="G2709" s="1" t="s">
        <v>355</v>
      </c>
      <c r="H2709" s="1" t="s">
        <v>182</v>
      </c>
      <c r="I2709" s="1" t="s">
        <v>183</v>
      </c>
      <c r="J2709" s="1"/>
      <c r="K2709" s="7"/>
    </row>
    <row r="2710" spans="1:11" x14ac:dyDescent="0.2">
      <c r="A2710" s="1">
        <v>2709</v>
      </c>
      <c r="B2710" s="1" t="s">
        <v>381</v>
      </c>
      <c r="C2710" s="1">
        <v>26</v>
      </c>
      <c r="D2710" s="1" t="s">
        <v>342</v>
      </c>
      <c r="E2710" s="1" t="s">
        <v>109</v>
      </c>
      <c r="F2710" s="1" t="s">
        <v>1</v>
      </c>
      <c r="G2710" s="1" t="s">
        <v>353</v>
      </c>
      <c r="H2710" s="1" t="s">
        <v>184</v>
      </c>
      <c r="I2710" s="1" t="s">
        <v>185</v>
      </c>
      <c r="J2710" s="1"/>
      <c r="K2710" s="7"/>
    </row>
    <row r="2711" spans="1:11" x14ac:dyDescent="0.2">
      <c r="A2711" s="1">
        <v>2710</v>
      </c>
      <c r="B2711" s="1" t="s">
        <v>381</v>
      </c>
      <c r="C2711" s="1">
        <v>26</v>
      </c>
      <c r="D2711" s="1" t="s">
        <v>342</v>
      </c>
      <c r="E2711" s="1" t="s">
        <v>109</v>
      </c>
      <c r="F2711" s="1" t="s">
        <v>8</v>
      </c>
      <c r="G2711" s="1" t="s">
        <v>353</v>
      </c>
      <c r="H2711" s="1" t="s">
        <v>186</v>
      </c>
      <c r="I2711" s="1" t="s">
        <v>187</v>
      </c>
      <c r="J2711" s="1">
        <v>3.3</v>
      </c>
      <c r="K2711" s="7">
        <v>153443</v>
      </c>
    </row>
    <row r="2712" spans="1:11" x14ac:dyDescent="0.2">
      <c r="A2712" s="1">
        <v>2711</v>
      </c>
      <c r="B2712" s="1" t="s">
        <v>381</v>
      </c>
      <c r="C2712" s="1">
        <v>26</v>
      </c>
      <c r="D2712" s="1" t="s">
        <v>342</v>
      </c>
      <c r="E2712" s="1" t="s">
        <v>188</v>
      </c>
      <c r="F2712" s="1" t="s">
        <v>8</v>
      </c>
      <c r="G2712" s="1" t="s">
        <v>353</v>
      </c>
      <c r="H2712" s="1" t="s">
        <v>189</v>
      </c>
      <c r="I2712" s="1" t="s">
        <v>190</v>
      </c>
      <c r="J2712" s="1">
        <v>3.3</v>
      </c>
      <c r="K2712" s="7">
        <v>153443</v>
      </c>
    </row>
    <row r="2713" spans="1:11" x14ac:dyDescent="0.2">
      <c r="A2713" s="1">
        <v>2712</v>
      </c>
      <c r="B2713" s="1" t="s">
        <v>381</v>
      </c>
      <c r="C2713" s="1">
        <v>26</v>
      </c>
      <c r="D2713" s="1" t="s">
        <v>342</v>
      </c>
      <c r="E2713" s="1" t="s">
        <v>188</v>
      </c>
      <c r="F2713" s="1" t="s">
        <v>1</v>
      </c>
      <c r="G2713" s="1" t="s">
        <v>353</v>
      </c>
      <c r="H2713" s="1" t="s">
        <v>191</v>
      </c>
      <c r="I2713" s="1" t="s">
        <v>192</v>
      </c>
      <c r="J2713" s="1"/>
      <c r="K2713" s="7"/>
    </row>
    <row r="2714" spans="1:11" x14ac:dyDescent="0.2">
      <c r="A2714" s="1">
        <v>2713</v>
      </c>
      <c r="B2714" s="1" t="s">
        <v>381</v>
      </c>
      <c r="C2714" s="1">
        <v>26</v>
      </c>
      <c r="D2714" s="1" t="s">
        <v>342</v>
      </c>
      <c r="E2714" s="1" t="s">
        <v>188</v>
      </c>
      <c r="F2714" s="1" t="s">
        <v>1</v>
      </c>
      <c r="G2714" s="1" t="s">
        <v>353</v>
      </c>
      <c r="H2714" s="1" t="s">
        <v>193</v>
      </c>
      <c r="I2714" s="1" t="s">
        <v>194</v>
      </c>
      <c r="J2714" s="1"/>
      <c r="K2714" s="7"/>
    </row>
    <row r="2715" spans="1:11" x14ac:dyDescent="0.2">
      <c r="A2715" s="1">
        <v>2714</v>
      </c>
      <c r="B2715" s="1" t="s">
        <v>381</v>
      </c>
      <c r="C2715" s="1">
        <v>26</v>
      </c>
      <c r="D2715" s="1" t="s">
        <v>342</v>
      </c>
      <c r="E2715" s="1" t="s">
        <v>188</v>
      </c>
      <c r="F2715" s="1" t="s">
        <v>1</v>
      </c>
      <c r="G2715" s="1" t="s">
        <v>353</v>
      </c>
      <c r="H2715" s="1" t="s">
        <v>195</v>
      </c>
      <c r="I2715" s="1" t="s">
        <v>196</v>
      </c>
      <c r="J2715" s="1"/>
      <c r="K2715" s="7"/>
    </row>
    <row r="2716" spans="1:11" x14ac:dyDescent="0.2">
      <c r="A2716" s="1">
        <v>2715</v>
      </c>
      <c r="B2716" s="1" t="s">
        <v>381</v>
      </c>
      <c r="C2716" s="1">
        <v>26</v>
      </c>
      <c r="D2716" s="1" t="s">
        <v>342</v>
      </c>
      <c r="E2716" s="1" t="s">
        <v>188</v>
      </c>
      <c r="F2716" s="1" t="s">
        <v>1</v>
      </c>
      <c r="G2716" s="1" t="s">
        <v>353</v>
      </c>
      <c r="H2716" s="1" t="s">
        <v>197</v>
      </c>
      <c r="I2716" s="1" t="s">
        <v>198</v>
      </c>
      <c r="J2716" s="1"/>
      <c r="K2716" s="7"/>
    </row>
    <row r="2717" spans="1:11" x14ac:dyDescent="0.2">
      <c r="A2717" s="1">
        <v>2716</v>
      </c>
      <c r="B2717" s="1" t="s">
        <v>381</v>
      </c>
      <c r="C2717" s="1">
        <v>26</v>
      </c>
      <c r="D2717" s="1" t="s">
        <v>342</v>
      </c>
      <c r="E2717" s="1" t="s">
        <v>188</v>
      </c>
      <c r="F2717" s="1" t="s">
        <v>8</v>
      </c>
      <c r="G2717" s="1" t="s">
        <v>353</v>
      </c>
      <c r="H2717" s="1" t="s">
        <v>199</v>
      </c>
      <c r="I2717" s="1" t="s">
        <v>200</v>
      </c>
      <c r="J2717" s="1">
        <v>0</v>
      </c>
      <c r="K2717" s="7">
        <v>0</v>
      </c>
    </row>
    <row r="2718" spans="1:11" x14ac:dyDescent="0.2">
      <c r="A2718" s="1">
        <v>2717</v>
      </c>
      <c r="B2718" s="1" t="s">
        <v>381</v>
      </c>
      <c r="C2718" s="1">
        <v>26</v>
      </c>
      <c r="D2718" s="1" t="s">
        <v>342</v>
      </c>
      <c r="E2718" s="1" t="s">
        <v>188</v>
      </c>
      <c r="F2718" s="1" t="s">
        <v>1</v>
      </c>
      <c r="G2718" s="1" t="s">
        <v>353</v>
      </c>
      <c r="H2718" s="1" t="s">
        <v>201</v>
      </c>
      <c r="I2718" s="1" t="s">
        <v>202</v>
      </c>
      <c r="J2718" s="1"/>
      <c r="K2718" s="7"/>
    </row>
    <row r="2719" spans="1:11" x14ac:dyDescent="0.2">
      <c r="A2719" s="1">
        <v>2718</v>
      </c>
      <c r="B2719" s="1" t="s">
        <v>381</v>
      </c>
      <c r="C2719" s="1">
        <v>26</v>
      </c>
      <c r="D2719" s="1" t="s">
        <v>342</v>
      </c>
      <c r="E2719" s="1" t="s">
        <v>188</v>
      </c>
      <c r="F2719" s="1" t="s">
        <v>8</v>
      </c>
      <c r="G2719" s="1" t="s">
        <v>353</v>
      </c>
      <c r="H2719" s="1" t="s">
        <v>203</v>
      </c>
      <c r="I2719" s="1" t="s">
        <v>204</v>
      </c>
      <c r="J2719" s="1">
        <v>3.3</v>
      </c>
      <c r="K2719" s="7">
        <v>153443</v>
      </c>
    </row>
    <row r="2720" spans="1:11" x14ac:dyDescent="0.2">
      <c r="A2720" s="1">
        <v>2719</v>
      </c>
      <c r="B2720" s="1" t="s">
        <v>381</v>
      </c>
      <c r="C2720" s="1">
        <v>26</v>
      </c>
      <c r="D2720" s="1" t="s">
        <v>342</v>
      </c>
      <c r="E2720" s="1" t="s">
        <v>188</v>
      </c>
      <c r="F2720" s="1" t="s">
        <v>1</v>
      </c>
      <c r="G2720" s="1" t="s">
        <v>353</v>
      </c>
      <c r="H2720" s="1" t="s">
        <v>205</v>
      </c>
      <c r="I2720" s="1" t="s">
        <v>206</v>
      </c>
      <c r="J2720" s="1"/>
      <c r="K2720" s="7">
        <v>16677</v>
      </c>
    </row>
    <row r="2721" spans="1:11" x14ac:dyDescent="0.2">
      <c r="A2721" s="1">
        <v>2720</v>
      </c>
      <c r="B2721" s="1" t="s">
        <v>381</v>
      </c>
      <c r="C2721" s="1">
        <v>26</v>
      </c>
      <c r="D2721" s="1" t="s">
        <v>342</v>
      </c>
      <c r="E2721" s="1" t="s">
        <v>188</v>
      </c>
      <c r="F2721" s="1" t="s">
        <v>1</v>
      </c>
      <c r="G2721" s="1" t="s">
        <v>353</v>
      </c>
      <c r="H2721" s="1" t="s">
        <v>207</v>
      </c>
      <c r="I2721" s="1" t="s">
        <v>208</v>
      </c>
      <c r="J2721" s="1"/>
      <c r="K2721" s="7">
        <v>15378</v>
      </c>
    </row>
    <row r="2722" spans="1:11" x14ac:dyDescent="0.2">
      <c r="A2722" s="1">
        <v>2721</v>
      </c>
      <c r="B2722" s="1" t="s">
        <v>381</v>
      </c>
      <c r="C2722" s="1">
        <v>26</v>
      </c>
      <c r="D2722" s="1" t="s">
        <v>342</v>
      </c>
      <c r="E2722" s="1" t="s">
        <v>188</v>
      </c>
      <c r="F2722" s="1" t="s">
        <v>1</v>
      </c>
      <c r="G2722" s="1" t="s">
        <v>353</v>
      </c>
      <c r="H2722" s="1" t="s">
        <v>209</v>
      </c>
      <c r="I2722" s="1" t="s">
        <v>210</v>
      </c>
      <c r="J2722" s="1"/>
      <c r="K2722" s="7"/>
    </row>
    <row r="2723" spans="1:11" x14ac:dyDescent="0.2">
      <c r="A2723" s="1">
        <v>2722</v>
      </c>
      <c r="B2723" s="1" t="s">
        <v>381</v>
      </c>
      <c r="C2723" s="1">
        <v>26</v>
      </c>
      <c r="D2723" s="1" t="s">
        <v>342</v>
      </c>
      <c r="E2723" s="1" t="s">
        <v>188</v>
      </c>
      <c r="F2723" s="1" t="s">
        <v>8</v>
      </c>
      <c r="G2723" s="1" t="s">
        <v>353</v>
      </c>
      <c r="H2723" s="1" t="s">
        <v>211</v>
      </c>
      <c r="I2723" s="1" t="s">
        <v>212</v>
      </c>
      <c r="J2723" s="1"/>
      <c r="K2723" s="7">
        <v>185498</v>
      </c>
    </row>
    <row r="2724" spans="1:11" x14ac:dyDescent="0.2">
      <c r="A2724" s="1">
        <v>2723</v>
      </c>
      <c r="B2724" s="1" t="s">
        <v>381</v>
      </c>
      <c r="C2724" s="1">
        <v>26</v>
      </c>
      <c r="D2724" s="1" t="s">
        <v>342</v>
      </c>
      <c r="E2724" s="1" t="s">
        <v>188</v>
      </c>
      <c r="F2724" s="1" t="s">
        <v>1</v>
      </c>
      <c r="G2724" s="1" t="s">
        <v>353</v>
      </c>
      <c r="H2724" s="1" t="s">
        <v>213</v>
      </c>
      <c r="I2724" s="1" t="s">
        <v>214</v>
      </c>
      <c r="J2724" s="1"/>
      <c r="K2724" s="7">
        <v>8679</v>
      </c>
    </row>
    <row r="2725" spans="1:11" x14ac:dyDescent="0.2">
      <c r="A2725" s="1">
        <v>2724</v>
      </c>
      <c r="B2725" s="1" t="s">
        <v>381</v>
      </c>
      <c r="C2725" s="1">
        <v>26</v>
      </c>
      <c r="D2725" s="1" t="s">
        <v>342</v>
      </c>
      <c r="E2725" s="1" t="s">
        <v>188</v>
      </c>
      <c r="F2725" s="1" t="s">
        <v>1</v>
      </c>
      <c r="G2725" s="1" t="s">
        <v>353</v>
      </c>
      <c r="H2725" s="1" t="s">
        <v>215</v>
      </c>
      <c r="I2725" s="1" t="s">
        <v>216</v>
      </c>
      <c r="J2725" s="1"/>
      <c r="K2725" s="7"/>
    </row>
    <row r="2726" spans="1:11" x14ac:dyDescent="0.2">
      <c r="A2726" s="1">
        <v>2725</v>
      </c>
      <c r="B2726" s="1" t="s">
        <v>381</v>
      </c>
      <c r="C2726" s="1">
        <v>26</v>
      </c>
      <c r="D2726" s="1" t="s">
        <v>342</v>
      </c>
      <c r="E2726" s="1" t="s">
        <v>188</v>
      </c>
      <c r="F2726" s="1" t="s">
        <v>1</v>
      </c>
      <c r="G2726" s="1" t="s">
        <v>353</v>
      </c>
      <c r="H2726" s="1" t="s">
        <v>217</v>
      </c>
      <c r="I2726" s="1" t="s">
        <v>218</v>
      </c>
      <c r="J2726" s="1"/>
      <c r="K2726" s="7">
        <v>1817</v>
      </c>
    </row>
    <row r="2727" spans="1:11" x14ac:dyDescent="0.2">
      <c r="A2727" s="1">
        <v>2726</v>
      </c>
      <c r="B2727" s="1" t="s">
        <v>381</v>
      </c>
      <c r="C2727" s="1">
        <v>26</v>
      </c>
      <c r="D2727" s="1" t="s">
        <v>342</v>
      </c>
      <c r="E2727" s="1" t="s">
        <v>188</v>
      </c>
      <c r="F2727" s="1" t="s">
        <v>1</v>
      </c>
      <c r="G2727" s="1" t="s">
        <v>353</v>
      </c>
      <c r="H2727" s="1" t="s">
        <v>219</v>
      </c>
      <c r="I2727" s="1" t="s">
        <v>220</v>
      </c>
      <c r="J2727" s="1"/>
      <c r="K2727" s="7"/>
    </row>
    <row r="2728" spans="1:11" x14ac:dyDescent="0.2">
      <c r="A2728" s="1">
        <v>2727</v>
      </c>
      <c r="B2728" s="1" t="s">
        <v>381</v>
      </c>
      <c r="C2728" s="1">
        <v>26</v>
      </c>
      <c r="D2728" s="1" t="s">
        <v>342</v>
      </c>
      <c r="E2728" s="1" t="s">
        <v>188</v>
      </c>
      <c r="F2728" s="1" t="s">
        <v>8</v>
      </c>
      <c r="G2728" s="1" t="s">
        <v>353</v>
      </c>
      <c r="H2728" s="1" t="s">
        <v>221</v>
      </c>
      <c r="I2728" s="1" t="s">
        <v>222</v>
      </c>
      <c r="J2728" s="1"/>
      <c r="K2728" s="7">
        <v>10496</v>
      </c>
    </row>
    <row r="2729" spans="1:11" x14ac:dyDescent="0.2">
      <c r="A2729" s="1">
        <v>2728</v>
      </c>
      <c r="B2729" s="1" t="s">
        <v>381</v>
      </c>
      <c r="C2729" s="1">
        <v>26</v>
      </c>
      <c r="D2729" s="1" t="s">
        <v>342</v>
      </c>
      <c r="E2729" s="1" t="s">
        <v>188</v>
      </c>
      <c r="F2729" s="1" t="s">
        <v>1</v>
      </c>
      <c r="G2729" s="1" t="s">
        <v>353</v>
      </c>
      <c r="H2729" s="1" t="s">
        <v>223</v>
      </c>
      <c r="I2729" s="1" t="s">
        <v>224</v>
      </c>
      <c r="J2729" s="1"/>
      <c r="K2729" s="7"/>
    </row>
    <row r="2730" spans="1:11" x14ac:dyDescent="0.2">
      <c r="A2730" s="1">
        <v>2729</v>
      </c>
      <c r="B2730" s="1" t="s">
        <v>381</v>
      </c>
      <c r="C2730" s="1">
        <v>26</v>
      </c>
      <c r="D2730" s="1" t="s">
        <v>342</v>
      </c>
      <c r="E2730" s="1" t="s">
        <v>188</v>
      </c>
      <c r="F2730" s="1" t="s">
        <v>1</v>
      </c>
      <c r="G2730" s="1" t="s">
        <v>353</v>
      </c>
      <c r="H2730" s="1" t="s">
        <v>225</v>
      </c>
      <c r="I2730" s="1" t="s">
        <v>226</v>
      </c>
      <c r="J2730" s="1"/>
      <c r="K2730" s="7"/>
    </row>
    <row r="2731" spans="1:11" x14ac:dyDescent="0.2">
      <c r="A2731" s="1">
        <v>2730</v>
      </c>
      <c r="B2731" s="1" t="s">
        <v>381</v>
      </c>
      <c r="C2731" s="1">
        <v>26</v>
      </c>
      <c r="D2731" s="1" t="s">
        <v>342</v>
      </c>
      <c r="E2731" s="1" t="s">
        <v>188</v>
      </c>
      <c r="F2731" s="1" t="s">
        <v>1</v>
      </c>
      <c r="G2731" s="1" t="s">
        <v>353</v>
      </c>
      <c r="H2731" s="1" t="s">
        <v>227</v>
      </c>
      <c r="I2731" s="1" t="s">
        <v>228</v>
      </c>
      <c r="J2731" s="1"/>
      <c r="K2731" s="7"/>
    </row>
    <row r="2732" spans="1:11" x14ac:dyDescent="0.2">
      <c r="A2732" s="1">
        <v>2731</v>
      </c>
      <c r="B2732" s="1" t="s">
        <v>381</v>
      </c>
      <c r="C2732" s="1">
        <v>26</v>
      </c>
      <c r="D2732" s="1" t="s">
        <v>342</v>
      </c>
      <c r="E2732" s="1" t="s">
        <v>188</v>
      </c>
      <c r="F2732" s="1" t="s">
        <v>1</v>
      </c>
      <c r="G2732" s="1" t="s">
        <v>353</v>
      </c>
      <c r="H2732" s="1" t="s">
        <v>229</v>
      </c>
      <c r="I2732" s="1" t="s">
        <v>230</v>
      </c>
      <c r="J2732" s="1"/>
      <c r="K2732" s="7"/>
    </row>
    <row r="2733" spans="1:11" x14ac:dyDescent="0.2">
      <c r="A2733" s="1">
        <v>2732</v>
      </c>
      <c r="B2733" s="1" t="s">
        <v>381</v>
      </c>
      <c r="C2733" s="1">
        <v>26</v>
      </c>
      <c r="D2733" s="1" t="s">
        <v>342</v>
      </c>
      <c r="E2733" s="1" t="s">
        <v>188</v>
      </c>
      <c r="F2733" s="1" t="s">
        <v>1</v>
      </c>
      <c r="G2733" s="1" t="s">
        <v>353</v>
      </c>
      <c r="H2733" s="1" t="s">
        <v>231</v>
      </c>
      <c r="I2733" s="1" t="s">
        <v>232</v>
      </c>
      <c r="J2733" s="1"/>
      <c r="K2733" s="7"/>
    </row>
    <row r="2734" spans="1:11" x14ac:dyDescent="0.2">
      <c r="A2734" s="1">
        <v>2733</v>
      </c>
      <c r="B2734" s="1" t="s">
        <v>381</v>
      </c>
      <c r="C2734" s="1">
        <v>26</v>
      </c>
      <c r="D2734" s="1" t="s">
        <v>342</v>
      </c>
      <c r="E2734" s="1" t="s">
        <v>188</v>
      </c>
      <c r="F2734" s="1" t="s">
        <v>1</v>
      </c>
      <c r="G2734" s="1" t="s">
        <v>353</v>
      </c>
      <c r="H2734" s="1" t="s">
        <v>233</v>
      </c>
      <c r="I2734" s="1" t="s">
        <v>234</v>
      </c>
      <c r="J2734" s="1"/>
      <c r="K2734" s="7">
        <v>6884</v>
      </c>
    </row>
    <row r="2735" spans="1:11" x14ac:dyDescent="0.2">
      <c r="A2735" s="1">
        <v>2734</v>
      </c>
      <c r="B2735" s="1" t="s">
        <v>381</v>
      </c>
      <c r="C2735" s="1">
        <v>26</v>
      </c>
      <c r="D2735" s="1" t="s">
        <v>342</v>
      </c>
      <c r="E2735" s="1" t="s">
        <v>188</v>
      </c>
      <c r="F2735" s="1" t="s">
        <v>1</v>
      </c>
      <c r="G2735" s="1" t="s">
        <v>353</v>
      </c>
      <c r="H2735" s="1" t="s">
        <v>235</v>
      </c>
      <c r="I2735" s="1" t="s">
        <v>236</v>
      </c>
      <c r="J2735" s="1"/>
      <c r="K2735" s="7"/>
    </row>
    <row r="2736" spans="1:11" x14ac:dyDescent="0.2">
      <c r="A2736" s="1">
        <v>2735</v>
      </c>
      <c r="B2736" s="1" t="s">
        <v>381</v>
      </c>
      <c r="C2736" s="1">
        <v>26</v>
      </c>
      <c r="D2736" s="1" t="s">
        <v>342</v>
      </c>
      <c r="E2736" s="1" t="s">
        <v>188</v>
      </c>
      <c r="F2736" s="1" t="s">
        <v>1</v>
      </c>
      <c r="G2736" s="1" t="s">
        <v>353</v>
      </c>
      <c r="H2736" s="1" t="s">
        <v>237</v>
      </c>
      <c r="I2736" s="1" t="s">
        <v>238</v>
      </c>
      <c r="J2736" s="1"/>
      <c r="K2736" s="7"/>
    </row>
    <row r="2737" spans="1:11" x14ac:dyDescent="0.2">
      <c r="A2737" s="1">
        <v>2736</v>
      </c>
      <c r="B2737" s="1" t="s">
        <v>381</v>
      </c>
      <c r="C2737" s="1">
        <v>26</v>
      </c>
      <c r="D2737" s="1" t="s">
        <v>342</v>
      </c>
      <c r="E2737" s="1" t="s">
        <v>188</v>
      </c>
      <c r="F2737" s="1" t="s">
        <v>1</v>
      </c>
      <c r="G2737" s="1" t="s">
        <v>353</v>
      </c>
      <c r="H2737" s="1" t="s">
        <v>239</v>
      </c>
      <c r="I2737" s="1" t="s">
        <v>240</v>
      </c>
      <c r="J2737" s="1"/>
      <c r="K2737" s="7"/>
    </row>
    <row r="2738" spans="1:11" x14ac:dyDescent="0.2">
      <c r="A2738" s="1">
        <v>2737</v>
      </c>
      <c r="B2738" s="1" t="s">
        <v>381</v>
      </c>
      <c r="C2738" s="1">
        <v>26</v>
      </c>
      <c r="D2738" s="1" t="s">
        <v>342</v>
      </c>
      <c r="E2738" s="1" t="s">
        <v>188</v>
      </c>
      <c r="F2738" s="1" t="s">
        <v>1</v>
      </c>
      <c r="G2738" s="1" t="s">
        <v>353</v>
      </c>
      <c r="H2738" s="1" t="s">
        <v>241</v>
      </c>
      <c r="I2738" s="1" t="s">
        <v>242</v>
      </c>
      <c r="J2738" s="1"/>
      <c r="K2738" s="7"/>
    </row>
    <row r="2739" spans="1:11" x14ac:dyDescent="0.2">
      <c r="A2739" s="1">
        <v>2738</v>
      </c>
      <c r="B2739" s="1" t="s">
        <v>381</v>
      </c>
      <c r="C2739" s="1">
        <v>26</v>
      </c>
      <c r="D2739" s="1" t="s">
        <v>342</v>
      </c>
      <c r="E2739" s="1" t="s">
        <v>188</v>
      </c>
      <c r="F2739" s="1" t="s">
        <v>1</v>
      </c>
      <c r="G2739" s="1" t="s">
        <v>353</v>
      </c>
      <c r="H2739" s="1" t="s">
        <v>243</v>
      </c>
      <c r="I2739" s="1" t="s">
        <v>244</v>
      </c>
      <c r="J2739" s="1"/>
      <c r="K2739" s="7"/>
    </row>
    <row r="2740" spans="1:11" x14ac:dyDescent="0.2">
      <c r="A2740" s="1">
        <v>2739</v>
      </c>
      <c r="B2740" s="1" t="s">
        <v>381</v>
      </c>
      <c r="C2740" s="1">
        <v>26</v>
      </c>
      <c r="D2740" s="1" t="s">
        <v>342</v>
      </c>
      <c r="E2740" s="1" t="s">
        <v>188</v>
      </c>
      <c r="F2740" s="1" t="s">
        <v>1</v>
      </c>
      <c r="G2740" s="1" t="s">
        <v>353</v>
      </c>
      <c r="H2740" s="1" t="s">
        <v>245</v>
      </c>
      <c r="I2740" s="1" t="s">
        <v>246</v>
      </c>
      <c r="J2740" s="1"/>
      <c r="K2740" s="7"/>
    </row>
    <row r="2741" spans="1:11" x14ac:dyDescent="0.2">
      <c r="A2741" s="1">
        <v>2740</v>
      </c>
      <c r="B2741" s="1" t="s">
        <v>381</v>
      </c>
      <c r="C2741" s="1">
        <v>26</v>
      </c>
      <c r="D2741" s="1" t="s">
        <v>342</v>
      </c>
      <c r="E2741" s="1" t="s">
        <v>188</v>
      </c>
      <c r="F2741" s="1" t="s">
        <v>1</v>
      </c>
      <c r="G2741" s="1" t="s">
        <v>353</v>
      </c>
      <c r="H2741" s="1" t="s">
        <v>247</v>
      </c>
      <c r="I2741" s="1" t="s">
        <v>248</v>
      </c>
      <c r="J2741" s="1"/>
      <c r="K2741" s="7">
        <v>24153</v>
      </c>
    </row>
    <row r="2742" spans="1:11" x14ac:dyDescent="0.2">
      <c r="A2742" s="1">
        <v>2741</v>
      </c>
      <c r="B2742" s="1" t="s">
        <v>381</v>
      </c>
      <c r="C2742" s="1">
        <v>26</v>
      </c>
      <c r="D2742" s="1" t="s">
        <v>342</v>
      </c>
      <c r="E2742" s="1" t="s">
        <v>188</v>
      </c>
      <c r="F2742" s="1" t="s">
        <v>1</v>
      </c>
      <c r="G2742" s="1" t="s">
        <v>353</v>
      </c>
      <c r="H2742" s="1" t="s">
        <v>249</v>
      </c>
      <c r="I2742" s="1" t="s">
        <v>250</v>
      </c>
      <c r="J2742" s="1"/>
      <c r="K2742" s="7"/>
    </row>
    <row r="2743" spans="1:11" x14ac:dyDescent="0.2">
      <c r="A2743" s="1">
        <v>2742</v>
      </c>
      <c r="B2743" s="1" t="s">
        <v>381</v>
      </c>
      <c r="C2743" s="1">
        <v>26</v>
      </c>
      <c r="D2743" s="1" t="s">
        <v>342</v>
      </c>
      <c r="E2743" s="1" t="s">
        <v>188</v>
      </c>
      <c r="F2743" s="1" t="s">
        <v>1</v>
      </c>
      <c r="G2743" s="1" t="s">
        <v>353</v>
      </c>
      <c r="H2743" s="1" t="s">
        <v>251</v>
      </c>
      <c r="I2743" s="1" t="s">
        <v>252</v>
      </c>
      <c r="J2743" s="1"/>
      <c r="K2743" s="7"/>
    </row>
    <row r="2744" spans="1:11" x14ac:dyDescent="0.2">
      <c r="A2744" s="1">
        <v>2743</v>
      </c>
      <c r="B2744" s="1" t="s">
        <v>381</v>
      </c>
      <c r="C2744" s="1">
        <v>26</v>
      </c>
      <c r="D2744" s="1" t="s">
        <v>342</v>
      </c>
      <c r="E2744" s="1" t="s">
        <v>188</v>
      </c>
      <c r="F2744" s="1" t="s">
        <v>1</v>
      </c>
      <c r="G2744" s="1" t="s">
        <v>353</v>
      </c>
      <c r="H2744" s="1" t="s">
        <v>253</v>
      </c>
      <c r="I2744" s="1" t="s">
        <v>254</v>
      </c>
      <c r="J2744" s="1"/>
      <c r="K2744" s="7"/>
    </row>
    <row r="2745" spans="1:11" x14ac:dyDescent="0.2">
      <c r="A2745" s="1">
        <v>2744</v>
      </c>
      <c r="B2745" s="1" t="s">
        <v>381</v>
      </c>
      <c r="C2745" s="1">
        <v>26</v>
      </c>
      <c r="D2745" s="1" t="s">
        <v>342</v>
      </c>
      <c r="E2745" s="1" t="s">
        <v>188</v>
      </c>
      <c r="F2745" s="1" t="s">
        <v>1</v>
      </c>
      <c r="G2745" s="1" t="s">
        <v>353</v>
      </c>
      <c r="H2745" s="1" t="s">
        <v>255</v>
      </c>
      <c r="I2745" s="1" t="s">
        <v>256</v>
      </c>
      <c r="J2745" s="1"/>
      <c r="K2745" s="7"/>
    </row>
    <row r="2746" spans="1:11" x14ac:dyDescent="0.2">
      <c r="A2746" s="1">
        <v>2745</v>
      </c>
      <c r="B2746" s="1" t="s">
        <v>381</v>
      </c>
      <c r="C2746" s="1">
        <v>26</v>
      </c>
      <c r="D2746" s="1" t="s">
        <v>342</v>
      </c>
      <c r="E2746" s="1" t="s">
        <v>188</v>
      </c>
      <c r="F2746" s="1" t="s">
        <v>1</v>
      </c>
      <c r="G2746" s="1" t="s">
        <v>353</v>
      </c>
      <c r="H2746" s="1" t="s">
        <v>257</v>
      </c>
      <c r="I2746" s="1" t="s">
        <v>258</v>
      </c>
      <c r="J2746" s="1"/>
      <c r="K2746" s="7"/>
    </row>
    <row r="2747" spans="1:11" x14ac:dyDescent="0.2">
      <c r="A2747" s="1">
        <v>2746</v>
      </c>
      <c r="B2747" s="1" t="s">
        <v>381</v>
      </c>
      <c r="C2747" s="1">
        <v>26</v>
      </c>
      <c r="D2747" s="1" t="s">
        <v>342</v>
      </c>
      <c r="E2747" s="1" t="s">
        <v>188</v>
      </c>
      <c r="F2747" s="1" t="s">
        <v>8</v>
      </c>
      <c r="G2747" s="1" t="s">
        <v>353</v>
      </c>
      <c r="H2747" s="1" t="s">
        <v>259</v>
      </c>
      <c r="I2747" s="1" t="s">
        <v>260</v>
      </c>
      <c r="J2747" s="1"/>
      <c r="K2747" s="7">
        <v>31037</v>
      </c>
    </row>
    <row r="2748" spans="1:11" x14ac:dyDescent="0.2">
      <c r="A2748" s="1">
        <v>2747</v>
      </c>
      <c r="B2748" s="1" t="s">
        <v>381</v>
      </c>
      <c r="C2748" s="1">
        <v>26</v>
      </c>
      <c r="D2748" s="1" t="s">
        <v>342</v>
      </c>
      <c r="E2748" s="1" t="s">
        <v>188</v>
      </c>
      <c r="F2748" s="1" t="s">
        <v>1</v>
      </c>
      <c r="G2748" s="1" t="s">
        <v>353</v>
      </c>
      <c r="H2748" s="1" t="s">
        <v>261</v>
      </c>
      <c r="I2748" s="1" t="s">
        <v>262</v>
      </c>
      <c r="J2748" s="1"/>
      <c r="K2748" s="7"/>
    </row>
    <row r="2749" spans="1:11" x14ac:dyDescent="0.2">
      <c r="A2749" s="1">
        <v>2748</v>
      </c>
      <c r="B2749" s="1" t="s">
        <v>381</v>
      </c>
      <c r="C2749" s="1">
        <v>26</v>
      </c>
      <c r="D2749" s="1" t="s">
        <v>342</v>
      </c>
      <c r="E2749" s="1" t="s">
        <v>188</v>
      </c>
      <c r="F2749" s="1" t="s">
        <v>1</v>
      </c>
      <c r="G2749" s="1" t="s">
        <v>353</v>
      </c>
      <c r="H2749" s="1" t="s">
        <v>263</v>
      </c>
      <c r="I2749" s="1" t="s">
        <v>264</v>
      </c>
      <c r="J2749" s="1"/>
      <c r="K2749" s="7"/>
    </row>
    <row r="2750" spans="1:11" x14ac:dyDescent="0.2">
      <c r="A2750" s="1">
        <v>2749</v>
      </c>
      <c r="B2750" s="1" t="s">
        <v>381</v>
      </c>
      <c r="C2750" s="1">
        <v>26</v>
      </c>
      <c r="D2750" s="1" t="s">
        <v>342</v>
      </c>
      <c r="E2750" s="1" t="s">
        <v>188</v>
      </c>
      <c r="F2750" s="1" t="s">
        <v>1</v>
      </c>
      <c r="G2750" s="1" t="s">
        <v>353</v>
      </c>
      <c r="H2750" s="1" t="s">
        <v>265</v>
      </c>
      <c r="I2750" s="1" t="s">
        <v>266</v>
      </c>
      <c r="J2750" s="1"/>
      <c r="K2750" s="7"/>
    </row>
    <row r="2751" spans="1:11" x14ac:dyDescent="0.2">
      <c r="A2751" s="1">
        <v>2750</v>
      </c>
      <c r="B2751" s="1" t="s">
        <v>381</v>
      </c>
      <c r="C2751" s="1">
        <v>26</v>
      </c>
      <c r="D2751" s="1" t="s">
        <v>342</v>
      </c>
      <c r="E2751" s="1" t="s">
        <v>188</v>
      </c>
      <c r="F2751" s="1" t="s">
        <v>1</v>
      </c>
      <c r="G2751" s="1" t="s">
        <v>353</v>
      </c>
      <c r="H2751" s="1" t="s">
        <v>267</v>
      </c>
      <c r="I2751" s="1" t="s">
        <v>268</v>
      </c>
      <c r="J2751" s="1"/>
      <c r="K2751" s="7">
        <v>2660</v>
      </c>
    </row>
    <row r="2752" spans="1:11" x14ac:dyDescent="0.2">
      <c r="A2752" s="1">
        <v>2751</v>
      </c>
      <c r="B2752" s="1" t="s">
        <v>381</v>
      </c>
      <c r="C2752" s="1">
        <v>26</v>
      </c>
      <c r="D2752" s="1" t="s">
        <v>342</v>
      </c>
      <c r="E2752" s="1" t="s">
        <v>188</v>
      </c>
      <c r="F2752" s="1" t="s">
        <v>1</v>
      </c>
      <c r="G2752" s="1" t="s">
        <v>353</v>
      </c>
      <c r="H2752" s="1" t="s">
        <v>269</v>
      </c>
      <c r="I2752" s="1" t="s">
        <v>270</v>
      </c>
      <c r="J2752" s="1"/>
      <c r="K2752" s="7"/>
    </row>
    <row r="2753" spans="1:11" x14ac:dyDescent="0.2">
      <c r="A2753" s="1">
        <v>2752</v>
      </c>
      <c r="B2753" s="1" t="s">
        <v>381</v>
      </c>
      <c r="C2753" s="1">
        <v>26</v>
      </c>
      <c r="D2753" s="1" t="s">
        <v>342</v>
      </c>
      <c r="E2753" s="1" t="s">
        <v>188</v>
      </c>
      <c r="F2753" s="1" t="s">
        <v>1</v>
      </c>
      <c r="G2753" s="1" t="s">
        <v>353</v>
      </c>
      <c r="H2753" s="1" t="s">
        <v>271</v>
      </c>
      <c r="I2753" s="1" t="s">
        <v>272</v>
      </c>
      <c r="J2753" s="1"/>
      <c r="K2753" s="7"/>
    </row>
    <row r="2754" spans="1:11" x14ac:dyDescent="0.2">
      <c r="A2754" s="1">
        <v>2753</v>
      </c>
      <c r="B2754" s="1" t="s">
        <v>381</v>
      </c>
      <c r="C2754" s="1">
        <v>26</v>
      </c>
      <c r="D2754" s="1" t="s">
        <v>342</v>
      </c>
      <c r="E2754" s="1" t="s">
        <v>188</v>
      </c>
      <c r="F2754" s="1" t="s">
        <v>8</v>
      </c>
      <c r="G2754" s="1" t="s">
        <v>353</v>
      </c>
      <c r="H2754" s="1" t="s">
        <v>273</v>
      </c>
      <c r="I2754" s="1" t="s">
        <v>274</v>
      </c>
      <c r="J2754" s="1"/>
      <c r="K2754" s="7">
        <v>2660</v>
      </c>
    </row>
    <row r="2755" spans="1:11" x14ac:dyDescent="0.2">
      <c r="A2755" s="1">
        <v>2754</v>
      </c>
      <c r="B2755" s="1" t="s">
        <v>381</v>
      </c>
      <c r="C2755" s="1">
        <v>26</v>
      </c>
      <c r="D2755" s="1" t="s">
        <v>342</v>
      </c>
      <c r="E2755" s="1" t="s">
        <v>188</v>
      </c>
      <c r="F2755" s="1" t="s">
        <v>1</v>
      </c>
      <c r="G2755" s="1" t="s">
        <v>353</v>
      </c>
      <c r="H2755" s="1" t="s">
        <v>275</v>
      </c>
      <c r="I2755" s="1" t="s">
        <v>276</v>
      </c>
      <c r="J2755" s="1"/>
      <c r="K2755" s="7">
        <v>27702</v>
      </c>
    </row>
    <row r="2756" spans="1:11" x14ac:dyDescent="0.2">
      <c r="A2756" s="1">
        <v>2755</v>
      </c>
      <c r="B2756" s="1" t="s">
        <v>381</v>
      </c>
      <c r="C2756" s="1">
        <v>26</v>
      </c>
      <c r="D2756" s="1" t="s">
        <v>342</v>
      </c>
      <c r="E2756" s="1" t="s">
        <v>188</v>
      </c>
      <c r="F2756" s="1" t="s">
        <v>8</v>
      </c>
      <c r="G2756" s="1" t="s">
        <v>353</v>
      </c>
      <c r="H2756" s="1" t="s">
        <v>277</v>
      </c>
      <c r="I2756" s="1" t="s">
        <v>278</v>
      </c>
      <c r="J2756" s="1"/>
      <c r="K2756" s="7">
        <v>257393</v>
      </c>
    </row>
    <row r="2757" spans="1:11" x14ac:dyDescent="0.2">
      <c r="A2757" s="1">
        <v>2756</v>
      </c>
      <c r="B2757" s="1" t="s">
        <v>381</v>
      </c>
      <c r="C2757" s="1">
        <v>26</v>
      </c>
      <c r="D2757" s="1" t="s">
        <v>342</v>
      </c>
      <c r="E2757" s="1" t="s">
        <v>188</v>
      </c>
      <c r="F2757" s="1" t="s">
        <v>1</v>
      </c>
      <c r="G2757" s="1" t="s">
        <v>353</v>
      </c>
      <c r="H2757" s="1" t="s">
        <v>279</v>
      </c>
      <c r="I2757" s="1" t="s">
        <v>280</v>
      </c>
      <c r="J2757" s="1"/>
      <c r="K2757" s="7"/>
    </row>
    <row r="2758" spans="1:11" x14ac:dyDescent="0.2">
      <c r="A2758" s="1">
        <v>2757</v>
      </c>
      <c r="B2758" s="1" t="s">
        <v>381</v>
      </c>
      <c r="C2758" s="1">
        <v>26</v>
      </c>
      <c r="D2758" s="1" t="s">
        <v>342</v>
      </c>
      <c r="E2758" s="1" t="s">
        <v>188</v>
      </c>
      <c r="F2758" s="1" t="s">
        <v>1</v>
      </c>
      <c r="G2758" s="1" t="s">
        <v>353</v>
      </c>
      <c r="H2758" s="1" t="s">
        <v>281</v>
      </c>
      <c r="I2758" s="1" t="s">
        <v>282</v>
      </c>
      <c r="J2758" s="1"/>
      <c r="K2758" s="7"/>
    </row>
    <row r="2759" spans="1:11" x14ac:dyDescent="0.2">
      <c r="A2759" s="1">
        <v>2758</v>
      </c>
      <c r="B2759" s="1" t="s">
        <v>381</v>
      </c>
      <c r="C2759" s="1">
        <v>26</v>
      </c>
      <c r="D2759" s="1" t="s">
        <v>342</v>
      </c>
      <c r="E2759" s="1" t="s">
        <v>188</v>
      </c>
      <c r="F2759" s="1" t="s">
        <v>8</v>
      </c>
      <c r="G2759" s="1" t="s">
        <v>353</v>
      </c>
      <c r="H2759" s="1" t="s">
        <v>283</v>
      </c>
      <c r="I2759" s="1" t="s">
        <v>284</v>
      </c>
      <c r="J2759" s="1"/>
      <c r="K2759" s="7">
        <v>257393</v>
      </c>
    </row>
    <row r="2760" spans="1:11" x14ac:dyDescent="0.2">
      <c r="A2760" s="1">
        <v>2759</v>
      </c>
      <c r="B2760" s="1" t="s">
        <v>381</v>
      </c>
      <c r="C2760" s="1">
        <v>26</v>
      </c>
      <c r="D2760" s="1" t="s">
        <v>342</v>
      </c>
      <c r="E2760" s="1" t="s">
        <v>188</v>
      </c>
      <c r="F2760" s="1" t="s">
        <v>8</v>
      </c>
      <c r="G2760" s="1" t="s">
        <v>353</v>
      </c>
      <c r="H2760" s="1" t="s">
        <v>285</v>
      </c>
      <c r="I2760" s="1" t="s">
        <v>286</v>
      </c>
      <c r="J2760" s="1"/>
      <c r="K2760" s="7">
        <v>257297</v>
      </c>
    </row>
    <row r="2761" spans="1:11" x14ac:dyDescent="0.2">
      <c r="A2761" s="1">
        <v>2760</v>
      </c>
      <c r="B2761" s="1" t="s">
        <v>381</v>
      </c>
      <c r="C2761" s="1">
        <v>26</v>
      </c>
      <c r="D2761" s="1" t="s">
        <v>342</v>
      </c>
      <c r="E2761" s="1" t="s">
        <v>188</v>
      </c>
      <c r="F2761" s="1" t="s">
        <v>1</v>
      </c>
      <c r="G2761" s="1" t="s">
        <v>353</v>
      </c>
      <c r="H2761" s="1" t="s">
        <v>287</v>
      </c>
      <c r="I2761" s="1" t="s">
        <v>288</v>
      </c>
      <c r="J2761" s="1"/>
      <c r="K2761" s="7">
        <v>-96</v>
      </c>
    </row>
    <row r="2762" spans="1:11" x14ac:dyDescent="0.2">
      <c r="A2762" s="1">
        <v>2761</v>
      </c>
      <c r="B2762" s="1" t="s">
        <v>381</v>
      </c>
      <c r="C2762" s="1">
        <v>26</v>
      </c>
      <c r="D2762" s="1" t="s">
        <v>342</v>
      </c>
      <c r="E2762" s="1" t="s">
        <v>289</v>
      </c>
      <c r="F2762" s="1" t="s">
        <v>1</v>
      </c>
      <c r="G2762" s="1" t="s">
        <v>353</v>
      </c>
      <c r="H2762" s="1" t="s">
        <v>290</v>
      </c>
      <c r="I2762" s="1" t="s">
        <v>291</v>
      </c>
      <c r="J2762" s="1"/>
      <c r="K2762" s="7"/>
    </row>
    <row r="2763" spans="1:11" x14ac:dyDescent="0.2">
      <c r="A2763" s="1">
        <v>2762</v>
      </c>
      <c r="B2763" s="1" t="s">
        <v>381</v>
      </c>
      <c r="C2763" s="1">
        <v>26</v>
      </c>
      <c r="D2763" s="1" t="s">
        <v>342</v>
      </c>
      <c r="E2763" s="1" t="s">
        <v>289</v>
      </c>
      <c r="F2763" s="1" t="s">
        <v>1</v>
      </c>
      <c r="G2763" s="1" t="s">
        <v>353</v>
      </c>
      <c r="H2763" s="1" t="s">
        <v>292</v>
      </c>
      <c r="I2763" s="1" t="s">
        <v>293</v>
      </c>
      <c r="J2763" s="1"/>
      <c r="K2763" s="7"/>
    </row>
    <row r="2764" spans="1:11" x14ac:dyDescent="0.2">
      <c r="A2764" s="1">
        <v>2763</v>
      </c>
      <c r="B2764" s="1" t="s">
        <v>381</v>
      </c>
      <c r="C2764" s="1">
        <v>26</v>
      </c>
      <c r="D2764" s="1" t="s">
        <v>342</v>
      </c>
      <c r="E2764" s="1" t="s">
        <v>289</v>
      </c>
      <c r="F2764" s="1" t="s">
        <v>1</v>
      </c>
      <c r="G2764" s="1" t="s">
        <v>353</v>
      </c>
      <c r="H2764" s="1" t="s">
        <v>294</v>
      </c>
      <c r="I2764" s="1" t="s">
        <v>295</v>
      </c>
      <c r="J2764" s="1"/>
      <c r="K2764" s="7"/>
    </row>
    <row r="2765" spans="1:11" x14ac:dyDescent="0.2">
      <c r="A2765" s="1">
        <v>2764</v>
      </c>
      <c r="B2765" s="1" t="s">
        <v>381</v>
      </c>
      <c r="C2765" s="1">
        <v>26</v>
      </c>
      <c r="D2765" s="1" t="s">
        <v>342</v>
      </c>
      <c r="E2765" s="1" t="s">
        <v>289</v>
      </c>
      <c r="F2765" s="1" t="s">
        <v>1</v>
      </c>
      <c r="G2765" s="1" t="s">
        <v>353</v>
      </c>
      <c r="H2765" s="1" t="s">
        <v>296</v>
      </c>
      <c r="I2765" s="1" t="s">
        <v>297</v>
      </c>
      <c r="J2765" s="1"/>
      <c r="K2765" s="7"/>
    </row>
    <row r="2766" spans="1:11" x14ac:dyDescent="0.2">
      <c r="A2766" s="1">
        <v>2765</v>
      </c>
      <c r="B2766" s="1" t="s">
        <v>381</v>
      </c>
      <c r="C2766" s="1">
        <v>26</v>
      </c>
      <c r="D2766" s="1" t="s">
        <v>342</v>
      </c>
      <c r="E2766" s="1" t="s">
        <v>289</v>
      </c>
      <c r="F2766" s="1" t="s">
        <v>1</v>
      </c>
      <c r="G2766" s="1" t="s">
        <v>353</v>
      </c>
      <c r="H2766" s="1" t="s">
        <v>298</v>
      </c>
      <c r="I2766" s="1" t="s">
        <v>299</v>
      </c>
      <c r="J2766" s="1"/>
      <c r="K2766" s="7"/>
    </row>
    <row r="2767" spans="1:11" x14ac:dyDescent="0.2">
      <c r="A2767" s="1">
        <v>2766</v>
      </c>
      <c r="B2767" s="1" t="s">
        <v>381</v>
      </c>
      <c r="C2767" s="1">
        <v>26</v>
      </c>
      <c r="D2767" s="1" t="s">
        <v>342</v>
      </c>
      <c r="E2767" s="1" t="s">
        <v>289</v>
      </c>
      <c r="F2767" s="1" t="s">
        <v>1</v>
      </c>
      <c r="G2767" s="1" t="s">
        <v>353</v>
      </c>
      <c r="H2767" s="1" t="s">
        <v>300</v>
      </c>
      <c r="I2767" s="1" t="s">
        <v>301</v>
      </c>
      <c r="J2767" s="1"/>
      <c r="K2767" s="7"/>
    </row>
    <row r="2768" spans="1:11" x14ac:dyDescent="0.2">
      <c r="A2768" s="1">
        <v>2767</v>
      </c>
      <c r="B2768" s="1" t="s">
        <v>381</v>
      </c>
      <c r="C2768" s="1">
        <v>26</v>
      </c>
      <c r="D2768" s="1" t="s">
        <v>342</v>
      </c>
      <c r="E2768" s="1" t="s">
        <v>289</v>
      </c>
      <c r="F2768" s="1" t="s">
        <v>1</v>
      </c>
      <c r="G2768" s="1" t="s">
        <v>353</v>
      </c>
      <c r="H2768" s="1" t="s">
        <v>302</v>
      </c>
      <c r="I2768" s="1" t="s">
        <v>303</v>
      </c>
      <c r="J2768" s="1"/>
      <c r="K2768" s="7"/>
    </row>
    <row r="2769" spans="1:11" x14ac:dyDescent="0.2">
      <c r="A2769" s="1">
        <v>2768</v>
      </c>
      <c r="B2769" s="1" t="s">
        <v>381</v>
      </c>
      <c r="C2769" s="1">
        <v>26</v>
      </c>
      <c r="D2769" s="1" t="s">
        <v>342</v>
      </c>
      <c r="E2769" s="1" t="s">
        <v>289</v>
      </c>
      <c r="F2769" s="1" t="s">
        <v>8</v>
      </c>
      <c r="G2769" s="1" t="s">
        <v>353</v>
      </c>
      <c r="H2769" s="1" t="s">
        <v>304</v>
      </c>
      <c r="I2769" s="1" t="s">
        <v>305</v>
      </c>
      <c r="J2769" s="1"/>
      <c r="K2769" s="7"/>
    </row>
    <row r="2770" spans="1:11" x14ac:dyDescent="0.2">
      <c r="A2770" s="1">
        <v>2769</v>
      </c>
      <c r="B2770" s="1" t="s">
        <v>381</v>
      </c>
      <c r="C2770" s="1">
        <v>26</v>
      </c>
      <c r="D2770" s="1" t="s">
        <v>342</v>
      </c>
      <c r="E2770" s="1" t="s">
        <v>289</v>
      </c>
      <c r="F2770" s="1" t="s">
        <v>8</v>
      </c>
      <c r="G2770" s="1" t="s">
        <v>353</v>
      </c>
      <c r="H2770" s="1" t="s">
        <v>306</v>
      </c>
      <c r="I2770" s="1" t="s">
        <v>307</v>
      </c>
      <c r="J2770" s="1"/>
      <c r="K2770" s="7"/>
    </row>
    <row r="2771" spans="1:11" x14ac:dyDescent="0.2">
      <c r="A2771" s="1">
        <v>2770</v>
      </c>
      <c r="B2771" s="1" t="s">
        <v>381</v>
      </c>
      <c r="C2771" s="1">
        <v>26</v>
      </c>
      <c r="D2771" s="1" t="s">
        <v>342</v>
      </c>
      <c r="E2771" s="1" t="s">
        <v>289</v>
      </c>
      <c r="F2771" s="1" t="s">
        <v>1</v>
      </c>
      <c r="G2771" s="1" t="s">
        <v>353</v>
      </c>
      <c r="H2771" s="1" t="s">
        <v>308</v>
      </c>
      <c r="I2771" s="1" t="s">
        <v>309</v>
      </c>
      <c r="J2771" s="1"/>
      <c r="K2771" s="7">
        <v>827</v>
      </c>
    </row>
    <row r="2772" spans="1:11" x14ac:dyDescent="0.2">
      <c r="A2772" s="1">
        <v>2771</v>
      </c>
      <c r="B2772" s="1" t="s">
        <v>381</v>
      </c>
      <c r="C2772" s="1">
        <v>26</v>
      </c>
      <c r="D2772" s="1" t="s">
        <v>342</v>
      </c>
      <c r="E2772" s="1" t="s">
        <v>289</v>
      </c>
      <c r="F2772" s="1" t="s">
        <v>1</v>
      </c>
      <c r="G2772" s="1" t="s">
        <v>353</v>
      </c>
      <c r="H2772" s="1" t="s">
        <v>310</v>
      </c>
      <c r="I2772" s="1" t="s">
        <v>311</v>
      </c>
      <c r="J2772" s="1"/>
      <c r="K2772" s="7"/>
    </row>
    <row r="2773" spans="1:11" x14ac:dyDescent="0.2">
      <c r="A2773" s="1">
        <v>2772</v>
      </c>
      <c r="B2773" s="1" t="s">
        <v>381</v>
      </c>
      <c r="C2773" s="1">
        <v>26</v>
      </c>
      <c r="D2773" s="1" t="s">
        <v>342</v>
      </c>
      <c r="E2773" s="1" t="s">
        <v>289</v>
      </c>
      <c r="F2773" s="1" t="s">
        <v>1</v>
      </c>
      <c r="G2773" s="1" t="s">
        <v>353</v>
      </c>
      <c r="H2773" s="1" t="s">
        <v>312</v>
      </c>
      <c r="I2773" s="1" t="s">
        <v>313</v>
      </c>
      <c r="J2773" s="1"/>
      <c r="K2773" s="7">
        <v>-827</v>
      </c>
    </row>
    <row r="2774" spans="1:11" x14ac:dyDescent="0.2">
      <c r="A2774" s="1">
        <v>2773</v>
      </c>
      <c r="B2774" s="1" t="s">
        <v>343</v>
      </c>
      <c r="C2774" s="1">
        <v>8</v>
      </c>
      <c r="D2774" s="1" t="s">
        <v>344</v>
      </c>
      <c r="E2774" s="1" t="s">
        <v>0</v>
      </c>
      <c r="F2774" s="1" t="s">
        <v>1</v>
      </c>
      <c r="G2774" s="1" t="s">
        <v>353</v>
      </c>
      <c r="H2774" s="1" t="s">
        <v>2</v>
      </c>
      <c r="I2774" s="1" t="s">
        <v>3</v>
      </c>
      <c r="J2774" s="1"/>
      <c r="K2774" s="234"/>
    </row>
    <row r="2775" spans="1:11" x14ac:dyDescent="0.2">
      <c r="A2775" s="1">
        <v>2774</v>
      </c>
      <c r="B2775" s="1" t="s">
        <v>343</v>
      </c>
      <c r="C2775" s="1">
        <v>8</v>
      </c>
      <c r="D2775" s="1" t="s">
        <v>344</v>
      </c>
      <c r="E2775" s="1" t="s">
        <v>0</v>
      </c>
      <c r="F2775" s="1" t="s">
        <v>1</v>
      </c>
      <c r="G2775" s="1" t="s">
        <v>353</v>
      </c>
      <c r="H2775" s="1" t="s">
        <v>4</v>
      </c>
      <c r="I2775" s="1" t="s">
        <v>5</v>
      </c>
      <c r="J2775" s="1"/>
      <c r="K2775" s="234"/>
    </row>
    <row r="2776" spans="1:11" x14ac:dyDescent="0.2">
      <c r="A2776" s="1">
        <v>2775</v>
      </c>
      <c r="B2776" s="1" t="s">
        <v>343</v>
      </c>
      <c r="C2776" s="1">
        <v>8</v>
      </c>
      <c r="D2776" s="1" t="s">
        <v>344</v>
      </c>
      <c r="E2776" s="1" t="s">
        <v>0</v>
      </c>
      <c r="F2776" s="1" t="s">
        <v>1</v>
      </c>
      <c r="G2776" s="1" t="s">
        <v>353</v>
      </c>
      <c r="H2776" s="1" t="s">
        <v>6</v>
      </c>
      <c r="I2776" s="1" t="s">
        <v>7</v>
      </c>
      <c r="J2776" s="1"/>
      <c r="K2776" s="234"/>
    </row>
    <row r="2777" spans="1:11" x14ac:dyDescent="0.2">
      <c r="A2777" s="1">
        <v>2776</v>
      </c>
      <c r="B2777" s="1" t="s">
        <v>343</v>
      </c>
      <c r="C2777" s="1">
        <v>8</v>
      </c>
      <c r="D2777" s="1" t="s">
        <v>344</v>
      </c>
      <c r="E2777" s="1" t="s">
        <v>0</v>
      </c>
      <c r="F2777" s="1" t="s">
        <v>8</v>
      </c>
      <c r="G2777" s="1" t="s">
        <v>353</v>
      </c>
      <c r="H2777" s="1" t="s">
        <v>9</v>
      </c>
      <c r="I2777" s="1" t="s">
        <v>10</v>
      </c>
      <c r="J2777" s="1"/>
      <c r="K2777" s="235"/>
    </row>
    <row r="2778" spans="1:11" x14ac:dyDescent="0.2">
      <c r="A2778" s="1">
        <v>2777</v>
      </c>
      <c r="B2778" s="1" t="s">
        <v>343</v>
      </c>
      <c r="C2778" s="1">
        <v>8</v>
      </c>
      <c r="D2778" s="1" t="s">
        <v>344</v>
      </c>
      <c r="E2778" s="1" t="s">
        <v>0</v>
      </c>
      <c r="F2778" s="1" t="s">
        <v>1</v>
      </c>
      <c r="G2778" s="1" t="s">
        <v>353</v>
      </c>
      <c r="H2778" s="1" t="s">
        <v>11</v>
      </c>
      <c r="I2778" s="1" t="s">
        <v>12</v>
      </c>
      <c r="J2778" s="1"/>
      <c r="K2778" s="234"/>
    </row>
    <row r="2779" spans="1:11" x14ac:dyDescent="0.2">
      <c r="A2779" s="1">
        <v>2778</v>
      </c>
      <c r="B2779" s="1" t="s">
        <v>343</v>
      </c>
      <c r="C2779" s="1">
        <v>8</v>
      </c>
      <c r="D2779" s="1" t="s">
        <v>344</v>
      </c>
      <c r="E2779" s="1" t="s">
        <v>0</v>
      </c>
      <c r="F2779" s="1" t="s">
        <v>1</v>
      </c>
      <c r="G2779" s="1" t="s">
        <v>353</v>
      </c>
      <c r="H2779" s="1" t="s">
        <v>13</v>
      </c>
      <c r="I2779" s="1" t="s">
        <v>14</v>
      </c>
      <c r="J2779" s="1"/>
      <c r="K2779" s="234"/>
    </row>
    <row r="2780" spans="1:11" x14ac:dyDescent="0.2">
      <c r="A2780" s="1">
        <v>2779</v>
      </c>
      <c r="B2780" s="1" t="s">
        <v>343</v>
      </c>
      <c r="C2780" s="1">
        <v>8</v>
      </c>
      <c r="D2780" s="1" t="s">
        <v>344</v>
      </c>
      <c r="E2780" s="1" t="s">
        <v>0</v>
      </c>
      <c r="F2780" s="1" t="s">
        <v>8</v>
      </c>
      <c r="G2780" s="1" t="s">
        <v>353</v>
      </c>
      <c r="H2780" s="1" t="s">
        <v>15</v>
      </c>
      <c r="I2780" s="1" t="s">
        <v>16</v>
      </c>
      <c r="J2780" s="1"/>
      <c r="K2780" s="235"/>
    </row>
    <row r="2781" spans="1:11" x14ac:dyDescent="0.2">
      <c r="A2781" s="1">
        <v>2780</v>
      </c>
      <c r="B2781" s="1" t="s">
        <v>343</v>
      </c>
      <c r="C2781" s="1">
        <v>8</v>
      </c>
      <c r="D2781" s="1" t="s">
        <v>344</v>
      </c>
      <c r="E2781" s="1" t="s">
        <v>0</v>
      </c>
      <c r="F2781" s="1" t="s">
        <v>1</v>
      </c>
      <c r="G2781" s="1" t="s">
        <v>353</v>
      </c>
      <c r="H2781" s="1" t="s">
        <v>17</v>
      </c>
      <c r="I2781" s="1" t="s">
        <v>18</v>
      </c>
      <c r="J2781" s="1"/>
      <c r="K2781" s="234"/>
    </row>
    <row r="2782" spans="1:11" x14ac:dyDescent="0.2">
      <c r="A2782" s="1">
        <v>2781</v>
      </c>
      <c r="B2782" s="1" t="s">
        <v>343</v>
      </c>
      <c r="C2782" s="1">
        <v>8</v>
      </c>
      <c r="D2782" s="1" t="s">
        <v>344</v>
      </c>
      <c r="E2782" s="1" t="s">
        <v>0</v>
      </c>
      <c r="F2782" s="1" t="s">
        <v>1</v>
      </c>
      <c r="G2782" s="1" t="s">
        <v>353</v>
      </c>
      <c r="H2782" s="1" t="s">
        <v>19</v>
      </c>
      <c r="I2782" s="1" t="s">
        <v>20</v>
      </c>
      <c r="J2782" s="1"/>
      <c r="K2782" s="234"/>
    </row>
    <row r="2783" spans="1:11" x14ac:dyDescent="0.2">
      <c r="A2783" s="1">
        <v>2782</v>
      </c>
      <c r="B2783" s="1" t="s">
        <v>343</v>
      </c>
      <c r="C2783" s="1">
        <v>8</v>
      </c>
      <c r="D2783" s="1" t="s">
        <v>344</v>
      </c>
      <c r="E2783" s="1" t="s">
        <v>0</v>
      </c>
      <c r="F2783" s="1" t="s">
        <v>1</v>
      </c>
      <c r="G2783" s="1" t="s">
        <v>353</v>
      </c>
      <c r="H2783" s="1" t="s">
        <v>21</v>
      </c>
      <c r="I2783" s="1" t="s">
        <v>22</v>
      </c>
      <c r="J2783" s="1"/>
      <c r="K2783" s="234"/>
    </row>
    <row r="2784" spans="1:11" x14ac:dyDescent="0.2">
      <c r="A2784" s="1">
        <v>2783</v>
      </c>
      <c r="B2784" s="1" t="s">
        <v>343</v>
      </c>
      <c r="C2784" s="1">
        <v>8</v>
      </c>
      <c r="D2784" s="1" t="s">
        <v>344</v>
      </c>
      <c r="E2784" s="1" t="s">
        <v>0</v>
      </c>
      <c r="F2784" s="1" t="s">
        <v>1</v>
      </c>
      <c r="G2784" s="1" t="s">
        <v>353</v>
      </c>
      <c r="H2784" s="1" t="s">
        <v>23</v>
      </c>
      <c r="I2784" s="1" t="s">
        <v>24</v>
      </c>
      <c r="J2784" s="1"/>
      <c r="K2784" s="234">
        <v>263207</v>
      </c>
    </row>
    <row r="2785" spans="1:11" x14ac:dyDescent="0.2">
      <c r="A2785" s="1">
        <v>2784</v>
      </c>
      <c r="B2785" s="1" t="s">
        <v>343</v>
      </c>
      <c r="C2785" s="1">
        <v>8</v>
      </c>
      <c r="D2785" s="1" t="s">
        <v>344</v>
      </c>
      <c r="E2785" s="1" t="s">
        <v>0</v>
      </c>
      <c r="F2785" s="1" t="s">
        <v>1</v>
      </c>
      <c r="G2785" s="1" t="s">
        <v>353</v>
      </c>
      <c r="H2785" s="1" t="s">
        <v>25</v>
      </c>
      <c r="I2785" s="1" t="s">
        <v>26</v>
      </c>
      <c r="J2785" s="1"/>
      <c r="K2785" s="234"/>
    </row>
    <row r="2786" spans="1:11" x14ac:dyDescent="0.2">
      <c r="A2786" s="1">
        <v>2785</v>
      </c>
      <c r="B2786" s="1" t="s">
        <v>343</v>
      </c>
      <c r="C2786" s="1">
        <v>8</v>
      </c>
      <c r="D2786" s="1" t="s">
        <v>344</v>
      </c>
      <c r="E2786" s="1" t="s">
        <v>0</v>
      </c>
      <c r="F2786" s="1" t="s">
        <v>1</v>
      </c>
      <c r="G2786" s="1" t="s">
        <v>353</v>
      </c>
      <c r="H2786" s="1" t="s">
        <v>27</v>
      </c>
      <c r="I2786" s="1" t="s">
        <v>28</v>
      </c>
      <c r="J2786" s="1"/>
      <c r="K2786" s="234"/>
    </row>
    <row r="2787" spans="1:11" x14ac:dyDescent="0.2">
      <c r="A2787" s="1">
        <v>2786</v>
      </c>
      <c r="B2787" s="1" t="s">
        <v>343</v>
      </c>
      <c r="C2787" s="1">
        <v>8</v>
      </c>
      <c r="D2787" s="1" t="s">
        <v>344</v>
      </c>
      <c r="E2787" s="1" t="s">
        <v>0</v>
      </c>
      <c r="F2787" s="1" t="s">
        <v>1</v>
      </c>
      <c r="G2787" s="1" t="s">
        <v>353</v>
      </c>
      <c r="H2787" s="1" t="s">
        <v>29</v>
      </c>
      <c r="I2787" s="1" t="s">
        <v>30</v>
      </c>
      <c r="J2787" s="1"/>
      <c r="K2787" s="234"/>
    </row>
    <row r="2788" spans="1:11" x14ac:dyDescent="0.2">
      <c r="A2788" s="1">
        <v>2787</v>
      </c>
      <c r="B2788" s="1" t="s">
        <v>343</v>
      </c>
      <c r="C2788" s="1">
        <v>8</v>
      </c>
      <c r="D2788" s="1" t="s">
        <v>344</v>
      </c>
      <c r="E2788" s="1" t="s">
        <v>0</v>
      </c>
      <c r="F2788" s="1" t="s">
        <v>1</v>
      </c>
      <c r="G2788" s="1" t="s">
        <v>353</v>
      </c>
      <c r="H2788" s="1" t="s">
        <v>31</v>
      </c>
      <c r="I2788" s="1" t="s">
        <v>32</v>
      </c>
      <c r="J2788" s="1"/>
      <c r="K2788" s="234"/>
    </row>
    <row r="2789" spans="1:11" x14ac:dyDescent="0.2">
      <c r="A2789" s="1">
        <v>2788</v>
      </c>
      <c r="B2789" s="1" t="s">
        <v>343</v>
      </c>
      <c r="C2789" s="1">
        <v>8</v>
      </c>
      <c r="D2789" s="1" t="s">
        <v>344</v>
      </c>
      <c r="E2789" s="1" t="s">
        <v>0</v>
      </c>
      <c r="F2789" s="1" t="s">
        <v>1</v>
      </c>
      <c r="G2789" s="1" t="s">
        <v>353</v>
      </c>
      <c r="H2789" s="1" t="s">
        <v>33</v>
      </c>
      <c r="I2789" s="1" t="s">
        <v>34</v>
      </c>
      <c r="J2789" s="1"/>
      <c r="K2789" s="234"/>
    </row>
    <row r="2790" spans="1:11" x14ac:dyDescent="0.2">
      <c r="A2790" s="1">
        <v>2789</v>
      </c>
      <c r="B2790" s="1" t="s">
        <v>343</v>
      </c>
      <c r="C2790" s="1">
        <v>8</v>
      </c>
      <c r="D2790" s="1" t="s">
        <v>344</v>
      </c>
      <c r="E2790" s="1" t="s">
        <v>0</v>
      </c>
      <c r="F2790" s="1" t="s">
        <v>1</v>
      </c>
      <c r="G2790" s="1" t="s">
        <v>353</v>
      </c>
      <c r="H2790" s="1" t="s">
        <v>35</v>
      </c>
      <c r="I2790" s="1" t="s">
        <v>36</v>
      </c>
      <c r="J2790" s="1"/>
      <c r="K2790" s="234"/>
    </row>
    <row r="2791" spans="1:11" x14ac:dyDescent="0.2">
      <c r="A2791" s="1">
        <v>2790</v>
      </c>
      <c r="B2791" s="1" t="s">
        <v>343</v>
      </c>
      <c r="C2791" s="1">
        <v>8</v>
      </c>
      <c r="D2791" s="1" t="s">
        <v>344</v>
      </c>
      <c r="E2791" s="1" t="s">
        <v>0</v>
      </c>
      <c r="F2791" s="1" t="s">
        <v>1</v>
      </c>
      <c r="G2791" s="1" t="s">
        <v>353</v>
      </c>
      <c r="H2791" s="1" t="s">
        <v>37</v>
      </c>
      <c r="I2791" s="1" t="s">
        <v>38</v>
      </c>
      <c r="J2791" s="1"/>
      <c r="K2791" s="234"/>
    </row>
    <row r="2792" spans="1:11" x14ac:dyDescent="0.2">
      <c r="A2792" s="1">
        <v>2791</v>
      </c>
      <c r="B2792" s="1" t="s">
        <v>343</v>
      </c>
      <c r="C2792" s="1">
        <v>8</v>
      </c>
      <c r="D2792" s="1" t="s">
        <v>344</v>
      </c>
      <c r="E2792" s="1" t="s">
        <v>0</v>
      </c>
      <c r="F2792" s="1" t="s">
        <v>1</v>
      </c>
      <c r="G2792" s="1" t="s">
        <v>353</v>
      </c>
      <c r="H2792" s="1" t="s">
        <v>39</v>
      </c>
      <c r="I2792" s="1" t="s">
        <v>40</v>
      </c>
      <c r="J2792" s="1"/>
      <c r="K2792" s="234"/>
    </row>
    <row r="2793" spans="1:11" x14ac:dyDescent="0.2">
      <c r="A2793" s="1">
        <v>2792</v>
      </c>
      <c r="B2793" s="1" t="s">
        <v>343</v>
      </c>
      <c r="C2793" s="1">
        <v>8</v>
      </c>
      <c r="D2793" s="1" t="s">
        <v>344</v>
      </c>
      <c r="E2793" s="1" t="s">
        <v>0</v>
      </c>
      <c r="F2793" s="1" t="s">
        <v>1</v>
      </c>
      <c r="G2793" s="1" t="s">
        <v>353</v>
      </c>
      <c r="H2793" s="1" t="s">
        <v>41</v>
      </c>
      <c r="I2793" s="1" t="s">
        <v>42</v>
      </c>
      <c r="J2793" s="1"/>
      <c r="K2793" s="234"/>
    </row>
    <row r="2794" spans="1:11" x14ac:dyDescent="0.2">
      <c r="A2794" s="1">
        <v>2793</v>
      </c>
      <c r="B2794" s="1" t="s">
        <v>343</v>
      </c>
      <c r="C2794" s="1">
        <v>8</v>
      </c>
      <c r="D2794" s="1" t="s">
        <v>344</v>
      </c>
      <c r="E2794" s="1" t="s">
        <v>0</v>
      </c>
      <c r="F2794" s="1" t="s">
        <v>1</v>
      </c>
      <c r="G2794" s="1" t="s">
        <v>353</v>
      </c>
      <c r="H2794" s="1" t="s">
        <v>43</v>
      </c>
      <c r="I2794" s="1" t="s">
        <v>44</v>
      </c>
      <c r="J2794" s="1"/>
      <c r="K2794" s="234"/>
    </row>
    <row r="2795" spans="1:11" x14ac:dyDescent="0.2">
      <c r="A2795" s="1">
        <v>2794</v>
      </c>
      <c r="B2795" s="1" t="s">
        <v>343</v>
      </c>
      <c r="C2795" s="1">
        <v>8</v>
      </c>
      <c r="D2795" s="1" t="s">
        <v>344</v>
      </c>
      <c r="E2795" s="1" t="s">
        <v>0</v>
      </c>
      <c r="F2795" s="1" t="s">
        <v>1</v>
      </c>
      <c r="G2795" s="1" t="s">
        <v>353</v>
      </c>
      <c r="H2795" s="1" t="s">
        <v>45</v>
      </c>
      <c r="I2795" s="1" t="s">
        <v>46</v>
      </c>
      <c r="J2795" s="1"/>
      <c r="K2795" s="234"/>
    </row>
    <row r="2796" spans="1:11" x14ac:dyDescent="0.2">
      <c r="A2796" s="1">
        <v>2795</v>
      </c>
      <c r="B2796" s="1" t="s">
        <v>343</v>
      </c>
      <c r="C2796" s="1">
        <v>8</v>
      </c>
      <c r="D2796" s="1" t="s">
        <v>344</v>
      </c>
      <c r="E2796" s="1" t="s">
        <v>0</v>
      </c>
      <c r="F2796" s="1" t="s">
        <v>1</v>
      </c>
      <c r="G2796" s="1" t="s">
        <v>353</v>
      </c>
      <c r="H2796" s="1" t="s">
        <v>47</v>
      </c>
      <c r="I2796" s="1" t="s">
        <v>48</v>
      </c>
      <c r="J2796" s="1"/>
      <c r="K2796" s="234"/>
    </row>
    <row r="2797" spans="1:11" x14ac:dyDescent="0.2">
      <c r="A2797" s="1">
        <v>2796</v>
      </c>
      <c r="B2797" s="1" t="s">
        <v>343</v>
      </c>
      <c r="C2797" s="1">
        <v>8</v>
      </c>
      <c r="D2797" s="1" t="s">
        <v>344</v>
      </c>
      <c r="E2797" s="1" t="s">
        <v>0</v>
      </c>
      <c r="F2797" s="1" t="s">
        <v>1</v>
      </c>
      <c r="G2797" s="1" t="s">
        <v>353</v>
      </c>
      <c r="H2797" s="1" t="s">
        <v>49</v>
      </c>
      <c r="I2797" s="1" t="s">
        <v>50</v>
      </c>
      <c r="J2797" s="1"/>
      <c r="K2797" s="234"/>
    </row>
    <row r="2798" spans="1:11" x14ac:dyDescent="0.2">
      <c r="A2798" s="1">
        <v>2797</v>
      </c>
      <c r="B2798" s="1" t="s">
        <v>343</v>
      </c>
      <c r="C2798" s="1">
        <v>8</v>
      </c>
      <c r="D2798" s="1" t="s">
        <v>344</v>
      </c>
      <c r="E2798" s="1" t="s">
        <v>0</v>
      </c>
      <c r="F2798" s="1" t="s">
        <v>1</v>
      </c>
      <c r="G2798" s="1" t="s">
        <v>353</v>
      </c>
      <c r="H2798" s="1" t="s">
        <v>51</v>
      </c>
      <c r="I2798" s="1" t="s">
        <v>52</v>
      </c>
      <c r="J2798" s="1"/>
      <c r="K2798" s="234"/>
    </row>
    <row r="2799" spans="1:11" x14ac:dyDescent="0.2">
      <c r="A2799" s="1">
        <v>2798</v>
      </c>
      <c r="B2799" s="1" t="s">
        <v>343</v>
      </c>
      <c r="C2799" s="1">
        <v>8</v>
      </c>
      <c r="D2799" s="1" t="s">
        <v>344</v>
      </c>
      <c r="E2799" s="1" t="s">
        <v>0</v>
      </c>
      <c r="F2799" s="1" t="s">
        <v>1</v>
      </c>
      <c r="G2799" s="1" t="s">
        <v>353</v>
      </c>
      <c r="H2799" s="1" t="s">
        <v>53</v>
      </c>
      <c r="I2799" s="1" t="s">
        <v>54</v>
      </c>
      <c r="J2799" s="1"/>
      <c r="K2799" s="234"/>
    </row>
    <row r="2800" spans="1:11" x14ac:dyDescent="0.2">
      <c r="A2800" s="1">
        <v>2799</v>
      </c>
      <c r="B2800" s="1" t="s">
        <v>343</v>
      </c>
      <c r="C2800" s="1">
        <v>8</v>
      </c>
      <c r="D2800" s="1" t="s">
        <v>344</v>
      </c>
      <c r="E2800" s="1" t="s">
        <v>0</v>
      </c>
      <c r="F2800" s="1" t="s">
        <v>1</v>
      </c>
      <c r="G2800" s="1" t="s">
        <v>353</v>
      </c>
      <c r="H2800" s="1" t="s">
        <v>55</v>
      </c>
      <c r="I2800" s="1" t="s">
        <v>56</v>
      </c>
      <c r="J2800" s="1"/>
      <c r="K2800" s="234"/>
    </row>
    <row r="2801" spans="1:11" x14ac:dyDescent="0.2">
      <c r="A2801" s="1">
        <v>2800</v>
      </c>
      <c r="B2801" s="1" t="s">
        <v>343</v>
      </c>
      <c r="C2801" s="1">
        <v>8</v>
      </c>
      <c r="D2801" s="1" t="s">
        <v>344</v>
      </c>
      <c r="E2801" s="1" t="s">
        <v>0</v>
      </c>
      <c r="F2801" s="1" t="s">
        <v>1</v>
      </c>
      <c r="G2801" s="1" t="s">
        <v>353</v>
      </c>
      <c r="H2801" s="1" t="s">
        <v>57</v>
      </c>
      <c r="I2801" s="1" t="s">
        <v>58</v>
      </c>
      <c r="J2801" s="1"/>
      <c r="K2801" s="234"/>
    </row>
    <row r="2802" spans="1:11" x14ac:dyDescent="0.2">
      <c r="A2802" s="1">
        <v>2801</v>
      </c>
      <c r="B2802" s="1" t="s">
        <v>343</v>
      </c>
      <c r="C2802" s="1">
        <v>8</v>
      </c>
      <c r="D2802" s="1" t="s">
        <v>344</v>
      </c>
      <c r="E2802" s="1" t="s">
        <v>0</v>
      </c>
      <c r="F2802" s="1" t="s">
        <v>1</v>
      </c>
      <c r="G2802" s="1" t="s">
        <v>353</v>
      </c>
      <c r="H2802" s="1" t="s">
        <v>59</v>
      </c>
      <c r="I2802" s="1" t="s">
        <v>60</v>
      </c>
      <c r="J2802" s="1"/>
      <c r="K2802" s="234">
        <v>1659</v>
      </c>
    </row>
    <row r="2803" spans="1:11" x14ac:dyDescent="0.2">
      <c r="A2803" s="1">
        <v>2802</v>
      </c>
      <c r="B2803" s="1" t="s">
        <v>343</v>
      </c>
      <c r="C2803" s="1">
        <v>8</v>
      </c>
      <c r="D2803" s="1" t="s">
        <v>344</v>
      </c>
      <c r="E2803" s="1" t="s">
        <v>0</v>
      </c>
      <c r="F2803" s="1" t="s">
        <v>1</v>
      </c>
      <c r="G2803" s="1" t="s">
        <v>353</v>
      </c>
      <c r="H2803" s="1" t="s">
        <v>61</v>
      </c>
      <c r="I2803" s="1" t="s">
        <v>62</v>
      </c>
      <c r="J2803" s="1"/>
      <c r="K2803" s="234"/>
    </row>
    <row r="2804" spans="1:11" x14ac:dyDescent="0.2">
      <c r="A2804" s="1">
        <v>2803</v>
      </c>
      <c r="B2804" s="1" t="s">
        <v>343</v>
      </c>
      <c r="C2804" s="1">
        <v>8</v>
      </c>
      <c r="D2804" s="1" t="s">
        <v>344</v>
      </c>
      <c r="E2804" s="1" t="s">
        <v>0</v>
      </c>
      <c r="F2804" s="1" t="s">
        <v>1</v>
      </c>
      <c r="G2804" s="1" t="s">
        <v>353</v>
      </c>
      <c r="H2804" s="1" t="s">
        <v>63</v>
      </c>
      <c r="I2804" s="1" t="s">
        <v>64</v>
      </c>
      <c r="J2804" s="1"/>
      <c r="K2804" s="234"/>
    </row>
    <row r="2805" spans="1:11" x14ac:dyDescent="0.2">
      <c r="A2805" s="1">
        <v>2804</v>
      </c>
      <c r="B2805" s="1" t="s">
        <v>343</v>
      </c>
      <c r="C2805" s="1">
        <v>8</v>
      </c>
      <c r="D2805" s="1" t="s">
        <v>344</v>
      </c>
      <c r="E2805" s="1" t="s">
        <v>0</v>
      </c>
      <c r="F2805" s="1" t="s">
        <v>1</v>
      </c>
      <c r="G2805" s="1" t="s">
        <v>353</v>
      </c>
      <c r="H2805" s="1" t="s">
        <v>65</v>
      </c>
      <c r="I2805" s="1" t="s">
        <v>66</v>
      </c>
      <c r="J2805" s="1"/>
      <c r="K2805" s="234"/>
    </row>
    <row r="2806" spans="1:11" x14ac:dyDescent="0.2">
      <c r="A2806" s="1">
        <v>2805</v>
      </c>
      <c r="B2806" s="1" t="s">
        <v>343</v>
      </c>
      <c r="C2806" s="1">
        <v>8</v>
      </c>
      <c r="D2806" s="1" t="s">
        <v>344</v>
      </c>
      <c r="E2806" s="1" t="s">
        <v>0</v>
      </c>
      <c r="F2806" s="1" t="s">
        <v>1</v>
      </c>
      <c r="G2806" s="1" t="s">
        <v>353</v>
      </c>
      <c r="H2806" s="1" t="s">
        <v>67</v>
      </c>
      <c r="I2806" s="1" t="s">
        <v>68</v>
      </c>
      <c r="J2806" s="1"/>
      <c r="K2806" s="234"/>
    </row>
    <row r="2807" spans="1:11" x14ac:dyDescent="0.2">
      <c r="A2807" s="1">
        <v>2806</v>
      </c>
      <c r="B2807" s="1" t="s">
        <v>343</v>
      </c>
      <c r="C2807" s="1">
        <v>8</v>
      </c>
      <c r="D2807" s="1" t="s">
        <v>344</v>
      </c>
      <c r="E2807" s="1" t="s">
        <v>0</v>
      </c>
      <c r="F2807" s="1" t="s">
        <v>1</v>
      </c>
      <c r="G2807" s="1" t="s">
        <v>353</v>
      </c>
      <c r="H2807" s="1" t="s">
        <v>69</v>
      </c>
      <c r="I2807" s="1" t="s">
        <v>70</v>
      </c>
      <c r="J2807" s="1"/>
      <c r="K2807" s="234"/>
    </row>
    <row r="2808" spans="1:11" x14ac:dyDescent="0.2">
      <c r="A2808" s="1">
        <v>2807</v>
      </c>
      <c r="B2808" s="1" t="s">
        <v>343</v>
      </c>
      <c r="C2808" s="1">
        <v>8</v>
      </c>
      <c r="D2808" s="1" t="s">
        <v>344</v>
      </c>
      <c r="E2808" s="1" t="s">
        <v>0</v>
      </c>
      <c r="F2808" s="1" t="s">
        <v>1</v>
      </c>
      <c r="G2808" s="1" t="s">
        <v>353</v>
      </c>
      <c r="H2808" s="1" t="s">
        <v>71</v>
      </c>
      <c r="I2808" s="1" t="s">
        <v>72</v>
      </c>
      <c r="J2808" s="1"/>
      <c r="K2808" s="234"/>
    </row>
    <row r="2809" spans="1:11" x14ac:dyDescent="0.2">
      <c r="A2809" s="1">
        <v>2808</v>
      </c>
      <c r="B2809" s="1" t="s">
        <v>343</v>
      </c>
      <c r="C2809" s="1">
        <v>8</v>
      </c>
      <c r="D2809" s="1" t="s">
        <v>344</v>
      </c>
      <c r="E2809" s="1" t="s">
        <v>0</v>
      </c>
      <c r="F2809" s="1" t="s">
        <v>1</v>
      </c>
      <c r="G2809" s="1" t="s">
        <v>353</v>
      </c>
      <c r="H2809" s="1" t="s">
        <v>73</v>
      </c>
      <c r="I2809" s="1" t="s">
        <v>74</v>
      </c>
      <c r="J2809" s="1"/>
      <c r="K2809" s="234"/>
    </row>
    <row r="2810" spans="1:11" x14ac:dyDescent="0.2">
      <c r="A2810" s="1">
        <v>2809</v>
      </c>
      <c r="B2810" s="1" t="s">
        <v>343</v>
      </c>
      <c r="C2810" s="1">
        <v>8</v>
      </c>
      <c r="D2810" s="1" t="s">
        <v>344</v>
      </c>
      <c r="E2810" s="1" t="s">
        <v>0</v>
      </c>
      <c r="F2810" s="1" t="s">
        <v>1</v>
      </c>
      <c r="G2810" s="1" t="s">
        <v>353</v>
      </c>
      <c r="H2810" s="1" t="s">
        <v>75</v>
      </c>
      <c r="I2810" s="1" t="s">
        <v>76</v>
      </c>
      <c r="J2810" s="1"/>
      <c r="K2810" s="234"/>
    </row>
    <row r="2811" spans="1:11" x14ac:dyDescent="0.2">
      <c r="A2811" s="1">
        <v>2810</v>
      </c>
      <c r="B2811" s="1" t="s">
        <v>343</v>
      </c>
      <c r="C2811" s="1">
        <v>8</v>
      </c>
      <c r="D2811" s="1" t="s">
        <v>344</v>
      </c>
      <c r="E2811" s="1" t="s">
        <v>0</v>
      </c>
      <c r="F2811" s="1" t="s">
        <v>1</v>
      </c>
      <c r="G2811" s="1" t="s">
        <v>353</v>
      </c>
      <c r="H2811" s="1" t="s">
        <v>77</v>
      </c>
      <c r="I2811" s="1" t="s">
        <v>78</v>
      </c>
      <c r="J2811" s="1"/>
      <c r="K2811" s="234"/>
    </row>
    <row r="2812" spans="1:11" x14ac:dyDescent="0.2">
      <c r="A2812" s="1">
        <v>2811</v>
      </c>
      <c r="B2812" s="1" t="s">
        <v>343</v>
      </c>
      <c r="C2812" s="1">
        <v>8</v>
      </c>
      <c r="D2812" s="1" t="s">
        <v>344</v>
      </c>
      <c r="E2812" s="1" t="s">
        <v>0</v>
      </c>
      <c r="F2812" s="1" t="s">
        <v>1</v>
      </c>
      <c r="G2812" s="1" t="s">
        <v>353</v>
      </c>
      <c r="H2812" s="1" t="s">
        <v>79</v>
      </c>
      <c r="I2812" s="1" t="s">
        <v>80</v>
      </c>
      <c r="J2812" s="1"/>
      <c r="K2812" s="234"/>
    </row>
    <row r="2813" spans="1:11" x14ac:dyDescent="0.2">
      <c r="A2813" s="1">
        <v>2812</v>
      </c>
      <c r="B2813" s="1" t="s">
        <v>343</v>
      </c>
      <c r="C2813" s="1">
        <v>8</v>
      </c>
      <c r="D2813" s="1" t="s">
        <v>344</v>
      </c>
      <c r="E2813" s="1" t="s">
        <v>0</v>
      </c>
      <c r="F2813" s="1" t="s">
        <v>1</v>
      </c>
      <c r="G2813" s="1" t="s">
        <v>353</v>
      </c>
      <c r="H2813" s="1" t="s">
        <v>81</v>
      </c>
      <c r="I2813" s="1" t="s">
        <v>82</v>
      </c>
      <c r="J2813" s="1"/>
      <c r="K2813" s="234"/>
    </row>
    <row r="2814" spans="1:11" x14ac:dyDescent="0.2">
      <c r="A2814" s="1">
        <v>2813</v>
      </c>
      <c r="B2814" s="1" t="s">
        <v>343</v>
      </c>
      <c r="C2814" s="1">
        <v>8</v>
      </c>
      <c r="D2814" s="1" t="s">
        <v>344</v>
      </c>
      <c r="E2814" s="1" t="s">
        <v>0</v>
      </c>
      <c r="F2814" s="1" t="s">
        <v>1</v>
      </c>
      <c r="G2814" s="1" t="s">
        <v>353</v>
      </c>
      <c r="H2814" s="1" t="s">
        <v>83</v>
      </c>
      <c r="I2814" s="1" t="s">
        <v>84</v>
      </c>
      <c r="J2814" s="1"/>
      <c r="K2814" s="234"/>
    </row>
    <row r="2815" spans="1:11" x14ac:dyDescent="0.2">
      <c r="A2815" s="1">
        <v>2814</v>
      </c>
      <c r="B2815" s="1" t="s">
        <v>343</v>
      </c>
      <c r="C2815" s="1">
        <v>8</v>
      </c>
      <c r="D2815" s="1" t="s">
        <v>344</v>
      </c>
      <c r="E2815" s="1" t="s">
        <v>0</v>
      </c>
      <c r="F2815" s="1" t="s">
        <v>1</v>
      </c>
      <c r="G2815" s="1" t="s">
        <v>353</v>
      </c>
      <c r="H2815" s="1" t="s">
        <v>85</v>
      </c>
      <c r="I2815" s="1" t="s">
        <v>86</v>
      </c>
      <c r="J2815" s="1"/>
      <c r="K2815" s="234"/>
    </row>
    <row r="2816" spans="1:11" x14ac:dyDescent="0.2">
      <c r="A2816" s="1">
        <v>2815</v>
      </c>
      <c r="B2816" s="1" t="s">
        <v>343</v>
      </c>
      <c r="C2816" s="1">
        <v>8</v>
      </c>
      <c r="D2816" s="1" t="s">
        <v>344</v>
      </c>
      <c r="E2816" s="1" t="s">
        <v>0</v>
      </c>
      <c r="F2816" s="1" t="s">
        <v>8</v>
      </c>
      <c r="G2816" s="1" t="s">
        <v>353</v>
      </c>
      <c r="H2816" s="1" t="s">
        <v>87</v>
      </c>
      <c r="I2816" s="1" t="s">
        <v>88</v>
      </c>
      <c r="J2816" s="1"/>
      <c r="K2816" s="236">
        <v>264866</v>
      </c>
    </row>
    <row r="2817" spans="1:11" x14ac:dyDescent="0.2">
      <c r="A2817" s="1">
        <v>2816</v>
      </c>
      <c r="B2817" s="1" t="s">
        <v>343</v>
      </c>
      <c r="C2817" s="1">
        <v>8</v>
      </c>
      <c r="D2817" s="1" t="s">
        <v>344</v>
      </c>
      <c r="E2817" s="1" t="s">
        <v>0</v>
      </c>
      <c r="F2817" s="1" t="s">
        <v>1</v>
      </c>
      <c r="G2817" s="1" t="s">
        <v>353</v>
      </c>
      <c r="H2817" s="1" t="s">
        <v>89</v>
      </c>
      <c r="I2817" s="1" t="s">
        <v>90</v>
      </c>
      <c r="J2817" s="1"/>
      <c r="K2817" s="234"/>
    </row>
    <row r="2818" spans="1:11" x14ac:dyDescent="0.2">
      <c r="A2818" s="1">
        <v>2817</v>
      </c>
      <c r="B2818" s="1" t="s">
        <v>343</v>
      </c>
      <c r="C2818" s="1">
        <v>8</v>
      </c>
      <c r="D2818" s="1" t="s">
        <v>344</v>
      </c>
      <c r="E2818" s="1" t="s">
        <v>0</v>
      </c>
      <c r="F2818" s="1" t="s">
        <v>1</v>
      </c>
      <c r="G2818" s="1" t="s">
        <v>353</v>
      </c>
      <c r="H2818" s="1" t="s">
        <v>91</v>
      </c>
      <c r="I2818" s="1" t="s">
        <v>92</v>
      </c>
      <c r="J2818" s="1"/>
      <c r="K2818" s="234"/>
    </row>
    <row r="2819" spans="1:11" x14ac:dyDescent="0.2">
      <c r="A2819" s="1">
        <v>2818</v>
      </c>
      <c r="B2819" s="1" t="s">
        <v>343</v>
      </c>
      <c r="C2819" s="1">
        <v>8</v>
      </c>
      <c r="D2819" s="1" t="s">
        <v>344</v>
      </c>
      <c r="E2819" s="1" t="s">
        <v>0</v>
      </c>
      <c r="F2819" s="1" t="s">
        <v>1</v>
      </c>
      <c r="G2819" s="1" t="s">
        <v>353</v>
      </c>
      <c r="H2819" s="1" t="s">
        <v>93</v>
      </c>
      <c r="I2819" s="1" t="s">
        <v>94</v>
      </c>
      <c r="J2819" s="1"/>
      <c r="K2819" s="234"/>
    </row>
    <row r="2820" spans="1:11" x14ac:dyDescent="0.2">
      <c r="A2820" s="1">
        <v>2819</v>
      </c>
      <c r="B2820" s="1" t="s">
        <v>343</v>
      </c>
      <c r="C2820" s="1">
        <v>8</v>
      </c>
      <c r="D2820" s="1" t="s">
        <v>344</v>
      </c>
      <c r="E2820" s="1" t="s">
        <v>0</v>
      </c>
      <c r="F2820" s="1" t="s">
        <v>1</v>
      </c>
      <c r="G2820" s="1" t="s">
        <v>353</v>
      </c>
      <c r="H2820" s="1" t="s">
        <v>95</v>
      </c>
      <c r="I2820" s="1" t="s">
        <v>96</v>
      </c>
      <c r="J2820" s="1"/>
      <c r="K2820" s="234"/>
    </row>
    <row r="2821" spans="1:11" x14ac:dyDescent="0.2">
      <c r="A2821" s="1">
        <v>2820</v>
      </c>
      <c r="B2821" s="1" t="s">
        <v>343</v>
      </c>
      <c r="C2821" s="1">
        <v>8</v>
      </c>
      <c r="D2821" s="1" t="s">
        <v>344</v>
      </c>
      <c r="E2821" s="1" t="s">
        <v>0</v>
      </c>
      <c r="F2821" s="1" t="s">
        <v>1</v>
      </c>
      <c r="G2821" s="1" t="s">
        <v>353</v>
      </c>
      <c r="H2821" s="1" t="s">
        <v>97</v>
      </c>
      <c r="I2821" s="1" t="s">
        <v>98</v>
      </c>
      <c r="J2821" s="1"/>
      <c r="K2821" s="234"/>
    </row>
    <row r="2822" spans="1:11" x14ac:dyDescent="0.2">
      <c r="A2822" s="1">
        <v>2821</v>
      </c>
      <c r="B2822" s="1" t="s">
        <v>343</v>
      </c>
      <c r="C2822" s="1">
        <v>8</v>
      </c>
      <c r="D2822" s="1" t="s">
        <v>344</v>
      </c>
      <c r="E2822" s="1" t="s">
        <v>0</v>
      </c>
      <c r="F2822" s="1" t="s">
        <v>1</v>
      </c>
      <c r="G2822" s="1" t="s">
        <v>353</v>
      </c>
      <c r="H2822" s="1" t="s">
        <v>99</v>
      </c>
      <c r="I2822" s="1" t="s">
        <v>100</v>
      </c>
      <c r="J2822" s="1"/>
      <c r="K2822" s="234">
        <v>19875</v>
      </c>
    </row>
    <row r="2823" spans="1:11" x14ac:dyDescent="0.2">
      <c r="A2823" s="1">
        <v>2822</v>
      </c>
      <c r="B2823" s="1" t="s">
        <v>343</v>
      </c>
      <c r="C2823" s="1">
        <v>8</v>
      </c>
      <c r="D2823" s="1" t="s">
        <v>344</v>
      </c>
      <c r="E2823" s="1" t="s">
        <v>0</v>
      </c>
      <c r="F2823" s="1" t="s">
        <v>1</v>
      </c>
      <c r="G2823" s="1" t="s">
        <v>353</v>
      </c>
      <c r="H2823" s="1" t="s">
        <v>101</v>
      </c>
      <c r="I2823" s="1" t="s">
        <v>102</v>
      </c>
      <c r="J2823" s="1"/>
      <c r="K2823" s="234"/>
    </row>
    <row r="2824" spans="1:11" x14ac:dyDescent="0.2">
      <c r="A2824" s="1">
        <v>2823</v>
      </c>
      <c r="B2824" s="1" t="s">
        <v>343</v>
      </c>
      <c r="C2824" s="1">
        <v>8</v>
      </c>
      <c r="D2824" s="1" t="s">
        <v>344</v>
      </c>
      <c r="E2824" s="1" t="s">
        <v>0</v>
      </c>
      <c r="F2824" s="1" t="s">
        <v>1</v>
      </c>
      <c r="G2824" s="1" t="s">
        <v>353</v>
      </c>
      <c r="H2824" s="1" t="s">
        <v>103</v>
      </c>
      <c r="I2824" s="1" t="s">
        <v>104</v>
      </c>
      <c r="J2824" s="1"/>
      <c r="K2824" s="234"/>
    </row>
    <row r="2825" spans="1:11" x14ac:dyDescent="0.2">
      <c r="A2825" s="1">
        <v>2824</v>
      </c>
      <c r="B2825" s="1" t="s">
        <v>343</v>
      </c>
      <c r="C2825" s="1">
        <v>8</v>
      </c>
      <c r="D2825" s="1" t="s">
        <v>344</v>
      </c>
      <c r="E2825" s="1" t="s">
        <v>0</v>
      </c>
      <c r="F2825" s="1" t="s">
        <v>1</v>
      </c>
      <c r="G2825" s="1" t="s">
        <v>353</v>
      </c>
      <c r="H2825" s="1" t="s">
        <v>105</v>
      </c>
      <c r="I2825" s="1" t="s">
        <v>106</v>
      </c>
      <c r="J2825" s="1"/>
      <c r="K2825" s="234"/>
    </row>
    <row r="2826" spans="1:11" x14ac:dyDescent="0.2">
      <c r="A2826" s="1">
        <v>2825</v>
      </c>
      <c r="B2826" s="1" t="s">
        <v>343</v>
      </c>
      <c r="C2826" s="1">
        <v>8</v>
      </c>
      <c r="D2826" s="1" t="s">
        <v>344</v>
      </c>
      <c r="E2826" s="1" t="s">
        <v>0</v>
      </c>
      <c r="F2826" s="1" t="s">
        <v>8</v>
      </c>
      <c r="G2826" s="1" t="s">
        <v>353</v>
      </c>
      <c r="H2826" s="1" t="s">
        <v>107</v>
      </c>
      <c r="I2826" s="1" t="s">
        <v>108</v>
      </c>
      <c r="J2826" s="1"/>
      <c r="K2826" s="236">
        <v>284741</v>
      </c>
    </row>
    <row r="2827" spans="1:11" x14ac:dyDescent="0.2">
      <c r="A2827" s="1">
        <v>2826</v>
      </c>
      <c r="B2827" s="1" t="s">
        <v>343</v>
      </c>
      <c r="C2827" s="1">
        <v>8</v>
      </c>
      <c r="D2827" s="1" t="s">
        <v>344</v>
      </c>
      <c r="E2827" s="1" t="s">
        <v>109</v>
      </c>
      <c r="F2827" s="1" t="s">
        <v>1</v>
      </c>
      <c r="G2827" s="1" t="s">
        <v>354</v>
      </c>
      <c r="H2827" s="1" t="s">
        <v>110</v>
      </c>
      <c r="I2827" s="1" t="s">
        <v>111</v>
      </c>
      <c r="J2827" s="237">
        <v>1</v>
      </c>
      <c r="K2827" s="234">
        <v>57920</v>
      </c>
    </row>
    <row r="2828" spans="1:11" x14ac:dyDescent="0.2">
      <c r="A2828" s="1">
        <v>2827</v>
      </c>
      <c r="B2828" s="1" t="s">
        <v>343</v>
      </c>
      <c r="C2828" s="1">
        <v>8</v>
      </c>
      <c r="D2828" s="1" t="s">
        <v>344</v>
      </c>
      <c r="E2828" s="1" t="s">
        <v>109</v>
      </c>
      <c r="F2828" s="1" t="s">
        <v>1</v>
      </c>
      <c r="G2828" s="1" t="s">
        <v>354</v>
      </c>
      <c r="H2828" s="1" t="s">
        <v>112</v>
      </c>
      <c r="I2828" s="1" t="s">
        <v>113</v>
      </c>
      <c r="J2828" s="237"/>
      <c r="K2828" s="234"/>
    </row>
    <row r="2829" spans="1:11" x14ac:dyDescent="0.2">
      <c r="A2829" s="1">
        <v>2828</v>
      </c>
      <c r="B2829" s="1" t="s">
        <v>343</v>
      </c>
      <c r="C2829" s="1">
        <v>8</v>
      </c>
      <c r="D2829" s="1" t="s">
        <v>344</v>
      </c>
      <c r="E2829" s="1" t="s">
        <v>109</v>
      </c>
      <c r="F2829" s="1" t="s">
        <v>1</v>
      </c>
      <c r="G2829" s="1" t="s">
        <v>354</v>
      </c>
      <c r="H2829" s="1" t="s">
        <v>114</v>
      </c>
      <c r="I2829" s="1" t="s">
        <v>115</v>
      </c>
      <c r="J2829" s="237"/>
      <c r="K2829" s="234"/>
    </row>
    <row r="2830" spans="1:11" x14ac:dyDescent="0.2">
      <c r="A2830" s="1">
        <v>2829</v>
      </c>
      <c r="B2830" s="1" t="s">
        <v>343</v>
      </c>
      <c r="C2830" s="1">
        <v>8</v>
      </c>
      <c r="D2830" s="1" t="s">
        <v>344</v>
      </c>
      <c r="E2830" s="1" t="s">
        <v>109</v>
      </c>
      <c r="F2830" s="1" t="s">
        <v>1</v>
      </c>
      <c r="G2830" s="1" t="s">
        <v>355</v>
      </c>
      <c r="H2830" s="1" t="s">
        <v>116</v>
      </c>
      <c r="I2830" s="1" t="s">
        <v>117</v>
      </c>
      <c r="J2830" s="237"/>
      <c r="K2830" s="234"/>
    </row>
    <row r="2831" spans="1:11" x14ac:dyDescent="0.2">
      <c r="A2831" s="1">
        <v>2830</v>
      </c>
      <c r="B2831" s="1" t="s">
        <v>343</v>
      </c>
      <c r="C2831" s="1">
        <v>8</v>
      </c>
      <c r="D2831" s="1" t="s">
        <v>344</v>
      </c>
      <c r="E2831" s="1" t="s">
        <v>109</v>
      </c>
      <c r="F2831" s="1" t="s">
        <v>1</v>
      </c>
      <c r="G2831" s="1" t="s">
        <v>355</v>
      </c>
      <c r="H2831" s="1" t="s">
        <v>118</v>
      </c>
      <c r="I2831" s="1" t="s">
        <v>119</v>
      </c>
      <c r="J2831" s="237"/>
      <c r="K2831" s="234"/>
    </row>
    <row r="2832" spans="1:11" x14ac:dyDescent="0.2">
      <c r="A2832" s="1">
        <v>2831</v>
      </c>
      <c r="B2832" s="1" t="s">
        <v>343</v>
      </c>
      <c r="C2832" s="1">
        <v>8</v>
      </c>
      <c r="D2832" s="1" t="s">
        <v>344</v>
      </c>
      <c r="E2832" s="1" t="s">
        <v>109</v>
      </c>
      <c r="F2832" s="1" t="s">
        <v>1</v>
      </c>
      <c r="G2832" s="1" t="s">
        <v>355</v>
      </c>
      <c r="H2832" s="1" t="s">
        <v>120</v>
      </c>
      <c r="I2832" s="1" t="s">
        <v>121</v>
      </c>
      <c r="J2832" s="237"/>
      <c r="K2832" s="234"/>
    </row>
    <row r="2833" spans="1:11" x14ac:dyDescent="0.2">
      <c r="A2833" s="1">
        <v>2832</v>
      </c>
      <c r="B2833" s="1" t="s">
        <v>343</v>
      </c>
      <c r="C2833" s="1">
        <v>8</v>
      </c>
      <c r="D2833" s="1" t="s">
        <v>344</v>
      </c>
      <c r="E2833" s="1" t="s">
        <v>109</v>
      </c>
      <c r="F2833" s="1" t="s">
        <v>1</v>
      </c>
      <c r="G2833" s="1" t="s">
        <v>355</v>
      </c>
      <c r="H2833" s="1" t="s">
        <v>122</v>
      </c>
      <c r="I2833" s="1" t="s">
        <v>123</v>
      </c>
      <c r="J2833" s="237"/>
      <c r="K2833" s="234"/>
    </row>
    <row r="2834" spans="1:11" x14ac:dyDescent="0.2">
      <c r="A2834" s="1">
        <v>2833</v>
      </c>
      <c r="B2834" s="1" t="s">
        <v>343</v>
      </c>
      <c r="C2834" s="1">
        <v>8</v>
      </c>
      <c r="D2834" s="1" t="s">
        <v>344</v>
      </c>
      <c r="E2834" s="1" t="s">
        <v>109</v>
      </c>
      <c r="F2834" s="1" t="s">
        <v>1</v>
      </c>
      <c r="G2834" s="1" t="s">
        <v>355</v>
      </c>
      <c r="H2834" s="1" t="s">
        <v>124</v>
      </c>
      <c r="I2834" s="1" t="s">
        <v>125</v>
      </c>
      <c r="J2834" s="237"/>
      <c r="K2834" s="234"/>
    </row>
    <row r="2835" spans="1:11" x14ac:dyDescent="0.2">
      <c r="A2835" s="1">
        <v>2834</v>
      </c>
      <c r="B2835" s="1" t="s">
        <v>343</v>
      </c>
      <c r="C2835" s="1">
        <v>8</v>
      </c>
      <c r="D2835" s="1" t="s">
        <v>344</v>
      </c>
      <c r="E2835" s="1" t="s">
        <v>109</v>
      </c>
      <c r="F2835" s="1" t="s">
        <v>1</v>
      </c>
      <c r="G2835" s="1" t="s">
        <v>355</v>
      </c>
      <c r="H2835" s="1" t="s">
        <v>126</v>
      </c>
      <c r="I2835" s="1" t="s">
        <v>127</v>
      </c>
      <c r="J2835" s="237"/>
      <c r="K2835" s="234"/>
    </row>
    <row r="2836" spans="1:11" x14ac:dyDescent="0.2">
      <c r="A2836" s="1">
        <v>2835</v>
      </c>
      <c r="B2836" s="1" t="s">
        <v>343</v>
      </c>
      <c r="C2836" s="1">
        <v>8</v>
      </c>
      <c r="D2836" s="1" t="s">
        <v>344</v>
      </c>
      <c r="E2836" s="1" t="s">
        <v>109</v>
      </c>
      <c r="F2836" s="1" t="s">
        <v>1</v>
      </c>
      <c r="G2836" s="1" t="s">
        <v>355</v>
      </c>
      <c r="H2836" s="1" t="s">
        <v>128</v>
      </c>
      <c r="I2836" s="1" t="s">
        <v>129</v>
      </c>
      <c r="J2836" s="237"/>
      <c r="K2836" s="234"/>
    </row>
    <row r="2837" spans="1:11" x14ac:dyDescent="0.2">
      <c r="A2837" s="1">
        <v>2836</v>
      </c>
      <c r="B2837" s="1" t="s">
        <v>343</v>
      </c>
      <c r="C2837" s="1">
        <v>8</v>
      </c>
      <c r="D2837" s="1" t="s">
        <v>344</v>
      </c>
      <c r="E2837" s="1" t="s">
        <v>109</v>
      </c>
      <c r="F2837" s="1" t="s">
        <v>1</v>
      </c>
      <c r="G2837" s="1" t="s">
        <v>355</v>
      </c>
      <c r="H2837" s="1" t="s">
        <v>130</v>
      </c>
      <c r="I2837" s="1" t="s">
        <v>131</v>
      </c>
      <c r="J2837" s="237"/>
      <c r="K2837" s="234"/>
    </row>
    <row r="2838" spans="1:11" x14ac:dyDescent="0.2">
      <c r="A2838" s="1">
        <v>2837</v>
      </c>
      <c r="B2838" s="1" t="s">
        <v>343</v>
      </c>
      <c r="C2838" s="1">
        <v>8</v>
      </c>
      <c r="D2838" s="1" t="s">
        <v>344</v>
      </c>
      <c r="E2838" s="1" t="s">
        <v>109</v>
      </c>
      <c r="F2838" s="1" t="s">
        <v>1</v>
      </c>
      <c r="G2838" s="1" t="s">
        <v>355</v>
      </c>
      <c r="H2838" s="1" t="s">
        <v>132</v>
      </c>
      <c r="I2838" s="1" t="s">
        <v>133</v>
      </c>
      <c r="J2838" s="237"/>
      <c r="K2838" s="234"/>
    </row>
    <row r="2839" spans="1:11" x14ac:dyDescent="0.2">
      <c r="A2839" s="1">
        <v>2838</v>
      </c>
      <c r="B2839" s="1" t="s">
        <v>343</v>
      </c>
      <c r="C2839" s="1">
        <v>8</v>
      </c>
      <c r="D2839" s="1" t="s">
        <v>344</v>
      </c>
      <c r="E2839" s="1" t="s">
        <v>109</v>
      </c>
      <c r="F2839" s="1" t="s">
        <v>1</v>
      </c>
      <c r="G2839" s="1" t="s">
        <v>355</v>
      </c>
      <c r="H2839" s="1" t="s">
        <v>134</v>
      </c>
      <c r="I2839" s="1" t="s">
        <v>135</v>
      </c>
      <c r="J2839" s="237"/>
      <c r="K2839" s="234"/>
    </row>
    <row r="2840" spans="1:11" x14ac:dyDescent="0.2">
      <c r="A2840" s="1">
        <v>2839</v>
      </c>
      <c r="B2840" s="1" t="s">
        <v>343</v>
      </c>
      <c r="C2840" s="1">
        <v>8</v>
      </c>
      <c r="D2840" s="1" t="s">
        <v>344</v>
      </c>
      <c r="E2840" s="1" t="s">
        <v>109</v>
      </c>
      <c r="F2840" s="1" t="s">
        <v>1</v>
      </c>
      <c r="G2840" s="1" t="s">
        <v>355</v>
      </c>
      <c r="H2840" s="1" t="s">
        <v>136</v>
      </c>
      <c r="I2840" s="1" t="s">
        <v>137</v>
      </c>
      <c r="J2840" s="237"/>
      <c r="K2840" s="234"/>
    </row>
    <row r="2841" spans="1:11" x14ac:dyDescent="0.2">
      <c r="A2841" s="1">
        <v>2840</v>
      </c>
      <c r="B2841" s="1" t="s">
        <v>343</v>
      </c>
      <c r="C2841" s="1">
        <v>8</v>
      </c>
      <c r="D2841" s="1" t="s">
        <v>344</v>
      </c>
      <c r="E2841" s="1" t="s">
        <v>109</v>
      </c>
      <c r="F2841" s="1" t="s">
        <v>1</v>
      </c>
      <c r="G2841" s="1" t="s">
        <v>355</v>
      </c>
      <c r="H2841" s="1" t="s">
        <v>138</v>
      </c>
      <c r="I2841" s="1" t="s">
        <v>139</v>
      </c>
      <c r="J2841" s="237"/>
      <c r="K2841" s="234"/>
    </row>
    <row r="2842" spans="1:11" x14ac:dyDescent="0.2">
      <c r="A2842" s="1">
        <v>2841</v>
      </c>
      <c r="B2842" s="1" t="s">
        <v>343</v>
      </c>
      <c r="C2842" s="1">
        <v>8</v>
      </c>
      <c r="D2842" s="1" t="s">
        <v>344</v>
      </c>
      <c r="E2842" s="1" t="s">
        <v>109</v>
      </c>
      <c r="F2842" s="1" t="s">
        <v>1</v>
      </c>
      <c r="G2842" s="1" t="s">
        <v>355</v>
      </c>
      <c r="H2842" s="1" t="s">
        <v>140</v>
      </c>
      <c r="I2842" s="1" t="s">
        <v>141</v>
      </c>
      <c r="J2842" s="237"/>
      <c r="K2842" s="234"/>
    </row>
    <row r="2843" spans="1:11" x14ac:dyDescent="0.2">
      <c r="A2843" s="1">
        <v>2842</v>
      </c>
      <c r="B2843" s="1" t="s">
        <v>343</v>
      </c>
      <c r="C2843" s="1">
        <v>8</v>
      </c>
      <c r="D2843" s="1" t="s">
        <v>344</v>
      </c>
      <c r="E2843" s="1" t="s">
        <v>109</v>
      </c>
      <c r="F2843" s="1" t="s">
        <v>1</v>
      </c>
      <c r="G2843" s="1" t="s">
        <v>355</v>
      </c>
      <c r="H2843" s="1" t="s">
        <v>142</v>
      </c>
      <c r="I2843" s="1" t="s">
        <v>143</v>
      </c>
      <c r="J2843" s="237"/>
      <c r="K2843" s="234"/>
    </row>
    <row r="2844" spans="1:11" x14ac:dyDescent="0.2">
      <c r="A2844" s="1">
        <v>2843</v>
      </c>
      <c r="B2844" s="1" t="s">
        <v>343</v>
      </c>
      <c r="C2844" s="1">
        <v>8</v>
      </c>
      <c r="D2844" s="1" t="s">
        <v>344</v>
      </c>
      <c r="E2844" s="1" t="s">
        <v>109</v>
      </c>
      <c r="F2844" s="1" t="s">
        <v>1</v>
      </c>
      <c r="G2844" s="1" t="s">
        <v>355</v>
      </c>
      <c r="H2844" s="1" t="s">
        <v>144</v>
      </c>
      <c r="I2844" s="1" t="s">
        <v>145</v>
      </c>
      <c r="J2844" s="237"/>
      <c r="K2844" s="234"/>
    </row>
    <row r="2845" spans="1:11" x14ac:dyDescent="0.2">
      <c r="A2845" s="1">
        <v>2844</v>
      </c>
      <c r="B2845" s="1" t="s">
        <v>343</v>
      </c>
      <c r="C2845" s="1">
        <v>8</v>
      </c>
      <c r="D2845" s="1" t="s">
        <v>344</v>
      </c>
      <c r="E2845" s="1" t="s">
        <v>109</v>
      </c>
      <c r="F2845" s="1" t="s">
        <v>1</v>
      </c>
      <c r="G2845" s="1" t="s">
        <v>355</v>
      </c>
      <c r="H2845" s="1" t="s">
        <v>146</v>
      </c>
      <c r="I2845" s="1" t="s">
        <v>147</v>
      </c>
      <c r="J2845" s="237"/>
      <c r="K2845" s="234"/>
    </row>
    <row r="2846" spans="1:11" x14ac:dyDescent="0.2">
      <c r="A2846" s="1">
        <v>2845</v>
      </c>
      <c r="B2846" s="1" t="s">
        <v>343</v>
      </c>
      <c r="C2846" s="1">
        <v>8</v>
      </c>
      <c r="D2846" s="1" t="s">
        <v>344</v>
      </c>
      <c r="E2846" s="1" t="s">
        <v>109</v>
      </c>
      <c r="F2846" s="1" t="s">
        <v>1</v>
      </c>
      <c r="G2846" s="1" t="s">
        <v>355</v>
      </c>
      <c r="H2846" s="1" t="s">
        <v>148</v>
      </c>
      <c r="I2846" s="1" t="s">
        <v>149</v>
      </c>
      <c r="J2846" s="237"/>
      <c r="K2846" s="234"/>
    </row>
    <row r="2847" spans="1:11" x14ac:dyDescent="0.2">
      <c r="A2847" s="1">
        <v>2846</v>
      </c>
      <c r="B2847" s="1" t="s">
        <v>343</v>
      </c>
      <c r="C2847" s="1">
        <v>8</v>
      </c>
      <c r="D2847" s="1" t="s">
        <v>344</v>
      </c>
      <c r="E2847" s="1" t="s">
        <v>109</v>
      </c>
      <c r="F2847" s="1" t="s">
        <v>1</v>
      </c>
      <c r="G2847" s="1" t="s">
        <v>355</v>
      </c>
      <c r="H2847" s="1" t="s">
        <v>150</v>
      </c>
      <c r="I2847" s="1" t="s">
        <v>151</v>
      </c>
      <c r="J2847" s="237"/>
      <c r="K2847" s="234"/>
    </row>
    <row r="2848" spans="1:11" x14ac:dyDescent="0.2">
      <c r="A2848" s="1">
        <v>2847</v>
      </c>
      <c r="B2848" s="1" t="s">
        <v>343</v>
      </c>
      <c r="C2848" s="1">
        <v>8</v>
      </c>
      <c r="D2848" s="1" t="s">
        <v>344</v>
      </c>
      <c r="E2848" s="1" t="s">
        <v>109</v>
      </c>
      <c r="F2848" s="1" t="s">
        <v>1</v>
      </c>
      <c r="G2848" s="1" t="s">
        <v>355</v>
      </c>
      <c r="H2848" s="1" t="s">
        <v>152</v>
      </c>
      <c r="I2848" s="1" t="s">
        <v>153</v>
      </c>
      <c r="J2848" s="237"/>
      <c r="K2848" s="234"/>
    </row>
    <row r="2849" spans="1:11" x14ac:dyDescent="0.2">
      <c r="A2849" s="1">
        <v>2848</v>
      </c>
      <c r="B2849" s="1" t="s">
        <v>343</v>
      </c>
      <c r="C2849" s="1">
        <v>8</v>
      </c>
      <c r="D2849" s="1" t="s">
        <v>344</v>
      </c>
      <c r="E2849" s="1" t="s">
        <v>109</v>
      </c>
      <c r="F2849" s="1" t="s">
        <v>1</v>
      </c>
      <c r="G2849" s="1" t="s">
        <v>355</v>
      </c>
      <c r="H2849" s="1" t="s">
        <v>154</v>
      </c>
      <c r="I2849" s="1" t="s">
        <v>155</v>
      </c>
      <c r="J2849" s="237"/>
      <c r="K2849" s="234"/>
    </row>
    <row r="2850" spans="1:11" x14ac:dyDescent="0.2">
      <c r="A2850" s="1">
        <v>2849</v>
      </c>
      <c r="B2850" s="1" t="s">
        <v>343</v>
      </c>
      <c r="C2850" s="1">
        <v>8</v>
      </c>
      <c r="D2850" s="1" t="s">
        <v>344</v>
      </c>
      <c r="E2850" s="1" t="s">
        <v>109</v>
      </c>
      <c r="F2850" s="1" t="s">
        <v>1</v>
      </c>
      <c r="G2850" s="1" t="s">
        <v>355</v>
      </c>
      <c r="H2850" s="1" t="s">
        <v>156</v>
      </c>
      <c r="I2850" s="1" t="s">
        <v>157</v>
      </c>
      <c r="J2850" s="237"/>
      <c r="K2850" s="234"/>
    </row>
    <row r="2851" spans="1:11" x14ac:dyDescent="0.2">
      <c r="A2851" s="1">
        <v>2850</v>
      </c>
      <c r="B2851" s="1" t="s">
        <v>343</v>
      </c>
      <c r="C2851" s="1">
        <v>8</v>
      </c>
      <c r="D2851" s="1" t="s">
        <v>344</v>
      </c>
      <c r="E2851" s="1" t="s">
        <v>109</v>
      </c>
      <c r="F2851" s="1" t="s">
        <v>1</v>
      </c>
      <c r="G2851" s="1" t="s">
        <v>355</v>
      </c>
      <c r="H2851" s="1" t="s">
        <v>158</v>
      </c>
      <c r="I2851" s="1" t="s">
        <v>159</v>
      </c>
      <c r="J2851" s="237"/>
      <c r="K2851" s="234"/>
    </row>
    <row r="2852" spans="1:11" x14ac:dyDescent="0.2">
      <c r="A2852" s="1">
        <v>2851</v>
      </c>
      <c r="B2852" s="1" t="s">
        <v>343</v>
      </c>
      <c r="C2852" s="1">
        <v>8</v>
      </c>
      <c r="D2852" s="1" t="s">
        <v>344</v>
      </c>
      <c r="E2852" s="1" t="s">
        <v>109</v>
      </c>
      <c r="F2852" s="1" t="s">
        <v>1</v>
      </c>
      <c r="G2852" s="1" t="s">
        <v>355</v>
      </c>
      <c r="H2852" s="1" t="s">
        <v>160</v>
      </c>
      <c r="I2852" s="1" t="s">
        <v>161</v>
      </c>
      <c r="J2852" s="237"/>
      <c r="K2852" s="234"/>
    </row>
    <row r="2853" spans="1:11" x14ac:dyDescent="0.2">
      <c r="A2853" s="1">
        <v>2852</v>
      </c>
      <c r="B2853" s="1" t="s">
        <v>343</v>
      </c>
      <c r="C2853" s="1">
        <v>8</v>
      </c>
      <c r="D2853" s="1" t="s">
        <v>344</v>
      </c>
      <c r="E2853" s="1" t="s">
        <v>109</v>
      </c>
      <c r="F2853" s="1" t="s">
        <v>1</v>
      </c>
      <c r="G2853" s="1" t="s">
        <v>355</v>
      </c>
      <c r="H2853" s="1" t="s">
        <v>162</v>
      </c>
      <c r="I2853" s="1" t="s">
        <v>163</v>
      </c>
      <c r="J2853" s="237"/>
      <c r="K2853" s="234"/>
    </row>
    <row r="2854" spans="1:11" x14ac:dyDescent="0.2">
      <c r="A2854" s="1">
        <v>2853</v>
      </c>
      <c r="B2854" s="1" t="s">
        <v>343</v>
      </c>
      <c r="C2854" s="1">
        <v>8</v>
      </c>
      <c r="D2854" s="1" t="s">
        <v>344</v>
      </c>
      <c r="E2854" s="1" t="s">
        <v>109</v>
      </c>
      <c r="F2854" s="1" t="s">
        <v>1</v>
      </c>
      <c r="G2854" s="1" t="s">
        <v>355</v>
      </c>
      <c r="H2854" s="1" t="s">
        <v>164</v>
      </c>
      <c r="I2854" s="1" t="s">
        <v>165</v>
      </c>
      <c r="J2854" s="237"/>
      <c r="K2854" s="234"/>
    </row>
    <row r="2855" spans="1:11" x14ac:dyDescent="0.2">
      <c r="A2855" s="1">
        <v>2854</v>
      </c>
      <c r="B2855" s="1" t="s">
        <v>343</v>
      </c>
      <c r="C2855" s="1">
        <v>8</v>
      </c>
      <c r="D2855" s="1" t="s">
        <v>344</v>
      </c>
      <c r="E2855" s="1" t="s">
        <v>109</v>
      </c>
      <c r="F2855" s="1" t="s">
        <v>1</v>
      </c>
      <c r="G2855" s="1" t="s">
        <v>355</v>
      </c>
      <c r="H2855" s="1" t="s">
        <v>166</v>
      </c>
      <c r="I2855" s="1" t="s">
        <v>167</v>
      </c>
      <c r="J2855" s="237"/>
      <c r="K2855" s="234"/>
    </row>
    <row r="2856" spans="1:11" x14ac:dyDescent="0.2">
      <c r="A2856" s="1">
        <v>2855</v>
      </c>
      <c r="B2856" s="1" t="s">
        <v>343</v>
      </c>
      <c r="C2856" s="1">
        <v>8</v>
      </c>
      <c r="D2856" s="1" t="s">
        <v>344</v>
      </c>
      <c r="E2856" s="1" t="s">
        <v>109</v>
      </c>
      <c r="F2856" s="1" t="s">
        <v>1</v>
      </c>
      <c r="G2856" s="1" t="s">
        <v>355</v>
      </c>
      <c r="H2856" s="1" t="s">
        <v>168</v>
      </c>
      <c r="I2856" s="1" t="s">
        <v>169</v>
      </c>
      <c r="J2856" s="237">
        <v>2.02</v>
      </c>
      <c r="K2856" s="234">
        <v>75865</v>
      </c>
    </row>
    <row r="2857" spans="1:11" x14ac:dyDescent="0.2">
      <c r="A2857" s="1">
        <v>2856</v>
      </c>
      <c r="B2857" s="1" t="s">
        <v>343</v>
      </c>
      <c r="C2857" s="1">
        <v>8</v>
      </c>
      <c r="D2857" s="1" t="s">
        <v>344</v>
      </c>
      <c r="E2857" s="1" t="s">
        <v>109</v>
      </c>
      <c r="F2857" s="1" t="s">
        <v>1</v>
      </c>
      <c r="G2857" s="1" t="s">
        <v>355</v>
      </c>
      <c r="H2857" s="1" t="s">
        <v>170</v>
      </c>
      <c r="I2857" s="1" t="s">
        <v>171</v>
      </c>
      <c r="J2857" s="237"/>
      <c r="K2857" s="234"/>
    </row>
    <row r="2858" spans="1:11" x14ac:dyDescent="0.2">
      <c r="A2858" s="1">
        <v>2857</v>
      </c>
      <c r="B2858" s="1" t="s">
        <v>343</v>
      </c>
      <c r="C2858" s="1">
        <v>8</v>
      </c>
      <c r="D2858" s="1" t="s">
        <v>344</v>
      </c>
      <c r="E2858" s="1" t="s">
        <v>109</v>
      </c>
      <c r="F2858" s="1" t="s">
        <v>1</v>
      </c>
      <c r="G2858" s="1" t="s">
        <v>355</v>
      </c>
      <c r="H2858" s="1" t="s">
        <v>172</v>
      </c>
      <c r="I2858" s="1" t="s">
        <v>173</v>
      </c>
      <c r="J2858" s="237"/>
      <c r="K2858" s="234"/>
    </row>
    <row r="2859" spans="1:11" x14ac:dyDescent="0.2">
      <c r="A2859" s="1">
        <v>2858</v>
      </c>
      <c r="B2859" s="1" t="s">
        <v>343</v>
      </c>
      <c r="C2859" s="1">
        <v>8</v>
      </c>
      <c r="D2859" s="1" t="s">
        <v>344</v>
      </c>
      <c r="E2859" s="1" t="s">
        <v>109</v>
      </c>
      <c r="F2859" s="1" t="s">
        <v>1</v>
      </c>
      <c r="G2859" s="1" t="s">
        <v>355</v>
      </c>
      <c r="H2859" s="1" t="s">
        <v>174</v>
      </c>
      <c r="I2859" s="1" t="s">
        <v>175</v>
      </c>
      <c r="J2859" s="237"/>
      <c r="K2859" s="234"/>
    </row>
    <row r="2860" spans="1:11" x14ac:dyDescent="0.2">
      <c r="A2860" s="1">
        <v>2859</v>
      </c>
      <c r="B2860" s="1" t="s">
        <v>343</v>
      </c>
      <c r="C2860" s="1">
        <v>8</v>
      </c>
      <c r="D2860" s="1" t="s">
        <v>344</v>
      </c>
      <c r="E2860" s="1" t="s">
        <v>109</v>
      </c>
      <c r="F2860" s="1" t="s">
        <v>1</v>
      </c>
      <c r="G2860" s="1" t="s">
        <v>355</v>
      </c>
      <c r="H2860" s="1" t="s">
        <v>176</v>
      </c>
      <c r="I2860" s="1" t="s">
        <v>177</v>
      </c>
      <c r="J2860" s="237"/>
      <c r="K2860" s="234"/>
    </row>
    <row r="2861" spans="1:11" x14ac:dyDescent="0.2">
      <c r="A2861" s="1">
        <v>2860</v>
      </c>
      <c r="B2861" s="1" t="s">
        <v>343</v>
      </c>
      <c r="C2861" s="1">
        <v>8</v>
      </c>
      <c r="D2861" s="1" t="s">
        <v>344</v>
      </c>
      <c r="E2861" s="1" t="s">
        <v>109</v>
      </c>
      <c r="F2861" s="1" t="s">
        <v>1</v>
      </c>
      <c r="G2861" s="1" t="s">
        <v>355</v>
      </c>
      <c r="H2861" s="1" t="s">
        <v>178</v>
      </c>
      <c r="I2861" s="1" t="s">
        <v>179</v>
      </c>
      <c r="J2861" s="237">
        <v>0.85</v>
      </c>
      <c r="K2861" s="234">
        <v>12267</v>
      </c>
    </row>
    <row r="2862" spans="1:11" x14ac:dyDescent="0.2">
      <c r="A2862" s="1">
        <v>2861</v>
      </c>
      <c r="B2862" s="1" t="s">
        <v>343</v>
      </c>
      <c r="C2862" s="1">
        <v>8</v>
      </c>
      <c r="D2862" s="1" t="s">
        <v>344</v>
      </c>
      <c r="E2862" s="1" t="s">
        <v>109</v>
      </c>
      <c r="F2862" s="1" t="s">
        <v>1</v>
      </c>
      <c r="G2862" s="1" t="s">
        <v>355</v>
      </c>
      <c r="H2862" s="1" t="s">
        <v>180</v>
      </c>
      <c r="I2862" s="1" t="s">
        <v>181</v>
      </c>
      <c r="J2862" s="237"/>
      <c r="K2862" s="234"/>
    </row>
    <row r="2863" spans="1:11" x14ac:dyDescent="0.2">
      <c r="A2863" s="1">
        <v>2862</v>
      </c>
      <c r="B2863" s="1" t="s">
        <v>343</v>
      </c>
      <c r="C2863" s="1">
        <v>8</v>
      </c>
      <c r="D2863" s="1" t="s">
        <v>344</v>
      </c>
      <c r="E2863" s="1" t="s">
        <v>109</v>
      </c>
      <c r="F2863" s="1" t="s">
        <v>1</v>
      </c>
      <c r="G2863" s="1" t="s">
        <v>355</v>
      </c>
      <c r="H2863" s="1" t="s">
        <v>182</v>
      </c>
      <c r="I2863" s="1" t="s">
        <v>183</v>
      </c>
      <c r="J2863" s="237"/>
      <c r="K2863" s="234"/>
    </row>
    <row r="2864" spans="1:11" x14ac:dyDescent="0.2">
      <c r="A2864" s="1">
        <v>2863</v>
      </c>
      <c r="B2864" s="1" t="s">
        <v>343</v>
      </c>
      <c r="C2864" s="1">
        <v>8</v>
      </c>
      <c r="D2864" s="1" t="s">
        <v>344</v>
      </c>
      <c r="E2864" s="1" t="s">
        <v>109</v>
      </c>
      <c r="F2864" s="1" t="s">
        <v>1</v>
      </c>
      <c r="G2864" s="1" t="s">
        <v>353</v>
      </c>
      <c r="H2864" s="1" t="s">
        <v>184</v>
      </c>
      <c r="I2864" s="1" t="s">
        <v>185</v>
      </c>
      <c r="J2864" s="238" t="s">
        <v>325</v>
      </c>
      <c r="K2864" s="234"/>
    </row>
    <row r="2865" spans="1:11" x14ac:dyDescent="0.2">
      <c r="A2865" s="1">
        <v>2864</v>
      </c>
      <c r="B2865" s="1" t="s">
        <v>343</v>
      </c>
      <c r="C2865" s="1">
        <v>8</v>
      </c>
      <c r="D2865" s="1" t="s">
        <v>344</v>
      </c>
      <c r="E2865" s="1" t="s">
        <v>109</v>
      </c>
      <c r="F2865" s="1" t="s">
        <v>8</v>
      </c>
      <c r="G2865" s="1" t="s">
        <v>353</v>
      </c>
      <c r="H2865" s="1" t="s">
        <v>186</v>
      </c>
      <c r="I2865" s="1" t="s">
        <v>187</v>
      </c>
      <c r="J2865" s="239">
        <v>3.87</v>
      </c>
      <c r="K2865" s="240">
        <v>146052</v>
      </c>
    </row>
    <row r="2866" spans="1:11" x14ac:dyDescent="0.2">
      <c r="A2866" s="1">
        <v>2865</v>
      </c>
      <c r="B2866" s="1" t="s">
        <v>343</v>
      </c>
      <c r="C2866" s="1">
        <v>8</v>
      </c>
      <c r="D2866" s="1" t="s">
        <v>344</v>
      </c>
      <c r="E2866" s="1" t="s">
        <v>188</v>
      </c>
      <c r="F2866" s="1" t="s">
        <v>8</v>
      </c>
      <c r="G2866" s="1" t="s">
        <v>353</v>
      </c>
      <c r="H2866" s="1" t="s">
        <v>189</v>
      </c>
      <c r="I2866" s="1" t="s">
        <v>190</v>
      </c>
      <c r="J2866" s="239">
        <v>3.87</v>
      </c>
      <c r="K2866" s="236">
        <v>146052</v>
      </c>
    </row>
    <row r="2867" spans="1:11" x14ac:dyDescent="0.2">
      <c r="A2867" s="1">
        <v>2866</v>
      </c>
      <c r="B2867" s="1" t="s">
        <v>343</v>
      </c>
      <c r="C2867" s="1">
        <v>8</v>
      </c>
      <c r="D2867" s="1" t="s">
        <v>344</v>
      </c>
      <c r="E2867" s="1" t="s">
        <v>188</v>
      </c>
      <c r="F2867" s="1" t="s">
        <v>1</v>
      </c>
      <c r="G2867" s="1" t="s">
        <v>353</v>
      </c>
      <c r="H2867" s="1" t="s">
        <v>191</v>
      </c>
      <c r="I2867" s="1" t="s">
        <v>192</v>
      </c>
      <c r="J2867" s="237"/>
      <c r="K2867" s="234"/>
    </row>
    <row r="2868" spans="1:11" x14ac:dyDescent="0.2">
      <c r="A2868" s="1">
        <v>2867</v>
      </c>
      <c r="B2868" s="1" t="s">
        <v>343</v>
      </c>
      <c r="C2868" s="1">
        <v>8</v>
      </c>
      <c r="D2868" s="1" t="s">
        <v>344</v>
      </c>
      <c r="E2868" s="1" t="s">
        <v>188</v>
      </c>
      <c r="F2868" s="1" t="s">
        <v>1</v>
      </c>
      <c r="G2868" s="1" t="s">
        <v>353</v>
      </c>
      <c r="H2868" s="1" t="s">
        <v>193</v>
      </c>
      <c r="I2868" s="1" t="s">
        <v>194</v>
      </c>
      <c r="J2868" s="237"/>
      <c r="K2868" s="234"/>
    </row>
    <row r="2869" spans="1:11" x14ac:dyDescent="0.2">
      <c r="A2869" s="1">
        <v>2868</v>
      </c>
      <c r="B2869" s="1" t="s">
        <v>343</v>
      </c>
      <c r="C2869" s="1">
        <v>8</v>
      </c>
      <c r="D2869" s="1" t="s">
        <v>344</v>
      </c>
      <c r="E2869" s="1" t="s">
        <v>188</v>
      </c>
      <c r="F2869" s="1" t="s">
        <v>1</v>
      </c>
      <c r="G2869" s="1" t="s">
        <v>353</v>
      </c>
      <c r="H2869" s="1" t="s">
        <v>195</v>
      </c>
      <c r="I2869" s="1" t="s">
        <v>196</v>
      </c>
      <c r="J2869" s="237"/>
      <c r="K2869" s="234"/>
    </row>
    <row r="2870" spans="1:11" x14ac:dyDescent="0.2">
      <c r="A2870" s="1">
        <v>2869</v>
      </c>
      <c r="B2870" s="1" t="s">
        <v>343</v>
      </c>
      <c r="C2870" s="1">
        <v>8</v>
      </c>
      <c r="D2870" s="1" t="s">
        <v>344</v>
      </c>
      <c r="E2870" s="1" t="s">
        <v>188</v>
      </c>
      <c r="F2870" s="1" t="s">
        <v>1</v>
      </c>
      <c r="G2870" s="1" t="s">
        <v>353</v>
      </c>
      <c r="H2870" s="1" t="s">
        <v>197</v>
      </c>
      <c r="I2870" s="1" t="s">
        <v>198</v>
      </c>
      <c r="J2870" s="237"/>
      <c r="K2870" s="234"/>
    </row>
    <row r="2871" spans="1:11" x14ac:dyDescent="0.2">
      <c r="A2871" s="1">
        <v>2870</v>
      </c>
      <c r="B2871" s="1" t="s">
        <v>343</v>
      </c>
      <c r="C2871" s="1">
        <v>8</v>
      </c>
      <c r="D2871" s="1" t="s">
        <v>344</v>
      </c>
      <c r="E2871" s="1" t="s">
        <v>188</v>
      </c>
      <c r="F2871" s="1" t="s">
        <v>8</v>
      </c>
      <c r="G2871" s="1" t="s">
        <v>353</v>
      </c>
      <c r="H2871" s="1" t="s">
        <v>199</v>
      </c>
      <c r="I2871" s="1" t="s">
        <v>200</v>
      </c>
      <c r="J2871" s="239"/>
      <c r="K2871" s="236"/>
    </row>
    <row r="2872" spans="1:11" x14ac:dyDescent="0.2">
      <c r="A2872" s="1">
        <v>2871</v>
      </c>
      <c r="B2872" s="1" t="s">
        <v>343</v>
      </c>
      <c r="C2872" s="1">
        <v>8</v>
      </c>
      <c r="D2872" s="1" t="s">
        <v>344</v>
      </c>
      <c r="E2872" s="1" t="s">
        <v>188</v>
      </c>
      <c r="F2872" s="1" t="s">
        <v>1</v>
      </c>
      <c r="G2872" s="1" t="s">
        <v>353</v>
      </c>
      <c r="H2872" s="1" t="s">
        <v>201</v>
      </c>
      <c r="I2872" s="1" t="s">
        <v>202</v>
      </c>
      <c r="J2872" s="237"/>
      <c r="K2872" s="234"/>
    </row>
    <row r="2873" spans="1:11" x14ac:dyDescent="0.2">
      <c r="A2873" s="1">
        <v>2872</v>
      </c>
      <c r="B2873" s="1" t="s">
        <v>343</v>
      </c>
      <c r="C2873" s="1">
        <v>8</v>
      </c>
      <c r="D2873" s="1" t="s">
        <v>344</v>
      </c>
      <c r="E2873" s="1" t="s">
        <v>188</v>
      </c>
      <c r="F2873" s="1" t="s">
        <v>8</v>
      </c>
      <c r="G2873" s="1" t="s">
        <v>353</v>
      </c>
      <c r="H2873" s="1" t="s">
        <v>203</v>
      </c>
      <c r="I2873" s="1" t="s">
        <v>204</v>
      </c>
      <c r="J2873" s="239">
        <v>3.87</v>
      </c>
      <c r="K2873" s="236">
        <v>146052</v>
      </c>
    </row>
    <row r="2874" spans="1:11" x14ac:dyDescent="0.2">
      <c r="A2874" s="1">
        <v>2873</v>
      </c>
      <c r="B2874" s="1" t="s">
        <v>343</v>
      </c>
      <c r="C2874" s="1">
        <v>8</v>
      </c>
      <c r="D2874" s="1" t="s">
        <v>344</v>
      </c>
      <c r="E2874" s="1" t="s">
        <v>188</v>
      </c>
      <c r="F2874" s="1" t="s">
        <v>1</v>
      </c>
      <c r="G2874" s="1" t="s">
        <v>353</v>
      </c>
      <c r="H2874" s="1" t="s">
        <v>205</v>
      </c>
      <c r="I2874" s="1" t="s">
        <v>206</v>
      </c>
      <c r="J2874" s="241"/>
      <c r="K2874" s="234">
        <v>10965</v>
      </c>
    </row>
    <row r="2875" spans="1:11" x14ac:dyDescent="0.2">
      <c r="A2875" s="1">
        <v>2874</v>
      </c>
      <c r="B2875" s="1" t="s">
        <v>343</v>
      </c>
      <c r="C2875" s="1">
        <v>8</v>
      </c>
      <c r="D2875" s="1" t="s">
        <v>344</v>
      </c>
      <c r="E2875" s="1" t="s">
        <v>188</v>
      </c>
      <c r="F2875" s="1" t="s">
        <v>1</v>
      </c>
      <c r="G2875" s="1" t="s">
        <v>353</v>
      </c>
      <c r="H2875" s="1" t="s">
        <v>207</v>
      </c>
      <c r="I2875" s="1" t="s">
        <v>208</v>
      </c>
      <c r="J2875" s="241"/>
      <c r="K2875" s="234">
        <v>15842</v>
      </c>
    </row>
    <row r="2876" spans="1:11" x14ac:dyDescent="0.2">
      <c r="A2876" s="1">
        <v>2875</v>
      </c>
      <c r="B2876" s="1" t="s">
        <v>343</v>
      </c>
      <c r="C2876" s="1">
        <v>8</v>
      </c>
      <c r="D2876" s="1" t="s">
        <v>344</v>
      </c>
      <c r="E2876" s="1" t="s">
        <v>188</v>
      </c>
      <c r="F2876" s="1" t="s">
        <v>1</v>
      </c>
      <c r="G2876" s="1" t="s">
        <v>353</v>
      </c>
      <c r="H2876" s="1" t="s">
        <v>209</v>
      </c>
      <c r="I2876" s="1" t="s">
        <v>210</v>
      </c>
      <c r="J2876" s="241"/>
      <c r="K2876" s="234"/>
    </row>
    <row r="2877" spans="1:11" x14ac:dyDescent="0.2">
      <c r="A2877" s="1">
        <v>2876</v>
      </c>
      <c r="B2877" s="1" t="s">
        <v>343</v>
      </c>
      <c r="C2877" s="1">
        <v>8</v>
      </c>
      <c r="D2877" s="1" t="s">
        <v>344</v>
      </c>
      <c r="E2877" s="1" t="s">
        <v>188</v>
      </c>
      <c r="F2877" s="1" t="s">
        <v>8</v>
      </c>
      <c r="G2877" s="1" t="s">
        <v>353</v>
      </c>
      <c r="H2877" s="1" t="s">
        <v>211</v>
      </c>
      <c r="I2877" s="1" t="s">
        <v>212</v>
      </c>
      <c r="J2877" s="242"/>
      <c r="K2877" s="236">
        <v>172859</v>
      </c>
    </row>
    <row r="2878" spans="1:11" x14ac:dyDescent="0.2">
      <c r="A2878" s="1">
        <v>2877</v>
      </c>
      <c r="B2878" s="1" t="s">
        <v>343</v>
      </c>
      <c r="C2878" s="1">
        <v>8</v>
      </c>
      <c r="D2878" s="1" t="s">
        <v>344</v>
      </c>
      <c r="E2878" s="1" t="s">
        <v>188</v>
      </c>
      <c r="F2878" s="1" t="s">
        <v>1</v>
      </c>
      <c r="G2878" s="1" t="s">
        <v>353</v>
      </c>
      <c r="H2878" s="1" t="s">
        <v>213</v>
      </c>
      <c r="I2878" s="1" t="s">
        <v>214</v>
      </c>
      <c r="J2878" s="241"/>
      <c r="K2878" s="234"/>
    </row>
    <row r="2879" spans="1:11" x14ac:dyDescent="0.2">
      <c r="A2879" s="1">
        <v>2878</v>
      </c>
      <c r="B2879" s="1" t="s">
        <v>343</v>
      </c>
      <c r="C2879" s="1">
        <v>8</v>
      </c>
      <c r="D2879" s="1" t="s">
        <v>344</v>
      </c>
      <c r="E2879" s="1" t="s">
        <v>188</v>
      </c>
      <c r="F2879" s="1" t="s">
        <v>1</v>
      </c>
      <c r="G2879" s="1" t="s">
        <v>353</v>
      </c>
      <c r="H2879" s="1" t="s">
        <v>215</v>
      </c>
      <c r="I2879" s="1" t="s">
        <v>216</v>
      </c>
      <c r="J2879" s="241"/>
      <c r="K2879" s="234"/>
    </row>
    <row r="2880" spans="1:11" x14ac:dyDescent="0.2">
      <c r="A2880" s="1">
        <v>2879</v>
      </c>
      <c r="B2880" s="1" t="s">
        <v>343</v>
      </c>
      <c r="C2880" s="1">
        <v>8</v>
      </c>
      <c r="D2880" s="1" t="s">
        <v>344</v>
      </c>
      <c r="E2880" s="1" t="s">
        <v>188</v>
      </c>
      <c r="F2880" s="1" t="s">
        <v>1</v>
      </c>
      <c r="G2880" s="1" t="s">
        <v>353</v>
      </c>
      <c r="H2880" s="1" t="s">
        <v>217</v>
      </c>
      <c r="I2880" s="1" t="s">
        <v>218</v>
      </c>
      <c r="J2880" s="241"/>
      <c r="K2880" s="234"/>
    </row>
    <row r="2881" spans="1:11" x14ac:dyDescent="0.2">
      <c r="A2881" s="1">
        <v>2880</v>
      </c>
      <c r="B2881" s="1" t="s">
        <v>343</v>
      </c>
      <c r="C2881" s="1">
        <v>8</v>
      </c>
      <c r="D2881" s="1" t="s">
        <v>344</v>
      </c>
      <c r="E2881" s="1" t="s">
        <v>188</v>
      </c>
      <c r="F2881" s="1" t="s">
        <v>1</v>
      </c>
      <c r="G2881" s="1" t="s">
        <v>353</v>
      </c>
      <c r="H2881" s="1" t="s">
        <v>219</v>
      </c>
      <c r="I2881" s="1" t="s">
        <v>220</v>
      </c>
      <c r="J2881" s="241"/>
      <c r="K2881" s="234"/>
    </row>
    <row r="2882" spans="1:11" x14ac:dyDescent="0.2">
      <c r="A2882" s="1">
        <v>2881</v>
      </c>
      <c r="B2882" s="1" t="s">
        <v>343</v>
      </c>
      <c r="C2882" s="1">
        <v>8</v>
      </c>
      <c r="D2882" s="1" t="s">
        <v>344</v>
      </c>
      <c r="E2882" s="1" t="s">
        <v>188</v>
      </c>
      <c r="F2882" s="1" t="s">
        <v>8</v>
      </c>
      <c r="G2882" s="1" t="s">
        <v>353</v>
      </c>
      <c r="H2882" s="1" t="s">
        <v>221</v>
      </c>
      <c r="I2882" s="1" t="s">
        <v>222</v>
      </c>
      <c r="J2882" s="241"/>
      <c r="K2882" s="236"/>
    </row>
    <row r="2883" spans="1:11" x14ac:dyDescent="0.2">
      <c r="A2883" s="1">
        <v>2882</v>
      </c>
      <c r="B2883" s="1" t="s">
        <v>343</v>
      </c>
      <c r="C2883" s="1">
        <v>8</v>
      </c>
      <c r="D2883" s="1" t="s">
        <v>344</v>
      </c>
      <c r="E2883" s="1" t="s">
        <v>188</v>
      </c>
      <c r="F2883" s="1" t="s">
        <v>1</v>
      </c>
      <c r="G2883" s="1" t="s">
        <v>353</v>
      </c>
      <c r="H2883" s="1" t="s">
        <v>223</v>
      </c>
      <c r="I2883" s="1" t="s">
        <v>224</v>
      </c>
      <c r="J2883" s="242"/>
      <c r="K2883" s="234"/>
    </row>
    <row r="2884" spans="1:11" x14ac:dyDescent="0.2">
      <c r="A2884" s="1">
        <v>2883</v>
      </c>
      <c r="B2884" s="1" t="s">
        <v>343</v>
      </c>
      <c r="C2884" s="1">
        <v>8</v>
      </c>
      <c r="D2884" s="1" t="s">
        <v>344</v>
      </c>
      <c r="E2884" s="1" t="s">
        <v>188</v>
      </c>
      <c r="F2884" s="1" t="s">
        <v>1</v>
      </c>
      <c r="G2884" s="1" t="s">
        <v>353</v>
      </c>
      <c r="H2884" s="1" t="s">
        <v>225</v>
      </c>
      <c r="I2884" s="1" t="s">
        <v>226</v>
      </c>
      <c r="J2884" s="241"/>
      <c r="K2884" s="234"/>
    </row>
    <row r="2885" spans="1:11" x14ac:dyDescent="0.2">
      <c r="A2885" s="1">
        <v>2884</v>
      </c>
      <c r="B2885" s="1" t="s">
        <v>343</v>
      </c>
      <c r="C2885" s="1">
        <v>8</v>
      </c>
      <c r="D2885" s="1" t="s">
        <v>344</v>
      </c>
      <c r="E2885" s="1" t="s">
        <v>188</v>
      </c>
      <c r="F2885" s="1" t="s">
        <v>1</v>
      </c>
      <c r="G2885" s="1" t="s">
        <v>353</v>
      </c>
      <c r="H2885" s="1" t="s">
        <v>227</v>
      </c>
      <c r="I2885" s="1" t="s">
        <v>228</v>
      </c>
      <c r="J2885" s="241"/>
      <c r="K2885" s="234"/>
    </row>
    <row r="2886" spans="1:11" x14ac:dyDescent="0.2">
      <c r="A2886" s="1">
        <v>2885</v>
      </c>
      <c r="B2886" s="1" t="s">
        <v>343</v>
      </c>
      <c r="C2886" s="1">
        <v>8</v>
      </c>
      <c r="D2886" s="1" t="s">
        <v>344</v>
      </c>
      <c r="E2886" s="1" t="s">
        <v>188</v>
      </c>
      <c r="F2886" s="1" t="s">
        <v>1</v>
      </c>
      <c r="G2886" s="1" t="s">
        <v>353</v>
      </c>
      <c r="H2886" s="1" t="s">
        <v>229</v>
      </c>
      <c r="I2886" s="1" t="s">
        <v>230</v>
      </c>
      <c r="J2886" s="241"/>
      <c r="K2886" s="234"/>
    </row>
    <row r="2887" spans="1:11" x14ac:dyDescent="0.2">
      <c r="A2887" s="1">
        <v>2886</v>
      </c>
      <c r="B2887" s="1" t="s">
        <v>343</v>
      </c>
      <c r="C2887" s="1">
        <v>8</v>
      </c>
      <c r="D2887" s="1" t="s">
        <v>344</v>
      </c>
      <c r="E2887" s="1" t="s">
        <v>188</v>
      </c>
      <c r="F2887" s="1" t="s">
        <v>1</v>
      </c>
      <c r="G2887" s="1" t="s">
        <v>353</v>
      </c>
      <c r="H2887" s="1" t="s">
        <v>231</v>
      </c>
      <c r="I2887" s="1" t="s">
        <v>232</v>
      </c>
      <c r="J2887" s="241"/>
      <c r="K2887" s="234">
        <v>780</v>
      </c>
    </row>
    <row r="2888" spans="1:11" x14ac:dyDescent="0.2">
      <c r="A2888" s="1">
        <v>2887</v>
      </c>
      <c r="B2888" s="1" t="s">
        <v>343</v>
      </c>
      <c r="C2888" s="1">
        <v>8</v>
      </c>
      <c r="D2888" s="1" t="s">
        <v>344</v>
      </c>
      <c r="E2888" s="1" t="s">
        <v>188</v>
      </c>
      <c r="F2888" s="1" t="s">
        <v>1</v>
      </c>
      <c r="G2888" s="1" t="s">
        <v>353</v>
      </c>
      <c r="H2888" s="1" t="s">
        <v>233</v>
      </c>
      <c r="I2888" s="1" t="s">
        <v>234</v>
      </c>
      <c r="J2888" s="241"/>
      <c r="K2888" s="234">
        <v>2578</v>
      </c>
    </row>
    <row r="2889" spans="1:11" x14ac:dyDescent="0.2">
      <c r="A2889" s="1">
        <v>2888</v>
      </c>
      <c r="B2889" s="1" t="s">
        <v>343</v>
      </c>
      <c r="C2889" s="1">
        <v>8</v>
      </c>
      <c r="D2889" s="1" t="s">
        <v>344</v>
      </c>
      <c r="E2889" s="1" t="s">
        <v>188</v>
      </c>
      <c r="F2889" s="1" t="s">
        <v>1</v>
      </c>
      <c r="G2889" s="1" t="s">
        <v>353</v>
      </c>
      <c r="H2889" s="1" t="s">
        <v>235</v>
      </c>
      <c r="I2889" s="1" t="s">
        <v>236</v>
      </c>
      <c r="J2889" s="241"/>
      <c r="K2889" s="234"/>
    </row>
    <row r="2890" spans="1:11" x14ac:dyDescent="0.2">
      <c r="A2890" s="1">
        <v>2889</v>
      </c>
      <c r="B2890" s="1" t="s">
        <v>343</v>
      </c>
      <c r="C2890" s="1">
        <v>8</v>
      </c>
      <c r="D2890" s="1" t="s">
        <v>344</v>
      </c>
      <c r="E2890" s="1" t="s">
        <v>188</v>
      </c>
      <c r="F2890" s="1" t="s">
        <v>1</v>
      </c>
      <c r="G2890" s="1" t="s">
        <v>353</v>
      </c>
      <c r="H2890" s="1" t="s">
        <v>237</v>
      </c>
      <c r="I2890" s="1" t="s">
        <v>238</v>
      </c>
      <c r="J2890" s="241"/>
      <c r="K2890" s="234"/>
    </row>
    <row r="2891" spans="1:11" x14ac:dyDescent="0.2">
      <c r="A2891" s="1">
        <v>2890</v>
      </c>
      <c r="B2891" s="1" t="s">
        <v>343</v>
      </c>
      <c r="C2891" s="1">
        <v>8</v>
      </c>
      <c r="D2891" s="1" t="s">
        <v>344</v>
      </c>
      <c r="E2891" s="1" t="s">
        <v>188</v>
      </c>
      <c r="F2891" s="1" t="s">
        <v>1</v>
      </c>
      <c r="G2891" s="1" t="s">
        <v>353</v>
      </c>
      <c r="H2891" s="1" t="s">
        <v>239</v>
      </c>
      <c r="I2891" s="1" t="s">
        <v>240</v>
      </c>
      <c r="J2891" s="241"/>
      <c r="K2891" s="234"/>
    </row>
    <row r="2892" spans="1:11" x14ac:dyDescent="0.2">
      <c r="A2892" s="1">
        <v>2891</v>
      </c>
      <c r="B2892" s="1" t="s">
        <v>343</v>
      </c>
      <c r="C2892" s="1">
        <v>8</v>
      </c>
      <c r="D2892" s="1" t="s">
        <v>344</v>
      </c>
      <c r="E2892" s="1" t="s">
        <v>188</v>
      </c>
      <c r="F2892" s="1" t="s">
        <v>1</v>
      </c>
      <c r="G2892" s="1" t="s">
        <v>353</v>
      </c>
      <c r="H2892" s="1" t="s">
        <v>241</v>
      </c>
      <c r="I2892" s="1" t="s">
        <v>242</v>
      </c>
      <c r="J2892" s="241"/>
      <c r="K2892" s="234"/>
    </row>
    <row r="2893" spans="1:11" x14ac:dyDescent="0.2">
      <c r="A2893" s="1">
        <v>2892</v>
      </c>
      <c r="B2893" s="1" t="s">
        <v>343</v>
      </c>
      <c r="C2893" s="1">
        <v>8</v>
      </c>
      <c r="D2893" s="1" t="s">
        <v>344</v>
      </c>
      <c r="E2893" s="1" t="s">
        <v>188</v>
      </c>
      <c r="F2893" s="1" t="s">
        <v>1</v>
      </c>
      <c r="G2893" s="1" t="s">
        <v>353</v>
      </c>
      <c r="H2893" s="1" t="s">
        <v>243</v>
      </c>
      <c r="I2893" s="1" t="s">
        <v>244</v>
      </c>
      <c r="J2893" s="241"/>
      <c r="K2893" s="234"/>
    </row>
    <row r="2894" spans="1:11" x14ac:dyDescent="0.2">
      <c r="A2894" s="1">
        <v>2893</v>
      </c>
      <c r="B2894" s="1" t="s">
        <v>343</v>
      </c>
      <c r="C2894" s="1">
        <v>8</v>
      </c>
      <c r="D2894" s="1" t="s">
        <v>344</v>
      </c>
      <c r="E2894" s="1" t="s">
        <v>188</v>
      </c>
      <c r="F2894" s="1" t="s">
        <v>1</v>
      </c>
      <c r="G2894" s="1" t="s">
        <v>353</v>
      </c>
      <c r="H2894" s="1" t="s">
        <v>245</v>
      </c>
      <c r="I2894" s="1" t="s">
        <v>246</v>
      </c>
      <c r="J2894" s="241"/>
      <c r="K2894" s="234">
        <v>25000</v>
      </c>
    </row>
    <row r="2895" spans="1:11" x14ac:dyDescent="0.2">
      <c r="A2895" s="1">
        <v>2894</v>
      </c>
      <c r="B2895" s="1" t="s">
        <v>343</v>
      </c>
      <c r="C2895" s="1">
        <v>8</v>
      </c>
      <c r="D2895" s="1" t="s">
        <v>344</v>
      </c>
      <c r="E2895" s="1" t="s">
        <v>188</v>
      </c>
      <c r="F2895" s="1" t="s">
        <v>1</v>
      </c>
      <c r="G2895" s="1" t="s">
        <v>353</v>
      </c>
      <c r="H2895" s="1" t="s">
        <v>247</v>
      </c>
      <c r="I2895" s="1" t="s">
        <v>248</v>
      </c>
      <c r="J2895" s="241"/>
      <c r="K2895" s="234"/>
    </row>
    <row r="2896" spans="1:11" x14ac:dyDescent="0.2">
      <c r="A2896" s="1">
        <v>2895</v>
      </c>
      <c r="B2896" s="1" t="s">
        <v>343</v>
      </c>
      <c r="C2896" s="1">
        <v>8</v>
      </c>
      <c r="D2896" s="1" t="s">
        <v>344</v>
      </c>
      <c r="E2896" s="1" t="s">
        <v>188</v>
      </c>
      <c r="F2896" s="1" t="s">
        <v>1</v>
      </c>
      <c r="G2896" s="1" t="s">
        <v>353</v>
      </c>
      <c r="H2896" s="1" t="s">
        <v>249</v>
      </c>
      <c r="I2896" s="1" t="s">
        <v>250</v>
      </c>
      <c r="J2896" s="241"/>
      <c r="K2896" s="234"/>
    </row>
    <row r="2897" spans="1:11" x14ac:dyDescent="0.2">
      <c r="A2897" s="1">
        <v>2896</v>
      </c>
      <c r="B2897" s="1" t="s">
        <v>343</v>
      </c>
      <c r="C2897" s="1">
        <v>8</v>
      </c>
      <c r="D2897" s="1" t="s">
        <v>344</v>
      </c>
      <c r="E2897" s="1" t="s">
        <v>188</v>
      </c>
      <c r="F2897" s="1" t="s">
        <v>1</v>
      </c>
      <c r="G2897" s="1" t="s">
        <v>353</v>
      </c>
      <c r="H2897" s="1" t="s">
        <v>251</v>
      </c>
      <c r="I2897" s="1" t="s">
        <v>252</v>
      </c>
      <c r="J2897" s="241"/>
      <c r="K2897" s="234"/>
    </row>
    <row r="2898" spans="1:11" x14ac:dyDescent="0.2">
      <c r="A2898" s="1">
        <v>2897</v>
      </c>
      <c r="B2898" s="1" t="s">
        <v>343</v>
      </c>
      <c r="C2898" s="1">
        <v>8</v>
      </c>
      <c r="D2898" s="1" t="s">
        <v>344</v>
      </c>
      <c r="E2898" s="1" t="s">
        <v>188</v>
      </c>
      <c r="F2898" s="1" t="s">
        <v>1</v>
      </c>
      <c r="G2898" s="1" t="s">
        <v>353</v>
      </c>
      <c r="H2898" s="1" t="s">
        <v>253</v>
      </c>
      <c r="I2898" s="1" t="s">
        <v>254</v>
      </c>
      <c r="J2898" s="241"/>
      <c r="K2898" s="234">
        <v>5061</v>
      </c>
    </row>
    <row r="2899" spans="1:11" x14ac:dyDescent="0.2">
      <c r="A2899" s="1">
        <v>2898</v>
      </c>
      <c r="B2899" s="1" t="s">
        <v>343</v>
      </c>
      <c r="C2899" s="1">
        <v>8</v>
      </c>
      <c r="D2899" s="1" t="s">
        <v>344</v>
      </c>
      <c r="E2899" s="1" t="s">
        <v>188</v>
      </c>
      <c r="F2899" s="1" t="s">
        <v>1</v>
      </c>
      <c r="G2899" s="1" t="s">
        <v>353</v>
      </c>
      <c r="H2899" s="1" t="s">
        <v>255</v>
      </c>
      <c r="I2899" s="1" t="s">
        <v>256</v>
      </c>
      <c r="J2899" s="241"/>
      <c r="K2899" s="234"/>
    </row>
    <row r="2900" spans="1:11" x14ac:dyDescent="0.2">
      <c r="A2900" s="1">
        <v>2899</v>
      </c>
      <c r="B2900" s="1" t="s">
        <v>343</v>
      </c>
      <c r="C2900" s="1">
        <v>8</v>
      </c>
      <c r="D2900" s="1" t="s">
        <v>344</v>
      </c>
      <c r="E2900" s="1" t="s">
        <v>188</v>
      </c>
      <c r="F2900" s="1" t="s">
        <v>1</v>
      </c>
      <c r="G2900" s="1" t="s">
        <v>353</v>
      </c>
      <c r="H2900" s="1" t="s">
        <v>257</v>
      </c>
      <c r="I2900" s="1" t="s">
        <v>258</v>
      </c>
      <c r="J2900" s="241"/>
      <c r="K2900" s="234"/>
    </row>
    <row r="2901" spans="1:11" x14ac:dyDescent="0.2">
      <c r="A2901" s="1">
        <v>2900</v>
      </c>
      <c r="B2901" s="1" t="s">
        <v>343</v>
      </c>
      <c r="C2901" s="1">
        <v>8</v>
      </c>
      <c r="D2901" s="1" t="s">
        <v>344</v>
      </c>
      <c r="E2901" s="1" t="s">
        <v>188</v>
      </c>
      <c r="F2901" s="1" t="s">
        <v>8</v>
      </c>
      <c r="G2901" s="1" t="s">
        <v>353</v>
      </c>
      <c r="H2901" s="1" t="s">
        <v>259</v>
      </c>
      <c r="I2901" s="1" t="s">
        <v>260</v>
      </c>
      <c r="J2901" s="241"/>
      <c r="K2901" s="236">
        <v>33419</v>
      </c>
    </row>
    <row r="2902" spans="1:11" x14ac:dyDescent="0.2">
      <c r="A2902" s="1">
        <v>2901</v>
      </c>
      <c r="B2902" s="1" t="s">
        <v>343</v>
      </c>
      <c r="C2902" s="1">
        <v>8</v>
      </c>
      <c r="D2902" s="1" t="s">
        <v>344</v>
      </c>
      <c r="E2902" s="1" t="s">
        <v>188</v>
      </c>
      <c r="F2902" s="1" t="s">
        <v>1</v>
      </c>
      <c r="G2902" s="1" t="s">
        <v>353</v>
      </c>
      <c r="H2902" s="1" t="s">
        <v>261</v>
      </c>
      <c r="I2902" s="1" t="s">
        <v>262</v>
      </c>
      <c r="J2902" s="241"/>
      <c r="K2902" s="234"/>
    </row>
    <row r="2903" spans="1:11" x14ac:dyDescent="0.2">
      <c r="A2903" s="1">
        <v>2902</v>
      </c>
      <c r="B2903" s="1" t="s">
        <v>343</v>
      </c>
      <c r="C2903" s="1">
        <v>8</v>
      </c>
      <c r="D2903" s="1" t="s">
        <v>344</v>
      </c>
      <c r="E2903" s="1" t="s">
        <v>188</v>
      </c>
      <c r="F2903" s="1" t="s">
        <v>1</v>
      </c>
      <c r="G2903" s="1" t="s">
        <v>353</v>
      </c>
      <c r="H2903" s="1" t="s">
        <v>263</v>
      </c>
      <c r="I2903" s="1" t="s">
        <v>264</v>
      </c>
      <c r="J2903" s="242"/>
      <c r="K2903" s="234"/>
    </row>
    <row r="2904" spans="1:11" x14ac:dyDescent="0.2">
      <c r="A2904" s="1">
        <v>2903</v>
      </c>
      <c r="B2904" s="1" t="s">
        <v>343</v>
      </c>
      <c r="C2904" s="1">
        <v>8</v>
      </c>
      <c r="D2904" s="1" t="s">
        <v>344</v>
      </c>
      <c r="E2904" s="1" t="s">
        <v>188</v>
      </c>
      <c r="F2904" s="1" t="s">
        <v>1</v>
      </c>
      <c r="G2904" s="1" t="s">
        <v>353</v>
      </c>
      <c r="H2904" s="1" t="s">
        <v>265</v>
      </c>
      <c r="I2904" s="1" t="s">
        <v>266</v>
      </c>
      <c r="J2904" s="241"/>
      <c r="K2904" s="234"/>
    </row>
    <row r="2905" spans="1:11" x14ac:dyDescent="0.2">
      <c r="A2905" s="1">
        <v>2904</v>
      </c>
      <c r="B2905" s="1" t="s">
        <v>343</v>
      </c>
      <c r="C2905" s="1">
        <v>8</v>
      </c>
      <c r="D2905" s="1" t="s">
        <v>344</v>
      </c>
      <c r="E2905" s="1" t="s">
        <v>188</v>
      </c>
      <c r="F2905" s="1" t="s">
        <v>1</v>
      </c>
      <c r="G2905" s="1" t="s">
        <v>353</v>
      </c>
      <c r="H2905" s="1" t="s">
        <v>267</v>
      </c>
      <c r="I2905" s="1" t="s">
        <v>268</v>
      </c>
      <c r="J2905" s="241"/>
      <c r="K2905" s="234">
        <v>3271</v>
      </c>
    </row>
    <row r="2906" spans="1:11" x14ac:dyDescent="0.2">
      <c r="A2906" s="1">
        <v>2905</v>
      </c>
      <c r="B2906" s="1" t="s">
        <v>343</v>
      </c>
      <c r="C2906" s="1">
        <v>8</v>
      </c>
      <c r="D2906" s="1" t="s">
        <v>344</v>
      </c>
      <c r="E2906" s="1" t="s">
        <v>188</v>
      </c>
      <c r="F2906" s="1" t="s">
        <v>1</v>
      </c>
      <c r="G2906" s="1" t="s">
        <v>353</v>
      </c>
      <c r="H2906" s="1" t="s">
        <v>269</v>
      </c>
      <c r="I2906" s="1" t="s">
        <v>270</v>
      </c>
      <c r="J2906" s="241"/>
      <c r="K2906" s="234"/>
    </row>
    <row r="2907" spans="1:11" x14ac:dyDescent="0.2">
      <c r="A2907" s="1">
        <v>2906</v>
      </c>
      <c r="B2907" s="1" t="s">
        <v>343</v>
      </c>
      <c r="C2907" s="1">
        <v>8</v>
      </c>
      <c r="D2907" s="1" t="s">
        <v>344</v>
      </c>
      <c r="E2907" s="1" t="s">
        <v>188</v>
      </c>
      <c r="F2907" s="1" t="s">
        <v>1</v>
      </c>
      <c r="G2907" s="1" t="s">
        <v>353</v>
      </c>
      <c r="H2907" s="1" t="s">
        <v>271</v>
      </c>
      <c r="I2907" s="1" t="s">
        <v>272</v>
      </c>
      <c r="J2907" s="241"/>
      <c r="K2907" s="234"/>
    </row>
    <row r="2908" spans="1:11" x14ac:dyDescent="0.2">
      <c r="A2908" s="1">
        <v>2907</v>
      </c>
      <c r="B2908" s="1" t="s">
        <v>343</v>
      </c>
      <c r="C2908" s="1">
        <v>8</v>
      </c>
      <c r="D2908" s="1" t="s">
        <v>344</v>
      </c>
      <c r="E2908" s="1" t="s">
        <v>188</v>
      </c>
      <c r="F2908" s="1" t="s">
        <v>8</v>
      </c>
      <c r="G2908" s="1" t="s">
        <v>353</v>
      </c>
      <c r="H2908" s="1" t="s">
        <v>273</v>
      </c>
      <c r="I2908" s="1" t="s">
        <v>274</v>
      </c>
      <c r="J2908" s="243"/>
      <c r="K2908" s="236">
        <v>3271</v>
      </c>
    </row>
    <row r="2909" spans="1:11" x14ac:dyDescent="0.2">
      <c r="A2909" s="1">
        <v>2908</v>
      </c>
      <c r="B2909" s="1" t="s">
        <v>343</v>
      </c>
      <c r="C2909" s="1">
        <v>8</v>
      </c>
      <c r="D2909" s="1" t="s">
        <v>344</v>
      </c>
      <c r="E2909" s="1" t="s">
        <v>188</v>
      </c>
      <c r="F2909" s="1" t="s">
        <v>1</v>
      </c>
      <c r="G2909" s="1" t="s">
        <v>353</v>
      </c>
      <c r="H2909" s="1" t="s">
        <v>275</v>
      </c>
      <c r="I2909" s="1" t="s">
        <v>276</v>
      </c>
      <c r="J2909" s="243"/>
      <c r="K2909" s="235">
        <v>61937</v>
      </c>
    </row>
    <row r="2910" spans="1:11" x14ac:dyDescent="0.2">
      <c r="A2910" s="1">
        <v>2909</v>
      </c>
      <c r="B2910" s="1" t="s">
        <v>343</v>
      </c>
      <c r="C2910" s="1">
        <v>8</v>
      </c>
      <c r="D2910" s="1" t="s">
        <v>344</v>
      </c>
      <c r="E2910" s="1" t="s">
        <v>188</v>
      </c>
      <c r="F2910" s="1" t="s">
        <v>8</v>
      </c>
      <c r="G2910" s="1" t="s">
        <v>353</v>
      </c>
      <c r="H2910" s="1" t="s">
        <v>277</v>
      </c>
      <c r="I2910" s="1" t="s">
        <v>278</v>
      </c>
      <c r="J2910" s="242"/>
      <c r="K2910" s="236">
        <v>271486</v>
      </c>
    </row>
    <row r="2911" spans="1:11" x14ac:dyDescent="0.2">
      <c r="A2911" s="1">
        <v>2910</v>
      </c>
      <c r="B2911" s="1" t="s">
        <v>343</v>
      </c>
      <c r="C2911" s="1">
        <v>8</v>
      </c>
      <c r="D2911" s="1" t="s">
        <v>344</v>
      </c>
      <c r="E2911" s="1" t="s">
        <v>188</v>
      </c>
      <c r="F2911" s="1" t="s">
        <v>1</v>
      </c>
      <c r="G2911" s="1" t="s">
        <v>353</v>
      </c>
      <c r="H2911" s="1" t="s">
        <v>279</v>
      </c>
      <c r="I2911" s="1" t="s">
        <v>280</v>
      </c>
      <c r="J2911" s="241"/>
      <c r="K2911" s="234"/>
    </row>
    <row r="2912" spans="1:11" x14ac:dyDescent="0.2">
      <c r="A2912" s="1">
        <v>2911</v>
      </c>
      <c r="B2912" s="1" t="s">
        <v>343</v>
      </c>
      <c r="C2912" s="1">
        <v>8</v>
      </c>
      <c r="D2912" s="1" t="s">
        <v>344</v>
      </c>
      <c r="E2912" s="1" t="s">
        <v>188</v>
      </c>
      <c r="F2912" s="1" t="s">
        <v>1</v>
      </c>
      <c r="G2912" s="1" t="s">
        <v>353</v>
      </c>
      <c r="H2912" s="1" t="s">
        <v>281</v>
      </c>
      <c r="I2912" s="1" t="s">
        <v>282</v>
      </c>
      <c r="J2912" s="242"/>
      <c r="K2912" s="234">
        <v>19875</v>
      </c>
    </row>
    <row r="2913" spans="1:11" x14ac:dyDescent="0.2">
      <c r="A2913" s="1">
        <v>2912</v>
      </c>
      <c r="B2913" s="1" t="s">
        <v>343</v>
      </c>
      <c r="C2913" s="1">
        <v>8</v>
      </c>
      <c r="D2913" s="1" t="s">
        <v>344</v>
      </c>
      <c r="E2913" s="1" t="s">
        <v>188</v>
      </c>
      <c r="F2913" s="1" t="s">
        <v>8</v>
      </c>
      <c r="G2913" s="1" t="s">
        <v>353</v>
      </c>
      <c r="H2913" s="1" t="s">
        <v>283</v>
      </c>
      <c r="I2913" s="1" t="s">
        <v>284</v>
      </c>
      <c r="J2913" s="241"/>
      <c r="K2913" s="236">
        <v>291361</v>
      </c>
    </row>
    <row r="2914" spans="1:11" x14ac:dyDescent="0.2">
      <c r="A2914" s="1">
        <v>2913</v>
      </c>
      <c r="B2914" s="1" t="s">
        <v>343</v>
      </c>
      <c r="C2914" s="1">
        <v>8</v>
      </c>
      <c r="D2914" s="1" t="s">
        <v>344</v>
      </c>
      <c r="E2914" s="1" t="s">
        <v>188</v>
      </c>
      <c r="F2914" s="1" t="s">
        <v>8</v>
      </c>
      <c r="G2914" s="1" t="s">
        <v>353</v>
      </c>
      <c r="H2914" s="1" t="s">
        <v>285</v>
      </c>
      <c r="I2914" s="1" t="s">
        <v>286</v>
      </c>
      <c r="J2914" s="241"/>
      <c r="K2914" s="236">
        <v>284741</v>
      </c>
    </row>
    <row r="2915" spans="1:11" x14ac:dyDescent="0.2">
      <c r="A2915" s="1">
        <v>2914</v>
      </c>
      <c r="B2915" s="1" t="s">
        <v>343</v>
      </c>
      <c r="C2915" s="1">
        <v>8</v>
      </c>
      <c r="D2915" s="1" t="s">
        <v>344</v>
      </c>
      <c r="E2915" s="1" t="s">
        <v>188</v>
      </c>
      <c r="F2915" s="1" t="s">
        <v>1</v>
      </c>
      <c r="G2915" s="1" t="s">
        <v>353</v>
      </c>
      <c r="H2915" s="1" t="s">
        <v>287</v>
      </c>
      <c r="I2915" s="1" t="s">
        <v>288</v>
      </c>
      <c r="J2915" s="242"/>
      <c r="K2915" s="236">
        <v>-6620</v>
      </c>
    </row>
    <row r="2916" spans="1:11" x14ac:dyDescent="0.2">
      <c r="A2916" s="1">
        <v>2915</v>
      </c>
      <c r="B2916" s="1" t="s">
        <v>343</v>
      </c>
      <c r="C2916" s="1">
        <v>8</v>
      </c>
      <c r="D2916" s="1" t="s">
        <v>344</v>
      </c>
      <c r="E2916" s="1" t="s">
        <v>289</v>
      </c>
      <c r="F2916" s="1" t="s">
        <v>1</v>
      </c>
      <c r="G2916" s="1" t="s">
        <v>353</v>
      </c>
      <c r="H2916" s="1" t="s">
        <v>290</v>
      </c>
      <c r="I2916" s="1" t="s">
        <v>291</v>
      </c>
      <c r="J2916" s="1"/>
      <c r="K2916" s="7"/>
    </row>
    <row r="2917" spans="1:11" x14ac:dyDescent="0.2">
      <c r="A2917" s="1">
        <v>2916</v>
      </c>
      <c r="B2917" s="1" t="s">
        <v>343</v>
      </c>
      <c r="C2917" s="1">
        <v>8</v>
      </c>
      <c r="D2917" s="1" t="s">
        <v>344</v>
      </c>
      <c r="E2917" s="1" t="s">
        <v>289</v>
      </c>
      <c r="F2917" s="1" t="s">
        <v>1</v>
      </c>
      <c r="G2917" s="1" t="s">
        <v>353</v>
      </c>
      <c r="H2917" s="1" t="s">
        <v>292</v>
      </c>
      <c r="I2917" s="1" t="s">
        <v>293</v>
      </c>
      <c r="J2917" s="1"/>
      <c r="K2917" s="7"/>
    </row>
    <row r="2918" spans="1:11" x14ac:dyDescent="0.2">
      <c r="A2918" s="1">
        <v>2917</v>
      </c>
      <c r="B2918" s="1" t="s">
        <v>343</v>
      </c>
      <c r="C2918" s="1">
        <v>8</v>
      </c>
      <c r="D2918" s="1" t="s">
        <v>344</v>
      </c>
      <c r="E2918" s="1" t="s">
        <v>289</v>
      </c>
      <c r="F2918" s="1" t="s">
        <v>1</v>
      </c>
      <c r="G2918" s="1" t="s">
        <v>353</v>
      </c>
      <c r="H2918" s="1" t="s">
        <v>294</v>
      </c>
      <c r="I2918" s="1" t="s">
        <v>295</v>
      </c>
      <c r="J2918" s="1"/>
      <c r="K2918" s="7"/>
    </row>
    <row r="2919" spans="1:11" x14ac:dyDescent="0.2">
      <c r="A2919" s="1">
        <v>2918</v>
      </c>
      <c r="B2919" s="1" t="s">
        <v>343</v>
      </c>
      <c r="C2919" s="1">
        <v>8</v>
      </c>
      <c r="D2919" s="1" t="s">
        <v>344</v>
      </c>
      <c r="E2919" s="1" t="s">
        <v>289</v>
      </c>
      <c r="F2919" s="1" t="s">
        <v>1</v>
      </c>
      <c r="G2919" s="1" t="s">
        <v>353</v>
      </c>
      <c r="H2919" s="1" t="s">
        <v>296</v>
      </c>
      <c r="I2919" s="1" t="s">
        <v>297</v>
      </c>
      <c r="J2919" s="1"/>
      <c r="K2919" s="7"/>
    </row>
    <row r="2920" spans="1:11" x14ac:dyDescent="0.2">
      <c r="A2920" s="1">
        <v>2919</v>
      </c>
      <c r="B2920" s="1" t="s">
        <v>343</v>
      </c>
      <c r="C2920" s="1">
        <v>8</v>
      </c>
      <c r="D2920" s="1" t="s">
        <v>344</v>
      </c>
      <c r="E2920" s="1" t="s">
        <v>289</v>
      </c>
      <c r="F2920" s="1" t="s">
        <v>1</v>
      </c>
      <c r="G2920" s="1" t="s">
        <v>353</v>
      </c>
      <c r="H2920" s="1" t="s">
        <v>298</v>
      </c>
      <c r="I2920" s="1" t="s">
        <v>299</v>
      </c>
      <c r="J2920" s="1"/>
      <c r="K2920" s="7"/>
    </row>
    <row r="2921" spans="1:11" x14ac:dyDescent="0.2">
      <c r="A2921" s="1">
        <v>2920</v>
      </c>
      <c r="B2921" s="1" t="s">
        <v>343</v>
      </c>
      <c r="C2921" s="1">
        <v>8</v>
      </c>
      <c r="D2921" s="1" t="s">
        <v>344</v>
      </c>
      <c r="E2921" s="1" t="s">
        <v>289</v>
      </c>
      <c r="F2921" s="1" t="s">
        <v>1</v>
      </c>
      <c r="G2921" s="1" t="s">
        <v>353</v>
      </c>
      <c r="H2921" s="1" t="s">
        <v>300</v>
      </c>
      <c r="I2921" s="1" t="s">
        <v>301</v>
      </c>
      <c r="J2921" s="1"/>
      <c r="K2921" s="7"/>
    </row>
    <row r="2922" spans="1:11" x14ac:dyDescent="0.2">
      <c r="A2922" s="1">
        <v>2921</v>
      </c>
      <c r="B2922" s="1" t="s">
        <v>343</v>
      </c>
      <c r="C2922" s="1">
        <v>8</v>
      </c>
      <c r="D2922" s="1" t="s">
        <v>344</v>
      </c>
      <c r="E2922" s="1" t="s">
        <v>289</v>
      </c>
      <c r="F2922" s="1" t="s">
        <v>1</v>
      </c>
      <c r="G2922" s="1" t="s">
        <v>353</v>
      </c>
      <c r="H2922" s="1" t="s">
        <v>302</v>
      </c>
      <c r="I2922" s="1" t="s">
        <v>303</v>
      </c>
      <c r="J2922" s="1"/>
      <c r="K2922" s="7"/>
    </row>
    <row r="2923" spans="1:11" x14ac:dyDescent="0.2">
      <c r="A2923" s="1">
        <v>2922</v>
      </c>
      <c r="B2923" s="1" t="s">
        <v>343</v>
      </c>
      <c r="C2923" s="1">
        <v>8</v>
      </c>
      <c r="D2923" s="1" t="s">
        <v>344</v>
      </c>
      <c r="E2923" s="1" t="s">
        <v>289</v>
      </c>
      <c r="F2923" s="1" t="s">
        <v>8</v>
      </c>
      <c r="G2923" s="1" t="s">
        <v>353</v>
      </c>
      <c r="H2923" s="1" t="s">
        <v>304</v>
      </c>
      <c r="I2923" s="1" t="s">
        <v>305</v>
      </c>
      <c r="J2923" s="1"/>
      <c r="K2923" s="7"/>
    </row>
    <row r="2924" spans="1:11" x14ac:dyDescent="0.2">
      <c r="A2924" s="1">
        <v>2923</v>
      </c>
      <c r="B2924" s="1" t="s">
        <v>343</v>
      </c>
      <c r="C2924" s="1">
        <v>8</v>
      </c>
      <c r="D2924" s="1" t="s">
        <v>344</v>
      </c>
      <c r="E2924" s="1" t="s">
        <v>289</v>
      </c>
      <c r="F2924" s="1" t="s">
        <v>8</v>
      </c>
      <c r="G2924" s="1" t="s">
        <v>353</v>
      </c>
      <c r="H2924" s="1" t="s">
        <v>306</v>
      </c>
      <c r="I2924" s="1" t="s">
        <v>307</v>
      </c>
      <c r="J2924" s="1"/>
      <c r="K2924" s="244">
        <v>19875</v>
      </c>
    </row>
    <row r="2925" spans="1:11" x14ac:dyDescent="0.2">
      <c r="A2925" s="1">
        <v>2924</v>
      </c>
      <c r="B2925" s="1" t="s">
        <v>343</v>
      </c>
      <c r="C2925" s="1">
        <v>8</v>
      </c>
      <c r="D2925" s="1" t="s">
        <v>344</v>
      </c>
      <c r="E2925" s="1" t="s">
        <v>289</v>
      </c>
      <c r="F2925" s="1" t="s">
        <v>1</v>
      </c>
      <c r="G2925" s="1" t="s">
        <v>353</v>
      </c>
      <c r="H2925" s="1" t="s">
        <v>308</v>
      </c>
      <c r="I2925" s="1" t="s">
        <v>309</v>
      </c>
      <c r="J2925" s="1"/>
      <c r="K2925" s="245">
        <v>19875</v>
      </c>
    </row>
    <row r="2926" spans="1:11" x14ac:dyDescent="0.2">
      <c r="A2926" s="1">
        <v>2925</v>
      </c>
      <c r="B2926" s="1" t="s">
        <v>343</v>
      </c>
      <c r="C2926" s="1">
        <v>8</v>
      </c>
      <c r="D2926" s="1" t="s">
        <v>344</v>
      </c>
      <c r="E2926" s="1" t="s">
        <v>289</v>
      </c>
      <c r="F2926" s="1" t="s">
        <v>1</v>
      </c>
      <c r="G2926" s="1" t="s">
        <v>353</v>
      </c>
      <c r="H2926" s="1" t="s">
        <v>310</v>
      </c>
      <c r="I2926" s="1" t="s">
        <v>311</v>
      </c>
      <c r="J2926" s="1"/>
      <c r="K2926" s="7"/>
    </row>
    <row r="2927" spans="1:11" x14ac:dyDescent="0.2">
      <c r="A2927" s="1">
        <v>2926</v>
      </c>
      <c r="B2927" s="1" t="s">
        <v>343</v>
      </c>
      <c r="C2927" s="1">
        <v>8</v>
      </c>
      <c r="D2927" s="1" t="s">
        <v>344</v>
      </c>
      <c r="E2927" s="1" t="s">
        <v>289</v>
      </c>
      <c r="F2927" s="1" t="s">
        <v>1</v>
      </c>
      <c r="G2927" s="1" t="s">
        <v>353</v>
      </c>
      <c r="H2927" s="1" t="s">
        <v>312</v>
      </c>
      <c r="I2927" s="1" t="s">
        <v>313</v>
      </c>
      <c r="J2927" s="1"/>
      <c r="K2927" s="7"/>
    </row>
    <row r="2928" spans="1:11" x14ac:dyDescent="0.2">
      <c r="A2928" s="1">
        <v>2927</v>
      </c>
      <c r="B2928" s="1" t="s">
        <v>382</v>
      </c>
      <c r="C2928" s="1">
        <v>9</v>
      </c>
      <c r="D2928" s="1" t="s">
        <v>345</v>
      </c>
      <c r="E2928" s="1" t="s">
        <v>0</v>
      </c>
      <c r="F2928" s="1" t="s">
        <v>1</v>
      </c>
      <c r="G2928" s="1" t="s">
        <v>353</v>
      </c>
      <c r="H2928" s="1" t="s">
        <v>2</v>
      </c>
      <c r="I2928" s="1" t="s">
        <v>3</v>
      </c>
      <c r="J2928" s="1"/>
      <c r="K2928" s="7"/>
    </row>
    <row r="2929" spans="1:11" x14ac:dyDescent="0.2">
      <c r="A2929" s="1">
        <v>2928</v>
      </c>
      <c r="B2929" s="1" t="s">
        <v>382</v>
      </c>
      <c r="C2929" s="1">
        <v>9</v>
      </c>
      <c r="D2929" s="1" t="s">
        <v>345</v>
      </c>
      <c r="E2929" s="1" t="s">
        <v>0</v>
      </c>
      <c r="F2929" s="1" t="s">
        <v>1</v>
      </c>
      <c r="G2929" s="1" t="s">
        <v>353</v>
      </c>
      <c r="H2929" s="1" t="s">
        <v>4</v>
      </c>
      <c r="I2929" s="1" t="s">
        <v>5</v>
      </c>
      <c r="J2929" s="1"/>
      <c r="K2929" s="7"/>
    </row>
    <row r="2930" spans="1:11" x14ac:dyDescent="0.2">
      <c r="A2930" s="1">
        <v>2929</v>
      </c>
      <c r="B2930" s="1" t="s">
        <v>382</v>
      </c>
      <c r="C2930" s="1">
        <v>9</v>
      </c>
      <c r="D2930" s="1" t="s">
        <v>345</v>
      </c>
      <c r="E2930" s="1" t="s">
        <v>0</v>
      </c>
      <c r="F2930" s="1" t="s">
        <v>1</v>
      </c>
      <c r="G2930" s="1" t="s">
        <v>353</v>
      </c>
      <c r="H2930" s="1" t="s">
        <v>6</v>
      </c>
      <c r="I2930" s="1" t="s">
        <v>7</v>
      </c>
      <c r="J2930" s="1"/>
      <c r="K2930" s="7"/>
    </row>
    <row r="2931" spans="1:11" x14ac:dyDescent="0.2">
      <c r="A2931" s="1">
        <v>2930</v>
      </c>
      <c r="B2931" s="1" t="s">
        <v>382</v>
      </c>
      <c r="C2931" s="1">
        <v>9</v>
      </c>
      <c r="D2931" s="1" t="s">
        <v>345</v>
      </c>
      <c r="E2931" s="1" t="s">
        <v>0</v>
      </c>
      <c r="F2931" s="1" t="s">
        <v>8</v>
      </c>
      <c r="G2931" s="1" t="s">
        <v>353</v>
      </c>
      <c r="H2931" s="1" t="s">
        <v>9</v>
      </c>
      <c r="I2931" s="1" t="s">
        <v>10</v>
      </c>
      <c r="J2931" s="1"/>
      <c r="K2931" s="7">
        <v>0</v>
      </c>
    </row>
    <row r="2932" spans="1:11" x14ac:dyDescent="0.2">
      <c r="A2932" s="1">
        <v>2931</v>
      </c>
      <c r="B2932" s="1" t="s">
        <v>382</v>
      </c>
      <c r="C2932" s="1">
        <v>9</v>
      </c>
      <c r="D2932" s="1" t="s">
        <v>345</v>
      </c>
      <c r="E2932" s="1" t="s">
        <v>0</v>
      </c>
      <c r="F2932" s="1" t="s">
        <v>1</v>
      </c>
      <c r="G2932" s="1" t="s">
        <v>353</v>
      </c>
      <c r="H2932" s="1" t="s">
        <v>11</v>
      </c>
      <c r="I2932" s="1" t="s">
        <v>12</v>
      </c>
      <c r="J2932" s="1"/>
      <c r="K2932" s="7"/>
    </row>
    <row r="2933" spans="1:11" x14ac:dyDescent="0.2">
      <c r="A2933" s="1">
        <v>2932</v>
      </c>
      <c r="B2933" s="1" t="s">
        <v>382</v>
      </c>
      <c r="C2933" s="1">
        <v>9</v>
      </c>
      <c r="D2933" s="1" t="s">
        <v>345</v>
      </c>
      <c r="E2933" s="1" t="s">
        <v>0</v>
      </c>
      <c r="F2933" s="1" t="s">
        <v>1</v>
      </c>
      <c r="G2933" s="1" t="s">
        <v>353</v>
      </c>
      <c r="H2933" s="1" t="s">
        <v>13</v>
      </c>
      <c r="I2933" s="1" t="s">
        <v>14</v>
      </c>
      <c r="J2933" s="1"/>
      <c r="K2933" s="7"/>
    </row>
    <row r="2934" spans="1:11" x14ac:dyDescent="0.2">
      <c r="A2934" s="1">
        <v>2933</v>
      </c>
      <c r="B2934" s="1" t="s">
        <v>382</v>
      </c>
      <c r="C2934" s="1">
        <v>9</v>
      </c>
      <c r="D2934" s="1" t="s">
        <v>345</v>
      </c>
      <c r="E2934" s="1" t="s">
        <v>0</v>
      </c>
      <c r="F2934" s="1" t="s">
        <v>8</v>
      </c>
      <c r="G2934" s="1" t="s">
        <v>353</v>
      </c>
      <c r="H2934" s="1" t="s">
        <v>15</v>
      </c>
      <c r="I2934" s="1" t="s">
        <v>16</v>
      </c>
      <c r="J2934" s="1"/>
      <c r="K2934" s="7">
        <v>0</v>
      </c>
    </row>
    <row r="2935" spans="1:11" x14ac:dyDescent="0.2">
      <c r="A2935" s="1">
        <v>2934</v>
      </c>
      <c r="B2935" s="1" t="s">
        <v>382</v>
      </c>
      <c r="C2935" s="1">
        <v>9</v>
      </c>
      <c r="D2935" s="1" t="s">
        <v>345</v>
      </c>
      <c r="E2935" s="1" t="s">
        <v>0</v>
      </c>
      <c r="F2935" s="1" t="s">
        <v>1</v>
      </c>
      <c r="G2935" s="1" t="s">
        <v>353</v>
      </c>
      <c r="H2935" s="1" t="s">
        <v>17</v>
      </c>
      <c r="I2935" s="1" t="s">
        <v>18</v>
      </c>
      <c r="J2935" s="1"/>
      <c r="K2935" s="7"/>
    </row>
    <row r="2936" spans="1:11" x14ac:dyDescent="0.2">
      <c r="A2936" s="1">
        <v>2935</v>
      </c>
      <c r="B2936" s="1" t="s">
        <v>382</v>
      </c>
      <c r="C2936" s="1">
        <v>9</v>
      </c>
      <c r="D2936" s="1" t="s">
        <v>345</v>
      </c>
      <c r="E2936" s="1" t="s">
        <v>0</v>
      </c>
      <c r="F2936" s="1" t="s">
        <v>1</v>
      </c>
      <c r="G2936" s="1" t="s">
        <v>353</v>
      </c>
      <c r="H2936" s="1" t="s">
        <v>19</v>
      </c>
      <c r="I2936" s="1" t="s">
        <v>20</v>
      </c>
      <c r="J2936" s="1"/>
      <c r="K2936" s="7"/>
    </row>
    <row r="2937" spans="1:11" x14ac:dyDescent="0.2">
      <c r="A2937" s="1">
        <v>2936</v>
      </c>
      <c r="B2937" s="1" t="s">
        <v>382</v>
      </c>
      <c r="C2937" s="1">
        <v>9</v>
      </c>
      <c r="D2937" s="1" t="s">
        <v>345</v>
      </c>
      <c r="E2937" s="1" t="s">
        <v>0</v>
      </c>
      <c r="F2937" s="1" t="s">
        <v>1</v>
      </c>
      <c r="G2937" s="1" t="s">
        <v>353</v>
      </c>
      <c r="H2937" s="1" t="s">
        <v>21</v>
      </c>
      <c r="I2937" s="1" t="s">
        <v>22</v>
      </c>
      <c r="J2937" s="1"/>
      <c r="K2937" s="7"/>
    </row>
    <row r="2938" spans="1:11" x14ac:dyDescent="0.2">
      <c r="A2938" s="1">
        <v>2937</v>
      </c>
      <c r="B2938" s="1" t="s">
        <v>382</v>
      </c>
      <c r="C2938" s="1">
        <v>9</v>
      </c>
      <c r="D2938" s="1" t="s">
        <v>345</v>
      </c>
      <c r="E2938" s="1" t="s">
        <v>0</v>
      </c>
      <c r="F2938" s="1" t="s">
        <v>1</v>
      </c>
      <c r="G2938" s="1" t="s">
        <v>353</v>
      </c>
      <c r="H2938" s="1" t="s">
        <v>23</v>
      </c>
      <c r="I2938" s="1" t="s">
        <v>24</v>
      </c>
      <c r="J2938" s="1"/>
      <c r="K2938" s="7">
        <v>334278</v>
      </c>
    </row>
    <row r="2939" spans="1:11" x14ac:dyDescent="0.2">
      <c r="A2939" s="1">
        <v>2938</v>
      </c>
      <c r="B2939" s="1" t="s">
        <v>382</v>
      </c>
      <c r="C2939" s="1">
        <v>9</v>
      </c>
      <c r="D2939" s="1" t="s">
        <v>345</v>
      </c>
      <c r="E2939" s="1" t="s">
        <v>0</v>
      </c>
      <c r="F2939" s="1" t="s">
        <v>1</v>
      </c>
      <c r="G2939" s="1" t="s">
        <v>353</v>
      </c>
      <c r="H2939" s="1" t="s">
        <v>25</v>
      </c>
      <c r="I2939" s="1" t="s">
        <v>26</v>
      </c>
      <c r="J2939" s="1"/>
      <c r="K2939" s="7"/>
    </row>
    <row r="2940" spans="1:11" x14ac:dyDescent="0.2">
      <c r="A2940" s="1">
        <v>2939</v>
      </c>
      <c r="B2940" s="1" t="s">
        <v>382</v>
      </c>
      <c r="C2940" s="1">
        <v>9</v>
      </c>
      <c r="D2940" s="1" t="s">
        <v>345</v>
      </c>
      <c r="E2940" s="1" t="s">
        <v>0</v>
      </c>
      <c r="F2940" s="1" t="s">
        <v>1</v>
      </c>
      <c r="G2940" s="1" t="s">
        <v>353</v>
      </c>
      <c r="H2940" s="1" t="s">
        <v>27</v>
      </c>
      <c r="I2940" s="1" t="s">
        <v>28</v>
      </c>
      <c r="J2940" s="1"/>
      <c r="K2940" s="7"/>
    </row>
    <row r="2941" spans="1:11" x14ac:dyDescent="0.2">
      <c r="A2941" s="1">
        <v>2940</v>
      </c>
      <c r="B2941" s="1" t="s">
        <v>382</v>
      </c>
      <c r="C2941" s="1">
        <v>9</v>
      </c>
      <c r="D2941" s="1" t="s">
        <v>345</v>
      </c>
      <c r="E2941" s="1" t="s">
        <v>0</v>
      </c>
      <c r="F2941" s="1" t="s">
        <v>1</v>
      </c>
      <c r="G2941" s="1" t="s">
        <v>353</v>
      </c>
      <c r="H2941" s="1" t="s">
        <v>29</v>
      </c>
      <c r="I2941" s="1" t="s">
        <v>30</v>
      </c>
      <c r="J2941" s="1"/>
      <c r="K2941" s="7"/>
    </row>
    <row r="2942" spans="1:11" x14ac:dyDescent="0.2">
      <c r="A2942" s="1">
        <v>2941</v>
      </c>
      <c r="B2942" s="1" t="s">
        <v>382</v>
      </c>
      <c r="C2942" s="1">
        <v>9</v>
      </c>
      <c r="D2942" s="1" t="s">
        <v>345</v>
      </c>
      <c r="E2942" s="1" t="s">
        <v>0</v>
      </c>
      <c r="F2942" s="1" t="s">
        <v>1</v>
      </c>
      <c r="G2942" s="1" t="s">
        <v>353</v>
      </c>
      <c r="H2942" s="1" t="s">
        <v>31</v>
      </c>
      <c r="I2942" s="1" t="s">
        <v>32</v>
      </c>
      <c r="J2942" s="1"/>
      <c r="K2942" s="7"/>
    </row>
    <row r="2943" spans="1:11" x14ac:dyDescent="0.2">
      <c r="A2943" s="1">
        <v>2942</v>
      </c>
      <c r="B2943" s="1" t="s">
        <v>382</v>
      </c>
      <c r="C2943" s="1">
        <v>9</v>
      </c>
      <c r="D2943" s="1" t="s">
        <v>345</v>
      </c>
      <c r="E2943" s="1" t="s">
        <v>0</v>
      </c>
      <c r="F2943" s="1" t="s">
        <v>1</v>
      </c>
      <c r="G2943" s="1" t="s">
        <v>353</v>
      </c>
      <c r="H2943" s="1" t="s">
        <v>33</v>
      </c>
      <c r="I2943" s="1" t="s">
        <v>34</v>
      </c>
      <c r="J2943" s="1"/>
      <c r="K2943" s="7"/>
    </row>
    <row r="2944" spans="1:11" x14ac:dyDescent="0.2">
      <c r="A2944" s="1">
        <v>2943</v>
      </c>
      <c r="B2944" s="1" t="s">
        <v>382</v>
      </c>
      <c r="C2944" s="1">
        <v>9</v>
      </c>
      <c r="D2944" s="1" t="s">
        <v>345</v>
      </c>
      <c r="E2944" s="1" t="s">
        <v>0</v>
      </c>
      <c r="F2944" s="1" t="s">
        <v>1</v>
      </c>
      <c r="G2944" s="1" t="s">
        <v>353</v>
      </c>
      <c r="H2944" s="1" t="s">
        <v>35</v>
      </c>
      <c r="I2944" s="1" t="s">
        <v>36</v>
      </c>
      <c r="J2944" s="1"/>
      <c r="K2944" s="7"/>
    </row>
    <row r="2945" spans="1:11" x14ac:dyDescent="0.2">
      <c r="A2945" s="1">
        <v>2944</v>
      </c>
      <c r="B2945" s="1" t="s">
        <v>382</v>
      </c>
      <c r="C2945" s="1">
        <v>9</v>
      </c>
      <c r="D2945" s="1" t="s">
        <v>345</v>
      </c>
      <c r="E2945" s="1" t="s">
        <v>0</v>
      </c>
      <c r="F2945" s="1" t="s">
        <v>1</v>
      </c>
      <c r="G2945" s="1" t="s">
        <v>353</v>
      </c>
      <c r="H2945" s="1" t="s">
        <v>37</v>
      </c>
      <c r="I2945" s="1" t="s">
        <v>38</v>
      </c>
      <c r="J2945" s="1"/>
      <c r="K2945" s="7"/>
    </row>
    <row r="2946" spans="1:11" x14ac:dyDescent="0.2">
      <c r="A2946" s="1">
        <v>2945</v>
      </c>
      <c r="B2946" s="1" t="s">
        <v>382</v>
      </c>
      <c r="C2946" s="1">
        <v>9</v>
      </c>
      <c r="D2946" s="1" t="s">
        <v>345</v>
      </c>
      <c r="E2946" s="1" t="s">
        <v>0</v>
      </c>
      <c r="F2946" s="1" t="s">
        <v>1</v>
      </c>
      <c r="G2946" s="1" t="s">
        <v>353</v>
      </c>
      <c r="H2946" s="1" t="s">
        <v>39</v>
      </c>
      <c r="I2946" s="1" t="s">
        <v>40</v>
      </c>
      <c r="J2946" s="1"/>
      <c r="K2946" s="7"/>
    </row>
    <row r="2947" spans="1:11" x14ac:dyDescent="0.2">
      <c r="A2947" s="1">
        <v>2946</v>
      </c>
      <c r="B2947" s="1" t="s">
        <v>382</v>
      </c>
      <c r="C2947" s="1">
        <v>9</v>
      </c>
      <c r="D2947" s="1" t="s">
        <v>345</v>
      </c>
      <c r="E2947" s="1" t="s">
        <v>0</v>
      </c>
      <c r="F2947" s="1" t="s">
        <v>1</v>
      </c>
      <c r="G2947" s="1" t="s">
        <v>353</v>
      </c>
      <c r="H2947" s="1" t="s">
        <v>41</v>
      </c>
      <c r="I2947" s="1" t="s">
        <v>42</v>
      </c>
      <c r="J2947" s="1"/>
      <c r="K2947" s="7"/>
    </row>
    <row r="2948" spans="1:11" x14ac:dyDescent="0.2">
      <c r="A2948" s="1">
        <v>2947</v>
      </c>
      <c r="B2948" s="1" t="s">
        <v>382</v>
      </c>
      <c r="C2948" s="1">
        <v>9</v>
      </c>
      <c r="D2948" s="1" t="s">
        <v>345</v>
      </c>
      <c r="E2948" s="1" t="s">
        <v>0</v>
      </c>
      <c r="F2948" s="1" t="s">
        <v>1</v>
      </c>
      <c r="G2948" s="1" t="s">
        <v>353</v>
      </c>
      <c r="H2948" s="1" t="s">
        <v>43</v>
      </c>
      <c r="I2948" s="1" t="s">
        <v>44</v>
      </c>
      <c r="J2948" s="1"/>
      <c r="K2948" s="7"/>
    </row>
    <row r="2949" spans="1:11" x14ac:dyDescent="0.2">
      <c r="A2949" s="1">
        <v>2948</v>
      </c>
      <c r="B2949" s="1" t="s">
        <v>382</v>
      </c>
      <c r="C2949" s="1">
        <v>9</v>
      </c>
      <c r="D2949" s="1" t="s">
        <v>345</v>
      </c>
      <c r="E2949" s="1" t="s">
        <v>0</v>
      </c>
      <c r="F2949" s="1" t="s">
        <v>1</v>
      </c>
      <c r="G2949" s="1" t="s">
        <v>353</v>
      </c>
      <c r="H2949" s="1" t="s">
        <v>45</v>
      </c>
      <c r="I2949" s="1" t="s">
        <v>46</v>
      </c>
      <c r="J2949" s="1"/>
      <c r="K2949" s="7"/>
    </row>
    <row r="2950" spans="1:11" x14ac:dyDescent="0.2">
      <c r="A2950" s="1">
        <v>2949</v>
      </c>
      <c r="B2950" s="1" t="s">
        <v>382</v>
      </c>
      <c r="C2950" s="1">
        <v>9</v>
      </c>
      <c r="D2950" s="1" t="s">
        <v>345</v>
      </c>
      <c r="E2950" s="1" t="s">
        <v>0</v>
      </c>
      <c r="F2950" s="1" t="s">
        <v>1</v>
      </c>
      <c r="G2950" s="1" t="s">
        <v>353</v>
      </c>
      <c r="H2950" s="1" t="s">
        <v>47</v>
      </c>
      <c r="I2950" s="1" t="s">
        <v>48</v>
      </c>
      <c r="J2950" s="1"/>
      <c r="K2950" s="7"/>
    </row>
    <row r="2951" spans="1:11" x14ac:dyDescent="0.2">
      <c r="A2951" s="1">
        <v>2950</v>
      </c>
      <c r="B2951" s="1" t="s">
        <v>382</v>
      </c>
      <c r="C2951" s="1">
        <v>9</v>
      </c>
      <c r="D2951" s="1" t="s">
        <v>345</v>
      </c>
      <c r="E2951" s="1" t="s">
        <v>0</v>
      </c>
      <c r="F2951" s="1" t="s">
        <v>1</v>
      </c>
      <c r="G2951" s="1" t="s">
        <v>353</v>
      </c>
      <c r="H2951" s="1" t="s">
        <v>49</v>
      </c>
      <c r="I2951" s="1" t="s">
        <v>50</v>
      </c>
      <c r="J2951" s="1"/>
      <c r="K2951" s="7"/>
    </row>
    <row r="2952" spans="1:11" x14ac:dyDescent="0.2">
      <c r="A2952" s="1">
        <v>2951</v>
      </c>
      <c r="B2952" s="1" t="s">
        <v>382</v>
      </c>
      <c r="C2952" s="1">
        <v>9</v>
      </c>
      <c r="D2952" s="1" t="s">
        <v>345</v>
      </c>
      <c r="E2952" s="1" t="s">
        <v>0</v>
      </c>
      <c r="F2952" s="1" t="s">
        <v>1</v>
      </c>
      <c r="G2952" s="1" t="s">
        <v>353</v>
      </c>
      <c r="H2952" s="1" t="s">
        <v>51</v>
      </c>
      <c r="I2952" s="1" t="s">
        <v>52</v>
      </c>
      <c r="J2952" s="1"/>
      <c r="K2952" s="7"/>
    </row>
    <row r="2953" spans="1:11" x14ac:dyDescent="0.2">
      <c r="A2953" s="1">
        <v>2952</v>
      </c>
      <c r="B2953" s="1" t="s">
        <v>382</v>
      </c>
      <c r="C2953" s="1">
        <v>9</v>
      </c>
      <c r="D2953" s="1" t="s">
        <v>345</v>
      </c>
      <c r="E2953" s="1" t="s">
        <v>0</v>
      </c>
      <c r="F2953" s="1" t="s">
        <v>1</v>
      </c>
      <c r="G2953" s="1" t="s">
        <v>353</v>
      </c>
      <c r="H2953" s="1" t="s">
        <v>53</v>
      </c>
      <c r="I2953" s="1" t="s">
        <v>54</v>
      </c>
      <c r="J2953" s="1"/>
      <c r="K2953" s="7"/>
    </row>
    <row r="2954" spans="1:11" x14ac:dyDescent="0.2">
      <c r="A2954" s="1">
        <v>2953</v>
      </c>
      <c r="B2954" s="1" t="s">
        <v>382</v>
      </c>
      <c r="C2954" s="1">
        <v>9</v>
      </c>
      <c r="D2954" s="1" t="s">
        <v>345</v>
      </c>
      <c r="E2954" s="1" t="s">
        <v>0</v>
      </c>
      <c r="F2954" s="1" t="s">
        <v>1</v>
      </c>
      <c r="G2954" s="1" t="s">
        <v>353</v>
      </c>
      <c r="H2954" s="1" t="s">
        <v>55</v>
      </c>
      <c r="I2954" s="1" t="s">
        <v>56</v>
      </c>
      <c r="J2954" s="1"/>
      <c r="K2954" s="7"/>
    </row>
    <row r="2955" spans="1:11" x14ac:dyDescent="0.2">
      <c r="A2955" s="1">
        <v>2954</v>
      </c>
      <c r="B2955" s="1" t="s">
        <v>382</v>
      </c>
      <c r="C2955" s="1">
        <v>9</v>
      </c>
      <c r="D2955" s="1" t="s">
        <v>345</v>
      </c>
      <c r="E2955" s="1" t="s">
        <v>0</v>
      </c>
      <c r="F2955" s="1" t="s">
        <v>1</v>
      </c>
      <c r="G2955" s="1" t="s">
        <v>353</v>
      </c>
      <c r="H2955" s="1" t="s">
        <v>57</v>
      </c>
      <c r="I2955" s="1" t="s">
        <v>58</v>
      </c>
      <c r="J2955" s="1"/>
      <c r="K2955" s="7"/>
    </row>
    <row r="2956" spans="1:11" x14ac:dyDescent="0.2">
      <c r="A2956" s="1">
        <v>2955</v>
      </c>
      <c r="B2956" s="1" t="s">
        <v>382</v>
      </c>
      <c r="C2956" s="1">
        <v>9</v>
      </c>
      <c r="D2956" s="1" t="s">
        <v>345</v>
      </c>
      <c r="E2956" s="1" t="s">
        <v>0</v>
      </c>
      <c r="F2956" s="1" t="s">
        <v>1</v>
      </c>
      <c r="G2956" s="1" t="s">
        <v>353</v>
      </c>
      <c r="H2956" s="1" t="s">
        <v>59</v>
      </c>
      <c r="I2956" s="1" t="s">
        <v>60</v>
      </c>
      <c r="J2956" s="1"/>
      <c r="K2956" s="7">
        <v>331</v>
      </c>
    </row>
    <row r="2957" spans="1:11" x14ac:dyDescent="0.2">
      <c r="A2957" s="1">
        <v>2956</v>
      </c>
      <c r="B2957" s="1" t="s">
        <v>382</v>
      </c>
      <c r="C2957" s="1">
        <v>9</v>
      </c>
      <c r="D2957" s="1" t="s">
        <v>345</v>
      </c>
      <c r="E2957" s="1" t="s">
        <v>0</v>
      </c>
      <c r="F2957" s="1" t="s">
        <v>1</v>
      </c>
      <c r="G2957" s="1" t="s">
        <v>353</v>
      </c>
      <c r="H2957" s="1" t="s">
        <v>61</v>
      </c>
      <c r="I2957" s="1" t="s">
        <v>62</v>
      </c>
      <c r="J2957" s="1"/>
      <c r="K2957" s="7"/>
    </row>
    <row r="2958" spans="1:11" x14ac:dyDescent="0.2">
      <c r="A2958" s="1">
        <v>2957</v>
      </c>
      <c r="B2958" s="1" t="s">
        <v>382</v>
      </c>
      <c r="C2958" s="1">
        <v>9</v>
      </c>
      <c r="D2958" s="1" t="s">
        <v>345</v>
      </c>
      <c r="E2958" s="1" t="s">
        <v>0</v>
      </c>
      <c r="F2958" s="1" t="s">
        <v>1</v>
      </c>
      <c r="G2958" s="1" t="s">
        <v>353</v>
      </c>
      <c r="H2958" s="1" t="s">
        <v>63</v>
      </c>
      <c r="I2958" s="1" t="s">
        <v>64</v>
      </c>
      <c r="J2958" s="1"/>
      <c r="K2958" s="7"/>
    </row>
    <row r="2959" spans="1:11" x14ac:dyDescent="0.2">
      <c r="A2959" s="1">
        <v>2958</v>
      </c>
      <c r="B2959" s="1" t="s">
        <v>382</v>
      </c>
      <c r="C2959" s="1">
        <v>9</v>
      </c>
      <c r="D2959" s="1" t="s">
        <v>345</v>
      </c>
      <c r="E2959" s="1" t="s">
        <v>0</v>
      </c>
      <c r="F2959" s="1" t="s">
        <v>1</v>
      </c>
      <c r="G2959" s="1" t="s">
        <v>353</v>
      </c>
      <c r="H2959" s="1" t="s">
        <v>65</v>
      </c>
      <c r="I2959" s="1" t="s">
        <v>66</v>
      </c>
      <c r="J2959" s="1"/>
      <c r="K2959" s="7"/>
    </row>
    <row r="2960" spans="1:11" x14ac:dyDescent="0.2">
      <c r="A2960" s="1">
        <v>2959</v>
      </c>
      <c r="B2960" s="1" t="s">
        <v>382</v>
      </c>
      <c r="C2960" s="1">
        <v>9</v>
      </c>
      <c r="D2960" s="1" t="s">
        <v>345</v>
      </c>
      <c r="E2960" s="1" t="s">
        <v>0</v>
      </c>
      <c r="F2960" s="1" t="s">
        <v>1</v>
      </c>
      <c r="G2960" s="1" t="s">
        <v>353</v>
      </c>
      <c r="H2960" s="1" t="s">
        <v>67</v>
      </c>
      <c r="I2960" s="1" t="s">
        <v>68</v>
      </c>
      <c r="J2960" s="1"/>
      <c r="K2960" s="7"/>
    </row>
    <row r="2961" spans="1:11" x14ac:dyDescent="0.2">
      <c r="A2961" s="1">
        <v>2960</v>
      </c>
      <c r="B2961" s="1" t="s">
        <v>382</v>
      </c>
      <c r="C2961" s="1">
        <v>9</v>
      </c>
      <c r="D2961" s="1" t="s">
        <v>345</v>
      </c>
      <c r="E2961" s="1" t="s">
        <v>0</v>
      </c>
      <c r="F2961" s="1" t="s">
        <v>1</v>
      </c>
      <c r="G2961" s="1" t="s">
        <v>353</v>
      </c>
      <c r="H2961" s="1" t="s">
        <v>69</v>
      </c>
      <c r="I2961" s="1" t="s">
        <v>70</v>
      </c>
      <c r="J2961" s="1"/>
      <c r="K2961" s="7"/>
    </row>
    <row r="2962" spans="1:11" x14ac:dyDescent="0.2">
      <c r="A2962" s="1">
        <v>2961</v>
      </c>
      <c r="B2962" s="1" t="s">
        <v>382</v>
      </c>
      <c r="C2962" s="1">
        <v>9</v>
      </c>
      <c r="D2962" s="1" t="s">
        <v>345</v>
      </c>
      <c r="E2962" s="1" t="s">
        <v>0</v>
      </c>
      <c r="F2962" s="1" t="s">
        <v>1</v>
      </c>
      <c r="G2962" s="1" t="s">
        <v>353</v>
      </c>
      <c r="H2962" s="1" t="s">
        <v>71</v>
      </c>
      <c r="I2962" s="1" t="s">
        <v>72</v>
      </c>
      <c r="J2962" s="1"/>
      <c r="K2962" s="7"/>
    </row>
    <row r="2963" spans="1:11" x14ac:dyDescent="0.2">
      <c r="A2963" s="1">
        <v>2962</v>
      </c>
      <c r="B2963" s="1" t="s">
        <v>382</v>
      </c>
      <c r="C2963" s="1">
        <v>9</v>
      </c>
      <c r="D2963" s="1" t="s">
        <v>345</v>
      </c>
      <c r="E2963" s="1" t="s">
        <v>0</v>
      </c>
      <c r="F2963" s="1" t="s">
        <v>1</v>
      </c>
      <c r="G2963" s="1" t="s">
        <v>353</v>
      </c>
      <c r="H2963" s="1" t="s">
        <v>73</v>
      </c>
      <c r="I2963" s="1" t="s">
        <v>74</v>
      </c>
      <c r="J2963" s="1"/>
      <c r="K2963" s="7"/>
    </row>
    <row r="2964" spans="1:11" x14ac:dyDescent="0.2">
      <c r="A2964" s="1">
        <v>2963</v>
      </c>
      <c r="B2964" s="1" t="s">
        <v>382</v>
      </c>
      <c r="C2964" s="1">
        <v>9</v>
      </c>
      <c r="D2964" s="1" t="s">
        <v>345</v>
      </c>
      <c r="E2964" s="1" t="s">
        <v>0</v>
      </c>
      <c r="F2964" s="1" t="s">
        <v>1</v>
      </c>
      <c r="G2964" s="1" t="s">
        <v>353</v>
      </c>
      <c r="H2964" s="1" t="s">
        <v>75</v>
      </c>
      <c r="I2964" s="1" t="s">
        <v>76</v>
      </c>
      <c r="J2964" s="1"/>
      <c r="K2964" s="7"/>
    </row>
    <row r="2965" spans="1:11" x14ac:dyDescent="0.2">
      <c r="A2965" s="1">
        <v>2964</v>
      </c>
      <c r="B2965" s="1" t="s">
        <v>382</v>
      </c>
      <c r="C2965" s="1">
        <v>9</v>
      </c>
      <c r="D2965" s="1" t="s">
        <v>345</v>
      </c>
      <c r="E2965" s="1" t="s">
        <v>0</v>
      </c>
      <c r="F2965" s="1" t="s">
        <v>1</v>
      </c>
      <c r="G2965" s="1" t="s">
        <v>353</v>
      </c>
      <c r="H2965" s="1" t="s">
        <v>77</v>
      </c>
      <c r="I2965" s="1" t="s">
        <v>78</v>
      </c>
      <c r="J2965" s="1"/>
      <c r="K2965" s="7"/>
    </row>
    <row r="2966" spans="1:11" x14ac:dyDescent="0.2">
      <c r="A2966" s="1">
        <v>2965</v>
      </c>
      <c r="B2966" s="1" t="s">
        <v>382</v>
      </c>
      <c r="C2966" s="1">
        <v>9</v>
      </c>
      <c r="D2966" s="1" t="s">
        <v>345</v>
      </c>
      <c r="E2966" s="1" t="s">
        <v>0</v>
      </c>
      <c r="F2966" s="1" t="s">
        <v>1</v>
      </c>
      <c r="G2966" s="1" t="s">
        <v>353</v>
      </c>
      <c r="H2966" s="1" t="s">
        <v>79</v>
      </c>
      <c r="I2966" s="1" t="s">
        <v>80</v>
      </c>
      <c r="J2966" s="1"/>
      <c r="K2966" s="7"/>
    </row>
    <row r="2967" spans="1:11" x14ac:dyDescent="0.2">
      <c r="A2967" s="1">
        <v>2966</v>
      </c>
      <c r="B2967" s="1" t="s">
        <v>382</v>
      </c>
      <c r="C2967" s="1">
        <v>9</v>
      </c>
      <c r="D2967" s="1" t="s">
        <v>345</v>
      </c>
      <c r="E2967" s="1" t="s">
        <v>0</v>
      </c>
      <c r="F2967" s="1" t="s">
        <v>1</v>
      </c>
      <c r="G2967" s="1" t="s">
        <v>353</v>
      </c>
      <c r="H2967" s="1" t="s">
        <v>81</v>
      </c>
      <c r="I2967" s="1" t="s">
        <v>82</v>
      </c>
      <c r="J2967" s="1"/>
      <c r="K2967" s="7"/>
    </row>
    <row r="2968" spans="1:11" x14ac:dyDescent="0.2">
      <c r="A2968" s="1">
        <v>2967</v>
      </c>
      <c r="B2968" s="1" t="s">
        <v>382</v>
      </c>
      <c r="C2968" s="1">
        <v>9</v>
      </c>
      <c r="D2968" s="1" t="s">
        <v>345</v>
      </c>
      <c r="E2968" s="1" t="s">
        <v>0</v>
      </c>
      <c r="F2968" s="1" t="s">
        <v>1</v>
      </c>
      <c r="G2968" s="1" t="s">
        <v>353</v>
      </c>
      <c r="H2968" s="1" t="s">
        <v>83</v>
      </c>
      <c r="I2968" s="1" t="s">
        <v>84</v>
      </c>
      <c r="J2968" s="1"/>
      <c r="K2968" s="7"/>
    </row>
    <row r="2969" spans="1:11" x14ac:dyDescent="0.2">
      <c r="A2969" s="1">
        <v>2968</v>
      </c>
      <c r="B2969" s="1" t="s">
        <v>382</v>
      </c>
      <c r="C2969" s="1">
        <v>9</v>
      </c>
      <c r="D2969" s="1" t="s">
        <v>345</v>
      </c>
      <c r="E2969" s="1" t="s">
        <v>0</v>
      </c>
      <c r="F2969" s="1" t="s">
        <v>1</v>
      </c>
      <c r="G2969" s="1" t="s">
        <v>353</v>
      </c>
      <c r="H2969" s="1" t="s">
        <v>85</v>
      </c>
      <c r="I2969" s="1" t="s">
        <v>86</v>
      </c>
      <c r="J2969" s="1"/>
      <c r="K2969" s="7"/>
    </row>
    <row r="2970" spans="1:11" x14ac:dyDescent="0.2">
      <c r="A2970" s="1">
        <v>2969</v>
      </c>
      <c r="B2970" s="1" t="s">
        <v>382</v>
      </c>
      <c r="C2970" s="1">
        <v>9</v>
      </c>
      <c r="D2970" s="1" t="s">
        <v>345</v>
      </c>
      <c r="E2970" s="1" t="s">
        <v>0</v>
      </c>
      <c r="F2970" s="1" t="s">
        <v>8</v>
      </c>
      <c r="G2970" s="1" t="s">
        <v>353</v>
      </c>
      <c r="H2970" s="1" t="s">
        <v>87</v>
      </c>
      <c r="I2970" s="1" t="s">
        <v>88</v>
      </c>
      <c r="J2970" s="1"/>
      <c r="K2970" s="7">
        <v>334609</v>
      </c>
    </row>
    <row r="2971" spans="1:11" x14ac:dyDescent="0.2">
      <c r="A2971" s="1">
        <v>2970</v>
      </c>
      <c r="B2971" s="1" t="s">
        <v>382</v>
      </c>
      <c r="C2971" s="1">
        <v>9</v>
      </c>
      <c r="D2971" s="1" t="s">
        <v>345</v>
      </c>
      <c r="E2971" s="1" t="s">
        <v>0</v>
      </c>
      <c r="F2971" s="1" t="s">
        <v>1</v>
      </c>
      <c r="G2971" s="1" t="s">
        <v>353</v>
      </c>
      <c r="H2971" s="1" t="s">
        <v>89</v>
      </c>
      <c r="I2971" s="1" t="s">
        <v>90</v>
      </c>
      <c r="J2971" s="1"/>
      <c r="K2971" s="7"/>
    </row>
    <row r="2972" spans="1:11" x14ac:dyDescent="0.2">
      <c r="A2972" s="1">
        <v>2971</v>
      </c>
      <c r="B2972" s="1" t="s">
        <v>382</v>
      </c>
      <c r="C2972" s="1">
        <v>9</v>
      </c>
      <c r="D2972" s="1" t="s">
        <v>345</v>
      </c>
      <c r="E2972" s="1" t="s">
        <v>0</v>
      </c>
      <c r="F2972" s="1" t="s">
        <v>1</v>
      </c>
      <c r="G2972" s="1" t="s">
        <v>353</v>
      </c>
      <c r="H2972" s="1" t="s">
        <v>91</v>
      </c>
      <c r="I2972" s="1" t="s">
        <v>92</v>
      </c>
      <c r="J2972" s="1"/>
      <c r="K2972" s="7"/>
    </row>
    <row r="2973" spans="1:11" x14ac:dyDescent="0.2">
      <c r="A2973" s="1">
        <v>2972</v>
      </c>
      <c r="B2973" s="1" t="s">
        <v>382</v>
      </c>
      <c r="C2973" s="1">
        <v>9</v>
      </c>
      <c r="D2973" s="1" t="s">
        <v>345</v>
      </c>
      <c r="E2973" s="1" t="s">
        <v>0</v>
      </c>
      <c r="F2973" s="1" t="s">
        <v>1</v>
      </c>
      <c r="G2973" s="1" t="s">
        <v>353</v>
      </c>
      <c r="H2973" s="1" t="s">
        <v>93</v>
      </c>
      <c r="I2973" s="1" t="s">
        <v>94</v>
      </c>
      <c r="J2973" s="1"/>
      <c r="K2973" s="7"/>
    </row>
    <row r="2974" spans="1:11" x14ac:dyDescent="0.2">
      <c r="A2974" s="1">
        <v>2973</v>
      </c>
      <c r="B2974" s="1" t="s">
        <v>382</v>
      </c>
      <c r="C2974" s="1">
        <v>9</v>
      </c>
      <c r="D2974" s="1" t="s">
        <v>345</v>
      </c>
      <c r="E2974" s="1" t="s">
        <v>0</v>
      </c>
      <c r="F2974" s="1" t="s">
        <v>1</v>
      </c>
      <c r="G2974" s="1" t="s">
        <v>353</v>
      </c>
      <c r="H2974" s="1" t="s">
        <v>95</v>
      </c>
      <c r="I2974" s="1" t="s">
        <v>96</v>
      </c>
      <c r="J2974" s="1"/>
      <c r="K2974" s="7"/>
    </row>
    <row r="2975" spans="1:11" x14ac:dyDescent="0.2">
      <c r="A2975" s="1">
        <v>2974</v>
      </c>
      <c r="B2975" s="1" t="s">
        <v>382</v>
      </c>
      <c r="C2975" s="1">
        <v>9</v>
      </c>
      <c r="D2975" s="1" t="s">
        <v>345</v>
      </c>
      <c r="E2975" s="1" t="s">
        <v>0</v>
      </c>
      <c r="F2975" s="1" t="s">
        <v>1</v>
      </c>
      <c r="G2975" s="1" t="s">
        <v>353</v>
      </c>
      <c r="H2975" s="1" t="s">
        <v>97</v>
      </c>
      <c r="I2975" s="1" t="s">
        <v>98</v>
      </c>
      <c r="J2975" s="1"/>
      <c r="K2975" s="7"/>
    </row>
    <row r="2976" spans="1:11" x14ac:dyDescent="0.2">
      <c r="A2976" s="1">
        <v>2975</v>
      </c>
      <c r="B2976" s="1" t="s">
        <v>382</v>
      </c>
      <c r="C2976" s="1">
        <v>9</v>
      </c>
      <c r="D2976" s="1" t="s">
        <v>345</v>
      </c>
      <c r="E2976" s="1" t="s">
        <v>0</v>
      </c>
      <c r="F2976" s="1" t="s">
        <v>1</v>
      </c>
      <c r="G2976" s="1" t="s">
        <v>353</v>
      </c>
      <c r="H2976" s="1" t="s">
        <v>99</v>
      </c>
      <c r="I2976" s="1" t="s">
        <v>100</v>
      </c>
      <c r="J2976" s="1"/>
      <c r="K2976" s="7"/>
    </row>
    <row r="2977" spans="1:11" x14ac:dyDescent="0.2">
      <c r="A2977" s="1">
        <v>2976</v>
      </c>
      <c r="B2977" s="1" t="s">
        <v>382</v>
      </c>
      <c r="C2977" s="1">
        <v>9</v>
      </c>
      <c r="D2977" s="1" t="s">
        <v>345</v>
      </c>
      <c r="E2977" s="1" t="s">
        <v>0</v>
      </c>
      <c r="F2977" s="1" t="s">
        <v>1</v>
      </c>
      <c r="G2977" s="1" t="s">
        <v>353</v>
      </c>
      <c r="H2977" s="1" t="s">
        <v>101</v>
      </c>
      <c r="I2977" s="1" t="s">
        <v>102</v>
      </c>
      <c r="J2977" s="1"/>
      <c r="K2977" s="7"/>
    </row>
    <row r="2978" spans="1:11" x14ac:dyDescent="0.2">
      <c r="A2978" s="1">
        <v>2977</v>
      </c>
      <c r="B2978" s="1" t="s">
        <v>382</v>
      </c>
      <c r="C2978" s="1">
        <v>9</v>
      </c>
      <c r="D2978" s="1" t="s">
        <v>345</v>
      </c>
      <c r="E2978" s="1" t="s">
        <v>0</v>
      </c>
      <c r="F2978" s="1" t="s">
        <v>1</v>
      </c>
      <c r="G2978" s="1" t="s">
        <v>353</v>
      </c>
      <c r="H2978" s="1" t="s">
        <v>103</v>
      </c>
      <c r="I2978" s="1" t="s">
        <v>104</v>
      </c>
      <c r="J2978" s="1"/>
      <c r="K2978" s="7"/>
    </row>
    <row r="2979" spans="1:11" x14ac:dyDescent="0.2">
      <c r="A2979" s="1">
        <v>2978</v>
      </c>
      <c r="B2979" s="1" t="s">
        <v>382</v>
      </c>
      <c r="C2979" s="1">
        <v>9</v>
      </c>
      <c r="D2979" s="1" t="s">
        <v>345</v>
      </c>
      <c r="E2979" s="1" t="s">
        <v>0</v>
      </c>
      <c r="F2979" s="1" t="s">
        <v>1</v>
      </c>
      <c r="G2979" s="1" t="s">
        <v>353</v>
      </c>
      <c r="H2979" s="1" t="s">
        <v>105</v>
      </c>
      <c r="I2979" s="1" t="s">
        <v>106</v>
      </c>
      <c r="J2979" s="1"/>
      <c r="K2979" s="7"/>
    </row>
    <row r="2980" spans="1:11" x14ac:dyDescent="0.2">
      <c r="A2980" s="1">
        <v>2979</v>
      </c>
      <c r="B2980" s="1" t="s">
        <v>382</v>
      </c>
      <c r="C2980" s="1">
        <v>9</v>
      </c>
      <c r="D2980" s="1" t="s">
        <v>345</v>
      </c>
      <c r="E2980" s="1" t="s">
        <v>0</v>
      </c>
      <c r="F2980" s="1" t="s">
        <v>8</v>
      </c>
      <c r="G2980" s="1" t="s">
        <v>353</v>
      </c>
      <c r="H2980" s="1" t="s">
        <v>107</v>
      </c>
      <c r="I2980" s="1" t="s">
        <v>108</v>
      </c>
      <c r="J2980" s="1"/>
      <c r="K2980" s="7">
        <v>334609</v>
      </c>
    </row>
    <row r="2981" spans="1:11" x14ac:dyDescent="0.2">
      <c r="A2981" s="1">
        <v>2980</v>
      </c>
      <c r="B2981" s="1" t="s">
        <v>382</v>
      </c>
      <c r="C2981" s="1">
        <v>9</v>
      </c>
      <c r="D2981" s="1" t="s">
        <v>345</v>
      </c>
      <c r="E2981" s="1" t="s">
        <v>109</v>
      </c>
      <c r="F2981" s="1" t="s">
        <v>1</v>
      </c>
      <c r="G2981" s="1" t="s">
        <v>354</v>
      </c>
      <c r="H2981" s="1" t="s">
        <v>110</v>
      </c>
      <c r="I2981" s="1" t="s">
        <v>111</v>
      </c>
      <c r="J2981" s="1">
        <v>1</v>
      </c>
      <c r="K2981" s="7">
        <v>66300</v>
      </c>
    </row>
    <row r="2982" spans="1:11" x14ac:dyDescent="0.2">
      <c r="A2982" s="1">
        <v>2981</v>
      </c>
      <c r="B2982" s="1" t="s">
        <v>382</v>
      </c>
      <c r="C2982" s="1">
        <v>9</v>
      </c>
      <c r="D2982" s="1" t="s">
        <v>345</v>
      </c>
      <c r="E2982" s="1" t="s">
        <v>109</v>
      </c>
      <c r="F2982" s="1" t="s">
        <v>1</v>
      </c>
      <c r="G2982" s="1" t="s">
        <v>354</v>
      </c>
      <c r="H2982" s="1" t="s">
        <v>112</v>
      </c>
      <c r="I2982" s="1" t="s">
        <v>113</v>
      </c>
      <c r="J2982" s="1">
        <v>0.13</v>
      </c>
      <c r="K2982" s="7">
        <v>9816</v>
      </c>
    </row>
    <row r="2983" spans="1:11" x14ac:dyDescent="0.2">
      <c r="A2983" s="1">
        <v>2982</v>
      </c>
      <c r="B2983" s="1" t="s">
        <v>382</v>
      </c>
      <c r="C2983" s="1">
        <v>9</v>
      </c>
      <c r="D2983" s="1" t="s">
        <v>345</v>
      </c>
      <c r="E2983" s="1" t="s">
        <v>109</v>
      </c>
      <c r="F2983" s="1" t="s">
        <v>1</v>
      </c>
      <c r="G2983" s="1" t="s">
        <v>354</v>
      </c>
      <c r="H2983" s="1" t="s">
        <v>114</v>
      </c>
      <c r="I2983" s="1" t="s">
        <v>115</v>
      </c>
      <c r="J2983" s="1"/>
      <c r="K2983" s="7"/>
    </row>
    <row r="2984" spans="1:11" x14ac:dyDescent="0.2">
      <c r="A2984" s="1">
        <v>2983</v>
      </c>
      <c r="B2984" s="1" t="s">
        <v>382</v>
      </c>
      <c r="C2984" s="1">
        <v>9</v>
      </c>
      <c r="D2984" s="1" t="s">
        <v>345</v>
      </c>
      <c r="E2984" s="1" t="s">
        <v>109</v>
      </c>
      <c r="F2984" s="1" t="s">
        <v>1</v>
      </c>
      <c r="G2984" s="1" t="s">
        <v>355</v>
      </c>
      <c r="H2984" s="1" t="s">
        <v>116</v>
      </c>
      <c r="I2984" s="1" t="s">
        <v>117</v>
      </c>
      <c r="J2984" s="1"/>
      <c r="K2984" s="7"/>
    </row>
    <row r="2985" spans="1:11" x14ac:dyDescent="0.2">
      <c r="A2985" s="1">
        <v>2984</v>
      </c>
      <c r="B2985" s="1" t="s">
        <v>382</v>
      </c>
      <c r="C2985" s="1">
        <v>9</v>
      </c>
      <c r="D2985" s="1" t="s">
        <v>345</v>
      </c>
      <c r="E2985" s="1" t="s">
        <v>109</v>
      </c>
      <c r="F2985" s="1" t="s">
        <v>1</v>
      </c>
      <c r="G2985" s="1" t="s">
        <v>355</v>
      </c>
      <c r="H2985" s="1" t="s">
        <v>118</v>
      </c>
      <c r="I2985" s="1" t="s">
        <v>119</v>
      </c>
      <c r="J2985" s="1"/>
      <c r="K2985" s="7"/>
    </row>
    <row r="2986" spans="1:11" x14ac:dyDescent="0.2">
      <c r="A2986" s="1">
        <v>2985</v>
      </c>
      <c r="B2986" s="1" t="s">
        <v>382</v>
      </c>
      <c r="C2986" s="1">
        <v>9</v>
      </c>
      <c r="D2986" s="1" t="s">
        <v>345</v>
      </c>
      <c r="E2986" s="1" t="s">
        <v>109</v>
      </c>
      <c r="F2986" s="1" t="s">
        <v>1</v>
      </c>
      <c r="G2986" s="1" t="s">
        <v>355</v>
      </c>
      <c r="H2986" s="1" t="s">
        <v>120</v>
      </c>
      <c r="I2986" s="1" t="s">
        <v>121</v>
      </c>
      <c r="J2986" s="1"/>
      <c r="K2986" s="7"/>
    </row>
    <row r="2987" spans="1:11" x14ac:dyDescent="0.2">
      <c r="A2987" s="1">
        <v>2986</v>
      </c>
      <c r="B2987" s="1" t="s">
        <v>382</v>
      </c>
      <c r="C2987" s="1">
        <v>9</v>
      </c>
      <c r="D2987" s="1" t="s">
        <v>345</v>
      </c>
      <c r="E2987" s="1" t="s">
        <v>109</v>
      </c>
      <c r="F2987" s="1" t="s">
        <v>1</v>
      </c>
      <c r="G2987" s="1" t="s">
        <v>355</v>
      </c>
      <c r="H2987" s="1" t="s">
        <v>122</v>
      </c>
      <c r="I2987" s="1" t="s">
        <v>123</v>
      </c>
      <c r="J2987" s="1"/>
      <c r="K2987" s="7"/>
    </row>
    <row r="2988" spans="1:11" x14ac:dyDescent="0.2">
      <c r="A2988" s="1">
        <v>2987</v>
      </c>
      <c r="B2988" s="1" t="s">
        <v>382</v>
      </c>
      <c r="C2988" s="1">
        <v>9</v>
      </c>
      <c r="D2988" s="1" t="s">
        <v>345</v>
      </c>
      <c r="E2988" s="1" t="s">
        <v>109</v>
      </c>
      <c r="F2988" s="1" t="s">
        <v>1</v>
      </c>
      <c r="G2988" s="1" t="s">
        <v>355</v>
      </c>
      <c r="H2988" s="1" t="s">
        <v>124</v>
      </c>
      <c r="I2988" s="1" t="s">
        <v>125</v>
      </c>
      <c r="J2988" s="1"/>
      <c r="K2988" s="7"/>
    </row>
    <row r="2989" spans="1:11" x14ac:dyDescent="0.2">
      <c r="A2989" s="1">
        <v>2988</v>
      </c>
      <c r="B2989" s="1" t="s">
        <v>382</v>
      </c>
      <c r="C2989" s="1">
        <v>9</v>
      </c>
      <c r="D2989" s="1" t="s">
        <v>345</v>
      </c>
      <c r="E2989" s="1" t="s">
        <v>109</v>
      </c>
      <c r="F2989" s="1" t="s">
        <v>1</v>
      </c>
      <c r="G2989" s="1" t="s">
        <v>355</v>
      </c>
      <c r="H2989" s="1" t="s">
        <v>126</v>
      </c>
      <c r="I2989" s="1" t="s">
        <v>127</v>
      </c>
      <c r="J2989" s="1"/>
      <c r="K2989" s="7"/>
    </row>
    <row r="2990" spans="1:11" x14ac:dyDescent="0.2">
      <c r="A2990" s="1">
        <v>2989</v>
      </c>
      <c r="B2990" s="1" t="s">
        <v>382</v>
      </c>
      <c r="C2990" s="1">
        <v>9</v>
      </c>
      <c r="D2990" s="1" t="s">
        <v>345</v>
      </c>
      <c r="E2990" s="1" t="s">
        <v>109</v>
      </c>
      <c r="F2990" s="1" t="s">
        <v>1</v>
      </c>
      <c r="G2990" s="1" t="s">
        <v>355</v>
      </c>
      <c r="H2990" s="1" t="s">
        <v>128</v>
      </c>
      <c r="I2990" s="1" t="s">
        <v>129</v>
      </c>
      <c r="J2990" s="1"/>
      <c r="K2990" s="7"/>
    </row>
    <row r="2991" spans="1:11" x14ac:dyDescent="0.2">
      <c r="A2991" s="1">
        <v>2990</v>
      </c>
      <c r="B2991" s="1" t="s">
        <v>382</v>
      </c>
      <c r="C2991" s="1">
        <v>9</v>
      </c>
      <c r="D2991" s="1" t="s">
        <v>345</v>
      </c>
      <c r="E2991" s="1" t="s">
        <v>109</v>
      </c>
      <c r="F2991" s="1" t="s">
        <v>1</v>
      </c>
      <c r="G2991" s="1" t="s">
        <v>355</v>
      </c>
      <c r="H2991" s="1" t="s">
        <v>130</v>
      </c>
      <c r="I2991" s="1" t="s">
        <v>131</v>
      </c>
      <c r="J2991" s="1"/>
      <c r="K2991" s="7"/>
    </row>
    <row r="2992" spans="1:11" x14ac:dyDescent="0.2">
      <c r="A2992" s="1">
        <v>2991</v>
      </c>
      <c r="B2992" s="1" t="s">
        <v>382</v>
      </c>
      <c r="C2992" s="1">
        <v>9</v>
      </c>
      <c r="D2992" s="1" t="s">
        <v>345</v>
      </c>
      <c r="E2992" s="1" t="s">
        <v>109</v>
      </c>
      <c r="F2992" s="1" t="s">
        <v>1</v>
      </c>
      <c r="G2992" s="1" t="s">
        <v>355</v>
      </c>
      <c r="H2992" s="1" t="s">
        <v>132</v>
      </c>
      <c r="I2992" s="1" t="s">
        <v>133</v>
      </c>
      <c r="J2992" s="1"/>
      <c r="K2992" s="7"/>
    </row>
    <row r="2993" spans="1:11" x14ac:dyDescent="0.2">
      <c r="A2993" s="1">
        <v>2992</v>
      </c>
      <c r="B2993" s="1" t="s">
        <v>382</v>
      </c>
      <c r="C2993" s="1">
        <v>9</v>
      </c>
      <c r="D2993" s="1" t="s">
        <v>345</v>
      </c>
      <c r="E2993" s="1" t="s">
        <v>109</v>
      </c>
      <c r="F2993" s="1" t="s">
        <v>1</v>
      </c>
      <c r="G2993" s="1" t="s">
        <v>355</v>
      </c>
      <c r="H2993" s="1" t="s">
        <v>134</v>
      </c>
      <c r="I2993" s="1" t="s">
        <v>135</v>
      </c>
      <c r="J2993" s="1"/>
      <c r="K2993" s="7"/>
    </row>
    <row r="2994" spans="1:11" x14ac:dyDescent="0.2">
      <c r="A2994" s="1">
        <v>2993</v>
      </c>
      <c r="B2994" s="1" t="s">
        <v>382</v>
      </c>
      <c r="C2994" s="1">
        <v>9</v>
      </c>
      <c r="D2994" s="1" t="s">
        <v>345</v>
      </c>
      <c r="E2994" s="1" t="s">
        <v>109</v>
      </c>
      <c r="F2994" s="1" t="s">
        <v>1</v>
      </c>
      <c r="G2994" s="1" t="s">
        <v>355</v>
      </c>
      <c r="H2994" s="1" t="s">
        <v>136</v>
      </c>
      <c r="I2994" s="1" t="s">
        <v>137</v>
      </c>
      <c r="J2994" s="1"/>
      <c r="K2994" s="7"/>
    </row>
    <row r="2995" spans="1:11" x14ac:dyDescent="0.2">
      <c r="A2995" s="1">
        <v>2994</v>
      </c>
      <c r="B2995" s="1" t="s">
        <v>382</v>
      </c>
      <c r="C2995" s="1">
        <v>9</v>
      </c>
      <c r="D2995" s="1" t="s">
        <v>345</v>
      </c>
      <c r="E2995" s="1" t="s">
        <v>109</v>
      </c>
      <c r="F2995" s="1" t="s">
        <v>1</v>
      </c>
      <c r="G2995" s="1" t="s">
        <v>355</v>
      </c>
      <c r="H2995" s="1" t="s">
        <v>138</v>
      </c>
      <c r="I2995" s="1" t="s">
        <v>139</v>
      </c>
      <c r="J2995" s="1"/>
      <c r="K2995" s="7"/>
    </row>
    <row r="2996" spans="1:11" x14ac:dyDescent="0.2">
      <c r="A2996" s="1">
        <v>2995</v>
      </c>
      <c r="B2996" s="1" t="s">
        <v>382</v>
      </c>
      <c r="C2996" s="1">
        <v>9</v>
      </c>
      <c r="D2996" s="1" t="s">
        <v>345</v>
      </c>
      <c r="E2996" s="1" t="s">
        <v>109</v>
      </c>
      <c r="F2996" s="1" t="s">
        <v>1</v>
      </c>
      <c r="G2996" s="1" t="s">
        <v>355</v>
      </c>
      <c r="H2996" s="1" t="s">
        <v>140</v>
      </c>
      <c r="I2996" s="1" t="s">
        <v>141</v>
      </c>
      <c r="J2996" s="1"/>
      <c r="K2996" s="7"/>
    </row>
    <row r="2997" spans="1:11" x14ac:dyDescent="0.2">
      <c r="A2997" s="1">
        <v>2996</v>
      </c>
      <c r="B2997" s="1" t="s">
        <v>382</v>
      </c>
      <c r="C2997" s="1">
        <v>9</v>
      </c>
      <c r="D2997" s="1" t="s">
        <v>345</v>
      </c>
      <c r="E2997" s="1" t="s">
        <v>109</v>
      </c>
      <c r="F2997" s="1" t="s">
        <v>1</v>
      </c>
      <c r="G2997" s="1" t="s">
        <v>355</v>
      </c>
      <c r="H2997" s="1" t="s">
        <v>142</v>
      </c>
      <c r="I2997" s="1" t="s">
        <v>143</v>
      </c>
      <c r="J2997" s="1"/>
      <c r="K2997" s="7"/>
    </row>
    <row r="2998" spans="1:11" x14ac:dyDescent="0.2">
      <c r="A2998" s="1">
        <v>2997</v>
      </c>
      <c r="B2998" s="1" t="s">
        <v>382</v>
      </c>
      <c r="C2998" s="1">
        <v>9</v>
      </c>
      <c r="D2998" s="1" t="s">
        <v>345</v>
      </c>
      <c r="E2998" s="1" t="s">
        <v>109</v>
      </c>
      <c r="F2998" s="1" t="s">
        <v>1</v>
      </c>
      <c r="G2998" s="1" t="s">
        <v>355</v>
      </c>
      <c r="H2998" s="1" t="s">
        <v>144</v>
      </c>
      <c r="I2998" s="1" t="s">
        <v>145</v>
      </c>
      <c r="J2998" s="1"/>
      <c r="K2998" s="7"/>
    </row>
    <row r="2999" spans="1:11" x14ac:dyDescent="0.2">
      <c r="A2999" s="1">
        <v>2998</v>
      </c>
      <c r="B2999" s="1" t="s">
        <v>382</v>
      </c>
      <c r="C2999" s="1">
        <v>9</v>
      </c>
      <c r="D2999" s="1" t="s">
        <v>345</v>
      </c>
      <c r="E2999" s="1" t="s">
        <v>109</v>
      </c>
      <c r="F2999" s="1" t="s">
        <v>1</v>
      </c>
      <c r="G2999" s="1" t="s">
        <v>355</v>
      </c>
      <c r="H2999" s="1" t="s">
        <v>146</v>
      </c>
      <c r="I2999" s="1" t="s">
        <v>147</v>
      </c>
      <c r="J2999" s="1"/>
      <c r="K2999" s="7"/>
    </row>
    <row r="3000" spans="1:11" x14ac:dyDescent="0.2">
      <c r="A3000" s="1">
        <v>2999</v>
      </c>
      <c r="B3000" s="1" t="s">
        <v>382</v>
      </c>
      <c r="C3000" s="1">
        <v>9</v>
      </c>
      <c r="D3000" s="1" t="s">
        <v>345</v>
      </c>
      <c r="E3000" s="1" t="s">
        <v>109</v>
      </c>
      <c r="F3000" s="1" t="s">
        <v>1</v>
      </c>
      <c r="G3000" s="1" t="s">
        <v>355</v>
      </c>
      <c r="H3000" s="1" t="s">
        <v>148</v>
      </c>
      <c r="I3000" s="1" t="s">
        <v>149</v>
      </c>
      <c r="J3000" s="1"/>
      <c r="K3000" s="7"/>
    </row>
    <row r="3001" spans="1:11" x14ac:dyDescent="0.2">
      <c r="A3001" s="1">
        <v>3000</v>
      </c>
      <c r="B3001" s="1" t="s">
        <v>382</v>
      </c>
      <c r="C3001" s="1">
        <v>9</v>
      </c>
      <c r="D3001" s="1" t="s">
        <v>345</v>
      </c>
      <c r="E3001" s="1" t="s">
        <v>109</v>
      </c>
      <c r="F3001" s="1" t="s">
        <v>1</v>
      </c>
      <c r="G3001" s="1" t="s">
        <v>355</v>
      </c>
      <c r="H3001" s="1" t="s">
        <v>150</v>
      </c>
      <c r="I3001" s="1" t="s">
        <v>151</v>
      </c>
      <c r="J3001" s="1"/>
      <c r="K3001" s="7"/>
    </row>
    <row r="3002" spans="1:11" x14ac:dyDescent="0.2">
      <c r="A3002" s="1">
        <v>3001</v>
      </c>
      <c r="B3002" s="1" t="s">
        <v>382</v>
      </c>
      <c r="C3002" s="1">
        <v>9</v>
      </c>
      <c r="D3002" s="1" t="s">
        <v>345</v>
      </c>
      <c r="E3002" s="1" t="s">
        <v>109</v>
      </c>
      <c r="F3002" s="1" t="s">
        <v>1</v>
      </c>
      <c r="G3002" s="1" t="s">
        <v>355</v>
      </c>
      <c r="H3002" s="1" t="s">
        <v>152</v>
      </c>
      <c r="I3002" s="1" t="s">
        <v>153</v>
      </c>
      <c r="J3002" s="1"/>
      <c r="K3002" s="7"/>
    </row>
    <row r="3003" spans="1:11" x14ac:dyDescent="0.2">
      <c r="A3003" s="1">
        <v>3002</v>
      </c>
      <c r="B3003" s="1" t="s">
        <v>382</v>
      </c>
      <c r="C3003" s="1">
        <v>9</v>
      </c>
      <c r="D3003" s="1" t="s">
        <v>345</v>
      </c>
      <c r="E3003" s="1" t="s">
        <v>109</v>
      </c>
      <c r="F3003" s="1" t="s">
        <v>1</v>
      </c>
      <c r="G3003" s="1" t="s">
        <v>355</v>
      </c>
      <c r="H3003" s="1" t="s">
        <v>154</v>
      </c>
      <c r="I3003" s="1" t="s">
        <v>155</v>
      </c>
      <c r="J3003" s="1"/>
      <c r="K3003" s="7"/>
    </row>
    <row r="3004" spans="1:11" x14ac:dyDescent="0.2">
      <c r="A3004" s="1">
        <v>3003</v>
      </c>
      <c r="B3004" s="1" t="s">
        <v>382</v>
      </c>
      <c r="C3004" s="1">
        <v>9</v>
      </c>
      <c r="D3004" s="1" t="s">
        <v>345</v>
      </c>
      <c r="E3004" s="1" t="s">
        <v>109</v>
      </c>
      <c r="F3004" s="1" t="s">
        <v>1</v>
      </c>
      <c r="G3004" s="1" t="s">
        <v>355</v>
      </c>
      <c r="H3004" s="1" t="s">
        <v>156</v>
      </c>
      <c r="I3004" s="1" t="s">
        <v>157</v>
      </c>
      <c r="J3004" s="1"/>
      <c r="K3004" s="7"/>
    </row>
    <row r="3005" spans="1:11" x14ac:dyDescent="0.2">
      <c r="A3005" s="1">
        <v>3004</v>
      </c>
      <c r="B3005" s="1" t="s">
        <v>382</v>
      </c>
      <c r="C3005" s="1">
        <v>9</v>
      </c>
      <c r="D3005" s="1" t="s">
        <v>345</v>
      </c>
      <c r="E3005" s="1" t="s">
        <v>109</v>
      </c>
      <c r="F3005" s="1" t="s">
        <v>1</v>
      </c>
      <c r="G3005" s="1" t="s">
        <v>355</v>
      </c>
      <c r="H3005" s="1" t="s">
        <v>158</v>
      </c>
      <c r="I3005" s="1" t="s">
        <v>159</v>
      </c>
      <c r="J3005" s="1"/>
      <c r="K3005" s="7"/>
    </row>
    <row r="3006" spans="1:11" x14ac:dyDescent="0.2">
      <c r="A3006" s="1">
        <v>3005</v>
      </c>
      <c r="B3006" s="1" t="s">
        <v>382</v>
      </c>
      <c r="C3006" s="1">
        <v>9</v>
      </c>
      <c r="D3006" s="1" t="s">
        <v>345</v>
      </c>
      <c r="E3006" s="1" t="s">
        <v>109</v>
      </c>
      <c r="F3006" s="1" t="s">
        <v>1</v>
      </c>
      <c r="G3006" s="1" t="s">
        <v>355</v>
      </c>
      <c r="H3006" s="1" t="s">
        <v>160</v>
      </c>
      <c r="I3006" s="1" t="s">
        <v>161</v>
      </c>
      <c r="J3006" s="1"/>
      <c r="K3006" s="7"/>
    </row>
    <row r="3007" spans="1:11" x14ac:dyDescent="0.2">
      <c r="A3007" s="1">
        <v>3006</v>
      </c>
      <c r="B3007" s="1" t="s">
        <v>382</v>
      </c>
      <c r="C3007" s="1">
        <v>9</v>
      </c>
      <c r="D3007" s="1" t="s">
        <v>345</v>
      </c>
      <c r="E3007" s="1" t="s">
        <v>109</v>
      </c>
      <c r="F3007" s="1" t="s">
        <v>1</v>
      </c>
      <c r="G3007" s="1" t="s">
        <v>355</v>
      </c>
      <c r="H3007" s="1" t="s">
        <v>162</v>
      </c>
      <c r="I3007" s="1" t="s">
        <v>163</v>
      </c>
      <c r="J3007" s="1"/>
      <c r="K3007" s="7"/>
    </row>
    <row r="3008" spans="1:11" x14ac:dyDescent="0.2">
      <c r="A3008" s="1">
        <v>3007</v>
      </c>
      <c r="B3008" s="1" t="s">
        <v>382</v>
      </c>
      <c r="C3008" s="1">
        <v>9</v>
      </c>
      <c r="D3008" s="1" t="s">
        <v>345</v>
      </c>
      <c r="E3008" s="1" t="s">
        <v>109</v>
      </c>
      <c r="F3008" s="1" t="s">
        <v>1</v>
      </c>
      <c r="G3008" s="1" t="s">
        <v>355</v>
      </c>
      <c r="H3008" s="1" t="s">
        <v>164</v>
      </c>
      <c r="I3008" s="1" t="s">
        <v>165</v>
      </c>
      <c r="J3008" s="1"/>
      <c r="K3008" s="7"/>
    </row>
    <row r="3009" spans="1:11" x14ac:dyDescent="0.2">
      <c r="A3009" s="1">
        <v>3008</v>
      </c>
      <c r="B3009" s="1" t="s">
        <v>382</v>
      </c>
      <c r="C3009" s="1">
        <v>9</v>
      </c>
      <c r="D3009" s="1" t="s">
        <v>345</v>
      </c>
      <c r="E3009" s="1" t="s">
        <v>109</v>
      </c>
      <c r="F3009" s="1" t="s">
        <v>1</v>
      </c>
      <c r="G3009" s="1" t="s">
        <v>355</v>
      </c>
      <c r="H3009" s="1" t="s">
        <v>166</v>
      </c>
      <c r="I3009" s="1" t="s">
        <v>167</v>
      </c>
      <c r="J3009" s="1">
        <v>0.84</v>
      </c>
      <c r="K3009" s="7">
        <v>38792</v>
      </c>
    </row>
    <row r="3010" spans="1:11" x14ac:dyDescent="0.2">
      <c r="A3010" s="1">
        <v>3009</v>
      </c>
      <c r="B3010" s="1" t="s">
        <v>382</v>
      </c>
      <c r="C3010" s="1">
        <v>9</v>
      </c>
      <c r="D3010" s="1" t="s">
        <v>345</v>
      </c>
      <c r="E3010" s="1" t="s">
        <v>109</v>
      </c>
      <c r="F3010" s="1" t="s">
        <v>1</v>
      </c>
      <c r="G3010" s="1" t="s">
        <v>355</v>
      </c>
      <c r="H3010" s="1" t="s">
        <v>168</v>
      </c>
      <c r="I3010" s="1" t="s">
        <v>169</v>
      </c>
      <c r="J3010" s="1">
        <v>2</v>
      </c>
      <c r="K3010" s="7">
        <v>88238</v>
      </c>
    </row>
    <row r="3011" spans="1:11" x14ac:dyDescent="0.2">
      <c r="A3011" s="1">
        <v>3010</v>
      </c>
      <c r="B3011" s="1" t="s">
        <v>382</v>
      </c>
      <c r="C3011" s="1">
        <v>9</v>
      </c>
      <c r="D3011" s="1" t="s">
        <v>345</v>
      </c>
      <c r="E3011" s="1" t="s">
        <v>109</v>
      </c>
      <c r="F3011" s="1" t="s">
        <v>1</v>
      </c>
      <c r="G3011" s="1" t="s">
        <v>355</v>
      </c>
      <c r="H3011" s="1" t="s">
        <v>170</v>
      </c>
      <c r="I3011" s="1" t="s">
        <v>171</v>
      </c>
      <c r="J3011" s="1"/>
      <c r="K3011" s="7"/>
    </row>
    <row r="3012" spans="1:11" x14ac:dyDescent="0.2">
      <c r="A3012" s="1">
        <v>3011</v>
      </c>
      <c r="B3012" s="1" t="s">
        <v>382</v>
      </c>
      <c r="C3012" s="1">
        <v>9</v>
      </c>
      <c r="D3012" s="1" t="s">
        <v>345</v>
      </c>
      <c r="E3012" s="1" t="s">
        <v>109</v>
      </c>
      <c r="F3012" s="1" t="s">
        <v>1</v>
      </c>
      <c r="G3012" s="1" t="s">
        <v>355</v>
      </c>
      <c r="H3012" s="1" t="s">
        <v>172</v>
      </c>
      <c r="I3012" s="1" t="s">
        <v>173</v>
      </c>
      <c r="J3012" s="1"/>
      <c r="K3012" s="7"/>
    </row>
    <row r="3013" spans="1:11" x14ac:dyDescent="0.2">
      <c r="A3013" s="1">
        <v>3012</v>
      </c>
      <c r="B3013" s="1" t="s">
        <v>382</v>
      </c>
      <c r="C3013" s="1">
        <v>9</v>
      </c>
      <c r="D3013" s="1" t="s">
        <v>345</v>
      </c>
      <c r="E3013" s="1" t="s">
        <v>109</v>
      </c>
      <c r="F3013" s="1" t="s">
        <v>1</v>
      </c>
      <c r="G3013" s="1" t="s">
        <v>355</v>
      </c>
      <c r="H3013" s="1" t="s">
        <v>174</v>
      </c>
      <c r="I3013" s="1" t="s">
        <v>175</v>
      </c>
      <c r="J3013" s="1"/>
      <c r="K3013" s="7"/>
    </row>
    <row r="3014" spans="1:11" x14ac:dyDescent="0.2">
      <c r="A3014" s="1">
        <v>3013</v>
      </c>
      <c r="B3014" s="1" t="s">
        <v>382</v>
      </c>
      <c r="C3014" s="1">
        <v>9</v>
      </c>
      <c r="D3014" s="1" t="s">
        <v>345</v>
      </c>
      <c r="E3014" s="1" t="s">
        <v>109</v>
      </c>
      <c r="F3014" s="1" t="s">
        <v>1</v>
      </c>
      <c r="G3014" s="1" t="s">
        <v>355</v>
      </c>
      <c r="H3014" s="1" t="s">
        <v>176</v>
      </c>
      <c r="I3014" s="1" t="s">
        <v>177</v>
      </c>
      <c r="J3014" s="1"/>
      <c r="K3014" s="7"/>
    </row>
    <row r="3015" spans="1:11" x14ac:dyDescent="0.2">
      <c r="A3015" s="1">
        <v>3014</v>
      </c>
      <c r="B3015" s="1" t="s">
        <v>382</v>
      </c>
      <c r="C3015" s="1">
        <v>9</v>
      </c>
      <c r="D3015" s="1" t="s">
        <v>345</v>
      </c>
      <c r="E3015" s="1" t="s">
        <v>109</v>
      </c>
      <c r="F3015" s="1" t="s">
        <v>1</v>
      </c>
      <c r="G3015" s="1" t="s">
        <v>355</v>
      </c>
      <c r="H3015" s="1" t="s">
        <v>178</v>
      </c>
      <c r="I3015" s="1" t="s">
        <v>179</v>
      </c>
      <c r="J3015" s="1">
        <v>0.54</v>
      </c>
      <c r="K3015" s="7">
        <v>19052</v>
      </c>
    </row>
    <row r="3016" spans="1:11" x14ac:dyDescent="0.2">
      <c r="A3016" s="1">
        <v>3015</v>
      </c>
      <c r="B3016" s="1" t="s">
        <v>382</v>
      </c>
      <c r="C3016" s="1">
        <v>9</v>
      </c>
      <c r="D3016" s="1" t="s">
        <v>345</v>
      </c>
      <c r="E3016" s="1" t="s">
        <v>109</v>
      </c>
      <c r="F3016" s="1" t="s">
        <v>1</v>
      </c>
      <c r="G3016" s="1" t="s">
        <v>355</v>
      </c>
      <c r="H3016" s="1" t="s">
        <v>180</v>
      </c>
      <c r="I3016" s="1" t="s">
        <v>181</v>
      </c>
      <c r="J3016" s="1"/>
      <c r="K3016" s="7"/>
    </row>
    <row r="3017" spans="1:11" x14ac:dyDescent="0.2">
      <c r="A3017" s="1">
        <v>3016</v>
      </c>
      <c r="B3017" s="1" t="s">
        <v>382</v>
      </c>
      <c r="C3017" s="1">
        <v>9</v>
      </c>
      <c r="D3017" s="1" t="s">
        <v>345</v>
      </c>
      <c r="E3017" s="1" t="s">
        <v>109</v>
      </c>
      <c r="F3017" s="1" t="s">
        <v>1</v>
      </c>
      <c r="G3017" s="1" t="s">
        <v>355</v>
      </c>
      <c r="H3017" s="1" t="s">
        <v>182</v>
      </c>
      <c r="I3017" s="1" t="s">
        <v>183</v>
      </c>
      <c r="J3017" s="1"/>
      <c r="K3017" s="7"/>
    </row>
    <row r="3018" spans="1:11" x14ac:dyDescent="0.2">
      <c r="A3018" s="1">
        <v>3017</v>
      </c>
      <c r="B3018" s="1" t="s">
        <v>382</v>
      </c>
      <c r="C3018" s="1">
        <v>9</v>
      </c>
      <c r="D3018" s="1" t="s">
        <v>345</v>
      </c>
      <c r="E3018" s="1" t="s">
        <v>109</v>
      </c>
      <c r="F3018" s="1" t="s">
        <v>1</v>
      </c>
      <c r="G3018" s="1" t="s">
        <v>353</v>
      </c>
      <c r="H3018" s="1" t="s">
        <v>184</v>
      </c>
      <c r="I3018" s="1" t="s">
        <v>185</v>
      </c>
      <c r="J3018" s="1"/>
      <c r="K3018" s="7"/>
    </row>
    <row r="3019" spans="1:11" x14ac:dyDescent="0.2">
      <c r="A3019" s="1">
        <v>3018</v>
      </c>
      <c r="B3019" s="1" t="s">
        <v>382</v>
      </c>
      <c r="C3019" s="1">
        <v>9</v>
      </c>
      <c r="D3019" s="1" t="s">
        <v>345</v>
      </c>
      <c r="E3019" s="1" t="s">
        <v>109</v>
      </c>
      <c r="F3019" s="1" t="s">
        <v>8</v>
      </c>
      <c r="G3019" s="1" t="s">
        <v>353</v>
      </c>
      <c r="H3019" s="1" t="s">
        <v>186</v>
      </c>
      <c r="I3019" s="1" t="s">
        <v>187</v>
      </c>
      <c r="J3019" s="1">
        <v>4.51</v>
      </c>
      <c r="K3019" s="7">
        <v>222198</v>
      </c>
    </row>
    <row r="3020" spans="1:11" x14ac:dyDescent="0.2">
      <c r="A3020" s="1">
        <v>3019</v>
      </c>
      <c r="B3020" s="1" t="s">
        <v>382</v>
      </c>
      <c r="C3020" s="1">
        <v>9</v>
      </c>
      <c r="D3020" s="1" t="s">
        <v>345</v>
      </c>
      <c r="E3020" s="1" t="s">
        <v>188</v>
      </c>
      <c r="F3020" s="1" t="s">
        <v>8</v>
      </c>
      <c r="G3020" s="1" t="s">
        <v>353</v>
      </c>
      <c r="H3020" s="1" t="s">
        <v>189</v>
      </c>
      <c r="I3020" s="1" t="s">
        <v>190</v>
      </c>
      <c r="J3020" s="1">
        <v>4.51</v>
      </c>
      <c r="K3020" s="7">
        <v>222198</v>
      </c>
    </row>
    <row r="3021" spans="1:11" x14ac:dyDescent="0.2">
      <c r="A3021" s="1">
        <v>3020</v>
      </c>
      <c r="B3021" s="1" t="s">
        <v>382</v>
      </c>
      <c r="C3021" s="1">
        <v>9</v>
      </c>
      <c r="D3021" s="1" t="s">
        <v>345</v>
      </c>
      <c r="E3021" s="1" t="s">
        <v>188</v>
      </c>
      <c r="F3021" s="1" t="s">
        <v>1</v>
      </c>
      <c r="G3021" s="1" t="s">
        <v>353</v>
      </c>
      <c r="H3021" s="1" t="s">
        <v>191</v>
      </c>
      <c r="I3021" s="1" t="s">
        <v>192</v>
      </c>
      <c r="J3021" s="1"/>
      <c r="K3021" s="7"/>
    </row>
    <row r="3022" spans="1:11" x14ac:dyDescent="0.2">
      <c r="A3022" s="1">
        <v>3021</v>
      </c>
      <c r="B3022" s="1" t="s">
        <v>382</v>
      </c>
      <c r="C3022" s="1">
        <v>9</v>
      </c>
      <c r="D3022" s="1" t="s">
        <v>345</v>
      </c>
      <c r="E3022" s="1" t="s">
        <v>188</v>
      </c>
      <c r="F3022" s="1" t="s">
        <v>1</v>
      </c>
      <c r="G3022" s="1" t="s">
        <v>353</v>
      </c>
      <c r="H3022" s="1" t="s">
        <v>193</v>
      </c>
      <c r="I3022" s="1" t="s">
        <v>194</v>
      </c>
      <c r="J3022" s="1"/>
      <c r="K3022" s="7"/>
    </row>
    <row r="3023" spans="1:11" x14ac:dyDescent="0.2">
      <c r="A3023" s="1">
        <v>3022</v>
      </c>
      <c r="B3023" s="1" t="s">
        <v>382</v>
      </c>
      <c r="C3023" s="1">
        <v>9</v>
      </c>
      <c r="D3023" s="1" t="s">
        <v>345</v>
      </c>
      <c r="E3023" s="1" t="s">
        <v>188</v>
      </c>
      <c r="F3023" s="1" t="s">
        <v>1</v>
      </c>
      <c r="G3023" s="1" t="s">
        <v>353</v>
      </c>
      <c r="H3023" s="1" t="s">
        <v>195</v>
      </c>
      <c r="I3023" s="1" t="s">
        <v>196</v>
      </c>
      <c r="J3023" s="1"/>
      <c r="K3023" s="7"/>
    </row>
    <row r="3024" spans="1:11" x14ac:dyDescent="0.2">
      <c r="A3024" s="1">
        <v>3023</v>
      </c>
      <c r="B3024" s="1" t="s">
        <v>382</v>
      </c>
      <c r="C3024" s="1">
        <v>9</v>
      </c>
      <c r="D3024" s="1" t="s">
        <v>345</v>
      </c>
      <c r="E3024" s="1" t="s">
        <v>188</v>
      </c>
      <c r="F3024" s="1" t="s">
        <v>1</v>
      </c>
      <c r="G3024" s="1" t="s">
        <v>353</v>
      </c>
      <c r="H3024" s="1" t="s">
        <v>197</v>
      </c>
      <c r="I3024" s="1" t="s">
        <v>198</v>
      </c>
      <c r="J3024" s="1"/>
      <c r="K3024" s="7"/>
    </row>
    <row r="3025" spans="1:11" x14ac:dyDescent="0.2">
      <c r="A3025" s="1">
        <v>3024</v>
      </c>
      <c r="B3025" s="1" t="s">
        <v>382</v>
      </c>
      <c r="C3025" s="1">
        <v>9</v>
      </c>
      <c r="D3025" s="1" t="s">
        <v>345</v>
      </c>
      <c r="E3025" s="1" t="s">
        <v>188</v>
      </c>
      <c r="F3025" s="1" t="s">
        <v>8</v>
      </c>
      <c r="G3025" s="1" t="s">
        <v>353</v>
      </c>
      <c r="H3025" s="1" t="s">
        <v>199</v>
      </c>
      <c r="I3025" s="1" t="s">
        <v>200</v>
      </c>
      <c r="J3025" s="1">
        <v>0</v>
      </c>
      <c r="K3025" s="7">
        <v>0</v>
      </c>
    </row>
    <row r="3026" spans="1:11" x14ac:dyDescent="0.2">
      <c r="A3026" s="1">
        <v>3025</v>
      </c>
      <c r="B3026" s="1" t="s">
        <v>382</v>
      </c>
      <c r="C3026" s="1">
        <v>9</v>
      </c>
      <c r="D3026" s="1" t="s">
        <v>345</v>
      </c>
      <c r="E3026" s="1" t="s">
        <v>188</v>
      </c>
      <c r="F3026" s="1" t="s">
        <v>1</v>
      </c>
      <c r="G3026" s="1" t="s">
        <v>353</v>
      </c>
      <c r="H3026" s="1" t="s">
        <v>201</v>
      </c>
      <c r="I3026" s="1" t="s">
        <v>202</v>
      </c>
      <c r="J3026" s="1"/>
      <c r="K3026" s="7"/>
    </row>
    <row r="3027" spans="1:11" x14ac:dyDescent="0.2">
      <c r="A3027" s="1">
        <v>3026</v>
      </c>
      <c r="B3027" s="1" t="s">
        <v>382</v>
      </c>
      <c r="C3027" s="1">
        <v>9</v>
      </c>
      <c r="D3027" s="1" t="s">
        <v>345</v>
      </c>
      <c r="E3027" s="1" t="s">
        <v>188</v>
      </c>
      <c r="F3027" s="1" t="s">
        <v>8</v>
      </c>
      <c r="G3027" s="1" t="s">
        <v>353</v>
      </c>
      <c r="H3027" s="1" t="s">
        <v>203</v>
      </c>
      <c r="I3027" s="1" t="s">
        <v>204</v>
      </c>
      <c r="J3027" s="1">
        <v>4.51</v>
      </c>
      <c r="K3027" s="7">
        <v>222198</v>
      </c>
    </row>
    <row r="3028" spans="1:11" x14ac:dyDescent="0.2">
      <c r="A3028" s="1">
        <v>3027</v>
      </c>
      <c r="B3028" s="1" t="s">
        <v>382</v>
      </c>
      <c r="C3028" s="1">
        <v>9</v>
      </c>
      <c r="D3028" s="1" t="s">
        <v>345</v>
      </c>
      <c r="E3028" s="1" t="s">
        <v>188</v>
      </c>
      <c r="F3028" s="1" t="s">
        <v>1</v>
      </c>
      <c r="G3028" s="1" t="s">
        <v>353</v>
      </c>
      <c r="H3028" s="1" t="s">
        <v>205</v>
      </c>
      <c r="I3028" s="1" t="s">
        <v>206</v>
      </c>
      <c r="J3028" s="1"/>
      <c r="K3028" s="7">
        <v>21854</v>
      </c>
    </row>
    <row r="3029" spans="1:11" x14ac:dyDescent="0.2">
      <c r="A3029" s="1">
        <v>3028</v>
      </c>
      <c r="B3029" s="1" t="s">
        <v>382</v>
      </c>
      <c r="C3029" s="1">
        <v>9</v>
      </c>
      <c r="D3029" s="1" t="s">
        <v>345</v>
      </c>
      <c r="E3029" s="1" t="s">
        <v>188</v>
      </c>
      <c r="F3029" s="1" t="s">
        <v>1</v>
      </c>
      <c r="G3029" s="1" t="s">
        <v>353</v>
      </c>
      <c r="H3029" s="1" t="s">
        <v>207</v>
      </c>
      <c r="I3029" s="1" t="s">
        <v>208</v>
      </c>
      <c r="J3029" s="1"/>
      <c r="K3029" s="7">
        <v>14356</v>
      </c>
    </row>
    <row r="3030" spans="1:11" x14ac:dyDescent="0.2">
      <c r="A3030" s="1">
        <v>3029</v>
      </c>
      <c r="B3030" s="1" t="s">
        <v>382</v>
      </c>
      <c r="C3030" s="1">
        <v>9</v>
      </c>
      <c r="D3030" s="1" t="s">
        <v>345</v>
      </c>
      <c r="E3030" s="1" t="s">
        <v>188</v>
      </c>
      <c r="F3030" s="1" t="s">
        <v>1</v>
      </c>
      <c r="G3030" s="1" t="s">
        <v>353</v>
      </c>
      <c r="H3030" s="1" t="s">
        <v>209</v>
      </c>
      <c r="I3030" s="1" t="s">
        <v>210</v>
      </c>
      <c r="J3030" s="1"/>
      <c r="K3030" s="7">
        <v>597</v>
      </c>
    </row>
    <row r="3031" spans="1:11" x14ac:dyDescent="0.2">
      <c r="A3031" s="1">
        <v>3030</v>
      </c>
      <c r="B3031" s="1" t="s">
        <v>382</v>
      </c>
      <c r="C3031" s="1">
        <v>9</v>
      </c>
      <c r="D3031" s="1" t="s">
        <v>345</v>
      </c>
      <c r="E3031" s="1" t="s">
        <v>188</v>
      </c>
      <c r="F3031" s="1" t="s">
        <v>8</v>
      </c>
      <c r="G3031" s="1" t="s">
        <v>353</v>
      </c>
      <c r="H3031" s="1" t="s">
        <v>211</v>
      </c>
      <c r="I3031" s="1" t="s">
        <v>212</v>
      </c>
      <c r="J3031" s="1"/>
      <c r="K3031" s="7">
        <v>259005</v>
      </c>
    </row>
    <row r="3032" spans="1:11" x14ac:dyDescent="0.2">
      <c r="A3032" s="1">
        <v>3031</v>
      </c>
      <c r="B3032" s="1" t="s">
        <v>382</v>
      </c>
      <c r="C3032" s="1">
        <v>9</v>
      </c>
      <c r="D3032" s="1" t="s">
        <v>345</v>
      </c>
      <c r="E3032" s="1" t="s">
        <v>188</v>
      </c>
      <c r="F3032" s="1" t="s">
        <v>1</v>
      </c>
      <c r="G3032" s="1" t="s">
        <v>353</v>
      </c>
      <c r="H3032" s="1" t="s">
        <v>213</v>
      </c>
      <c r="I3032" s="1" t="s">
        <v>214</v>
      </c>
      <c r="J3032" s="1"/>
      <c r="K3032" s="7"/>
    </row>
    <row r="3033" spans="1:11" x14ac:dyDescent="0.2">
      <c r="A3033" s="1">
        <v>3032</v>
      </c>
      <c r="B3033" s="1" t="s">
        <v>382</v>
      </c>
      <c r="C3033" s="1">
        <v>9</v>
      </c>
      <c r="D3033" s="1" t="s">
        <v>345</v>
      </c>
      <c r="E3033" s="1" t="s">
        <v>188</v>
      </c>
      <c r="F3033" s="1" t="s">
        <v>1</v>
      </c>
      <c r="G3033" s="1" t="s">
        <v>353</v>
      </c>
      <c r="H3033" s="1" t="s">
        <v>215</v>
      </c>
      <c r="I3033" s="1" t="s">
        <v>216</v>
      </c>
      <c r="J3033" s="1"/>
      <c r="K3033" s="7"/>
    </row>
    <row r="3034" spans="1:11" x14ac:dyDescent="0.2">
      <c r="A3034" s="1">
        <v>3033</v>
      </c>
      <c r="B3034" s="1" t="s">
        <v>382</v>
      </c>
      <c r="C3034" s="1">
        <v>9</v>
      </c>
      <c r="D3034" s="1" t="s">
        <v>345</v>
      </c>
      <c r="E3034" s="1" t="s">
        <v>188</v>
      </c>
      <c r="F3034" s="1" t="s">
        <v>1</v>
      </c>
      <c r="G3034" s="1" t="s">
        <v>353</v>
      </c>
      <c r="H3034" s="1" t="s">
        <v>217</v>
      </c>
      <c r="I3034" s="1" t="s">
        <v>218</v>
      </c>
      <c r="J3034" s="1"/>
      <c r="K3034" s="7"/>
    </row>
    <row r="3035" spans="1:11" x14ac:dyDescent="0.2">
      <c r="A3035" s="1">
        <v>3034</v>
      </c>
      <c r="B3035" s="1" t="s">
        <v>382</v>
      </c>
      <c r="C3035" s="1">
        <v>9</v>
      </c>
      <c r="D3035" s="1" t="s">
        <v>345</v>
      </c>
      <c r="E3035" s="1" t="s">
        <v>188</v>
      </c>
      <c r="F3035" s="1" t="s">
        <v>1</v>
      </c>
      <c r="G3035" s="1" t="s">
        <v>353</v>
      </c>
      <c r="H3035" s="1" t="s">
        <v>219</v>
      </c>
      <c r="I3035" s="1" t="s">
        <v>220</v>
      </c>
      <c r="J3035" s="1"/>
      <c r="K3035" s="7"/>
    </row>
    <row r="3036" spans="1:11" x14ac:dyDescent="0.2">
      <c r="A3036" s="1">
        <v>3035</v>
      </c>
      <c r="B3036" s="1" t="s">
        <v>382</v>
      </c>
      <c r="C3036" s="1">
        <v>9</v>
      </c>
      <c r="D3036" s="1" t="s">
        <v>345</v>
      </c>
      <c r="E3036" s="1" t="s">
        <v>188</v>
      </c>
      <c r="F3036" s="1" t="s">
        <v>8</v>
      </c>
      <c r="G3036" s="1" t="s">
        <v>353</v>
      </c>
      <c r="H3036" s="1" t="s">
        <v>221</v>
      </c>
      <c r="I3036" s="1" t="s">
        <v>222</v>
      </c>
      <c r="J3036" s="1"/>
      <c r="K3036" s="7">
        <v>0</v>
      </c>
    </row>
    <row r="3037" spans="1:11" x14ac:dyDescent="0.2">
      <c r="A3037" s="1">
        <v>3036</v>
      </c>
      <c r="B3037" s="1" t="s">
        <v>382</v>
      </c>
      <c r="C3037" s="1">
        <v>9</v>
      </c>
      <c r="D3037" s="1" t="s">
        <v>345</v>
      </c>
      <c r="E3037" s="1" t="s">
        <v>188</v>
      </c>
      <c r="F3037" s="1" t="s">
        <v>1</v>
      </c>
      <c r="G3037" s="1" t="s">
        <v>353</v>
      </c>
      <c r="H3037" s="1" t="s">
        <v>223</v>
      </c>
      <c r="I3037" s="1" t="s">
        <v>224</v>
      </c>
      <c r="J3037" s="1"/>
      <c r="K3037" s="7"/>
    </row>
    <row r="3038" spans="1:11" x14ac:dyDescent="0.2">
      <c r="A3038" s="1">
        <v>3037</v>
      </c>
      <c r="B3038" s="1" t="s">
        <v>382</v>
      </c>
      <c r="C3038" s="1">
        <v>9</v>
      </c>
      <c r="D3038" s="1" t="s">
        <v>345</v>
      </c>
      <c r="E3038" s="1" t="s">
        <v>188</v>
      </c>
      <c r="F3038" s="1" t="s">
        <v>1</v>
      </c>
      <c r="G3038" s="1" t="s">
        <v>353</v>
      </c>
      <c r="H3038" s="1" t="s">
        <v>225</v>
      </c>
      <c r="I3038" s="1" t="s">
        <v>226</v>
      </c>
      <c r="J3038" s="1"/>
      <c r="K3038" s="7"/>
    </row>
    <row r="3039" spans="1:11" x14ac:dyDescent="0.2">
      <c r="A3039" s="1">
        <v>3038</v>
      </c>
      <c r="B3039" s="1" t="s">
        <v>382</v>
      </c>
      <c r="C3039" s="1">
        <v>9</v>
      </c>
      <c r="D3039" s="1" t="s">
        <v>345</v>
      </c>
      <c r="E3039" s="1" t="s">
        <v>188</v>
      </c>
      <c r="F3039" s="1" t="s">
        <v>1</v>
      </c>
      <c r="G3039" s="1" t="s">
        <v>353</v>
      </c>
      <c r="H3039" s="1" t="s">
        <v>227</v>
      </c>
      <c r="I3039" s="1" t="s">
        <v>228</v>
      </c>
      <c r="J3039" s="1"/>
      <c r="K3039" s="7"/>
    </row>
    <row r="3040" spans="1:11" x14ac:dyDescent="0.2">
      <c r="A3040" s="1">
        <v>3039</v>
      </c>
      <c r="B3040" s="1" t="s">
        <v>382</v>
      </c>
      <c r="C3040" s="1">
        <v>9</v>
      </c>
      <c r="D3040" s="1" t="s">
        <v>345</v>
      </c>
      <c r="E3040" s="1" t="s">
        <v>188</v>
      </c>
      <c r="F3040" s="1" t="s">
        <v>1</v>
      </c>
      <c r="G3040" s="1" t="s">
        <v>353</v>
      </c>
      <c r="H3040" s="1" t="s">
        <v>229</v>
      </c>
      <c r="I3040" s="1" t="s">
        <v>230</v>
      </c>
      <c r="J3040" s="1"/>
      <c r="K3040" s="7"/>
    </row>
    <row r="3041" spans="1:11" x14ac:dyDescent="0.2">
      <c r="A3041" s="1">
        <v>3040</v>
      </c>
      <c r="B3041" s="1" t="s">
        <v>382</v>
      </c>
      <c r="C3041" s="1">
        <v>9</v>
      </c>
      <c r="D3041" s="1" t="s">
        <v>345</v>
      </c>
      <c r="E3041" s="1" t="s">
        <v>188</v>
      </c>
      <c r="F3041" s="1" t="s">
        <v>1</v>
      </c>
      <c r="G3041" s="1" t="s">
        <v>353</v>
      </c>
      <c r="H3041" s="1" t="s">
        <v>231</v>
      </c>
      <c r="I3041" s="1" t="s">
        <v>232</v>
      </c>
      <c r="J3041" s="1"/>
      <c r="K3041" s="7">
        <v>1731</v>
      </c>
    </row>
    <row r="3042" spans="1:11" x14ac:dyDescent="0.2">
      <c r="A3042" s="1">
        <v>3041</v>
      </c>
      <c r="B3042" s="1" t="s">
        <v>382</v>
      </c>
      <c r="C3042" s="1">
        <v>9</v>
      </c>
      <c r="D3042" s="1" t="s">
        <v>345</v>
      </c>
      <c r="E3042" s="1" t="s">
        <v>188</v>
      </c>
      <c r="F3042" s="1" t="s">
        <v>1</v>
      </c>
      <c r="G3042" s="1" t="s">
        <v>353</v>
      </c>
      <c r="H3042" s="1" t="s">
        <v>233</v>
      </c>
      <c r="I3042" s="1" t="s">
        <v>234</v>
      </c>
      <c r="J3042" s="1"/>
      <c r="K3042" s="7">
        <v>6601</v>
      </c>
    </row>
    <row r="3043" spans="1:11" x14ac:dyDescent="0.2">
      <c r="A3043" s="1">
        <v>3042</v>
      </c>
      <c r="B3043" s="1" t="s">
        <v>382</v>
      </c>
      <c r="C3043" s="1">
        <v>9</v>
      </c>
      <c r="D3043" s="1" t="s">
        <v>345</v>
      </c>
      <c r="E3043" s="1" t="s">
        <v>188</v>
      </c>
      <c r="F3043" s="1" t="s">
        <v>1</v>
      </c>
      <c r="G3043" s="1" t="s">
        <v>353</v>
      </c>
      <c r="H3043" s="1" t="s">
        <v>235</v>
      </c>
      <c r="I3043" s="1" t="s">
        <v>236</v>
      </c>
      <c r="J3043" s="1"/>
      <c r="K3043" s="7"/>
    </row>
    <row r="3044" spans="1:11" x14ac:dyDescent="0.2">
      <c r="A3044" s="1">
        <v>3043</v>
      </c>
      <c r="B3044" s="1" t="s">
        <v>382</v>
      </c>
      <c r="C3044" s="1">
        <v>9</v>
      </c>
      <c r="D3044" s="1" t="s">
        <v>345</v>
      </c>
      <c r="E3044" s="1" t="s">
        <v>188</v>
      </c>
      <c r="F3044" s="1" t="s">
        <v>1</v>
      </c>
      <c r="G3044" s="1" t="s">
        <v>353</v>
      </c>
      <c r="H3044" s="1" t="s">
        <v>237</v>
      </c>
      <c r="I3044" s="1" t="s">
        <v>238</v>
      </c>
      <c r="J3044" s="1"/>
      <c r="K3044" s="7"/>
    </row>
    <row r="3045" spans="1:11" x14ac:dyDescent="0.2">
      <c r="A3045" s="1">
        <v>3044</v>
      </c>
      <c r="B3045" s="1" t="s">
        <v>382</v>
      </c>
      <c r="C3045" s="1">
        <v>9</v>
      </c>
      <c r="D3045" s="1" t="s">
        <v>345</v>
      </c>
      <c r="E3045" s="1" t="s">
        <v>188</v>
      </c>
      <c r="F3045" s="1" t="s">
        <v>1</v>
      </c>
      <c r="G3045" s="1" t="s">
        <v>353</v>
      </c>
      <c r="H3045" s="1" t="s">
        <v>239</v>
      </c>
      <c r="I3045" s="1" t="s">
        <v>240</v>
      </c>
      <c r="J3045" s="1"/>
      <c r="K3045" s="7"/>
    </row>
    <row r="3046" spans="1:11" x14ac:dyDescent="0.2">
      <c r="A3046" s="1">
        <v>3045</v>
      </c>
      <c r="B3046" s="1" t="s">
        <v>382</v>
      </c>
      <c r="C3046" s="1">
        <v>9</v>
      </c>
      <c r="D3046" s="1" t="s">
        <v>345</v>
      </c>
      <c r="E3046" s="1" t="s">
        <v>188</v>
      </c>
      <c r="F3046" s="1" t="s">
        <v>1</v>
      </c>
      <c r="G3046" s="1" t="s">
        <v>353</v>
      </c>
      <c r="H3046" s="1" t="s">
        <v>241</v>
      </c>
      <c r="I3046" s="1" t="s">
        <v>242</v>
      </c>
      <c r="J3046" s="1"/>
      <c r="K3046" s="7"/>
    </row>
    <row r="3047" spans="1:11" x14ac:dyDescent="0.2">
      <c r="A3047" s="1">
        <v>3046</v>
      </c>
      <c r="B3047" s="1" t="s">
        <v>382</v>
      </c>
      <c r="C3047" s="1">
        <v>9</v>
      </c>
      <c r="D3047" s="1" t="s">
        <v>345</v>
      </c>
      <c r="E3047" s="1" t="s">
        <v>188</v>
      </c>
      <c r="F3047" s="1" t="s">
        <v>1</v>
      </c>
      <c r="G3047" s="1" t="s">
        <v>353</v>
      </c>
      <c r="H3047" s="1" t="s">
        <v>243</v>
      </c>
      <c r="I3047" s="1" t="s">
        <v>244</v>
      </c>
      <c r="J3047" s="1"/>
      <c r="K3047" s="7"/>
    </row>
    <row r="3048" spans="1:11" x14ac:dyDescent="0.2">
      <c r="A3048" s="1">
        <v>3047</v>
      </c>
      <c r="B3048" s="1" t="s">
        <v>382</v>
      </c>
      <c r="C3048" s="1">
        <v>9</v>
      </c>
      <c r="D3048" s="1" t="s">
        <v>345</v>
      </c>
      <c r="E3048" s="1" t="s">
        <v>188</v>
      </c>
      <c r="F3048" s="1" t="s">
        <v>1</v>
      </c>
      <c r="G3048" s="1" t="s">
        <v>353</v>
      </c>
      <c r="H3048" s="1" t="s">
        <v>245</v>
      </c>
      <c r="I3048" s="1" t="s">
        <v>246</v>
      </c>
      <c r="J3048" s="1"/>
      <c r="K3048" s="7"/>
    </row>
    <row r="3049" spans="1:11" x14ac:dyDescent="0.2">
      <c r="A3049" s="1">
        <v>3048</v>
      </c>
      <c r="B3049" s="1" t="s">
        <v>382</v>
      </c>
      <c r="C3049" s="1">
        <v>9</v>
      </c>
      <c r="D3049" s="1" t="s">
        <v>345</v>
      </c>
      <c r="E3049" s="1" t="s">
        <v>188</v>
      </c>
      <c r="F3049" s="1" t="s">
        <v>1</v>
      </c>
      <c r="G3049" s="1" t="s">
        <v>353</v>
      </c>
      <c r="H3049" s="1" t="s">
        <v>247</v>
      </c>
      <c r="I3049" s="1" t="s">
        <v>248</v>
      </c>
      <c r="J3049" s="1"/>
      <c r="K3049" s="7">
        <v>25000</v>
      </c>
    </row>
    <row r="3050" spans="1:11" x14ac:dyDescent="0.2">
      <c r="A3050" s="1">
        <v>3049</v>
      </c>
      <c r="B3050" s="1" t="s">
        <v>382</v>
      </c>
      <c r="C3050" s="1">
        <v>9</v>
      </c>
      <c r="D3050" s="1" t="s">
        <v>345</v>
      </c>
      <c r="E3050" s="1" t="s">
        <v>188</v>
      </c>
      <c r="F3050" s="1" t="s">
        <v>1</v>
      </c>
      <c r="G3050" s="1" t="s">
        <v>353</v>
      </c>
      <c r="H3050" s="1" t="s">
        <v>249</v>
      </c>
      <c r="I3050" s="1" t="s">
        <v>250</v>
      </c>
      <c r="J3050" s="1"/>
      <c r="K3050" s="7"/>
    </row>
    <row r="3051" spans="1:11" x14ac:dyDescent="0.2">
      <c r="A3051" s="1">
        <v>3050</v>
      </c>
      <c r="B3051" s="1" t="s">
        <v>382</v>
      </c>
      <c r="C3051" s="1">
        <v>9</v>
      </c>
      <c r="D3051" s="1" t="s">
        <v>345</v>
      </c>
      <c r="E3051" s="1" t="s">
        <v>188</v>
      </c>
      <c r="F3051" s="1" t="s">
        <v>1</v>
      </c>
      <c r="G3051" s="1" t="s">
        <v>353</v>
      </c>
      <c r="H3051" s="1" t="s">
        <v>251</v>
      </c>
      <c r="I3051" s="1" t="s">
        <v>252</v>
      </c>
      <c r="J3051" s="1"/>
      <c r="K3051" s="7"/>
    </row>
    <row r="3052" spans="1:11" x14ac:dyDescent="0.2">
      <c r="A3052" s="1">
        <v>3051</v>
      </c>
      <c r="B3052" s="1" t="s">
        <v>382</v>
      </c>
      <c r="C3052" s="1">
        <v>9</v>
      </c>
      <c r="D3052" s="1" t="s">
        <v>345</v>
      </c>
      <c r="E3052" s="1" t="s">
        <v>188</v>
      </c>
      <c r="F3052" s="1" t="s">
        <v>1</v>
      </c>
      <c r="G3052" s="1" t="s">
        <v>353</v>
      </c>
      <c r="H3052" s="1" t="s">
        <v>253</v>
      </c>
      <c r="I3052" s="1" t="s">
        <v>254</v>
      </c>
      <c r="J3052" s="1"/>
      <c r="K3052" s="7">
        <v>1614</v>
      </c>
    </row>
    <row r="3053" spans="1:11" x14ac:dyDescent="0.2">
      <c r="A3053" s="1">
        <v>3052</v>
      </c>
      <c r="B3053" s="1" t="s">
        <v>382</v>
      </c>
      <c r="C3053" s="1">
        <v>9</v>
      </c>
      <c r="D3053" s="1" t="s">
        <v>345</v>
      </c>
      <c r="E3053" s="1" t="s">
        <v>188</v>
      </c>
      <c r="F3053" s="1" t="s">
        <v>1</v>
      </c>
      <c r="G3053" s="1" t="s">
        <v>353</v>
      </c>
      <c r="H3053" s="1" t="s">
        <v>255</v>
      </c>
      <c r="I3053" s="1" t="s">
        <v>256</v>
      </c>
      <c r="J3053" s="1"/>
      <c r="K3053" s="7"/>
    </row>
    <row r="3054" spans="1:11" x14ac:dyDescent="0.2">
      <c r="A3054" s="1">
        <v>3053</v>
      </c>
      <c r="B3054" s="1" t="s">
        <v>382</v>
      </c>
      <c r="C3054" s="1">
        <v>9</v>
      </c>
      <c r="D3054" s="1" t="s">
        <v>345</v>
      </c>
      <c r="E3054" s="1" t="s">
        <v>188</v>
      </c>
      <c r="F3054" s="1" t="s">
        <v>1</v>
      </c>
      <c r="G3054" s="1" t="s">
        <v>353</v>
      </c>
      <c r="H3054" s="1" t="s">
        <v>257</v>
      </c>
      <c r="I3054" s="1" t="s">
        <v>258</v>
      </c>
      <c r="J3054" s="1"/>
      <c r="K3054" s="7"/>
    </row>
    <row r="3055" spans="1:11" x14ac:dyDescent="0.2">
      <c r="A3055" s="1">
        <v>3054</v>
      </c>
      <c r="B3055" s="1" t="s">
        <v>382</v>
      </c>
      <c r="C3055" s="1">
        <v>9</v>
      </c>
      <c r="D3055" s="1" t="s">
        <v>345</v>
      </c>
      <c r="E3055" s="1" t="s">
        <v>188</v>
      </c>
      <c r="F3055" s="1" t="s">
        <v>8</v>
      </c>
      <c r="G3055" s="1" t="s">
        <v>353</v>
      </c>
      <c r="H3055" s="1" t="s">
        <v>259</v>
      </c>
      <c r="I3055" s="1" t="s">
        <v>260</v>
      </c>
      <c r="J3055" s="1"/>
      <c r="K3055" s="7">
        <v>34946</v>
      </c>
    </row>
    <row r="3056" spans="1:11" x14ac:dyDescent="0.2">
      <c r="A3056" s="1">
        <v>3055</v>
      </c>
      <c r="B3056" s="1" t="s">
        <v>382</v>
      </c>
      <c r="C3056" s="1">
        <v>9</v>
      </c>
      <c r="D3056" s="1" t="s">
        <v>345</v>
      </c>
      <c r="E3056" s="1" t="s">
        <v>188</v>
      </c>
      <c r="F3056" s="1" t="s">
        <v>1</v>
      </c>
      <c r="G3056" s="1" t="s">
        <v>353</v>
      </c>
      <c r="H3056" s="1" t="s">
        <v>261</v>
      </c>
      <c r="I3056" s="1" t="s">
        <v>262</v>
      </c>
      <c r="J3056" s="1"/>
      <c r="K3056" s="7"/>
    </row>
    <row r="3057" spans="1:11" x14ac:dyDescent="0.2">
      <c r="A3057" s="1">
        <v>3056</v>
      </c>
      <c r="B3057" s="1" t="s">
        <v>382</v>
      </c>
      <c r="C3057" s="1">
        <v>9</v>
      </c>
      <c r="D3057" s="1" t="s">
        <v>345</v>
      </c>
      <c r="E3057" s="1" t="s">
        <v>188</v>
      </c>
      <c r="F3057" s="1" t="s">
        <v>1</v>
      </c>
      <c r="G3057" s="1" t="s">
        <v>353</v>
      </c>
      <c r="H3057" s="1" t="s">
        <v>263</v>
      </c>
      <c r="I3057" s="1" t="s">
        <v>264</v>
      </c>
      <c r="J3057" s="1"/>
      <c r="K3057" s="7">
        <v>24</v>
      </c>
    </row>
    <row r="3058" spans="1:11" x14ac:dyDescent="0.2">
      <c r="A3058" s="1">
        <v>3057</v>
      </c>
      <c r="B3058" s="1" t="s">
        <v>382</v>
      </c>
      <c r="C3058" s="1">
        <v>9</v>
      </c>
      <c r="D3058" s="1" t="s">
        <v>345</v>
      </c>
      <c r="E3058" s="1" t="s">
        <v>188</v>
      </c>
      <c r="F3058" s="1" t="s">
        <v>1</v>
      </c>
      <c r="G3058" s="1" t="s">
        <v>353</v>
      </c>
      <c r="H3058" s="1" t="s">
        <v>265</v>
      </c>
      <c r="I3058" s="1" t="s">
        <v>266</v>
      </c>
      <c r="J3058" s="1"/>
      <c r="K3058" s="7"/>
    </row>
    <row r="3059" spans="1:11" x14ac:dyDescent="0.2">
      <c r="A3059" s="1">
        <v>3058</v>
      </c>
      <c r="B3059" s="1" t="s">
        <v>382</v>
      </c>
      <c r="C3059" s="1">
        <v>9</v>
      </c>
      <c r="D3059" s="1" t="s">
        <v>345</v>
      </c>
      <c r="E3059" s="1" t="s">
        <v>188</v>
      </c>
      <c r="F3059" s="1" t="s">
        <v>1</v>
      </c>
      <c r="G3059" s="1" t="s">
        <v>353</v>
      </c>
      <c r="H3059" s="1" t="s">
        <v>267</v>
      </c>
      <c r="I3059" s="1" t="s">
        <v>268</v>
      </c>
      <c r="J3059" s="1"/>
      <c r="K3059" s="7">
        <v>3474</v>
      </c>
    </row>
    <row r="3060" spans="1:11" x14ac:dyDescent="0.2">
      <c r="A3060" s="1">
        <v>3059</v>
      </c>
      <c r="B3060" s="1" t="s">
        <v>382</v>
      </c>
      <c r="C3060" s="1">
        <v>9</v>
      </c>
      <c r="D3060" s="1" t="s">
        <v>345</v>
      </c>
      <c r="E3060" s="1" t="s">
        <v>188</v>
      </c>
      <c r="F3060" s="1" t="s">
        <v>1</v>
      </c>
      <c r="G3060" s="1" t="s">
        <v>353</v>
      </c>
      <c r="H3060" s="1" t="s">
        <v>269</v>
      </c>
      <c r="I3060" s="1" t="s">
        <v>270</v>
      </c>
      <c r="J3060" s="1"/>
      <c r="K3060" s="7">
        <v>839</v>
      </c>
    </row>
    <row r="3061" spans="1:11" x14ac:dyDescent="0.2">
      <c r="A3061" s="1">
        <v>3060</v>
      </c>
      <c r="B3061" s="1" t="s">
        <v>382</v>
      </c>
      <c r="C3061" s="1">
        <v>9</v>
      </c>
      <c r="D3061" s="1" t="s">
        <v>345</v>
      </c>
      <c r="E3061" s="1" t="s">
        <v>188</v>
      </c>
      <c r="F3061" s="1" t="s">
        <v>1</v>
      </c>
      <c r="G3061" s="1" t="s">
        <v>353</v>
      </c>
      <c r="H3061" s="1" t="s">
        <v>271</v>
      </c>
      <c r="I3061" s="1" t="s">
        <v>272</v>
      </c>
      <c r="J3061" s="1"/>
      <c r="K3061" s="7"/>
    </row>
    <row r="3062" spans="1:11" x14ac:dyDescent="0.2">
      <c r="A3062" s="1">
        <v>3061</v>
      </c>
      <c r="B3062" s="1" t="s">
        <v>382</v>
      </c>
      <c r="C3062" s="1">
        <v>9</v>
      </c>
      <c r="D3062" s="1" t="s">
        <v>345</v>
      </c>
      <c r="E3062" s="1" t="s">
        <v>188</v>
      </c>
      <c r="F3062" s="1" t="s">
        <v>8</v>
      </c>
      <c r="G3062" s="1" t="s">
        <v>353</v>
      </c>
      <c r="H3062" s="1" t="s">
        <v>273</v>
      </c>
      <c r="I3062" s="1" t="s">
        <v>274</v>
      </c>
      <c r="J3062" s="1"/>
      <c r="K3062" s="7">
        <v>4337</v>
      </c>
    </row>
    <row r="3063" spans="1:11" x14ac:dyDescent="0.2">
      <c r="A3063" s="1">
        <v>3062</v>
      </c>
      <c r="B3063" s="1" t="s">
        <v>382</v>
      </c>
      <c r="C3063" s="1">
        <v>9</v>
      </c>
      <c r="D3063" s="1" t="s">
        <v>345</v>
      </c>
      <c r="E3063" s="1" t="s">
        <v>188</v>
      </c>
      <c r="F3063" s="1" t="s">
        <v>1</v>
      </c>
      <c r="G3063" s="1" t="s">
        <v>353</v>
      </c>
      <c r="H3063" s="1" t="s">
        <v>275</v>
      </c>
      <c r="I3063" s="1" t="s">
        <v>276</v>
      </c>
      <c r="J3063" s="1"/>
      <c r="K3063" s="7">
        <v>36761.878024955964</v>
      </c>
    </row>
    <row r="3064" spans="1:11" x14ac:dyDescent="0.2">
      <c r="A3064" s="1">
        <v>3063</v>
      </c>
      <c r="B3064" s="1" t="s">
        <v>382</v>
      </c>
      <c r="C3064" s="1">
        <v>9</v>
      </c>
      <c r="D3064" s="1" t="s">
        <v>345</v>
      </c>
      <c r="E3064" s="1" t="s">
        <v>188</v>
      </c>
      <c r="F3064" s="1" t="s">
        <v>8</v>
      </c>
      <c r="G3064" s="1" t="s">
        <v>353</v>
      </c>
      <c r="H3064" s="1" t="s">
        <v>277</v>
      </c>
      <c r="I3064" s="1" t="s">
        <v>278</v>
      </c>
      <c r="J3064" s="1"/>
      <c r="K3064" s="7">
        <v>335049.87802495598</v>
      </c>
    </row>
    <row r="3065" spans="1:11" x14ac:dyDescent="0.2">
      <c r="A3065" s="1">
        <v>3064</v>
      </c>
      <c r="B3065" s="1" t="s">
        <v>382</v>
      </c>
      <c r="C3065" s="1">
        <v>9</v>
      </c>
      <c r="D3065" s="1" t="s">
        <v>345</v>
      </c>
      <c r="E3065" s="1" t="s">
        <v>188</v>
      </c>
      <c r="F3065" s="1" t="s">
        <v>1</v>
      </c>
      <c r="G3065" s="1" t="s">
        <v>353</v>
      </c>
      <c r="H3065" s="1" t="s">
        <v>279</v>
      </c>
      <c r="I3065" s="1" t="s">
        <v>280</v>
      </c>
      <c r="J3065" s="1"/>
      <c r="K3065" s="7"/>
    </row>
    <row r="3066" spans="1:11" x14ac:dyDescent="0.2">
      <c r="A3066" s="1">
        <v>3065</v>
      </c>
      <c r="B3066" s="1" t="s">
        <v>382</v>
      </c>
      <c r="C3066" s="1">
        <v>9</v>
      </c>
      <c r="D3066" s="1" t="s">
        <v>345</v>
      </c>
      <c r="E3066" s="1" t="s">
        <v>188</v>
      </c>
      <c r="F3066" s="1" t="s">
        <v>1</v>
      </c>
      <c r="G3066" s="1" t="s">
        <v>353</v>
      </c>
      <c r="H3066" s="1" t="s">
        <v>281</v>
      </c>
      <c r="I3066" s="1" t="s">
        <v>282</v>
      </c>
      <c r="J3066" s="1"/>
      <c r="K3066" s="7"/>
    </row>
    <row r="3067" spans="1:11" x14ac:dyDescent="0.2">
      <c r="A3067" s="1">
        <v>3066</v>
      </c>
      <c r="B3067" s="1" t="s">
        <v>382</v>
      </c>
      <c r="C3067" s="1">
        <v>9</v>
      </c>
      <c r="D3067" s="1" t="s">
        <v>345</v>
      </c>
      <c r="E3067" s="1" t="s">
        <v>188</v>
      </c>
      <c r="F3067" s="1" t="s">
        <v>8</v>
      </c>
      <c r="G3067" s="1" t="s">
        <v>353</v>
      </c>
      <c r="H3067" s="1" t="s">
        <v>283</v>
      </c>
      <c r="I3067" s="1" t="s">
        <v>284</v>
      </c>
      <c r="J3067" s="1"/>
      <c r="K3067" s="7">
        <v>335049.87802495598</v>
      </c>
    </row>
    <row r="3068" spans="1:11" x14ac:dyDescent="0.2">
      <c r="A3068" s="1">
        <v>3067</v>
      </c>
      <c r="B3068" s="1" t="s">
        <v>382</v>
      </c>
      <c r="C3068" s="1">
        <v>9</v>
      </c>
      <c r="D3068" s="1" t="s">
        <v>345</v>
      </c>
      <c r="E3068" s="1" t="s">
        <v>188</v>
      </c>
      <c r="F3068" s="1" t="s">
        <v>8</v>
      </c>
      <c r="G3068" s="1" t="s">
        <v>353</v>
      </c>
      <c r="H3068" s="1" t="s">
        <v>285</v>
      </c>
      <c r="I3068" s="1" t="s">
        <v>286</v>
      </c>
      <c r="J3068" s="1"/>
      <c r="K3068" s="7">
        <v>334609</v>
      </c>
    </row>
    <row r="3069" spans="1:11" x14ac:dyDescent="0.2">
      <c r="A3069" s="1">
        <v>3068</v>
      </c>
      <c r="B3069" s="1" t="s">
        <v>382</v>
      </c>
      <c r="C3069" s="1">
        <v>9</v>
      </c>
      <c r="D3069" s="1" t="s">
        <v>345</v>
      </c>
      <c r="E3069" s="1" t="s">
        <v>188</v>
      </c>
      <c r="F3069" s="1" t="s">
        <v>1</v>
      </c>
      <c r="G3069" s="1" t="s">
        <v>353</v>
      </c>
      <c r="H3069" s="1" t="s">
        <v>287</v>
      </c>
      <c r="I3069" s="1" t="s">
        <v>288</v>
      </c>
      <c r="J3069" s="1"/>
      <c r="K3069" s="7">
        <v>-440.87802495597862</v>
      </c>
    </row>
    <row r="3070" spans="1:11" x14ac:dyDescent="0.2">
      <c r="A3070" s="1">
        <v>3069</v>
      </c>
      <c r="B3070" s="1" t="s">
        <v>382</v>
      </c>
      <c r="C3070" s="1">
        <v>9</v>
      </c>
      <c r="D3070" s="1" t="s">
        <v>345</v>
      </c>
      <c r="E3070" s="1" t="s">
        <v>289</v>
      </c>
      <c r="F3070" s="1" t="s">
        <v>1</v>
      </c>
      <c r="G3070" s="1" t="s">
        <v>353</v>
      </c>
      <c r="H3070" s="1" t="s">
        <v>290</v>
      </c>
      <c r="I3070" s="1" t="s">
        <v>291</v>
      </c>
      <c r="J3070" s="1"/>
      <c r="K3070" s="7"/>
    </row>
    <row r="3071" spans="1:11" x14ac:dyDescent="0.2">
      <c r="A3071" s="1">
        <v>3070</v>
      </c>
      <c r="B3071" s="1" t="s">
        <v>382</v>
      </c>
      <c r="C3071" s="1">
        <v>9</v>
      </c>
      <c r="D3071" s="1" t="s">
        <v>345</v>
      </c>
      <c r="E3071" s="1" t="s">
        <v>289</v>
      </c>
      <c r="F3071" s="1" t="s">
        <v>1</v>
      </c>
      <c r="G3071" s="1" t="s">
        <v>353</v>
      </c>
      <c r="H3071" s="1" t="s">
        <v>292</v>
      </c>
      <c r="I3071" s="1" t="s">
        <v>293</v>
      </c>
      <c r="J3071" s="1"/>
      <c r="K3071" s="7"/>
    </row>
    <row r="3072" spans="1:11" x14ac:dyDescent="0.2">
      <c r="A3072" s="1">
        <v>3071</v>
      </c>
      <c r="B3072" s="1" t="s">
        <v>382</v>
      </c>
      <c r="C3072" s="1">
        <v>9</v>
      </c>
      <c r="D3072" s="1" t="s">
        <v>345</v>
      </c>
      <c r="E3072" s="1" t="s">
        <v>289</v>
      </c>
      <c r="F3072" s="1" t="s">
        <v>1</v>
      </c>
      <c r="G3072" s="1" t="s">
        <v>353</v>
      </c>
      <c r="H3072" s="1" t="s">
        <v>294</v>
      </c>
      <c r="I3072" s="1" t="s">
        <v>295</v>
      </c>
      <c r="J3072" s="1"/>
      <c r="K3072" s="7"/>
    </row>
    <row r="3073" spans="1:11" x14ac:dyDescent="0.2">
      <c r="A3073" s="1">
        <v>3072</v>
      </c>
      <c r="B3073" s="1" t="s">
        <v>382</v>
      </c>
      <c r="C3073" s="1">
        <v>9</v>
      </c>
      <c r="D3073" s="1" t="s">
        <v>345</v>
      </c>
      <c r="E3073" s="1" t="s">
        <v>289</v>
      </c>
      <c r="F3073" s="1" t="s">
        <v>1</v>
      </c>
      <c r="G3073" s="1" t="s">
        <v>353</v>
      </c>
      <c r="H3073" s="1" t="s">
        <v>296</v>
      </c>
      <c r="I3073" s="1" t="s">
        <v>297</v>
      </c>
      <c r="J3073" s="1"/>
      <c r="K3073" s="7"/>
    </row>
    <row r="3074" spans="1:11" x14ac:dyDescent="0.2">
      <c r="A3074" s="1">
        <v>3073</v>
      </c>
      <c r="B3074" s="1" t="s">
        <v>382</v>
      </c>
      <c r="C3074" s="1">
        <v>9</v>
      </c>
      <c r="D3074" s="1" t="s">
        <v>345</v>
      </c>
      <c r="E3074" s="1" t="s">
        <v>289</v>
      </c>
      <c r="F3074" s="1" t="s">
        <v>1</v>
      </c>
      <c r="G3074" s="1" t="s">
        <v>353</v>
      </c>
      <c r="H3074" s="1" t="s">
        <v>298</v>
      </c>
      <c r="I3074" s="1" t="s">
        <v>299</v>
      </c>
      <c r="J3074" s="1"/>
      <c r="K3074" s="7"/>
    </row>
    <row r="3075" spans="1:11" x14ac:dyDescent="0.2">
      <c r="A3075" s="1">
        <v>3074</v>
      </c>
      <c r="B3075" s="1" t="s">
        <v>382</v>
      </c>
      <c r="C3075" s="1">
        <v>9</v>
      </c>
      <c r="D3075" s="1" t="s">
        <v>345</v>
      </c>
      <c r="E3075" s="1" t="s">
        <v>289</v>
      </c>
      <c r="F3075" s="1" t="s">
        <v>1</v>
      </c>
      <c r="G3075" s="1" t="s">
        <v>353</v>
      </c>
      <c r="H3075" s="1" t="s">
        <v>300</v>
      </c>
      <c r="I3075" s="1" t="s">
        <v>301</v>
      </c>
      <c r="J3075" s="1"/>
      <c r="K3075" s="7"/>
    </row>
    <row r="3076" spans="1:11" x14ac:dyDescent="0.2">
      <c r="A3076" s="1">
        <v>3075</v>
      </c>
      <c r="B3076" s="1" t="s">
        <v>382</v>
      </c>
      <c r="C3076" s="1">
        <v>9</v>
      </c>
      <c r="D3076" s="1" t="s">
        <v>345</v>
      </c>
      <c r="E3076" s="1" t="s">
        <v>289</v>
      </c>
      <c r="F3076" s="1" t="s">
        <v>1</v>
      </c>
      <c r="G3076" s="1" t="s">
        <v>353</v>
      </c>
      <c r="H3076" s="1" t="s">
        <v>302</v>
      </c>
      <c r="I3076" s="1" t="s">
        <v>303</v>
      </c>
      <c r="J3076" s="1"/>
      <c r="K3076" s="7"/>
    </row>
    <row r="3077" spans="1:11" x14ac:dyDescent="0.2">
      <c r="A3077" s="1">
        <v>3076</v>
      </c>
      <c r="B3077" s="1" t="s">
        <v>382</v>
      </c>
      <c r="C3077" s="1">
        <v>9</v>
      </c>
      <c r="D3077" s="1" t="s">
        <v>345</v>
      </c>
      <c r="E3077" s="1" t="s">
        <v>289</v>
      </c>
      <c r="F3077" s="1" t="s">
        <v>8</v>
      </c>
      <c r="G3077" s="1" t="s">
        <v>353</v>
      </c>
      <c r="H3077" s="1" t="s">
        <v>304</v>
      </c>
      <c r="I3077" s="1" t="s">
        <v>305</v>
      </c>
      <c r="J3077" s="1"/>
      <c r="K3077" s="7"/>
    </row>
    <row r="3078" spans="1:11" x14ac:dyDescent="0.2">
      <c r="A3078" s="1">
        <v>3077</v>
      </c>
      <c r="B3078" s="1" t="s">
        <v>382</v>
      </c>
      <c r="C3078" s="1">
        <v>9</v>
      </c>
      <c r="D3078" s="1" t="s">
        <v>345</v>
      </c>
      <c r="E3078" s="1" t="s">
        <v>289</v>
      </c>
      <c r="F3078" s="1" t="s">
        <v>8</v>
      </c>
      <c r="G3078" s="1" t="s">
        <v>353</v>
      </c>
      <c r="H3078" s="1" t="s">
        <v>306</v>
      </c>
      <c r="I3078" s="1" t="s">
        <v>307</v>
      </c>
      <c r="J3078" s="1"/>
      <c r="K3078" s="7"/>
    </row>
    <row r="3079" spans="1:11" x14ac:dyDescent="0.2">
      <c r="A3079" s="1">
        <v>3078</v>
      </c>
      <c r="B3079" s="1" t="s">
        <v>382</v>
      </c>
      <c r="C3079" s="1">
        <v>9</v>
      </c>
      <c r="D3079" s="1" t="s">
        <v>345</v>
      </c>
      <c r="E3079" s="1" t="s">
        <v>289</v>
      </c>
      <c r="F3079" s="1" t="s">
        <v>1</v>
      </c>
      <c r="G3079" s="1" t="s">
        <v>353</v>
      </c>
      <c r="H3079" s="1" t="s">
        <v>308</v>
      </c>
      <c r="I3079" s="1" t="s">
        <v>309</v>
      </c>
      <c r="J3079" s="1"/>
      <c r="K3079" s="7"/>
    </row>
    <row r="3080" spans="1:11" x14ac:dyDescent="0.2">
      <c r="A3080" s="1">
        <v>3079</v>
      </c>
      <c r="B3080" s="1" t="s">
        <v>382</v>
      </c>
      <c r="C3080" s="1">
        <v>9</v>
      </c>
      <c r="D3080" s="1" t="s">
        <v>345</v>
      </c>
      <c r="E3080" s="1" t="s">
        <v>289</v>
      </c>
      <c r="F3080" s="1" t="s">
        <v>1</v>
      </c>
      <c r="G3080" s="1" t="s">
        <v>353</v>
      </c>
      <c r="H3080" s="1" t="s">
        <v>310</v>
      </c>
      <c r="I3080" s="1" t="s">
        <v>311</v>
      </c>
      <c r="J3080" s="1"/>
      <c r="K3080" s="7"/>
    </row>
    <row r="3081" spans="1:11" x14ac:dyDescent="0.2">
      <c r="A3081" s="1">
        <v>3080</v>
      </c>
      <c r="B3081" s="1" t="s">
        <v>382</v>
      </c>
      <c r="C3081" s="1">
        <v>9</v>
      </c>
      <c r="D3081" s="1" t="s">
        <v>345</v>
      </c>
      <c r="E3081" s="1" t="s">
        <v>289</v>
      </c>
      <c r="F3081" s="1" t="s">
        <v>1</v>
      </c>
      <c r="G3081" s="1" t="s">
        <v>353</v>
      </c>
      <c r="H3081" s="1" t="s">
        <v>312</v>
      </c>
      <c r="I3081" s="1" t="s">
        <v>313</v>
      </c>
      <c r="J3081" s="1"/>
      <c r="K3081" s="7"/>
    </row>
    <row r="3082" spans="1:11" x14ac:dyDescent="0.2">
      <c r="A3082" s="1">
        <v>3081</v>
      </c>
      <c r="B3082" s="1" t="s">
        <v>383</v>
      </c>
      <c r="C3082" s="1">
        <v>10</v>
      </c>
      <c r="D3082" s="1" t="s">
        <v>346</v>
      </c>
      <c r="E3082" s="1" t="s">
        <v>0</v>
      </c>
      <c r="F3082" s="1" t="s">
        <v>1</v>
      </c>
      <c r="G3082" s="1" t="s">
        <v>353</v>
      </c>
      <c r="H3082" s="1" t="s">
        <v>2</v>
      </c>
      <c r="I3082" s="1" t="s">
        <v>3</v>
      </c>
      <c r="J3082" s="1"/>
      <c r="K3082" s="7"/>
    </row>
    <row r="3083" spans="1:11" x14ac:dyDescent="0.2">
      <c r="A3083" s="1">
        <v>3082</v>
      </c>
      <c r="B3083" s="1" t="s">
        <v>383</v>
      </c>
      <c r="C3083" s="1">
        <v>10</v>
      </c>
      <c r="D3083" s="1" t="s">
        <v>346</v>
      </c>
      <c r="E3083" s="1" t="s">
        <v>0</v>
      </c>
      <c r="F3083" s="1" t="s">
        <v>1</v>
      </c>
      <c r="G3083" s="1" t="s">
        <v>353</v>
      </c>
      <c r="H3083" s="1" t="s">
        <v>4</v>
      </c>
      <c r="I3083" s="1" t="s">
        <v>5</v>
      </c>
      <c r="J3083" s="1"/>
      <c r="K3083" s="7"/>
    </row>
    <row r="3084" spans="1:11" x14ac:dyDescent="0.2">
      <c r="A3084" s="1">
        <v>3083</v>
      </c>
      <c r="B3084" s="1" t="s">
        <v>383</v>
      </c>
      <c r="C3084" s="1">
        <v>10</v>
      </c>
      <c r="D3084" s="1" t="s">
        <v>346</v>
      </c>
      <c r="E3084" s="1" t="s">
        <v>0</v>
      </c>
      <c r="F3084" s="1" t="s">
        <v>1</v>
      </c>
      <c r="G3084" s="1" t="s">
        <v>353</v>
      </c>
      <c r="H3084" s="1" t="s">
        <v>6</v>
      </c>
      <c r="I3084" s="1" t="s">
        <v>7</v>
      </c>
      <c r="J3084" s="1"/>
      <c r="K3084" s="7"/>
    </row>
    <row r="3085" spans="1:11" x14ac:dyDescent="0.2">
      <c r="A3085" s="1">
        <v>3084</v>
      </c>
      <c r="B3085" s="1" t="s">
        <v>383</v>
      </c>
      <c r="C3085" s="1">
        <v>10</v>
      </c>
      <c r="D3085" s="1" t="s">
        <v>346</v>
      </c>
      <c r="E3085" s="1" t="s">
        <v>0</v>
      </c>
      <c r="F3085" s="1" t="s">
        <v>8</v>
      </c>
      <c r="G3085" s="1" t="s">
        <v>353</v>
      </c>
      <c r="H3085" s="1" t="s">
        <v>9</v>
      </c>
      <c r="I3085" s="1" t="s">
        <v>10</v>
      </c>
      <c r="J3085" s="1"/>
      <c r="K3085" s="7">
        <v>0</v>
      </c>
    </row>
    <row r="3086" spans="1:11" x14ac:dyDescent="0.2">
      <c r="A3086" s="1">
        <v>3085</v>
      </c>
      <c r="B3086" s="1" t="s">
        <v>383</v>
      </c>
      <c r="C3086" s="1">
        <v>10</v>
      </c>
      <c r="D3086" s="1" t="s">
        <v>346</v>
      </c>
      <c r="E3086" s="1" t="s">
        <v>0</v>
      </c>
      <c r="F3086" s="1" t="s">
        <v>1</v>
      </c>
      <c r="G3086" s="1" t="s">
        <v>353</v>
      </c>
      <c r="H3086" s="1" t="s">
        <v>11</v>
      </c>
      <c r="I3086" s="1" t="s">
        <v>12</v>
      </c>
      <c r="J3086" s="1"/>
      <c r="K3086" s="7"/>
    </row>
    <row r="3087" spans="1:11" x14ac:dyDescent="0.2">
      <c r="A3087" s="1">
        <v>3086</v>
      </c>
      <c r="B3087" s="1" t="s">
        <v>383</v>
      </c>
      <c r="C3087" s="1">
        <v>10</v>
      </c>
      <c r="D3087" s="1" t="s">
        <v>346</v>
      </c>
      <c r="E3087" s="1" t="s">
        <v>0</v>
      </c>
      <c r="F3087" s="1" t="s">
        <v>1</v>
      </c>
      <c r="G3087" s="1" t="s">
        <v>353</v>
      </c>
      <c r="H3087" s="1" t="s">
        <v>13</v>
      </c>
      <c r="I3087" s="1" t="s">
        <v>14</v>
      </c>
      <c r="J3087" s="1"/>
      <c r="K3087" s="7"/>
    </row>
    <row r="3088" spans="1:11" x14ac:dyDescent="0.2">
      <c r="A3088" s="1">
        <v>3087</v>
      </c>
      <c r="B3088" s="1" t="s">
        <v>383</v>
      </c>
      <c r="C3088" s="1">
        <v>10</v>
      </c>
      <c r="D3088" s="1" t="s">
        <v>346</v>
      </c>
      <c r="E3088" s="1" t="s">
        <v>0</v>
      </c>
      <c r="F3088" s="1" t="s">
        <v>8</v>
      </c>
      <c r="G3088" s="1" t="s">
        <v>353</v>
      </c>
      <c r="H3088" s="1" t="s">
        <v>15</v>
      </c>
      <c r="I3088" s="1" t="s">
        <v>16</v>
      </c>
      <c r="J3088" s="1"/>
      <c r="K3088" s="7">
        <v>0</v>
      </c>
    </row>
    <row r="3089" spans="1:11" x14ac:dyDescent="0.2">
      <c r="A3089" s="1">
        <v>3088</v>
      </c>
      <c r="B3089" s="1" t="s">
        <v>383</v>
      </c>
      <c r="C3089" s="1">
        <v>10</v>
      </c>
      <c r="D3089" s="1" t="s">
        <v>346</v>
      </c>
      <c r="E3089" s="1" t="s">
        <v>0</v>
      </c>
      <c r="F3089" s="1" t="s">
        <v>1</v>
      </c>
      <c r="G3089" s="1" t="s">
        <v>353</v>
      </c>
      <c r="H3089" s="1" t="s">
        <v>17</v>
      </c>
      <c r="I3089" s="1" t="s">
        <v>18</v>
      </c>
      <c r="J3089" s="1"/>
      <c r="K3089" s="7"/>
    </row>
    <row r="3090" spans="1:11" x14ac:dyDescent="0.2">
      <c r="A3090" s="1">
        <v>3089</v>
      </c>
      <c r="B3090" s="1" t="s">
        <v>383</v>
      </c>
      <c r="C3090" s="1">
        <v>10</v>
      </c>
      <c r="D3090" s="1" t="s">
        <v>346</v>
      </c>
      <c r="E3090" s="1" t="s">
        <v>0</v>
      </c>
      <c r="F3090" s="1" t="s">
        <v>1</v>
      </c>
      <c r="G3090" s="1" t="s">
        <v>353</v>
      </c>
      <c r="H3090" s="1" t="s">
        <v>19</v>
      </c>
      <c r="I3090" s="1" t="s">
        <v>20</v>
      </c>
      <c r="J3090" s="1"/>
      <c r="K3090" s="7"/>
    </row>
    <row r="3091" spans="1:11" x14ac:dyDescent="0.2">
      <c r="A3091" s="1">
        <v>3090</v>
      </c>
      <c r="B3091" s="1" t="s">
        <v>383</v>
      </c>
      <c r="C3091" s="1">
        <v>10</v>
      </c>
      <c r="D3091" s="1" t="s">
        <v>346</v>
      </c>
      <c r="E3091" s="1" t="s">
        <v>0</v>
      </c>
      <c r="F3091" s="1" t="s">
        <v>1</v>
      </c>
      <c r="G3091" s="1" t="s">
        <v>353</v>
      </c>
      <c r="H3091" s="1" t="s">
        <v>21</v>
      </c>
      <c r="I3091" s="1" t="s">
        <v>22</v>
      </c>
      <c r="J3091" s="1"/>
      <c r="K3091" s="7"/>
    </row>
    <row r="3092" spans="1:11" x14ac:dyDescent="0.2">
      <c r="A3092" s="1">
        <v>3091</v>
      </c>
      <c r="B3092" s="1" t="s">
        <v>383</v>
      </c>
      <c r="C3092" s="1">
        <v>10</v>
      </c>
      <c r="D3092" s="1" t="s">
        <v>346</v>
      </c>
      <c r="E3092" s="1" t="s">
        <v>0</v>
      </c>
      <c r="F3092" s="1" t="s">
        <v>1</v>
      </c>
      <c r="G3092" s="1" t="s">
        <v>353</v>
      </c>
      <c r="H3092" s="1" t="s">
        <v>23</v>
      </c>
      <c r="I3092" s="1" t="s">
        <v>24</v>
      </c>
      <c r="J3092" s="1"/>
      <c r="K3092" s="7">
        <v>261809</v>
      </c>
    </row>
    <row r="3093" spans="1:11" x14ac:dyDescent="0.2">
      <c r="A3093" s="1">
        <v>3092</v>
      </c>
      <c r="B3093" s="1" t="s">
        <v>383</v>
      </c>
      <c r="C3093" s="1">
        <v>10</v>
      </c>
      <c r="D3093" s="1" t="s">
        <v>346</v>
      </c>
      <c r="E3093" s="1" t="s">
        <v>0</v>
      </c>
      <c r="F3093" s="1" t="s">
        <v>1</v>
      </c>
      <c r="G3093" s="1" t="s">
        <v>353</v>
      </c>
      <c r="H3093" s="1" t="s">
        <v>25</v>
      </c>
      <c r="I3093" s="1" t="s">
        <v>26</v>
      </c>
      <c r="J3093" s="1"/>
      <c r="K3093" s="7"/>
    </row>
    <row r="3094" spans="1:11" x14ac:dyDescent="0.2">
      <c r="A3094" s="1">
        <v>3093</v>
      </c>
      <c r="B3094" s="1" t="s">
        <v>383</v>
      </c>
      <c r="C3094" s="1">
        <v>10</v>
      </c>
      <c r="D3094" s="1" t="s">
        <v>346</v>
      </c>
      <c r="E3094" s="1" t="s">
        <v>0</v>
      </c>
      <c r="F3094" s="1" t="s">
        <v>1</v>
      </c>
      <c r="G3094" s="1" t="s">
        <v>353</v>
      </c>
      <c r="H3094" s="1" t="s">
        <v>27</v>
      </c>
      <c r="I3094" s="1" t="s">
        <v>28</v>
      </c>
      <c r="J3094" s="1"/>
      <c r="K3094" s="7"/>
    </row>
    <row r="3095" spans="1:11" x14ac:dyDescent="0.2">
      <c r="A3095" s="1">
        <v>3094</v>
      </c>
      <c r="B3095" s="1" t="s">
        <v>383</v>
      </c>
      <c r="C3095" s="1">
        <v>10</v>
      </c>
      <c r="D3095" s="1" t="s">
        <v>346</v>
      </c>
      <c r="E3095" s="1" t="s">
        <v>0</v>
      </c>
      <c r="F3095" s="1" t="s">
        <v>1</v>
      </c>
      <c r="G3095" s="1" t="s">
        <v>353</v>
      </c>
      <c r="H3095" s="1" t="s">
        <v>29</v>
      </c>
      <c r="I3095" s="1" t="s">
        <v>30</v>
      </c>
      <c r="J3095" s="1"/>
      <c r="K3095" s="7"/>
    </row>
    <row r="3096" spans="1:11" x14ac:dyDescent="0.2">
      <c r="A3096" s="1">
        <v>3095</v>
      </c>
      <c r="B3096" s="1" t="s">
        <v>383</v>
      </c>
      <c r="C3096" s="1">
        <v>10</v>
      </c>
      <c r="D3096" s="1" t="s">
        <v>346</v>
      </c>
      <c r="E3096" s="1" t="s">
        <v>0</v>
      </c>
      <c r="F3096" s="1" t="s">
        <v>1</v>
      </c>
      <c r="G3096" s="1" t="s">
        <v>353</v>
      </c>
      <c r="H3096" s="1" t="s">
        <v>31</v>
      </c>
      <c r="I3096" s="1" t="s">
        <v>32</v>
      </c>
      <c r="J3096" s="1"/>
      <c r="K3096" s="7"/>
    </row>
    <row r="3097" spans="1:11" x14ac:dyDescent="0.2">
      <c r="A3097" s="1">
        <v>3096</v>
      </c>
      <c r="B3097" s="1" t="s">
        <v>383</v>
      </c>
      <c r="C3097" s="1">
        <v>10</v>
      </c>
      <c r="D3097" s="1" t="s">
        <v>346</v>
      </c>
      <c r="E3097" s="1" t="s">
        <v>0</v>
      </c>
      <c r="F3097" s="1" t="s">
        <v>1</v>
      </c>
      <c r="G3097" s="1" t="s">
        <v>353</v>
      </c>
      <c r="H3097" s="1" t="s">
        <v>33</v>
      </c>
      <c r="I3097" s="1" t="s">
        <v>34</v>
      </c>
      <c r="J3097" s="1"/>
      <c r="K3097" s="7"/>
    </row>
    <row r="3098" spans="1:11" x14ac:dyDescent="0.2">
      <c r="A3098" s="1">
        <v>3097</v>
      </c>
      <c r="B3098" s="1" t="s">
        <v>383</v>
      </c>
      <c r="C3098" s="1">
        <v>10</v>
      </c>
      <c r="D3098" s="1" t="s">
        <v>346</v>
      </c>
      <c r="E3098" s="1" t="s">
        <v>0</v>
      </c>
      <c r="F3098" s="1" t="s">
        <v>1</v>
      </c>
      <c r="G3098" s="1" t="s">
        <v>353</v>
      </c>
      <c r="H3098" s="1" t="s">
        <v>35</v>
      </c>
      <c r="I3098" s="1" t="s">
        <v>36</v>
      </c>
      <c r="J3098" s="1"/>
      <c r="K3098" s="7"/>
    </row>
    <row r="3099" spans="1:11" x14ac:dyDescent="0.2">
      <c r="A3099" s="1">
        <v>3098</v>
      </c>
      <c r="B3099" s="1" t="s">
        <v>383</v>
      </c>
      <c r="C3099" s="1">
        <v>10</v>
      </c>
      <c r="D3099" s="1" t="s">
        <v>346</v>
      </c>
      <c r="E3099" s="1" t="s">
        <v>0</v>
      </c>
      <c r="F3099" s="1" t="s">
        <v>1</v>
      </c>
      <c r="G3099" s="1" t="s">
        <v>353</v>
      </c>
      <c r="H3099" s="1" t="s">
        <v>37</v>
      </c>
      <c r="I3099" s="1" t="s">
        <v>38</v>
      </c>
      <c r="J3099" s="1"/>
      <c r="K3099" s="7"/>
    </row>
    <row r="3100" spans="1:11" x14ac:dyDescent="0.2">
      <c r="A3100" s="1">
        <v>3099</v>
      </c>
      <c r="B3100" s="1" t="s">
        <v>383</v>
      </c>
      <c r="C3100" s="1">
        <v>10</v>
      </c>
      <c r="D3100" s="1" t="s">
        <v>346</v>
      </c>
      <c r="E3100" s="1" t="s">
        <v>0</v>
      </c>
      <c r="F3100" s="1" t="s">
        <v>1</v>
      </c>
      <c r="G3100" s="1" t="s">
        <v>353</v>
      </c>
      <c r="H3100" s="1" t="s">
        <v>39</v>
      </c>
      <c r="I3100" s="1" t="s">
        <v>40</v>
      </c>
      <c r="J3100" s="1"/>
      <c r="K3100" s="7"/>
    </row>
    <row r="3101" spans="1:11" x14ac:dyDescent="0.2">
      <c r="A3101" s="1">
        <v>3100</v>
      </c>
      <c r="B3101" s="1" t="s">
        <v>383</v>
      </c>
      <c r="C3101" s="1">
        <v>10</v>
      </c>
      <c r="D3101" s="1" t="s">
        <v>346</v>
      </c>
      <c r="E3101" s="1" t="s">
        <v>0</v>
      </c>
      <c r="F3101" s="1" t="s">
        <v>1</v>
      </c>
      <c r="G3101" s="1" t="s">
        <v>353</v>
      </c>
      <c r="H3101" s="1" t="s">
        <v>41</v>
      </c>
      <c r="I3101" s="1" t="s">
        <v>42</v>
      </c>
      <c r="J3101" s="1"/>
      <c r="K3101" s="7"/>
    </row>
    <row r="3102" spans="1:11" x14ac:dyDescent="0.2">
      <c r="A3102" s="1">
        <v>3101</v>
      </c>
      <c r="B3102" s="1" t="s">
        <v>383</v>
      </c>
      <c r="C3102" s="1">
        <v>10</v>
      </c>
      <c r="D3102" s="1" t="s">
        <v>346</v>
      </c>
      <c r="E3102" s="1" t="s">
        <v>0</v>
      </c>
      <c r="F3102" s="1" t="s">
        <v>1</v>
      </c>
      <c r="G3102" s="1" t="s">
        <v>353</v>
      </c>
      <c r="H3102" s="1" t="s">
        <v>43</v>
      </c>
      <c r="I3102" s="1" t="s">
        <v>44</v>
      </c>
      <c r="J3102" s="1"/>
      <c r="K3102" s="7"/>
    </row>
    <row r="3103" spans="1:11" x14ac:dyDescent="0.2">
      <c r="A3103" s="1">
        <v>3102</v>
      </c>
      <c r="B3103" s="1" t="s">
        <v>383</v>
      </c>
      <c r="C3103" s="1">
        <v>10</v>
      </c>
      <c r="D3103" s="1" t="s">
        <v>346</v>
      </c>
      <c r="E3103" s="1" t="s">
        <v>0</v>
      </c>
      <c r="F3103" s="1" t="s">
        <v>1</v>
      </c>
      <c r="G3103" s="1" t="s">
        <v>353</v>
      </c>
      <c r="H3103" s="1" t="s">
        <v>45</v>
      </c>
      <c r="I3103" s="1" t="s">
        <v>46</v>
      </c>
      <c r="J3103" s="1"/>
      <c r="K3103" s="7"/>
    </row>
    <row r="3104" spans="1:11" x14ac:dyDescent="0.2">
      <c r="A3104" s="1">
        <v>3103</v>
      </c>
      <c r="B3104" s="1" t="s">
        <v>383</v>
      </c>
      <c r="C3104" s="1">
        <v>10</v>
      </c>
      <c r="D3104" s="1" t="s">
        <v>346</v>
      </c>
      <c r="E3104" s="1" t="s">
        <v>0</v>
      </c>
      <c r="F3104" s="1" t="s">
        <v>1</v>
      </c>
      <c r="G3104" s="1" t="s">
        <v>353</v>
      </c>
      <c r="H3104" s="1" t="s">
        <v>47</v>
      </c>
      <c r="I3104" s="1" t="s">
        <v>48</v>
      </c>
      <c r="J3104" s="1"/>
      <c r="K3104" s="7"/>
    </row>
    <row r="3105" spans="1:11" x14ac:dyDescent="0.2">
      <c r="A3105" s="1">
        <v>3104</v>
      </c>
      <c r="B3105" s="1" t="s">
        <v>383</v>
      </c>
      <c r="C3105" s="1">
        <v>10</v>
      </c>
      <c r="D3105" s="1" t="s">
        <v>346</v>
      </c>
      <c r="E3105" s="1" t="s">
        <v>0</v>
      </c>
      <c r="F3105" s="1" t="s">
        <v>1</v>
      </c>
      <c r="G3105" s="1" t="s">
        <v>353</v>
      </c>
      <c r="H3105" s="1" t="s">
        <v>49</v>
      </c>
      <c r="I3105" s="1" t="s">
        <v>50</v>
      </c>
      <c r="J3105" s="1"/>
      <c r="K3105" s="7"/>
    </row>
    <row r="3106" spans="1:11" x14ac:dyDescent="0.2">
      <c r="A3106" s="1">
        <v>3105</v>
      </c>
      <c r="B3106" s="1" t="s">
        <v>383</v>
      </c>
      <c r="C3106" s="1">
        <v>10</v>
      </c>
      <c r="D3106" s="1" t="s">
        <v>346</v>
      </c>
      <c r="E3106" s="1" t="s">
        <v>0</v>
      </c>
      <c r="F3106" s="1" t="s">
        <v>1</v>
      </c>
      <c r="G3106" s="1" t="s">
        <v>353</v>
      </c>
      <c r="H3106" s="1" t="s">
        <v>51</v>
      </c>
      <c r="I3106" s="1" t="s">
        <v>52</v>
      </c>
      <c r="J3106" s="1"/>
      <c r="K3106" s="7"/>
    </row>
    <row r="3107" spans="1:11" x14ac:dyDescent="0.2">
      <c r="A3107" s="1">
        <v>3106</v>
      </c>
      <c r="B3107" s="1" t="s">
        <v>383</v>
      </c>
      <c r="C3107" s="1">
        <v>10</v>
      </c>
      <c r="D3107" s="1" t="s">
        <v>346</v>
      </c>
      <c r="E3107" s="1" t="s">
        <v>0</v>
      </c>
      <c r="F3107" s="1" t="s">
        <v>1</v>
      </c>
      <c r="G3107" s="1" t="s">
        <v>353</v>
      </c>
      <c r="H3107" s="1" t="s">
        <v>53</v>
      </c>
      <c r="I3107" s="1" t="s">
        <v>54</v>
      </c>
      <c r="J3107" s="1"/>
      <c r="K3107" s="7"/>
    </row>
    <row r="3108" spans="1:11" x14ac:dyDescent="0.2">
      <c r="A3108" s="1">
        <v>3107</v>
      </c>
      <c r="B3108" s="1" t="s">
        <v>383</v>
      </c>
      <c r="C3108" s="1">
        <v>10</v>
      </c>
      <c r="D3108" s="1" t="s">
        <v>346</v>
      </c>
      <c r="E3108" s="1" t="s">
        <v>0</v>
      </c>
      <c r="F3108" s="1" t="s">
        <v>1</v>
      </c>
      <c r="G3108" s="1" t="s">
        <v>353</v>
      </c>
      <c r="H3108" s="1" t="s">
        <v>55</v>
      </c>
      <c r="I3108" s="1" t="s">
        <v>56</v>
      </c>
      <c r="J3108" s="1"/>
      <c r="K3108" s="7"/>
    </row>
    <row r="3109" spans="1:11" x14ac:dyDescent="0.2">
      <c r="A3109" s="1">
        <v>3108</v>
      </c>
      <c r="B3109" s="1" t="s">
        <v>383</v>
      </c>
      <c r="C3109" s="1">
        <v>10</v>
      </c>
      <c r="D3109" s="1" t="s">
        <v>346</v>
      </c>
      <c r="E3109" s="1" t="s">
        <v>0</v>
      </c>
      <c r="F3109" s="1" t="s">
        <v>1</v>
      </c>
      <c r="G3109" s="1" t="s">
        <v>353</v>
      </c>
      <c r="H3109" s="1" t="s">
        <v>57</v>
      </c>
      <c r="I3109" s="1" t="s">
        <v>58</v>
      </c>
      <c r="J3109" s="1"/>
      <c r="K3109" s="7"/>
    </row>
    <row r="3110" spans="1:11" x14ac:dyDescent="0.2">
      <c r="A3110" s="1">
        <v>3109</v>
      </c>
      <c r="B3110" s="1" t="s">
        <v>383</v>
      </c>
      <c r="C3110" s="1">
        <v>10</v>
      </c>
      <c r="D3110" s="1" t="s">
        <v>346</v>
      </c>
      <c r="E3110" s="1" t="s">
        <v>0</v>
      </c>
      <c r="F3110" s="1" t="s">
        <v>1</v>
      </c>
      <c r="G3110" s="1" t="s">
        <v>353</v>
      </c>
      <c r="H3110" s="1" t="s">
        <v>59</v>
      </c>
      <c r="I3110" s="1" t="s">
        <v>60</v>
      </c>
      <c r="J3110" s="1"/>
      <c r="K3110" s="7">
        <v>1629</v>
      </c>
    </row>
    <row r="3111" spans="1:11" x14ac:dyDescent="0.2">
      <c r="A3111" s="1">
        <v>3110</v>
      </c>
      <c r="B3111" s="1" t="s">
        <v>383</v>
      </c>
      <c r="C3111" s="1">
        <v>10</v>
      </c>
      <c r="D3111" s="1" t="s">
        <v>346</v>
      </c>
      <c r="E3111" s="1" t="s">
        <v>0</v>
      </c>
      <c r="F3111" s="1" t="s">
        <v>1</v>
      </c>
      <c r="G3111" s="1" t="s">
        <v>353</v>
      </c>
      <c r="H3111" s="1" t="s">
        <v>61</v>
      </c>
      <c r="I3111" s="1" t="s">
        <v>62</v>
      </c>
      <c r="J3111" s="1"/>
      <c r="K3111" s="7"/>
    </row>
    <row r="3112" spans="1:11" x14ac:dyDescent="0.2">
      <c r="A3112" s="1">
        <v>3111</v>
      </c>
      <c r="B3112" s="1" t="s">
        <v>383</v>
      </c>
      <c r="C3112" s="1">
        <v>10</v>
      </c>
      <c r="D3112" s="1" t="s">
        <v>346</v>
      </c>
      <c r="E3112" s="1" t="s">
        <v>0</v>
      </c>
      <c r="F3112" s="1" t="s">
        <v>1</v>
      </c>
      <c r="G3112" s="1" t="s">
        <v>353</v>
      </c>
      <c r="H3112" s="1" t="s">
        <v>63</v>
      </c>
      <c r="I3112" s="1" t="s">
        <v>64</v>
      </c>
      <c r="J3112" s="1"/>
      <c r="K3112" s="7"/>
    </row>
    <row r="3113" spans="1:11" x14ac:dyDescent="0.2">
      <c r="A3113" s="1">
        <v>3112</v>
      </c>
      <c r="B3113" s="1" t="s">
        <v>383</v>
      </c>
      <c r="C3113" s="1">
        <v>10</v>
      </c>
      <c r="D3113" s="1" t="s">
        <v>346</v>
      </c>
      <c r="E3113" s="1" t="s">
        <v>0</v>
      </c>
      <c r="F3113" s="1" t="s">
        <v>1</v>
      </c>
      <c r="G3113" s="1" t="s">
        <v>353</v>
      </c>
      <c r="H3113" s="1" t="s">
        <v>65</v>
      </c>
      <c r="I3113" s="1" t="s">
        <v>66</v>
      </c>
      <c r="J3113" s="1"/>
      <c r="K3113" s="7"/>
    </row>
    <row r="3114" spans="1:11" x14ac:dyDescent="0.2">
      <c r="A3114" s="1">
        <v>3113</v>
      </c>
      <c r="B3114" s="1" t="s">
        <v>383</v>
      </c>
      <c r="C3114" s="1">
        <v>10</v>
      </c>
      <c r="D3114" s="1" t="s">
        <v>346</v>
      </c>
      <c r="E3114" s="1" t="s">
        <v>0</v>
      </c>
      <c r="F3114" s="1" t="s">
        <v>1</v>
      </c>
      <c r="G3114" s="1" t="s">
        <v>353</v>
      </c>
      <c r="H3114" s="1" t="s">
        <v>67</v>
      </c>
      <c r="I3114" s="1" t="s">
        <v>68</v>
      </c>
      <c r="J3114" s="1"/>
      <c r="K3114" s="7"/>
    </row>
    <row r="3115" spans="1:11" x14ac:dyDescent="0.2">
      <c r="A3115" s="1">
        <v>3114</v>
      </c>
      <c r="B3115" s="1" t="s">
        <v>383</v>
      </c>
      <c r="C3115" s="1">
        <v>10</v>
      </c>
      <c r="D3115" s="1" t="s">
        <v>346</v>
      </c>
      <c r="E3115" s="1" t="s">
        <v>0</v>
      </c>
      <c r="F3115" s="1" t="s">
        <v>1</v>
      </c>
      <c r="G3115" s="1" t="s">
        <v>353</v>
      </c>
      <c r="H3115" s="1" t="s">
        <v>69</v>
      </c>
      <c r="I3115" s="1" t="s">
        <v>70</v>
      </c>
      <c r="J3115" s="1"/>
      <c r="K3115" s="7"/>
    </row>
    <row r="3116" spans="1:11" x14ac:dyDescent="0.2">
      <c r="A3116" s="1">
        <v>3115</v>
      </c>
      <c r="B3116" s="1" t="s">
        <v>383</v>
      </c>
      <c r="C3116" s="1">
        <v>10</v>
      </c>
      <c r="D3116" s="1" t="s">
        <v>346</v>
      </c>
      <c r="E3116" s="1" t="s">
        <v>0</v>
      </c>
      <c r="F3116" s="1" t="s">
        <v>1</v>
      </c>
      <c r="G3116" s="1" t="s">
        <v>353</v>
      </c>
      <c r="H3116" s="1" t="s">
        <v>71</v>
      </c>
      <c r="I3116" s="1" t="s">
        <v>72</v>
      </c>
      <c r="J3116" s="1"/>
      <c r="K3116" s="7"/>
    </row>
    <row r="3117" spans="1:11" x14ac:dyDescent="0.2">
      <c r="A3117" s="1">
        <v>3116</v>
      </c>
      <c r="B3117" s="1" t="s">
        <v>383</v>
      </c>
      <c r="C3117" s="1">
        <v>10</v>
      </c>
      <c r="D3117" s="1" t="s">
        <v>346</v>
      </c>
      <c r="E3117" s="1" t="s">
        <v>0</v>
      </c>
      <c r="F3117" s="1" t="s">
        <v>1</v>
      </c>
      <c r="G3117" s="1" t="s">
        <v>353</v>
      </c>
      <c r="H3117" s="1" t="s">
        <v>73</v>
      </c>
      <c r="I3117" s="1" t="s">
        <v>74</v>
      </c>
      <c r="J3117" s="1"/>
      <c r="K3117" s="7"/>
    </row>
    <row r="3118" spans="1:11" x14ac:dyDescent="0.2">
      <c r="A3118" s="1">
        <v>3117</v>
      </c>
      <c r="B3118" s="1" t="s">
        <v>383</v>
      </c>
      <c r="C3118" s="1">
        <v>10</v>
      </c>
      <c r="D3118" s="1" t="s">
        <v>346</v>
      </c>
      <c r="E3118" s="1" t="s">
        <v>0</v>
      </c>
      <c r="F3118" s="1" t="s">
        <v>1</v>
      </c>
      <c r="G3118" s="1" t="s">
        <v>353</v>
      </c>
      <c r="H3118" s="1" t="s">
        <v>75</v>
      </c>
      <c r="I3118" s="1" t="s">
        <v>76</v>
      </c>
      <c r="J3118" s="1"/>
      <c r="K3118" s="7"/>
    </row>
    <row r="3119" spans="1:11" x14ac:dyDescent="0.2">
      <c r="A3119" s="1">
        <v>3118</v>
      </c>
      <c r="B3119" s="1" t="s">
        <v>383</v>
      </c>
      <c r="C3119" s="1">
        <v>10</v>
      </c>
      <c r="D3119" s="1" t="s">
        <v>346</v>
      </c>
      <c r="E3119" s="1" t="s">
        <v>0</v>
      </c>
      <c r="F3119" s="1" t="s">
        <v>1</v>
      </c>
      <c r="G3119" s="1" t="s">
        <v>353</v>
      </c>
      <c r="H3119" s="1" t="s">
        <v>77</v>
      </c>
      <c r="I3119" s="1" t="s">
        <v>78</v>
      </c>
      <c r="J3119" s="1"/>
      <c r="K3119" s="7"/>
    </row>
    <row r="3120" spans="1:11" x14ac:dyDescent="0.2">
      <c r="A3120" s="1">
        <v>3119</v>
      </c>
      <c r="B3120" s="1" t="s">
        <v>383</v>
      </c>
      <c r="C3120" s="1">
        <v>10</v>
      </c>
      <c r="D3120" s="1" t="s">
        <v>346</v>
      </c>
      <c r="E3120" s="1" t="s">
        <v>0</v>
      </c>
      <c r="F3120" s="1" t="s">
        <v>1</v>
      </c>
      <c r="G3120" s="1" t="s">
        <v>353</v>
      </c>
      <c r="H3120" s="1" t="s">
        <v>79</v>
      </c>
      <c r="I3120" s="1" t="s">
        <v>80</v>
      </c>
      <c r="J3120" s="1"/>
      <c r="K3120" s="7"/>
    </row>
    <row r="3121" spans="1:11" x14ac:dyDescent="0.2">
      <c r="A3121" s="1">
        <v>3120</v>
      </c>
      <c r="B3121" s="1" t="s">
        <v>383</v>
      </c>
      <c r="C3121" s="1">
        <v>10</v>
      </c>
      <c r="D3121" s="1" t="s">
        <v>346</v>
      </c>
      <c r="E3121" s="1" t="s">
        <v>0</v>
      </c>
      <c r="F3121" s="1" t="s">
        <v>1</v>
      </c>
      <c r="G3121" s="1" t="s">
        <v>353</v>
      </c>
      <c r="H3121" s="1" t="s">
        <v>81</v>
      </c>
      <c r="I3121" s="1" t="s">
        <v>82</v>
      </c>
      <c r="J3121" s="1"/>
      <c r="K3121" s="7"/>
    </row>
    <row r="3122" spans="1:11" x14ac:dyDescent="0.2">
      <c r="A3122" s="1">
        <v>3121</v>
      </c>
      <c r="B3122" s="1" t="s">
        <v>383</v>
      </c>
      <c r="C3122" s="1">
        <v>10</v>
      </c>
      <c r="D3122" s="1" t="s">
        <v>346</v>
      </c>
      <c r="E3122" s="1" t="s">
        <v>0</v>
      </c>
      <c r="F3122" s="1" t="s">
        <v>1</v>
      </c>
      <c r="G3122" s="1" t="s">
        <v>353</v>
      </c>
      <c r="H3122" s="1" t="s">
        <v>83</v>
      </c>
      <c r="I3122" s="1" t="s">
        <v>84</v>
      </c>
      <c r="J3122" s="1"/>
      <c r="K3122" s="7"/>
    </row>
    <row r="3123" spans="1:11" x14ac:dyDescent="0.2">
      <c r="A3123" s="1">
        <v>3122</v>
      </c>
      <c r="B3123" s="1" t="s">
        <v>383</v>
      </c>
      <c r="C3123" s="1">
        <v>10</v>
      </c>
      <c r="D3123" s="1" t="s">
        <v>346</v>
      </c>
      <c r="E3123" s="1" t="s">
        <v>0</v>
      </c>
      <c r="F3123" s="1" t="s">
        <v>1</v>
      </c>
      <c r="G3123" s="1" t="s">
        <v>353</v>
      </c>
      <c r="H3123" s="1" t="s">
        <v>85</v>
      </c>
      <c r="I3123" s="1" t="s">
        <v>86</v>
      </c>
      <c r="J3123" s="1"/>
      <c r="K3123" s="7"/>
    </row>
    <row r="3124" spans="1:11" x14ac:dyDescent="0.2">
      <c r="A3124" s="1">
        <v>3123</v>
      </c>
      <c r="B3124" s="1" t="s">
        <v>383</v>
      </c>
      <c r="C3124" s="1">
        <v>10</v>
      </c>
      <c r="D3124" s="1" t="s">
        <v>346</v>
      </c>
      <c r="E3124" s="1" t="s">
        <v>0</v>
      </c>
      <c r="F3124" s="1" t="s">
        <v>8</v>
      </c>
      <c r="G3124" s="1" t="s">
        <v>353</v>
      </c>
      <c r="H3124" s="1" t="s">
        <v>87</v>
      </c>
      <c r="I3124" s="1" t="s">
        <v>88</v>
      </c>
      <c r="J3124" s="1"/>
      <c r="K3124" s="7">
        <v>263438</v>
      </c>
    </row>
    <row r="3125" spans="1:11" x14ac:dyDescent="0.2">
      <c r="A3125" s="1">
        <v>3124</v>
      </c>
      <c r="B3125" s="1" t="s">
        <v>383</v>
      </c>
      <c r="C3125" s="1">
        <v>10</v>
      </c>
      <c r="D3125" s="1" t="s">
        <v>346</v>
      </c>
      <c r="E3125" s="1" t="s">
        <v>0</v>
      </c>
      <c r="F3125" s="1" t="s">
        <v>1</v>
      </c>
      <c r="G3125" s="1" t="s">
        <v>353</v>
      </c>
      <c r="H3125" s="1" t="s">
        <v>89</v>
      </c>
      <c r="I3125" s="1" t="s">
        <v>90</v>
      </c>
      <c r="J3125" s="1"/>
      <c r="K3125" s="7"/>
    </row>
    <row r="3126" spans="1:11" x14ac:dyDescent="0.2">
      <c r="A3126" s="1">
        <v>3125</v>
      </c>
      <c r="B3126" s="1" t="s">
        <v>383</v>
      </c>
      <c r="C3126" s="1">
        <v>10</v>
      </c>
      <c r="D3126" s="1" t="s">
        <v>346</v>
      </c>
      <c r="E3126" s="1" t="s">
        <v>0</v>
      </c>
      <c r="F3126" s="1" t="s">
        <v>1</v>
      </c>
      <c r="G3126" s="1" t="s">
        <v>353</v>
      </c>
      <c r="H3126" s="1" t="s">
        <v>91</v>
      </c>
      <c r="I3126" s="1" t="s">
        <v>92</v>
      </c>
      <c r="J3126" s="1"/>
      <c r="K3126" s="7"/>
    </row>
    <row r="3127" spans="1:11" x14ac:dyDescent="0.2">
      <c r="A3127" s="1">
        <v>3126</v>
      </c>
      <c r="B3127" s="1" t="s">
        <v>383</v>
      </c>
      <c r="C3127" s="1">
        <v>10</v>
      </c>
      <c r="D3127" s="1" t="s">
        <v>346</v>
      </c>
      <c r="E3127" s="1" t="s">
        <v>0</v>
      </c>
      <c r="F3127" s="1" t="s">
        <v>1</v>
      </c>
      <c r="G3127" s="1" t="s">
        <v>353</v>
      </c>
      <c r="H3127" s="1" t="s">
        <v>93</v>
      </c>
      <c r="I3127" s="1" t="s">
        <v>94</v>
      </c>
      <c r="J3127" s="1"/>
      <c r="K3127" s="7"/>
    </row>
    <row r="3128" spans="1:11" x14ac:dyDescent="0.2">
      <c r="A3128" s="1">
        <v>3127</v>
      </c>
      <c r="B3128" s="1" t="s">
        <v>383</v>
      </c>
      <c r="C3128" s="1">
        <v>10</v>
      </c>
      <c r="D3128" s="1" t="s">
        <v>346</v>
      </c>
      <c r="E3128" s="1" t="s">
        <v>0</v>
      </c>
      <c r="F3128" s="1" t="s">
        <v>1</v>
      </c>
      <c r="G3128" s="1" t="s">
        <v>353</v>
      </c>
      <c r="H3128" s="1" t="s">
        <v>95</v>
      </c>
      <c r="I3128" s="1" t="s">
        <v>96</v>
      </c>
      <c r="J3128" s="1"/>
      <c r="K3128" s="7"/>
    </row>
    <row r="3129" spans="1:11" x14ac:dyDescent="0.2">
      <c r="A3129" s="1">
        <v>3128</v>
      </c>
      <c r="B3129" s="1" t="s">
        <v>383</v>
      </c>
      <c r="C3129" s="1">
        <v>10</v>
      </c>
      <c r="D3129" s="1" t="s">
        <v>346</v>
      </c>
      <c r="E3129" s="1" t="s">
        <v>0</v>
      </c>
      <c r="F3129" s="1" t="s">
        <v>1</v>
      </c>
      <c r="G3129" s="1" t="s">
        <v>353</v>
      </c>
      <c r="H3129" s="1" t="s">
        <v>97</v>
      </c>
      <c r="I3129" s="1" t="s">
        <v>98</v>
      </c>
      <c r="J3129" s="1"/>
      <c r="K3129" s="7"/>
    </row>
    <row r="3130" spans="1:11" x14ac:dyDescent="0.2">
      <c r="A3130" s="1">
        <v>3129</v>
      </c>
      <c r="B3130" s="1" t="s">
        <v>383</v>
      </c>
      <c r="C3130" s="1">
        <v>10</v>
      </c>
      <c r="D3130" s="1" t="s">
        <v>346</v>
      </c>
      <c r="E3130" s="1" t="s">
        <v>0</v>
      </c>
      <c r="F3130" s="1" t="s">
        <v>1</v>
      </c>
      <c r="G3130" s="1" t="s">
        <v>353</v>
      </c>
      <c r="H3130" s="1" t="s">
        <v>99</v>
      </c>
      <c r="I3130" s="1" t="s">
        <v>100</v>
      </c>
      <c r="J3130" s="1"/>
      <c r="K3130" s="7"/>
    </row>
    <row r="3131" spans="1:11" x14ac:dyDescent="0.2">
      <c r="A3131" s="1">
        <v>3130</v>
      </c>
      <c r="B3131" s="1" t="s">
        <v>383</v>
      </c>
      <c r="C3131" s="1">
        <v>10</v>
      </c>
      <c r="D3131" s="1" t="s">
        <v>346</v>
      </c>
      <c r="E3131" s="1" t="s">
        <v>0</v>
      </c>
      <c r="F3131" s="1" t="s">
        <v>1</v>
      </c>
      <c r="G3131" s="1" t="s">
        <v>353</v>
      </c>
      <c r="H3131" s="1" t="s">
        <v>101</v>
      </c>
      <c r="I3131" s="1" t="s">
        <v>102</v>
      </c>
      <c r="J3131" s="1"/>
      <c r="K3131" s="7"/>
    </row>
    <row r="3132" spans="1:11" x14ac:dyDescent="0.2">
      <c r="A3132" s="1">
        <v>3131</v>
      </c>
      <c r="B3132" s="1" t="s">
        <v>383</v>
      </c>
      <c r="C3132" s="1">
        <v>10</v>
      </c>
      <c r="D3132" s="1" t="s">
        <v>346</v>
      </c>
      <c r="E3132" s="1" t="s">
        <v>0</v>
      </c>
      <c r="F3132" s="1" t="s">
        <v>1</v>
      </c>
      <c r="G3132" s="1" t="s">
        <v>353</v>
      </c>
      <c r="H3132" s="1" t="s">
        <v>103</v>
      </c>
      <c r="I3132" s="1" t="s">
        <v>104</v>
      </c>
      <c r="J3132" s="1"/>
      <c r="K3132" s="7"/>
    </row>
    <row r="3133" spans="1:11" x14ac:dyDescent="0.2">
      <c r="A3133" s="1">
        <v>3132</v>
      </c>
      <c r="B3133" s="1" t="s">
        <v>383</v>
      </c>
      <c r="C3133" s="1">
        <v>10</v>
      </c>
      <c r="D3133" s="1" t="s">
        <v>346</v>
      </c>
      <c r="E3133" s="1" t="s">
        <v>0</v>
      </c>
      <c r="F3133" s="1" t="s">
        <v>1</v>
      </c>
      <c r="G3133" s="1" t="s">
        <v>353</v>
      </c>
      <c r="H3133" s="1" t="s">
        <v>105</v>
      </c>
      <c r="I3133" s="1" t="s">
        <v>106</v>
      </c>
      <c r="J3133" s="1"/>
      <c r="K3133" s="7"/>
    </row>
    <row r="3134" spans="1:11" x14ac:dyDescent="0.2">
      <c r="A3134" s="1">
        <v>3133</v>
      </c>
      <c r="B3134" s="1" t="s">
        <v>383</v>
      </c>
      <c r="C3134" s="1">
        <v>10</v>
      </c>
      <c r="D3134" s="1" t="s">
        <v>346</v>
      </c>
      <c r="E3134" s="1" t="s">
        <v>0</v>
      </c>
      <c r="F3134" s="1" t="s">
        <v>8</v>
      </c>
      <c r="G3134" s="1" t="s">
        <v>353</v>
      </c>
      <c r="H3134" s="1" t="s">
        <v>107</v>
      </c>
      <c r="I3134" s="1" t="s">
        <v>108</v>
      </c>
      <c r="J3134" s="1"/>
      <c r="K3134" s="7">
        <v>263438</v>
      </c>
    </row>
    <row r="3135" spans="1:11" x14ac:dyDescent="0.2">
      <c r="A3135" s="1">
        <v>3134</v>
      </c>
      <c r="B3135" s="1" t="s">
        <v>383</v>
      </c>
      <c r="C3135" s="1">
        <v>10</v>
      </c>
      <c r="D3135" s="1" t="s">
        <v>346</v>
      </c>
      <c r="E3135" s="1" t="s">
        <v>109</v>
      </c>
      <c r="F3135" s="1" t="s">
        <v>1</v>
      </c>
      <c r="G3135" s="1" t="s">
        <v>354</v>
      </c>
      <c r="H3135" s="1" t="s">
        <v>110</v>
      </c>
      <c r="I3135" s="1" t="s">
        <v>111</v>
      </c>
      <c r="J3135" s="1">
        <v>1</v>
      </c>
      <c r="K3135" s="7">
        <v>54579</v>
      </c>
    </row>
    <row r="3136" spans="1:11" x14ac:dyDescent="0.2">
      <c r="A3136" s="1">
        <v>3135</v>
      </c>
      <c r="B3136" s="1" t="s">
        <v>383</v>
      </c>
      <c r="C3136" s="1">
        <v>10</v>
      </c>
      <c r="D3136" s="1" t="s">
        <v>346</v>
      </c>
      <c r="E3136" s="1" t="s">
        <v>109</v>
      </c>
      <c r="F3136" s="1" t="s">
        <v>1</v>
      </c>
      <c r="G3136" s="1" t="s">
        <v>354</v>
      </c>
      <c r="H3136" s="1" t="s">
        <v>112</v>
      </c>
      <c r="I3136" s="1" t="s">
        <v>113</v>
      </c>
      <c r="J3136" s="1">
        <v>0.12</v>
      </c>
      <c r="K3136" s="7">
        <v>9493</v>
      </c>
    </row>
    <row r="3137" spans="1:11" x14ac:dyDescent="0.2">
      <c r="A3137" s="1">
        <v>3136</v>
      </c>
      <c r="B3137" s="1" t="s">
        <v>383</v>
      </c>
      <c r="C3137" s="1">
        <v>10</v>
      </c>
      <c r="D3137" s="1" t="s">
        <v>346</v>
      </c>
      <c r="E3137" s="1" t="s">
        <v>109</v>
      </c>
      <c r="F3137" s="1" t="s">
        <v>1</v>
      </c>
      <c r="G3137" s="1" t="s">
        <v>354</v>
      </c>
      <c r="H3137" s="1" t="s">
        <v>114</v>
      </c>
      <c r="I3137" s="1" t="s">
        <v>115</v>
      </c>
      <c r="J3137" s="1"/>
      <c r="K3137" s="7"/>
    </row>
    <row r="3138" spans="1:11" x14ac:dyDescent="0.2">
      <c r="A3138" s="1">
        <v>3137</v>
      </c>
      <c r="B3138" s="1" t="s">
        <v>383</v>
      </c>
      <c r="C3138" s="1">
        <v>10</v>
      </c>
      <c r="D3138" s="1" t="s">
        <v>346</v>
      </c>
      <c r="E3138" s="1" t="s">
        <v>109</v>
      </c>
      <c r="F3138" s="1" t="s">
        <v>1</v>
      </c>
      <c r="G3138" s="1" t="s">
        <v>355</v>
      </c>
      <c r="H3138" s="1" t="s">
        <v>116</v>
      </c>
      <c r="I3138" s="1" t="s">
        <v>117</v>
      </c>
      <c r="J3138" s="1"/>
      <c r="K3138" s="7"/>
    </row>
    <row r="3139" spans="1:11" x14ac:dyDescent="0.2">
      <c r="A3139" s="1">
        <v>3138</v>
      </c>
      <c r="B3139" s="1" t="s">
        <v>383</v>
      </c>
      <c r="C3139" s="1">
        <v>10</v>
      </c>
      <c r="D3139" s="1" t="s">
        <v>346</v>
      </c>
      <c r="E3139" s="1" t="s">
        <v>109</v>
      </c>
      <c r="F3139" s="1" t="s">
        <v>1</v>
      </c>
      <c r="G3139" s="1" t="s">
        <v>355</v>
      </c>
      <c r="H3139" s="1" t="s">
        <v>118</v>
      </c>
      <c r="I3139" s="1" t="s">
        <v>119</v>
      </c>
      <c r="J3139" s="1"/>
      <c r="K3139" s="7"/>
    </row>
    <row r="3140" spans="1:11" x14ac:dyDescent="0.2">
      <c r="A3140" s="1">
        <v>3139</v>
      </c>
      <c r="B3140" s="1" t="s">
        <v>383</v>
      </c>
      <c r="C3140" s="1">
        <v>10</v>
      </c>
      <c r="D3140" s="1" t="s">
        <v>346</v>
      </c>
      <c r="E3140" s="1" t="s">
        <v>109</v>
      </c>
      <c r="F3140" s="1" t="s">
        <v>1</v>
      </c>
      <c r="G3140" s="1" t="s">
        <v>355</v>
      </c>
      <c r="H3140" s="1" t="s">
        <v>120</v>
      </c>
      <c r="I3140" s="1" t="s">
        <v>121</v>
      </c>
      <c r="J3140" s="1"/>
      <c r="K3140" s="7"/>
    </row>
    <row r="3141" spans="1:11" x14ac:dyDescent="0.2">
      <c r="A3141" s="1">
        <v>3140</v>
      </c>
      <c r="B3141" s="1" t="s">
        <v>383</v>
      </c>
      <c r="C3141" s="1">
        <v>10</v>
      </c>
      <c r="D3141" s="1" t="s">
        <v>346</v>
      </c>
      <c r="E3141" s="1" t="s">
        <v>109</v>
      </c>
      <c r="F3141" s="1" t="s">
        <v>1</v>
      </c>
      <c r="G3141" s="1" t="s">
        <v>355</v>
      </c>
      <c r="H3141" s="1" t="s">
        <v>122</v>
      </c>
      <c r="I3141" s="1" t="s">
        <v>123</v>
      </c>
      <c r="J3141" s="1"/>
      <c r="K3141" s="7"/>
    </row>
    <row r="3142" spans="1:11" x14ac:dyDescent="0.2">
      <c r="A3142" s="1">
        <v>3141</v>
      </c>
      <c r="B3142" s="1" t="s">
        <v>383</v>
      </c>
      <c r="C3142" s="1">
        <v>10</v>
      </c>
      <c r="D3142" s="1" t="s">
        <v>346</v>
      </c>
      <c r="E3142" s="1" t="s">
        <v>109</v>
      </c>
      <c r="F3142" s="1" t="s">
        <v>1</v>
      </c>
      <c r="G3142" s="1" t="s">
        <v>355</v>
      </c>
      <c r="H3142" s="1" t="s">
        <v>124</v>
      </c>
      <c r="I3142" s="1" t="s">
        <v>125</v>
      </c>
      <c r="J3142" s="1"/>
      <c r="K3142" s="7"/>
    </row>
    <row r="3143" spans="1:11" x14ac:dyDescent="0.2">
      <c r="A3143" s="1">
        <v>3142</v>
      </c>
      <c r="B3143" s="1" t="s">
        <v>383</v>
      </c>
      <c r="C3143" s="1">
        <v>10</v>
      </c>
      <c r="D3143" s="1" t="s">
        <v>346</v>
      </c>
      <c r="E3143" s="1" t="s">
        <v>109</v>
      </c>
      <c r="F3143" s="1" t="s">
        <v>1</v>
      </c>
      <c r="G3143" s="1" t="s">
        <v>355</v>
      </c>
      <c r="H3143" s="1" t="s">
        <v>126</v>
      </c>
      <c r="I3143" s="1" t="s">
        <v>127</v>
      </c>
      <c r="J3143" s="1"/>
      <c r="K3143" s="7"/>
    </row>
    <row r="3144" spans="1:11" x14ac:dyDescent="0.2">
      <c r="A3144" s="1">
        <v>3143</v>
      </c>
      <c r="B3144" s="1" t="s">
        <v>383</v>
      </c>
      <c r="C3144" s="1">
        <v>10</v>
      </c>
      <c r="D3144" s="1" t="s">
        <v>346</v>
      </c>
      <c r="E3144" s="1" t="s">
        <v>109</v>
      </c>
      <c r="F3144" s="1" t="s">
        <v>1</v>
      </c>
      <c r="G3144" s="1" t="s">
        <v>355</v>
      </c>
      <c r="H3144" s="1" t="s">
        <v>128</v>
      </c>
      <c r="I3144" s="1" t="s">
        <v>129</v>
      </c>
      <c r="J3144" s="1"/>
      <c r="K3144" s="7"/>
    </row>
    <row r="3145" spans="1:11" x14ac:dyDescent="0.2">
      <c r="A3145" s="1">
        <v>3144</v>
      </c>
      <c r="B3145" s="1" t="s">
        <v>383</v>
      </c>
      <c r="C3145" s="1">
        <v>10</v>
      </c>
      <c r="D3145" s="1" t="s">
        <v>346</v>
      </c>
      <c r="E3145" s="1" t="s">
        <v>109</v>
      </c>
      <c r="F3145" s="1" t="s">
        <v>1</v>
      </c>
      <c r="G3145" s="1" t="s">
        <v>355</v>
      </c>
      <c r="H3145" s="1" t="s">
        <v>130</v>
      </c>
      <c r="I3145" s="1" t="s">
        <v>131</v>
      </c>
      <c r="J3145" s="1"/>
      <c r="K3145" s="7"/>
    </row>
    <row r="3146" spans="1:11" x14ac:dyDescent="0.2">
      <c r="A3146" s="1">
        <v>3145</v>
      </c>
      <c r="B3146" s="1" t="s">
        <v>383</v>
      </c>
      <c r="C3146" s="1">
        <v>10</v>
      </c>
      <c r="D3146" s="1" t="s">
        <v>346</v>
      </c>
      <c r="E3146" s="1" t="s">
        <v>109</v>
      </c>
      <c r="F3146" s="1" t="s">
        <v>1</v>
      </c>
      <c r="G3146" s="1" t="s">
        <v>355</v>
      </c>
      <c r="H3146" s="1" t="s">
        <v>132</v>
      </c>
      <c r="I3146" s="1" t="s">
        <v>133</v>
      </c>
      <c r="J3146" s="1"/>
      <c r="K3146" s="7"/>
    </row>
    <row r="3147" spans="1:11" x14ac:dyDescent="0.2">
      <c r="A3147" s="1">
        <v>3146</v>
      </c>
      <c r="B3147" s="1" t="s">
        <v>383</v>
      </c>
      <c r="C3147" s="1">
        <v>10</v>
      </c>
      <c r="D3147" s="1" t="s">
        <v>346</v>
      </c>
      <c r="E3147" s="1" t="s">
        <v>109</v>
      </c>
      <c r="F3147" s="1" t="s">
        <v>1</v>
      </c>
      <c r="G3147" s="1" t="s">
        <v>355</v>
      </c>
      <c r="H3147" s="1" t="s">
        <v>134</v>
      </c>
      <c r="I3147" s="1" t="s">
        <v>135</v>
      </c>
      <c r="J3147" s="1"/>
      <c r="K3147" s="7"/>
    </row>
    <row r="3148" spans="1:11" x14ac:dyDescent="0.2">
      <c r="A3148" s="1">
        <v>3147</v>
      </c>
      <c r="B3148" s="1" t="s">
        <v>383</v>
      </c>
      <c r="C3148" s="1">
        <v>10</v>
      </c>
      <c r="D3148" s="1" t="s">
        <v>346</v>
      </c>
      <c r="E3148" s="1" t="s">
        <v>109</v>
      </c>
      <c r="F3148" s="1" t="s">
        <v>1</v>
      </c>
      <c r="G3148" s="1" t="s">
        <v>355</v>
      </c>
      <c r="H3148" s="1" t="s">
        <v>136</v>
      </c>
      <c r="I3148" s="1" t="s">
        <v>137</v>
      </c>
      <c r="J3148" s="1"/>
      <c r="K3148" s="7"/>
    </row>
    <row r="3149" spans="1:11" x14ac:dyDescent="0.2">
      <c r="A3149" s="1">
        <v>3148</v>
      </c>
      <c r="B3149" s="1" t="s">
        <v>383</v>
      </c>
      <c r="C3149" s="1">
        <v>10</v>
      </c>
      <c r="D3149" s="1" t="s">
        <v>346</v>
      </c>
      <c r="E3149" s="1" t="s">
        <v>109</v>
      </c>
      <c r="F3149" s="1" t="s">
        <v>1</v>
      </c>
      <c r="G3149" s="1" t="s">
        <v>355</v>
      </c>
      <c r="H3149" s="1" t="s">
        <v>138</v>
      </c>
      <c r="I3149" s="1" t="s">
        <v>139</v>
      </c>
      <c r="J3149" s="1"/>
      <c r="K3149" s="7"/>
    </row>
    <row r="3150" spans="1:11" x14ac:dyDescent="0.2">
      <c r="A3150" s="1">
        <v>3149</v>
      </c>
      <c r="B3150" s="1" t="s">
        <v>383</v>
      </c>
      <c r="C3150" s="1">
        <v>10</v>
      </c>
      <c r="D3150" s="1" t="s">
        <v>346</v>
      </c>
      <c r="E3150" s="1" t="s">
        <v>109</v>
      </c>
      <c r="F3150" s="1" t="s">
        <v>1</v>
      </c>
      <c r="G3150" s="1" t="s">
        <v>355</v>
      </c>
      <c r="H3150" s="1" t="s">
        <v>140</v>
      </c>
      <c r="I3150" s="1" t="s">
        <v>141</v>
      </c>
      <c r="J3150" s="1"/>
      <c r="K3150" s="7"/>
    </row>
    <row r="3151" spans="1:11" x14ac:dyDescent="0.2">
      <c r="A3151" s="1">
        <v>3150</v>
      </c>
      <c r="B3151" s="1" t="s">
        <v>383</v>
      </c>
      <c r="C3151" s="1">
        <v>10</v>
      </c>
      <c r="D3151" s="1" t="s">
        <v>346</v>
      </c>
      <c r="E3151" s="1" t="s">
        <v>109</v>
      </c>
      <c r="F3151" s="1" t="s">
        <v>1</v>
      </c>
      <c r="G3151" s="1" t="s">
        <v>355</v>
      </c>
      <c r="H3151" s="1" t="s">
        <v>142</v>
      </c>
      <c r="I3151" s="1" t="s">
        <v>143</v>
      </c>
      <c r="J3151" s="1"/>
      <c r="K3151" s="7"/>
    </row>
    <row r="3152" spans="1:11" x14ac:dyDescent="0.2">
      <c r="A3152" s="1">
        <v>3151</v>
      </c>
      <c r="B3152" s="1" t="s">
        <v>383</v>
      </c>
      <c r="C3152" s="1">
        <v>10</v>
      </c>
      <c r="D3152" s="1" t="s">
        <v>346</v>
      </c>
      <c r="E3152" s="1" t="s">
        <v>109</v>
      </c>
      <c r="F3152" s="1" t="s">
        <v>1</v>
      </c>
      <c r="G3152" s="1" t="s">
        <v>355</v>
      </c>
      <c r="H3152" s="1" t="s">
        <v>144</v>
      </c>
      <c r="I3152" s="1" t="s">
        <v>145</v>
      </c>
      <c r="J3152" s="1"/>
      <c r="K3152" s="7"/>
    </row>
    <row r="3153" spans="1:11" x14ac:dyDescent="0.2">
      <c r="A3153" s="1">
        <v>3152</v>
      </c>
      <c r="B3153" s="1" t="s">
        <v>383</v>
      </c>
      <c r="C3153" s="1">
        <v>10</v>
      </c>
      <c r="D3153" s="1" t="s">
        <v>346</v>
      </c>
      <c r="E3153" s="1" t="s">
        <v>109</v>
      </c>
      <c r="F3153" s="1" t="s">
        <v>1</v>
      </c>
      <c r="G3153" s="1" t="s">
        <v>355</v>
      </c>
      <c r="H3153" s="1" t="s">
        <v>146</v>
      </c>
      <c r="I3153" s="1" t="s">
        <v>147</v>
      </c>
      <c r="J3153" s="1"/>
      <c r="K3153" s="7"/>
    </row>
    <row r="3154" spans="1:11" x14ac:dyDescent="0.2">
      <c r="A3154" s="1">
        <v>3153</v>
      </c>
      <c r="B3154" s="1" t="s">
        <v>383</v>
      </c>
      <c r="C3154" s="1">
        <v>10</v>
      </c>
      <c r="D3154" s="1" t="s">
        <v>346</v>
      </c>
      <c r="E3154" s="1" t="s">
        <v>109</v>
      </c>
      <c r="F3154" s="1" t="s">
        <v>1</v>
      </c>
      <c r="G3154" s="1" t="s">
        <v>355</v>
      </c>
      <c r="H3154" s="1" t="s">
        <v>148</v>
      </c>
      <c r="I3154" s="1" t="s">
        <v>149</v>
      </c>
      <c r="J3154" s="1"/>
      <c r="K3154" s="7"/>
    </row>
    <row r="3155" spans="1:11" x14ac:dyDescent="0.2">
      <c r="A3155" s="1">
        <v>3154</v>
      </c>
      <c r="B3155" s="1" t="s">
        <v>383</v>
      </c>
      <c r="C3155" s="1">
        <v>10</v>
      </c>
      <c r="D3155" s="1" t="s">
        <v>346</v>
      </c>
      <c r="E3155" s="1" t="s">
        <v>109</v>
      </c>
      <c r="F3155" s="1" t="s">
        <v>1</v>
      </c>
      <c r="G3155" s="1" t="s">
        <v>355</v>
      </c>
      <c r="H3155" s="1" t="s">
        <v>150</v>
      </c>
      <c r="I3155" s="1" t="s">
        <v>151</v>
      </c>
      <c r="J3155" s="1"/>
      <c r="K3155" s="7"/>
    </row>
    <row r="3156" spans="1:11" x14ac:dyDescent="0.2">
      <c r="A3156" s="1">
        <v>3155</v>
      </c>
      <c r="B3156" s="1" t="s">
        <v>383</v>
      </c>
      <c r="C3156" s="1">
        <v>10</v>
      </c>
      <c r="D3156" s="1" t="s">
        <v>346</v>
      </c>
      <c r="E3156" s="1" t="s">
        <v>109</v>
      </c>
      <c r="F3156" s="1" t="s">
        <v>1</v>
      </c>
      <c r="G3156" s="1" t="s">
        <v>355</v>
      </c>
      <c r="H3156" s="1" t="s">
        <v>152</v>
      </c>
      <c r="I3156" s="1" t="s">
        <v>153</v>
      </c>
      <c r="J3156" s="1"/>
      <c r="K3156" s="7"/>
    </row>
    <row r="3157" spans="1:11" x14ac:dyDescent="0.2">
      <c r="A3157" s="1">
        <v>3156</v>
      </c>
      <c r="B3157" s="1" t="s">
        <v>383</v>
      </c>
      <c r="C3157" s="1">
        <v>10</v>
      </c>
      <c r="D3157" s="1" t="s">
        <v>346</v>
      </c>
      <c r="E3157" s="1" t="s">
        <v>109</v>
      </c>
      <c r="F3157" s="1" t="s">
        <v>1</v>
      </c>
      <c r="G3157" s="1" t="s">
        <v>355</v>
      </c>
      <c r="H3157" s="1" t="s">
        <v>154</v>
      </c>
      <c r="I3157" s="1" t="s">
        <v>155</v>
      </c>
      <c r="J3157" s="1"/>
      <c r="K3157" s="7"/>
    </row>
    <row r="3158" spans="1:11" x14ac:dyDescent="0.2">
      <c r="A3158" s="1">
        <v>3157</v>
      </c>
      <c r="B3158" s="1" t="s">
        <v>383</v>
      </c>
      <c r="C3158" s="1">
        <v>10</v>
      </c>
      <c r="D3158" s="1" t="s">
        <v>346</v>
      </c>
      <c r="E3158" s="1" t="s">
        <v>109</v>
      </c>
      <c r="F3158" s="1" t="s">
        <v>1</v>
      </c>
      <c r="G3158" s="1" t="s">
        <v>355</v>
      </c>
      <c r="H3158" s="1" t="s">
        <v>156</v>
      </c>
      <c r="I3158" s="1" t="s">
        <v>157</v>
      </c>
      <c r="J3158" s="1"/>
      <c r="K3158" s="7"/>
    </row>
    <row r="3159" spans="1:11" x14ac:dyDescent="0.2">
      <c r="A3159" s="1">
        <v>3158</v>
      </c>
      <c r="B3159" s="1" t="s">
        <v>383</v>
      </c>
      <c r="C3159" s="1">
        <v>10</v>
      </c>
      <c r="D3159" s="1" t="s">
        <v>346</v>
      </c>
      <c r="E3159" s="1" t="s">
        <v>109</v>
      </c>
      <c r="F3159" s="1" t="s">
        <v>1</v>
      </c>
      <c r="G3159" s="1" t="s">
        <v>355</v>
      </c>
      <c r="H3159" s="1" t="s">
        <v>158</v>
      </c>
      <c r="I3159" s="1" t="s">
        <v>159</v>
      </c>
      <c r="J3159" s="1"/>
      <c r="K3159" s="7"/>
    </row>
    <row r="3160" spans="1:11" x14ac:dyDescent="0.2">
      <c r="A3160" s="1">
        <v>3159</v>
      </c>
      <c r="B3160" s="1" t="s">
        <v>383</v>
      </c>
      <c r="C3160" s="1">
        <v>10</v>
      </c>
      <c r="D3160" s="1" t="s">
        <v>346</v>
      </c>
      <c r="E3160" s="1" t="s">
        <v>109</v>
      </c>
      <c r="F3160" s="1" t="s">
        <v>1</v>
      </c>
      <c r="G3160" s="1" t="s">
        <v>355</v>
      </c>
      <c r="H3160" s="1" t="s">
        <v>160</v>
      </c>
      <c r="I3160" s="1" t="s">
        <v>161</v>
      </c>
      <c r="J3160" s="1"/>
      <c r="K3160" s="7"/>
    </row>
    <row r="3161" spans="1:11" x14ac:dyDescent="0.2">
      <c r="A3161" s="1">
        <v>3160</v>
      </c>
      <c r="B3161" s="1" t="s">
        <v>383</v>
      </c>
      <c r="C3161" s="1">
        <v>10</v>
      </c>
      <c r="D3161" s="1" t="s">
        <v>346</v>
      </c>
      <c r="E3161" s="1" t="s">
        <v>109</v>
      </c>
      <c r="F3161" s="1" t="s">
        <v>1</v>
      </c>
      <c r="G3161" s="1" t="s">
        <v>355</v>
      </c>
      <c r="H3161" s="1" t="s">
        <v>162</v>
      </c>
      <c r="I3161" s="1" t="s">
        <v>163</v>
      </c>
      <c r="J3161" s="1"/>
      <c r="K3161" s="7"/>
    </row>
    <row r="3162" spans="1:11" x14ac:dyDescent="0.2">
      <c r="A3162" s="1">
        <v>3161</v>
      </c>
      <c r="B3162" s="1" t="s">
        <v>383</v>
      </c>
      <c r="C3162" s="1">
        <v>10</v>
      </c>
      <c r="D3162" s="1" t="s">
        <v>346</v>
      </c>
      <c r="E3162" s="1" t="s">
        <v>109</v>
      </c>
      <c r="F3162" s="1" t="s">
        <v>1</v>
      </c>
      <c r="G3162" s="1" t="s">
        <v>355</v>
      </c>
      <c r="H3162" s="1" t="s">
        <v>164</v>
      </c>
      <c r="I3162" s="1" t="s">
        <v>165</v>
      </c>
      <c r="J3162" s="1"/>
      <c r="K3162" s="7"/>
    </row>
    <row r="3163" spans="1:11" x14ac:dyDescent="0.2">
      <c r="A3163" s="1">
        <v>3162</v>
      </c>
      <c r="B3163" s="1" t="s">
        <v>383</v>
      </c>
      <c r="C3163" s="1">
        <v>10</v>
      </c>
      <c r="D3163" s="1" t="s">
        <v>346</v>
      </c>
      <c r="E3163" s="1" t="s">
        <v>109</v>
      </c>
      <c r="F3163" s="1" t="s">
        <v>1</v>
      </c>
      <c r="G3163" s="1" t="s">
        <v>355</v>
      </c>
      <c r="H3163" s="1" t="s">
        <v>166</v>
      </c>
      <c r="I3163" s="1" t="s">
        <v>167</v>
      </c>
      <c r="J3163" s="1"/>
      <c r="K3163" s="7"/>
    </row>
    <row r="3164" spans="1:11" x14ac:dyDescent="0.2">
      <c r="A3164" s="1">
        <v>3163</v>
      </c>
      <c r="B3164" s="1" t="s">
        <v>383</v>
      </c>
      <c r="C3164" s="1">
        <v>10</v>
      </c>
      <c r="D3164" s="1" t="s">
        <v>346</v>
      </c>
      <c r="E3164" s="1" t="s">
        <v>109</v>
      </c>
      <c r="F3164" s="1" t="s">
        <v>1</v>
      </c>
      <c r="G3164" s="1" t="s">
        <v>355</v>
      </c>
      <c r="H3164" s="1" t="s">
        <v>168</v>
      </c>
      <c r="I3164" s="1" t="s">
        <v>169</v>
      </c>
      <c r="J3164" s="1">
        <v>2.13</v>
      </c>
      <c r="K3164" s="7">
        <v>75632</v>
      </c>
    </row>
    <row r="3165" spans="1:11" x14ac:dyDescent="0.2">
      <c r="A3165" s="1">
        <v>3164</v>
      </c>
      <c r="B3165" s="1" t="s">
        <v>383</v>
      </c>
      <c r="C3165" s="1">
        <v>10</v>
      </c>
      <c r="D3165" s="1" t="s">
        <v>346</v>
      </c>
      <c r="E3165" s="1" t="s">
        <v>109</v>
      </c>
      <c r="F3165" s="1" t="s">
        <v>1</v>
      </c>
      <c r="G3165" s="1" t="s">
        <v>355</v>
      </c>
      <c r="H3165" s="1" t="s">
        <v>170</v>
      </c>
      <c r="I3165" s="1" t="s">
        <v>171</v>
      </c>
      <c r="J3165" s="1"/>
      <c r="K3165" s="7"/>
    </row>
    <row r="3166" spans="1:11" x14ac:dyDescent="0.2">
      <c r="A3166" s="1">
        <v>3165</v>
      </c>
      <c r="B3166" s="1" t="s">
        <v>383</v>
      </c>
      <c r="C3166" s="1">
        <v>10</v>
      </c>
      <c r="D3166" s="1" t="s">
        <v>346</v>
      </c>
      <c r="E3166" s="1" t="s">
        <v>109</v>
      </c>
      <c r="F3166" s="1" t="s">
        <v>1</v>
      </c>
      <c r="G3166" s="1" t="s">
        <v>355</v>
      </c>
      <c r="H3166" s="1" t="s">
        <v>172</v>
      </c>
      <c r="I3166" s="1" t="s">
        <v>173</v>
      </c>
      <c r="J3166" s="1"/>
      <c r="K3166" s="7"/>
    </row>
    <row r="3167" spans="1:11" x14ac:dyDescent="0.2">
      <c r="A3167" s="1">
        <v>3166</v>
      </c>
      <c r="B3167" s="1" t="s">
        <v>383</v>
      </c>
      <c r="C3167" s="1">
        <v>10</v>
      </c>
      <c r="D3167" s="1" t="s">
        <v>346</v>
      </c>
      <c r="E3167" s="1" t="s">
        <v>109</v>
      </c>
      <c r="F3167" s="1" t="s">
        <v>1</v>
      </c>
      <c r="G3167" s="1" t="s">
        <v>355</v>
      </c>
      <c r="H3167" s="1" t="s">
        <v>174</v>
      </c>
      <c r="I3167" s="1" t="s">
        <v>175</v>
      </c>
      <c r="J3167" s="1"/>
      <c r="K3167" s="7"/>
    </row>
    <row r="3168" spans="1:11" x14ac:dyDescent="0.2">
      <c r="A3168" s="1">
        <v>3167</v>
      </c>
      <c r="B3168" s="1" t="s">
        <v>383</v>
      </c>
      <c r="C3168" s="1">
        <v>10</v>
      </c>
      <c r="D3168" s="1" t="s">
        <v>346</v>
      </c>
      <c r="E3168" s="1" t="s">
        <v>109</v>
      </c>
      <c r="F3168" s="1" t="s">
        <v>1</v>
      </c>
      <c r="G3168" s="1" t="s">
        <v>355</v>
      </c>
      <c r="H3168" s="1" t="s">
        <v>176</v>
      </c>
      <c r="I3168" s="1" t="s">
        <v>177</v>
      </c>
      <c r="J3168" s="1"/>
      <c r="K3168" s="7"/>
    </row>
    <row r="3169" spans="1:11" x14ac:dyDescent="0.2">
      <c r="A3169" s="1">
        <v>3168</v>
      </c>
      <c r="B3169" s="1" t="s">
        <v>383</v>
      </c>
      <c r="C3169" s="1">
        <v>10</v>
      </c>
      <c r="D3169" s="1" t="s">
        <v>346</v>
      </c>
      <c r="E3169" s="1" t="s">
        <v>109</v>
      </c>
      <c r="F3169" s="1" t="s">
        <v>1</v>
      </c>
      <c r="G3169" s="1" t="s">
        <v>355</v>
      </c>
      <c r="H3169" s="1" t="s">
        <v>178</v>
      </c>
      <c r="I3169" s="1" t="s">
        <v>179</v>
      </c>
      <c r="J3169" s="1">
        <v>0.46</v>
      </c>
      <c r="K3169" s="7">
        <v>17520.599999999999</v>
      </c>
    </row>
    <row r="3170" spans="1:11" x14ac:dyDescent="0.2">
      <c r="A3170" s="1">
        <v>3169</v>
      </c>
      <c r="B3170" s="1" t="s">
        <v>383</v>
      </c>
      <c r="C3170" s="1">
        <v>10</v>
      </c>
      <c r="D3170" s="1" t="s">
        <v>346</v>
      </c>
      <c r="E3170" s="1" t="s">
        <v>109</v>
      </c>
      <c r="F3170" s="1" t="s">
        <v>1</v>
      </c>
      <c r="G3170" s="1" t="s">
        <v>355</v>
      </c>
      <c r="H3170" s="1" t="s">
        <v>180</v>
      </c>
      <c r="I3170" s="1" t="s">
        <v>181</v>
      </c>
      <c r="J3170" s="1"/>
      <c r="K3170" s="7"/>
    </row>
    <row r="3171" spans="1:11" x14ac:dyDescent="0.2">
      <c r="A3171" s="1">
        <v>3170</v>
      </c>
      <c r="B3171" s="1" t="s">
        <v>383</v>
      </c>
      <c r="C3171" s="1">
        <v>10</v>
      </c>
      <c r="D3171" s="1" t="s">
        <v>346</v>
      </c>
      <c r="E3171" s="1" t="s">
        <v>109</v>
      </c>
      <c r="F3171" s="1" t="s">
        <v>1</v>
      </c>
      <c r="G3171" s="1" t="s">
        <v>355</v>
      </c>
      <c r="H3171" s="1" t="s">
        <v>182</v>
      </c>
      <c r="I3171" s="1" t="s">
        <v>183</v>
      </c>
      <c r="J3171" s="1"/>
      <c r="K3171" s="7"/>
    </row>
    <row r="3172" spans="1:11" x14ac:dyDescent="0.2">
      <c r="A3172" s="1">
        <v>3171</v>
      </c>
      <c r="B3172" s="1" t="s">
        <v>383</v>
      </c>
      <c r="C3172" s="1">
        <v>10</v>
      </c>
      <c r="D3172" s="1" t="s">
        <v>346</v>
      </c>
      <c r="E3172" s="1" t="s">
        <v>109</v>
      </c>
      <c r="F3172" s="1" t="s">
        <v>1</v>
      </c>
      <c r="G3172" s="1" t="s">
        <v>353</v>
      </c>
      <c r="H3172" s="1" t="s">
        <v>184</v>
      </c>
      <c r="I3172" s="1" t="s">
        <v>185</v>
      </c>
      <c r="J3172" s="1" t="s">
        <v>325</v>
      </c>
      <c r="K3172" s="7"/>
    </row>
    <row r="3173" spans="1:11" x14ac:dyDescent="0.2">
      <c r="A3173" s="1">
        <v>3172</v>
      </c>
      <c r="B3173" s="1" t="s">
        <v>383</v>
      </c>
      <c r="C3173" s="1">
        <v>10</v>
      </c>
      <c r="D3173" s="1" t="s">
        <v>346</v>
      </c>
      <c r="E3173" s="1" t="s">
        <v>109</v>
      </c>
      <c r="F3173" s="1" t="s">
        <v>8</v>
      </c>
      <c r="G3173" s="1" t="s">
        <v>353</v>
      </c>
      <c r="H3173" s="1" t="s">
        <v>186</v>
      </c>
      <c r="I3173" s="1" t="s">
        <v>187</v>
      </c>
      <c r="J3173" s="1">
        <v>3.71</v>
      </c>
      <c r="K3173" s="7">
        <v>157224.6</v>
      </c>
    </row>
    <row r="3174" spans="1:11" x14ac:dyDescent="0.2">
      <c r="A3174" s="1">
        <v>3173</v>
      </c>
      <c r="B3174" s="1" t="s">
        <v>383</v>
      </c>
      <c r="C3174" s="1">
        <v>10</v>
      </c>
      <c r="D3174" s="1" t="s">
        <v>346</v>
      </c>
      <c r="E3174" s="1" t="s">
        <v>188</v>
      </c>
      <c r="F3174" s="1" t="s">
        <v>8</v>
      </c>
      <c r="G3174" s="1" t="s">
        <v>353</v>
      </c>
      <c r="H3174" s="1" t="s">
        <v>189</v>
      </c>
      <c r="I3174" s="1" t="s">
        <v>190</v>
      </c>
      <c r="J3174" s="1">
        <v>3.71</v>
      </c>
      <c r="K3174" s="7">
        <v>157224.6</v>
      </c>
    </row>
    <row r="3175" spans="1:11" x14ac:dyDescent="0.2">
      <c r="A3175" s="1">
        <v>3174</v>
      </c>
      <c r="B3175" s="1" t="s">
        <v>383</v>
      </c>
      <c r="C3175" s="1">
        <v>10</v>
      </c>
      <c r="D3175" s="1" t="s">
        <v>346</v>
      </c>
      <c r="E3175" s="1" t="s">
        <v>188</v>
      </c>
      <c r="F3175" s="1" t="s">
        <v>1</v>
      </c>
      <c r="G3175" s="1" t="s">
        <v>353</v>
      </c>
      <c r="H3175" s="1" t="s">
        <v>191</v>
      </c>
      <c r="I3175" s="1" t="s">
        <v>192</v>
      </c>
      <c r="J3175" s="1"/>
      <c r="K3175" s="7"/>
    </row>
    <row r="3176" spans="1:11" x14ac:dyDescent="0.2">
      <c r="A3176" s="1">
        <v>3175</v>
      </c>
      <c r="B3176" s="1" t="s">
        <v>383</v>
      </c>
      <c r="C3176" s="1">
        <v>10</v>
      </c>
      <c r="D3176" s="1" t="s">
        <v>346</v>
      </c>
      <c r="E3176" s="1" t="s">
        <v>188</v>
      </c>
      <c r="F3176" s="1" t="s">
        <v>1</v>
      </c>
      <c r="G3176" s="1" t="s">
        <v>353</v>
      </c>
      <c r="H3176" s="1" t="s">
        <v>193</v>
      </c>
      <c r="I3176" s="1" t="s">
        <v>194</v>
      </c>
      <c r="J3176" s="1"/>
      <c r="K3176" s="7"/>
    </row>
    <row r="3177" spans="1:11" x14ac:dyDescent="0.2">
      <c r="A3177" s="1">
        <v>3176</v>
      </c>
      <c r="B3177" s="1" t="s">
        <v>383</v>
      </c>
      <c r="C3177" s="1">
        <v>10</v>
      </c>
      <c r="D3177" s="1" t="s">
        <v>346</v>
      </c>
      <c r="E3177" s="1" t="s">
        <v>188</v>
      </c>
      <c r="F3177" s="1" t="s">
        <v>1</v>
      </c>
      <c r="G3177" s="1" t="s">
        <v>353</v>
      </c>
      <c r="H3177" s="1" t="s">
        <v>195</v>
      </c>
      <c r="I3177" s="1" t="s">
        <v>196</v>
      </c>
      <c r="J3177" s="1"/>
      <c r="K3177" s="7"/>
    </row>
    <row r="3178" spans="1:11" x14ac:dyDescent="0.2">
      <c r="A3178" s="1">
        <v>3177</v>
      </c>
      <c r="B3178" s="1" t="s">
        <v>383</v>
      </c>
      <c r="C3178" s="1">
        <v>10</v>
      </c>
      <c r="D3178" s="1" t="s">
        <v>346</v>
      </c>
      <c r="E3178" s="1" t="s">
        <v>188</v>
      </c>
      <c r="F3178" s="1" t="s">
        <v>1</v>
      </c>
      <c r="G3178" s="1" t="s">
        <v>353</v>
      </c>
      <c r="H3178" s="1" t="s">
        <v>197</v>
      </c>
      <c r="I3178" s="1" t="s">
        <v>198</v>
      </c>
      <c r="J3178" s="1"/>
      <c r="K3178" s="7"/>
    </row>
    <row r="3179" spans="1:11" x14ac:dyDescent="0.2">
      <c r="A3179" s="1">
        <v>3178</v>
      </c>
      <c r="B3179" s="1" t="s">
        <v>383</v>
      </c>
      <c r="C3179" s="1">
        <v>10</v>
      </c>
      <c r="D3179" s="1" t="s">
        <v>346</v>
      </c>
      <c r="E3179" s="1" t="s">
        <v>188</v>
      </c>
      <c r="F3179" s="1" t="s">
        <v>8</v>
      </c>
      <c r="G3179" s="1" t="s">
        <v>353</v>
      </c>
      <c r="H3179" s="1" t="s">
        <v>199</v>
      </c>
      <c r="I3179" s="1" t="s">
        <v>200</v>
      </c>
      <c r="J3179" s="1">
        <v>0</v>
      </c>
      <c r="K3179" s="7">
        <v>0</v>
      </c>
    </row>
    <row r="3180" spans="1:11" x14ac:dyDescent="0.2">
      <c r="A3180" s="1">
        <v>3179</v>
      </c>
      <c r="B3180" s="1" t="s">
        <v>383</v>
      </c>
      <c r="C3180" s="1">
        <v>10</v>
      </c>
      <c r="D3180" s="1" t="s">
        <v>346</v>
      </c>
      <c r="E3180" s="1" t="s">
        <v>188</v>
      </c>
      <c r="F3180" s="1" t="s">
        <v>1</v>
      </c>
      <c r="G3180" s="1" t="s">
        <v>353</v>
      </c>
      <c r="H3180" s="1" t="s">
        <v>201</v>
      </c>
      <c r="I3180" s="1" t="s">
        <v>202</v>
      </c>
      <c r="J3180" s="1"/>
      <c r="K3180" s="7"/>
    </row>
    <row r="3181" spans="1:11" x14ac:dyDescent="0.2">
      <c r="A3181" s="1">
        <v>3180</v>
      </c>
      <c r="B3181" s="1" t="s">
        <v>383</v>
      </c>
      <c r="C3181" s="1">
        <v>10</v>
      </c>
      <c r="D3181" s="1" t="s">
        <v>346</v>
      </c>
      <c r="E3181" s="1" t="s">
        <v>188</v>
      </c>
      <c r="F3181" s="1" t="s">
        <v>8</v>
      </c>
      <c r="G3181" s="1" t="s">
        <v>353</v>
      </c>
      <c r="H3181" s="1" t="s">
        <v>203</v>
      </c>
      <c r="I3181" s="1" t="s">
        <v>204</v>
      </c>
      <c r="J3181" s="1">
        <v>3.71</v>
      </c>
      <c r="K3181" s="7">
        <v>157224.6</v>
      </c>
    </row>
    <row r="3182" spans="1:11" x14ac:dyDescent="0.2">
      <c r="A3182" s="1">
        <v>3181</v>
      </c>
      <c r="B3182" s="1" t="s">
        <v>383</v>
      </c>
      <c r="C3182" s="1">
        <v>10</v>
      </c>
      <c r="D3182" s="1" t="s">
        <v>346</v>
      </c>
      <c r="E3182" s="1" t="s">
        <v>188</v>
      </c>
      <c r="F3182" s="1" t="s">
        <v>1</v>
      </c>
      <c r="G3182" s="1" t="s">
        <v>353</v>
      </c>
      <c r="H3182" s="1" t="s">
        <v>205</v>
      </c>
      <c r="I3182" s="1" t="s">
        <v>206</v>
      </c>
      <c r="J3182" s="1"/>
      <c r="K3182" s="7">
        <v>15321</v>
      </c>
    </row>
    <row r="3183" spans="1:11" x14ac:dyDescent="0.2">
      <c r="A3183" s="1">
        <v>3182</v>
      </c>
      <c r="B3183" s="1" t="s">
        <v>383</v>
      </c>
      <c r="C3183" s="1">
        <v>10</v>
      </c>
      <c r="D3183" s="1" t="s">
        <v>346</v>
      </c>
      <c r="E3183" s="1" t="s">
        <v>188</v>
      </c>
      <c r="F3183" s="1" t="s">
        <v>1</v>
      </c>
      <c r="G3183" s="1" t="s">
        <v>353</v>
      </c>
      <c r="H3183" s="1" t="s">
        <v>207</v>
      </c>
      <c r="I3183" s="1" t="s">
        <v>208</v>
      </c>
      <c r="J3183" s="1"/>
      <c r="K3183" s="7">
        <v>26899</v>
      </c>
    </row>
    <row r="3184" spans="1:11" x14ac:dyDescent="0.2">
      <c r="A3184" s="1">
        <v>3183</v>
      </c>
      <c r="B3184" s="1" t="s">
        <v>383</v>
      </c>
      <c r="C3184" s="1">
        <v>10</v>
      </c>
      <c r="D3184" s="1" t="s">
        <v>346</v>
      </c>
      <c r="E3184" s="1" t="s">
        <v>188</v>
      </c>
      <c r="F3184" s="1" t="s">
        <v>1</v>
      </c>
      <c r="G3184" s="1" t="s">
        <v>353</v>
      </c>
      <c r="H3184" s="1" t="s">
        <v>209</v>
      </c>
      <c r="I3184" s="1" t="s">
        <v>210</v>
      </c>
      <c r="J3184" s="1"/>
      <c r="K3184" s="7">
        <v>466</v>
      </c>
    </row>
    <row r="3185" spans="1:11" x14ac:dyDescent="0.2">
      <c r="A3185" s="1">
        <v>3184</v>
      </c>
      <c r="B3185" s="1" t="s">
        <v>383</v>
      </c>
      <c r="C3185" s="1">
        <v>10</v>
      </c>
      <c r="D3185" s="1" t="s">
        <v>346</v>
      </c>
      <c r="E3185" s="1" t="s">
        <v>188</v>
      </c>
      <c r="F3185" s="1" t="s">
        <v>8</v>
      </c>
      <c r="G3185" s="1" t="s">
        <v>353</v>
      </c>
      <c r="H3185" s="1" t="s">
        <v>211</v>
      </c>
      <c r="I3185" s="1" t="s">
        <v>212</v>
      </c>
      <c r="J3185" s="1"/>
      <c r="K3185" s="7">
        <v>199910.6</v>
      </c>
    </row>
    <row r="3186" spans="1:11" x14ac:dyDescent="0.2">
      <c r="A3186" s="1">
        <v>3185</v>
      </c>
      <c r="B3186" s="1" t="s">
        <v>383</v>
      </c>
      <c r="C3186" s="1">
        <v>10</v>
      </c>
      <c r="D3186" s="1" t="s">
        <v>346</v>
      </c>
      <c r="E3186" s="1" t="s">
        <v>188</v>
      </c>
      <c r="F3186" s="1" t="s">
        <v>1</v>
      </c>
      <c r="G3186" s="1" t="s">
        <v>353</v>
      </c>
      <c r="H3186" s="1" t="s">
        <v>213</v>
      </c>
      <c r="I3186" s="1" t="s">
        <v>214</v>
      </c>
      <c r="J3186" s="1"/>
      <c r="K3186" s="7"/>
    </row>
    <row r="3187" spans="1:11" x14ac:dyDescent="0.2">
      <c r="A3187" s="1">
        <v>3186</v>
      </c>
      <c r="B3187" s="1" t="s">
        <v>383</v>
      </c>
      <c r="C3187" s="1">
        <v>10</v>
      </c>
      <c r="D3187" s="1" t="s">
        <v>346</v>
      </c>
      <c r="E3187" s="1" t="s">
        <v>188</v>
      </c>
      <c r="F3187" s="1" t="s">
        <v>1</v>
      </c>
      <c r="G3187" s="1" t="s">
        <v>353</v>
      </c>
      <c r="H3187" s="1" t="s">
        <v>215</v>
      </c>
      <c r="I3187" s="1" t="s">
        <v>216</v>
      </c>
      <c r="J3187" s="1"/>
      <c r="K3187" s="7"/>
    </row>
    <row r="3188" spans="1:11" x14ac:dyDescent="0.2">
      <c r="A3188" s="1">
        <v>3187</v>
      </c>
      <c r="B3188" s="1" t="s">
        <v>383</v>
      </c>
      <c r="C3188" s="1">
        <v>10</v>
      </c>
      <c r="D3188" s="1" t="s">
        <v>346</v>
      </c>
      <c r="E3188" s="1" t="s">
        <v>188</v>
      </c>
      <c r="F3188" s="1" t="s">
        <v>1</v>
      </c>
      <c r="G3188" s="1" t="s">
        <v>353</v>
      </c>
      <c r="H3188" s="1" t="s">
        <v>217</v>
      </c>
      <c r="I3188" s="1" t="s">
        <v>218</v>
      </c>
      <c r="J3188" s="1"/>
      <c r="K3188" s="7"/>
    </row>
    <row r="3189" spans="1:11" x14ac:dyDescent="0.2">
      <c r="A3189" s="1">
        <v>3188</v>
      </c>
      <c r="B3189" s="1" t="s">
        <v>383</v>
      </c>
      <c r="C3189" s="1">
        <v>10</v>
      </c>
      <c r="D3189" s="1" t="s">
        <v>346</v>
      </c>
      <c r="E3189" s="1" t="s">
        <v>188</v>
      </c>
      <c r="F3189" s="1" t="s">
        <v>1</v>
      </c>
      <c r="G3189" s="1" t="s">
        <v>353</v>
      </c>
      <c r="H3189" s="1" t="s">
        <v>219</v>
      </c>
      <c r="I3189" s="1" t="s">
        <v>220</v>
      </c>
      <c r="J3189" s="1"/>
      <c r="K3189" s="7"/>
    </row>
    <row r="3190" spans="1:11" x14ac:dyDescent="0.2">
      <c r="A3190" s="1">
        <v>3189</v>
      </c>
      <c r="B3190" s="1" t="s">
        <v>383</v>
      </c>
      <c r="C3190" s="1">
        <v>10</v>
      </c>
      <c r="D3190" s="1" t="s">
        <v>346</v>
      </c>
      <c r="E3190" s="1" t="s">
        <v>188</v>
      </c>
      <c r="F3190" s="1" t="s">
        <v>8</v>
      </c>
      <c r="G3190" s="1" t="s">
        <v>353</v>
      </c>
      <c r="H3190" s="1" t="s">
        <v>221</v>
      </c>
      <c r="I3190" s="1" t="s">
        <v>222</v>
      </c>
      <c r="J3190" s="1"/>
      <c r="K3190" s="7">
        <v>0</v>
      </c>
    </row>
    <row r="3191" spans="1:11" x14ac:dyDescent="0.2">
      <c r="A3191" s="1">
        <v>3190</v>
      </c>
      <c r="B3191" s="1" t="s">
        <v>383</v>
      </c>
      <c r="C3191" s="1">
        <v>10</v>
      </c>
      <c r="D3191" s="1" t="s">
        <v>346</v>
      </c>
      <c r="E3191" s="1" t="s">
        <v>188</v>
      </c>
      <c r="F3191" s="1" t="s">
        <v>1</v>
      </c>
      <c r="G3191" s="1" t="s">
        <v>353</v>
      </c>
      <c r="H3191" s="1" t="s">
        <v>223</v>
      </c>
      <c r="I3191" s="1" t="s">
        <v>224</v>
      </c>
      <c r="J3191" s="1"/>
      <c r="K3191" s="7">
        <v>315</v>
      </c>
    </row>
    <row r="3192" spans="1:11" x14ac:dyDescent="0.2">
      <c r="A3192" s="1">
        <v>3191</v>
      </c>
      <c r="B3192" s="1" t="s">
        <v>383</v>
      </c>
      <c r="C3192" s="1">
        <v>10</v>
      </c>
      <c r="D3192" s="1" t="s">
        <v>346</v>
      </c>
      <c r="E3192" s="1" t="s">
        <v>188</v>
      </c>
      <c r="F3192" s="1" t="s">
        <v>1</v>
      </c>
      <c r="G3192" s="1" t="s">
        <v>353</v>
      </c>
      <c r="H3192" s="1" t="s">
        <v>225</v>
      </c>
      <c r="I3192" s="1" t="s">
        <v>226</v>
      </c>
      <c r="J3192" s="1"/>
      <c r="K3192" s="7"/>
    </row>
    <row r="3193" spans="1:11" x14ac:dyDescent="0.2">
      <c r="A3193" s="1">
        <v>3192</v>
      </c>
      <c r="B3193" s="1" t="s">
        <v>383</v>
      </c>
      <c r="C3193" s="1">
        <v>10</v>
      </c>
      <c r="D3193" s="1" t="s">
        <v>346</v>
      </c>
      <c r="E3193" s="1" t="s">
        <v>188</v>
      </c>
      <c r="F3193" s="1" t="s">
        <v>1</v>
      </c>
      <c r="G3193" s="1" t="s">
        <v>353</v>
      </c>
      <c r="H3193" s="1" t="s">
        <v>227</v>
      </c>
      <c r="I3193" s="1" t="s">
        <v>228</v>
      </c>
      <c r="J3193" s="1"/>
      <c r="K3193" s="7"/>
    </row>
    <row r="3194" spans="1:11" x14ac:dyDescent="0.2">
      <c r="A3194" s="1">
        <v>3193</v>
      </c>
      <c r="B3194" s="1" t="s">
        <v>383</v>
      </c>
      <c r="C3194" s="1">
        <v>10</v>
      </c>
      <c r="D3194" s="1" t="s">
        <v>346</v>
      </c>
      <c r="E3194" s="1" t="s">
        <v>188</v>
      </c>
      <c r="F3194" s="1" t="s">
        <v>1</v>
      </c>
      <c r="G3194" s="1" t="s">
        <v>353</v>
      </c>
      <c r="H3194" s="1" t="s">
        <v>229</v>
      </c>
      <c r="I3194" s="1" t="s">
        <v>230</v>
      </c>
      <c r="J3194" s="1"/>
      <c r="K3194" s="7"/>
    </row>
    <row r="3195" spans="1:11" x14ac:dyDescent="0.2">
      <c r="A3195" s="1">
        <v>3194</v>
      </c>
      <c r="B3195" s="1" t="s">
        <v>383</v>
      </c>
      <c r="C3195" s="1">
        <v>10</v>
      </c>
      <c r="D3195" s="1" t="s">
        <v>346</v>
      </c>
      <c r="E3195" s="1" t="s">
        <v>188</v>
      </c>
      <c r="F3195" s="1" t="s">
        <v>1</v>
      </c>
      <c r="G3195" s="1" t="s">
        <v>353</v>
      </c>
      <c r="H3195" s="1" t="s">
        <v>231</v>
      </c>
      <c r="I3195" s="1" t="s">
        <v>232</v>
      </c>
      <c r="J3195" s="1"/>
      <c r="K3195" s="7"/>
    </row>
    <row r="3196" spans="1:11" x14ac:dyDescent="0.2">
      <c r="A3196" s="1">
        <v>3195</v>
      </c>
      <c r="B3196" s="1" t="s">
        <v>383</v>
      </c>
      <c r="C3196" s="1">
        <v>10</v>
      </c>
      <c r="D3196" s="1" t="s">
        <v>346</v>
      </c>
      <c r="E3196" s="1" t="s">
        <v>188</v>
      </c>
      <c r="F3196" s="1" t="s">
        <v>1</v>
      </c>
      <c r="G3196" s="1" t="s">
        <v>353</v>
      </c>
      <c r="H3196" s="1" t="s">
        <v>233</v>
      </c>
      <c r="I3196" s="1" t="s">
        <v>234</v>
      </c>
      <c r="J3196" s="1"/>
      <c r="K3196" s="7">
        <v>4064</v>
      </c>
    </row>
    <row r="3197" spans="1:11" x14ac:dyDescent="0.2">
      <c r="A3197" s="1">
        <v>3196</v>
      </c>
      <c r="B3197" s="1" t="s">
        <v>383</v>
      </c>
      <c r="C3197" s="1">
        <v>10</v>
      </c>
      <c r="D3197" s="1" t="s">
        <v>346</v>
      </c>
      <c r="E3197" s="1" t="s">
        <v>188</v>
      </c>
      <c r="F3197" s="1" t="s">
        <v>1</v>
      </c>
      <c r="G3197" s="1" t="s">
        <v>353</v>
      </c>
      <c r="H3197" s="1" t="s">
        <v>235</v>
      </c>
      <c r="I3197" s="1" t="s">
        <v>236</v>
      </c>
      <c r="J3197" s="1"/>
      <c r="K3197" s="7">
        <v>64</v>
      </c>
    </row>
    <row r="3198" spans="1:11" x14ac:dyDescent="0.2">
      <c r="A3198" s="1">
        <v>3197</v>
      </c>
      <c r="B3198" s="1" t="s">
        <v>383</v>
      </c>
      <c r="C3198" s="1">
        <v>10</v>
      </c>
      <c r="D3198" s="1" t="s">
        <v>346</v>
      </c>
      <c r="E3198" s="1" t="s">
        <v>188</v>
      </c>
      <c r="F3198" s="1" t="s">
        <v>1</v>
      </c>
      <c r="G3198" s="1" t="s">
        <v>353</v>
      </c>
      <c r="H3198" s="1" t="s">
        <v>237</v>
      </c>
      <c r="I3198" s="1" t="s">
        <v>238</v>
      </c>
      <c r="J3198" s="1"/>
      <c r="K3198" s="7"/>
    </row>
    <row r="3199" spans="1:11" x14ac:dyDescent="0.2">
      <c r="A3199" s="1">
        <v>3198</v>
      </c>
      <c r="B3199" s="1" t="s">
        <v>383</v>
      </c>
      <c r="C3199" s="1">
        <v>10</v>
      </c>
      <c r="D3199" s="1" t="s">
        <v>346</v>
      </c>
      <c r="E3199" s="1" t="s">
        <v>188</v>
      </c>
      <c r="F3199" s="1" t="s">
        <v>1</v>
      </c>
      <c r="G3199" s="1" t="s">
        <v>353</v>
      </c>
      <c r="H3199" s="1" t="s">
        <v>239</v>
      </c>
      <c r="I3199" s="1" t="s">
        <v>240</v>
      </c>
      <c r="J3199" s="1"/>
      <c r="K3199" s="7"/>
    </row>
    <row r="3200" spans="1:11" x14ac:dyDescent="0.2">
      <c r="A3200" s="1">
        <v>3199</v>
      </c>
      <c r="B3200" s="1" t="s">
        <v>383</v>
      </c>
      <c r="C3200" s="1">
        <v>10</v>
      </c>
      <c r="D3200" s="1" t="s">
        <v>346</v>
      </c>
      <c r="E3200" s="1" t="s">
        <v>188</v>
      </c>
      <c r="F3200" s="1" t="s">
        <v>1</v>
      </c>
      <c r="G3200" s="1" t="s">
        <v>353</v>
      </c>
      <c r="H3200" s="1" t="s">
        <v>241</v>
      </c>
      <c r="I3200" s="1" t="s">
        <v>242</v>
      </c>
      <c r="J3200" s="1"/>
      <c r="K3200" s="7"/>
    </row>
    <row r="3201" spans="1:11" x14ac:dyDescent="0.2">
      <c r="A3201" s="1">
        <v>3200</v>
      </c>
      <c r="B3201" s="1" t="s">
        <v>383</v>
      </c>
      <c r="C3201" s="1">
        <v>10</v>
      </c>
      <c r="D3201" s="1" t="s">
        <v>346</v>
      </c>
      <c r="E3201" s="1" t="s">
        <v>188</v>
      </c>
      <c r="F3201" s="1" t="s">
        <v>1</v>
      </c>
      <c r="G3201" s="1" t="s">
        <v>353</v>
      </c>
      <c r="H3201" s="1" t="s">
        <v>243</v>
      </c>
      <c r="I3201" s="1" t="s">
        <v>244</v>
      </c>
      <c r="J3201" s="1"/>
      <c r="K3201" s="7"/>
    </row>
    <row r="3202" spans="1:11" x14ac:dyDescent="0.2">
      <c r="A3202" s="1">
        <v>3201</v>
      </c>
      <c r="B3202" s="1" t="s">
        <v>383</v>
      </c>
      <c r="C3202" s="1">
        <v>10</v>
      </c>
      <c r="D3202" s="1" t="s">
        <v>346</v>
      </c>
      <c r="E3202" s="1" t="s">
        <v>188</v>
      </c>
      <c r="F3202" s="1" t="s">
        <v>1</v>
      </c>
      <c r="G3202" s="1" t="s">
        <v>353</v>
      </c>
      <c r="H3202" s="1" t="s">
        <v>245</v>
      </c>
      <c r="I3202" s="1" t="s">
        <v>246</v>
      </c>
      <c r="J3202" s="1"/>
      <c r="K3202" s="7"/>
    </row>
    <row r="3203" spans="1:11" x14ac:dyDescent="0.2">
      <c r="A3203" s="1">
        <v>3202</v>
      </c>
      <c r="B3203" s="1" t="s">
        <v>383</v>
      </c>
      <c r="C3203" s="1">
        <v>10</v>
      </c>
      <c r="D3203" s="1" t="s">
        <v>346</v>
      </c>
      <c r="E3203" s="1" t="s">
        <v>188</v>
      </c>
      <c r="F3203" s="1" t="s">
        <v>1</v>
      </c>
      <c r="G3203" s="1" t="s">
        <v>353</v>
      </c>
      <c r="H3203" s="1" t="s">
        <v>247</v>
      </c>
      <c r="I3203" s="1" t="s">
        <v>248</v>
      </c>
      <c r="J3203" s="1"/>
      <c r="K3203" s="7">
        <v>24999</v>
      </c>
    </row>
    <row r="3204" spans="1:11" x14ac:dyDescent="0.2">
      <c r="A3204" s="1">
        <v>3203</v>
      </c>
      <c r="B3204" s="1" t="s">
        <v>383</v>
      </c>
      <c r="C3204" s="1">
        <v>10</v>
      </c>
      <c r="D3204" s="1" t="s">
        <v>346</v>
      </c>
      <c r="E3204" s="1" t="s">
        <v>188</v>
      </c>
      <c r="F3204" s="1" t="s">
        <v>1</v>
      </c>
      <c r="G3204" s="1" t="s">
        <v>353</v>
      </c>
      <c r="H3204" s="1" t="s">
        <v>249</v>
      </c>
      <c r="I3204" s="1" t="s">
        <v>250</v>
      </c>
      <c r="J3204" s="1"/>
      <c r="K3204" s="7"/>
    </row>
    <row r="3205" spans="1:11" x14ac:dyDescent="0.2">
      <c r="A3205" s="1">
        <v>3204</v>
      </c>
      <c r="B3205" s="1" t="s">
        <v>383</v>
      </c>
      <c r="C3205" s="1">
        <v>10</v>
      </c>
      <c r="D3205" s="1" t="s">
        <v>346</v>
      </c>
      <c r="E3205" s="1" t="s">
        <v>188</v>
      </c>
      <c r="F3205" s="1" t="s">
        <v>1</v>
      </c>
      <c r="G3205" s="1" t="s">
        <v>353</v>
      </c>
      <c r="H3205" s="1" t="s">
        <v>251</v>
      </c>
      <c r="I3205" s="1" t="s">
        <v>252</v>
      </c>
      <c r="J3205" s="1"/>
      <c r="K3205" s="7"/>
    </row>
    <row r="3206" spans="1:11" x14ac:dyDescent="0.2">
      <c r="A3206" s="1">
        <v>3205</v>
      </c>
      <c r="B3206" s="1" t="s">
        <v>383</v>
      </c>
      <c r="C3206" s="1">
        <v>10</v>
      </c>
      <c r="D3206" s="1" t="s">
        <v>346</v>
      </c>
      <c r="E3206" s="1" t="s">
        <v>188</v>
      </c>
      <c r="F3206" s="1" t="s">
        <v>1</v>
      </c>
      <c r="G3206" s="1" t="s">
        <v>353</v>
      </c>
      <c r="H3206" s="1" t="s">
        <v>253</v>
      </c>
      <c r="I3206" s="1" t="s">
        <v>254</v>
      </c>
      <c r="J3206" s="1"/>
      <c r="K3206" s="7">
        <v>2301</v>
      </c>
    </row>
    <row r="3207" spans="1:11" x14ac:dyDescent="0.2">
      <c r="A3207" s="1">
        <v>3206</v>
      </c>
      <c r="B3207" s="1" t="s">
        <v>383</v>
      </c>
      <c r="C3207" s="1">
        <v>10</v>
      </c>
      <c r="D3207" s="1" t="s">
        <v>346</v>
      </c>
      <c r="E3207" s="1" t="s">
        <v>188</v>
      </c>
      <c r="F3207" s="1" t="s">
        <v>1</v>
      </c>
      <c r="G3207" s="1" t="s">
        <v>353</v>
      </c>
      <c r="H3207" s="1" t="s">
        <v>255</v>
      </c>
      <c r="I3207" s="1" t="s">
        <v>256</v>
      </c>
      <c r="J3207" s="1"/>
      <c r="K3207" s="7"/>
    </row>
    <row r="3208" spans="1:11" x14ac:dyDescent="0.2">
      <c r="A3208" s="1">
        <v>3207</v>
      </c>
      <c r="B3208" s="1" t="s">
        <v>383</v>
      </c>
      <c r="C3208" s="1">
        <v>10</v>
      </c>
      <c r="D3208" s="1" t="s">
        <v>346</v>
      </c>
      <c r="E3208" s="1" t="s">
        <v>188</v>
      </c>
      <c r="F3208" s="1" t="s">
        <v>1</v>
      </c>
      <c r="G3208" s="1" t="s">
        <v>353</v>
      </c>
      <c r="H3208" s="1" t="s">
        <v>257</v>
      </c>
      <c r="I3208" s="1" t="s">
        <v>258</v>
      </c>
      <c r="J3208" s="1"/>
      <c r="K3208" s="7"/>
    </row>
    <row r="3209" spans="1:11" x14ac:dyDescent="0.2">
      <c r="A3209" s="1">
        <v>3208</v>
      </c>
      <c r="B3209" s="1" t="s">
        <v>383</v>
      </c>
      <c r="C3209" s="1">
        <v>10</v>
      </c>
      <c r="D3209" s="1" t="s">
        <v>346</v>
      </c>
      <c r="E3209" s="1" t="s">
        <v>188</v>
      </c>
      <c r="F3209" s="1" t="s">
        <v>8</v>
      </c>
      <c r="G3209" s="1" t="s">
        <v>353</v>
      </c>
      <c r="H3209" s="1" t="s">
        <v>259</v>
      </c>
      <c r="I3209" s="1" t="s">
        <v>260</v>
      </c>
      <c r="J3209" s="1"/>
      <c r="K3209" s="7">
        <v>31743</v>
      </c>
    </row>
    <row r="3210" spans="1:11" x14ac:dyDescent="0.2">
      <c r="A3210" s="1">
        <v>3209</v>
      </c>
      <c r="B3210" s="1" t="s">
        <v>383</v>
      </c>
      <c r="C3210" s="1">
        <v>10</v>
      </c>
      <c r="D3210" s="1" t="s">
        <v>346</v>
      </c>
      <c r="E3210" s="1" t="s">
        <v>188</v>
      </c>
      <c r="F3210" s="1" t="s">
        <v>1</v>
      </c>
      <c r="G3210" s="1" t="s">
        <v>353</v>
      </c>
      <c r="H3210" s="1" t="s">
        <v>261</v>
      </c>
      <c r="I3210" s="1" t="s">
        <v>262</v>
      </c>
      <c r="J3210" s="1"/>
      <c r="K3210" s="7"/>
    </row>
    <row r="3211" spans="1:11" x14ac:dyDescent="0.2">
      <c r="A3211" s="1">
        <v>3210</v>
      </c>
      <c r="B3211" s="1" t="s">
        <v>383</v>
      </c>
      <c r="C3211" s="1">
        <v>10</v>
      </c>
      <c r="D3211" s="1" t="s">
        <v>346</v>
      </c>
      <c r="E3211" s="1" t="s">
        <v>188</v>
      </c>
      <c r="F3211" s="1" t="s">
        <v>1</v>
      </c>
      <c r="G3211" s="1" t="s">
        <v>353</v>
      </c>
      <c r="H3211" s="1" t="s">
        <v>263</v>
      </c>
      <c r="I3211" s="1" t="s">
        <v>264</v>
      </c>
      <c r="J3211" s="1"/>
      <c r="K3211" s="7"/>
    </row>
    <row r="3212" spans="1:11" x14ac:dyDescent="0.2">
      <c r="A3212" s="1">
        <v>3211</v>
      </c>
      <c r="B3212" s="1" t="s">
        <v>383</v>
      </c>
      <c r="C3212" s="1">
        <v>10</v>
      </c>
      <c r="D3212" s="1" t="s">
        <v>346</v>
      </c>
      <c r="E3212" s="1" t="s">
        <v>188</v>
      </c>
      <c r="F3212" s="1" t="s">
        <v>1</v>
      </c>
      <c r="G3212" s="1" t="s">
        <v>353</v>
      </c>
      <c r="H3212" s="1" t="s">
        <v>265</v>
      </c>
      <c r="I3212" s="1" t="s">
        <v>266</v>
      </c>
      <c r="J3212" s="1"/>
      <c r="K3212" s="7"/>
    </row>
    <row r="3213" spans="1:11" x14ac:dyDescent="0.2">
      <c r="A3213" s="1">
        <v>3212</v>
      </c>
      <c r="B3213" s="1" t="s">
        <v>383</v>
      </c>
      <c r="C3213" s="1">
        <v>10</v>
      </c>
      <c r="D3213" s="1" t="s">
        <v>346</v>
      </c>
      <c r="E3213" s="1" t="s">
        <v>188</v>
      </c>
      <c r="F3213" s="1" t="s">
        <v>1</v>
      </c>
      <c r="G3213" s="1" t="s">
        <v>353</v>
      </c>
      <c r="H3213" s="1" t="s">
        <v>267</v>
      </c>
      <c r="I3213" s="1" t="s">
        <v>268</v>
      </c>
      <c r="J3213" s="1"/>
      <c r="K3213" s="7">
        <v>2821</v>
      </c>
    </row>
    <row r="3214" spans="1:11" x14ac:dyDescent="0.2">
      <c r="A3214" s="1">
        <v>3213</v>
      </c>
      <c r="B3214" s="1" t="s">
        <v>383</v>
      </c>
      <c r="C3214" s="1">
        <v>10</v>
      </c>
      <c r="D3214" s="1" t="s">
        <v>346</v>
      </c>
      <c r="E3214" s="1" t="s">
        <v>188</v>
      </c>
      <c r="F3214" s="1" t="s">
        <v>1</v>
      </c>
      <c r="G3214" s="1" t="s">
        <v>353</v>
      </c>
      <c r="H3214" s="1" t="s">
        <v>269</v>
      </c>
      <c r="I3214" s="1" t="s">
        <v>270</v>
      </c>
      <c r="J3214" s="1"/>
      <c r="K3214" s="7">
        <v>603</v>
      </c>
    </row>
    <row r="3215" spans="1:11" x14ac:dyDescent="0.2">
      <c r="A3215" s="1">
        <v>3214</v>
      </c>
      <c r="B3215" s="1" t="s">
        <v>383</v>
      </c>
      <c r="C3215" s="1">
        <v>10</v>
      </c>
      <c r="D3215" s="1" t="s">
        <v>346</v>
      </c>
      <c r="E3215" s="1" t="s">
        <v>188</v>
      </c>
      <c r="F3215" s="1" t="s">
        <v>1</v>
      </c>
      <c r="G3215" s="1" t="s">
        <v>353</v>
      </c>
      <c r="H3215" s="1" t="s">
        <v>271</v>
      </c>
      <c r="I3215" s="1" t="s">
        <v>272</v>
      </c>
      <c r="J3215" s="1"/>
      <c r="K3215" s="7"/>
    </row>
    <row r="3216" spans="1:11" x14ac:dyDescent="0.2">
      <c r="A3216" s="1">
        <v>3215</v>
      </c>
      <c r="B3216" s="1" t="s">
        <v>383</v>
      </c>
      <c r="C3216" s="1">
        <v>10</v>
      </c>
      <c r="D3216" s="1" t="s">
        <v>346</v>
      </c>
      <c r="E3216" s="1" t="s">
        <v>188</v>
      </c>
      <c r="F3216" s="1" t="s">
        <v>8</v>
      </c>
      <c r="G3216" s="1" t="s">
        <v>353</v>
      </c>
      <c r="H3216" s="1" t="s">
        <v>273</v>
      </c>
      <c r="I3216" s="1" t="s">
        <v>274</v>
      </c>
      <c r="J3216" s="1"/>
      <c r="K3216" s="7">
        <v>3424</v>
      </c>
    </row>
    <row r="3217" spans="1:11" x14ac:dyDescent="0.2">
      <c r="A3217" s="1">
        <v>3216</v>
      </c>
      <c r="B3217" s="1" t="s">
        <v>383</v>
      </c>
      <c r="C3217" s="1">
        <v>10</v>
      </c>
      <c r="D3217" s="1" t="s">
        <v>346</v>
      </c>
      <c r="E3217" s="1" t="s">
        <v>188</v>
      </c>
      <c r="F3217" s="1" t="s">
        <v>1</v>
      </c>
      <c r="G3217" s="1" t="s">
        <v>353</v>
      </c>
      <c r="H3217" s="1" t="s">
        <v>275</v>
      </c>
      <c r="I3217" s="1" t="s">
        <v>276</v>
      </c>
      <c r="J3217" s="1"/>
      <c r="K3217" s="7">
        <v>28259.140060498499</v>
      </c>
    </row>
    <row r="3218" spans="1:11" x14ac:dyDescent="0.2">
      <c r="A3218" s="1">
        <v>3217</v>
      </c>
      <c r="B3218" s="1" t="s">
        <v>383</v>
      </c>
      <c r="C3218" s="1">
        <v>10</v>
      </c>
      <c r="D3218" s="1" t="s">
        <v>346</v>
      </c>
      <c r="E3218" s="1" t="s">
        <v>188</v>
      </c>
      <c r="F3218" s="1" t="s">
        <v>8</v>
      </c>
      <c r="G3218" s="1" t="s">
        <v>353</v>
      </c>
      <c r="H3218" s="1" t="s">
        <v>277</v>
      </c>
      <c r="I3218" s="1" t="s">
        <v>278</v>
      </c>
      <c r="J3218" s="1"/>
      <c r="K3218" s="7">
        <v>263336.74006049853</v>
      </c>
    </row>
    <row r="3219" spans="1:11" x14ac:dyDescent="0.2">
      <c r="A3219" s="1">
        <v>3218</v>
      </c>
      <c r="B3219" s="1" t="s">
        <v>383</v>
      </c>
      <c r="C3219" s="1">
        <v>10</v>
      </c>
      <c r="D3219" s="1" t="s">
        <v>346</v>
      </c>
      <c r="E3219" s="1" t="s">
        <v>188</v>
      </c>
      <c r="F3219" s="1" t="s">
        <v>1</v>
      </c>
      <c r="G3219" s="1" t="s">
        <v>353</v>
      </c>
      <c r="H3219" s="1" t="s">
        <v>279</v>
      </c>
      <c r="I3219" s="1" t="s">
        <v>280</v>
      </c>
      <c r="J3219" s="1"/>
      <c r="K3219" s="7"/>
    </row>
    <row r="3220" spans="1:11" x14ac:dyDescent="0.2">
      <c r="A3220" s="1">
        <v>3219</v>
      </c>
      <c r="B3220" s="1" t="s">
        <v>383</v>
      </c>
      <c r="C3220" s="1">
        <v>10</v>
      </c>
      <c r="D3220" s="1" t="s">
        <v>346</v>
      </c>
      <c r="E3220" s="1" t="s">
        <v>188</v>
      </c>
      <c r="F3220" s="1" t="s">
        <v>1</v>
      </c>
      <c r="G3220" s="1" t="s">
        <v>353</v>
      </c>
      <c r="H3220" s="1" t="s">
        <v>281</v>
      </c>
      <c r="I3220" s="1" t="s">
        <v>282</v>
      </c>
      <c r="J3220" s="1"/>
      <c r="K3220" s="7"/>
    </row>
    <row r="3221" spans="1:11" x14ac:dyDescent="0.2">
      <c r="A3221" s="1">
        <v>3220</v>
      </c>
      <c r="B3221" s="1" t="s">
        <v>383</v>
      </c>
      <c r="C3221" s="1">
        <v>10</v>
      </c>
      <c r="D3221" s="1" t="s">
        <v>346</v>
      </c>
      <c r="E3221" s="1" t="s">
        <v>188</v>
      </c>
      <c r="F3221" s="1" t="s">
        <v>8</v>
      </c>
      <c r="G3221" s="1" t="s">
        <v>353</v>
      </c>
      <c r="H3221" s="1" t="s">
        <v>283</v>
      </c>
      <c r="I3221" s="1" t="s">
        <v>284</v>
      </c>
      <c r="J3221" s="1"/>
      <c r="K3221" s="7">
        <v>263336.74006049853</v>
      </c>
    </row>
    <row r="3222" spans="1:11" x14ac:dyDescent="0.2">
      <c r="A3222" s="1">
        <v>3221</v>
      </c>
      <c r="B3222" s="1" t="s">
        <v>383</v>
      </c>
      <c r="C3222" s="1">
        <v>10</v>
      </c>
      <c r="D3222" s="1" t="s">
        <v>346</v>
      </c>
      <c r="E3222" s="1" t="s">
        <v>188</v>
      </c>
      <c r="F3222" s="1" t="s">
        <v>8</v>
      </c>
      <c r="G3222" s="1" t="s">
        <v>353</v>
      </c>
      <c r="H3222" s="1" t="s">
        <v>285</v>
      </c>
      <c r="I3222" s="1" t="s">
        <v>286</v>
      </c>
      <c r="J3222" s="1"/>
      <c r="K3222" s="7">
        <v>263438</v>
      </c>
    </row>
    <row r="3223" spans="1:11" x14ac:dyDescent="0.2">
      <c r="A3223" s="1">
        <v>3222</v>
      </c>
      <c r="B3223" s="1" t="s">
        <v>383</v>
      </c>
      <c r="C3223" s="1">
        <v>10</v>
      </c>
      <c r="D3223" s="1" t="s">
        <v>346</v>
      </c>
      <c r="E3223" s="1" t="s">
        <v>188</v>
      </c>
      <c r="F3223" s="1" t="s">
        <v>1</v>
      </c>
      <c r="G3223" s="1" t="s">
        <v>353</v>
      </c>
      <c r="H3223" s="1" t="s">
        <v>287</v>
      </c>
      <c r="I3223" s="1" t="s">
        <v>288</v>
      </c>
      <c r="J3223" s="1"/>
      <c r="K3223" s="7">
        <v>101.25993950146949</v>
      </c>
    </row>
    <row r="3224" spans="1:11" x14ac:dyDescent="0.2">
      <c r="A3224" s="1">
        <v>3223</v>
      </c>
      <c r="B3224" s="1" t="s">
        <v>383</v>
      </c>
      <c r="C3224" s="1">
        <v>10</v>
      </c>
      <c r="D3224" s="1" t="s">
        <v>346</v>
      </c>
      <c r="E3224" s="1" t="s">
        <v>289</v>
      </c>
      <c r="F3224" s="1" t="s">
        <v>1</v>
      </c>
      <c r="G3224" s="1" t="s">
        <v>353</v>
      </c>
      <c r="H3224" s="1" t="s">
        <v>290</v>
      </c>
      <c r="I3224" s="1" t="s">
        <v>291</v>
      </c>
      <c r="J3224" s="1"/>
      <c r="K3224" s="7"/>
    </row>
    <row r="3225" spans="1:11" x14ac:dyDescent="0.2">
      <c r="A3225" s="1">
        <v>3224</v>
      </c>
      <c r="B3225" s="1" t="s">
        <v>383</v>
      </c>
      <c r="C3225" s="1">
        <v>10</v>
      </c>
      <c r="D3225" s="1" t="s">
        <v>346</v>
      </c>
      <c r="E3225" s="1" t="s">
        <v>289</v>
      </c>
      <c r="F3225" s="1" t="s">
        <v>1</v>
      </c>
      <c r="G3225" s="1" t="s">
        <v>353</v>
      </c>
      <c r="H3225" s="1" t="s">
        <v>292</v>
      </c>
      <c r="I3225" s="1" t="s">
        <v>293</v>
      </c>
      <c r="J3225" s="1"/>
      <c r="K3225" s="7"/>
    </row>
    <row r="3226" spans="1:11" x14ac:dyDescent="0.2">
      <c r="A3226" s="1">
        <v>3225</v>
      </c>
      <c r="B3226" s="1" t="s">
        <v>383</v>
      </c>
      <c r="C3226" s="1">
        <v>10</v>
      </c>
      <c r="D3226" s="1" t="s">
        <v>346</v>
      </c>
      <c r="E3226" s="1" t="s">
        <v>289</v>
      </c>
      <c r="F3226" s="1" t="s">
        <v>1</v>
      </c>
      <c r="G3226" s="1" t="s">
        <v>353</v>
      </c>
      <c r="H3226" s="1" t="s">
        <v>294</v>
      </c>
      <c r="I3226" s="1" t="s">
        <v>295</v>
      </c>
      <c r="J3226" s="1"/>
      <c r="K3226" s="7"/>
    </row>
    <row r="3227" spans="1:11" x14ac:dyDescent="0.2">
      <c r="A3227" s="1">
        <v>3226</v>
      </c>
      <c r="B3227" s="1" t="s">
        <v>383</v>
      </c>
      <c r="C3227" s="1">
        <v>10</v>
      </c>
      <c r="D3227" s="1" t="s">
        <v>346</v>
      </c>
      <c r="E3227" s="1" t="s">
        <v>289</v>
      </c>
      <c r="F3227" s="1" t="s">
        <v>1</v>
      </c>
      <c r="G3227" s="1" t="s">
        <v>353</v>
      </c>
      <c r="H3227" s="1" t="s">
        <v>296</v>
      </c>
      <c r="I3227" s="1" t="s">
        <v>297</v>
      </c>
      <c r="J3227" s="1"/>
      <c r="K3227" s="7"/>
    </row>
    <row r="3228" spans="1:11" x14ac:dyDescent="0.2">
      <c r="A3228" s="1">
        <v>3227</v>
      </c>
      <c r="B3228" s="1" t="s">
        <v>383</v>
      </c>
      <c r="C3228" s="1">
        <v>10</v>
      </c>
      <c r="D3228" s="1" t="s">
        <v>346</v>
      </c>
      <c r="E3228" s="1" t="s">
        <v>289</v>
      </c>
      <c r="F3228" s="1" t="s">
        <v>1</v>
      </c>
      <c r="G3228" s="1" t="s">
        <v>353</v>
      </c>
      <c r="H3228" s="1" t="s">
        <v>298</v>
      </c>
      <c r="I3228" s="1" t="s">
        <v>299</v>
      </c>
      <c r="J3228" s="1"/>
      <c r="K3228" s="7"/>
    </row>
    <row r="3229" spans="1:11" x14ac:dyDescent="0.2">
      <c r="A3229" s="1">
        <v>3228</v>
      </c>
      <c r="B3229" s="1" t="s">
        <v>383</v>
      </c>
      <c r="C3229" s="1">
        <v>10</v>
      </c>
      <c r="D3229" s="1" t="s">
        <v>346</v>
      </c>
      <c r="E3229" s="1" t="s">
        <v>289</v>
      </c>
      <c r="F3229" s="1" t="s">
        <v>1</v>
      </c>
      <c r="G3229" s="1" t="s">
        <v>353</v>
      </c>
      <c r="H3229" s="1" t="s">
        <v>300</v>
      </c>
      <c r="I3229" s="1" t="s">
        <v>301</v>
      </c>
      <c r="J3229" s="1"/>
      <c r="K3229" s="7"/>
    </row>
    <row r="3230" spans="1:11" x14ac:dyDescent="0.2">
      <c r="A3230" s="1">
        <v>3229</v>
      </c>
      <c r="B3230" s="1" t="s">
        <v>383</v>
      </c>
      <c r="C3230" s="1">
        <v>10</v>
      </c>
      <c r="D3230" s="1" t="s">
        <v>346</v>
      </c>
      <c r="E3230" s="1" t="s">
        <v>289</v>
      </c>
      <c r="F3230" s="1" t="s">
        <v>1</v>
      </c>
      <c r="G3230" s="1" t="s">
        <v>353</v>
      </c>
      <c r="H3230" s="1" t="s">
        <v>302</v>
      </c>
      <c r="I3230" s="1" t="s">
        <v>303</v>
      </c>
      <c r="J3230" s="1"/>
      <c r="K3230" s="7"/>
    </row>
    <row r="3231" spans="1:11" x14ac:dyDescent="0.2">
      <c r="A3231" s="1">
        <v>3230</v>
      </c>
      <c r="B3231" s="1" t="s">
        <v>383</v>
      </c>
      <c r="C3231" s="1">
        <v>10</v>
      </c>
      <c r="D3231" s="1" t="s">
        <v>346</v>
      </c>
      <c r="E3231" s="1" t="s">
        <v>289</v>
      </c>
      <c r="F3231" s="1" t="s">
        <v>8</v>
      </c>
      <c r="G3231" s="1" t="s">
        <v>353</v>
      </c>
      <c r="H3231" s="1" t="s">
        <v>304</v>
      </c>
      <c r="I3231" s="1" t="s">
        <v>305</v>
      </c>
      <c r="J3231" s="1"/>
      <c r="K3231" s="7"/>
    </row>
    <row r="3232" spans="1:11" x14ac:dyDescent="0.2">
      <c r="A3232" s="1">
        <v>3231</v>
      </c>
      <c r="B3232" s="1" t="s">
        <v>383</v>
      </c>
      <c r="C3232" s="1">
        <v>10</v>
      </c>
      <c r="D3232" s="1" t="s">
        <v>346</v>
      </c>
      <c r="E3232" s="1" t="s">
        <v>289</v>
      </c>
      <c r="F3232" s="1" t="s">
        <v>8</v>
      </c>
      <c r="G3232" s="1" t="s">
        <v>353</v>
      </c>
      <c r="H3232" s="1" t="s">
        <v>306</v>
      </c>
      <c r="I3232" s="1" t="s">
        <v>307</v>
      </c>
      <c r="J3232" s="1"/>
      <c r="K3232" s="7"/>
    </row>
    <row r="3233" spans="1:11" x14ac:dyDescent="0.2">
      <c r="A3233" s="1">
        <v>3232</v>
      </c>
      <c r="B3233" s="1" t="s">
        <v>383</v>
      </c>
      <c r="C3233" s="1">
        <v>10</v>
      </c>
      <c r="D3233" s="1" t="s">
        <v>346</v>
      </c>
      <c r="E3233" s="1" t="s">
        <v>289</v>
      </c>
      <c r="F3233" s="1" t="s">
        <v>1</v>
      </c>
      <c r="G3233" s="1" t="s">
        <v>353</v>
      </c>
      <c r="H3233" s="1" t="s">
        <v>308</v>
      </c>
      <c r="I3233" s="1" t="s">
        <v>309</v>
      </c>
      <c r="J3233" s="1"/>
      <c r="K3233" s="7"/>
    </row>
    <row r="3234" spans="1:11" x14ac:dyDescent="0.2">
      <c r="A3234" s="1">
        <v>3233</v>
      </c>
      <c r="B3234" s="1" t="s">
        <v>383</v>
      </c>
      <c r="C3234" s="1">
        <v>10</v>
      </c>
      <c r="D3234" s="1" t="s">
        <v>346</v>
      </c>
      <c r="E3234" s="1" t="s">
        <v>289</v>
      </c>
      <c r="F3234" s="1" t="s">
        <v>1</v>
      </c>
      <c r="G3234" s="1" t="s">
        <v>353</v>
      </c>
      <c r="H3234" s="1" t="s">
        <v>310</v>
      </c>
      <c r="I3234" s="1" t="s">
        <v>311</v>
      </c>
      <c r="J3234" s="1"/>
      <c r="K3234" s="7"/>
    </row>
    <row r="3235" spans="1:11" x14ac:dyDescent="0.2">
      <c r="A3235" s="1">
        <v>3234</v>
      </c>
      <c r="B3235" s="1" t="s">
        <v>383</v>
      </c>
      <c r="C3235" s="1">
        <v>10</v>
      </c>
      <c r="D3235" s="1" t="s">
        <v>346</v>
      </c>
      <c r="E3235" s="1" t="s">
        <v>289</v>
      </c>
      <c r="F3235" s="1" t="s">
        <v>1</v>
      </c>
      <c r="G3235" s="1" t="s">
        <v>353</v>
      </c>
      <c r="H3235" s="1" t="s">
        <v>312</v>
      </c>
      <c r="I3235" s="1" t="s">
        <v>313</v>
      </c>
      <c r="J3235" s="1"/>
      <c r="K3235" s="7"/>
    </row>
    <row r="3236" spans="1:11" x14ac:dyDescent="0.2">
      <c r="A3236" s="1">
        <v>3235</v>
      </c>
      <c r="B3236" s="1" t="s">
        <v>654</v>
      </c>
      <c r="C3236" s="1">
        <v>95</v>
      </c>
      <c r="D3236" s="1" t="s">
        <v>347</v>
      </c>
      <c r="E3236" s="1" t="s">
        <v>0</v>
      </c>
      <c r="F3236" s="1" t="s">
        <v>1</v>
      </c>
      <c r="G3236" s="1" t="s">
        <v>353</v>
      </c>
      <c r="H3236" s="1" t="s">
        <v>2</v>
      </c>
      <c r="I3236" s="1" t="s">
        <v>3</v>
      </c>
      <c r="J3236" s="1"/>
      <c r="K3236" s="7">
        <v>0</v>
      </c>
    </row>
    <row r="3237" spans="1:11" x14ac:dyDescent="0.2">
      <c r="A3237" s="1">
        <v>3236</v>
      </c>
      <c r="B3237" s="1" t="s">
        <v>654</v>
      </c>
      <c r="C3237" s="1">
        <v>95</v>
      </c>
      <c r="D3237" s="1" t="s">
        <v>347</v>
      </c>
      <c r="E3237" s="1" t="s">
        <v>0</v>
      </c>
      <c r="F3237" s="1" t="s">
        <v>1</v>
      </c>
      <c r="G3237" s="1" t="s">
        <v>353</v>
      </c>
      <c r="H3237" s="1" t="s">
        <v>4</v>
      </c>
      <c r="I3237" s="1" t="s">
        <v>5</v>
      </c>
      <c r="J3237" s="1"/>
      <c r="K3237" s="7">
        <v>0</v>
      </c>
    </row>
    <row r="3238" spans="1:11" x14ac:dyDescent="0.2">
      <c r="A3238" s="1">
        <v>3237</v>
      </c>
      <c r="B3238" s="1" t="s">
        <v>654</v>
      </c>
      <c r="C3238" s="1">
        <v>95</v>
      </c>
      <c r="D3238" s="1" t="s">
        <v>347</v>
      </c>
      <c r="E3238" s="1" t="s">
        <v>0</v>
      </c>
      <c r="F3238" s="1" t="s">
        <v>1</v>
      </c>
      <c r="G3238" s="1" t="s">
        <v>353</v>
      </c>
      <c r="H3238" s="1" t="s">
        <v>6</v>
      </c>
      <c r="I3238" s="1" t="s">
        <v>7</v>
      </c>
      <c r="J3238" s="1"/>
      <c r="K3238" s="7">
        <v>0</v>
      </c>
    </row>
    <row r="3239" spans="1:11" x14ac:dyDescent="0.2">
      <c r="A3239" s="1">
        <v>3238</v>
      </c>
      <c r="B3239" s="1" t="s">
        <v>654</v>
      </c>
      <c r="C3239" s="1">
        <v>95</v>
      </c>
      <c r="D3239" s="1" t="s">
        <v>347</v>
      </c>
      <c r="E3239" s="1" t="s">
        <v>0</v>
      </c>
      <c r="F3239" s="1" t="s">
        <v>8</v>
      </c>
      <c r="G3239" s="1" t="s">
        <v>353</v>
      </c>
      <c r="H3239" s="1" t="s">
        <v>9</v>
      </c>
      <c r="I3239" s="1" t="s">
        <v>10</v>
      </c>
      <c r="J3239" s="1"/>
      <c r="K3239" s="7">
        <v>0</v>
      </c>
    </row>
    <row r="3240" spans="1:11" x14ac:dyDescent="0.2">
      <c r="A3240" s="1">
        <v>3239</v>
      </c>
      <c r="B3240" s="1" t="s">
        <v>654</v>
      </c>
      <c r="C3240" s="1">
        <v>95</v>
      </c>
      <c r="D3240" s="1" t="s">
        <v>347</v>
      </c>
      <c r="E3240" s="1" t="s">
        <v>0</v>
      </c>
      <c r="F3240" s="1" t="s">
        <v>1</v>
      </c>
      <c r="G3240" s="1" t="s">
        <v>353</v>
      </c>
      <c r="H3240" s="1" t="s">
        <v>11</v>
      </c>
      <c r="I3240" s="1" t="s">
        <v>12</v>
      </c>
      <c r="J3240" s="1"/>
      <c r="K3240" s="7">
        <v>0</v>
      </c>
    </row>
    <row r="3241" spans="1:11" x14ac:dyDescent="0.2">
      <c r="A3241" s="1">
        <v>3240</v>
      </c>
      <c r="B3241" s="1" t="s">
        <v>654</v>
      </c>
      <c r="C3241" s="1">
        <v>95</v>
      </c>
      <c r="D3241" s="1" t="s">
        <v>347</v>
      </c>
      <c r="E3241" s="1" t="s">
        <v>0</v>
      </c>
      <c r="F3241" s="1" t="s">
        <v>1</v>
      </c>
      <c r="G3241" s="1" t="s">
        <v>353</v>
      </c>
      <c r="H3241" s="1" t="s">
        <v>13</v>
      </c>
      <c r="I3241" s="1" t="s">
        <v>14</v>
      </c>
      <c r="J3241" s="1"/>
      <c r="K3241" s="7">
        <v>0</v>
      </c>
    </row>
    <row r="3242" spans="1:11" x14ac:dyDescent="0.2">
      <c r="A3242" s="1">
        <v>3241</v>
      </c>
      <c r="B3242" s="1" t="s">
        <v>654</v>
      </c>
      <c r="C3242" s="1">
        <v>95</v>
      </c>
      <c r="D3242" s="1" t="s">
        <v>347</v>
      </c>
      <c r="E3242" s="1" t="s">
        <v>0</v>
      </c>
      <c r="F3242" s="1" t="s">
        <v>8</v>
      </c>
      <c r="G3242" s="1" t="s">
        <v>353</v>
      </c>
      <c r="H3242" s="1" t="s">
        <v>15</v>
      </c>
      <c r="I3242" s="1" t="s">
        <v>16</v>
      </c>
      <c r="J3242" s="1"/>
      <c r="K3242" s="7">
        <v>0</v>
      </c>
    </row>
    <row r="3243" spans="1:11" x14ac:dyDescent="0.2">
      <c r="A3243" s="1">
        <v>3242</v>
      </c>
      <c r="B3243" s="1" t="s">
        <v>654</v>
      </c>
      <c r="C3243" s="1">
        <v>95</v>
      </c>
      <c r="D3243" s="1" t="s">
        <v>347</v>
      </c>
      <c r="E3243" s="1" t="s">
        <v>0</v>
      </c>
      <c r="F3243" s="1" t="s">
        <v>1</v>
      </c>
      <c r="G3243" s="1" t="s">
        <v>353</v>
      </c>
      <c r="H3243" s="1" t="s">
        <v>17</v>
      </c>
      <c r="I3243" s="1" t="s">
        <v>18</v>
      </c>
      <c r="J3243" s="1"/>
      <c r="K3243" s="7">
        <v>0</v>
      </c>
    </row>
    <row r="3244" spans="1:11" x14ac:dyDescent="0.2">
      <c r="A3244" s="1">
        <v>3243</v>
      </c>
      <c r="B3244" s="1" t="s">
        <v>654</v>
      </c>
      <c r="C3244" s="1">
        <v>95</v>
      </c>
      <c r="D3244" s="1" t="s">
        <v>347</v>
      </c>
      <c r="E3244" s="1" t="s">
        <v>0</v>
      </c>
      <c r="F3244" s="1" t="s">
        <v>1</v>
      </c>
      <c r="G3244" s="1" t="s">
        <v>353</v>
      </c>
      <c r="H3244" s="1" t="s">
        <v>19</v>
      </c>
      <c r="I3244" s="1" t="s">
        <v>20</v>
      </c>
      <c r="J3244" s="1"/>
      <c r="K3244" s="7">
        <v>0</v>
      </c>
    </row>
    <row r="3245" spans="1:11" x14ac:dyDescent="0.2">
      <c r="A3245" s="1">
        <v>3244</v>
      </c>
      <c r="B3245" s="1" t="s">
        <v>654</v>
      </c>
      <c r="C3245" s="1">
        <v>95</v>
      </c>
      <c r="D3245" s="1" t="s">
        <v>347</v>
      </c>
      <c r="E3245" s="1" t="s">
        <v>0</v>
      </c>
      <c r="F3245" s="1" t="s">
        <v>1</v>
      </c>
      <c r="G3245" s="1" t="s">
        <v>353</v>
      </c>
      <c r="H3245" s="1" t="s">
        <v>21</v>
      </c>
      <c r="I3245" s="1" t="s">
        <v>22</v>
      </c>
      <c r="J3245" s="1"/>
      <c r="K3245" s="7">
        <v>0</v>
      </c>
    </row>
    <row r="3246" spans="1:11" x14ac:dyDescent="0.2">
      <c r="A3246" s="1">
        <v>3245</v>
      </c>
      <c r="B3246" s="1" t="s">
        <v>654</v>
      </c>
      <c r="C3246" s="1">
        <v>95</v>
      </c>
      <c r="D3246" s="1" t="s">
        <v>347</v>
      </c>
      <c r="E3246" s="1" t="s">
        <v>0</v>
      </c>
      <c r="F3246" s="1" t="s">
        <v>1</v>
      </c>
      <c r="G3246" s="1" t="s">
        <v>353</v>
      </c>
      <c r="H3246" s="1" t="s">
        <v>23</v>
      </c>
      <c r="I3246" s="1" t="s">
        <v>24</v>
      </c>
      <c r="J3246" s="1"/>
      <c r="K3246" s="7">
        <v>338148</v>
      </c>
    </row>
    <row r="3247" spans="1:11" x14ac:dyDescent="0.2">
      <c r="A3247" s="1">
        <v>3246</v>
      </c>
      <c r="B3247" s="1" t="s">
        <v>654</v>
      </c>
      <c r="C3247" s="1">
        <v>95</v>
      </c>
      <c r="D3247" s="1" t="s">
        <v>347</v>
      </c>
      <c r="E3247" s="1" t="s">
        <v>0</v>
      </c>
      <c r="F3247" s="1" t="s">
        <v>1</v>
      </c>
      <c r="G3247" s="1" t="s">
        <v>353</v>
      </c>
      <c r="H3247" s="1" t="s">
        <v>25</v>
      </c>
      <c r="I3247" s="1" t="s">
        <v>26</v>
      </c>
      <c r="J3247" s="1"/>
      <c r="K3247" s="7">
        <v>0</v>
      </c>
    </row>
    <row r="3248" spans="1:11" x14ac:dyDescent="0.2">
      <c r="A3248" s="1">
        <v>3247</v>
      </c>
      <c r="B3248" s="1" t="s">
        <v>654</v>
      </c>
      <c r="C3248" s="1">
        <v>95</v>
      </c>
      <c r="D3248" s="1" t="s">
        <v>347</v>
      </c>
      <c r="E3248" s="1" t="s">
        <v>0</v>
      </c>
      <c r="F3248" s="1" t="s">
        <v>1</v>
      </c>
      <c r="G3248" s="1" t="s">
        <v>353</v>
      </c>
      <c r="H3248" s="1" t="s">
        <v>27</v>
      </c>
      <c r="I3248" s="1" t="s">
        <v>28</v>
      </c>
      <c r="J3248" s="1"/>
      <c r="K3248" s="7">
        <v>0</v>
      </c>
    </row>
    <row r="3249" spans="1:11" x14ac:dyDescent="0.2">
      <c r="A3249" s="1">
        <v>3248</v>
      </c>
      <c r="B3249" s="1" t="s">
        <v>654</v>
      </c>
      <c r="C3249" s="1">
        <v>95</v>
      </c>
      <c r="D3249" s="1" t="s">
        <v>347</v>
      </c>
      <c r="E3249" s="1" t="s">
        <v>0</v>
      </c>
      <c r="F3249" s="1" t="s">
        <v>1</v>
      </c>
      <c r="G3249" s="1" t="s">
        <v>353</v>
      </c>
      <c r="H3249" s="1" t="s">
        <v>29</v>
      </c>
      <c r="I3249" s="1" t="s">
        <v>30</v>
      </c>
      <c r="J3249" s="1"/>
      <c r="K3249" s="7">
        <v>0</v>
      </c>
    </row>
    <row r="3250" spans="1:11" x14ac:dyDescent="0.2">
      <c r="A3250" s="1">
        <v>3249</v>
      </c>
      <c r="B3250" s="1" t="s">
        <v>654</v>
      </c>
      <c r="C3250" s="1">
        <v>95</v>
      </c>
      <c r="D3250" s="1" t="s">
        <v>347</v>
      </c>
      <c r="E3250" s="1" t="s">
        <v>0</v>
      </c>
      <c r="F3250" s="1" t="s">
        <v>1</v>
      </c>
      <c r="G3250" s="1" t="s">
        <v>353</v>
      </c>
      <c r="H3250" s="1" t="s">
        <v>31</v>
      </c>
      <c r="I3250" s="1" t="s">
        <v>32</v>
      </c>
      <c r="J3250" s="1"/>
      <c r="K3250" s="7">
        <v>0</v>
      </c>
    </row>
    <row r="3251" spans="1:11" x14ac:dyDescent="0.2">
      <c r="A3251" s="1">
        <v>3250</v>
      </c>
      <c r="B3251" s="1" t="s">
        <v>654</v>
      </c>
      <c r="C3251" s="1">
        <v>95</v>
      </c>
      <c r="D3251" s="1" t="s">
        <v>347</v>
      </c>
      <c r="E3251" s="1" t="s">
        <v>0</v>
      </c>
      <c r="F3251" s="1" t="s">
        <v>1</v>
      </c>
      <c r="G3251" s="1" t="s">
        <v>353</v>
      </c>
      <c r="H3251" s="1" t="s">
        <v>33</v>
      </c>
      <c r="I3251" s="1" t="s">
        <v>34</v>
      </c>
      <c r="J3251" s="1"/>
      <c r="K3251" s="7">
        <v>0</v>
      </c>
    </row>
    <row r="3252" spans="1:11" x14ac:dyDescent="0.2">
      <c r="A3252" s="1">
        <v>3251</v>
      </c>
      <c r="B3252" s="1" t="s">
        <v>654</v>
      </c>
      <c r="C3252" s="1">
        <v>95</v>
      </c>
      <c r="D3252" s="1" t="s">
        <v>347</v>
      </c>
      <c r="E3252" s="1" t="s">
        <v>0</v>
      </c>
      <c r="F3252" s="1" t="s">
        <v>1</v>
      </c>
      <c r="G3252" s="1" t="s">
        <v>353</v>
      </c>
      <c r="H3252" s="1" t="s">
        <v>35</v>
      </c>
      <c r="I3252" s="1" t="s">
        <v>36</v>
      </c>
      <c r="J3252" s="1"/>
      <c r="K3252" s="7">
        <v>0</v>
      </c>
    </row>
    <row r="3253" spans="1:11" x14ac:dyDescent="0.2">
      <c r="A3253" s="1">
        <v>3252</v>
      </c>
      <c r="B3253" s="1" t="s">
        <v>654</v>
      </c>
      <c r="C3253" s="1">
        <v>95</v>
      </c>
      <c r="D3253" s="1" t="s">
        <v>347</v>
      </c>
      <c r="E3253" s="1" t="s">
        <v>0</v>
      </c>
      <c r="F3253" s="1" t="s">
        <v>1</v>
      </c>
      <c r="G3253" s="1" t="s">
        <v>353</v>
      </c>
      <c r="H3253" s="1" t="s">
        <v>37</v>
      </c>
      <c r="I3253" s="1" t="s">
        <v>38</v>
      </c>
      <c r="J3253" s="1"/>
      <c r="K3253" s="7">
        <v>0</v>
      </c>
    </row>
    <row r="3254" spans="1:11" x14ac:dyDescent="0.2">
      <c r="A3254" s="1">
        <v>3253</v>
      </c>
      <c r="B3254" s="1" t="s">
        <v>654</v>
      </c>
      <c r="C3254" s="1">
        <v>95</v>
      </c>
      <c r="D3254" s="1" t="s">
        <v>347</v>
      </c>
      <c r="E3254" s="1" t="s">
        <v>0</v>
      </c>
      <c r="F3254" s="1" t="s">
        <v>1</v>
      </c>
      <c r="G3254" s="1" t="s">
        <v>353</v>
      </c>
      <c r="H3254" s="1" t="s">
        <v>39</v>
      </c>
      <c r="I3254" s="1" t="s">
        <v>40</v>
      </c>
      <c r="J3254" s="1"/>
      <c r="K3254" s="7">
        <v>0</v>
      </c>
    </row>
    <row r="3255" spans="1:11" x14ac:dyDescent="0.2">
      <c r="A3255" s="1">
        <v>3254</v>
      </c>
      <c r="B3255" s="1" t="s">
        <v>654</v>
      </c>
      <c r="C3255" s="1">
        <v>95</v>
      </c>
      <c r="D3255" s="1" t="s">
        <v>347</v>
      </c>
      <c r="E3255" s="1" t="s">
        <v>0</v>
      </c>
      <c r="F3255" s="1" t="s">
        <v>1</v>
      </c>
      <c r="G3255" s="1" t="s">
        <v>353</v>
      </c>
      <c r="H3255" s="1" t="s">
        <v>41</v>
      </c>
      <c r="I3255" s="1" t="s">
        <v>42</v>
      </c>
      <c r="J3255" s="1"/>
      <c r="K3255" s="7">
        <v>0</v>
      </c>
    </row>
    <row r="3256" spans="1:11" x14ac:dyDescent="0.2">
      <c r="A3256" s="1">
        <v>3255</v>
      </c>
      <c r="B3256" s="1" t="s">
        <v>654</v>
      </c>
      <c r="C3256" s="1">
        <v>95</v>
      </c>
      <c r="D3256" s="1" t="s">
        <v>347</v>
      </c>
      <c r="E3256" s="1" t="s">
        <v>0</v>
      </c>
      <c r="F3256" s="1" t="s">
        <v>1</v>
      </c>
      <c r="G3256" s="1" t="s">
        <v>353</v>
      </c>
      <c r="H3256" s="1" t="s">
        <v>43</v>
      </c>
      <c r="I3256" s="1" t="s">
        <v>44</v>
      </c>
      <c r="J3256" s="1"/>
      <c r="K3256" s="7">
        <v>0</v>
      </c>
    </row>
    <row r="3257" spans="1:11" x14ac:dyDescent="0.2">
      <c r="A3257" s="1">
        <v>3256</v>
      </c>
      <c r="B3257" s="1" t="s">
        <v>654</v>
      </c>
      <c r="C3257" s="1">
        <v>95</v>
      </c>
      <c r="D3257" s="1" t="s">
        <v>347</v>
      </c>
      <c r="E3257" s="1" t="s">
        <v>0</v>
      </c>
      <c r="F3257" s="1" t="s">
        <v>1</v>
      </c>
      <c r="G3257" s="1" t="s">
        <v>353</v>
      </c>
      <c r="H3257" s="1" t="s">
        <v>45</v>
      </c>
      <c r="I3257" s="1" t="s">
        <v>46</v>
      </c>
      <c r="J3257" s="1"/>
      <c r="K3257" s="7">
        <v>0</v>
      </c>
    </row>
    <row r="3258" spans="1:11" x14ac:dyDescent="0.2">
      <c r="A3258" s="1">
        <v>3257</v>
      </c>
      <c r="B3258" s="1" t="s">
        <v>654</v>
      </c>
      <c r="C3258" s="1">
        <v>95</v>
      </c>
      <c r="D3258" s="1" t="s">
        <v>347</v>
      </c>
      <c r="E3258" s="1" t="s">
        <v>0</v>
      </c>
      <c r="F3258" s="1" t="s">
        <v>1</v>
      </c>
      <c r="G3258" s="1" t="s">
        <v>353</v>
      </c>
      <c r="H3258" s="1" t="s">
        <v>47</v>
      </c>
      <c r="I3258" s="1" t="s">
        <v>48</v>
      </c>
      <c r="J3258" s="1"/>
      <c r="K3258" s="7">
        <v>0</v>
      </c>
    </row>
    <row r="3259" spans="1:11" x14ac:dyDescent="0.2">
      <c r="A3259" s="1">
        <v>3258</v>
      </c>
      <c r="B3259" s="1" t="s">
        <v>654</v>
      </c>
      <c r="C3259" s="1">
        <v>95</v>
      </c>
      <c r="D3259" s="1" t="s">
        <v>347</v>
      </c>
      <c r="E3259" s="1" t="s">
        <v>0</v>
      </c>
      <c r="F3259" s="1" t="s">
        <v>1</v>
      </c>
      <c r="G3259" s="1" t="s">
        <v>353</v>
      </c>
      <c r="H3259" s="1" t="s">
        <v>49</v>
      </c>
      <c r="I3259" s="1" t="s">
        <v>50</v>
      </c>
      <c r="J3259" s="1"/>
      <c r="K3259" s="7">
        <v>0</v>
      </c>
    </row>
    <row r="3260" spans="1:11" x14ac:dyDescent="0.2">
      <c r="A3260" s="1">
        <v>3259</v>
      </c>
      <c r="B3260" s="1" t="s">
        <v>654</v>
      </c>
      <c r="C3260" s="1">
        <v>95</v>
      </c>
      <c r="D3260" s="1" t="s">
        <v>347</v>
      </c>
      <c r="E3260" s="1" t="s">
        <v>0</v>
      </c>
      <c r="F3260" s="1" t="s">
        <v>1</v>
      </c>
      <c r="G3260" s="1" t="s">
        <v>353</v>
      </c>
      <c r="H3260" s="1" t="s">
        <v>51</v>
      </c>
      <c r="I3260" s="1" t="s">
        <v>52</v>
      </c>
      <c r="J3260" s="1"/>
      <c r="K3260" s="7">
        <v>0</v>
      </c>
    </row>
    <row r="3261" spans="1:11" x14ac:dyDescent="0.2">
      <c r="A3261" s="1">
        <v>3260</v>
      </c>
      <c r="B3261" s="1" t="s">
        <v>654</v>
      </c>
      <c r="C3261" s="1">
        <v>95</v>
      </c>
      <c r="D3261" s="1" t="s">
        <v>347</v>
      </c>
      <c r="E3261" s="1" t="s">
        <v>0</v>
      </c>
      <c r="F3261" s="1" t="s">
        <v>1</v>
      </c>
      <c r="G3261" s="1" t="s">
        <v>353</v>
      </c>
      <c r="H3261" s="1" t="s">
        <v>53</v>
      </c>
      <c r="I3261" s="1" t="s">
        <v>54</v>
      </c>
      <c r="J3261" s="1"/>
      <c r="K3261" s="7">
        <v>0</v>
      </c>
    </row>
    <row r="3262" spans="1:11" x14ac:dyDescent="0.2">
      <c r="A3262" s="1">
        <v>3261</v>
      </c>
      <c r="B3262" s="1" t="s">
        <v>654</v>
      </c>
      <c r="C3262" s="1">
        <v>95</v>
      </c>
      <c r="D3262" s="1" t="s">
        <v>347</v>
      </c>
      <c r="E3262" s="1" t="s">
        <v>0</v>
      </c>
      <c r="F3262" s="1" t="s">
        <v>1</v>
      </c>
      <c r="G3262" s="1" t="s">
        <v>353</v>
      </c>
      <c r="H3262" s="1" t="s">
        <v>55</v>
      </c>
      <c r="I3262" s="1" t="s">
        <v>56</v>
      </c>
      <c r="J3262" s="1"/>
      <c r="K3262" s="7">
        <v>0</v>
      </c>
    </row>
    <row r="3263" spans="1:11" x14ac:dyDescent="0.2">
      <c r="A3263" s="1">
        <v>3262</v>
      </c>
      <c r="B3263" s="1" t="s">
        <v>654</v>
      </c>
      <c r="C3263" s="1">
        <v>95</v>
      </c>
      <c r="D3263" s="1" t="s">
        <v>347</v>
      </c>
      <c r="E3263" s="1" t="s">
        <v>0</v>
      </c>
      <c r="F3263" s="1" t="s">
        <v>1</v>
      </c>
      <c r="G3263" s="1" t="s">
        <v>353</v>
      </c>
      <c r="H3263" s="1" t="s">
        <v>57</v>
      </c>
      <c r="I3263" s="1" t="s">
        <v>58</v>
      </c>
      <c r="J3263" s="1"/>
      <c r="K3263" s="7">
        <v>0</v>
      </c>
    </row>
    <row r="3264" spans="1:11" x14ac:dyDescent="0.2">
      <c r="A3264" s="1">
        <v>3263</v>
      </c>
      <c r="B3264" s="1" t="s">
        <v>654</v>
      </c>
      <c r="C3264" s="1">
        <v>95</v>
      </c>
      <c r="D3264" s="1" t="s">
        <v>347</v>
      </c>
      <c r="E3264" s="1" t="s">
        <v>0</v>
      </c>
      <c r="F3264" s="1" t="s">
        <v>1</v>
      </c>
      <c r="G3264" s="1" t="s">
        <v>353</v>
      </c>
      <c r="H3264" s="1" t="s">
        <v>59</v>
      </c>
      <c r="I3264" s="1" t="s">
        <v>60</v>
      </c>
      <c r="J3264" s="1"/>
      <c r="K3264" s="7">
        <v>1432</v>
      </c>
    </row>
    <row r="3265" spans="1:11" x14ac:dyDescent="0.2">
      <c r="A3265" s="1">
        <v>3264</v>
      </c>
      <c r="B3265" s="1" t="s">
        <v>654</v>
      </c>
      <c r="C3265" s="1">
        <v>95</v>
      </c>
      <c r="D3265" s="1" t="s">
        <v>347</v>
      </c>
      <c r="E3265" s="1" t="s">
        <v>0</v>
      </c>
      <c r="F3265" s="1" t="s">
        <v>1</v>
      </c>
      <c r="G3265" s="1" t="s">
        <v>353</v>
      </c>
      <c r="H3265" s="1" t="s">
        <v>61</v>
      </c>
      <c r="I3265" s="1" t="s">
        <v>62</v>
      </c>
      <c r="J3265" s="1"/>
      <c r="K3265" s="7">
        <v>0</v>
      </c>
    </row>
    <row r="3266" spans="1:11" x14ac:dyDescent="0.2">
      <c r="A3266" s="1">
        <v>3265</v>
      </c>
      <c r="B3266" s="1" t="s">
        <v>654</v>
      </c>
      <c r="C3266" s="1">
        <v>95</v>
      </c>
      <c r="D3266" s="1" t="s">
        <v>347</v>
      </c>
      <c r="E3266" s="1" t="s">
        <v>0</v>
      </c>
      <c r="F3266" s="1" t="s">
        <v>1</v>
      </c>
      <c r="G3266" s="1" t="s">
        <v>353</v>
      </c>
      <c r="H3266" s="1" t="s">
        <v>63</v>
      </c>
      <c r="I3266" s="1" t="s">
        <v>64</v>
      </c>
      <c r="J3266" s="1"/>
      <c r="K3266" s="7">
        <v>0</v>
      </c>
    </row>
    <row r="3267" spans="1:11" x14ac:dyDescent="0.2">
      <c r="A3267" s="1">
        <v>3266</v>
      </c>
      <c r="B3267" s="1" t="s">
        <v>654</v>
      </c>
      <c r="C3267" s="1">
        <v>95</v>
      </c>
      <c r="D3267" s="1" t="s">
        <v>347</v>
      </c>
      <c r="E3267" s="1" t="s">
        <v>0</v>
      </c>
      <c r="F3267" s="1" t="s">
        <v>1</v>
      </c>
      <c r="G3267" s="1" t="s">
        <v>353</v>
      </c>
      <c r="H3267" s="1" t="s">
        <v>65</v>
      </c>
      <c r="I3267" s="1" t="s">
        <v>66</v>
      </c>
      <c r="J3267" s="1"/>
      <c r="K3267" s="7">
        <v>0</v>
      </c>
    </row>
    <row r="3268" spans="1:11" x14ac:dyDescent="0.2">
      <c r="A3268" s="1">
        <v>3267</v>
      </c>
      <c r="B3268" s="1" t="s">
        <v>654</v>
      </c>
      <c r="C3268" s="1">
        <v>95</v>
      </c>
      <c r="D3268" s="1" t="s">
        <v>347</v>
      </c>
      <c r="E3268" s="1" t="s">
        <v>0</v>
      </c>
      <c r="F3268" s="1" t="s">
        <v>1</v>
      </c>
      <c r="G3268" s="1" t="s">
        <v>353</v>
      </c>
      <c r="H3268" s="1" t="s">
        <v>67</v>
      </c>
      <c r="I3268" s="1" t="s">
        <v>68</v>
      </c>
      <c r="J3268" s="1"/>
      <c r="K3268" s="7">
        <v>0</v>
      </c>
    </row>
    <row r="3269" spans="1:11" x14ac:dyDescent="0.2">
      <c r="A3269" s="1">
        <v>3268</v>
      </c>
      <c r="B3269" s="1" t="s">
        <v>654</v>
      </c>
      <c r="C3269" s="1">
        <v>95</v>
      </c>
      <c r="D3269" s="1" t="s">
        <v>347</v>
      </c>
      <c r="E3269" s="1" t="s">
        <v>0</v>
      </c>
      <c r="F3269" s="1" t="s">
        <v>1</v>
      </c>
      <c r="G3269" s="1" t="s">
        <v>353</v>
      </c>
      <c r="H3269" s="1" t="s">
        <v>69</v>
      </c>
      <c r="I3269" s="1" t="s">
        <v>70</v>
      </c>
      <c r="J3269" s="1"/>
      <c r="K3269" s="7">
        <v>0</v>
      </c>
    </row>
    <row r="3270" spans="1:11" x14ac:dyDescent="0.2">
      <c r="A3270" s="1">
        <v>3269</v>
      </c>
      <c r="B3270" s="1" t="s">
        <v>654</v>
      </c>
      <c r="C3270" s="1">
        <v>95</v>
      </c>
      <c r="D3270" s="1" t="s">
        <v>347</v>
      </c>
      <c r="E3270" s="1" t="s">
        <v>0</v>
      </c>
      <c r="F3270" s="1" t="s">
        <v>1</v>
      </c>
      <c r="G3270" s="1" t="s">
        <v>353</v>
      </c>
      <c r="H3270" s="1" t="s">
        <v>71</v>
      </c>
      <c r="I3270" s="1" t="s">
        <v>72</v>
      </c>
      <c r="J3270" s="1"/>
      <c r="K3270" s="7">
        <v>0</v>
      </c>
    </row>
    <row r="3271" spans="1:11" x14ac:dyDescent="0.2">
      <c r="A3271" s="1">
        <v>3270</v>
      </c>
      <c r="B3271" s="1" t="s">
        <v>654</v>
      </c>
      <c r="C3271" s="1">
        <v>95</v>
      </c>
      <c r="D3271" s="1" t="s">
        <v>347</v>
      </c>
      <c r="E3271" s="1" t="s">
        <v>0</v>
      </c>
      <c r="F3271" s="1" t="s">
        <v>1</v>
      </c>
      <c r="G3271" s="1" t="s">
        <v>353</v>
      </c>
      <c r="H3271" s="1" t="s">
        <v>73</v>
      </c>
      <c r="I3271" s="1" t="s">
        <v>74</v>
      </c>
      <c r="J3271" s="1"/>
      <c r="K3271" s="7">
        <v>0</v>
      </c>
    </row>
    <row r="3272" spans="1:11" x14ac:dyDescent="0.2">
      <c r="A3272" s="1">
        <v>3271</v>
      </c>
      <c r="B3272" s="1" t="s">
        <v>654</v>
      </c>
      <c r="C3272" s="1">
        <v>95</v>
      </c>
      <c r="D3272" s="1" t="s">
        <v>347</v>
      </c>
      <c r="E3272" s="1" t="s">
        <v>0</v>
      </c>
      <c r="F3272" s="1" t="s">
        <v>1</v>
      </c>
      <c r="G3272" s="1" t="s">
        <v>353</v>
      </c>
      <c r="H3272" s="1" t="s">
        <v>75</v>
      </c>
      <c r="I3272" s="1" t="s">
        <v>76</v>
      </c>
      <c r="J3272" s="1"/>
      <c r="K3272" s="7">
        <v>0</v>
      </c>
    </row>
    <row r="3273" spans="1:11" x14ac:dyDescent="0.2">
      <c r="A3273" s="1">
        <v>3272</v>
      </c>
      <c r="B3273" s="1" t="s">
        <v>654</v>
      </c>
      <c r="C3273" s="1">
        <v>95</v>
      </c>
      <c r="D3273" s="1" t="s">
        <v>347</v>
      </c>
      <c r="E3273" s="1" t="s">
        <v>0</v>
      </c>
      <c r="F3273" s="1" t="s">
        <v>1</v>
      </c>
      <c r="G3273" s="1" t="s">
        <v>353</v>
      </c>
      <c r="H3273" s="1" t="s">
        <v>77</v>
      </c>
      <c r="I3273" s="1" t="s">
        <v>78</v>
      </c>
      <c r="J3273" s="1"/>
      <c r="K3273" s="7">
        <v>0</v>
      </c>
    </row>
    <row r="3274" spans="1:11" x14ac:dyDescent="0.2">
      <c r="A3274" s="1">
        <v>3273</v>
      </c>
      <c r="B3274" s="1" t="s">
        <v>654</v>
      </c>
      <c r="C3274" s="1">
        <v>95</v>
      </c>
      <c r="D3274" s="1" t="s">
        <v>347</v>
      </c>
      <c r="E3274" s="1" t="s">
        <v>0</v>
      </c>
      <c r="F3274" s="1" t="s">
        <v>1</v>
      </c>
      <c r="G3274" s="1" t="s">
        <v>353</v>
      </c>
      <c r="H3274" s="1" t="s">
        <v>79</v>
      </c>
      <c r="I3274" s="1" t="s">
        <v>80</v>
      </c>
      <c r="J3274" s="1"/>
      <c r="K3274" s="7">
        <v>0</v>
      </c>
    </row>
    <row r="3275" spans="1:11" x14ac:dyDescent="0.2">
      <c r="A3275" s="1">
        <v>3274</v>
      </c>
      <c r="B3275" s="1" t="s">
        <v>654</v>
      </c>
      <c r="C3275" s="1">
        <v>95</v>
      </c>
      <c r="D3275" s="1" t="s">
        <v>347</v>
      </c>
      <c r="E3275" s="1" t="s">
        <v>0</v>
      </c>
      <c r="F3275" s="1" t="s">
        <v>1</v>
      </c>
      <c r="G3275" s="1" t="s">
        <v>353</v>
      </c>
      <c r="H3275" s="1" t="s">
        <v>81</v>
      </c>
      <c r="I3275" s="1" t="s">
        <v>82</v>
      </c>
      <c r="J3275" s="1"/>
      <c r="K3275" s="7">
        <v>0</v>
      </c>
    </row>
    <row r="3276" spans="1:11" x14ac:dyDescent="0.2">
      <c r="A3276" s="1">
        <v>3275</v>
      </c>
      <c r="B3276" s="1" t="s">
        <v>654</v>
      </c>
      <c r="C3276" s="1">
        <v>95</v>
      </c>
      <c r="D3276" s="1" t="s">
        <v>347</v>
      </c>
      <c r="E3276" s="1" t="s">
        <v>0</v>
      </c>
      <c r="F3276" s="1" t="s">
        <v>1</v>
      </c>
      <c r="G3276" s="1" t="s">
        <v>353</v>
      </c>
      <c r="H3276" s="1" t="s">
        <v>83</v>
      </c>
      <c r="I3276" s="1" t="s">
        <v>84</v>
      </c>
      <c r="J3276" s="1"/>
      <c r="K3276" s="7">
        <v>0</v>
      </c>
    </row>
    <row r="3277" spans="1:11" x14ac:dyDescent="0.2">
      <c r="A3277" s="1">
        <v>3276</v>
      </c>
      <c r="B3277" s="1" t="s">
        <v>654</v>
      </c>
      <c r="C3277" s="1">
        <v>95</v>
      </c>
      <c r="D3277" s="1" t="s">
        <v>347</v>
      </c>
      <c r="E3277" s="1" t="s">
        <v>0</v>
      </c>
      <c r="F3277" s="1" t="s">
        <v>1</v>
      </c>
      <c r="G3277" s="1" t="s">
        <v>353</v>
      </c>
      <c r="H3277" s="1" t="s">
        <v>85</v>
      </c>
      <c r="I3277" s="1" t="s">
        <v>86</v>
      </c>
      <c r="J3277" s="1"/>
      <c r="K3277" s="7">
        <v>0</v>
      </c>
    </row>
    <row r="3278" spans="1:11" x14ac:dyDescent="0.2">
      <c r="A3278" s="1">
        <v>3277</v>
      </c>
      <c r="B3278" s="1" t="s">
        <v>654</v>
      </c>
      <c r="C3278" s="1">
        <v>95</v>
      </c>
      <c r="D3278" s="1" t="s">
        <v>347</v>
      </c>
      <c r="E3278" s="1" t="s">
        <v>0</v>
      </c>
      <c r="F3278" s="1" t="s">
        <v>8</v>
      </c>
      <c r="G3278" s="1" t="s">
        <v>353</v>
      </c>
      <c r="H3278" s="1" t="s">
        <v>87</v>
      </c>
      <c r="I3278" s="1" t="s">
        <v>88</v>
      </c>
      <c r="J3278" s="1"/>
      <c r="K3278" s="7">
        <v>339580</v>
      </c>
    </row>
    <row r="3279" spans="1:11" x14ac:dyDescent="0.2">
      <c r="A3279" s="1">
        <v>3278</v>
      </c>
      <c r="B3279" s="1" t="s">
        <v>654</v>
      </c>
      <c r="C3279" s="1">
        <v>95</v>
      </c>
      <c r="D3279" s="1" t="s">
        <v>347</v>
      </c>
      <c r="E3279" s="1" t="s">
        <v>0</v>
      </c>
      <c r="F3279" s="1" t="s">
        <v>1</v>
      </c>
      <c r="G3279" s="1" t="s">
        <v>353</v>
      </c>
      <c r="H3279" s="1" t="s">
        <v>89</v>
      </c>
      <c r="I3279" s="1" t="s">
        <v>90</v>
      </c>
      <c r="J3279" s="1"/>
      <c r="K3279" s="7">
        <v>0</v>
      </c>
    </row>
    <row r="3280" spans="1:11" x14ac:dyDescent="0.2">
      <c r="A3280" s="1">
        <v>3279</v>
      </c>
      <c r="B3280" s="1" t="s">
        <v>654</v>
      </c>
      <c r="C3280" s="1">
        <v>95</v>
      </c>
      <c r="D3280" s="1" t="s">
        <v>347</v>
      </c>
      <c r="E3280" s="1" t="s">
        <v>0</v>
      </c>
      <c r="F3280" s="1" t="s">
        <v>1</v>
      </c>
      <c r="G3280" s="1" t="s">
        <v>353</v>
      </c>
      <c r="H3280" s="1" t="s">
        <v>91</v>
      </c>
      <c r="I3280" s="1" t="s">
        <v>92</v>
      </c>
      <c r="J3280" s="1"/>
      <c r="K3280" s="7">
        <v>0</v>
      </c>
    </row>
    <row r="3281" spans="1:11" x14ac:dyDescent="0.2">
      <c r="A3281" s="1">
        <v>3280</v>
      </c>
      <c r="B3281" s="1" t="s">
        <v>654</v>
      </c>
      <c r="C3281" s="1">
        <v>95</v>
      </c>
      <c r="D3281" s="1" t="s">
        <v>347</v>
      </c>
      <c r="E3281" s="1" t="s">
        <v>0</v>
      </c>
      <c r="F3281" s="1" t="s">
        <v>1</v>
      </c>
      <c r="G3281" s="1" t="s">
        <v>353</v>
      </c>
      <c r="H3281" s="1" t="s">
        <v>93</v>
      </c>
      <c r="I3281" s="1" t="s">
        <v>94</v>
      </c>
      <c r="J3281" s="1"/>
      <c r="K3281" s="7">
        <v>0</v>
      </c>
    </row>
    <row r="3282" spans="1:11" x14ac:dyDescent="0.2">
      <c r="A3282" s="1">
        <v>3281</v>
      </c>
      <c r="B3282" s="1" t="s">
        <v>654</v>
      </c>
      <c r="C3282" s="1">
        <v>95</v>
      </c>
      <c r="D3282" s="1" t="s">
        <v>347</v>
      </c>
      <c r="E3282" s="1" t="s">
        <v>0</v>
      </c>
      <c r="F3282" s="1" t="s">
        <v>1</v>
      </c>
      <c r="G3282" s="1" t="s">
        <v>353</v>
      </c>
      <c r="H3282" s="1" t="s">
        <v>95</v>
      </c>
      <c r="I3282" s="1" t="s">
        <v>96</v>
      </c>
      <c r="J3282" s="1"/>
      <c r="K3282" s="7">
        <v>0</v>
      </c>
    </row>
    <row r="3283" spans="1:11" x14ac:dyDescent="0.2">
      <c r="A3283" s="1">
        <v>3282</v>
      </c>
      <c r="B3283" s="1" t="s">
        <v>654</v>
      </c>
      <c r="C3283" s="1">
        <v>95</v>
      </c>
      <c r="D3283" s="1" t="s">
        <v>347</v>
      </c>
      <c r="E3283" s="1" t="s">
        <v>0</v>
      </c>
      <c r="F3283" s="1" t="s">
        <v>1</v>
      </c>
      <c r="G3283" s="1" t="s">
        <v>353</v>
      </c>
      <c r="H3283" s="1" t="s">
        <v>97</v>
      </c>
      <c r="I3283" s="1" t="s">
        <v>98</v>
      </c>
      <c r="J3283" s="1"/>
      <c r="K3283" s="7">
        <v>0</v>
      </c>
    </row>
    <row r="3284" spans="1:11" x14ac:dyDescent="0.2">
      <c r="A3284" s="1">
        <v>3283</v>
      </c>
      <c r="B3284" s="1" t="s">
        <v>654</v>
      </c>
      <c r="C3284" s="1">
        <v>95</v>
      </c>
      <c r="D3284" s="1" t="s">
        <v>347</v>
      </c>
      <c r="E3284" s="1" t="s">
        <v>0</v>
      </c>
      <c r="F3284" s="1" t="s">
        <v>1</v>
      </c>
      <c r="G3284" s="1" t="s">
        <v>353</v>
      </c>
      <c r="H3284" s="1" t="s">
        <v>99</v>
      </c>
      <c r="I3284" s="1" t="s">
        <v>100</v>
      </c>
      <c r="J3284" s="1"/>
      <c r="K3284" s="7"/>
    </row>
    <row r="3285" spans="1:11" x14ac:dyDescent="0.2">
      <c r="A3285" s="1">
        <v>3284</v>
      </c>
      <c r="B3285" s="1" t="s">
        <v>654</v>
      </c>
      <c r="C3285" s="1">
        <v>95</v>
      </c>
      <c r="D3285" s="1" t="s">
        <v>347</v>
      </c>
      <c r="E3285" s="1" t="s">
        <v>0</v>
      </c>
      <c r="F3285" s="1" t="s">
        <v>1</v>
      </c>
      <c r="G3285" s="1" t="s">
        <v>353</v>
      </c>
      <c r="H3285" s="1" t="s">
        <v>101</v>
      </c>
      <c r="I3285" s="1" t="s">
        <v>102</v>
      </c>
      <c r="J3285" s="1"/>
      <c r="K3285" s="7"/>
    </row>
    <row r="3286" spans="1:11" x14ac:dyDescent="0.2">
      <c r="A3286" s="1">
        <v>3285</v>
      </c>
      <c r="B3286" s="1" t="s">
        <v>654</v>
      </c>
      <c r="C3286" s="1">
        <v>95</v>
      </c>
      <c r="D3286" s="1" t="s">
        <v>347</v>
      </c>
      <c r="E3286" s="1" t="s">
        <v>0</v>
      </c>
      <c r="F3286" s="1" t="s">
        <v>1</v>
      </c>
      <c r="G3286" s="1" t="s">
        <v>353</v>
      </c>
      <c r="H3286" s="1" t="s">
        <v>103</v>
      </c>
      <c r="I3286" s="1" t="s">
        <v>104</v>
      </c>
      <c r="J3286" s="1"/>
      <c r="K3286" s="7"/>
    </row>
    <row r="3287" spans="1:11" x14ac:dyDescent="0.2">
      <c r="A3287" s="1">
        <v>3286</v>
      </c>
      <c r="B3287" s="1" t="s">
        <v>654</v>
      </c>
      <c r="C3287" s="1">
        <v>95</v>
      </c>
      <c r="D3287" s="1" t="s">
        <v>347</v>
      </c>
      <c r="E3287" s="1" t="s">
        <v>0</v>
      </c>
      <c r="F3287" s="1" t="s">
        <v>1</v>
      </c>
      <c r="G3287" s="1" t="s">
        <v>353</v>
      </c>
      <c r="H3287" s="1" t="s">
        <v>105</v>
      </c>
      <c r="I3287" s="1" t="s">
        <v>106</v>
      </c>
      <c r="J3287" s="1"/>
      <c r="K3287" s="7"/>
    </row>
    <row r="3288" spans="1:11" x14ac:dyDescent="0.2">
      <c r="A3288" s="1">
        <v>3287</v>
      </c>
      <c r="B3288" s="1" t="s">
        <v>654</v>
      </c>
      <c r="C3288" s="1">
        <v>95</v>
      </c>
      <c r="D3288" s="1" t="s">
        <v>347</v>
      </c>
      <c r="E3288" s="1" t="s">
        <v>0</v>
      </c>
      <c r="F3288" s="1" t="s">
        <v>8</v>
      </c>
      <c r="G3288" s="1" t="s">
        <v>353</v>
      </c>
      <c r="H3288" s="1" t="s">
        <v>107</v>
      </c>
      <c r="I3288" s="1" t="s">
        <v>108</v>
      </c>
      <c r="J3288" s="1"/>
      <c r="K3288" s="7">
        <v>339580</v>
      </c>
    </row>
    <row r="3289" spans="1:11" x14ac:dyDescent="0.2">
      <c r="A3289" s="1">
        <v>3288</v>
      </c>
      <c r="B3289" s="1" t="s">
        <v>654</v>
      </c>
      <c r="C3289" s="1">
        <v>95</v>
      </c>
      <c r="D3289" s="1" t="s">
        <v>347</v>
      </c>
      <c r="E3289" s="1" t="s">
        <v>109</v>
      </c>
      <c r="F3289" s="1" t="s">
        <v>1</v>
      </c>
      <c r="G3289" s="1" t="s">
        <v>354</v>
      </c>
      <c r="H3289" s="1" t="s">
        <v>110</v>
      </c>
      <c r="I3289" s="1" t="s">
        <v>111</v>
      </c>
      <c r="J3289" s="1">
        <v>1</v>
      </c>
      <c r="K3289" s="7">
        <v>48890.830000000016</v>
      </c>
    </row>
    <row r="3290" spans="1:11" x14ac:dyDescent="0.2">
      <c r="A3290" s="1">
        <v>3289</v>
      </c>
      <c r="B3290" s="1" t="s">
        <v>654</v>
      </c>
      <c r="C3290" s="1">
        <v>95</v>
      </c>
      <c r="D3290" s="1" t="s">
        <v>347</v>
      </c>
      <c r="E3290" s="1" t="s">
        <v>109</v>
      </c>
      <c r="F3290" s="1" t="s">
        <v>1</v>
      </c>
      <c r="G3290" s="1" t="s">
        <v>354</v>
      </c>
      <c r="H3290" s="1" t="s">
        <v>112</v>
      </c>
      <c r="I3290" s="1" t="s">
        <v>113</v>
      </c>
      <c r="J3290" s="1">
        <v>0.03</v>
      </c>
      <c r="K3290" s="7">
        <v>3234.7599999999998</v>
      </c>
    </row>
    <row r="3291" spans="1:11" x14ac:dyDescent="0.2">
      <c r="A3291" s="1">
        <v>3290</v>
      </c>
      <c r="B3291" s="1" t="s">
        <v>654</v>
      </c>
      <c r="C3291" s="1">
        <v>95</v>
      </c>
      <c r="D3291" s="1" t="s">
        <v>347</v>
      </c>
      <c r="E3291" s="1" t="s">
        <v>109</v>
      </c>
      <c r="F3291" s="1" t="s">
        <v>1</v>
      </c>
      <c r="G3291" s="1" t="s">
        <v>354</v>
      </c>
      <c r="H3291" s="1" t="s">
        <v>114</v>
      </c>
      <c r="I3291" s="1" t="s">
        <v>115</v>
      </c>
      <c r="J3291" s="1">
        <v>0</v>
      </c>
      <c r="K3291" s="7">
        <v>0</v>
      </c>
    </row>
    <row r="3292" spans="1:11" x14ac:dyDescent="0.2">
      <c r="A3292" s="1">
        <v>3291</v>
      </c>
      <c r="B3292" s="1" t="s">
        <v>654</v>
      </c>
      <c r="C3292" s="1">
        <v>95</v>
      </c>
      <c r="D3292" s="1" t="s">
        <v>347</v>
      </c>
      <c r="E3292" s="1" t="s">
        <v>109</v>
      </c>
      <c r="F3292" s="1" t="s">
        <v>1</v>
      </c>
      <c r="G3292" s="1" t="s">
        <v>355</v>
      </c>
      <c r="H3292" s="1" t="s">
        <v>116</v>
      </c>
      <c r="I3292" s="1" t="s">
        <v>117</v>
      </c>
      <c r="J3292" s="1">
        <v>0</v>
      </c>
      <c r="K3292" s="7">
        <v>0</v>
      </c>
    </row>
    <row r="3293" spans="1:11" x14ac:dyDescent="0.2">
      <c r="A3293" s="1">
        <v>3292</v>
      </c>
      <c r="B3293" s="1" t="s">
        <v>654</v>
      </c>
      <c r="C3293" s="1">
        <v>95</v>
      </c>
      <c r="D3293" s="1" t="s">
        <v>347</v>
      </c>
      <c r="E3293" s="1" t="s">
        <v>109</v>
      </c>
      <c r="F3293" s="1" t="s">
        <v>1</v>
      </c>
      <c r="G3293" s="1" t="s">
        <v>355</v>
      </c>
      <c r="H3293" s="1" t="s">
        <v>118</v>
      </c>
      <c r="I3293" s="1" t="s">
        <v>119</v>
      </c>
      <c r="J3293" s="1">
        <v>0</v>
      </c>
      <c r="K3293" s="7">
        <v>0</v>
      </c>
    </row>
    <row r="3294" spans="1:11" x14ac:dyDescent="0.2">
      <c r="A3294" s="1">
        <v>3293</v>
      </c>
      <c r="B3294" s="1" t="s">
        <v>654</v>
      </c>
      <c r="C3294" s="1">
        <v>95</v>
      </c>
      <c r="D3294" s="1" t="s">
        <v>347</v>
      </c>
      <c r="E3294" s="1" t="s">
        <v>109</v>
      </c>
      <c r="F3294" s="1" t="s">
        <v>1</v>
      </c>
      <c r="G3294" s="1" t="s">
        <v>355</v>
      </c>
      <c r="H3294" s="1" t="s">
        <v>120</v>
      </c>
      <c r="I3294" s="1" t="s">
        <v>121</v>
      </c>
      <c r="J3294" s="1">
        <v>0</v>
      </c>
      <c r="K3294" s="7">
        <v>0</v>
      </c>
    </row>
    <row r="3295" spans="1:11" x14ac:dyDescent="0.2">
      <c r="A3295" s="1">
        <v>3294</v>
      </c>
      <c r="B3295" s="1" t="s">
        <v>654</v>
      </c>
      <c r="C3295" s="1">
        <v>95</v>
      </c>
      <c r="D3295" s="1" t="s">
        <v>347</v>
      </c>
      <c r="E3295" s="1" t="s">
        <v>109</v>
      </c>
      <c r="F3295" s="1" t="s">
        <v>1</v>
      </c>
      <c r="G3295" s="1" t="s">
        <v>355</v>
      </c>
      <c r="H3295" s="1" t="s">
        <v>122</v>
      </c>
      <c r="I3295" s="1" t="s">
        <v>123</v>
      </c>
      <c r="J3295" s="1">
        <v>0</v>
      </c>
      <c r="K3295" s="7">
        <v>0</v>
      </c>
    </row>
    <row r="3296" spans="1:11" x14ac:dyDescent="0.2">
      <c r="A3296" s="1">
        <v>3295</v>
      </c>
      <c r="B3296" s="1" t="s">
        <v>654</v>
      </c>
      <c r="C3296" s="1">
        <v>95</v>
      </c>
      <c r="D3296" s="1" t="s">
        <v>347</v>
      </c>
      <c r="E3296" s="1" t="s">
        <v>109</v>
      </c>
      <c r="F3296" s="1" t="s">
        <v>1</v>
      </c>
      <c r="G3296" s="1" t="s">
        <v>355</v>
      </c>
      <c r="H3296" s="1" t="s">
        <v>124</v>
      </c>
      <c r="I3296" s="1" t="s">
        <v>125</v>
      </c>
      <c r="J3296" s="1">
        <v>0</v>
      </c>
      <c r="K3296" s="7">
        <v>0</v>
      </c>
    </row>
    <row r="3297" spans="1:11" x14ac:dyDescent="0.2">
      <c r="A3297" s="1">
        <v>3296</v>
      </c>
      <c r="B3297" s="1" t="s">
        <v>654</v>
      </c>
      <c r="C3297" s="1">
        <v>95</v>
      </c>
      <c r="D3297" s="1" t="s">
        <v>347</v>
      </c>
      <c r="E3297" s="1" t="s">
        <v>109</v>
      </c>
      <c r="F3297" s="1" t="s">
        <v>1</v>
      </c>
      <c r="G3297" s="1" t="s">
        <v>355</v>
      </c>
      <c r="H3297" s="1" t="s">
        <v>126</v>
      </c>
      <c r="I3297" s="1" t="s">
        <v>127</v>
      </c>
      <c r="J3297" s="1">
        <v>0</v>
      </c>
      <c r="K3297" s="7">
        <v>0</v>
      </c>
    </row>
    <row r="3298" spans="1:11" x14ac:dyDescent="0.2">
      <c r="A3298" s="1">
        <v>3297</v>
      </c>
      <c r="B3298" s="1" t="s">
        <v>654</v>
      </c>
      <c r="C3298" s="1">
        <v>95</v>
      </c>
      <c r="D3298" s="1" t="s">
        <v>347</v>
      </c>
      <c r="E3298" s="1" t="s">
        <v>109</v>
      </c>
      <c r="F3298" s="1" t="s">
        <v>1</v>
      </c>
      <c r="G3298" s="1" t="s">
        <v>355</v>
      </c>
      <c r="H3298" s="1" t="s">
        <v>128</v>
      </c>
      <c r="I3298" s="1" t="s">
        <v>129</v>
      </c>
      <c r="J3298" s="1">
        <v>0</v>
      </c>
      <c r="K3298" s="7">
        <v>0</v>
      </c>
    </row>
    <row r="3299" spans="1:11" x14ac:dyDescent="0.2">
      <c r="A3299" s="1">
        <v>3298</v>
      </c>
      <c r="B3299" s="1" t="s">
        <v>654</v>
      </c>
      <c r="C3299" s="1">
        <v>95</v>
      </c>
      <c r="D3299" s="1" t="s">
        <v>347</v>
      </c>
      <c r="E3299" s="1" t="s">
        <v>109</v>
      </c>
      <c r="F3299" s="1" t="s">
        <v>1</v>
      </c>
      <c r="G3299" s="1" t="s">
        <v>355</v>
      </c>
      <c r="H3299" s="1" t="s">
        <v>130</v>
      </c>
      <c r="I3299" s="1" t="s">
        <v>131</v>
      </c>
      <c r="J3299" s="1">
        <v>0</v>
      </c>
      <c r="K3299" s="7">
        <v>0</v>
      </c>
    </row>
    <row r="3300" spans="1:11" x14ac:dyDescent="0.2">
      <c r="A3300" s="1">
        <v>3299</v>
      </c>
      <c r="B3300" s="1" t="s">
        <v>654</v>
      </c>
      <c r="C3300" s="1">
        <v>95</v>
      </c>
      <c r="D3300" s="1" t="s">
        <v>347</v>
      </c>
      <c r="E3300" s="1" t="s">
        <v>109</v>
      </c>
      <c r="F3300" s="1" t="s">
        <v>1</v>
      </c>
      <c r="G3300" s="1" t="s">
        <v>355</v>
      </c>
      <c r="H3300" s="1" t="s">
        <v>132</v>
      </c>
      <c r="I3300" s="1" t="s">
        <v>133</v>
      </c>
      <c r="J3300" s="1">
        <v>0</v>
      </c>
      <c r="K3300" s="7">
        <v>0</v>
      </c>
    </row>
    <row r="3301" spans="1:11" x14ac:dyDescent="0.2">
      <c r="A3301" s="1">
        <v>3300</v>
      </c>
      <c r="B3301" s="1" t="s">
        <v>654</v>
      </c>
      <c r="C3301" s="1">
        <v>95</v>
      </c>
      <c r="D3301" s="1" t="s">
        <v>347</v>
      </c>
      <c r="E3301" s="1" t="s">
        <v>109</v>
      </c>
      <c r="F3301" s="1" t="s">
        <v>1</v>
      </c>
      <c r="G3301" s="1" t="s">
        <v>355</v>
      </c>
      <c r="H3301" s="1" t="s">
        <v>134</v>
      </c>
      <c r="I3301" s="1" t="s">
        <v>135</v>
      </c>
      <c r="J3301" s="1">
        <v>0</v>
      </c>
      <c r="K3301" s="7">
        <v>0</v>
      </c>
    </row>
    <row r="3302" spans="1:11" x14ac:dyDescent="0.2">
      <c r="A3302" s="1">
        <v>3301</v>
      </c>
      <c r="B3302" s="1" t="s">
        <v>654</v>
      </c>
      <c r="C3302" s="1">
        <v>95</v>
      </c>
      <c r="D3302" s="1" t="s">
        <v>347</v>
      </c>
      <c r="E3302" s="1" t="s">
        <v>109</v>
      </c>
      <c r="F3302" s="1" t="s">
        <v>1</v>
      </c>
      <c r="G3302" s="1" t="s">
        <v>355</v>
      </c>
      <c r="H3302" s="1" t="s">
        <v>136</v>
      </c>
      <c r="I3302" s="1" t="s">
        <v>137</v>
      </c>
      <c r="J3302" s="1">
        <v>0</v>
      </c>
      <c r="K3302" s="7">
        <v>0</v>
      </c>
    </row>
    <row r="3303" spans="1:11" x14ac:dyDescent="0.2">
      <c r="A3303" s="1">
        <v>3302</v>
      </c>
      <c r="B3303" s="1" t="s">
        <v>654</v>
      </c>
      <c r="C3303" s="1">
        <v>95</v>
      </c>
      <c r="D3303" s="1" t="s">
        <v>347</v>
      </c>
      <c r="E3303" s="1" t="s">
        <v>109</v>
      </c>
      <c r="F3303" s="1" t="s">
        <v>1</v>
      </c>
      <c r="G3303" s="1" t="s">
        <v>355</v>
      </c>
      <c r="H3303" s="1" t="s">
        <v>138</v>
      </c>
      <c r="I3303" s="1" t="s">
        <v>139</v>
      </c>
      <c r="J3303" s="1">
        <v>0</v>
      </c>
      <c r="K3303" s="7">
        <v>0</v>
      </c>
    </row>
    <row r="3304" spans="1:11" x14ac:dyDescent="0.2">
      <c r="A3304" s="1">
        <v>3303</v>
      </c>
      <c r="B3304" s="1" t="s">
        <v>654</v>
      </c>
      <c r="C3304" s="1">
        <v>95</v>
      </c>
      <c r="D3304" s="1" t="s">
        <v>347</v>
      </c>
      <c r="E3304" s="1" t="s">
        <v>109</v>
      </c>
      <c r="F3304" s="1" t="s">
        <v>1</v>
      </c>
      <c r="G3304" s="1" t="s">
        <v>355</v>
      </c>
      <c r="H3304" s="1" t="s">
        <v>140</v>
      </c>
      <c r="I3304" s="1" t="s">
        <v>141</v>
      </c>
      <c r="J3304" s="1">
        <v>0</v>
      </c>
      <c r="K3304" s="7">
        <v>0</v>
      </c>
    </row>
    <row r="3305" spans="1:11" x14ac:dyDescent="0.2">
      <c r="A3305" s="1">
        <v>3304</v>
      </c>
      <c r="B3305" s="1" t="s">
        <v>654</v>
      </c>
      <c r="C3305" s="1">
        <v>95</v>
      </c>
      <c r="D3305" s="1" t="s">
        <v>347</v>
      </c>
      <c r="E3305" s="1" t="s">
        <v>109</v>
      </c>
      <c r="F3305" s="1" t="s">
        <v>1</v>
      </c>
      <c r="G3305" s="1" t="s">
        <v>355</v>
      </c>
      <c r="H3305" s="1" t="s">
        <v>142</v>
      </c>
      <c r="I3305" s="1" t="s">
        <v>143</v>
      </c>
      <c r="J3305" s="1">
        <v>0</v>
      </c>
      <c r="K3305" s="7">
        <v>0</v>
      </c>
    </row>
    <row r="3306" spans="1:11" x14ac:dyDescent="0.2">
      <c r="A3306" s="1">
        <v>3305</v>
      </c>
      <c r="B3306" s="1" t="s">
        <v>654</v>
      </c>
      <c r="C3306" s="1">
        <v>95</v>
      </c>
      <c r="D3306" s="1" t="s">
        <v>347</v>
      </c>
      <c r="E3306" s="1" t="s">
        <v>109</v>
      </c>
      <c r="F3306" s="1" t="s">
        <v>1</v>
      </c>
      <c r="G3306" s="1" t="s">
        <v>355</v>
      </c>
      <c r="H3306" s="1" t="s">
        <v>144</v>
      </c>
      <c r="I3306" s="1" t="s">
        <v>145</v>
      </c>
      <c r="J3306" s="1">
        <v>0</v>
      </c>
      <c r="K3306" s="7">
        <v>0</v>
      </c>
    </row>
    <row r="3307" spans="1:11" x14ac:dyDescent="0.2">
      <c r="A3307" s="1">
        <v>3306</v>
      </c>
      <c r="B3307" s="1" t="s">
        <v>654</v>
      </c>
      <c r="C3307" s="1">
        <v>95</v>
      </c>
      <c r="D3307" s="1" t="s">
        <v>347</v>
      </c>
      <c r="E3307" s="1" t="s">
        <v>109</v>
      </c>
      <c r="F3307" s="1" t="s">
        <v>1</v>
      </c>
      <c r="G3307" s="1" t="s">
        <v>355</v>
      </c>
      <c r="H3307" s="1" t="s">
        <v>146</v>
      </c>
      <c r="I3307" s="1" t="s">
        <v>147</v>
      </c>
      <c r="J3307" s="1">
        <v>0</v>
      </c>
      <c r="K3307" s="7">
        <v>0</v>
      </c>
    </row>
    <row r="3308" spans="1:11" x14ac:dyDescent="0.2">
      <c r="A3308" s="1">
        <v>3307</v>
      </c>
      <c r="B3308" s="1" t="s">
        <v>654</v>
      </c>
      <c r="C3308" s="1">
        <v>95</v>
      </c>
      <c r="D3308" s="1" t="s">
        <v>347</v>
      </c>
      <c r="E3308" s="1" t="s">
        <v>109</v>
      </c>
      <c r="F3308" s="1" t="s">
        <v>1</v>
      </c>
      <c r="G3308" s="1" t="s">
        <v>355</v>
      </c>
      <c r="H3308" s="1" t="s">
        <v>148</v>
      </c>
      <c r="I3308" s="1" t="s">
        <v>149</v>
      </c>
      <c r="J3308" s="1">
        <v>0</v>
      </c>
      <c r="K3308" s="7">
        <v>0</v>
      </c>
    </row>
    <row r="3309" spans="1:11" x14ac:dyDescent="0.2">
      <c r="A3309" s="1">
        <v>3308</v>
      </c>
      <c r="B3309" s="1" t="s">
        <v>654</v>
      </c>
      <c r="C3309" s="1">
        <v>95</v>
      </c>
      <c r="D3309" s="1" t="s">
        <v>347</v>
      </c>
      <c r="E3309" s="1" t="s">
        <v>109</v>
      </c>
      <c r="F3309" s="1" t="s">
        <v>1</v>
      </c>
      <c r="G3309" s="1" t="s">
        <v>355</v>
      </c>
      <c r="H3309" s="1" t="s">
        <v>150</v>
      </c>
      <c r="I3309" s="1" t="s">
        <v>151</v>
      </c>
      <c r="J3309" s="1">
        <v>0</v>
      </c>
      <c r="K3309" s="7">
        <v>0</v>
      </c>
    </row>
    <row r="3310" spans="1:11" x14ac:dyDescent="0.2">
      <c r="A3310" s="1">
        <v>3309</v>
      </c>
      <c r="B3310" s="1" t="s">
        <v>654</v>
      </c>
      <c r="C3310" s="1">
        <v>95</v>
      </c>
      <c r="D3310" s="1" t="s">
        <v>347</v>
      </c>
      <c r="E3310" s="1" t="s">
        <v>109</v>
      </c>
      <c r="F3310" s="1" t="s">
        <v>1</v>
      </c>
      <c r="G3310" s="1" t="s">
        <v>355</v>
      </c>
      <c r="H3310" s="1" t="s">
        <v>152</v>
      </c>
      <c r="I3310" s="1" t="s">
        <v>153</v>
      </c>
      <c r="J3310" s="1">
        <v>0</v>
      </c>
      <c r="K3310" s="7">
        <v>0</v>
      </c>
    </row>
    <row r="3311" spans="1:11" x14ac:dyDescent="0.2">
      <c r="A3311" s="1">
        <v>3310</v>
      </c>
      <c r="B3311" s="1" t="s">
        <v>654</v>
      </c>
      <c r="C3311" s="1">
        <v>95</v>
      </c>
      <c r="D3311" s="1" t="s">
        <v>347</v>
      </c>
      <c r="E3311" s="1" t="s">
        <v>109</v>
      </c>
      <c r="F3311" s="1" t="s">
        <v>1</v>
      </c>
      <c r="G3311" s="1" t="s">
        <v>355</v>
      </c>
      <c r="H3311" s="1" t="s">
        <v>154</v>
      </c>
      <c r="I3311" s="1" t="s">
        <v>155</v>
      </c>
      <c r="J3311" s="1">
        <v>0</v>
      </c>
      <c r="K3311" s="7">
        <v>0</v>
      </c>
    </row>
    <row r="3312" spans="1:11" x14ac:dyDescent="0.2">
      <c r="A3312" s="1">
        <v>3311</v>
      </c>
      <c r="B3312" s="1" t="s">
        <v>654</v>
      </c>
      <c r="C3312" s="1">
        <v>95</v>
      </c>
      <c r="D3312" s="1" t="s">
        <v>347</v>
      </c>
      <c r="E3312" s="1" t="s">
        <v>109</v>
      </c>
      <c r="F3312" s="1" t="s">
        <v>1</v>
      </c>
      <c r="G3312" s="1" t="s">
        <v>355</v>
      </c>
      <c r="H3312" s="1" t="s">
        <v>156</v>
      </c>
      <c r="I3312" s="1" t="s">
        <v>157</v>
      </c>
      <c r="J3312" s="1">
        <v>0</v>
      </c>
      <c r="K3312" s="7">
        <v>0</v>
      </c>
    </row>
    <row r="3313" spans="1:11" x14ac:dyDescent="0.2">
      <c r="A3313" s="1">
        <v>3312</v>
      </c>
      <c r="B3313" s="1" t="s">
        <v>654</v>
      </c>
      <c r="C3313" s="1">
        <v>95</v>
      </c>
      <c r="D3313" s="1" t="s">
        <v>347</v>
      </c>
      <c r="E3313" s="1" t="s">
        <v>109</v>
      </c>
      <c r="F3313" s="1" t="s">
        <v>1</v>
      </c>
      <c r="G3313" s="1" t="s">
        <v>355</v>
      </c>
      <c r="H3313" s="1" t="s">
        <v>158</v>
      </c>
      <c r="I3313" s="1" t="s">
        <v>159</v>
      </c>
      <c r="J3313" s="1">
        <v>0</v>
      </c>
      <c r="K3313" s="7">
        <v>0</v>
      </c>
    </row>
    <row r="3314" spans="1:11" x14ac:dyDescent="0.2">
      <c r="A3314" s="1">
        <v>3313</v>
      </c>
      <c r="B3314" s="1" t="s">
        <v>654</v>
      </c>
      <c r="C3314" s="1">
        <v>95</v>
      </c>
      <c r="D3314" s="1" t="s">
        <v>347</v>
      </c>
      <c r="E3314" s="1" t="s">
        <v>109</v>
      </c>
      <c r="F3314" s="1" t="s">
        <v>1</v>
      </c>
      <c r="G3314" s="1" t="s">
        <v>355</v>
      </c>
      <c r="H3314" s="1" t="s">
        <v>160</v>
      </c>
      <c r="I3314" s="1" t="s">
        <v>161</v>
      </c>
      <c r="J3314" s="1">
        <v>0</v>
      </c>
      <c r="K3314" s="7">
        <v>0</v>
      </c>
    </row>
    <row r="3315" spans="1:11" x14ac:dyDescent="0.2">
      <c r="A3315" s="1">
        <v>3314</v>
      </c>
      <c r="B3315" s="1" t="s">
        <v>654</v>
      </c>
      <c r="C3315" s="1">
        <v>95</v>
      </c>
      <c r="D3315" s="1" t="s">
        <v>347</v>
      </c>
      <c r="E3315" s="1" t="s">
        <v>109</v>
      </c>
      <c r="F3315" s="1" t="s">
        <v>1</v>
      </c>
      <c r="G3315" s="1" t="s">
        <v>355</v>
      </c>
      <c r="H3315" s="1" t="s">
        <v>162</v>
      </c>
      <c r="I3315" s="1" t="s">
        <v>163</v>
      </c>
      <c r="J3315" s="1">
        <v>0</v>
      </c>
      <c r="K3315" s="7">
        <v>0</v>
      </c>
    </row>
    <row r="3316" spans="1:11" x14ac:dyDescent="0.2">
      <c r="A3316" s="1">
        <v>3315</v>
      </c>
      <c r="B3316" s="1" t="s">
        <v>654</v>
      </c>
      <c r="C3316" s="1">
        <v>95</v>
      </c>
      <c r="D3316" s="1" t="s">
        <v>347</v>
      </c>
      <c r="E3316" s="1" t="s">
        <v>109</v>
      </c>
      <c r="F3316" s="1" t="s">
        <v>1</v>
      </c>
      <c r="G3316" s="1" t="s">
        <v>355</v>
      </c>
      <c r="H3316" s="1" t="s">
        <v>164</v>
      </c>
      <c r="I3316" s="1" t="s">
        <v>165</v>
      </c>
      <c r="J3316" s="1">
        <v>0</v>
      </c>
      <c r="K3316" s="7">
        <v>0</v>
      </c>
    </row>
    <row r="3317" spans="1:11" x14ac:dyDescent="0.2">
      <c r="A3317" s="1">
        <v>3316</v>
      </c>
      <c r="B3317" s="1" t="s">
        <v>654</v>
      </c>
      <c r="C3317" s="1">
        <v>95</v>
      </c>
      <c r="D3317" s="1" t="s">
        <v>347</v>
      </c>
      <c r="E3317" s="1" t="s">
        <v>109</v>
      </c>
      <c r="F3317" s="1" t="s">
        <v>1</v>
      </c>
      <c r="G3317" s="1" t="s">
        <v>355</v>
      </c>
      <c r="H3317" s="1" t="s">
        <v>166</v>
      </c>
      <c r="I3317" s="1" t="s">
        <v>167</v>
      </c>
      <c r="J3317" s="1">
        <v>0.49</v>
      </c>
      <c r="K3317" s="7">
        <v>19193.03</v>
      </c>
    </row>
    <row r="3318" spans="1:11" x14ac:dyDescent="0.2">
      <c r="A3318" s="1">
        <v>3317</v>
      </c>
      <c r="B3318" s="1" t="s">
        <v>654</v>
      </c>
      <c r="C3318" s="1">
        <v>95</v>
      </c>
      <c r="D3318" s="1" t="s">
        <v>347</v>
      </c>
      <c r="E3318" s="1" t="s">
        <v>109</v>
      </c>
      <c r="F3318" s="1" t="s">
        <v>1</v>
      </c>
      <c r="G3318" s="1" t="s">
        <v>355</v>
      </c>
      <c r="H3318" s="1" t="s">
        <v>168</v>
      </c>
      <c r="I3318" s="1" t="s">
        <v>169</v>
      </c>
      <c r="J3318" s="1">
        <v>1.38</v>
      </c>
      <c r="K3318" s="7">
        <v>57345.090000000026</v>
      </c>
    </row>
    <row r="3319" spans="1:11" x14ac:dyDescent="0.2">
      <c r="A3319" s="1">
        <v>3318</v>
      </c>
      <c r="B3319" s="1" t="s">
        <v>654</v>
      </c>
      <c r="C3319" s="1">
        <v>95</v>
      </c>
      <c r="D3319" s="1" t="s">
        <v>347</v>
      </c>
      <c r="E3319" s="1" t="s">
        <v>109</v>
      </c>
      <c r="F3319" s="1" t="s">
        <v>1</v>
      </c>
      <c r="G3319" s="1" t="s">
        <v>355</v>
      </c>
      <c r="H3319" s="1" t="s">
        <v>170</v>
      </c>
      <c r="I3319" s="1" t="s">
        <v>171</v>
      </c>
      <c r="J3319" s="1">
        <v>0</v>
      </c>
      <c r="K3319" s="7">
        <v>0</v>
      </c>
    </row>
    <row r="3320" spans="1:11" x14ac:dyDescent="0.2">
      <c r="A3320" s="1">
        <v>3319</v>
      </c>
      <c r="B3320" s="1" t="s">
        <v>654</v>
      </c>
      <c r="C3320" s="1">
        <v>95</v>
      </c>
      <c r="D3320" s="1" t="s">
        <v>347</v>
      </c>
      <c r="E3320" s="1" t="s">
        <v>109</v>
      </c>
      <c r="F3320" s="1" t="s">
        <v>1</v>
      </c>
      <c r="G3320" s="1" t="s">
        <v>355</v>
      </c>
      <c r="H3320" s="1" t="s">
        <v>172</v>
      </c>
      <c r="I3320" s="1" t="s">
        <v>173</v>
      </c>
      <c r="J3320" s="1">
        <v>0.22</v>
      </c>
      <c r="K3320" s="7">
        <v>18277.949999999997</v>
      </c>
    </row>
    <row r="3321" spans="1:11" x14ac:dyDescent="0.2">
      <c r="A3321" s="1">
        <v>3320</v>
      </c>
      <c r="B3321" s="1" t="s">
        <v>654</v>
      </c>
      <c r="C3321" s="1">
        <v>95</v>
      </c>
      <c r="D3321" s="1" t="s">
        <v>347</v>
      </c>
      <c r="E3321" s="1" t="s">
        <v>109</v>
      </c>
      <c r="F3321" s="1" t="s">
        <v>1</v>
      </c>
      <c r="G3321" s="1" t="s">
        <v>355</v>
      </c>
      <c r="H3321" s="1" t="s">
        <v>174</v>
      </c>
      <c r="I3321" s="1" t="s">
        <v>175</v>
      </c>
      <c r="J3321" s="1">
        <v>0.73</v>
      </c>
      <c r="K3321" s="7">
        <v>31192.320000000003</v>
      </c>
    </row>
    <row r="3322" spans="1:11" x14ac:dyDescent="0.2">
      <c r="A3322" s="1">
        <v>3321</v>
      </c>
      <c r="B3322" s="1" t="s">
        <v>654</v>
      </c>
      <c r="C3322" s="1">
        <v>95</v>
      </c>
      <c r="D3322" s="1" t="s">
        <v>347</v>
      </c>
      <c r="E3322" s="1" t="s">
        <v>109</v>
      </c>
      <c r="F3322" s="1" t="s">
        <v>1</v>
      </c>
      <c r="G3322" s="1" t="s">
        <v>355</v>
      </c>
      <c r="H3322" s="1" t="s">
        <v>176</v>
      </c>
      <c r="I3322" s="1" t="s">
        <v>177</v>
      </c>
      <c r="J3322" s="1">
        <v>0</v>
      </c>
      <c r="K3322" s="7">
        <v>0</v>
      </c>
    </row>
    <row r="3323" spans="1:11" x14ac:dyDescent="0.2">
      <c r="A3323" s="1">
        <v>3322</v>
      </c>
      <c r="B3323" s="1" t="s">
        <v>654</v>
      </c>
      <c r="C3323" s="1">
        <v>95</v>
      </c>
      <c r="D3323" s="1" t="s">
        <v>347</v>
      </c>
      <c r="E3323" s="1" t="s">
        <v>109</v>
      </c>
      <c r="F3323" s="1" t="s">
        <v>1</v>
      </c>
      <c r="G3323" s="1" t="s">
        <v>355</v>
      </c>
      <c r="H3323" s="1" t="s">
        <v>178</v>
      </c>
      <c r="I3323" s="1" t="s">
        <v>179</v>
      </c>
      <c r="J3323" s="1">
        <v>0.56999999999999995</v>
      </c>
      <c r="K3323" s="7">
        <v>18519.77</v>
      </c>
    </row>
    <row r="3324" spans="1:11" x14ac:dyDescent="0.2">
      <c r="A3324" s="1">
        <v>3323</v>
      </c>
      <c r="B3324" s="1" t="s">
        <v>654</v>
      </c>
      <c r="C3324" s="1">
        <v>95</v>
      </c>
      <c r="D3324" s="1" t="s">
        <v>347</v>
      </c>
      <c r="E3324" s="1" t="s">
        <v>109</v>
      </c>
      <c r="F3324" s="1" t="s">
        <v>1</v>
      </c>
      <c r="G3324" s="1" t="s">
        <v>355</v>
      </c>
      <c r="H3324" s="1" t="s">
        <v>180</v>
      </c>
      <c r="I3324" s="1" t="s">
        <v>181</v>
      </c>
      <c r="J3324" s="1">
        <v>0.18</v>
      </c>
      <c r="K3324" s="7">
        <v>7473.57</v>
      </c>
    </row>
    <row r="3325" spans="1:11" x14ac:dyDescent="0.2">
      <c r="A3325" s="1">
        <v>3324</v>
      </c>
      <c r="B3325" s="1" t="s">
        <v>654</v>
      </c>
      <c r="C3325" s="1">
        <v>95</v>
      </c>
      <c r="D3325" s="1" t="s">
        <v>347</v>
      </c>
      <c r="E3325" s="1" t="s">
        <v>109</v>
      </c>
      <c r="F3325" s="1" t="s">
        <v>1</v>
      </c>
      <c r="G3325" s="1" t="s">
        <v>355</v>
      </c>
      <c r="H3325" s="1" t="s">
        <v>182</v>
      </c>
      <c r="I3325" s="1" t="s">
        <v>183</v>
      </c>
      <c r="J3325" s="1">
        <v>0</v>
      </c>
      <c r="K3325" s="7">
        <v>0</v>
      </c>
    </row>
    <row r="3326" spans="1:11" x14ac:dyDescent="0.2">
      <c r="A3326" s="1">
        <v>3325</v>
      </c>
      <c r="B3326" s="1" t="s">
        <v>654</v>
      </c>
      <c r="C3326" s="1">
        <v>95</v>
      </c>
      <c r="D3326" s="1" t="s">
        <v>347</v>
      </c>
      <c r="E3326" s="1" t="s">
        <v>109</v>
      </c>
      <c r="F3326" s="1" t="s">
        <v>1</v>
      </c>
      <c r="G3326" s="1" t="s">
        <v>353</v>
      </c>
      <c r="H3326" s="1" t="s">
        <v>184</v>
      </c>
      <c r="I3326" s="1" t="s">
        <v>185</v>
      </c>
      <c r="J3326" s="1" t="s">
        <v>325</v>
      </c>
      <c r="K3326" s="7">
        <v>0</v>
      </c>
    </row>
    <row r="3327" spans="1:11" x14ac:dyDescent="0.2">
      <c r="A3327" s="1">
        <v>3326</v>
      </c>
      <c r="B3327" s="1" t="s">
        <v>654</v>
      </c>
      <c r="C3327" s="1">
        <v>95</v>
      </c>
      <c r="D3327" s="1" t="s">
        <v>347</v>
      </c>
      <c r="E3327" s="1" t="s">
        <v>109</v>
      </c>
      <c r="F3327" s="1" t="s">
        <v>8</v>
      </c>
      <c r="G3327" s="1" t="s">
        <v>353</v>
      </c>
      <c r="H3327" s="1" t="s">
        <v>186</v>
      </c>
      <c r="I3327" s="1" t="s">
        <v>187</v>
      </c>
      <c r="J3327" s="1">
        <v>4.5999999999999996</v>
      </c>
      <c r="K3327" s="7">
        <v>204127.32000000004</v>
      </c>
    </row>
    <row r="3328" spans="1:11" x14ac:dyDescent="0.2">
      <c r="A3328" s="1">
        <v>3327</v>
      </c>
      <c r="B3328" s="1" t="s">
        <v>654</v>
      </c>
      <c r="C3328" s="1">
        <v>95</v>
      </c>
      <c r="D3328" s="1" t="s">
        <v>347</v>
      </c>
      <c r="E3328" s="1" t="s">
        <v>188</v>
      </c>
      <c r="F3328" s="1" t="s">
        <v>8</v>
      </c>
      <c r="G3328" s="1" t="s">
        <v>353</v>
      </c>
      <c r="H3328" s="1" t="s">
        <v>189</v>
      </c>
      <c r="I3328" s="1" t="s">
        <v>190</v>
      </c>
      <c r="J3328" s="1">
        <v>4.5999999999999996</v>
      </c>
      <c r="K3328" s="7">
        <v>204127</v>
      </c>
    </row>
    <row r="3329" spans="1:11" x14ac:dyDescent="0.2">
      <c r="A3329" s="1">
        <v>3328</v>
      </c>
      <c r="B3329" s="1" t="s">
        <v>654</v>
      </c>
      <c r="C3329" s="1">
        <v>95</v>
      </c>
      <c r="D3329" s="1" t="s">
        <v>347</v>
      </c>
      <c r="E3329" s="1" t="s">
        <v>188</v>
      </c>
      <c r="F3329" s="1" t="s">
        <v>1</v>
      </c>
      <c r="G3329" s="1" t="s">
        <v>353</v>
      </c>
      <c r="H3329" s="1" t="s">
        <v>191</v>
      </c>
      <c r="I3329" s="1" t="s">
        <v>192</v>
      </c>
      <c r="J3329" s="1"/>
      <c r="K3329" s="7">
        <v>0</v>
      </c>
    </row>
    <row r="3330" spans="1:11" x14ac:dyDescent="0.2">
      <c r="A3330" s="1">
        <v>3329</v>
      </c>
      <c r="B3330" s="1" t="s">
        <v>654</v>
      </c>
      <c r="C3330" s="1">
        <v>95</v>
      </c>
      <c r="D3330" s="1" t="s">
        <v>347</v>
      </c>
      <c r="E3330" s="1" t="s">
        <v>188</v>
      </c>
      <c r="F3330" s="1" t="s">
        <v>1</v>
      </c>
      <c r="G3330" s="1" t="s">
        <v>353</v>
      </c>
      <c r="H3330" s="1" t="s">
        <v>193</v>
      </c>
      <c r="I3330" s="1" t="s">
        <v>194</v>
      </c>
      <c r="J3330" s="1"/>
      <c r="K3330" s="7">
        <v>0</v>
      </c>
    </row>
    <row r="3331" spans="1:11" x14ac:dyDescent="0.2">
      <c r="A3331" s="1">
        <v>3330</v>
      </c>
      <c r="B3331" s="1" t="s">
        <v>654</v>
      </c>
      <c r="C3331" s="1">
        <v>95</v>
      </c>
      <c r="D3331" s="1" t="s">
        <v>347</v>
      </c>
      <c r="E3331" s="1" t="s">
        <v>188</v>
      </c>
      <c r="F3331" s="1" t="s">
        <v>1</v>
      </c>
      <c r="G3331" s="1" t="s">
        <v>353</v>
      </c>
      <c r="H3331" s="1" t="s">
        <v>195</v>
      </c>
      <c r="I3331" s="1" t="s">
        <v>196</v>
      </c>
      <c r="J3331" s="1"/>
      <c r="K3331" s="7">
        <v>0</v>
      </c>
    </row>
    <row r="3332" spans="1:11" x14ac:dyDescent="0.2">
      <c r="A3332" s="1">
        <v>3331</v>
      </c>
      <c r="B3332" s="1" t="s">
        <v>654</v>
      </c>
      <c r="C3332" s="1">
        <v>95</v>
      </c>
      <c r="D3332" s="1" t="s">
        <v>347</v>
      </c>
      <c r="E3332" s="1" t="s">
        <v>188</v>
      </c>
      <c r="F3332" s="1" t="s">
        <v>1</v>
      </c>
      <c r="G3332" s="1" t="s">
        <v>353</v>
      </c>
      <c r="H3332" s="1" t="s">
        <v>197</v>
      </c>
      <c r="I3332" s="1" t="s">
        <v>198</v>
      </c>
      <c r="J3332" s="1"/>
      <c r="K3332" s="7">
        <v>0</v>
      </c>
    </row>
    <row r="3333" spans="1:11" x14ac:dyDescent="0.2">
      <c r="A3333" s="1">
        <v>3332</v>
      </c>
      <c r="B3333" s="1" t="s">
        <v>654</v>
      </c>
      <c r="C3333" s="1">
        <v>95</v>
      </c>
      <c r="D3333" s="1" t="s">
        <v>347</v>
      </c>
      <c r="E3333" s="1" t="s">
        <v>188</v>
      </c>
      <c r="F3333" s="1" t="s">
        <v>8</v>
      </c>
      <c r="G3333" s="1" t="s">
        <v>353</v>
      </c>
      <c r="H3333" s="1" t="s">
        <v>199</v>
      </c>
      <c r="I3333" s="1" t="s">
        <v>200</v>
      </c>
      <c r="J3333" s="1">
        <v>0</v>
      </c>
      <c r="K3333" s="7">
        <v>0</v>
      </c>
    </row>
    <row r="3334" spans="1:11" x14ac:dyDescent="0.2">
      <c r="A3334" s="1">
        <v>3333</v>
      </c>
      <c r="B3334" s="1" t="s">
        <v>654</v>
      </c>
      <c r="C3334" s="1">
        <v>95</v>
      </c>
      <c r="D3334" s="1" t="s">
        <v>347</v>
      </c>
      <c r="E3334" s="1" t="s">
        <v>188</v>
      </c>
      <c r="F3334" s="1" t="s">
        <v>1</v>
      </c>
      <c r="G3334" s="1" t="s">
        <v>353</v>
      </c>
      <c r="H3334" s="1" t="s">
        <v>201</v>
      </c>
      <c r="I3334" s="1" t="s">
        <v>202</v>
      </c>
      <c r="J3334" s="1"/>
      <c r="K3334" s="7">
        <v>0</v>
      </c>
    </row>
    <row r="3335" spans="1:11" x14ac:dyDescent="0.2">
      <c r="A3335" s="1">
        <v>3334</v>
      </c>
      <c r="B3335" s="1" t="s">
        <v>654</v>
      </c>
      <c r="C3335" s="1">
        <v>95</v>
      </c>
      <c r="D3335" s="1" t="s">
        <v>347</v>
      </c>
      <c r="E3335" s="1" t="s">
        <v>188</v>
      </c>
      <c r="F3335" s="1" t="s">
        <v>8</v>
      </c>
      <c r="G3335" s="1" t="s">
        <v>353</v>
      </c>
      <c r="H3335" s="1" t="s">
        <v>203</v>
      </c>
      <c r="I3335" s="1" t="s">
        <v>204</v>
      </c>
      <c r="J3335" s="1">
        <v>4.5999999999999996</v>
      </c>
      <c r="K3335" s="7">
        <v>204127</v>
      </c>
    </row>
    <row r="3336" spans="1:11" x14ac:dyDescent="0.2">
      <c r="A3336" s="1">
        <v>3335</v>
      </c>
      <c r="B3336" s="1" t="s">
        <v>654</v>
      </c>
      <c r="C3336" s="1">
        <v>95</v>
      </c>
      <c r="D3336" s="1" t="s">
        <v>347</v>
      </c>
      <c r="E3336" s="1" t="s">
        <v>188</v>
      </c>
      <c r="F3336" s="1" t="s">
        <v>1</v>
      </c>
      <c r="G3336" s="1" t="s">
        <v>353</v>
      </c>
      <c r="H3336" s="1" t="s">
        <v>205</v>
      </c>
      <c r="I3336" s="1" t="s">
        <v>206</v>
      </c>
      <c r="J3336" s="1"/>
      <c r="K3336" s="7">
        <v>17407</v>
      </c>
    </row>
    <row r="3337" spans="1:11" x14ac:dyDescent="0.2">
      <c r="A3337" s="1">
        <v>3336</v>
      </c>
      <c r="B3337" s="1" t="s">
        <v>654</v>
      </c>
      <c r="C3337" s="1">
        <v>95</v>
      </c>
      <c r="D3337" s="1" t="s">
        <v>347</v>
      </c>
      <c r="E3337" s="1" t="s">
        <v>188</v>
      </c>
      <c r="F3337" s="1" t="s">
        <v>1</v>
      </c>
      <c r="G3337" s="1" t="s">
        <v>353</v>
      </c>
      <c r="H3337" s="1" t="s">
        <v>207</v>
      </c>
      <c r="I3337" s="1" t="s">
        <v>208</v>
      </c>
      <c r="J3337" s="1"/>
      <c r="K3337" s="7">
        <v>26028</v>
      </c>
    </row>
    <row r="3338" spans="1:11" x14ac:dyDescent="0.2">
      <c r="A3338" s="1">
        <v>3337</v>
      </c>
      <c r="B3338" s="1" t="s">
        <v>654</v>
      </c>
      <c r="C3338" s="1">
        <v>95</v>
      </c>
      <c r="D3338" s="1" t="s">
        <v>347</v>
      </c>
      <c r="E3338" s="1" t="s">
        <v>188</v>
      </c>
      <c r="F3338" s="1" t="s">
        <v>1</v>
      </c>
      <c r="G3338" s="1" t="s">
        <v>353</v>
      </c>
      <c r="H3338" s="1" t="s">
        <v>209</v>
      </c>
      <c r="I3338" s="1" t="s">
        <v>210</v>
      </c>
      <c r="J3338" s="1"/>
      <c r="K3338" s="7">
        <v>1983</v>
      </c>
    </row>
    <row r="3339" spans="1:11" x14ac:dyDescent="0.2">
      <c r="A3339" s="1">
        <v>3338</v>
      </c>
      <c r="B3339" s="1" t="s">
        <v>654</v>
      </c>
      <c r="C3339" s="1">
        <v>95</v>
      </c>
      <c r="D3339" s="1" t="s">
        <v>347</v>
      </c>
      <c r="E3339" s="1" t="s">
        <v>188</v>
      </c>
      <c r="F3339" s="1" t="s">
        <v>8</v>
      </c>
      <c r="G3339" s="1" t="s">
        <v>353</v>
      </c>
      <c r="H3339" s="1" t="s">
        <v>211</v>
      </c>
      <c r="I3339" s="1" t="s">
        <v>212</v>
      </c>
      <c r="J3339" s="1"/>
      <c r="K3339" s="7">
        <v>249545</v>
      </c>
    </row>
    <row r="3340" spans="1:11" x14ac:dyDescent="0.2">
      <c r="A3340" s="1">
        <v>3339</v>
      </c>
      <c r="B3340" s="1" t="s">
        <v>654</v>
      </c>
      <c r="C3340" s="1">
        <v>95</v>
      </c>
      <c r="D3340" s="1" t="s">
        <v>347</v>
      </c>
      <c r="E3340" s="1" t="s">
        <v>188</v>
      </c>
      <c r="F3340" s="1" t="s">
        <v>1</v>
      </c>
      <c r="G3340" s="1" t="s">
        <v>353</v>
      </c>
      <c r="H3340" s="1" t="s">
        <v>213</v>
      </c>
      <c r="I3340" s="1" t="s">
        <v>214</v>
      </c>
      <c r="J3340" s="1"/>
      <c r="K3340" s="7">
        <v>9341</v>
      </c>
    </row>
    <row r="3341" spans="1:11" x14ac:dyDescent="0.2">
      <c r="A3341" s="1">
        <v>3340</v>
      </c>
      <c r="B3341" s="1" t="s">
        <v>654</v>
      </c>
      <c r="C3341" s="1">
        <v>95</v>
      </c>
      <c r="D3341" s="1" t="s">
        <v>347</v>
      </c>
      <c r="E3341" s="1" t="s">
        <v>188</v>
      </c>
      <c r="F3341" s="1" t="s">
        <v>1</v>
      </c>
      <c r="G3341" s="1" t="s">
        <v>353</v>
      </c>
      <c r="H3341" s="1" t="s">
        <v>215</v>
      </c>
      <c r="I3341" s="1" t="s">
        <v>216</v>
      </c>
      <c r="J3341" s="1"/>
      <c r="K3341" s="7">
        <v>202</v>
      </c>
    </row>
    <row r="3342" spans="1:11" x14ac:dyDescent="0.2">
      <c r="A3342" s="1">
        <v>3341</v>
      </c>
      <c r="B3342" s="1" t="s">
        <v>654</v>
      </c>
      <c r="C3342" s="1">
        <v>95</v>
      </c>
      <c r="D3342" s="1" t="s">
        <v>347</v>
      </c>
      <c r="E3342" s="1" t="s">
        <v>188</v>
      </c>
      <c r="F3342" s="1" t="s">
        <v>1</v>
      </c>
      <c r="G3342" s="1" t="s">
        <v>353</v>
      </c>
      <c r="H3342" s="1" t="s">
        <v>217</v>
      </c>
      <c r="I3342" s="1" t="s">
        <v>218</v>
      </c>
      <c r="J3342" s="1"/>
      <c r="K3342" s="7">
        <v>5821</v>
      </c>
    </row>
    <row r="3343" spans="1:11" x14ac:dyDescent="0.2">
      <c r="A3343" s="1">
        <v>3342</v>
      </c>
      <c r="B3343" s="1" t="s">
        <v>654</v>
      </c>
      <c r="C3343" s="1">
        <v>95</v>
      </c>
      <c r="D3343" s="1" t="s">
        <v>347</v>
      </c>
      <c r="E3343" s="1" t="s">
        <v>188</v>
      </c>
      <c r="F3343" s="1" t="s">
        <v>1</v>
      </c>
      <c r="G3343" s="1" t="s">
        <v>353</v>
      </c>
      <c r="H3343" s="1" t="s">
        <v>219</v>
      </c>
      <c r="I3343" s="1" t="s">
        <v>220</v>
      </c>
      <c r="J3343" s="1"/>
      <c r="K3343" s="7">
        <v>1224</v>
      </c>
    </row>
    <row r="3344" spans="1:11" x14ac:dyDescent="0.2">
      <c r="A3344" s="1">
        <v>3343</v>
      </c>
      <c r="B3344" s="1" t="s">
        <v>654</v>
      </c>
      <c r="C3344" s="1">
        <v>95</v>
      </c>
      <c r="D3344" s="1" t="s">
        <v>347</v>
      </c>
      <c r="E3344" s="1" t="s">
        <v>188</v>
      </c>
      <c r="F3344" s="1" t="s">
        <v>8</v>
      </c>
      <c r="G3344" s="1" t="s">
        <v>353</v>
      </c>
      <c r="H3344" s="1" t="s">
        <v>221</v>
      </c>
      <c r="I3344" s="1" t="s">
        <v>222</v>
      </c>
      <c r="J3344" s="1"/>
      <c r="K3344" s="7">
        <v>16588</v>
      </c>
    </row>
    <row r="3345" spans="1:11" x14ac:dyDescent="0.2">
      <c r="A3345" s="1">
        <v>3344</v>
      </c>
      <c r="B3345" s="1" t="s">
        <v>654</v>
      </c>
      <c r="C3345" s="1">
        <v>95</v>
      </c>
      <c r="D3345" s="1" t="s">
        <v>347</v>
      </c>
      <c r="E3345" s="1" t="s">
        <v>188</v>
      </c>
      <c r="F3345" s="1" t="s">
        <v>1</v>
      </c>
      <c r="G3345" s="1" t="s">
        <v>353</v>
      </c>
      <c r="H3345" s="1" t="s">
        <v>223</v>
      </c>
      <c r="I3345" s="1" t="s">
        <v>224</v>
      </c>
      <c r="J3345" s="1"/>
      <c r="K3345" s="7">
        <v>0</v>
      </c>
    </row>
    <row r="3346" spans="1:11" x14ac:dyDescent="0.2">
      <c r="A3346" s="1">
        <v>3345</v>
      </c>
      <c r="B3346" s="1" t="s">
        <v>654</v>
      </c>
      <c r="C3346" s="1">
        <v>95</v>
      </c>
      <c r="D3346" s="1" t="s">
        <v>347</v>
      </c>
      <c r="E3346" s="1" t="s">
        <v>188</v>
      </c>
      <c r="F3346" s="1" t="s">
        <v>1</v>
      </c>
      <c r="G3346" s="1" t="s">
        <v>353</v>
      </c>
      <c r="H3346" s="1" t="s">
        <v>225</v>
      </c>
      <c r="I3346" s="1" t="s">
        <v>226</v>
      </c>
      <c r="J3346" s="1"/>
      <c r="K3346" s="7">
        <v>0</v>
      </c>
    </row>
    <row r="3347" spans="1:11" x14ac:dyDescent="0.2">
      <c r="A3347" s="1">
        <v>3346</v>
      </c>
      <c r="B3347" s="1" t="s">
        <v>654</v>
      </c>
      <c r="C3347" s="1">
        <v>95</v>
      </c>
      <c r="D3347" s="1" t="s">
        <v>347</v>
      </c>
      <c r="E3347" s="1" t="s">
        <v>188</v>
      </c>
      <c r="F3347" s="1" t="s">
        <v>1</v>
      </c>
      <c r="G3347" s="1" t="s">
        <v>353</v>
      </c>
      <c r="H3347" s="1" t="s">
        <v>227</v>
      </c>
      <c r="I3347" s="1" t="s">
        <v>228</v>
      </c>
      <c r="J3347" s="1"/>
      <c r="K3347" s="7">
        <v>0</v>
      </c>
    </row>
    <row r="3348" spans="1:11" x14ac:dyDescent="0.2">
      <c r="A3348" s="1">
        <v>3347</v>
      </c>
      <c r="B3348" s="1" t="s">
        <v>654</v>
      </c>
      <c r="C3348" s="1">
        <v>95</v>
      </c>
      <c r="D3348" s="1" t="s">
        <v>347</v>
      </c>
      <c r="E3348" s="1" t="s">
        <v>188</v>
      </c>
      <c r="F3348" s="1" t="s">
        <v>1</v>
      </c>
      <c r="G3348" s="1" t="s">
        <v>353</v>
      </c>
      <c r="H3348" s="1" t="s">
        <v>229</v>
      </c>
      <c r="I3348" s="1" t="s">
        <v>230</v>
      </c>
      <c r="J3348" s="1"/>
      <c r="K3348" s="7">
        <v>0</v>
      </c>
    </row>
    <row r="3349" spans="1:11" x14ac:dyDescent="0.2">
      <c r="A3349" s="1">
        <v>3348</v>
      </c>
      <c r="B3349" s="1" t="s">
        <v>654</v>
      </c>
      <c r="C3349" s="1">
        <v>95</v>
      </c>
      <c r="D3349" s="1" t="s">
        <v>347</v>
      </c>
      <c r="E3349" s="1" t="s">
        <v>188</v>
      </c>
      <c r="F3349" s="1" t="s">
        <v>1</v>
      </c>
      <c r="G3349" s="1" t="s">
        <v>353</v>
      </c>
      <c r="H3349" s="1" t="s">
        <v>231</v>
      </c>
      <c r="I3349" s="1" t="s">
        <v>232</v>
      </c>
      <c r="J3349" s="1"/>
      <c r="K3349" s="7">
        <v>1074</v>
      </c>
    </row>
    <row r="3350" spans="1:11" x14ac:dyDescent="0.2">
      <c r="A3350" s="1">
        <v>3349</v>
      </c>
      <c r="B3350" s="1" t="s">
        <v>654</v>
      </c>
      <c r="C3350" s="1">
        <v>95</v>
      </c>
      <c r="D3350" s="1" t="s">
        <v>347</v>
      </c>
      <c r="E3350" s="1" t="s">
        <v>188</v>
      </c>
      <c r="F3350" s="1" t="s">
        <v>1</v>
      </c>
      <c r="G3350" s="1" t="s">
        <v>353</v>
      </c>
      <c r="H3350" s="1" t="s">
        <v>233</v>
      </c>
      <c r="I3350" s="1" t="s">
        <v>234</v>
      </c>
      <c r="J3350" s="1"/>
      <c r="K3350" s="7">
        <v>7682</v>
      </c>
    </row>
    <row r="3351" spans="1:11" x14ac:dyDescent="0.2">
      <c r="A3351" s="1">
        <v>3350</v>
      </c>
      <c r="B3351" s="1" t="s">
        <v>654</v>
      </c>
      <c r="C3351" s="1">
        <v>95</v>
      </c>
      <c r="D3351" s="1" t="s">
        <v>347</v>
      </c>
      <c r="E3351" s="1" t="s">
        <v>188</v>
      </c>
      <c r="F3351" s="1" t="s">
        <v>1</v>
      </c>
      <c r="G3351" s="1" t="s">
        <v>353</v>
      </c>
      <c r="H3351" s="1" t="s">
        <v>235</v>
      </c>
      <c r="I3351" s="1" t="s">
        <v>236</v>
      </c>
      <c r="J3351" s="1"/>
      <c r="K3351" s="7">
        <v>498</v>
      </c>
    </row>
    <row r="3352" spans="1:11" x14ac:dyDescent="0.2">
      <c r="A3352" s="1">
        <v>3351</v>
      </c>
      <c r="B3352" s="1" t="s">
        <v>654</v>
      </c>
      <c r="C3352" s="1">
        <v>95</v>
      </c>
      <c r="D3352" s="1" t="s">
        <v>347</v>
      </c>
      <c r="E3352" s="1" t="s">
        <v>188</v>
      </c>
      <c r="F3352" s="1" t="s">
        <v>1</v>
      </c>
      <c r="G3352" s="1" t="s">
        <v>353</v>
      </c>
      <c r="H3352" s="1" t="s">
        <v>237</v>
      </c>
      <c r="I3352" s="1" t="s">
        <v>238</v>
      </c>
      <c r="J3352" s="1"/>
      <c r="K3352" s="7">
        <v>0</v>
      </c>
    </row>
    <row r="3353" spans="1:11" x14ac:dyDescent="0.2">
      <c r="A3353" s="1">
        <v>3352</v>
      </c>
      <c r="B3353" s="1" t="s">
        <v>654</v>
      </c>
      <c r="C3353" s="1">
        <v>95</v>
      </c>
      <c r="D3353" s="1" t="s">
        <v>347</v>
      </c>
      <c r="E3353" s="1" t="s">
        <v>188</v>
      </c>
      <c r="F3353" s="1" t="s">
        <v>1</v>
      </c>
      <c r="G3353" s="1" t="s">
        <v>353</v>
      </c>
      <c r="H3353" s="1" t="s">
        <v>239</v>
      </c>
      <c r="I3353" s="1" t="s">
        <v>240</v>
      </c>
      <c r="J3353" s="1"/>
      <c r="K3353" s="7">
        <v>0</v>
      </c>
    </row>
    <row r="3354" spans="1:11" x14ac:dyDescent="0.2">
      <c r="A3354" s="1">
        <v>3353</v>
      </c>
      <c r="B3354" s="1" t="s">
        <v>654</v>
      </c>
      <c r="C3354" s="1">
        <v>95</v>
      </c>
      <c r="D3354" s="1" t="s">
        <v>347</v>
      </c>
      <c r="E3354" s="1" t="s">
        <v>188</v>
      </c>
      <c r="F3354" s="1" t="s">
        <v>1</v>
      </c>
      <c r="G3354" s="1" t="s">
        <v>353</v>
      </c>
      <c r="H3354" s="1" t="s">
        <v>241</v>
      </c>
      <c r="I3354" s="1" t="s">
        <v>242</v>
      </c>
      <c r="J3354" s="1"/>
      <c r="K3354" s="7">
        <v>0</v>
      </c>
    </row>
    <row r="3355" spans="1:11" x14ac:dyDescent="0.2">
      <c r="A3355" s="1">
        <v>3354</v>
      </c>
      <c r="B3355" s="1" t="s">
        <v>654</v>
      </c>
      <c r="C3355" s="1">
        <v>95</v>
      </c>
      <c r="D3355" s="1" t="s">
        <v>347</v>
      </c>
      <c r="E3355" s="1" t="s">
        <v>188</v>
      </c>
      <c r="F3355" s="1" t="s">
        <v>1</v>
      </c>
      <c r="G3355" s="1" t="s">
        <v>353</v>
      </c>
      <c r="H3355" s="1" t="s">
        <v>243</v>
      </c>
      <c r="I3355" s="1" t="s">
        <v>244</v>
      </c>
      <c r="J3355" s="1"/>
      <c r="K3355" s="7">
        <v>0</v>
      </c>
    </row>
    <row r="3356" spans="1:11" x14ac:dyDescent="0.2">
      <c r="A3356" s="1">
        <v>3355</v>
      </c>
      <c r="B3356" s="1" t="s">
        <v>654</v>
      </c>
      <c r="C3356" s="1">
        <v>95</v>
      </c>
      <c r="D3356" s="1" t="s">
        <v>347</v>
      </c>
      <c r="E3356" s="1" t="s">
        <v>188</v>
      </c>
      <c r="F3356" s="1" t="s">
        <v>1</v>
      </c>
      <c r="G3356" s="1" t="s">
        <v>353</v>
      </c>
      <c r="H3356" s="1" t="s">
        <v>245</v>
      </c>
      <c r="I3356" s="1" t="s">
        <v>246</v>
      </c>
      <c r="J3356" s="1"/>
      <c r="K3356" s="7">
        <v>74</v>
      </c>
    </row>
    <row r="3357" spans="1:11" x14ac:dyDescent="0.2">
      <c r="A3357" s="1">
        <v>3356</v>
      </c>
      <c r="B3357" s="1" t="s">
        <v>654</v>
      </c>
      <c r="C3357" s="1">
        <v>95</v>
      </c>
      <c r="D3357" s="1" t="s">
        <v>347</v>
      </c>
      <c r="E3357" s="1" t="s">
        <v>188</v>
      </c>
      <c r="F3357" s="1" t="s">
        <v>1</v>
      </c>
      <c r="G3357" s="1" t="s">
        <v>353</v>
      </c>
      <c r="H3357" s="1" t="s">
        <v>247</v>
      </c>
      <c r="I3357" s="1" t="s">
        <v>248</v>
      </c>
      <c r="J3357" s="1"/>
      <c r="K3357" s="7">
        <v>22286</v>
      </c>
    </row>
    <row r="3358" spans="1:11" x14ac:dyDescent="0.2">
      <c r="A3358" s="1">
        <v>3357</v>
      </c>
      <c r="B3358" s="1" t="s">
        <v>654</v>
      </c>
      <c r="C3358" s="1">
        <v>95</v>
      </c>
      <c r="D3358" s="1" t="s">
        <v>347</v>
      </c>
      <c r="E3358" s="1" t="s">
        <v>188</v>
      </c>
      <c r="F3358" s="1" t="s">
        <v>1</v>
      </c>
      <c r="G3358" s="1" t="s">
        <v>353</v>
      </c>
      <c r="H3358" s="1" t="s">
        <v>249</v>
      </c>
      <c r="I3358" s="1" t="s">
        <v>250</v>
      </c>
      <c r="J3358" s="1"/>
      <c r="K3358" s="7">
        <v>0</v>
      </c>
    </row>
    <row r="3359" spans="1:11" x14ac:dyDescent="0.2">
      <c r="A3359" s="1">
        <v>3358</v>
      </c>
      <c r="B3359" s="1" t="s">
        <v>654</v>
      </c>
      <c r="C3359" s="1">
        <v>95</v>
      </c>
      <c r="D3359" s="1" t="s">
        <v>347</v>
      </c>
      <c r="E3359" s="1" t="s">
        <v>188</v>
      </c>
      <c r="F3359" s="1" t="s">
        <v>1</v>
      </c>
      <c r="G3359" s="1" t="s">
        <v>353</v>
      </c>
      <c r="H3359" s="1" t="s">
        <v>251</v>
      </c>
      <c r="I3359" s="1" t="s">
        <v>252</v>
      </c>
      <c r="J3359" s="1"/>
      <c r="K3359" s="7">
        <v>0</v>
      </c>
    </row>
    <row r="3360" spans="1:11" x14ac:dyDescent="0.2">
      <c r="A3360" s="1">
        <v>3359</v>
      </c>
      <c r="B3360" s="1" t="s">
        <v>654</v>
      </c>
      <c r="C3360" s="1">
        <v>95</v>
      </c>
      <c r="D3360" s="1" t="s">
        <v>347</v>
      </c>
      <c r="E3360" s="1" t="s">
        <v>188</v>
      </c>
      <c r="F3360" s="1" t="s">
        <v>1</v>
      </c>
      <c r="G3360" s="1" t="s">
        <v>353</v>
      </c>
      <c r="H3360" s="1" t="s">
        <v>253</v>
      </c>
      <c r="I3360" s="1" t="s">
        <v>254</v>
      </c>
      <c r="J3360" s="1"/>
      <c r="K3360" s="7">
        <v>2488</v>
      </c>
    </row>
    <row r="3361" spans="1:11" x14ac:dyDescent="0.2">
      <c r="A3361" s="1">
        <v>3360</v>
      </c>
      <c r="B3361" s="1" t="s">
        <v>654</v>
      </c>
      <c r="C3361" s="1">
        <v>95</v>
      </c>
      <c r="D3361" s="1" t="s">
        <v>347</v>
      </c>
      <c r="E3361" s="1" t="s">
        <v>188</v>
      </c>
      <c r="F3361" s="1" t="s">
        <v>1</v>
      </c>
      <c r="G3361" s="1" t="s">
        <v>353</v>
      </c>
      <c r="H3361" s="1" t="s">
        <v>255</v>
      </c>
      <c r="I3361" s="1" t="s">
        <v>256</v>
      </c>
      <c r="J3361" s="1"/>
      <c r="K3361" s="7">
        <v>0</v>
      </c>
    </row>
    <row r="3362" spans="1:11" x14ac:dyDescent="0.2">
      <c r="A3362" s="1">
        <v>3361</v>
      </c>
      <c r="B3362" s="1" t="s">
        <v>654</v>
      </c>
      <c r="C3362" s="1">
        <v>95</v>
      </c>
      <c r="D3362" s="1" t="s">
        <v>347</v>
      </c>
      <c r="E3362" s="1" t="s">
        <v>188</v>
      </c>
      <c r="F3362" s="1" t="s">
        <v>1</v>
      </c>
      <c r="G3362" s="1" t="s">
        <v>353</v>
      </c>
      <c r="H3362" s="1" t="s">
        <v>257</v>
      </c>
      <c r="I3362" s="1" t="s">
        <v>258</v>
      </c>
      <c r="J3362" s="1"/>
      <c r="K3362" s="7">
        <v>0</v>
      </c>
    </row>
    <row r="3363" spans="1:11" x14ac:dyDescent="0.2">
      <c r="A3363" s="1">
        <v>3362</v>
      </c>
      <c r="B3363" s="1" t="s">
        <v>654</v>
      </c>
      <c r="C3363" s="1">
        <v>95</v>
      </c>
      <c r="D3363" s="1" t="s">
        <v>347</v>
      </c>
      <c r="E3363" s="1" t="s">
        <v>188</v>
      </c>
      <c r="F3363" s="1" t="s">
        <v>8</v>
      </c>
      <c r="G3363" s="1" t="s">
        <v>353</v>
      </c>
      <c r="H3363" s="1" t="s">
        <v>259</v>
      </c>
      <c r="I3363" s="1" t="s">
        <v>260</v>
      </c>
      <c r="J3363" s="1"/>
      <c r="K3363" s="7">
        <v>34102</v>
      </c>
    </row>
    <row r="3364" spans="1:11" x14ac:dyDescent="0.2">
      <c r="A3364" s="1">
        <v>3363</v>
      </c>
      <c r="B3364" s="1" t="s">
        <v>654</v>
      </c>
      <c r="C3364" s="1">
        <v>95</v>
      </c>
      <c r="D3364" s="1" t="s">
        <v>347</v>
      </c>
      <c r="E3364" s="1" t="s">
        <v>188</v>
      </c>
      <c r="F3364" s="1" t="s">
        <v>1</v>
      </c>
      <c r="G3364" s="1" t="s">
        <v>353</v>
      </c>
      <c r="H3364" s="1" t="s">
        <v>261</v>
      </c>
      <c r="I3364" s="1" t="s">
        <v>262</v>
      </c>
      <c r="J3364" s="1"/>
      <c r="K3364" s="7">
        <v>0</v>
      </c>
    </row>
    <row r="3365" spans="1:11" x14ac:dyDescent="0.2">
      <c r="A3365" s="1">
        <v>3364</v>
      </c>
      <c r="B3365" s="1" t="s">
        <v>654</v>
      </c>
      <c r="C3365" s="1">
        <v>95</v>
      </c>
      <c r="D3365" s="1" t="s">
        <v>347</v>
      </c>
      <c r="E3365" s="1" t="s">
        <v>188</v>
      </c>
      <c r="F3365" s="1" t="s">
        <v>1</v>
      </c>
      <c r="G3365" s="1" t="s">
        <v>353</v>
      </c>
      <c r="H3365" s="1" t="s">
        <v>263</v>
      </c>
      <c r="I3365" s="1" t="s">
        <v>264</v>
      </c>
      <c r="J3365" s="1"/>
      <c r="K3365" s="7">
        <v>0</v>
      </c>
    </row>
    <row r="3366" spans="1:11" x14ac:dyDescent="0.2">
      <c r="A3366" s="1">
        <v>3365</v>
      </c>
      <c r="B3366" s="1" t="s">
        <v>654</v>
      </c>
      <c r="C3366" s="1">
        <v>95</v>
      </c>
      <c r="D3366" s="1" t="s">
        <v>347</v>
      </c>
      <c r="E3366" s="1" t="s">
        <v>188</v>
      </c>
      <c r="F3366" s="1" t="s">
        <v>1</v>
      </c>
      <c r="G3366" s="1" t="s">
        <v>353</v>
      </c>
      <c r="H3366" s="1" t="s">
        <v>265</v>
      </c>
      <c r="I3366" s="1" t="s">
        <v>266</v>
      </c>
      <c r="J3366" s="1"/>
      <c r="K3366" s="7">
        <v>0</v>
      </c>
    </row>
    <row r="3367" spans="1:11" x14ac:dyDescent="0.2">
      <c r="A3367" s="1">
        <v>3366</v>
      </c>
      <c r="B3367" s="1" t="s">
        <v>654</v>
      </c>
      <c r="C3367" s="1">
        <v>95</v>
      </c>
      <c r="D3367" s="1" t="s">
        <v>347</v>
      </c>
      <c r="E3367" s="1" t="s">
        <v>188</v>
      </c>
      <c r="F3367" s="1" t="s">
        <v>1</v>
      </c>
      <c r="G3367" s="1" t="s">
        <v>353</v>
      </c>
      <c r="H3367" s="1" t="s">
        <v>267</v>
      </c>
      <c r="I3367" s="1" t="s">
        <v>268</v>
      </c>
      <c r="J3367" s="1"/>
      <c r="K3367" s="7">
        <v>3097</v>
      </c>
    </row>
    <row r="3368" spans="1:11" x14ac:dyDescent="0.2">
      <c r="A3368" s="1">
        <v>3367</v>
      </c>
      <c r="B3368" s="1" t="s">
        <v>654</v>
      </c>
      <c r="C3368" s="1">
        <v>95</v>
      </c>
      <c r="D3368" s="1" t="s">
        <v>347</v>
      </c>
      <c r="E3368" s="1" t="s">
        <v>188</v>
      </c>
      <c r="F3368" s="1" t="s">
        <v>1</v>
      </c>
      <c r="G3368" s="1" t="s">
        <v>353</v>
      </c>
      <c r="H3368" s="1" t="s">
        <v>269</v>
      </c>
      <c r="I3368" s="1" t="s">
        <v>270</v>
      </c>
      <c r="J3368" s="1"/>
      <c r="K3368" s="7">
        <v>0</v>
      </c>
    </row>
    <row r="3369" spans="1:11" x14ac:dyDescent="0.2">
      <c r="A3369" s="1">
        <v>3368</v>
      </c>
      <c r="B3369" s="1" t="s">
        <v>654</v>
      </c>
      <c r="C3369" s="1">
        <v>95</v>
      </c>
      <c r="D3369" s="1" t="s">
        <v>347</v>
      </c>
      <c r="E3369" s="1" t="s">
        <v>188</v>
      </c>
      <c r="F3369" s="1" t="s">
        <v>1</v>
      </c>
      <c r="G3369" s="1" t="s">
        <v>353</v>
      </c>
      <c r="H3369" s="1" t="s">
        <v>271</v>
      </c>
      <c r="I3369" s="1" t="s">
        <v>272</v>
      </c>
      <c r="J3369" s="1"/>
      <c r="K3369" s="7">
        <v>0</v>
      </c>
    </row>
    <row r="3370" spans="1:11" x14ac:dyDescent="0.2">
      <c r="A3370" s="1">
        <v>3369</v>
      </c>
      <c r="B3370" s="1" t="s">
        <v>654</v>
      </c>
      <c r="C3370" s="1">
        <v>95</v>
      </c>
      <c r="D3370" s="1" t="s">
        <v>347</v>
      </c>
      <c r="E3370" s="1" t="s">
        <v>188</v>
      </c>
      <c r="F3370" s="1" t="s">
        <v>8</v>
      </c>
      <c r="G3370" s="1" t="s">
        <v>353</v>
      </c>
      <c r="H3370" s="1" t="s">
        <v>273</v>
      </c>
      <c r="I3370" s="1" t="s">
        <v>274</v>
      </c>
      <c r="J3370" s="1"/>
      <c r="K3370" s="7">
        <v>3097</v>
      </c>
    </row>
    <row r="3371" spans="1:11" x14ac:dyDescent="0.2">
      <c r="A3371" s="1">
        <v>3370</v>
      </c>
      <c r="B3371" s="1" t="s">
        <v>654</v>
      </c>
      <c r="C3371" s="1">
        <v>95</v>
      </c>
      <c r="D3371" s="1" t="s">
        <v>347</v>
      </c>
      <c r="E3371" s="1" t="s">
        <v>188</v>
      </c>
      <c r="F3371" s="1" t="s">
        <v>1</v>
      </c>
      <c r="G3371" s="1" t="s">
        <v>353</v>
      </c>
      <c r="H3371" s="1" t="s">
        <v>275</v>
      </c>
      <c r="I3371" s="1" t="s">
        <v>276</v>
      </c>
      <c r="J3371" s="1"/>
      <c r="K3371" s="7">
        <v>35732.494801002831</v>
      </c>
    </row>
    <row r="3372" spans="1:11" x14ac:dyDescent="0.2">
      <c r="A3372" s="1">
        <v>3371</v>
      </c>
      <c r="B3372" s="1" t="s">
        <v>654</v>
      </c>
      <c r="C3372" s="1">
        <v>95</v>
      </c>
      <c r="D3372" s="1" t="s">
        <v>347</v>
      </c>
      <c r="E3372" s="1" t="s">
        <v>188</v>
      </c>
      <c r="F3372" s="1" t="s">
        <v>8</v>
      </c>
      <c r="G3372" s="1" t="s">
        <v>353</v>
      </c>
      <c r="H3372" s="1" t="s">
        <v>277</v>
      </c>
      <c r="I3372" s="1" t="s">
        <v>278</v>
      </c>
      <c r="J3372" s="1"/>
      <c r="K3372" s="7">
        <v>339064.49480100285</v>
      </c>
    </row>
    <row r="3373" spans="1:11" x14ac:dyDescent="0.2">
      <c r="A3373" s="1">
        <v>3372</v>
      </c>
      <c r="B3373" s="1" t="s">
        <v>654</v>
      </c>
      <c r="C3373" s="1">
        <v>95</v>
      </c>
      <c r="D3373" s="1" t="s">
        <v>347</v>
      </c>
      <c r="E3373" s="1" t="s">
        <v>188</v>
      </c>
      <c r="F3373" s="1" t="s">
        <v>1</v>
      </c>
      <c r="G3373" s="1" t="s">
        <v>353</v>
      </c>
      <c r="H3373" s="1" t="s">
        <v>279</v>
      </c>
      <c r="I3373" s="1" t="s">
        <v>280</v>
      </c>
      <c r="J3373" s="1"/>
      <c r="K3373" s="7">
        <v>0</v>
      </c>
    </row>
    <row r="3374" spans="1:11" x14ac:dyDescent="0.2">
      <c r="A3374" s="1">
        <v>3373</v>
      </c>
      <c r="B3374" s="1" t="s">
        <v>654</v>
      </c>
      <c r="C3374" s="1">
        <v>95</v>
      </c>
      <c r="D3374" s="1" t="s">
        <v>347</v>
      </c>
      <c r="E3374" s="1" t="s">
        <v>188</v>
      </c>
      <c r="F3374" s="1" t="s">
        <v>1</v>
      </c>
      <c r="G3374" s="1" t="s">
        <v>353</v>
      </c>
      <c r="H3374" s="1" t="s">
        <v>281</v>
      </c>
      <c r="I3374" s="1" t="s">
        <v>282</v>
      </c>
      <c r="J3374" s="1"/>
      <c r="K3374" s="7">
        <v>334</v>
      </c>
    </row>
    <row r="3375" spans="1:11" x14ac:dyDescent="0.2">
      <c r="A3375" s="1">
        <v>3374</v>
      </c>
      <c r="B3375" s="1" t="s">
        <v>654</v>
      </c>
      <c r="C3375" s="1">
        <v>95</v>
      </c>
      <c r="D3375" s="1" t="s">
        <v>347</v>
      </c>
      <c r="E3375" s="1" t="s">
        <v>188</v>
      </c>
      <c r="F3375" s="1" t="s">
        <v>8</v>
      </c>
      <c r="G3375" s="1" t="s">
        <v>353</v>
      </c>
      <c r="H3375" s="1" t="s">
        <v>283</v>
      </c>
      <c r="I3375" s="1" t="s">
        <v>284</v>
      </c>
      <c r="J3375" s="1"/>
      <c r="K3375" s="7">
        <v>339398.49480100285</v>
      </c>
    </row>
    <row r="3376" spans="1:11" x14ac:dyDescent="0.2">
      <c r="A3376" s="1">
        <v>3375</v>
      </c>
      <c r="B3376" s="1" t="s">
        <v>654</v>
      </c>
      <c r="C3376" s="1">
        <v>95</v>
      </c>
      <c r="D3376" s="1" t="s">
        <v>347</v>
      </c>
      <c r="E3376" s="1" t="s">
        <v>188</v>
      </c>
      <c r="F3376" s="1" t="s">
        <v>8</v>
      </c>
      <c r="G3376" s="1" t="s">
        <v>353</v>
      </c>
      <c r="H3376" s="1" t="s">
        <v>285</v>
      </c>
      <c r="I3376" s="1" t="s">
        <v>286</v>
      </c>
      <c r="J3376" s="1"/>
      <c r="K3376" s="7">
        <v>339580</v>
      </c>
    </row>
    <row r="3377" spans="1:11" x14ac:dyDescent="0.2">
      <c r="A3377" s="1">
        <v>3376</v>
      </c>
      <c r="B3377" s="1" t="s">
        <v>654</v>
      </c>
      <c r="C3377" s="1">
        <v>95</v>
      </c>
      <c r="D3377" s="1" t="s">
        <v>347</v>
      </c>
      <c r="E3377" s="1" t="s">
        <v>188</v>
      </c>
      <c r="F3377" s="1" t="s">
        <v>1</v>
      </c>
      <c r="G3377" s="1" t="s">
        <v>353</v>
      </c>
      <c r="H3377" s="1" t="s">
        <v>287</v>
      </c>
      <c r="I3377" s="1" t="s">
        <v>288</v>
      </c>
      <c r="J3377" s="1"/>
      <c r="K3377" s="7">
        <v>181.50519899715437</v>
      </c>
    </row>
    <row r="3378" spans="1:11" x14ac:dyDescent="0.2">
      <c r="A3378" s="1">
        <v>3377</v>
      </c>
      <c r="B3378" s="1" t="s">
        <v>654</v>
      </c>
      <c r="C3378" s="1">
        <v>95</v>
      </c>
      <c r="D3378" s="1" t="s">
        <v>347</v>
      </c>
      <c r="E3378" s="1" t="s">
        <v>289</v>
      </c>
      <c r="F3378" s="1" t="s">
        <v>1</v>
      </c>
      <c r="G3378" s="1" t="s">
        <v>353</v>
      </c>
      <c r="H3378" s="1" t="s">
        <v>290</v>
      </c>
      <c r="I3378" s="1" t="s">
        <v>291</v>
      </c>
      <c r="J3378" s="1"/>
      <c r="K3378" s="7">
        <v>0</v>
      </c>
    </row>
    <row r="3379" spans="1:11" x14ac:dyDescent="0.2">
      <c r="A3379" s="1">
        <v>3378</v>
      </c>
      <c r="B3379" s="1" t="s">
        <v>654</v>
      </c>
      <c r="C3379" s="1">
        <v>95</v>
      </c>
      <c r="D3379" s="1" t="s">
        <v>347</v>
      </c>
      <c r="E3379" s="1" t="s">
        <v>289</v>
      </c>
      <c r="F3379" s="1" t="s">
        <v>1</v>
      </c>
      <c r="G3379" s="1" t="s">
        <v>353</v>
      </c>
      <c r="H3379" s="1" t="s">
        <v>292</v>
      </c>
      <c r="I3379" s="1" t="s">
        <v>293</v>
      </c>
      <c r="J3379" s="1"/>
      <c r="K3379" s="7">
        <v>0</v>
      </c>
    </row>
    <row r="3380" spans="1:11" x14ac:dyDescent="0.2">
      <c r="A3380" s="1">
        <v>3379</v>
      </c>
      <c r="B3380" s="1" t="s">
        <v>654</v>
      </c>
      <c r="C3380" s="1">
        <v>95</v>
      </c>
      <c r="D3380" s="1" t="s">
        <v>347</v>
      </c>
      <c r="E3380" s="1" t="s">
        <v>289</v>
      </c>
      <c r="F3380" s="1" t="s">
        <v>1</v>
      </c>
      <c r="G3380" s="1" t="s">
        <v>353</v>
      </c>
      <c r="H3380" s="1" t="s">
        <v>294</v>
      </c>
      <c r="I3380" s="1" t="s">
        <v>295</v>
      </c>
      <c r="J3380" s="1"/>
      <c r="K3380" s="7">
        <v>0</v>
      </c>
    </row>
    <row r="3381" spans="1:11" x14ac:dyDescent="0.2">
      <c r="A3381" s="1">
        <v>3380</v>
      </c>
      <c r="B3381" s="1" t="s">
        <v>654</v>
      </c>
      <c r="C3381" s="1">
        <v>95</v>
      </c>
      <c r="D3381" s="1" t="s">
        <v>347</v>
      </c>
      <c r="E3381" s="1" t="s">
        <v>289</v>
      </c>
      <c r="F3381" s="1" t="s">
        <v>1</v>
      </c>
      <c r="G3381" s="1" t="s">
        <v>353</v>
      </c>
      <c r="H3381" s="1" t="s">
        <v>296</v>
      </c>
      <c r="I3381" s="1" t="s">
        <v>297</v>
      </c>
      <c r="J3381" s="1"/>
      <c r="K3381" s="7">
        <v>0</v>
      </c>
    </row>
    <row r="3382" spans="1:11" x14ac:dyDescent="0.2">
      <c r="A3382" s="1">
        <v>3381</v>
      </c>
      <c r="B3382" s="1" t="s">
        <v>654</v>
      </c>
      <c r="C3382" s="1">
        <v>95</v>
      </c>
      <c r="D3382" s="1" t="s">
        <v>347</v>
      </c>
      <c r="E3382" s="1" t="s">
        <v>289</v>
      </c>
      <c r="F3382" s="1" t="s">
        <v>1</v>
      </c>
      <c r="G3382" s="1" t="s">
        <v>353</v>
      </c>
      <c r="H3382" s="1" t="s">
        <v>298</v>
      </c>
      <c r="I3382" s="1" t="s">
        <v>299</v>
      </c>
      <c r="J3382" s="1"/>
      <c r="K3382" s="7">
        <v>0</v>
      </c>
    </row>
    <row r="3383" spans="1:11" x14ac:dyDescent="0.2">
      <c r="A3383" s="1">
        <v>3382</v>
      </c>
      <c r="B3383" s="1" t="s">
        <v>654</v>
      </c>
      <c r="C3383" s="1">
        <v>95</v>
      </c>
      <c r="D3383" s="1" t="s">
        <v>347</v>
      </c>
      <c r="E3383" s="1" t="s">
        <v>289</v>
      </c>
      <c r="F3383" s="1" t="s">
        <v>1</v>
      </c>
      <c r="G3383" s="1" t="s">
        <v>353</v>
      </c>
      <c r="H3383" s="1" t="s">
        <v>300</v>
      </c>
      <c r="I3383" s="1" t="s">
        <v>301</v>
      </c>
      <c r="J3383" s="1"/>
      <c r="K3383" s="7">
        <v>0</v>
      </c>
    </row>
    <row r="3384" spans="1:11" x14ac:dyDescent="0.2">
      <c r="A3384" s="1">
        <v>3383</v>
      </c>
      <c r="B3384" s="1" t="s">
        <v>654</v>
      </c>
      <c r="C3384" s="1">
        <v>95</v>
      </c>
      <c r="D3384" s="1" t="s">
        <v>347</v>
      </c>
      <c r="E3384" s="1" t="s">
        <v>289</v>
      </c>
      <c r="F3384" s="1" t="s">
        <v>1</v>
      </c>
      <c r="G3384" s="1" t="s">
        <v>353</v>
      </c>
      <c r="H3384" s="1" t="s">
        <v>302</v>
      </c>
      <c r="I3384" s="1" t="s">
        <v>303</v>
      </c>
      <c r="J3384" s="1"/>
      <c r="K3384" s="7">
        <v>0</v>
      </c>
    </row>
    <row r="3385" spans="1:11" x14ac:dyDescent="0.2">
      <c r="A3385" s="1">
        <v>3384</v>
      </c>
      <c r="B3385" s="1" t="s">
        <v>654</v>
      </c>
      <c r="C3385" s="1">
        <v>95</v>
      </c>
      <c r="D3385" s="1" t="s">
        <v>347</v>
      </c>
      <c r="E3385" s="1" t="s">
        <v>289</v>
      </c>
      <c r="F3385" s="1" t="s">
        <v>8</v>
      </c>
      <c r="G3385" s="1" t="s">
        <v>353</v>
      </c>
      <c r="H3385" s="1" t="s">
        <v>304</v>
      </c>
      <c r="I3385" s="1" t="s">
        <v>305</v>
      </c>
      <c r="J3385" s="1"/>
      <c r="K3385" s="7">
        <v>0</v>
      </c>
    </row>
    <row r="3386" spans="1:11" x14ac:dyDescent="0.2">
      <c r="A3386" s="1">
        <v>3385</v>
      </c>
      <c r="B3386" s="1" t="s">
        <v>654</v>
      </c>
      <c r="C3386" s="1">
        <v>95</v>
      </c>
      <c r="D3386" s="1" t="s">
        <v>347</v>
      </c>
      <c r="E3386" s="1" t="s">
        <v>289</v>
      </c>
      <c r="F3386" s="1" t="s">
        <v>8</v>
      </c>
      <c r="G3386" s="1" t="s">
        <v>353</v>
      </c>
      <c r="H3386" s="1" t="s">
        <v>306</v>
      </c>
      <c r="I3386" s="1" t="s">
        <v>307</v>
      </c>
      <c r="J3386" s="1"/>
      <c r="K3386" s="7">
        <v>334</v>
      </c>
    </row>
    <row r="3387" spans="1:11" x14ac:dyDescent="0.2">
      <c r="A3387" s="1">
        <v>3386</v>
      </c>
      <c r="B3387" s="1" t="s">
        <v>654</v>
      </c>
      <c r="C3387" s="1">
        <v>95</v>
      </c>
      <c r="D3387" s="1" t="s">
        <v>347</v>
      </c>
      <c r="E3387" s="1" t="s">
        <v>289</v>
      </c>
      <c r="F3387" s="1" t="s">
        <v>1</v>
      </c>
      <c r="G3387" s="1" t="s">
        <v>353</v>
      </c>
      <c r="H3387" s="1" t="s">
        <v>308</v>
      </c>
      <c r="I3387" s="1" t="s">
        <v>309</v>
      </c>
      <c r="J3387" s="1"/>
      <c r="K3387" s="7">
        <v>0</v>
      </c>
    </row>
    <row r="3388" spans="1:11" x14ac:dyDescent="0.2">
      <c r="A3388" s="1">
        <v>3387</v>
      </c>
      <c r="B3388" s="1" t="s">
        <v>654</v>
      </c>
      <c r="C3388" s="1">
        <v>95</v>
      </c>
      <c r="D3388" s="1" t="s">
        <v>347</v>
      </c>
      <c r="E3388" s="1" t="s">
        <v>289</v>
      </c>
      <c r="F3388" s="1" t="s">
        <v>1</v>
      </c>
      <c r="G3388" s="1" t="s">
        <v>353</v>
      </c>
      <c r="H3388" s="1" t="s">
        <v>310</v>
      </c>
      <c r="I3388" s="1" t="s">
        <v>311</v>
      </c>
      <c r="J3388" s="1"/>
      <c r="K3388" s="7"/>
    </row>
    <row r="3389" spans="1:11" x14ac:dyDescent="0.2">
      <c r="A3389" s="1">
        <v>3388</v>
      </c>
      <c r="B3389" s="1" t="s">
        <v>654</v>
      </c>
      <c r="C3389" s="1">
        <v>95</v>
      </c>
      <c r="D3389" s="1" t="s">
        <v>347</v>
      </c>
      <c r="E3389" s="1" t="s">
        <v>289</v>
      </c>
      <c r="F3389" s="1" t="s">
        <v>1</v>
      </c>
      <c r="G3389" s="1" t="s">
        <v>353</v>
      </c>
      <c r="H3389" s="1" t="s">
        <v>312</v>
      </c>
      <c r="I3389" s="1" t="s">
        <v>313</v>
      </c>
      <c r="J3389" s="1"/>
      <c r="K3389" s="7">
        <v>334</v>
      </c>
    </row>
    <row r="3390" spans="1:11" x14ac:dyDescent="0.2">
      <c r="A3390" s="1">
        <v>3389</v>
      </c>
      <c r="B3390" s="1" t="s">
        <v>655</v>
      </c>
      <c r="C3390" s="1">
        <v>17</v>
      </c>
      <c r="D3390" s="1" t="s">
        <v>348</v>
      </c>
      <c r="E3390" s="1" t="s">
        <v>0</v>
      </c>
      <c r="F3390" s="1" t="s">
        <v>1</v>
      </c>
      <c r="G3390" s="1" t="s">
        <v>353</v>
      </c>
      <c r="H3390" s="1" t="s">
        <v>2</v>
      </c>
      <c r="I3390" s="1" t="s">
        <v>3</v>
      </c>
      <c r="J3390" s="1"/>
      <c r="K3390" s="234"/>
    </row>
    <row r="3391" spans="1:11" x14ac:dyDescent="0.2">
      <c r="A3391" s="1">
        <v>3390</v>
      </c>
      <c r="B3391" s="1" t="s">
        <v>655</v>
      </c>
      <c r="C3391" s="1">
        <v>17</v>
      </c>
      <c r="D3391" s="1" t="s">
        <v>348</v>
      </c>
      <c r="E3391" s="1" t="s">
        <v>0</v>
      </c>
      <c r="F3391" s="1" t="s">
        <v>1</v>
      </c>
      <c r="G3391" s="1" t="s">
        <v>353</v>
      </c>
      <c r="H3391" s="1" t="s">
        <v>4</v>
      </c>
      <c r="I3391" s="1" t="s">
        <v>5</v>
      </c>
      <c r="J3391" s="1"/>
      <c r="K3391" s="234"/>
    </row>
    <row r="3392" spans="1:11" x14ac:dyDescent="0.2">
      <c r="A3392" s="1">
        <v>3391</v>
      </c>
      <c r="B3392" s="1" t="s">
        <v>655</v>
      </c>
      <c r="C3392" s="1">
        <v>17</v>
      </c>
      <c r="D3392" s="1" t="s">
        <v>348</v>
      </c>
      <c r="E3392" s="1" t="s">
        <v>0</v>
      </c>
      <c r="F3392" s="1" t="s">
        <v>1</v>
      </c>
      <c r="G3392" s="1" t="s">
        <v>353</v>
      </c>
      <c r="H3392" s="1" t="s">
        <v>6</v>
      </c>
      <c r="I3392" s="1" t="s">
        <v>7</v>
      </c>
      <c r="J3392" s="1"/>
      <c r="K3392" s="234"/>
    </row>
    <row r="3393" spans="1:11" x14ac:dyDescent="0.2">
      <c r="A3393" s="1">
        <v>3392</v>
      </c>
      <c r="B3393" s="1" t="s">
        <v>655</v>
      </c>
      <c r="C3393" s="1">
        <v>17</v>
      </c>
      <c r="D3393" s="1" t="s">
        <v>348</v>
      </c>
      <c r="E3393" s="1" t="s">
        <v>0</v>
      </c>
      <c r="F3393" s="1" t="s">
        <v>8</v>
      </c>
      <c r="G3393" s="1" t="s">
        <v>353</v>
      </c>
      <c r="H3393" s="1" t="s">
        <v>9</v>
      </c>
      <c r="I3393" s="1" t="s">
        <v>10</v>
      </c>
      <c r="J3393" s="1"/>
      <c r="K3393" s="235"/>
    </row>
    <row r="3394" spans="1:11" x14ac:dyDescent="0.2">
      <c r="A3394" s="1">
        <v>3393</v>
      </c>
      <c r="B3394" s="1" t="s">
        <v>655</v>
      </c>
      <c r="C3394" s="1">
        <v>17</v>
      </c>
      <c r="D3394" s="1" t="s">
        <v>348</v>
      </c>
      <c r="E3394" s="1" t="s">
        <v>0</v>
      </c>
      <c r="F3394" s="1" t="s">
        <v>1</v>
      </c>
      <c r="G3394" s="1" t="s">
        <v>353</v>
      </c>
      <c r="H3394" s="1" t="s">
        <v>11</v>
      </c>
      <c r="I3394" s="1" t="s">
        <v>12</v>
      </c>
      <c r="J3394" s="1"/>
      <c r="K3394" s="234"/>
    </row>
    <row r="3395" spans="1:11" x14ac:dyDescent="0.2">
      <c r="A3395" s="1">
        <v>3394</v>
      </c>
      <c r="B3395" s="1" t="s">
        <v>655</v>
      </c>
      <c r="C3395" s="1">
        <v>17</v>
      </c>
      <c r="D3395" s="1" t="s">
        <v>348</v>
      </c>
      <c r="E3395" s="1" t="s">
        <v>0</v>
      </c>
      <c r="F3395" s="1" t="s">
        <v>1</v>
      </c>
      <c r="G3395" s="1" t="s">
        <v>353</v>
      </c>
      <c r="H3395" s="1" t="s">
        <v>13</v>
      </c>
      <c r="I3395" s="1" t="s">
        <v>14</v>
      </c>
      <c r="J3395" s="1"/>
      <c r="K3395" s="234"/>
    </row>
    <row r="3396" spans="1:11" x14ac:dyDescent="0.2">
      <c r="A3396" s="1">
        <v>3395</v>
      </c>
      <c r="B3396" s="1" t="s">
        <v>655</v>
      </c>
      <c r="C3396" s="1">
        <v>17</v>
      </c>
      <c r="D3396" s="1" t="s">
        <v>348</v>
      </c>
      <c r="E3396" s="1" t="s">
        <v>0</v>
      </c>
      <c r="F3396" s="1" t="s">
        <v>8</v>
      </c>
      <c r="G3396" s="1" t="s">
        <v>353</v>
      </c>
      <c r="H3396" s="1" t="s">
        <v>15</v>
      </c>
      <c r="I3396" s="1" t="s">
        <v>16</v>
      </c>
      <c r="J3396" s="1"/>
      <c r="K3396" s="235"/>
    </row>
    <row r="3397" spans="1:11" x14ac:dyDescent="0.2">
      <c r="A3397" s="1">
        <v>3396</v>
      </c>
      <c r="B3397" s="1" t="s">
        <v>655</v>
      </c>
      <c r="C3397" s="1">
        <v>17</v>
      </c>
      <c r="D3397" s="1" t="s">
        <v>348</v>
      </c>
      <c r="E3397" s="1" t="s">
        <v>0</v>
      </c>
      <c r="F3397" s="1" t="s">
        <v>1</v>
      </c>
      <c r="G3397" s="1" t="s">
        <v>353</v>
      </c>
      <c r="H3397" s="1" t="s">
        <v>17</v>
      </c>
      <c r="I3397" s="1" t="s">
        <v>18</v>
      </c>
      <c r="J3397" s="1"/>
      <c r="K3397" s="234"/>
    </row>
    <row r="3398" spans="1:11" x14ac:dyDescent="0.2">
      <c r="A3398" s="1">
        <v>3397</v>
      </c>
      <c r="B3398" s="1" t="s">
        <v>655</v>
      </c>
      <c r="C3398" s="1">
        <v>17</v>
      </c>
      <c r="D3398" s="1" t="s">
        <v>348</v>
      </c>
      <c r="E3398" s="1" t="s">
        <v>0</v>
      </c>
      <c r="F3398" s="1" t="s">
        <v>1</v>
      </c>
      <c r="G3398" s="1" t="s">
        <v>353</v>
      </c>
      <c r="H3398" s="1" t="s">
        <v>19</v>
      </c>
      <c r="I3398" s="1" t="s">
        <v>20</v>
      </c>
      <c r="J3398" s="1"/>
      <c r="K3398" s="234"/>
    </row>
    <row r="3399" spans="1:11" x14ac:dyDescent="0.2">
      <c r="A3399" s="1">
        <v>3398</v>
      </c>
      <c r="B3399" s="1" t="s">
        <v>655</v>
      </c>
      <c r="C3399" s="1">
        <v>17</v>
      </c>
      <c r="D3399" s="1" t="s">
        <v>348</v>
      </c>
      <c r="E3399" s="1" t="s">
        <v>0</v>
      </c>
      <c r="F3399" s="1" t="s">
        <v>1</v>
      </c>
      <c r="G3399" s="1" t="s">
        <v>353</v>
      </c>
      <c r="H3399" s="1" t="s">
        <v>21</v>
      </c>
      <c r="I3399" s="1" t="s">
        <v>22</v>
      </c>
      <c r="J3399" s="1"/>
      <c r="K3399" s="234"/>
    </row>
    <row r="3400" spans="1:11" x14ac:dyDescent="0.2">
      <c r="A3400" s="1">
        <v>3399</v>
      </c>
      <c r="B3400" s="1" t="s">
        <v>655</v>
      </c>
      <c r="C3400" s="1">
        <v>17</v>
      </c>
      <c r="D3400" s="1" t="s">
        <v>348</v>
      </c>
      <c r="E3400" s="1" t="s">
        <v>0</v>
      </c>
      <c r="F3400" s="1" t="s">
        <v>1</v>
      </c>
      <c r="G3400" s="1" t="s">
        <v>353</v>
      </c>
      <c r="H3400" s="1" t="s">
        <v>23</v>
      </c>
      <c r="I3400" s="1" t="s">
        <v>24</v>
      </c>
      <c r="J3400" s="1"/>
      <c r="K3400" s="234">
        <v>301782</v>
      </c>
    </row>
    <row r="3401" spans="1:11" x14ac:dyDescent="0.2">
      <c r="A3401" s="1">
        <v>3400</v>
      </c>
      <c r="B3401" s="1" t="s">
        <v>655</v>
      </c>
      <c r="C3401" s="1">
        <v>17</v>
      </c>
      <c r="D3401" s="1" t="s">
        <v>348</v>
      </c>
      <c r="E3401" s="1" t="s">
        <v>0</v>
      </c>
      <c r="F3401" s="1" t="s">
        <v>1</v>
      </c>
      <c r="G3401" s="1" t="s">
        <v>353</v>
      </c>
      <c r="H3401" s="1" t="s">
        <v>25</v>
      </c>
      <c r="I3401" s="1" t="s">
        <v>26</v>
      </c>
      <c r="J3401" s="1"/>
      <c r="K3401" s="234"/>
    </row>
    <row r="3402" spans="1:11" x14ac:dyDescent="0.2">
      <c r="A3402" s="1">
        <v>3401</v>
      </c>
      <c r="B3402" s="1" t="s">
        <v>655</v>
      </c>
      <c r="C3402" s="1">
        <v>17</v>
      </c>
      <c r="D3402" s="1" t="s">
        <v>348</v>
      </c>
      <c r="E3402" s="1" t="s">
        <v>0</v>
      </c>
      <c r="F3402" s="1" t="s">
        <v>1</v>
      </c>
      <c r="G3402" s="1" t="s">
        <v>353</v>
      </c>
      <c r="H3402" s="1" t="s">
        <v>27</v>
      </c>
      <c r="I3402" s="1" t="s">
        <v>28</v>
      </c>
      <c r="J3402" s="1"/>
      <c r="K3402" s="234"/>
    </row>
    <row r="3403" spans="1:11" x14ac:dyDescent="0.2">
      <c r="A3403" s="1">
        <v>3402</v>
      </c>
      <c r="B3403" s="1" t="s">
        <v>655</v>
      </c>
      <c r="C3403" s="1">
        <v>17</v>
      </c>
      <c r="D3403" s="1" t="s">
        <v>348</v>
      </c>
      <c r="E3403" s="1" t="s">
        <v>0</v>
      </c>
      <c r="F3403" s="1" t="s">
        <v>1</v>
      </c>
      <c r="G3403" s="1" t="s">
        <v>353</v>
      </c>
      <c r="H3403" s="1" t="s">
        <v>29</v>
      </c>
      <c r="I3403" s="1" t="s">
        <v>30</v>
      </c>
      <c r="J3403" s="1"/>
      <c r="K3403" s="234"/>
    </row>
    <row r="3404" spans="1:11" x14ac:dyDescent="0.2">
      <c r="A3404" s="1">
        <v>3403</v>
      </c>
      <c r="B3404" s="1" t="s">
        <v>655</v>
      </c>
      <c r="C3404" s="1">
        <v>17</v>
      </c>
      <c r="D3404" s="1" t="s">
        <v>348</v>
      </c>
      <c r="E3404" s="1" t="s">
        <v>0</v>
      </c>
      <c r="F3404" s="1" t="s">
        <v>1</v>
      </c>
      <c r="G3404" s="1" t="s">
        <v>353</v>
      </c>
      <c r="H3404" s="1" t="s">
        <v>31</v>
      </c>
      <c r="I3404" s="1" t="s">
        <v>32</v>
      </c>
      <c r="J3404" s="1"/>
      <c r="K3404" s="234"/>
    </row>
    <row r="3405" spans="1:11" x14ac:dyDescent="0.2">
      <c r="A3405" s="1">
        <v>3404</v>
      </c>
      <c r="B3405" s="1" t="s">
        <v>655</v>
      </c>
      <c r="C3405" s="1">
        <v>17</v>
      </c>
      <c r="D3405" s="1" t="s">
        <v>348</v>
      </c>
      <c r="E3405" s="1" t="s">
        <v>0</v>
      </c>
      <c r="F3405" s="1" t="s">
        <v>1</v>
      </c>
      <c r="G3405" s="1" t="s">
        <v>353</v>
      </c>
      <c r="H3405" s="1" t="s">
        <v>33</v>
      </c>
      <c r="I3405" s="1" t="s">
        <v>34</v>
      </c>
      <c r="J3405" s="1"/>
      <c r="K3405" s="234"/>
    </row>
    <row r="3406" spans="1:11" x14ac:dyDescent="0.2">
      <c r="A3406" s="1">
        <v>3405</v>
      </c>
      <c r="B3406" s="1" t="s">
        <v>655</v>
      </c>
      <c r="C3406" s="1">
        <v>17</v>
      </c>
      <c r="D3406" s="1" t="s">
        <v>348</v>
      </c>
      <c r="E3406" s="1" t="s">
        <v>0</v>
      </c>
      <c r="F3406" s="1" t="s">
        <v>1</v>
      </c>
      <c r="G3406" s="1" t="s">
        <v>353</v>
      </c>
      <c r="H3406" s="1" t="s">
        <v>35</v>
      </c>
      <c r="I3406" s="1" t="s">
        <v>36</v>
      </c>
      <c r="J3406" s="1"/>
      <c r="K3406" s="234"/>
    </row>
    <row r="3407" spans="1:11" x14ac:dyDescent="0.2">
      <c r="A3407" s="1">
        <v>3406</v>
      </c>
      <c r="B3407" s="1" t="s">
        <v>655</v>
      </c>
      <c r="C3407" s="1">
        <v>17</v>
      </c>
      <c r="D3407" s="1" t="s">
        <v>348</v>
      </c>
      <c r="E3407" s="1" t="s">
        <v>0</v>
      </c>
      <c r="F3407" s="1" t="s">
        <v>1</v>
      </c>
      <c r="G3407" s="1" t="s">
        <v>353</v>
      </c>
      <c r="H3407" s="1" t="s">
        <v>37</v>
      </c>
      <c r="I3407" s="1" t="s">
        <v>38</v>
      </c>
      <c r="J3407" s="1"/>
      <c r="K3407" s="234"/>
    </row>
    <row r="3408" spans="1:11" x14ac:dyDescent="0.2">
      <c r="A3408" s="1">
        <v>3407</v>
      </c>
      <c r="B3408" s="1" t="s">
        <v>655</v>
      </c>
      <c r="C3408" s="1">
        <v>17</v>
      </c>
      <c r="D3408" s="1" t="s">
        <v>348</v>
      </c>
      <c r="E3408" s="1" t="s">
        <v>0</v>
      </c>
      <c r="F3408" s="1" t="s">
        <v>1</v>
      </c>
      <c r="G3408" s="1" t="s">
        <v>353</v>
      </c>
      <c r="H3408" s="1" t="s">
        <v>39</v>
      </c>
      <c r="I3408" s="1" t="s">
        <v>40</v>
      </c>
      <c r="J3408" s="1"/>
      <c r="K3408" s="234"/>
    </row>
    <row r="3409" spans="1:11" x14ac:dyDescent="0.2">
      <c r="A3409" s="1">
        <v>3408</v>
      </c>
      <c r="B3409" s="1" t="s">
        <v>655</v>
      </c>
      <c r="C3409" s="1">
        <v>17</v>
      </c>
      <c r="D3409" s="1" t="s">
        <v>348</v>
      </c>
      <c r="E3409" s="1" t="s">
        <v>0</v>
      </c>
      <c r="F3409" s="1" t="s">
        <v>1</v>
      </c>
      <c r="G3409" s="1" t="s">
        <v>353</v>
      </c>
      <c r="H3409" s="1" t="s">
        <v>41</v>
      </c>
      <c r="I3409" s="1" t="s">
        <v>42</v>
      </c>
      <c r="J3409" s="1"/>
      <c r="K3409" s="234"/>
    </row>
    <row r="3410" spans="1:11" x14ac:dyDescent="0.2">
      <c r="A3410" s="1">
        <v>3409</v>
      </c>
      <c r="B3410" s="1" t="s">
        <v>655</v>
      </c>
      <c r="C3410" s="1">
        <v>17</v>
      </c>
      <c r="D3410" s="1" t="s">
        <v>348</v>
      </c>
      <c r="E3410" s="1" t="s">
        <v>0</v>
      </c>
      <c r="F3410" s="1" t="s">
        <v>1</v>
      </c>
      <c r="G3410" s="1" t="s">
        <v>353</v>
      </c>
      <c r="H3410" s="1" t="s">
        <v>43</v>
      </c>
      <c r="I3410" s="1" t="s">
        <v>44</v>
      </c>
      <c r="J3410" s="1"/>
      <c r="K3410" s="234"/>
    </row>
    <row r="3411" spans="1:11" x14ac:dyDescent="0.2">
      <c r="A3411" s="1">
        <v>3410</v>
      </c>
      <c r="B3411" s="1" t="s">
        <v>655</v>
      </c>
      <c r="C3411" s="1">
        <v>17</v>
      </c>
      <c r="D3411" s="1" t="s">
        <v>348</v>
      </c>
      <c r="E3411" s="1" t="s">
        <v>0</v>
      </c>
      <c r="F3411" s="1" t="s">
        <v>1</v>
      </c>
      <c r="G3411" s="1" t="s">
        <v>353</v>
      </c>
      <c r="H3411" s="1" t="s">
        <v>45</v>
      </c>
      <c r="I3411" s="1" t="s">
        <v>46</v>
      </c>
      <c r="J3411" s="1"/>
      <c r="K3411" s="234"/>
    </row>
    <row r="3412" spans="1:11" x14ac:dyDescent="0.2">
      <c r="A3412" s="1">
        <v>3411</v>
      </c>
      <c r="B3412" s="1" t="s">
        <v>655</v>
      </c>
      <c r="C3412" s="1">
        <v>17</v>
      </c>
      <c r="D3412" s="1" t="s">
        <v>348</v>
      </c>
      <c r="E3412" s="1" t="s">
        <v>0</v>
      </c>
      <c r="F3412" s="1" t="s">
        <v>1</v>
      </c>
      <c r="G3412" s="1" t="s">
        <v>353</v>
      </c>
      <c r="H3412" s="1" t="s">
        <v>47</v>
      </c>
      <c r="I3412" s="1" t="s">
        <v>48</v>
      </c>
      <c r="J3412" s="1"/>
      <c r="K3412" s="234"/>
    </row>
    <row r="3413" spans="1:11" x14ac:dyDescent="0.2">
      <c r="A3413" s="1">
        <v>3412</v>
      </c>
      <c r="B3413" s="1" t="s">
        <v>655</v>
      </c>
      <c r="C3413" s="1">
        <v>17</v>
      </c>
      <c r="D3413" s="1" t="s">
        <v>348</v>
      </c>
      <c r="E3413" s="1" t="s">
        <v>0</v>
      </c>
      <c r="F3413" s="1" t="s">
        <v>1</v>
      </c>
      <c r="G3413" s="1" t="s">
        <v>353</v>
      </c>
      <c r="H3413" s="1" t="s">
        <v>49</v>
      </c>
      <c r="I3413" s="1" t="s">
        <v>50</v>
      </c>
      <c r="J3413" s="1"/>
      <c r="K3413" s="234"/>
    </row>
    <row r="3414" spans="1:11" x14ac:dyDescent="0.2">
      <c r="A3414" s="1">
        <v>3413</v>
      </c>
      <c r="B3414" s="1" t="s">
        <v>655</v>
      </c>
      <c r="C3414" s="1">
        <v>17</v>
      </c>
      <c r="D3414" s="1" t="s">
        <v>348</v>
      </c>
      <c r="E3414" s="1" t="s">
        <v>0</v>
      </c>
      <c r="F3414" s="1" t="s">
        <v>1</v>
      </c>
      <c r="G3414" s="1" t="s">
        <v>353</v>
      </c>
      <c r="H3414" s="1" t="s">
        <v>51</v>
      </c>
      <c r="I3414" s="1" t="s">
        <v>52</v>
      </c>
      <c r="J3414" s="1"/>
      <c r="K3414" s="234"/>
    </row>
    <row r="3415" spans="1:11" x14ac:dyDescent="0.2">
      <c r="A3415" s="1">
        <v>3414</v>
      </c>
      <c r="B3415" s="1" t="s">
        <v>655</v>
      </c>
      <c r="C3415" s="1">
        <v>17</v>
      </c>
      <c r="D3415" s="1" t="s">
        <v>348</v>
      </c>
      <c r="E3415" s="1" t="s">
        <v>0</v>
      </c>
      <c r="F3415" s="1" t="s">
        <v>1</v>
      </c>
      <c r="G3415" s="1" t="s">
        <v>353</v>
      </c>
      <c r="H3415" s="1" t="s">
        <v>53</v>
      </c>
      <c r="I3415" s="1" t="s">
        <v>54</v>
      </c>
      <c r="J3415" s="1"/>
      <c r="K3415" s="234"/>
    </row>
    <row r="3416" spans="1:11" x14ac:dyDescent="0.2">
      <c r="A3416" s="1">
        <v>3415</v>
      </c>
      <c r="B3416" s="1" t="s">
        <v>655</v>
      </c>
      <c r="C3416" s="1">
        <v>17</v>
      </c>
      <c r="D3416" s="1" t="s">
        <v>348</v>
      </c>
      <c r="E3416" s="1" t="s">
        <v>0</v>
      </c>
      <c r="F3416" s="1" t="s">
        <v>1</v>
      </c>
      <c r="G3416" s="1" t="s">
        <v>353</v>
      </c>
      <c r="H3416" s="1" t="s">
        <v>55</v>
      </c>
      <c r="I3416" s="1" t="s">
        <v>56</v>
      </c>
      <c r="J3416" s="1"/>
      <c r="K3416" s="234"/>
    </row>
    <row r="3417" spans="1:11" x14ac:dyDescent="0.2">
      <c r="A3417" s="1">
        <v>3416</v>
      </c>
      <c r="B3417" s="1" t="s">
        <v>655</v>
      </c>
      <c r="C3417" s="1">
        <v>17</v>
      </c>
      <c r="D3417" s="1" t="s">
        <v>348</v>
      </c>
      <c r="E3417" s="1" t="s">
        <v>0</v>
      </c>
      <c r="F3417" s="1" t="s">
        <v>1</v>
      </c>
      <c r="G3417" s="1" t="s">
        <v>353</v>
      </c>
      <c r="H3417" s="1" t="s">
        <v>57</v>
      </c>
      <c r="I3417" s="1" t="s">
        <v>58</v>
      </c>
      <c r="J3417" s="1"/>
      <c r="K3417" s="234"/>
    </row>
    <row r="3418" spans="1:11" x14ac:dyDescent="0.2">
      <c r="A3418" s="1">
        <v>3417</v>
      </c>
      <c r="B3418" s="1" t="s">
        <v>655</v>
      </c>
      <c r="C3418" s="1">
        <v>17</v>
      </c>
      <c r="D3418" s="1" t="s">
        <v>348</v>
      </c>
      <c r="E3418" s="1" t="s">
        <v>0</v>
      </c>
      <c r="F3418" s="1" t="s">
        <v>1</v>
      </c>
      <c r="G3418" s="1" t="s">
        <v>353</v>
      </c>
      <c r="H3418" s="1" t="s">
        <v>59</v>
      </c>
      <c r="I3418" s="1" t="s">
        <v>60</v>
      </c>
      <c r="J3418" s="1"/>
      <c r="K3418" s="234">
        <v>1013</v>
      </c>
    </row>
    <row r="3419" spans="1:11" x14ac:dyDescent="0.2">
      <c r="A3419" s="1">
        <v>3418</v>
      </c>
      <c r="B3419" s="1" t="s">
        <v>655</v>
      </c>
      <c r="C3419" s="1">
        <v>17</v>
      </c>
      <c r="D3419" s="1" t="s">
        <v>348</v>
      </c>
      <c r="E3419" s="1" t="s">
        <v>0</v>
      </c>
      <c r="F3419" s="1" t="s">
        <v>1</v>
      </c>
      <c r="G3419" s="1" t="s">
        <v>353</v>
      </c>
      <c r="H3419" s="1" t="s">
        <v>61</v>
      </c>
      <c r="I3419" s="1" t="s">
        <v>62</v>
      </c>
      <c r="J3419" s="1"/>
      <c r="K3419" s="234"/>
    </row>
    <row r="3420" spans="1:11" x14ac:dyDescent="0.2">
      <c r="A3420" s="1">
        <v>3419</v>
      </c>
      <c r="B3420" s="1" t="s">
        <v>655</v>
      </c>
      <c r="C3420" s="1">
        <v>17</v>
      </c>
      <c r="D3420" s="1" t="s">
        <v>348</v>
      </c>
      <c r="E3420" s="1" t="s">
        <v>0</v>
      </c>
      <c r="F3420" s="1" t="s">
        <v>1</v>
      </c>
      <c r="G3420" s="1" t="s">
        <v>353</v>
      </c>
      <c r="H3420" s="1" t="s">
        <v>63</v>
      </c>
      <c r="I3420" s="1" t="s">
        <v>64</v>
      </c>
      <c r="J3420" s="1"/>
      <c r="K3420" s="234"/>
    </row>
    <row r="3421" spans="1:11" x14ac:dyDescent="0.2">
      <c r="A3421" s="1">
        <v>3420</v>
      </c>
      <c r="B3421" s="1" t="s">
        <v>655</v>
      </c>
      <c r="C3421" s="1">
        <v>17</v>
      </c>
      <c r="D3421" s="1" t="s">
        <v>348</v>
      </c>
      <c r="E3421" s="1" t="s">
        <v>0</v>
      </c>
      <c r="F3421" s="1" t="s">
        <v>1</v>
      </c>
      <c r="G3421" s="1" t="s">
        <v>353</v>
      </c>
      <c r="H3421" s="1" t="s">
        <v>65</v>
      </c>
      <c r="I3421" s="1" t="s">
        <v>66</v>
      </c>
      <c r="J3421" s="1"/>
      <c r="K3421" s="234"/>
    </row>
    <row r="3422" spans="1:11" x14ac:dyDescent="0.2">
      <c r="A3422" s="1">
        <v>3421</v>
      </c>
      <c r="B3422" s="1" t="s">
        <v>655</v>
      </c>
      <c r="C3422" s="1">
        <v>17</v>
      </c>
      <c r="D3422" s="1" t="s">
        <v>348</v>
      </c>
      <c r="E3422" s="1" t="s">
        <v>0</v>
      </c>
      <c r="F3422" s="1" t="s">
        <v>1</v>
      </c>
      <c r="G3422" s="1" t="s">
        <v>353</v>
      </c>
      <c r="H3422" s="1" t="s">
        <v>67</v>
      </c>
      <c r="I3422" s="1" t="s">
        <v>68</v>
      </c>
      <c r="J3422" s="1"/>
      <c r="K3422" s="234"/>
    </row>
    <row r="3423" spans="1:11" x14ac:dyDescent="0.2">
      <c r="A3423" s="1">
        <v>3422</v>
      </c>
      <c r="B3423" s="1" t="s">
        <v>655</v>
      </c>
      <c r="C3423" s="1">
        <v>17</v>
      </c>
      <c r="D3423" s="1" t="s">
        <v>348</v>
      </c>
      <c r="E3423" s="1" t="s">
        <v>0</v>
      </c>
      <c r="F3423" s="1" t="s">
        <v>1</v>
      </c>
      <c r="G3423" s="1" t="s">
        <v>353</v>
      </c>
      <c r="H3423" s="1" t="s">
        <v>69</v>
      </c>
      <c r="I3423" s="1" t="s">
        <v>70</v>
      </c>
      <c r="J3423" s="1"/>
      <c r="K3423" s="234"/>
    </row>
    <row r="3424" spans="1:11" x14ac:dyDescent="0.2">
      <c r="A3424" s="1">
        <v>3423</v>
      </c>
      <c r="B3424" s="1" t="s">
        <v>655</v>
      </c>
      <c r="C3424" s="1">
        <v>17</v>
      </c>
      <c r="D3424" s="1" t="s">
        <v>348</v>
      </c>
      <c r="E3424" s="1" t="s">
        <v>0</v>
      </c>
      <c r="F3424" s="1" t="s">
        <v>1</v>
      </c>
      <c r="G3424" s="1" t="s">
        <v>353</v>
      </c>
      <c r="H3424" s="1" t="s">
        <v>71</v>
      </c>
      <c r="I3424" s="1" t="s">
        <v>72</v>
      </c>
      <c r="J3424" s="1"/>
      <c r="K3424" s="234"/>
    </row>
    <row r="3425" spans="1:11" x14ac:dyDescent="0.2">
      <c r="A3425" s="1">
        <v>3424</v>
      </c>
      <c r="B3425" s="1" t="s">
        <v>655</v>
      </c>
      <c r="C3425" s="1">
        <v>17</v>
      </c>
      <c r="D3425" s="1" t="s">
        <v>348</v>
      </c>
      <c r="E3425" s="1" t="s">
        <v>0</v>
      </c>
      <c r="F3425" s="1" t="s">
        <v>1</v>
      </c>
      <c r="G3425" s="1" t="s">
        <v>353</v>
      </c>
      <c r="H3425" s="1" t="s">
        <v>73</v>
      </c>
      <c r="I3425" s="1" t="s">
        <v>74</v>
      </c>
      <c r="J3425" s="1"/>
      <c r="K3425" s="234"/>
    </row>
    <row r="3426" spans="1:11" x14ac:dyDescent="0.2">
      <c r="A3426" s="1">
        <v>3425</v>
      </c>
      <c r="B3426" s="1" t="s">
        <v>655</v>
      </c>
      <c r="C3426" s="1">
        <v>17</v>
      </c>
      <c r="D3426" s="1" t="s">
        <v>348</v>
      </c>
      <c r="E3426" s="1" t="s">
        <v>0</v>
      </c>
      <c r="F3426" s="1" t="s">
        <v>1</v>
      </c>
      <c r="G3426" s="1" t="s">
        <v>353</v>
      </c>
      <c r="H3426" s="1" t="s">
        <v>75</v>
      </c>
      <c r="I3426" s="1" t="s">
        <v>76</v>
      </c>
      <c r="J3426" s="1"/>
      <c r="K3426" s="234"/>
    </row>
    <row r="3427" spans="1:11" x14ac:dyDescent="0.2">
      <c r="A3427" s="1">
        <v>3426</v>
      </c>
      <c r="B3427" s="1" t="s">
        <v>655</v>
      </c>
      <c r="C3427" s="1">
        <v>17</v>
      </c>
      <c r="D3427" s="1" t="s">
        <v>348</v>
      </c>
      <c r="E3427" s="1" t="s">
        <v>0</v>
      </c>
      <c r="F3427" s="1" t="s">
        <v>1</v>
      </c>
      <c r="G3427" s="1" t="s">
        <v>353</v>
      </c>
      <c r="H3427" s="1" t="s">
        <v>77</v>
      </c>
      <c r="I3427" s="1" t="s">
        <v>78</v>
      </c>
      <c r="J3427" s="1"/>
      <c r="K3427" s="234"/>
    </row>
    <row r="3428" spans="1:11" x14ac:dyDescent="0.2">
      <c r="A3428" s="1">
        <v>3427</v>
      </c>
      <c r="B3428" s="1" t="s">
        <v>655</v>
      </c>
      <c r="C3428" s="1">
        <v>17</v>
      </c>
      <c r="D3428" s="1" t="s">
        <v>348</v>
      </c>
      <c r="E3428" s="1" t="s">
        <v>0</v>
      </c>
      <c r="F3428" s="1" t="s">
        <v>1</v>
      </c>
      <c r="G3428" s="1" t="s">
        <v>353</v>
      </c>
      <c r="H3428" s="1" t="s">
        <v>79</v>
      </c>
      <c r="I3428" s="1" t="s">
        <v>80</v>
      </c>
      <c r="J3428" s="1"/>
      <c r="K3428" s="234"/>
    </row>
    <row r="3429" spans="1:11" x14ac:dyDescent="0.2">
      <c r="A3429" s="1">
        <v>3428</v>
      </c>
      <c r="B3429" s="1" t="s">
        <v>655</v>
      </c>
      <c r="C3429" s="1">
        <v>17</v>
      </c>
      <c r="D3429" s="1" t="s">
        <v>348</v>
      </c>
      <c r="E3429" s="1" t="s">
        <v>0</v>
      </c>
      <c r="F3429" s="1" t="s">
        <v>1</v>
      </c>
      <c r="G3429" s="1" t="s">
        <v>353</v>
      </c>
      <c r="H3429" s="1" t="s">
        <v>81</v>
      </c>
      <c r="I3429" s="1" t="s">
        <v>82</v>
      </c>
      <c r="J3429" s="1"/>
      <c r="K3429" s="234"/>
    </row>
    <row r="3430" spans="1:11" x14ac:dyDescent="0.2">
      <c r="A3430" s="1">
        <v>3429</v>
      </c>
      <c r="B3430" s="1" t="s">
        <v>655</v>
      </c>
      <c r="C3430" s="1">
        <v>17</v>
      </c>
      <c r="D3430" s="1" t="s">
        <v>348</v>
      </c>
      <c r="E3430" s="1" t="s">
        <v>0</v>
      </c>
      <c r="F3430" s="1" t="s">
        <v>1</v>
      </c>
      <c r="G3430" s="1" t="s">
        <v>353</v>
      </c>
      <c r="H3430" s="1" t="s">
        <v>83</v>
      </c>
      <c r="I3430" s="1" t="s">
        <v>84</v>
      </c>
      <c r="J3430" s="1"/>
      <c r="K3430" s="234"/>
    </row>
    <row r="3431" spans="1:11" x14ac:dyDescent="0.2">
      <c r="A3431" s="1">
        <v>3430</v>
      </c>
      <c r="B3431" s="1" t="s">
        <v>655</v>
      </c>
      <c r="C3431" s="1">
        <v>17</v>
      </c>
      <c r="D3431" s="1" t="s">
        <v>348</v>
      </c>
      <c r="E3431" s="1" t="s">
        <v>0</v>
      </c>
      <c r="F3431" s="1" t="s">
        <v>1</v>
      </c>
      <c r="G3431" s="1" t="s">
        <v>353</v>
      </c>
      <c r="H3431" s="1" t="s">
        <v>85</v>
      </c>
      <c r="I3431" s="1" t="s">
        <v>86</v>
      </c>
      <c r="J3431" s="1"/>
      <c r="K3431" s="234"/>
    </row>
    <row r="3432" spans="1:11" x14ac:dyDescent="0.2">
      <c r="A3432" s="1">
        <v>3431</v>
      </c>
      <c r="B3432" s="1" t="s">
        <v>655</v>
      </c>
      <c r="C3432" s="1">
        <v>17</v>
      </c>
      <c r="D3432" s="1" t="s">
        <v>348</v>
      </c>
      <c r="E3432" s="1" t="s">
        <v>0</v>
      </c>
      <c r="F3432" s="1" t="s">
        <v>8</v>
      </c>
      <c r="G3432" s="1" t="s">
        <v>353</v>
      </c>
      <c r="H3432" s="1" t="s">
        <v>87</v>
      </c>
      <c r="I3432" s="1" t="s">
        <v>88</v>
      </c>
      <c r="J3432" s="1"/>
      <c r="K3432" s="236">
        <v>302795</v>
      </c>
    </row>
    <row r="3433" spans="1:11" x14ac:dyDescent="0.2">
      <c r="A3433" s="1">
        <v>3432</v>
      </c>
      <c r="B3433" s="1" t="s">
        <v>655</v>
      </c>
      <c r="C3433" s="1">
        <v>17</v>
      </c>
      <c r="D3433" s="1" t="s">
        <v>348</v>
      </c>
      <c r="E3433" s="1" t="s">
        <v>0</v>
      </c>
      <c r="F3433" s="1" t="s">
        <v>1</v>
      </c>
      <c r="G3433" s="1" t="s">
        <v>353</v>
      </c>
      <c r="H3433" s="1" t="s">
        <v>89</v>
      </c>
      <c r="I3433" s="1" t="s">
        <v>90</v>
      </c>
      <c r="J3433" s="1"/>
      <c r="K3433" s="234"/>
    </row>
    <row r="3434" spans="1:11" x14ac:dyDescent="0.2">
      <c r="A3434" s="1">
        <v>3433</v>
      </c>
      <c r="B3434" s="1" t="s">
        <v>655</v>
      </c>
      <c r="C3434" s="1">
        <v>17</v>
      </c>
      <c r="D3434" s="1" t="s">
        <v>348</v>
      </c>
      <c r="E3434" s="1" t="s">
        <v>0</v>
      </c>
      <c r="F3434" s="1" t="s">
        <v>1</v>
      </c>
      <c r="G3434" s="1" t="s">
        <v>353</v>
      </c>
      <c r="H3434" s="1" t="s">
        <v>91</v>
      </c>
      <c r="I3434" s="1" t="s">
        <v>92</v>
      </c>
      <c r="J3434" s="1"/>
      <c r="K3434" s="234"/>
    </row>
    <row r="3435" spans="1:11" x14ac:dyDescent="0.2">
      <c r="A3435" s="1">
        <v>3434</v>
      </c>
      <c r="B3435" s="1" t="s">
        <v>655</v>
      </c>
      <c r="C3435" s="1">
        <v>17</v>
      </c>
      <c r="D3435" s="1" t="s">
        <v>348</v>
      </c>
      <c r="E3435" s="1" t="s">
        <v>0</v>
      </c>
      <c r="F3435" s="1" t="s">
        <v>1</v>
      </c>
      <c r="G3435" s="1" t="s">
        <v>353</v>
      </c>
      <c r="H3435" s="1" t="s">
        <v>93</v>
      </c>
      <c r="I3435" s="1" t="s">
        <v>94</v>
      </c>
      <c r="J3435" s="1"/>
      <c r="K3435" s="234"/>
    </row>
    <row r="3436" spans="1:11" x14ac:dyDescent="0.2">
      <c r="A3436" s="1">
        <v>3435</v>
      </c>
      <c r="B3436" s="1" t="s">
        <v>655</v>
      </c>
      <c r="C3436" s="1">
        <v>17</v>
      </c>
      <c r="D3436" s="1" t="s">
        <v>348</v>
      </c>
      <c r="E3436" s="1" t="s">
        <v>0</v>
      </c>
      <c r="F3436" s="1" t="s">
        <v>1</v>
      </c>
      <c r="G3436" s="1" t="s">
        <v>353</v>
      </c>
      <c r="H3436" s="1" t="s">
        <v>95</v>
      </c>
      <c r="I3436" s="1" t="s">
        <v>96</v>
      </c>
      <c r="J3436" s="1"/>
      <c r="K3436" s="234"/>
    </row>
    <row r="3437" spans="1:11" x14ac:dyDescent="0.2">
      <c r="A3437" s="1">
        <v>3436</v>
      </c>
      <c r="B3437" s="1" t="s">
        <v>655</v>
      </c>
      <c r="C3437" s="1">
        <v>17</v>
      </c>
      <c r="D3437" s="1" t="s">
        <v>348</v>
      </c>
      <c r="E3437" s="1" t="s">
        <v>0</v>
      </c>
      <c r="F3437" s="1" t="s">
        <v>1</v>
      </c>
      <c r="G3437" s="1" t="s">
        <v>353</v>
      </c>
      <c r="H3437" s="1" t="s">
        <v>97</v>
      </c>
      <c r="I3437" s="1" t="s">
        <v>98</v>
      </c>
      <c r="J3437" s="1"/>
      <c r="K3437" s="234"/>
    </row>
    <row r="3438" spans="1:11" x14ac:dyDescent="0.2">
      <c r="A3438" s="1">
        <v>3437</v>
      </c>
      <c r="B3438" s="1" t="s">
        <v>655</v>
      </c>
      <c r="C3438" s="1">
        <v>17</v>
      </c>
      <c r="D3438" s="1" t="s">
        <v>348</v>
      </c>
      <c r="E3438" s="1" t="s">
        <v>0</v>
      </c>
      <c r="F3438" s="1" t="s">
        <v>1</v>
      </c>
      <c r="G3438" s="1" t="s">
        <v>353</v>
      </c>
      <c r="H3438" s="1" t="s">
        <v>99</v>
      </c>
      <c r="I3438" s="1" t="s">
        <v>100</v>
      </c>
      <c r="J3438" s="1"/>
      <c r="K3438" s="234"/>
    </row>
    <row r="3439" spans="1:11" x14ac:dyDescent="0.2">
      <c r="A3439" s="1">
        <v>3438</v>
      </c>
      <c r="B3439" s="1" t="s">
        <v>655</v>
      </c>
      <c r="C3439" s="1">
        <v>17</v>
      </c>
      <c r="D3439" s="1" t="s">
        <v>348</v>
      </c>
      <c r="E3439" s="1" t="s">
        <v>0</v>
      </c>
      <c r="F3439" s="1" t="s">
        <v>1</v>
      </c>
      <c r="G3439" s="1" t="s">
        <v>353</v>
      </c>
      <c r="H3439" s="1" t="s">
        <v>101</v>
      </c>
      <c r="I3439" s="1" t="s">
        <v>102</v>
      </c>
      <c r="J3439" s="1"/>
      <c r="K3439" s="234"/>
    </row>
    <row r="3440" spans="1:11" x14ac:dyDescent="0.2">
      <c r="A3440" s="1">
        <v>3439</v>
      </c>
      <c r="B3440" s="1" t="s">
        <v>655</v>
      </c>
      <c r="C3440" s="1">
        <v>17</v>
      </c>
      <c r="D3440" s="1" t="s">
        <v>348</v>
      </c>
      <c r="E3440" s="1" t="s">
        <v>0</v>
      </c>
      <c r="F3440" s="1" t="s">
        <v>1</v>
      </c>
      <c r="G3440" s="1" t="s">
        <v>353</v>
      </c>
      <c r="H3440" s="1" t="s">
        <v>103</v>
      </c>
      <c r="I3440" s="1" t="s">
        <v>104</v>
      </c>
      <c r="J3440" s="1"/>
      <c r="K3440" s="234"/>
    </row>
    <row r="3441" spans="1:11" x14ac:dyDescent="0.2">
      <c r="A3441" s="1">
        <v>3440</v>
      </c>
      <c r="B3441" s="1" t="s">
        <v>655</v>
      </c>
      <c r="C3441" s="1">
        <v>17</v>
      </c>
      <c r="D3441" s="1" t="s">
        <v>348</v>
      </c>
      <c r="E3441" s="1" t="s">
        <v>0</v>
      </c>
      <c r="F3441" s="1" t="s">
        <v>1</v>
      </c>
      <c r="G3441" s="1" t="s">
        <v>353</v>
      </c>
      <c r="H3441" s="1" t="s">
        <v>105</v>
      </c>
      <c r="I3441" s="1" t="s">
        <v>106</v>
      </c>
      <c r="J3441" s="1"/>
      <c r="K3441" s="234"/>
    </row>
    <row r="3442" spans="1:11" x14ac:dyDescent="0.2">
      <c r="A3442" s="1">
        <v>3441</v>
      </c>
      <c r="B3442" s="1" t="s">
        <v>655</v>
      </c>
      <c r="C3442" s="1">
        <v>17</v>
      </c>
      <c r="D3442" s="1" t="s">
        <v>348</v>
      </c>
      <c r="E3442" s="1" t="s">
        <v>0</v>
      </c>
      <c r="F3442" s="1" t="s">
        <v>8</v>
      </c>
      <c r="G3442" s="1" t="s">
        <v>353</v>
      </c>
      <c r="H3442" s="1" t="s">
        <v>107</v>
      </c>
      <c r="I3442" s="1" t="s">
        <v>108</v>
      </c>
      <c r="J3442" s="1"/>
      <c r="K3442" s="236">
        <v>302795</v>
      </c>
    </row>
    <row r="3443" spans="1:11" x14ac:dyDescent="0.2">
      <c r="A3443" s="1">
        <v>3442</v>
      </c>
      <c r="B3443" s="1" t="s">
        <v>655</v>
      </c>
      <c r="C3443" s="1">
        <v>17</v>
      </c>
      <c r="D3443" s="1" t="s">
        <v>348</v>
      </c>
      <c r="E3443" s="1" t="s">
        <v>109</v>
      </c>
      <c r="F3443" s="1" t="s">
        <v>1</v>
      </c>
      <c r="G3443" s="1" t="s">
        <v>354</v>
      </c>
      <c r="H3443" s="1" t="s">
        <v>110</v>
      </c>
      <c r="I3443" s="1" t="s">
        <v>111</v>
      </c>
      <c r="J3443" s="1">
        <v>1.1499999999999999</v>
      </c>
      <c r="K3443" s="7">
        <v>68031</v>
      </c>
    </row>
    <row r="3444" spans="1:11" x14ac:dyDescent="0.2">
      <c r="A3444" s="1">
        <v>3443</v>
      </c>
      <c r="B3444" s="1" t="s">
        <v>655</v>
      </c>
      <c r="C3444" s="1">
        <v>17</v>
      </c>
      <c r="D3444" s="1" t="s">
        <v>348</v>
      </c>
      <c r="E3444" s="1" t="s">
        <v>109</v>
      </c>
      <c r="F3444" s="1" t="s">
        <v>1</v>
      </c>
      <c r="G3444" s="1" t="s">
        <v>354</v>
      </c>
      <c r="H3444" s="1" t="s">
        <v>112</v>
      </c>
      <c r="I3444" s="1" t="s">
        <v>113</v>
      </c>
      <c r="J3444" s="1">
        <v>0.06</v>
      </c>
      <c r="K3444" s="7">
        <v>4926</v>
      </c>
    </row>
    <row r="3445" spans="1:11" x14ac:dyDescent="0.2">
      <c r="A3445" s="1">
        <v>3444</v>
      </c>
      <c r="B3445" s="1" t="s">
        <v>655</v>
      </c>
      <c r="C3445" s="1">
        <v>17</v>
      </c>
      <c r="D3445" s="1" t="s">
        <v>348</v>
      </c>
      <c r="E3445" s="1" t="s">
        <v>109</v>
      </c>
      <c r="F3445" s="1" t="s">
        <v>1</v>
      </c>
      <c r="G3445" s="1" t="s">
        <v>354</v>
      </c>
      <c r="H3445" s="1" t="s">
        <v>114</v>
      </c>
      <c r="I3445" s="1" t="s">
        <v>115</v>
      </c>
      <c r="J3445" s="1"/>
      <c r="K3445" s="7"/>
    </row>
    <row r="3446" spans="1:11" x14ac:dyDescent="0.2">
      <c r="A3446" s="1">
        <v>3445</v>
      </c>
      <c r="B3446" s="1" t="s">
        <v>655</v>
      </c>
      <c r="C3446" s="1">
        <v>17</v>
      </c>
      <c r="D3446" s="1" t="s">
        <v>348</v>
      </c>
      <c r="E3446" s="1" t="s">
        <v>109</v>
      </c>
      <c r="F3446" s="1" t="s">
        <v>1</v>
      </c>
      <c r="G3446" s="1" t="s">
        <v>355</v>
      </c>
      <c r="H3446" s="1" t="s">
        <v>116</v>
      </c>
      <c r="I3446" s="1" t="s">
        <v>117</v>
      </c>
      <c r="J3446" s="1"/>
      <c r="K3446" s="7"/>
    </row>
    <row r="3447" spans="1:11" x14ac:dyDescent="0.2">
      <c r="A3447" s="1">
        <v>3446</v>
      </c>
      <c r="B3447" s="1" t="s">
        <v>655</v>
      </c>
      <c r="C3447" s="1">
        <v>17</v>
      </c>
      <c r="D3447" s="1" t="s">
        <v>348</v>
      </c>
      <c r="E3447" s="1" t="s">
        <v>109</v>
      </c>
      <c r="F3447" s="1" t="s">
        <v>1</v>
      </c>
      <c r="G3447" s="1" t="s">
        <v>355</v>
      </c>
      <c r="H3447" s="1" t="s">
        <v>118</v>
      </c>
      <c r="I3447" s="1" t="s">
        <v>119</v>
      </c>
      <c r="J3447" s="1"/>
      <c r="K3447" s="7"/>
    </row>
    <row r="3448" spans="1:11" x14ac:dyDescent="0.2">
      <c r="A3448" s="1">
        <v>3447</v>
      </c>
      <c r="B3448" s="1" t="s">
        <v>655</v>
      </c>
      <c r="C3448" s="1">
        <v>17</v>
      </c>
      <c r="D3448" s="1" t="s">
        <v>348</v>
      </c>
      <c r="E3448" s="1" t="s">
        <v>109</v>
      </c>
      <c r="F3448" s="1" t="s">
        <v>1</v>
      </c>
      <c r="G3448" s="1" t="s">
        <v>355</v>
      </c>
      <c r="H3448" s="1" t="s">
        <v>120</v>
      </c>
      <c r="I3448" s="1" t="s">
        <v>121</v>
      </c>
      <c r="J3448" s="1"/>
      <c r="K3448" s="7"/>
    </row>
    <row r="3449" spans="1:11" x14ac:dyDescent="0.2">
      <c r="A3449" s="1">
        <v>3448</v>
      </c>
      <c r="B3449" s="1" t="s">
        <v>655</v>
      </c>
      <c r="C3449" s="1">
        <v>17</v>
      </c>
      <c r="D3449" s="1" t="s">
        <v>348</v>
      </c>
      <c r="E3449" s="1" t="s">
        <v>109</v>
      </c>
      <c r="F3449" s="1" t="s">
        <v>1</v>
      </c>
      <c r="G3449" s="1" t="s">
        <v>355</v>
      </c>
      <c r="H3449" s="1" t="s">
        <v>122</v>
      </c>
      <c r="I3449" s="1" t="s">
        <v>123</v>
      </c>
      <c r="J3449" s="1"/>
      <c r="K3449" s="7"/>
    </row>
    <row r="3450" spans="1:11" x14ac:dyDescent="0.2">
      <c r="A3450" s="1">
        <v>3449</v>
      </c>
      <c r="B3450" s="1" t="s">
        <v>655</v>
      </c>
      <c r="C3450" s="1">
        <v>17</v>
      </c>
      <c r="D3450" s="1" t="s">
        <v>348</v>
      </c>
      <c r="E3450" s="1" t="s">
        <v>109</v>
      </c>
      <c r="F3450" s="1" t="s">
        <v>1</v>
      </c>
      <c r="G3450" s="1" t="s">
        <v>355</v>
      </c>
      <c r="H3450" s="1" t="s">
        <v>124</v>
      </c>
      <c r="I3450" s="1" t="s">
        <v>125</v>
      </c>
      <c r="J3450" s="1"/>
      <c r="K3450" s="7"/>
    </row>
    <row r="3451" spans="1:11" x14ac:dyDescent="0.2">
      <c r="A3451" s="1">
        <v>3450</v>
      </c>
      <c r="B3451" s="1" t="s">
        <v>655</v>
      </c>
      <c r="C3451" s="1">
        <v>17</v>
      </c>
      <c r="D3451" s="1" t="s">
        <v>348</v>
      </c>
      <c r="E3451" s="1" t="s">
        <v>109</v>
      </c>
      <c r="F3451" s="1" t="s">
        <v>1</v>
      </c>
      <c r="G3451" s="1" t="s">
        <v>355</v>
      </c>
      <c r="H3451" s="1" t="s">
        <v>126</v>
      </c>
      <c r="I3451" s="1" t="s">
        <v>127</v>
      </c>
      <c r="J3451" s="1"/>
      <c r="K3451" s="7"/>
    </row>
    <row r="3452" spans="1:11" x14ac:dyDescent="0.2">
      <c r="A3452" s="1">
        <v>3451</v>
      </c>
      <c r="B3452" s="1" t="s">
        <v>655</v>
      </c>
      <c r="C3452" s="1">
        <v>17</v>
      </c>
      <c r="D3452" s="1" t="s">
        <v>348</v>
      </c>
      <c r="E3452" s="1" t="s">
        <v>109</v>
      </c>
      <c r="F3452" s="1" t="s">
        <v>1</v>
      </c>
      <c r="G3452" s="1" t="s">
        <v>355</v>
      </c>
      <c r="H3452" s="1" t="s">
        <v>128</v>
      </c>
      <c r="I3452" s="1" t="s">
        <v>129</v>
      </c>
      <c r="J3452" s="1"/>
      <c r="K3452" s="7"/>
    </row>
    <row r="3453" spans="1:11" x14ac:dyDescent="0.2">
      <c r="A3453" s="1">
        <v>3452</v>
      </c>
      <c r="B3453" s="1" t="s">
        <v>655</v>
      </c>
      <c r="C3453" s="1">
        <v>17</v>
      </c>
      <c r="D3453" s="1" t="s">
        <v>348</v>
      </c>
      <c r="E3453" s="1" t="s">
        <v>109</v>
      </c>
      <c r="F3453" s="1" t="s">
        <v>1</v>
      </c>
      <c r="G3453" s="1" t="s">
        <v>355</v>
      </c>
      <c r="H3453" s="1" t="s">
        <v>130</v>
      </c>
      <c r="I3453" s="1" t="s">
        <v>131</v>
      </c>
      <c r="J3453" s="1"/>
      <c r="K3453" s="7"/>
    </row>
    <row r="3454" spans="1:11" x14ac:dyDescent="0.2">
      <c r="A3454" s="1">
        <v>3453</v>
      </c>
      <c r="B3454" s="1" t="s">
        <v>655</v>
      </c>
      <c r="C3454" s="1">
        <v>17</v>
      </c>
      <c r="D3454" s="1" t="s">
        <v>348</v>
      </c>
      <c r="E3454" s="1" t="s">
        <v>109</v>
      </c>
      <c r="F3454" s="1" t="s">
        <v>1</v>
      </c>
      <c r="G3454" s="1" t="s">
        <v>355</v>
      </c>
      <c r="H3454" s="1" t="s">
        <v>132</v>
      </c>
      <c r="I3454" s="1" t="s">
        <v>133</v>
      </c>
      <c r="J3454" s="1"/>
      <c r="K3454" s="7"/>
    </row>
    <row r="3455" spans="1:11" x14ac:dyDescent="0.2">
      <c r="A3455" s="1">
        <v>3454</v>
      </c>
      <c r="B3455" s="1" t="s">
        <v>655</v>
      </c>
      <c r="C3455" s="1">
        <v>17</v>
      </c>
      <c r="D3455" s="1" t="s">
        <v>348</v>
      </c>
      <c r="E3455" s="1" t="s">
        <v>109</v>
      </c>
      <c r="F3455" s="1" t="s">
        <v>1</v>
      </c>
      <c r="G3455" s="1" t="s">
        <v>355</v>
      </c>
      <c r="H3455" s="1" t="s">
        <v>134</v>
      </c>
      <c r="I3455" s="1" t="s">
        <v>135</v>
      </c>
      <c r="J3455" s="1"/>
      <c r="K3455" s="7"/>
    </row>
    <row r="3456" spans="1:11" x14ac:dyDescent="0.2">
      <c r="A3456" s="1">
        <v>3455</v>
      </c>
      <c r="B3456" s="1" t="s">
        <v>655</v>
      </c>
      <c r="C3456" s="1">
        <v>17</v>
      </c>
      <c r="D3456" s="1" t="s">
        <v>348</v>
      </c>
      <c r="E3456" s="1" t="s">
        <v>109</v>
      </c>
      <c r="F3456" s="1" t="s">
        <v>1</v>
      </c>
      <c r="G3456" s="1" t="s">
        <v>355</v>
      </c>
      <c r="H3456" s="1" t="s">
        <v>136</v>
      </c>
      <c r="I3456" s="1" t="s">
        <v>137</v>
      </c>
      <c r="J3456" s="1"/>
      <c r="K3456" s="7"/>
    </row>
    <row r="3457" spans="1:11" x14ac:dyDescent="0.2">
      <c r="A3457" s="1">
        <v>3456</v>
      </c>
      <c r="B3457" s="1" t="s">
        <v>655</v>
      </c>
      <c r="C3457" s="1">
        <v>17</v>
      </c>
      <c r="D3457" s="1" t="s">
        <v>348</v>
      </c>
      <c r="E3457" s="1" t="s">
        <v>109</v>
      </c>
      <c r="F3457" s="1" t="s">
        <v>1</v>
      </c>
      <c r="G3457" s="1" t="s">
        <v>355</v>
      </c>
      <c r="H3457" s="1" t="s">
        <v>138</v>
      </c>
      <c r="I3457" s="1" t="s">
        <v>139</v>
      </c>
      <c r="J3457" s="1"/>
      <c r="K3457" s="7"/>
    </row>
    <row r="3458" spans="1:11" x14ac:dyDescent="0.2">
      <c r="A3458" s="1">
        <v>3457</v>
      </c>
      <c r="B3458" s="1" t="s">
        <v>655</v>
      </c>
      <c r="C3458" s="1">
        <v>17</v>
      </c>
      <c r="D3458" s="1" t="s">
        <v>348</v>
      </c>
      <c r="E3458" s="1" t="s">
        <v>109</v>
      </c>
      <c r="F3458" s="1" t="s">
        <v>1</v>
      </c>
      <c r="G3458" s="1" t="s">
        <v>355</v>
      </c>
      <c r="H3458" s="1" t="s">
        <v>140</v>
      </c>
      <c r="I3458" s="1" t="s">
        <v>141</v>
      </c>
      <c r="J3458" s="1"/>
      <c r="K3458" s="7"/>
    </row>
    <row r="3459" spans="1:11" x14ac:dyDescent="0.2">
      <c r="A3459" s="1">
        <v>3458</v>
      </c>
      <c r="B3459" s="1" t="s">
        <v>655</v>
      </c>
      <c r="C3459" s="1">
        <v>17</v>
      </c>
      <c r="D3459" s="1" t="s">
        <v>348</v>
      </c>
      <c r="E3459" s="1" t="s">
        <v>109</v>
      </c>
      <c r="F3459" s="1" t="s">
        <v>1</v>
      </c>
      <c r="G3459" s="1" t="s">
        <v>355</v>
      </c>
      <c r="H3459" s="1" t="s">
        <v>142</v>
      </c>
      <c r="I3459" s="1" t="s">
        <v>143</v>
      </c>
      <c r="J3459" s="1"/>
      <c r="K3459" s="7"/>
    </row>
    <row r="3460" spans="1:11" x14ac:dyDescent="0.2">
      <c r="A3460" s="1">
        <v>3459</v>
      </c>
      <c r="B3460" s="1" t="s">
        <v>655</v>
      </c>
      <c r="C3460" s="1">
        <v>17</v>
      </c>
      <c r="D3460" s="1" t="s">
        <v>348</v>
      </c>
      <c r="E3460" s="1" t="s">
        <v>109</v>
      </c>
      <c r="F3460" s="1" t="s">
        <v>1</v>
      </c>
      <c r="G3460" s="1" t="s">
        <v>355</v>
      </c>
      <c r="H3460" s="1" t="s">
        <v>144</v>
      </c>
      <c r="I3460" s="1" t="s">
        <v>145</v>
      </c>
      <c r="J3460" s="1"/>
      <c r="K3460" s="7"/>
    </row>
    <row r="3461" spans="1:11" x14ac:dyDescent="0.2">
      <c r="A3461" s="1">
        <v>3460</v>
      </c>
      <c r="B3461" s="1" t="s">
        <v>655</v>
      </c>
      <c r="C3461" s="1">
        <v>17</v>
      </c>
      <c r="D3461" s="1" t="s">
        <v>348</v>
      </c>
      <c r="E3461" s="1" t="s">
        <v>109</v>
      </c>
      <c r="F3461" s="1" t="s">
        <v>1</v>
      </c>
      <c r="G3461" s="1" t="s">
        <v>355</v>
      </c>
      <c r="H3461" s="1" t="s">
        <v>146</v>
      </c>
      <c r="I3461" s="1" t="s">
        <v>147</v>
      </c>
      <c r="J3461" s="1"/>
      <c r="K3461" s="7"/>
    </row>
    <row r="3462" spans="1:11" x14ac:dyDescent="0.2">
      <c r="A3462" s="1">
        <v>3461</v>
      </c>
      <c r="B3462" s="1" t="s">
        <v>655</v>
      </c>
      <c r="C3462" s="1">
        <v>17</v>
      </c>
      <c r="D3462" s="1" t="s">
        <v>348</v>
      </c>
      <c r="E3462" s="1" t="s">
        <v>109</v>
      </c>
      <c r="F3462" s="1" t="s">
        <v>1</v>
      </c>
      <c r="G3462" s="1" t="s">
        <v>355</v>
      </c>
      <c r="H3462" s="1" t="s">
        <v>148</v>
      </c>
      <c r="I3462" s="1" t="s">
        <v>149</v>
      </c>
      <c r="J3462" s="1"/>
      <c r="K3462" s="7"/>
    </row>
    <row r="3463" spans="1:11" x14ac:dyDescent="0.2">
      <c r="A3463" s="1">
        <v>3462</v>
      </c>
      <c r="B3463" s="1" t="s">
        <v>655</v>
      </c>
      <c r="C3463" s="1">
        <v>17</v>
      </c>
      <c r="D3463" s="1" t="s">
        <v>348</v>
      </c>
      <c r="E3463" s="1" t="s">
        <v>109</v>
      </c>
      <c r="F3463" s="1" t="s">
        <v>1</v>
      </c>
      <c r="G3463" s="1" t="s">
        <v>355</v>
      </c>
      <c r="H3463" s="1" t="s">
        <v>150</v>
      </c>
      <c r="I3463" s="1" t="s">
        <v>151</v>
      </c>
      <c r="J3463" s="1"/>
      <c r="K3463" s="7"/>
    </row>
    <row r="3464" spans="1:11" x14ac:dyDescent="0.2">
      <c r="A3464" s="1">
        <v>3463</v>
      </c>
      <c r="B3464" s="1" t="s">
        <v>655</v>
      </c>
      <c r="C3464" s="1">
        <v>17</v>
      </c>
      <c r="D3464" s="1" t="s">
        <v>348</v>
      </c>
      <c r="E3464" s="1" t="s">
        <v>109</v>
      </c>
      <c r="F3464" s="1" t="s">
        <v>1</v>
      </c>
      <c r="G3464" s="1" t="s">
        <v>355</v>
      </c>
      <c r="H3464" s="1" t="s">
        <v>152</v>
      </c>
      <c r="I3464" s="1" t="s">
        <v>153</v>
      </c>
      <c r="J3464" s="1"/>
      <c r="K3464" s="7"/>
    </row>
    <row r="3465" spans="1:11" x14ac:dyDescent="0.2">
      <c r="A3465" s="1">
        <v>3464</v>
      </c>
      <c r="B3465" s="1" t="s">
        <v>655</v>
      </c>
      <c r="C3465" s="1">
        <v>17</v>
      </c>
      <c r="D3465" s="1" t="s">
        <v>348</v>
      </c>
      <c r="E3465" s="1" t="s">
        <v>109</v>
      </c>
      <c r="F3465" s="1" t="s">
        <v>1</v>
      </c>
      <c r="G3465" s="1" t="s">
        <v>355</v>
      </c>
      <c r="H3465" s="1" t="s">
        <v>154</v>
      </c>
      <c r="I3465" s="1" t="s">
        <v>155</v>
      </c>
      <c r="J3465" s="1"/>
      <c r="K3465" s="7"/>
    </row>
    <row r="3466" spans="1:11" x14ac:dyDescent="0.2">
      <c r="A3466" s="1">
        <v>3465</v>
      </c>
      <c r="B3466" s="1" t="s">
        <v>655</v>
      </c>
      <c r="C3466" s="1">
        <v>17</v>
      </c>
      <c r="D3466" s="1" t="s">
        <v>348</v>
      </c>
      <c r="E3466" s="1" t="s">
        <v>109</v>
      </c>
      <c r="F3466" s="1" t="s">
        <v>1</v>
      </c>
      <c r="G3466" s="1" t="s">
        <v>355</v>
      </c>
      <c r="H3466" s="1" t="s">
        <v>156</v>
      </c>
      <c r="I3466" s="1" t="s">
        <v>157</v>
      </c>
      <c r="J3466" s="1"/>
      <c r="K3466" s="7"/>
    </row>
    <row r="3467" spans="1:11" x14ac:dyDescent="0.2">
      <c r="A3467" s="1">
        <v>3466</v>
      </c>
      <c r="B3467" s="1" t="s">
        <v>655</v>
      </c>
      <c r="C3467" s="1">
        <v>17</v>
      </c>
      <c r="D3467" s="1" t="s">
        <v>348</v>
      </c>
      <c r="E3467" s="1" t="s">
        <v>109</v>
      </c>
      <c r="F3467" s="1" t="s">
        <v>1</v>
      </c>
      <c r="G3467" s="1" t="s">
        <v>355</v>
      </c>
      <c r="H3467" s="1" t="s">
        <v>158</v>
      </c>
      <c r="I3467" s="1" t="s">
        <v>159</v>
      </c>
      <c r="J3467" s="1"/>
      <c r="K3467" s="7"/>
    </row>
    <row r="3468" spans="1:11" x14ac:dyDescent="0.2">
      <c r="A3468" s="1">
        <v>3467</v>
      </c>
      <c r="B3468" s="1" t="s">
        <v>655</v>
      </c>
      <c r="C3468" s="1">
        <v>17</v>
      </c>
      <c r="D3468" s="1" t="s">
        <v>348</v>
      </c>
      <c r="E3468" s="1" t="s">
        <v>109</v>
      </c>
      <c r="F3468" s="1" t="s">
        <v>1</v>
      </c>
      <c r="G3468" s="1" t="s">
        <v>355</v>
      </c>
      <c r="H3468" s="1" t="s">
        <v>160</v>
      </c>
      <c r="I3468" s="1" t="s">
        <v>161</v>
      </c>
      <c r="J3468" s="1"/>
      <c r="K3468" s="7"/>
    </row>
    <row r="3469" spans="1:11" x14ac:dyDescent="0.2">
      <c r="A3469" s="1">
        <v>3468</v>
      </c>
      <c r="B3469" s="1" t="s">
        <v>655</v>
      </c>
      <c r="C3469" s="1">
        <v>17</v>
      </c>
      <c r="D3469" s="1" t="s">
        <v>348</v>
      </c>
      <c r="E3469" s="1" t="s">
        <v>109</v>
      </c>
      <c r="F3469" s="1" t="s">
        <v>1</v>
      </c>
      <c r="G3469" s="1" t="s">
        <v>355</v>
      </c>
      <c r="H3469" s="1" t="s">
        <v>162</v>
      </c>
      <c r="I3469" s="1" t="s">
        <v>163</v>
      </c>
      <c r="J3469" s="1"/>
      <c r="K3469" s="7"/>
    </row>
    <row r="3470" spans="1:11" x14ac:dyDescent="0.2">
      <c r="A3470" s="1">
        <v>3469</v>
      </c>
      <c r="B3470" s="1" t="s">
        <v>655</v>
      </c>
      <c r="C3470" s="1">
        <v>17</v>
      </c>
      <c r="D3470" s="1" t="s">
        <v>348</v>
      </c>
      <c r="E3470" s="1" t="s">
        <v>109</v>
      </c>
      <c r="F3470" s="1" t="s">
        <v>1</v>
      </c>
      <c r="G3470" s="1" t="s">
        <v>355</v>
      </c>
      <c r="H3470" s="1" t="s">
        <v>164</v>
      </c>
      <c r="I3470" s="1" t="s">
        <v>165</v>
      </c>
      <c r="J3470" s="1"/>
      <c r="K3470" s="7"/>
    </row>
    <row r="3471" spans="1:11" x14ac:dyDescent="0.2">
      <c r="A3471" s="1">
        <v>3470</v>
      </c>
      <c r="B3471" s="1" t="s">
        <v>655</v>
      </c>
      <c r="C3471" s="1">
        <v>17</v>
      </c>
      <c r="D3471" s="1" t="s">
        <v>348</v>
      </c>
      <c r="E3471" s="1" t="s">
        <v>109</v>
      </c>
      <c r="F3471" s="1" t="s">
        <v>1</v>
      </c>
      <c r="G3471" s="1" t="s">
        <v>355</v>
      </c>
      <c r="H3471" s="1" t="s">
        <v>166</v>
      </c>
      <c r="I3471" s="1" t="s">
        <v>167</v>
      </c>
      <c r="J3471" s="1">
        <v>0.74</v>
      </c>
      <c r="K3471" s="7">
        <v>35321</v>
      </c>
    </row>
    <row r="3472" spans="1:11" x14ac:dyDescent="0.2">
      <c r="A3472" s="1">
        <v>3471</v>
      </c>
      <c r="B3472" s="1" t="s">
        <v>655</v>
      </c>
      <c r="C3472" s="1">
        <v>17</v>
      </c>
      <c r="D3472" s="1" t="s">
        <v>348</v>
      </c>
      <c r="E3472" s="1" t="s">
        <v>109</v>
      </c>
      <c r="F3472" s="1" t="s">
        <v>1</v>
      </c>
      <c r="G3472" s="1" t="s">
        <v>355</v>
      </c>
      <c r="H3472" s="1" t="s">
        <v>168</v>
      </c>
      <c r="I3472" s="1" t="s">
        <v>169</v>
      </c>
      <c r="J3472" s="1">
        <v>2</v>
      </c>
      <c r="K3472" s="7">
        <v>79861</v>
      </c>
    </row>
    <row r="3473" spans="1:11" x14ac:dyDescent="0.2">
      <c r="A3473" s="1">
        <v>3472</v>
      </c>
      <c r="B3473" s="1" t="s">
        <v>655</v>
      </c>
      <c r="C3473" s="1">
        <v>17</v>
      </c>
      <c r="D3473" s="1" t="s">
        <v>348</v>
      </c>
      <c r="E3473" s="1" t="s">
        <v>109</v>
      </c>
      <c r="F3473" s="1" t="s">
        <v>1</v>
      </c>
      <c r="G3473" s="1" t="s">
        <v>355</v>
      </c>
      <c r="H3473" s="1" t="s">
        <v>170</v>
      </c>
      <c r="I3473" s="1" t="s">
        <v>171</v>
      </c>
      <c r="J3473" s="1"/>
      <c r="K3473" s="7"/>
    </row>
    <row r="3474" spans="1:11" x14ac:dyDescent="0.2">
      <c r="A3474" s="1">
        <v>3473</v>
      </c>
      <c r="B3474" s="1" t="s">
        <v>655</v>
      </c>
      <c r="C3474" s="1">
        <v>17</v>
      </c>
      <c r="D3474" s="1" t="s">
        <v>348</v>
      </c>
      <c r="E3474" s="1" t="s">
        <v>109</v>
      </c>
      <c r="F3474" s="1" t="s">
        <v>1</v>
      </c>
      <c r="G3474" s="1" t="s">
        <v>355</v>
      </c>
      <c r="H3474" s="1" t="s">
        <v>172</v>
      </c>
      <c r="I3474" s="1" t="s">
        <v>173</v>
      </c>
      <c r="J3474" s="1"/>
      <c r="K3474" s="7"/>
    </row>
    <row r="3475" spans="1:11" x14ac:dyDescent="0.2">
      <c r="A3475" s="1">
        <v>3474</v>
      </c>
      <c r="B3475" s="1" t="s">
        <v>655</v>
      </c>
      <c r="C3475" s="1">
        <v>17</v>
      </c>
      <c r="D3475" s="1" t="s">
        <v>348</v>
      </c>
      <c r="E3475" s="1" t="s">
        <v>109</v>
      </c>
      <c r="F3475" s="1" t="s">
        <v>1</v>
      </c>
      <c r="G3475" s="1" t="s">
        <v>355</v>
      </c>
      <c r="H3475" s="1" t="s">
        <v>174</v>
      </c>
      <c r="I3475" s="1" t="s">
        <v>175</v>
      </c>
      <c r="J3475" s="1"/>
      <c r="K3475" s="7"/>
    </row>
    <row r="3476" spans="1:11" x14ac:dyDescent="0.2">
      <c r="A3476" s="1">
        <v>3475</v>
      </c>
      <c r="B3476" s="1" t="s">
        <v>655</v>
      </c>
      <c r="C3476" s="1">
        <v>17</v>
      </c>
      <c r="D3476" s="1" t="s">
        <v>348</v>
      </c>
      <c r="E3476" s="1" t="s">
        <v>109</v>
      </c>
      <c r="F3476" s="1" t="s">
        <v>1</v>
      </c>
      <c r="G3476" s="1" t="s">
        <v>355</v>
      </c>
      <c r="H3476" s="1" t="s">
        <v>176</v>
      </c>
      <c r="I3476" s="1" t="s">
        <v>177</v>
      </c>
      <c r="J3476" s="1"/>
      <c r="K3476" s="7"/>
    </row>
    <row r="3477" spans="1:11" x14ac:dyDescent="0.2">
      <c r="A3477" s="1">
        <v>3476</v>
      </c>
      <c r="B3477" s="1" t="s">
        <v>655</v>
      </c>
      <c r="C3477" s="1">
        <v>17</v>
      </c>
      <c r="D3477" s="1" t="s">
        <v>348</v>
      </c>
      <c r="E3477" s="1" t="s">
        <v>109</v>
      </c>
      <c r="F3477" s="1" t="s">
        <v>1</v>
      </c>
      <c r="G3477" s="1" t="s">
        <v>355</v>
      </c>
      <c r="H3477" s="1" t="s">
        <v>178</v>
      </c>
      <c r="I3477" s="1" t="s">
        <v>179</v>
      </c>
      <c r="J3477" s="1">
        <v>0.6</v>
      </c>
      <c r="K3477" s="7">
        <v>21235</v>
      </c>
    </row>
    <row r="3478" spans="1:11" x14ac:dyDescent="0.2">
      <c r="A3478" s="1">
        <v>3477</v>
      </c>
      <c r="B3478" s="1" t="s">
        <v>655</v>
      </c>
      <c r="C3478" s="1">
        <v>17</v>
      </c>
      <c r="D3478" s="1" t="s">
        <v>348</v>
      </c>
      <c r="E3478" s="1" t="s">
        <v>109</v>
      </c>
      <c r="F3478" s="1" t="s">
        <v>1</v>
      </c>
      <c r="G3478" s="1" t="s">
        <v>355</v>
      </c>
      <c r="H3478" s="1" t="s">
        <v>180</v>
      </c>
      <c r="I3478" s="1" t="s">
        <v>181</v>
      </c>
      <c r="J3478" s="1">
        <v>0</v>
      </c>
      <c r="K3478" s="7">
        <v>66</v>
      </c>
    </row>
    <row r="3479" spans="1:11" x14ac:dyDescent="0.2">
      <c r="A3479" s="1">
        <v>3478</v>
      </c>
      <c r="B3479" s="1" t="s">
        <v>655</v>
      </c>
      <c r="C3479" s="1">
        <v>17</v>
      </c>
      <c r="D3479" s="1" t="s">
        <v>348</v>
      </c>
      <c r="E3479" s="1" t="s">
        <v>109</v>
      </c>
      <c r="F3479" s="1" t="s">
        <v>1</v>
      </c>
      <c r="G3479" s="1" t="s">
        <v>355</v>
      </c>
      <c r="H3479" s="1" t="s">
        <v>182</v>
      </c>
      <c r="I3479" s="1" t="s">
        <v>183</v>
      </c>
      <c r="J3479" s="1"/>
      <c r="K3479" s="7"/>
    </row>
    <row r="3480" spans="1:11" x14ac:dyDescent="0.2">
      <c r="A3480" s="1">
        <v>3479</v>
      </c>
      <c r="B3480" s="1" t="s">
        <v>655</v>
      </c>
      <c r="C3480" s="1">
        <v>17</v>
      </c>
      <c r="D3480" s="1" t="s">
        <v>348</v>
      </c>
      <c r="E3480" s="1" t="s">
        <v>109</v>
      </c>
      <c r="F3480" s="1" t="s">
        <v>1</v>
      </c>
      <c r="G3480" s="1" t="s">
        <v>353</v>
      </c>
      <c r="H3480" s="1" t="s">
        <v>184</v>
      </c>
      <c r="I3480" s="1" t="s">
        <v>185</v>
      </c>
      <c r="J3480" s="1"/>
      <c r="K3480" s="7"/>
    </row>
    <row r="3481" spans="1:11" x14ac:dyDescent="0.2">
      <c r="A3481" s="1">
        <v>3480</v>
      </c>
      <c r="B3481" s="1" t="s">
        <v>655</v>
      </c>
      <c r="C3481" s="1">
        <v>17</v>
      </c>
      <c r="D3481" s="1" t="s">
        <v>348</v>
      </c>
      <c r="E3481" s="1" t="s">
        <v>109</v>
      </c>
      <c r="F3481" s="1" t="s">
        <v>8</v>
      </c>
      <c r="G3481" s="1" t="s">
        <v>353</v>
      </c>
      <c r="H3481" s="1" t="s">
        <v>186</v>
      </c>
      <c r="I3481" s="1" t="s">
        <v>187</v>
      </c>
      <c r="J3481" s="1">
        <v>4.55</v>
      </c>
      <c r="K3481" s="7">
        <v>209440</v>
      </c>
    </row>
    <row r="3482" spans="1:11" x14ac:dyDescent="0.2">
      <c r="A3482" s="1">
        <v>3481</v>
      </c>
      <c r="B3482" s="1" t="s">
        <v>655</v>
      </c>
      <c r="C3482" s="1">
        <v>17</v>
      </c>
      <c r="D3482" s="1" t="s">
        <v>348</v>
      </c>
      <c r="E3482" s="1" t="s">
        <v>188</v>
      </c>
      <c r="F3482" s="1" t="s">
        <v>8</v>
      </c>
      <c r="G3482" s="1" t="s">
        <v>353</v>
      </c>
      <c r="H3482" s="1" t="s">
        <v>189</v>
      </c>
      <c r="I3482" s="1" t="s">
        <v>190</v>
      </c>
      <c r="J3482" s="1">
        <v>4.55</v>
      </c>
      <c r="K3482" s="7">
        <v>209440</v>
      </c>
    </row>
    <row r="3483" spans="1:11" x14ac:dyDescent="0.2">
      <c r="A3483" s="1">
        <v>3482</v>
      </c>
      <c r="B3483" s="1" t="s">
        <v>655</v>
      </c>
      <c r="C3483" s="1">
        <v>17</v>
      </c>
      <c r="D3483" s="1" t="s">
        <v>348</v>
      </c>
      <c r="E3483" s="1" t="s">
        <v>188</v>
      </c>
      <c r="F3483" s="1" t="s">
        <v>1</v>
      </c>
      <c r="G3483" s="1" t="s">
        <v>353</v>
      </c>
      <c r="H3483" s="1" t="s">
        <v>191</v>
      </c>
      <c r="I3483" s="1" t="s">
        <v>192</v>
      </c>
      <c r="J3483" s="1"/>
      <c r="K3483" s="7"/>
    </row>
    <row r="3484" spans="1:11" x14ac:dyDescent="0.2">
      <c r="A3484" s="1">
        <v>3483</v>
      </c>
      <c r="B3484" s="1" t="s">
        <v>655</v>
      </c>
      <c r="C3484" s="1">
        <v>17</v>
      </c>
      <c r="D3484" s="1" t="s">
        <v>348</v>
      </c>
      <c r="E3484" s="1" t="s">
        <v>188</v>
      </c>
      <c r="F3484" s="1" t="s">
        <v>1</v>
      </c>
      <c r="G3484" s="1" t="s">
        <v>353</v>
      </c>
      <c r="H3484" s="1" t="s">
        <v>193</v>
      </c>
      <c r="I3484" s="1" t="s">
        <v>194</v>
      </c>
      <c r="J3484" s="1"/>
      <c r="K3484" s="7"/>
    </row>
    <row r="3485" spans="1:11" x14ac:dyDescent="0.2">
      <c r="A3485" s="1">
        <v>3484</v>
      </c>
      <c r="B3485" s="1" t="s">
        <v>655</v>
      </c>
      <c r="C3485" s="1">
        <v>17</v>
      </c>
      <c r="D3485" s="1" t="s">
        <v>348</v>
      </c>
      <c r="E3485" s="1" t="s">
        <v>188</v>
      </c>
      <c r="F3485" s="1" t="s">
        <v>1</v>
      </c>
      <c r="G3485" s="1" t="s">
        <v>353</v>
      </c>
      <c r="H3485" s="1" t="s">
        <v>195</v>
      </c>
      <c r="I3485" s="1" t="s">
        <v>196</v>
      </c>
      <c r="J3485" s="1"/>
      <c r="K3485" s="7"/>
    </row>
    <row r="3486" spans="1:11" x14ac:dyDescent="0.2">
      <c r="A3486" s="1">
        <v>3485</v>
      </c>
      <c r="B3486" s="1" t="s">
        <v>655</v>
      </c>
      <c r="C3486" s="1">
        <v>17</v>
      </c>
      <c r="D3486" s="1" t="s">
        <v>348</v>
      </c>
      <c r="E3486" s="1" t="s">
        <v>188</v>
      </c>
      <c r="F3486" s="1" t="s">
        <v>1</v>
      </c>
      <c r="G3486" s="1" t="s">
        <v>353</v>
      </c>
      <c r="H3486" s="1" t="s">
        <v>197</v>
      </c>
      <c r="I3486" s="1" t="s">
        <v>198</v>
      </c>
      <c r="J3486" s="1"/>
      <c r="K3486" s="7"/>
    </row>
    <row r="3487" spans="1:11" x14ac:dyDescent="0.2">
      <c r="A3487" s="1">
        <v>3486</v>
      </c>
      <c r="B3487" s="1" t="s">
        <v>655</v>
      </c>
      <c r="C3487" s="1">
        <v>17</v>
      </c>
      <c r="D3487" s="1" t="s">
        <v>348</v>
      </c>
      <c r="E3487" s="1" t="s">
        <v>188</v>
      </c>
      <c r="F3487" s="1" t="s">
        <v>8</v>
      </c>
      <c r="G3487" s="1" t="s">
        <v>353</v>
      </c>
      <c r="H3487" s="1" t="s">
        <v>199</v>
      </c>
      <c r="I3487" s="1" t="s">
        <v>200</v>
      </c>
      <c r="J3487" s="1">
        <v>0</v>
      </c>
      <c r="K3487" s="7">
        <v>0</v>
      </c>
    </row>
    <row r="3488" spans="1:11" x14ac:dyDescent="0.2">
      <c r="A3488" s="1">
        <v>3487</v>
      </c>
      <c r="B3488" s="1" t="s">
        <v>655</v>
      </c>
      <c r="C3488" s="1">
        <v>17</v>
      </c>
      <c r="D3488" s="1" t="s">
        <v>348</v>
      </c>
      <c r="E3488" s="1" t="s">
        <v>188</v>
      </c>
      <c r="F3488" s="1" t="s">
        <v>1</v>
      </c>
      <c r="G3488" s="1" t="s">
        <v>353</v>
      </c>
      <c r="H3488" s="1" t="s">
        <v>201</v>
      </c>
      <c r="I3488" s="1" t="s">
        <v>202</v>
      </c>
      <c r="J3488" s="1"/>
      <c r="K3488" s="7"/>
    </row>
    <row r="3489" spans="1:11" x14ac:dyDescent="0.2">
      <c r="A3489" s="1">
        <v>3488</v>
      </c>
      <c r="B3489" s="1" t="s">
        <v>655</v>
      </c>
      <c r="C3489" s="1">
        <v>17</v>
      </c>
      <c r="D3489" s="1" t="s">
        <v>348</v>
      </c>
      <c r="E3489" s="1" t="s">
        <v>188</v>
      </c>
      <c r="F3489" s="1" t="s">
        <v>8</v>
      </c>
      <c r="G3489" s="1" t="s">
        <v>353</v>
      </c>
      <c r="H3489" s="1" t="s">
        <v>203</v>
      </c>
      <c r="I3489" s="1" t="s">
        <v>204</v>
      </c>
      <c r="J3489" s="1">
        <v>4.55</v>
      </c>
      <c r="K3489" s="7">
        <v>209440</v>
      </c>
    </row>
    <row r="3490" spans="1:11" x14ac:dyDescent="0.2">
      <c r="A3490" s="1">
        <v>3489</v>
      </c>
      <c r="B3490" s="1" t="s">
        <v>655</v>
      </c>
      <c r="C3490" s="1">
        <v>17</v>
      </c>
      <c r="D3490" s="1" t="s">
        <v>348</v>
      </c>
      <c r="E3490" s="1" t="s">
        <v>188</v>
      </c>
      <c r="F3490" s="1" t="s">
        <v>1</v>
      </c>
      <c r="G3490" s="1" t="s">
        <v>353</v>
      </c>
      <c r="H3490" s="1" t="s">
        <v>205</v>
      </c>
      <c r="I3490" s="1" t="s">
        <v>206</v>
      </c>
      <c r="J3490" s="1"/>
      <c r="K3490" s="7">
        <v>20689</v>
      </c>
    </row>
    <row r="3491" spans="1:11" x14ac:dyDescent="0.2">
      <c r="A3491" s="1">
        <v>3490</v>
      </c>
      <c r="B3491" s="1" t="s">
        <v>655</v>
      </c>
      <c r="C3491" s="1">
        <v>17</v>
      </c>
      <c r="D3491" s="1" t="s">
        <v>348</v>
      </c>
      <c r="E3491" s="1" t="s">
        <v>188</v>
      </c>
      <c r="F3491" s="1" t="s">
        <v>1</v>
      </c>
      <c r="G3491" s="1" t="s">
        <v>353</v>
      </c>
      <c r="H3491" s="1" t="s">
        <v>207</v>
      </c>
      <c r="I3491" s="1" t="s">
        <v>208</v>
      </c>
      <c r="J3491" s="1"/>
      <c r="K3491" s="7">
        <v>22512</v>
      </c>
    </row>
    <row r="3492" spans="1:11" x14ac:dyDescent="0.2">
      <c r="A3492" s="1">
        <v>3491</v>
      </c>
      <c r="B3492" s="1" t="s">
        <v>655</v>
      </c>
      <c r="C3492" s="1">
        <v>17</v>
      </c>
      <c r="D3492" s="1" t="s">
        <v>348</v>
      </c>
      <c r="E3492" s="1" t="s">
        <v>188</v>
      </c>
      <c r="F3492" s="1" t="s">
        <v>1</v>
      </c>
      <c r="G3492" s="1" t="s">
        <v>353</v>
      </c>
      <c r="H3492" s="1" t="s">
        <v>209</v>
      </c>
      <c r="I3492" s="1" t="s">
        <v>210</v>
      </c>
      <c r="J3492" s="1"/>
      <c r="K3492" s="7">
        <v>230</v>
      </c>
    </row>
    <row r="3493" spans="1:11" x14ac:dyDescent="0.2">
      <c r="A3493" s="1">
        <v>3492</v>
      </c>
      <c r="B3493" s="1" t="s">
        <v>655</v>
      </c>
      <c r="C3493" s="1">
        <v>17</v>
      </c>
      <c r="D3493" s="1" t="s">
        <v>348</v>
      </c>
      <c r="E3493" s="1" t="s">
        <v>188</v>
      </c>
      <c r="F3493" s="1" t="s">
        <v>8</v>
      </c>
      <c r="G3493" s="1" t="s">
        <v>353</v>
      </c>
      <c r="H3493" s="1" t="s">
        <v>211</v>
      </c>
      <c r="I3493" s="1" t="s">
        <v>212</v>
      </c>
      <c r="J3493" s="1"/>
      <c r="K3493" s="7">
        <v>252871</v>
      </c>
    </row>
    <row r="3494" spans="1:11" x14ac:dyDescent="0.2">
      <c r="A3494" s="1">
        <v>3493</v>
      </c>
      <c r="B3494" s="1" t="s">
        <v>655</v>
      </c>
      <c r="C3494" s="1">
        <v>17</v>
      </c>
      <c r="D3494" s="1" t="s">
        <v>348</v>
      </c>
      <c r="E3494" s="1" t="s">
        <v>188</v>
      </c>
      <c r="F3494" s="1" t="s">
        <v>1</v>
      </c>
      <c r="G3494" s="1" t="s">
        <v>353</v>
      </c>
      <c r="H3494" s="1" t="s">
        <v>213</v>
      </c>
      <c r="I3494" s="1" t="s">
        <v>214</v>
      </c>
      <c r="J3494" s="1"/>
      <c r="K3494" s="7"/>
    </row>
    <row r="3495" spans="1:11" x14ac:dyDescent="0.2">
      <c r="A3495" s="1">
        <v>3494</v>
      </c>
      <c r="B3495" s="1" t="s">
        <v>655</v>
      </c>
      <c r="C3495" s="1">
        <v>17</v>
      </c>
      <c r="D3495" s="1" t="s">
        <v>348</v>
      </c>
      <c r="E3495" s="1" t="s">
        <v>188</v>
      </c>
      <c r="F3495" s="1" t="s">
        <v>1</v>
      </c>
      <c r="G3495" s="1" t="s">
        <v>353</v>
      </c>
      <c r="H3495" s="1" t="s">
        <v>215</v>
      </c>
      <c r="I3495" s="1" t="s">
        <v>216</v>
      </c>
      <c r="J3495" s="1"/>
      <c r="K3495" s="7"/>
    </row>
    <row r="3496" spans="1:11" x14ac:dyDescent="0.2">
      <c r="A3496" s="1">
        <v>3495</v>
      </c>
      <c r="B3496" s="1" t="s">
        <v>655</v>
      </c>
      <c r="C3496" s="1">
        <v>17</v>
      </c>
      <c r="D3496" s="1" t="s">
        <v>348</v>
      </c>
      <c r="E3496" s="1" t="s">
        <v>188</v>
      </c>
      <c r="F3496" s="1" t="s">
        <v>1</v>
      </c>
      <c r="G3496" s="1" t="s">
        <v>353</v>
      </c>
      <c r="H3496" s="1" t="s">
        <v>217</v>
      </c>
      <c r="I3496" s="1" t="s">
        <v>218</v>
      </c>
      <c r="J3496" s="1"/>
      <c r="K3496" s="7"/>
    </row>
    <row r="3497" spans="1:11" x14ac:dyDescent="0.2">
      <c r="A3497" s="1">
        <v>3496</v>
      </c>
      <c r="B3497" s="1" t="s">
        <v>655</v>
      </c>
      <c r="C3497" s="1">
        <v>17</v>
      </c>
      <c r="D3497" s="1" t="s">
        <v>348</v>
      </c>
      <c r="E3497" s="1" t="s">
        <v>188</v>
      </c>
      <c r="F3497" s="1" t="s">
        <v>1</v>
      </c>
      <c r="G3497" s="1" t="s">
        <v>353</v>
      </c>
      <c r="H3497" s="1" t="s">
        <v>219</v>
      </c>
      <c r="I3497" s="1" t="s">
        <v>220</v>
      </c>
      <c r="J3497" s="1"/>
      <c r="K3497" s="7">
        <v>658</v>
      </c>
    </row>
    <row r="3498" spans="1:11" x14ac:dyDescent="0.2">
      <c r="A3498" s="1">
        <v>3497</v>
      </c>
      <c r="B3498" s="1" t="s">
        <v>655</v>
      </c>
      <c r="C3498" s="1">
        <v>17</v>
      </c>
      <c r="D3498" s="1" t="s">
        <v>348</v>
      </c>
      <c r="E3498" s="1" t="s">
        <v>188</v>
      </c>
      <c r="F3498" s="1" t="s">
        <v>8</v>
      </c>
      <c r="G3498" s="1" t="s">
        <v>353</v>
      </c>
      <c r="H3498" s="1" t="s">
        <v>221</v>
      </c>
      <c r="I3498" s="1" t="s">
        <v>222</v>
      </c>
      <c r="J3498" s="1"/>
      <c r="K3498" s="7">
        <v>658</v>
      </c>
    </row>
    <row r="3499" spans="1:11" x14ac:dyDescent="0.2">
      <c r="A3499" s="1">
        <v>3498</v>
      </c>
      <c r="B3499" s="1" t="s">
        <v>655</v>
      </c>
      <c r="C3499" s="1">
        <v>17</v>
      </c>
      <c r="D3499" s="1" t="s">
        <v>348</v>
      </c>
      <c r="E3499" s="1" t="s">
        <v>188</v>
      </c>
      <c r="F3499" s="1" t="s">
        <v>1</v>
      </c>
      <c r="G3499" s="1" t="s">
        <v>353</v>
      </c>
      <c r="H3499" s="1" t="s">
        <v>223</v>
      </c>
      <c r="I3499" s="1" t="s">
        <v>224</v>
      </c>
      <c r="J3499" s="1"/>
      <c r="K3499" s="7"/>
    </row>
    <row r="3500" spans="1:11" x14ac:dyDescent="0.2">
      <c r="A3500" s="1">
        <v>3499</v>
      </c>
      <c r="B3500" s="1" t="s">
        <v>655</v>
      </c>
      <c r="C3500" s="1">
        <v>17</v>
      </c>
      <c r="D3500" s="1" t="s">
        <v>348</v>
      </c>
      <c r="E3500" s="1" t="s">
        <v>188</v>
      </c>
      <c r="F3500" s="1" t="s">
        <v>1</v>
      </c>
      <c r="G3500" s="1" t="s">
        <v>353</v>
      </c>
      <c r="H3500" s="1" t="s">
        <v>225</v>
      </c>
      <c r="I3500" s="1" t="s">
        <v>226</v>
      </c>
      <c r="J3500" s="1"/>
      <c r="K3500" s="7"/>
    </row>
    <row r="3501" spans="1:11" x14ac:dyDescent="0.2">
      <c r="A3501" s="1">
        <v>3500</v>
      </c>
      <c r="B3501" s="1" t="s">
        <v>655</v>
      </c>
      <c r="C3501" s="1">
        <v>17</v>
      </c>
      <c r="D3501" s="1" t="s">
        <v>348</v>
      </c>
      <c r="E3501" s="1" t="s">
        <v>188</v>
      </c>
      <c r="F3501" s="1" t="s">
        <v>1</v>
      </c>
      <c r="G3501" s="1" t="s">
        <v>353</v>
      </c>
      <c r="H3501" s="1" t="s">
        <v>227</v>
      </c>
      <c r="I3501" s="1" t="s">
        <v>228</v>
      </c>
      <c r="J3501" s="1"/>
      <c r="K3501" s="7"/>
    </row>
    <row r="3502" spans="1:11" x14ac:dyDescent="0.2">
      <c r="A3502" s="1">
        <v>3501</v>
      </c>
      <c r="B3502" s="1" t="s">
        <v>655</v>
      </c>
      <c r="C3502" s="1">
        <v>17</v>
      </c>
      <c r="D3502" s="1" t="s">
        <v>348</v>
      </c>
      <c r="E3502" s="1" t="s">
        <v>188</v>
      </c>
      <c r="F3502" s="1" t="s">
        <v>1</v>
      </c>
      <c r="G3502" s="1" t="s">
        <v>353</v>
      </c>
      <c r="H3502" s="1" t="s">
        <v>229</v>
      </c>
      <c r="I3502" s="1" t="s">
        <v>230</v>
      </c>
      <c r="J3502" s="1"/>
      <c r="K3502" s="7"/>
    </row>
    <row r="3503" spans="1:11" x14ac:dyDescent="0.2">
      <c r="A3503" s="1">
        <v>3502</v>
      </c>
      <c r="B3503" s="1" t="s">
        <v>655</v>
      </c>
      <c r="C3503" s="1">
        <v>17</v>
      </c>
      <c r="D3503" s="1" t="s">
        <v>348</v>
      </c>
      <c r="E3503" s="1" t="s">
        <v>188</v>
      </c>
      <c r="F3503" s="1" t="s">
        <v>1</v>
      </c>
      <c r="G3503" s="1" t="s">
        <v>353</v>
      </c>
      <c r="H3503" s="1" t="s">
        <v>231</v>
      </c>
      <c r="I3503" s="1" t="s">
        <v>232</v>
      </c>
      <c r="J3503" s="1"/>
      <c r="K3503" s="7">
        <v>735</v>
      </c>
    </row>
    <row r="3504" spans="1:11" x14ac:dyDescent="0.2">
      <c r="A3504" s="1">
        <v>3503</v>
      </c>
      <c r="B3504" s="1" t="s">
        <v>655</v>
      </c>
      <c r="C3504" s="1">
        <v>17</v>
      </c>
      <c r="D3504" s="1" t="s">
        <v>348</v>
      </c>
      <c r="E3504" s="1" t="s">
        <v>188</v>
      </c>
      <c r="F3504" s="1" t="s">
        <v>1</v>
      </c>
      <c r="G3504" s="1" t="s">
        <v>353</v>
      </c>
      <c r="H3504" s="1" t="s">
        <v>233</v>
      </c>
      <c r="I3504" s="1" t="s">
        <v>234</v>
      </c>
      <c r="J3504" s="1"/>
      <c r="K3504" s="7">
        <v>7963</v>
      </c>
    </row>
    <row r="3505" spans="1:11" x14ac:dyDescent="0.2">
      <c r="A3505" s="1">
        <v>3504</v>
      </c>
      <c r="B3505" s="1" t="s">
        <v>655</v>
      </c>
      <c r="C3505" s="1">
        <v>17</v>
      </c>
      <c r="D3505" s="1" t="s">
        <v>348</v>
      </c>
      <c r="E3505" s="1" t="s">
        <v>188</v>
      </c>
      <c r="F3505" s="1" t="s">
        <v>1</v>
      </c>
      <c r="G3505" s="1" t="s">
        <v>353</v>
      </c>
      <c r="H3505" s="1" t="s">
        <v>235</v>
      </c>
      <c r="I3505" s="1" t="s">
        <v>236</v>
      </c>
      <c r="J3505" s="1"/>
      <c r="K3505" s="7"/>
    </row>
    <row r="3506" spans="1:11" x14ac:dyDescent="0.2">
      <c r="A3506" s="1">
        <v>3505</v>
      </c>
      <c r="B3506" s="1" t="s">
        <v>655</v>
      </c>
      <c r="C3506" s="1">
        <v>17</v>
      </c>
      <c r="D3506" s="1" t="s">
        <v>348</v>
      </c>
      <c r="E3506" s="1" t="s">
        <v>188</v>
      </c>
      <c r="F3506" s="1" t="s">
        <v>1</v>
      </c>
      <c r="G3506" s="1" t="s">
        <v>353</v>
      </c>
      <c r="H3506" s="1" t="s">
        <v>237</v>
      </c>
      <c r="I3506" s="1" t="s">
        <v>238</v>
      </c>
      <c r="J3506" s="1"/>
      <c r="K3506" s="7"/>
    </row>
    <row r="3507" spans="1:11" x14ac:dyDescent="0.2">
      <c r="A3507" s="1">
        <v>3506</v>
      </c>
      <c r="B3507" s="1" t="s">
        <v>655</v>
      </c>
      <c r="C3507" s="1">
        <v>17</v>
      </c>
      <c r="D3507" s="1" t="s">
        <v>348</v>
      </c>
      <c r="E3507" s="1" t="s">
        <v>188</v>
      </c>
      <c r="F3507" s="1" t="s">
        <v>1</v>
      </c>
      <c r="G3507" s="1" t="s">
        <v>353</v>
      </c>
      <c r="H3507" s="1" t="s">
        <v>239</v>
      </c>
      <c r="I3507" s="1" t="s">
        <v>240</v>
      </c>
      <c r="J3507" s="1"/>
      <c r="K3507" s="7"/>
    </row>
    <row r="3508" spans="1:11" x14ac:dyDescent="0.2">
      <c r="A3508" s="1">
        <v>3507</v>
      </c>
      <c r="B3508" s="1" t="s">
        <v>655</v>
      </c>
      <c r="C3508" s="1">
        <v>17</v>
      </c>
      <c r="D3508" s="1" t="s">
        <v>348</v>
      </c>
      <c r="E3508" s="1" t="s">
        <v>188</v>
      </c>
      <c r="F3508" s="1" t="s">
        <v>1</v>
      </c>
      <c r="G3508" s="1" t="s">
        <v>353</v>
      </c>
      <c r="H3508" s="1" t="s">
        <v>241</v>
      </c>
      <c r="I3508" s="1" t="s">
        <v>242</v>
      </c>
      <c r="J3508" s="1"/>
      <c r="K3508" s="7"/>
    </row>
    <row r="3509" spans="1:11" x14ac:dyDescent="0.2">
      <c r="A3509" s="1">
        <v>3508</v>
      </c>
      <c r="B3509" s="1" t="s">
        <v>655</v>
      </c>
      <c r="C3509" s="1">
        <v>17</v>
      </c>
      <c r="D3509" s="1" t="s">
        <v>348</v>
      </c>
      <c r="E3509" s="1" t="s">
        <v>188</v>
      </c>
      <c r="F3509" s="1" t="s">
        <v>1</v>
      </c>
      <c r="G3509" s="1" t="s">
        <v>353</v>
      </c>
      <c r="H3509" s="1" t="s">
        <v>243</v>
      </c>
      <c r="I3509" s="1" t="s">
        <v>244</v>
      </c>
      <c r="J3509" s="1"/>
      <c r="K3509" s="7"/>
    </row>
    <row r="3510" spans="1:11" x14ac:dyDescent="0.2">
      <c r="A3510" s="1">
        <v>3509</v>
      </c>
      <c r="B3510" s="1" t="s">
        <v>655</v>
      </c>
      <c r="C3510" s="1">
        <v>17</v>
      </c>
      <c r="D3510" s="1" t="s">
        <v>348</v>
      </c>
      <c r="E3510" s="1" t="s">
        <v>188</v>
      </c>
      <c r="F3510" s="1" t="s">
        <v>1</v>
      </c>
      <c r="G3510" s="1" t="s">
        <v>353</v>
      </c>
      <c r="H3510" s="1" t="s">
        <v>245</v>
      </c>
      <c r="I3510" s="1" t="s">
        <v>246</v>
      </c>
      <c r="J3510" s="1"/>
      <c r="K3510" s="7"/>
    </row>
    <row r="3511" spans="1:11" x14ac:dyDescent="0.2">
      <c r="A3511" s="1">
        <v>3510</v>
      </c>
      <c r="B3511" s="1" t="s">
        <v>655</v>
      </c>
      <c r="C3511" s="1">
        <v>17</v>
      </c>
      <c r="D3511" s="1" t="s">
        <v>348</v>
      </c>
      <c r="E3511" s="1" t="s">
        <v>188</v>
      </c>
      <c r="F3511" s="1" t="s">
        <v>1</v>
      </c>
      <c r="G3511" s="1" t="s">
        <v>353</v>
      </c>
      <c r="H3511" s="1" t="s">
        <v>247</v>
      </c>
      <c r="I3511" s="1" t="s">
        <v>248</v>
      </c>
      <c r="J3511" s="1"/>
      <c r="K3511" s="7"/>
    </row>
    <row r="3512" spans="1:11" x14ac:dyDescent="0.2">
      <c r="A3512" s="1">
        <v>3511</v>
      </c>
      <c r="B3512" s="1" t="s">
        <v>655</v>
      </c>
      <c r="C3512" s="1">
        <v>17</v>
      </c>
      <c r="D3512" s="1" t="s">
        <v>348</v>
      </c>
      <c r="E3512" s="1" t="s">
        <v>188</v>
      </c>
      <c r="F3512" s="1" t="s">
        <v>1</v>
      </c>
      <c r="G3512" s="1" t="s">
        <v>353</v>
      </c>
      <c r="H3512" s="1" t="s">
        <v>249</v>
      </c>
      <c r="I3512" s="1" t="s">
        <v>250</v>
      </c>
      <c r="J3512" s="1"/>
      <c r="K3512" s="7"/>
    </row>
    <row r="3513" spans="1:11" x14ac:dyDescent="0.2">
      <c r="A3513" s="1">
        <v>3512</v>
      </c>
      <c r="B3513" s="1" t="s">
        <v>655</v>
      </c>
      <c r="C3513" s="1">
        <v>17</v>
      </c>
      <c r="D3513" s="1" t="s">
        <v>348</v>
      </c>
      <c r="E3513" s="1" t="s">
        <v>188</v>
      </c>
      <c r="F3513" s="1" t="s">
        <v>1</v>
      </c>
      <c r="G3513" s="1" t="s">
        <v>353</v>
      </c>
      <c r="H3513" s="1" t="s">
        <v>251</v>
      </c>
      <c r="I3513" s="1" t="s">
        <v>252</v>
      </c>
      <c r="J3513" s="1"/>
      <c r="K3513" s="7"/>
    </row>
    <row r="3514" spans="1:11" x14ac:dyDescent="0.2">
      <c r="A3514" s="1">
        <v>3513</v>
      </c>
      <c r="B3514" s="1" t="s">
        <v>655</v>
      </c>
      <c r="C3514" s="1">
        <v>17</v>
      </c>
      <c r="D3514" s="1" t="s">
        <v>348</v>
      </c>
      <c r="E3514" s="1" t="s">
        <v>188</v>
      </c>
      <c r="F3514" s="1" t="s">
        <v>1</v>
      </c>
      <c r="G3514" s="1" t="s">
        <v>353</v>
      </c>
      <c r="H3514" s="1" t="s">
        <v>253</v>
      </c>
      <c r="I3514" s="1" t="s">
        <v>254</v>
      </c>
      <c r="J3514" s="1"/>
      <c r="K3514" s="7">
        <v>1695</v>
      </c>
    </row>
    <row r="3515" spans="1:11" x14ac:dyDescent="0.2">
      <c r="A3515" s="1">
        <v>3514</v>
      </c>
      <c r="B3515" s="1" t="s">
        <v>655</v>
      </c>
      <c r="C3515" s="1">
        <v>17</v>
      </c>
      <c r="D3515" s="1" t="s">
        <v>348</v>
      </c>
      <c r="E3515" s="1" t="s">
        <v>188</v>
      </c>
      <c r="F3515" s="1" t="s">
        <v>1</v>
      </c>
      <c r="G3515" s="1" t="s">
        <v>353</v>
      </c>
      <c r="H3515" s="1" t="s">
        <v>255</v>
      </c>
      <c r="I3515" s="1" t="s">
        <v>256</v>
      </c>
      <c r="J3515" s="1"/>
      <c r="K3515" s="7"/>
    </row>
    <row r="3516" spans="1:11" x14ac:dyDescent="0.2">
      <c r="A3516" s="1">
        <v>3515</v>
      </c>
      <c r="B3516" s="1" t="s">
        <v>655</v>
      </c>
      <c r="C3516" s="1">
        <v>17</v>
      </c>
      <c r="D3516" s="1" t="s">
        <v>348</v>
      </c>
      <c r="E3516" s="1" t="s">
        <v>188</v>
      </c>
      <c r="F3516" s="1" t="s">
        <v>1</v>
      </c>
      <c r="G3516" s="1" t="s">
        <v>353</v>
      </c>
      <c r="H3516" s="1" t="s">
        <v>257</v>
      </c>
      <c r="I3516" s="1" t="s">
        <v>258</v>
      </c>
      <c r="J3516" s="1"/>
      <c r="K3516" s="7"/>
    </row>
    <row r="3517" spans="1:11" x14ac:dyDescent="0.2">
      <c r="A3517" s="1">
        <v>3516</v>
      </c>
      <c r="B3517" s="1" t="s">
        <v>655</v>
      </c>
      <c r="C3517" s="1">
        <v>17</v>
      </c>
      <c r="D3517" s="1" t="s">
        <v>348</v>
      </c>
      <c r="E3517" s="1" t="s">
        <v>188</v>
      </c>
      <c r="F3517" s="1" t="s">
        <v>8</v>
      </c>
      <c r="G3517" s="1" t="s">
        <v>353</v>
      </c>
      <c r="H3517" s="1" t="s">
        <v>259</v>
      </c>
      <c r="I3517" s="1" t="s">
        <v>260</v>
      </c>
      <c r="J3517" s="1"/>
      <c r="K3517" s="7">
        <v>10393</v>
      </c>
    </row>
    <row r="3518" spans="1:11" x14ac:dyDescent="0.2">
      <c r="A3518" s="1">
        <v>3517</v>
      </c>
      <c r="B3518" s="1" t="s">
        <v>655</v>
      </c>
      <c r="C3518" s="1">
        <v>17</v>
      </c>
      <c r="D3518" s="1" t="s">
        <v>348</v>
      </c>
      <c r="E3518" s="1" t="s">
        <v>188</v>
      </c>
      <c r="F3518" s="1" t="s">
        <v>1</v>
      </c>
      <c r="G3518" s="1" t="s">
        <v>353</v>
      </c>
      <c r="H3518" s="1" t="s">
        <v>261</v>
      </c>
      <c r="I3518" s="1" t="s">
        <v>262</v>
      </c>
      <c r="J3518" s="1"/>
      <c r="K3518" s="7">
        <v>4715</v>
      </c>
    </row>
    <row r="3519" spans="1:11" x14ac:dyDescent="0.2">
      <c r="A3519" s="1">
        <v>3518</v>
      </c>
      <c r="B3519" s="1" t="s">
        <v>655</v>
      </c>
      <c r="C3519" s="1">
        <v>17</v>
      </c>
      <c r="D3519" s="1" t="s">
        <v>348</v>
      </c>
      <c r="E3519" s="1" t="s">
        <v>188</v>
      </c>
      <c r="F3519" s="1" t="s">
        <v>1</v>
      </c>
      <c r="G3519" s="1" t="s">
        <v>353</v>
      </c>
      <c r="H3519" s="1" t="s">
        <v>263</v>
      </c>
      <c r="I3519" s="1" t="s">
        <v>264</v>
      </c>
      <c r="J3519" s="1"/>
      <c r="K3519" s="7">
        <v>329</v>
      </c>
    </row>
    <row r="3520" spans="1:11" x14ac:dyDescent="0.2">
      <c r="A3520" s="1">
        <v>3519</v>
      </c>
      <c r="B3520" s="1" t="s">
        <v>655</v>
      </c>
      <c r="C3520" s="1">
        <v>17</v>
      </c>
      <c r="D3520" s="1" t="s">
        <v>348</v>
      </c>
      <c r="E3520" s="1" t="s">
        <v>188</v>
      </c>
      <c r="F3520" s="1" t="s">
        <v>1</v>
      </c>
      <c r="G3520" s="1" t="s">
        <v>353</v>
      </c>
      <c r="H3520" s="1" t="s">
        <v>265</v>
      </c>
      <c r="I3520" s="1" t="s">
        <v>266</v>
      </c>
      <c r="J3520" s="1"/>
      <c r="K3520" s="7"/>
    </row>
    <row r="3521" spans="1:11" x14ac:dyDescent="0.2">
      <c r="A3521" s="1">
        <v>3520</v>
      </c>
      <c r="B3521" s="1" t="s">
        <v>655</v>
      </c>
      <c r="C3521" s="1">
        <v>17</v>
      </c>
      <c r="D3521" s="1" t="s">
        <v>348</v>
      </c>
      <c r="E3521" s="1" t="s">
        <v>188</v>
      </c>
      <c r="F3521" s="1" t="s">
        <v>1</v>
      </c>
      <c r="G3521" s="1" t="s">
        <v>353</v>
      </c>
      <c r="H3521" s="1" t="s">
        <v>267</v>
      </c>
      <c r="I3521" s="1" t="s">
        <v>268</v>
      </c>
      <c r="J3521" s="1"/>
      <c r="K3521" s="7"/>
    </row>
    <row r="3522" spans="1:11" x14ac:dyDescent="0.2">
      <c r="A3522" s="1">
        <v>3521</v>
      </c>
      <c r="B3522" s="1" t="s">
        <v>655</v>
      </c>
      <c r="C3522" s="1">
        <v>17</v>
      </c>
      <c r="D3522" s="1" t="s">
        <v>348</v>
      </c>
      <c r="E3522" s="1" t="s">
        <v>188</v>
      </c>
      <c r="F3522" s="1" t="s">
        <v>1</v>
      </c>
      <c r="G3522" s="1" t="s">
        <v>353</v>
      </c>
      <c r="H3522" s="1" t="s">
        <v>269</v>
      </c>
      <c r="I3522" s="1" t="s">
        <v>270</v>
      </c>
      <c r="J3522" s="1"/>
      <c r="K3522" s="7"/>
    </row>
    <row r="3523" spans="1:11" x14ac:dyDescent="0.2">
      <c r="A3523" s="1">
        <v>3522</v>
      </c>
      <c r="B3523" s="1" t="s">
        <v>655</v>
      </c>
      <c r="C3523" s="1">
        <v>17</v>
      </c>
      <c r="D3523" s="1" t="s">
        <v>348</v>
      </c>
      <c r="E3523" s="1" t="s">
        <v>188</v>
      </c>
      <c r="F3523" s="1" t="s">
        <v>1</v>
      </c>
      <c r="G3523" s="1" t="s">
        <v>353</v>
      </c>
      <c r="H3523" s="1" t="s">
        <v>271</v>
      </c>
      <c r="I3523" s="1" t="s">
        <v>272</v>
      </c>
      <c r="J3523" s="1"/>
      <c r="K3523" s="7"/>
    </row>
    <row r="3524" spans="1:11" x14ac:dyDescent="0.2">
      <c r="A3524" s="1">
        <v>3523</v>
      </c>
      <c r="B3524" s="1" t="s">
        <v>655</v>
      </c>
      <c r="C3524" s="1">
        <v>17</v>
      </c>
      <c r="D3524" s="1" t="s">
        <v>348</v>
      </c>
      <c r="E3524" s="1" t="s">
        <v>188</v>
      </c>
      <c r="F3524" s="1" t="s">
        <v>8</v>
      </c>
      <c r="G3524" s="1" t="s">
        <v>353</v>
      </c>
      <c r="H3524" s="1" t="s">
        <v>273</v>
      </c>
      <c r="I3524" s="1" t="s">
        <v>274</v>
      </c>
      <c r="J3524" s="1"/>
      <c r="K3524" s="7">
        <v>5044</v>
      </c>
    </row>
    <row r="3525" spans="1:11" x14ac:dyDescent="0.2">
      <c r="A3525" s="1">
        <v>3524</v>
      </c>
      <c r="B3525" s="1" t="s">
        <v>655</v>
      </c>
      <c r="C3525" s="1">
        <v>17</v>
      </c>
      <c r="D3525" s="1" t="s">
        <v>348</v>
      </c>
      <c r="E3525" s="1" t="s">
        <v>188</v>
      </c>
      <c r="F3525" s="1" t="s">
        <v>1</v>
      </c>
      <c r="G3525" s="1" t="s">
        <v>353</v>
      </c>
      <c r="H3525" s="1" t="s">
        <v>275</v>
      </c>
      <c r="I3525" s="1" t="s">
        <v>276</v>
      </c>
      <c r="J3525" s="1"/>
      <c r="K3525" s="7">
        <v>44708.277281728922</v>
      </c>
    </row>
    <row r="3526" spans="1:11" x14ac:dyDescent="0.2">
      <c r="A3526" s="1">
        <v>3525</v>
      </c>
      <c r="B3526" s="1" t="s">
        <v>655</v>
      </c>
      <c r="C3526" s="1">
        <v>17</v>
      </c>
      <c r="D3526" s="1" t="s">
        <v>348</v>
      </c>
      <c r="E3526" s="1" t="s">
        <v>188</v>
      </c>
      <c r="F3526" s="1" t="s">
        <v>8</v>
      </c>
      <c r="G3526" s="1" t="s">
        <v>353</v>
      </c>
      <c r="H3526" s="1" t="s">
        <v>277</v>
      </c>
      <c r="I3526" s="1" t="s">
        <v>278</v>
      </c>
      <c r="J3526" s="1"/>
      <c r="K3526" s="7">
        <v>313674.27728172892</v>
      </c>
    </row>
    <row r="3527" spans="1:11" x14ac:dyDescent="0.2">
      <c r="A3527" s="1">
        <v>3526</v>
      </c>
      <c r="B3527" s="1" t="s">
        <v>655</v>
      </c>
      <c r="C3527" s="1">
        <v>17</v>
      </c>
      <c r="D3527" s="1" t="s">
        <v>348</v>
      </c>
      <c r="E3527" s="1" t="s">
        <v>188</v>
      </c>
      <c r="F3527" s="1" t="s">
        <v>1</v>
      </c>
      <c r="G3527" s="1" t="s">
        <v>353</v>
      </c>
      <c r="H3527" s="1" t="s">
        <v>279</v>
      </c>
      <c r="I3527" s="1" t="s">
        <v>280</v>
      </c>
      <c r="J3527" s="1"/>
      <c r="K3527" s="7"/>
    </row>
    <row r="3528" spans="1:11" x14ac:dyDescent="0.2">
      <c r="A3528" s="1">
        <v>3527</v>
      </c>
      <c r="B3528" s="1" t="s">
        <v>655</v>
      </c>
      <c r="C3528" s="1">
        <v>17</v>
      </c>
      <c r="D3528" s="1" t="s">
        <v>348</v>
      </c>
      <c r="E3528" s="1" t="s">
        <v>188</v>
      </c>
      <c r="F3528" s="1" t="s">
        <v>1</v>
      </c>
      <c r="G3528" s="1" t="s">
        <v>353</v>
      </c>
      <c r="H3528" s="1" t="s">
        <v>281</v>
      </c>
      <c r="I3528" s="1" t="s">
        <v>282</v>
      </c>
      <c r="J3528" s="1"/>
      <c r="K3528" s="7"/>
    </row>
    <row r="3529" spans="1:11" x14ac:dyDescent="0.2">
      <c r="A3529" s="1">
        <v>3528</v>
      </c>
      <c r="B3529" s="1" t="s">
        <v>655</v>
      </c>
      <c r="C3529" s="1">
        <v>17</v>
      </c>
      <c r="D3529" s="1" t="s">
        <v>348</v>
      </c>
      <c r="E3529" s="1" t="s">
        <v>188</v>
      </c>
      <c r="F3529" s="1" t="s">
        <v>8</v>
      </c>
      <c r="G3529" s="1" t="s">
        <v>353</v>
      </c>
      <c r="H3529" s="1" t="s">
        <v>283</v>
      </c>
      <c r="I3529" s="1" t="s">
        <v>284</v>
      </c>
      <c r="J3529" s="1"/>
      <c r="K3529" s="7">
        <v>313674.27728172892</v>
      </c>
    </row>
    <row r="3530" spans="1:11" x14ac:dyDescent="0.2">
      <c r="A3530" s="1">
        <v>3529</v>
      </c>
      <c r="B3530" s="1" t="s">
        <v>655</v>
      </c>
      <c r="C3530" s="1">
        <v>17</v>
      </c>
      <c r="D3530" s="1" t="s">
        <v>348</v>
      </c>
      <c r="E3530" s="1" t="s">
        <v>188</v>
      </c>
      <c r="F3530" s="1" t="s">
        <v>8</v>
      </c>
      <c r="G3530" s="1" t="s">
        <v>353</v>
      </c>
      <c r="H3530" s="1" t="s">
        <v>285</v>
      </c>
      <c r="I3530" s="1" t="s">
        <v>286</v>
      </c>
      <c r="J3530" s="1"/>
      <c r="K3530" s="7">
        <v>302795</v>
      </c>
    </row>
    <row r="3531" spans="1:11" x14ac:dyDescent="0.2">
      <c r="A3531" s="1">
        <v>3530</v>
      </c>
      <c r="B3531" s="1" t="s">
        <v>655</v>
      </c>
      <c r="C3531" s="1">
        <v>17</v>
      </c>
      <c r="D3531" s="1" t="s">
        <v>348</v>
      </c>
      <c r="E3531" s="1" t="s">
        <v>188</v>
      </c>
      <c r="F3531" s="1" t="s">
        <v>1</v>
      </c>
      <c r="G3531" s="1" t="s">
        <v>353</v>
      </c>
      <c r="H3531" s="1" t="s">
        <v>287</v>
      </c>
      <c r="I3531" s="1" t="s">
        <v>288</v>
      </c>
      <c r="J3531" s="1"/>
      <c r="K3531" s="7">
        <v>-10879.277281728922</v>
      </c>
    </row>
    <row r="3532" spans="1:11" x14ac:dyDescent="0.2">
      <c r="A3532" s="1">
        <v>3531</v>
      </c>
      <c r="B3532" s="1" t="s">
        <v>655</v>
      </c>
      <c r="C3532" s="1">
        <v>17</v>
      </c>
      <c r="D3532" s="1" t="s">
        <v>348</v>
      </c>
      <c r="E3532" s="1" t="s">
        <v>289</v>
      </c>
      <c r="F3532" s="1" t="s">
        <v>1</v>
      </c>
      <c r="G3532" s="1" t="s">
        <v>353</v>
      </c>
      <c r="H3532" s="1" t="s">
        <v>290</v>
      </c>
      <c r="I3532" s="1" t="s">
        <v>291</v>
      </c>
      <c r="J3532" s="1"/>
      <c r="K3532" s="7"/>
    </row>
    <row r="3533" spans="1:11" x14ac:dyDescent="0.2">
      <c r="A3533" s="1">
        <v>3532</v>
      </c>
      <c r="B3533" s="1" t="s">
        <v>655</v>
      </c>
      <c r="C3533" s="1">
        <v>17</v>
      </c>
      <c r="D3533" s="1" t="s">
        <v>348</v>
      </c>
      <c r="E3533" s="1" t="s">
        <v>289</v>
      </c>
      <c r="F3533" s="1" t="s">
        <v>1</v>
      </c>
      <c r="G3533" s="1" t="s">
        <v>353</v>
      </c>
      <c r="H3533" s="1" t="s">
        <v>292</v>
      </c>
      <c r="I3533" s="1" t="s">
        <v>293</v>
      </c>
      <c r="J3533" s="1"/>
      <c r="K3533" s="7"/>
    </row>
    <row r="3534" spans="1:11" x14ac:dyDescent="0.2">
      <c r="A3534" s="1">
        <v>3533</v>
      </c>
      <c r="B3534" s="1" t="s">
        <v>655</v>
      </c>
      <c r="C3534" s="1">
        <v>17</v>
      </c>
      <c r="D3534" s="1" t="s">
        <v>348</v>
      </c>
      <c r="E3534" s="1" t="s">
        <v>289</v>
      </c>
      <c r="F3534" s="1" t="s">
        <v>1</v>
      </c>
      <c r="G3534" s="1" t="s">
        <v>353</v>
      </c>
      <c r="H3534" s="1" t="s">
        <v>294</v>
      </c>
      <c r="I3534" s="1" t="s">
        <v>295</v>
      </c>
      <c r="J3534" s="1"/>
      <c r="K3534" s="7"/>
    </row>
    <row r="3535" spans="1:11" x14ac:dyDescent="0.2">
      <c r="A3535" s="1">
        <v>3534</v>
      </c>
      <c r="B3535" s="1" t="s">
        <v>655</v>
      </c>
      <c r="C3535" s="1">
        <v>17</v>
      </c>
      <c r="D3535" s="1" t="s">
        <v>348</v>
      </c>
      <c r="E3535" s="1" t="s">
        <v>289</v>
      </c>
      <c r="F3535" s="1" t="s">
        <v>1</v>
      </c>
      <c r="G3535" s="1" t="s">
        <v>353</v>
      </c>
      <c r="H3535" s="1" t="s">
        <v>296</v>
      </c>
      <c r="I3535" s="1" t="s">
        <v>297</v>
      </c>
      <c r="J3535" s="1"/>
      <c r="K3535" s="7"/>
    </row>
    <row r="3536" spans="1:11" x14ac:dyDescent="0.2">
      <c r="A3536" s="1">
        <v>3535</v>
      </c>
      <c r="B3536" s="1" t="s">
        <v>655</v>
      </c>
      <c r="C3536" s="1">
        <v>17</v>
      </c>
      <c r="D3536" s="1" t="s">
        <v>348</v>
      </c>
      <c r="E3536" s="1" t="s">
        <v>289</v>
      </c>
      <c r="F3536" s="1" t="s">
        <v>1</v>
      </c>
      <c r="G3536" s="1" t="s">
        <v>353</v>
      </c>
      <c r="H3536" s="1" t="s">
        <v>298</v>
      </c>
      <c r="I3536" s="1" t="s">
        <v>299</v>
      </c>
      <c r="J3536" s="1"/>
      <c r="K3536" s="7"/>
    </row>
    <row r="3537" spans="1:11" x14ac:dyDescent="0.2">
      <c r="A3537" s="1">
        <v>3536</v>
      </c>
      <c r="B3537" s="1" t="s">
        <v>655</v>
      </c>
      <c r="C3537" s="1">
        <v>17</v>
      </c>
      <c r="D3537" s="1" t="s">
        <v>348</v>
      </c>
      <c r="E3537" s="1" t="s">
        <v>289</v>
      </c>
      <c r="F3537" s="1" t="s">
        <v>1</v>
      </c>
      <c r="G3537" s="1" t="s">
        <v>353</v>
      </c>
      <c r="H3537" s="1" t="s">
        <v>300</v>
      </c>
      <c r="I3537" s="1" t="s">
        <v>301</v>
      </c>
      <c r="J3537" s="1"/>
      <c r="K3537" s="7"/>
    </row>
    <row r="3538" spans="1:11" x14ac:dyDescent="0.2">
      <c r="A3538" s="1">
        <v>3537</v>
      </c>
      <c r="B3538" s="1" t="s">
        <v>655</v>
      </c>
      <c r="C3538" s="1">
        <v>17</v>
      </c>
      <c r="D3538" s="1" t="s">
        <v>348</v>
      </c>
      <c r="E3538" s="1" t="s">
        <v>289</v>
      </c>
      <c r="F3538" s="1" t="s">
        <v>1</v>
      </c>
      <c r="G3538" s="1" t="s">
        <v>353</v>
      </c>
      <c r="H3538" s="1" t="s">
        <v>302</v>
      </c>
      <c r="I3538" s="1" t="s">
        <v>303</v>
      </c>
      <c r="J3538" s="1"/>
      <c r="K3538" s="7"/>
    </row>
    <row r="3539" spans="1:11" x14ac:dyDescent="0.2">
      <c r="A3539" s="1">
        <v>3538</v>
      </c>
      <c r="B3539" s="1" t="s">
        <v>655</v>
      </c>
      <c r="C3539" s="1">
        <v>17</v>
      </c>
      <c r="D3539" s="1" t="s">
        <v>348</v>
      </c>
      <c r="E3539" s="1" t="s">
        <v>289</v>
      </c>
      <c r="F3539" s="1" t="s">
        <v>8</v>
      </c>
      <c r="G3539" s="1" t="s">
        <v>353</v>
      </c>
      <c r="H3539" s="1" t="s">
        <v>304</v>
      </c>
      <c r="I3539" s="1" t="s">
        <v>305</v>
      </c>
      <c r="J3539" s="1"/>
      <c r="K3539" s="7"/>
    </row>
    <row r="3540" spans="1:11" x14ac:dyDescent="0.2">
      <c r="A3540" s="1">
        <v>3539</v>
      </c>
      <c r="B3540" s="1" t="s">
        <v>655</v>
      </c>
      <c r="C3540" s="1">
        <v>17</v>
      </c>
      <c r="D3540" s="1" t="s">
        <v>348</v>
      </c>
      <c r="E3540" s="1" t="s">
        <v>289</v>
      </c>
      <c r="F3540" s="1" t="s">
        <v>8</v>
      </c>
      <c r="G3540" s="1" t="s">
        <v>353</v>
      </c>
      <c r="H3540" s="1" t="s">
        <v>306</v>
      </c>
      <c r="I3540" s="1" t="s">
        <v>307</v>
      </c>
      <c r="J3540" s="1"/>
      <c r="K3540" s="7"/>
    </row>
    <row r="3541" spans="1:11" x14ac:dyDescent="0.2">
      <c r="A3541" s="1">
        <v>3540</v>
      </c>
      <c r="B3541" s="1" t="s">
        <v>655</v>
      </c>
      <c r="C3541" s="1">
        <v>17</v>
      </c>
      <c r="D3541" s="1" t="s">
        <v>348</v>
      </c>
      <c r="E3541" s="1" t="s">
        <v>289</v>
      </c>
      <c r="F3541" s="1" t="s">
        <v>1</v>
      </c>
      <c r="G3541" s="1" t="s">
        <v>353</v>
      </c>
      <c r="H3541" s="1" t="s">
        <v>308</v>
      </c>
      <c r="I3541" s="1" t="s">
        <v>309</v>
      </c>
      <c r="J3541" s="1"/>
      <c r="K3541" s="7"/>
    </row>
    <row r="3542" spans="1:11" x14ac:dyDescent="0.2">
      <c r="A3542" s="1">
        <v>3541</v>
      </c>
      <c r="B3542" s="1" t="s">
        <v>655</v>
      </c>
      <c r="C3542" s="1">
        <v>17</v>
      </c>
      <c r="D3542" s="1" t="s">
        <v>348</v>
      </c>
      <c r="E3542" s="1" t="s">
        <v>289</v>
      </c>
      <c r="F3542" s="1" t="s">
        <v>1</v>
      </c>
      <c r="G3542" s="1" t="s">
        <v>353</v>
      </c>
      <c r="H3542" s="1" t="s">
        <v>310</v>
      </c>
      <c r="I3542" s="1" t="s">
        <v>311</v>
      </c>
      <c r="J3542" s="1"/>
      <c r="K3542" s="7"/>
    </row>
    <row r="3543" spans="1:11" x14ac:dyDescent="0.2">
      <c r="A3543" s="1">
        <v>3542</v>
      </c>
      <c r="B3543" s="1" t="s">
        <v>655</v>
      </c>
      <c r="C3543" s="1">
        <v>17</v>
      </c>
      <c r="D3543" s="1" t="s">
        <v>348</v>
      </c>
      <c r="E3543" s="1" t="s">
        <v>289</v>
      </c>
      <c r="F3543" s="1" t="s">
        <v>1</v>
      </c>
      <c r="G3543" s="1" t="s">
        <v>353</v>
      </c>
      <c r="H3543" s="1" t="s">
        <v>312</v>
      </c>
      <c r="I3543" s="1" t="s">
        <v>313</v>
      </c>
      <c r="J3543" s="1"/>
      <c r="K3543" s="7"/>
    </row>
    <row r="3544" spans="1:11" x14ac:dyDescent="0.2">
      <c r="A3544" s="1">
        <v>3543</v>
      </c>
      <c r="B3544" s="1" t="s">
        <v>656</v>
      </c>
      <c r="C3544" s="1">
        <v>20</v>
      </c>
      <c r="D3544" s="1" t="s">
        <v>349</v>
      </c>
      <c r="E3544" s="1" t="s">
        <v>0</v>
      </c>
      <c r="F3544" s="1" t="s">
        <v>1</v>
      </c>
      <c r="G3544" s="1" t="s">
        <v>353</v>
      </c>
      <c r="H3544" s="1" t="s">
        <v>2</v>
      </c>
      <c r="I3544" s="1" t="s">
        <v>3</v>
      </c>
      <c r="J3544" s="1"/>
      <c r="K3544" s="7"/>
    </row>
    <row r="3545" spans="1:11" x14ac:dyDescent="0.2">
      <c r="A3545" s="1">
        <v>3544</v>
      </c>
      <c r="B3545" s="1" t="s">
        <v>656</v>
      </c>
      <c r="C3545" s="1">
        <v>20</v>
      </c>
      <c r="D3545" s="1" t="s">
        <v>349</v>
      </c>
      <c r="E3545" s="1" t="s">
        <v>0</v>
      </c>
      <c r="F3545" s="1" t="s">
        <v>1</v>
      </c>
      <c r="G3545" s="1" t="s">
        <v>353</v>
      </c>
      <c r="H3545" s="1" t="s">
        <v>4</v>
      </c>
      <c r="I3545" s="1" t="s">
        <v>5</v>
      </c>
      <c r="J3545" s="1"/>
      <c r="K3545" s="7"/>
    </row>
    <row r="3546" spans="1:11" x14ac:dyDescent="0.2">
      <c r="A3546" s="1">
        <v>3545</v>
      </c>
      <c r="B3546" s="1" t="s">
        <v>656</v>
      </c>
      <c r="C3546" s="1">
        <v>20</v>
      </c>
      <c r="D3546" s="1" t="s">
        <v>349</v>
      </c>
      <c r="E3546" s="1" t="s">
        <v>0</v>
      </c>
      <c r="F3546" s="1" t="s">
        <v>1</v>
      </c>
      <c r="G3546" s="1" t="s">
        <v>353</v>
      </c>
      <c r="H3546" s="1" t="s">
        <v>6</v>
      </c>
      <c r="I3546" s="1" t="s">
        <v>7</v>
      </c>
      <c r="J3546" s="1"/>
      <c r="K3546" s="7"/>
    </row>
    <row r="3547" spans="1:11" x14ac:dyDescent="0.2">
      <c r="A3547" s="1">
        <v>3546</v>
      </c>
      <c r="B3547" s="1" t="s">
        <v>656</v>
      </c>
      <c r="C3547" s="1">
        <v>20</v>
      </c>
      <c r="D3547" s="1" t="s">
        <v>349</v>
      </c>
      <c r="E3547" s="1" t="s">
        <v>0</v>
      </c>
      <c r="F3547" s="1" t="s">
        <v>8</v>
      </c>
      <c r="G3547" s="1" t="s">
        <v>353</v>
      </c>
      <c r="H3547" s="1" t="s">
        <v>9</v>
      </c>
      <c r="I3547" s="1" t="s">
        <v>10</v>
      </c>
      <c r="J3547" s="1"/>
      <c r="K3547" s="7">
        <v>0</v>
      </c>
    </row>
    <row r="3548" spans="1:11" x14ac:dyDescent="0.2">
      <c r="A3548" s="1">
        <v>3547</v>
      </c>
      <c r="B3548" s="1" t="s">
        <v>656</v>
      </c>
      <c r="C3548" s="1">
        <v>20</v>
      </c>
      <c r="D3548" s="1" t="s">
        <v>349</v>
      </c>
      <c r="E3548" s="1" t="s">
        <v>0</v>
      </c>
      <c r="F3548" s="1" t="s">
        <v>1</v>
      </c>
      <c r="G3548" s="1" t="s">
        <v>353</v>
      </c>
      <c r="H3548" s="1" t="s">
        <v>11</v>
      </c>
      <c r="I3548" s="1" t="s">
        <v>12</v>
      </c>
      <c r="J3548" s="1"/>
      <c r="K3548" s="7"/>
    </row>
    <row r="3549" spans="1:11" x14ac:dyDescent="0.2">
      <c r="A3549" s="1">
        <v>3548</v>
      </c>
      <c r="B3549" s="1" t="s">
        <v>656</v>
      </c>
      <c r="C3549" s="1">
        <v>20</v>
      </c>
      <c r="D3549" s="1" t="s">
        <v>349</v>
      </c>
      <c r="E3549" s="1" t="s">
        <v>0</v>
      </c>
      <c r="F3549" s="1" t="s">
        <v>1</v>
      </c>
      <c r="G3549" s="1" t="s">
        <v>353</v>
      </c>
      <c r="H3549" s="1" t="s">
        <v>13</v>
      </c>
      <c r="I3549" s="1" t="s">
        <v>14</v>
      </c>
      <c r="J3549" s="1"/>
      <c r="K3549" s="7"/>
    </row>
    <row r="3550" spans="1:11" x14ac:dyDescent="0.2">
      <c r="A3550" s="1">
        <v>3549</v>
      </c>
      <c r="B3550" s="1" t="s">
        <v>656</v>
      </c>
      <c r="C3550" s="1">
        <v>20</v>
      </c>
      <c r="D3550" s="1" t="s">
        <v>349</v>
      </c>
      <c r="E3550" s="1" t="s">
        <v>0</v>
      </c>
      <c r="F3550" s="1" t="s">
        <v>8</v>
      </c>
      <c r="G3550" s="1" t="s">
        <v>353</v>
      </c>
      <c r="H3550" s="1" t="s">
        <v>15</v>
      </c>
      <c r="I3550" s="1" t="s">
        <v>16</v>
      </c>
      <c r="J3550" s="1"/>
      <c r="K3550" s="7">
        <v>0</v>
      </c>
    </row>
    <row r="3551" spans="1:11" x14ac:dyDescent="0.2">
      <c r="A3551" s="1">
        <v>3550</v>
      </c>
      <c r="B3551" s="1" t="s">
        <v>656</v>
      </c>
      <c r="C3551" s="1">
        <v>20</v>
      </c>
      <c r="D3551" s="1" t="s">
        <v>349</v>
      </c>
      <c r="E3551" s="1" t="s">
        <v>0</v>
      </c>
      <c r="F3551" s="1" t="s">
        <v>1</v>
      </c>
      <c r="G3551" s="1" t="s">
        <v>353</v>
      </c>
      <c r="H3551" s="1" t="s">
        <v>17</v>
      </c>
      <c r="I3551" s="1" t="s">
        <v>18</v>
      </c>
      <c r="J3551" s="1"/>
      <c r="K3551" s="7"/>
    </row>
    <row r="3552" spans="1:11" x14ac:dyDescent="0.2">
      <c r="A3552" s="1">
        <v>3551</v>
      </c>
      <c r="B3552" s="1" t="s">
        <v>656</v>
      </c>
      <c r="C3552" s="1">
        <v>20</v>
      </c>
      <c r="D3552" s="1" t="s">
        <v>349</v>
      </c>
      <c r="E3552" s="1" t="s">
        <v>0</v>
      </c>
      <c r="F3552" s="1" t="s">
        <v>1</v>
      </c>
      <c r="G3552" s="1" t="s">
        <v>353</v>
      </c>
      <c r="H3552" s="1" t="s">
        <v>19</v>
      </c>
      <c r="I3552" s="1" t="s">
        <v>20</v>
      </c>
      <c r="J3552" s="1"/>
      <c r="K3552" s="7"/>
    </row>
    <row r="3553" spans="1:11" x14ac:dyDescent="0.2">
      <c r="A3553" s="1">
        <v>3552</v>
      </c>
      <c r="B3553" s="1" t="s">
        <v>656</v>
      </c>
      <c r="C3553" s="1">
        <v>20</v>
      </c>
      <c r="D3553" s="1" t="s">
        <v>349</v>
      </c>
      <c r="E3553" s="1" t="s">
        <v>0</v>
      </c>
      <c r="F3553" s="1" t="s">
        <v>1</v>
      </c>
      <c r="G3553" s="1" t="s">
        <v>353</v>
      </c>
      <c r="H3553" s="1" t="s">
        <v>21</v>
      </c>
      <c r="I3553" s="1" t="s">
        <v>22</v>
      </c>
      <c r="J3553" s="1"/>
      <c r="K3553" s="7"/>
    </row>
    <row r="3554" spans="1:11" x14ac:dyDescent="0.2">
      <c r="A3554" s="1">
        <v>3553</v>
      </c>
      <c r="B3554" s="1" t="s">
        <v>656</v>
      </c>
      <c r="C3554" s="1">
        <v>20</v>
      </c>
      <c r="D3554" s="1" t="s">
        <v>349</v>
      </c>
      <c r="E3554" s="1" t="s">
        <v>0</v>
      </c>
      <c r="F3554" s="1" t="s">
        <v>1</v>
      </c>
      <c r="G3554" s="1" t="s">
        <v>353</v>
      </c>
      <c r="H3554" s="1" t="s">
        <v>23</v>
      </c>
      <c r="I3554" s="1" t="s">
        <v>24</v>
      </c>
      <c r="J3554" s="1"/>
      <c r="K3554" s="7">
        <v>339340</v>
      </c>
    </row>
    <row r="3555" spans="1:11" x14ac:dyDescent="0.2">
      <c r="A3555" s="1">
        <v>3554</v>
      </c>
      <c r="B3555" s="1" t="s">
        <v>656</v>
      </c>
      <c r="C3555" s="1">
        <v>20</v>
      </c>
      <c r="D3555" s="1" t="s">
        <v>349</v>
      </c>
      <c r="E3555" s="1" t="s">
        <v>0</v>
      </c>
      <c r="F3555" s="1" t="s">
        <v>1</v>
      </c>
      <c r="G3555" s="1" t="s">
        <v>353</v>
      </c>
      <c r="H3555" s="1" t="s">
        <v>25</v>
      </c>
      <c r="I3555" s="1" t="s">
        <v>26</v>
      </c>
      <c r="J3555" s="1"/>
      <c r="K3555" s="7"/>
    </row>
    <row r="3556" spans="1:11" x14ac:dyDescent="0.2">
      <c r="A3556" s="1">
        <v>3555</v>
      </c>
      <c r="B3556" s="1" t="s">
        <v>656</v>
      </c>
      <c r="C3556" s="1">
        <v>20</v>
      </c>
      <c r="D3556" s="1" t="s">
        <v>349</v>
      </c>
      <c r="E3556" s="1" t="s">
        <v>0</v>
      </c>
      <c r="F3556" s="1" t="s">
        <v>1</v>
      </c>
      <c r="G3556" s="1" t="s">
        <v>353</v>
      </c>
      <c r="H3556" s="1" t="s">
        <v>27</v>
      </c>
      <c r="I3556" s="1" t="s">
        <v>28</v>
      </c>
      <c r="J3556" s="1"/>
      <c r="K3556" s="7"/>
    </row>
    <row r="3557" spans="1:11" x14ac:dyDescent="0.2">
      <c r="A3557" s="1">
        <v>3556</v>
      </c>
      <c r="B3557" s="1" t="s">
        <v>656</v>
      </c>
      <c r="C3557" s="1">
        <v>20</v>
      </c>
      <c r="D3557" s="1" t="s">
        <v>349</v>
      </c>
      <c r="E3557" s="1" t="s">
        <v>0</v>
      </c>
      <c r="F3557" s="1" t="s">
        <v>1</v>
      </c>
      <c r="G3557" s="1" t="s">
        <v>353</v>
      </c>
      <c r="H3557" s="1" t="s">
        <v>29</v>
      </c>
      <c r="I3557" s="1" t="s">
        <v>30</v>
      </c>
      <c r="J3557" s="1"/>
      <c r="K3557" s="7"/>
    </row>
    <row r="3558" spans="1:11" x14ac:dyDescent="0.2">
      <c r="A3558" s="1">
        <v>3557</v>
      </c>
      <c r="B3558" s="1" t="s">
        <v>656</v>
      </c>
      <c r="C3558" s="1">
        <v>20</v>
      </c>
      <c r="D3558" s="1" t="s">
        <v>349</v>
      </c>
      <c r="E3558" s="1" t="s">
        <v>0</v>
      </c>
      <c r="F3558" s="1" t="s">
        <v>1</v>
      </c>
      <c r="G3558" s="1" t="s">
        <v>353</v>
      </c>
      <c r="H3558" s="1" t="s">
        <v>31</v>
      </c>
      <c r="I3558" s="1" t="s">
        <v>32</v>
      </c>
      <c r="J3558" s="1"/>
      <c r="K3558" s="7"/>
    </row>
    <row r="3559" spans="1:11" x14ac:dyDescent="0.2">
      <c r="A3559" s="1">
        <v>3558</v>
      </c>
      <c r="B3559" s="1" t="s">
        <v>656</v>
      </c>
      <c r="C3559" s="1">
        <v>20</v>
      </c>
      <c r="D3559" s="1" t="s">
        <v>349</v>
      </c>
      <c r="E3559" s="1" t="s">
        <v>0</v>
      </c>
      <c r="F3559" s="1" t="s">
        <v>1</v>
      </c>
      <c r="G3559" s="1" t="s">
        <v>353</v>
      </c>
      <c r="H3559" s="1" t="s">
        <v>33</v>
      </c>
      <c r="I3559" s="1" t="s">
        <v>34</v>
      </c>
      <c r="J3559" s="1"/>
      <c r="K3559" s="7"/>
    </row>
    <row r="3560" spans="1:11" x14ac:dyDescent="0.2">
      <c r="A3560" s="1">
        <v>3559</v>
      </c>
      <c r="B3560" s="1" t="s">
        <v>656</v>
      </c>
      <c r="C3560" s="1">
        <v>20</v>
      </c>
      <c r="D3560" s="1" t="s">
        <v>349</v>
      </c>
      <c r="E3560" s="1" t="s">
        <v>0</v>
      </c>
      <c r="F3560" s="1" t="s">
        <v>1</v>
      </c>
      <c r="G3560" s="1" t="s">
        <v>353</v>
      </c>
      <c r="H3560" s="1" t="s">
        <v>35</v>
      </c>
      <c r="I3560" s="1" t="s">
        <v>36</v>
      </c>
      <c r="J3560" s="1"/>
      <c r="K3560" s="7"/>
    </row>
    <row r="3561" spans="1:11" x14ac:dyDescent="0.2">
      <c r="A3561" s="1">
        <v>3560</v>
      </c>
      <c r="B3561" s="1" t="s">
        <v>656</v>
      </c>
      <c r="C3561" s="1">
        <v>20</v>
      </c>
      <c r="D3561" s="1" t="s">
        <v>349</v>
      </c>
      <c r="E3561" s="1" t="s">
        <v>0</v>
      </c>
      <c r="F3561" s="1" t="s">
        <v>1</v>
      </c>
      <c r="G3561" s="1" t="s">
        <v>353</v>
      </c>
      <c r="H3561" s="1" t="s">
        <v>37</v>
      </c>
      <c r="I3561" s="1" t="s">
        <v>38</v>
      </c>
      <c r="J3561" s="1"/>
      <c r="K3561" s="7"/>
    </row>
    <row r="3562" spans="1:11" x14ac:dyDescent="0.2">
      <c r="A3562" s="1">
        <v>3561</v>
      </c>
      <c r="B3562" s="1" t="s">
        <v>656</v>
      </c>
      <c r="C3562" s="1">
        <v>20</v>
      </c>
      <c r="D3562" s="1" t="s">
        <v>349</v>
      </c>
      <c r="E3562" s="1" t="s">
        <v>0</v>
      </c>
      <c r="F3562" s="1" t="s">
        <v>1</v>
      </c>
      <c r="G3562" s="1" t="s">
        <v>353</v>
      </c>
      <c r="H3562" s="1" t="s">
        <v>39</v>
      </c>
      <c r="I3562" s="1" t="s">
        <v>40</v>
      </c>
      <c r="J3562" s="1"/>
      <c r="K3562" s="7"/>
    </row>
    <row r="3563" spans="1:11" x14ac:dyDescent="0.2">
      <c r="A3563" s="1">
        <v>3562</v>
      </c>
      <c r="B3563" s="1" t="s">
        <v>656</v>
      </c>
      <c r="C3563" s="1">
        <v>20</v>
      </c>
      <c r="D3563" s="1" t="s">
        <v>349</v>
      </c>
      <c r="E3563" s="1" t="s">
        <v>0</v>
      </c>
      <c r="F3563" s="1" t="s">
        <v>1</v>
      </c>
      <c r="G3563" s="1" t="s">
        <v>353</v>
      </c>
      <c r="H3563" s="1" t="s">
        <v>41</v>
      </c>
      <c r="I3563" s="1" t="s">
        <v>42</v>
      </c>
      <c r="J3563" s="1"/>
      <c r="K3563" s="7"/>
    </row>
    <row r="3564" spans="1:11" x14ac:dyDescent="0.2">
      <c r="A3564" s="1">
        <v>3563</v>
      </c>
      <c r="B3564" s="1" t="s">
        <v>656</v>
      </c>
      <c r="C3564" s="1">
        <v>20</v>
      </c>
      <c r="D3564" s="1" t="s">
        <v>349</v>
      </c>
      <c r="E3564" s="1" t="s">
        <v>0</v>
      </c>
      <c r="F3564" s="1" t="s">
        <v>1</v>
      </c>
      <c r="G3564" s="1" t="s">
        <v>353</v>
      </c>
      <c r="H3564" s="1" t="s">
        <v>43</v>
      </c>
      <c r="I3564" s="1" t="s">
        <v>44</v>
      </c>
      <c r="J3564" s="1"/>
      <c r="K3564" s="7"/>
    </row>
    <row r="3565" spans="1:11" x14ac:dyDescent="0.2">
      <c r="A3565" s="1">
        <v>3564</v>
      </c>
      <c r="B3565" s="1" t="s">
        <v>656</v>
      </c>
      <c r="C3565" s="1">
        <v>20</v>
      </c>
      <c r="D3565" s="1" t="s">
        <v>349</v>
      </c>
      <c r="E3565" s="1" t="s">
        <v>0</v>
      </c>
      <c r="F3565" s="1" t="s">
        <v>1</v>
      </c>
      <c r="G3565" s="1" t="s">
        <v>353</v>
      </c>
      <c r="H3565" s="1" t="s">
        <v>45</v>
      </c>
      <c r="I3565" s="1" t="s">
        <v>46</v>
      </c>
      <c r="J3565" s="1"/>
      <c r="K3565" s="7"/>
    </row>
    <row r="3566" spans="1:11" x14ac:dyDescent="0.2">
      <c r="A3566" s="1">
        <v>3565</v>
      </c>
      <c r="B3566" s="1" t="s">
        <v>656</v>
      </c>
      <c r="C3566" s="1">
        <v>20</v>
      </c>
      <c r="D3566" s="1" t="s">
        <v>349</v>
      </c>
      <c r="E3566" s="1" t="s">
        <v>0</v>
      </c>
      <c r="F3566" s="1" t="s">
        <v>1</v>
      </c>
      <c r="G3566" s="1" t="s">
        <v>353</v>
      </c>
      <c r="H3566" s="1" t="s">
        <v>47</v>
      </c>
      <c r="I3566" s="1" t="s">
        <v>48</v>
      </c>
      <c r="J3566" s="1"/>
      <c r="K3566" s="7"/>
    </row>
    <row r="3567" spans="1:11" x14ac:dyDescent="0.2">
      <c r="A3567" s="1">
        <v>3566</v>
      </c>
      <c r="B3567" s="1" t="s">
        <v>656</v>
      </c>
      <c r="C3567" s="1">
        <v>20</v>
      </c>
      <c r="D3567" s="1" t="s">
        <v>349</v>
      </c>
      <c r="E3567" s="1" t="s">
        <v>0</v>
      </c>
      <c r="F3567" s="1" t="s">
        <v>1</v>
      </c>
      <c r="G3567" s="1" t="s">
        <v>353</v>
      </c>
      <c r="H3567" s="1" t="s">
        <v>49</v>
      </c>
      <c r="I3567" s="1" t="s">
        <v>50</v>
      </c>
      <c r="J3567" s="1"/>
      <c r="K3567" s="7"/>
    </row>
    <row r="3568" spans="1:11" x14ac:dyDescent="0.2">
      <c r="A3568" s="1">
        <v>3567</v>
      </c>
      <c r="B3568" s="1" t="s">
        <v>656</v>
      </c>
      <c r="C3568" s="1">
        <v>20</v>
      </c>
      <c r="D3568" s="1" t="s">
        <v>349</v>
      </c>
      <c r="E3568" s="1" t="s">
        <v>0</v>
      </c>
      <c r="F3568" s="1" t="s">
        <v>1</v>
      </c>
      <c r="G3568" s="1" t="s">
        <v>353</v>
      </c>
      <c r="H3568" s="1" t="s">
        <v>51</v>
      </c>
      <c r="I3568" s="1" t="s">
        <v>52</v>
      </c>
      <c r="J3568" s="1"/>
      <c r="K3568" s="7"/>
    </row>
    <row r="3569" spans="1:11" x14ac:dyDescent="0.2">
      <c r="A3569" s="1">
        <v>3568</v>
      </c>
      <c r="B3569" s="1" t="s">
        <v>656</v>
      </c>
      <c r="C3569" s="1">
        <v>20</v>
      </c>
      <c r="D3569" s="1" t="s">
        <v>349</v>
      </c>
      <c r="E3569" s="1" t="s">
        <v>0</v>
      </c>
      <c r="F3569" s="1" t="s">
        <v>1</v>
      </c>
      <c r="G3569" s="1" t="s">
        <v>353</v>
      </c>
      <c r="H3569" s="1" t="s">
        <v>53</v>
      </c>
      <c r="I3569" s="1" t="s">
        <v>54</v>
      </c>
      <c r="J3569" s="1"/>
      <c r="K3569" s="7"/>
    </row>
    <row r="3570" spans="1:11" x14ac:dyDescent="0.2">
      <c r="A3570" s="1">
        <v>3569</v>
      </c>
      <c r="B3570" s="1" t="s">
        <v>656</v>
      </c>
      <c r="C3570" s="1">
        <v>20</v>
      </c>
      <c r="D3570" s="1" t="s">
        <v>349</v>
      </c>
      <c r="E3570" s="1" t="s">
        <v>0</v>
      </c>
      <c r="F3570" s="1" t="s">
        <v>1</v>
      </c>
      <c r="G3570" s="1" t="s">
        <v>353</v>
      </c>
      <c r="H3570" s="1" t="s">
        <v>55</v>
      </c>
      <c r="I3570" s="1" t="s">
        <v>56</v>
      </c>
      <c r="J3570" s="1"/>
      <c r="K3570" s="7"/>
    </row>
    <row r="3571" spans="1:11" x14ac:dyDescent="0.2">
      <c r="A3571" s="1">
        <v>3570</v>
      </c>
      <c r="B3571" s="1" t="s">
        <v>656</v>
      </c>
      <c r="C3571" s="1">
        <v>20</v>
      </c>
      <c r="D3571" s="1" t="s">
        <v>349</v>
      </c>
      <c r="E3571" s="1" t="s">
        <v>0</v>
      </c>
      <c r="F3571" s="1" t="s">
        <v>1</v>
      </c>
      <c r="G3571" s="1" t="s">
        <v>353</v>
      </c>
      <c r="H3571" s="1" t="s">
        <v>57</v>
      </c>
      <c r="I3571" s="1" t="s">
        <v>58</v>
      </c>
      <c r="J3571" s="1"/>
      <c r="K3571" s="7"/>
    </row>
    <row r="3572" spans="1:11" x14ac:dyDescent="0.2">
      <c r="A3572" s="1">
        <v>3571</v>
      </c>
      <c r="B3572" s="1" t="s">
        <v>656</v>
      </c>
      <c r="C3572" s="1">
        <v>20</v>
      </c>
      <c r="D3572" s="1" t="s">
        <v>349</v>
      </c>
      <c r="E3572" s="1" t="s">
        <v>0</v>
      </c>
      <c r="F3572" s="1" t="s">
        <v>1</v>
      </c>
      <c r="G3572" s="1" t="s">
        <v>353</v>
      </c>
      <c r="H3572" s="1" t="s">
        <v>59</v>
      </c>
      <c r="I3572" s="1" t="s">
        <v>60</v>
      </c>
      <c r="J3572" s="1"/>
      <c r="K3572" s="7">
        <v>1331</v>
      </c>
    </row>
    <row r="3573" spans="1:11" x14ac:dyDescent="0.2">
      <c r="A3573" s="1">
        <v>3572</v>
      </c>
      <c r="B3573" s="1" t="s">
        <v>656</v>
      </c>
      <c r="C3573" s="1">
        <v>20</v>
      </c>
      <c r="D3573" s="1" t="s">
        <v>349</v>
      </c>
      <c r="E3573" s="1" t="s">
        <v>0</v>
      </c>
      <c r="F3573" s="1" t="s">
        <v>1</v>
      </c>
      <c r="G3573" s="1" t="s">
        <v>353</v>
      </c>
      <c r="H3573" s="1" t="s">
        <v>61</v>
      </c>
      <c r="I3573" s="1" t="s">
        <v>62</v>
      </c>
      <c r="J3573" s="1"/>
      <c r="K3573" s="7"/>
    </row>
    <row r="3574" spans="1:11" x14ac:dyDescent="0.2">
      <c r="A3574" s="1">
        <v>3573</v>
      </c>
      <c r="B3574" s="1" t="s">
        <v>656</v>
      </c>
      <c r="C3574" s="1">
        <v>20</v>
      </c>
      <c r="D3574" s="1" t="s">
        <v>349</v>
      </c>
      <c r="E3574" s="1" t="s">
        <v>0</v>
      </c>
      <c r="F3574" s="1" t="s">
        <v>1</v>
      </c>
      <c r="G3574" s="1" t="s">
        <v>353</v>
      </c>
      <c r="H3574" s="1" t="s">
        <v>63</v>
      </c>
      <c r="I3574" s="1" t="s">
        <v>64</v>
      </c>
      <c r="J3574" s="1"/>
      <c r="K3574" s="7"/>
    </row>
    <row r="3575" spans="1:11" x14ac:dyDescent="0.2">
      <c r="A3575" s="1">
        <v>3574</v>
      </c>
      <c r="B3575" s="1" t="s">
        <v>656</v>
      </c>
      <c r="C3575" s="1">
        <v>20</v>
      </c>
      <c r="D3575" s="1" t="s">
        <v>349</v>
      </c>
      <c r="E3575" s="1" t="s">
        <v>0</v>
      </c>
      <c r="F3575" s="1" t="s">
        <v>1</v>
      </c>
      <c r="G3575" s="1" t="s">
        <v>353</v>
      </c>
      <c r="H3575" s="1" t="s">
        <v>65</v>
      </c>
      <c r="I3575" s="1" t="s">
        <v>66</v>
      </c>
      <c r="J3575" s="1"/>
      <c r="K3575" s="7"/>
    </row>
    <row r="3576" spans="1:11" x14ac:dyDescent="0.2">
      <c r="A3576" s="1">
        <v>3575</v>
      </c>
      <c r="B3576" s="1" t="s">
        <v>656</v>
      </c>
      <c r="C3576" s="1">
        <v>20</v>
      </c>
      <c r="D3576" s="1" t="s">
        <v>349</v>
      </c>
      <c r="E3576" s="1" t="s">
        <v>0</v>
      </c>
      <c r="F3576" s="1" t="s">
        <v>1</v>
      </c>
      <c r="G3576" s="1" t="s">
        <v>353</v>
      </c>
      <c r="H3576" s="1" t="s">
        <v>67</v>
      </c>
      <c r="I3576" s="1" t="s">
        <v>68</v>
      </c>
      <c r="J3576" s="1"/>
      <c r="K3576" s="7"/>
    </row>
    <row r="3577" spans="1:11" x14ac:dyDescent="0.2">
      <c r="A3577" s="1">
        <v>3576</v>
      </c>
      <c r="B3577" s="1" t="s">
        <v>656</v>
      </c>
      <c r="C3577" s="1">
        <v>20</v>
      </c>
      <c r="D3577" s="1" t="s">
        <v>349</v>
      </c>
      <c r="E3577" s="1" t="s">
        <v>0</v>
      </c>
      <c r="F3577" s="1" t="s">
        <v>1</v>
      </c>
      <c r="G3577" s="1" t="s">
        <v>353</v>
      </c>
      <c r="H3577" s="1" t="s">
        <v>69</v>
      </c>
      <c r="I3577" s="1" t="s">
        <v>70</v>
      </c>
      <c r="J3577" s="1"/>
      <c r="K3577" s="7"/>
    </row>
    <row r="3578" spans="1:11" x14ac:dyDescent="0.2">
      <c r="A3578" s="1">
        <v>3577</v>
      </c>
      <c r="B3578" s="1" t="s">
        <v>656</v>
      </c>
      <c r="C3578" s="1">
        <v>20</v>
      </c>
      <c r="D3578" s="1" t="s">
        <v>349</v>
      </c>
      <c r="E3578" s="1" t="s">
        <v>0</v>
      </c>
      <c r="F3578" s="1" t="s">
        <v>1</v>
      </c>
      <c r="G3578" s="1" t="s">
        <v>353</v>
      </c>
      <c r="H3578" s="1" t="s">
        <v>71</v>
      </c>
      <c r="I3578" s="1" t="s">
        <v>72</v>
      </c>
      <c r="J3578" s="1"/>
      <c r="K3578" s="7"/>
    </row>
    <row r="3579" spans="1:11" x14ac:dyDescent="0.2">
      <c r="A3579" s="1">
        <v>3578</v>
      </c>
      <c r="B3579" s="1" t="s">
        <v>656</v>
      </c>
      <c r="C3579" s="1">
        <v>20</v>
      </c>
      <c r="D3579" s="1" t="s">
        <v>349</v>
      </c>
      <c r="E3579" s="1" t="s">
        <v>0</v>
      </c>
      <c r="F3579" s="1" t="s">
        <v>1</v>
      </c>
      <c r="G3579" s="1" t="s">
        <v>353</v>
      </c>
      <c r="H3579" s="1" t="s">
        <v>73</v>
      </c>
      <c r="I3579" s="1" t="s">
        <v>74</v>
      </c>
      <c r="J3579" s="1"/>
      <c r="K3579" s="7"/>
    </row>
    <row r="3580" spans="1:11" x14ac:dyDescent="0.2">
      <c r="A3580" s="1">
        <v>3579</v>
      </c>
      <c r="B3580" s="1" t="s">
        <v>656</v>
      </c>
      <c r="C3580" s="1">
        <v>20</v>
      </c>
      <c r="D3580" s="1" t="s">
        <v>349</v>
      </c>
      <c r="E3580" s="1" t="s">
        <v>0</v>
      </c>
      <c r="F3580" s="1" t="s">
        <v>1</v>
      </c>
      <c r="G3580" s="1" t="s">
        <v>353</v>
      </c>
      <c r="H3580" s="1" t="s">
        <v>75</v>
      </c>
      <c r="I3580" s="1" t="s">
        <v>76</v>
      </c>
      <c r="J3580" s="1"/>
      <c r="K3580" s="7"/>
    </row>
    <row r="3581" spans="1:11" x14ac:dyDescent="0.2">
      <c r="A3581" s="1">
        <v>3580</v>
      </c>
      <c r="B3581" s="1" t="s">
        <v>656</v>
      </c>
      <c r="C3581" s="1">
        <v>20</v>
      </c>
      <c r="D3581" s="1" t="s">
        <v>349</v>
      </c>
      <c r="E3581" s="1" t="s">
        <v>0</v>
      </c>
      <c r="F3581" s="1" t="s">
        <v>1</v>
      </c>
      <c r="G3581" s="1" t="s">
        <v>353</v>
      </c>
      <c r="H3581" s="1" t="s">
        <v>77</v>
      </c>
      <c r="I3581" s="1" t="s">
        <v>78</v>
      </c>
      <c r="J3581" s="1"/>
      <c r="K3581" s="7"/>
    </row>
    <row r="3582" spans="1:11" x14ac:dyDescent="0.2">
      <c r="A3582" s="1">
        <v>3581</v>
      </c>
      <c r="B3582" s="1" t="s">
        <v>656</v>
      </c>
      <c r="C3582" s="1">
        <v>20</v>
      </c>
      <c r="D3582" s="1" t="s">
        <v>349</v>
      </c>
      <c r="E3582" s="1" t="s">
        <v>0</v>
      </c>
      <c r="F3582" s="1" t="s">
        <v>1</v>
      </c>
      <c r="G3582" s="1" t="s">
        <v>353</v>
      </c>
      <c r="H3582" s="1" t="s">
        <v>79</v>
      </c>
      <c r="I3582" s="1" t="s">
        <v>80</v>
      </c>
      <c r="J3582" s="1"/>
      <c r="K3582" s="7"/>
    </row>
    <row r="3583" spans="1:11" x14ac:dyDescent="0.2">
      <c r="A3583" s="1">
        <v>3582</v>
      </c>
      <c r="B3583" s="1" t="s">
        <v>656</v>
      </c>
      <c r="C3583" s="1">
        <v>20</v>
      </c>
      <c r="D3583" s="1" t="s">
        <v>349</v>
      </c>
      <c r="E3583" s="1" t="s">
        <v>0</v>
      </c>
      <c r="F3583" s="1" t="s">
        <v>1</v>
      </c>
      <c r="G3583" s="1" t="s">
        <v>353</v>
      </c>
      <c r="H3583" s="1" t="s">
        <v>81</v>
      </c>
      <c r="I3583" s="1" t="s">
        <v>82</v>
      </c>
      <c r="J3583" s="1"/>
      <c r="K3583" s="7"/>
    </row>
    <row r="3584" spans="1:11" x14ac:dyDescent="0.2">
      <c r="A3584" s="1">
        <v>3583</v>
      </c>
      <c r="B3584" s="1" t="s">
        <v>656</v>
      </c>
      <c r="C3584" s="1">
        <v>20</v>
      </c>
      <c r="D3584" s="1" t="s">
        <v>349</v>
      </c>
      <c r="E3584" s="1" t="s">
        <v>0</v>
      </c>
      <c r="F3584" s="1" t="s">
        <v>1</v>
      </c>
      <c r="G3584" s="1" t="s">
        <v>353</v>
      </c>
      <c r="H3584" s="1" t="s">
        <v>83</v>
      </c>
      <c r="I3584" s="1" t="s">
        <v>84</v>
      </c>
      <c r="J3584" s="1"/>
      <c r="K3584" s="7"/>
    </row>
    <row r="3585" spans="1:11" x14ac:dyDescent="0.2">
      <c r="A3585" s="1">
        <v>3584</v>
      </c>
      <c r="B3585" s="1" t="s">
        <v>656</v>
      </c>
      <c r="C3585" s="1">
        <v>20</v>
      </c>
      <c r="D3585" s="1" t="s">
        <v>349</v>
      </c>
      <c r="E3585" s="1" t="s">
        <v>0</v>
      </c>
      <c r="F3585" s="1" t="s">
        <v>1</v>
      </c>
      <c r="G3585" s="1" t="s">
        <v>353</v>
      </c>
      <c r="H3585" s="1" t="s">
        <v>85</v>
      </c>
      <c r="I3585" s="1" t="s">
        <v>86</v>
      </c>
      <c r="J3585" s="1"/>
      <c r="K3585" s="7"/>
    </row>
    <row r="3586" spans="1:11" x14ac:dyDescent="0.2">
      <c r="A3586" s="1">
        <v>3585</v>
      </c>
      <c r="B3586" s="1" t="s">
        <v>656</v>
      </c>
      <c r="C3586" s="1">
        <v>20</v>
      </c>
      <c r="D3586" s="1" t="s">
        <v>349</v>
      </c>
      <c r="E3586" s="1" t="s">
        <v>0</v>
      </c>
      <c r="F3586" s="1" t="s">
        <v>8</v>
      </c>
      <c r="G3586" s="1" t="s">
        <v>353</v>
      </c>
      <c r="H3586" s="1" t="s">
        <v>87</v>
      </c>
      <c r="I3586" s="1" t="s">
        <v>88</v>
      </c>
      <c r="J3586" s="1"/>
      <c r="K3586" s="7">
        <v>340671</v>
      </c>
    </row>
    <row r="3587" spans="1:11" x14ac:dyDescent="0.2">
      <c r="A3587" s="1">
        <v>3586</v>
      </c>
      <c r="B3587" s="1" t="s">
        <v>656</v>
      </c>
      <c r="C3587" s="1">
        <v>20</v>
      </c>
      <c r="D3587" s="1" t="s">
        <v>349</v>
      </c>
      <c r="E3587" s="1" t="s">
        <v>0</v>
      </c>
      <c r="F3587" s="1" t="s">
        <v>1</v>
      </c>
      <c r="G3587" s="1" t="s">
        <v>353</v>
      </c>
      <c r="H3587" s="1" t="s">
        <v>89</v>
      </c>
      <c r="I3587" s="1" t="s">
        <v>90</v>
      </c>
      <c r="J3587" s="1"/>
      <c r="K3587" s="7"/>
    </row>
    <row r="3588" spans="1:11" x14ac:dyDescent="0.2">
      <c r="A3588" s="1">
        <v>3587</v>
      </c>
      <c r="B3588" s="1" t="s">
        <v>656</v>
      </c>
      <c r="C3588" s="1">
        <v>20</v>
      </c>
      <c r="D3588" s="1" t="s">
        <v>349</v>
      </c>
      <c r="E3588" s="1" t="s">
        <v>0</v>
      </c>
      <c r="F3588" s="1" t="s">
        <v>1</v>
      </c>
      <c r="G3588" s="1" t="s">
        <v>353</v>
      </c>
      <c r="H3588" s="1" t="s">
        <v>91</v>
      </c>
      <c r="I3588" s="1" t="s">
        <v>92</v>
      </c>
      <c r="J3588" s="1"/>
      <c r="K3588" s="7"/>
    </row>
    <row r="3589" spans="1:11" x14ac:dyDescent="0.2">
      <c r="A3589" s="1">
        <v>3588</v>
      </c>
      <c r="B3589" s="1" t="s">
        <v>656</v>
      </c>
      <c r="C3589" s="1">
        <v>20</v>
      </c>
      <c r="D3589" s="1" t="s">
        <v>349</v>
      </c>
      <c r="E3589" s="1" t="s">
        <v>0</v>
      </c>
      <c r="F3589" s="1" t="s">
        <v>1</v>
      </c>
      <c r="G3589" s="1" t="s">
        <v>353</v>
      </c>
      <c r="H3589" s="1" t="s">
        <v>93</v>
      </c>
      <c r="I3589" s="1" t="s">
        <v>94</v>
      </c>
      <c r="J3589" s="1"/>
      <c r="K3589" s="7"/>
    </row>
    <row r="3590" spans="1:11" x14ac:dyDescent="0.2">
      <c r="A3590" s="1">
        <v>3589</v>
      </c>
      <c r="B3590" s="1" t="s">
        <v>656</v>
      </c>
      <c r="C3590" s="1">
        <v>20</v>
      </c>
      <c r="D3590" s="1" t="s">
        <v>349</v>
      </c>
      <c r="E3590" s="1" t="s">
        <v>0</v>
      </c>
      <c r="F3590" s="1" t="s">
        <v>1</v>
      </c>
      <c r="G3590" s="1" t="s">
        <v>353</v>
      </c>
      <c r="H3590" s="1" t="s">
        <v>95</v>
      </c>
      <c r="I3590" s="1" t="s">
        <v>96</v>
      </c>
      <c r="J3590" s="1"/>
      <c r="K3590" s="7"/>
    </row>
    <row r="3591" spans="1:11" x14ac:dyDescent="0.2">
      <c r="A3591" s="1">
        <v>3590</v>
      </c>
      <c r="B3591" s="1" t="s">
        <v>656</v>
      </c>
      <c r="C3591" s="1">
        <v>20</v>
      </c>
      <c r="D3591" s="1" t="s">
        <v>349</v>
      </c>
      <c r="E3591" s="1" t="s">
        <v>0</v>
      </c>
      <c r="F3591" s="1" t="s">
        <v>1</v>
      </c>
      <c r="G3591" s="1" t="s">
        <v>353</v>
      </c>
      <c r="H3591" s="1" t="s">
        <v>97</v>
      </c>
      <c r="I3591" s="1" t="s">
        <v>98</v>
      </c>
      <c r="J3591" s="1"/>
      <c r="K3591" s="7"/>
    </row>
    <row r="3592" spans="1:11" x14ac:dyDescent="0.2">
      <c r="A3592" s="1">
        <v>3591</v>
      </c>
      <c r="B3592" s="1" t="s">
        <v>656</v>
      </c>
      <c r="C3592" s="1">
        <v>20</v>
      </c>
      <c r="D3592" s="1" t="s">
        <v>349</v>
      </c>
      <c r="E3592" s="1" t="s">
        <v>0</v>
      </c>
      <c r="F3592" s="1" t="s">
        <v>1</v>
      </c>
      <c r="G3592" s="1" t="s">
        <v>353</v>
      </c>
      <c r="H3592" s="1" t="s">
        <v>99</v>
      </c>
      <c r="I3592" s="1" t="s">
        <v>100</v>
      </c>
      <c r="J3592" s="1"/>
      <c r="K3592" s="7"/>
    </row>
    <row r="3593" spans="1:11" x14ac:dyDescent="0.2">
      <c r="A3593" s="1">
        <v>3592</v>
      </c>
      <c r="B3593" s="1" t="s">
        <v>656</v>
      </c>
      <c r="C3593" s="1">
        <v>20</v>
      </c>
      <c r="D3593" s="1" t="s">
        <v>349</v>
      </c>
      <c r="E3593" s="1" t="s">
        <v>0</v>
      </c>
      <c r="F3593" s="1" t="s">
        <v>1</v>
      </c>
      <c r="G3593" s="1" t="s">
        <v>353</v>
      </c>
      <c r="H3593" s="1" t="s">
        <v>101</v>
      </c>
      <c r="I3593" s="1" t="s">
        <v>102</v>
      </c>
      <c r="J3593" s="1"/>
      <c r="K3593" s="7"/>
    </row>
    <row r="3594" spans="1:11" x14ac:dyDescent="0.2">
      <c r="A3594" s="1">
        <v>3593</v>
      </c>
      <c r="B3594" s="1" t="s">
        <v>656</v>
      </c>
      <c r="C3594" s="1">
        <v>20</v>
      </c>
      <c r="D3594" s="1" t="s">
        <v>349</v>
      </c>
      <c r="E3594" s="1" t="s">
        <v>0</v>
      </c>
      <c r="F3594" s="1" t="s">
        <v>1</v>
      </c>
      <c r="G3594" s="1" t="s">
        <v>353</v>
      </c>
      <c r="H3594" s="1" t="s">
        <v>103</v>
      </c>
      <c r="I3594" s="1" t="s">
        <v>104</v>
      </c>
      <c r="J3594" s="1"/>
      <c r="K3594" s="7"/>
    </row>
    <row r="3595" spans="1:11" x14ac:dyDescent="0.2">
      <c r="A3595" s="1">
        <v>3594</v>
      </c>
      <c r="B3595" s="1" t="s">
        <v>656</v>
      </c>
      <c r="C3595" s="1">
        <v>20</v>
      </c>
      <c r="D3595" s="1" t="s">
        <v>349</v>
      </c>
      <c r="E3595" s="1" t="s">
        <v>0</v>
      </c>
      <c r="F3595" s="1" t="s">
        <v>1</v>
      </c>
      <c r="G3595" s="1" t="s">
        <v>353</v>
      </c>
      <c r="H3595" s="1" t="s">
        <v>105</v>
      </c>
      <c r="I3595" s="1" t="s">
        <v>106</v>
      </c>
      <c r="J3595" s="1"/>
      <c r="K3595" s="7"/>
    </row>
    <row r="3596" spans="1:11" x14ac:dyDescent="0.2">
      <c r="A3596" s="1">
        <v>3595</v>
      </c>
      <c r="B3596" s="1" t="s">
        <v>656</v>
      </c>
      <c r="C3596" s="1">
        <v>20</v>
      </c>
      <c r="D3596" s="1" t="s">
        <v>349</v>
      </c>
      <c r="E3596" s="1" t="s">
        <v>0</v>
      </c>
      <c r="F3596" s="1" t="s">
        <v>8</v>
      </c>
      <c r="G3596" s="1" t="s">
        <v>353</v>
      </c>
      <c r="H3596" s="1" t="s">
        <v>107</v>
      </c>
      <c r="I3596" s="1" t="s">
        <v>108</v>
      </c>
      <c r="J3596" s="1"/>
      <c r="K3596" s="7">
        <v>340671</v>
      </c>
    </row>
    <row r="3597" spans="1:11" x14ac:dyDescent="0.2">
      <c r="A3597" s="1">
        <v>3596</v>
      </c>
      <c r="B3597" s="1" t="s">
        <v>656</v>
      </c>
      <c r="C3597" s="1">
        <v>20</v>
      </c>
      <c r="D3597" s="1" t="s">
        <v>349</v>
      </c>
      <c r="E3597" s="1" t="s">
        <v>109</v>
      </c>
      <c r="F3597" s="1" t="s">
        <v>1</v>
      </c>
      <c r="G3597" s="1" t="s">
        <v>354</v>
      </c>
      <c r="H3597" s="1" t="s">
        <v>110</v>
      </c>
      <c r="I3597" s="1" t="s">
        <v>111</v>
      </c>
      <c r="J3597" s="1">
        <v>1</v>
      </c>
      <c r="K3597" s="7">
        <v>63440</v>
      </c>
    </row>
    <row r="3598" spans="1:11" x14ac:dyDescent="0.2">
      <c r="A3598" s="1">
        <v>3597</v>
      </c>
      <c r="B3598" s="1" t="s">
        <v>656</v>
      </c>
      <c r="C3598" s="1">
        <v>20</v>
      </c>
      <c r="D3598" s="1" t="s">
        <v>349</v>
      </c>
      <c r="E3598" s="1" t="s">
        <v>109</v>
      </c>
      <c r="F3598" s="1" t="s">
        <v>1</v>
      </c>
      <c r="G3598" s="1" t="s">
        <v>354</v>
      </c>
      <c r="H3598" s="1" t="s">
        <v>112</v>
      </c>
      <c r="I3598" s="1" t="s">
        <v>113</v>
      </c>
      <c r="J3598" s="1">
        <v>0.06</v>
      </c>
      <c r="K3598" s="7">
        <v>4980</v>
      </c>
    </row>
    <row r="3599" spans="1:11" x14ac:dyDescent="0.2">
      <c r="A3599" s="1">
        <v>3598</v>
      </c>
      <c r="B3599" s="1" t="s">
        <v>656</v>
      </c>
      <c r="C3599" s="1">
        <v>20</v>
      </c>
      <c r="D3599" s="1" t="s">
        <v>349</v>
      </c>
      <c r="E3599" s="1" t="s">
        <v>109</v>
      </c>
      <c r="F3599" s="1" t="s">
        <v>1</v>
      </c>
      <c r="G3599" s="1" t="s">
        <v>354</v>
      </c>
      <c r="H3599" s="1" t="s">
        <v>114</v>
      </c>
      <c r="I3599" s="1" t="s">
        <v>115</v>
      </c>
      <c r="J3599" s="1"/>
      <c r="K3599" s="7"/>
    </row>
    <row r="3600" spans="1:11" x14ac:dyDescent="0.2">
      <c r="A3600" s="1">
        <v>3599</v>
      </c>
      <c r="B3600" s="1" t="s">
        <v>656</v>
      </c>
      <c r="C3600" s="1">
        <v>20</v>
      </c>
      <c r="D3600" s="1" t="s">
        <v>349</v>
      </c>
      <c r="E3600" s="1" t="s">
        <v>109</v>
      </c>
      <c r="F3600" s="1" t="s">
        <v>1</v>
      </c>
      <c r="G3600" s="1" t="s">
        <v>355</v>
      </c>
      <c r="H3600" s="1" t="s">
        <v>116</v>
      </c>
      <c r="I3600" s="1" t="s">
        <v>117</v>
      </c>
      <c r="J3600" s="1"/>
      <c r="K3600" s="7"/>
    </row>
    <row r="3601" spans="1:11" x14ac:dyDescent="0.2">
      <c r="A3601" s="1">
        <v>3600</v>
      </c>
      <c r="B3601" s="1" t="s">
        <v>656</v>
      </c>
      <c r="C3601" s="1">
        <v>20</v>
      </c>
      <c r="D3601" s="1" t="s">
        <v>349</v>
      </c>
      <c r="E3601" s="1" t="s">
        <v>109</v>
      </c>
      <c r="F3601" s="1" t="s">
        <v>1</v>
      </c>
      <c r="G3601" s="1" t="s">
        <v>355</v>
      </c>
      <c r="H3601" s="1" t="s">
        <v>118</v>
      </c>
      <c r="I3601" s="1" t="s">
        <v>119</v>
      </c>
      <c r="J3601" s="1"/>
      <c r="K3601" s="7"/>
    </row>
    <row r="3602" spans="1:11" x14ac:dyDescent="0.2">
      <c r="A3602" s="1">
        <v>3601</v>
      </c>
      <c r="B3602" s="1" t="s">
        <v>656</v>
      </c>
      <c r="C3602" s="1">
        <v>20</v>
      </c>
      <c r="D3602" s="1" t="s">
        <v>349</v>
      </c>
      <c r="E3602" s="1" t="s">
        <v>109</v>
      </c>
      <c r="F3602" s="1" t="s">
        <v>1</v>
      </c>
      <c r="G3602" s="1" t="s">
        <v>355</v>
      </c>
      <c r="H3602" s="1" t="s">
        <v>120</v>
      </c>
      <c r="I3602" s="1" t="s">
        <v>121</v>
      </c>
      <c r="J3602" s="1"/>
      <c r="K3602" s="7"/>
    </row>
    <row r="3603" spans="1:11" x14ac:dyDescent="0.2">
      <c r="A3603" s="1">
        <v>3602</v>
      </c>
      <c r="B3603" s="1" t="s">
        <v>656</v>
      </c>
      <c r="C3603" s="1">
        <v>20</v>
      </c>
      <c r="D3603" s="1" t="s">
        <v>349</v>
      </c>
      <c r="E3603" s="1" t="s">
        <v>109</v>
      </c>
      <c r="F3603" s="1" t="s">
        <v>1</v>
      </c>
      <c r="G3603" s="1" t="s">
        <v>355</v>
      </c>
      <c r="H3603" s="1" t="s">
        <v>122</v>
      </c>
      <c r="I3603" s="1" t="s">
        <v>123</v>
      </c>
      <c r="J3603" s="1"/>
      <c r="K3603" s="7"/>
    </row>
    <row r="3604" spans="1:11" x14ac:dyDescent="0.2">
      <c r="A3604" s="1">
        <v>3603</v>
      </c>
      <c r="B3604" s="1" t="s">
        <v>656</v>
      </c>
      <c r="C3604" s="1">
        <v>20</v>
      </c>
      <c r="D3604" s="1" t="s">
        <v>349</v>
      </c>
      <c r="E3604" s="1" t="s">
        <v>109</v>
      </c>
      <c r="F3604" s="1" t="s">
        <v>1</v>
      </c>
      <c r="G3604" s="1" t="s">
        <v>355</v>
      </c>
      <c r="H3604" s="1" t="s">
        <v>124</v>
      </c>
      <c r="I3604" s="1" t="s">
        <v>125</v>
      </c>
      <c r="J3604" s="1"/>
      <c r="K3604" s="7"/>
    </row>
    <row r="3605" spans="1:11" x14ac:dyDescent="0.2">
      <c r="A3605" s="1">
        <v>3604</v>
      </c>
      <c r="B3605" s="1" t="s">
        <v>656</v>
      </c>
      <c r="C3605" s="1">
        <v>20</v>
      </c>
      <c r="D3605" s="1" t="s">
        <v>349</v>
      </c>
      <c r="E3605" s="1" t="s">
        <v>109</v>
      </c>
      <c r="F3605" s="1" t="s">
        <v>1</v>
      </c>
      <c r="G3605" s="1" t="s">
        <v>355</v>
      </c>
      <c r="H3605" s="1" t="s">
        <v>126</v>
      </c>
      <c r="I3605" s="1" t="s">
        <v>127</v>
      </c>
      <c r="J3605" s="1"/>
      <c r="K3605" s="7"/>
    </row>
    <row r="3606" spans="1:11" x14ac:dyDescent="0.2">
      <c r="A3606" s="1">
        <v>3605</v>
      </c>
      <c r="B3606" s="1" t="s">
        <v>656</v>
      </c>
      <c r="C3606" s="1">
        <v>20</v>
      </c>
      <c r="D3606" s="1" t="s">
        <v>349</v>
      </c>
      <c r="E3606" s="1" t="s">
        <v>109</v>
      </c>
      <c r="F3606" s="1" t="s">
        <v>1</v>
      </c>
      <c r="G3606" s="1" t="s">
        <v>355</v>
      </c>
      <c r="H3606" s="1" t="s">
        <v>128</v>
      </c>
      <c r="I3606" s="1" t="s">
        <v>129</v>
      </c>
      <c r="J3606" s="1"/>
      <c r="K3606" s="7"/>
    </row>
    <row r="3607" spans="1:11" x14ac:dyDescent="0.2">
      <c r="A3607" s="1">
        <v>3606</v>
      </c>
      <c r="B3607" s="1" t="s">
        <v>656</v>
      </c>
      <c r="C3607" s="1">
        <v>20</v>
      </c>
      <c r="D3607" s="1" t="s">
        <v>349</v>
      </c>
      <c r="E3607" s="1" t="s">
        <v>109</v>
      </c>
      <c r="F3607" s="1" t="s">
        <v>1</v>
      </c>
      <c r="G3607" s="1" t="s">
        <v>355</v>
      </c>
      <c r="H3607" s="1" t="s">
        <v>130</v>
      </c>
      <c r="I3607" s="1" t="s">
        <v>131</v>
      </c>
      <c r="J3607" s="1"/>
      <c r="K3607" s="7"/>
    </row>
    <row r="3608" spans="1:11" x14ac:dyDescent="0.2">
      <c r="A3608" s="1">
        <v>3607</v>
      </c>
      <c r="B3608" s="1" t="s">
        <v>656</v>
      </c>
      <c r="C3608" s="1">
        <v>20</v>
      </c>
      <c r="D3608" s="1" t="s">
        <v>349</v>
      </c>
      <c r="E3608" s="1" t="s">
        <v>109</v>
      </c>
      <c r="F3608" s="1" t="s">
        <v>1</v>
      </c>
      <c r="G3608" s="1" t="s">
        <v>355</v>
      </c>
      <c r="H3608" s="1" t="s">
        <v>132</v>
      </c>
      <c r="I3608" s="1" t="s">
        <v>133</v>
      </c>
      <c r="J3608" s="1"/>
      <c r="K3608" s="7"/>
    </row>
    <row r="3609" spans="1:11" x14ac:dyDescent="0.2">
      <c r="A3609" s="1">
        <v>3608</v>
      </c>
      <c r="B3609" s="1" t="s">
        <v>656</v>
      </c>
      <c r="C3609" s="1">
        <v>20</v>
      </c>
      <c r="D3609" s="1" t="s">
        <v>349</v>
      </c>
      <c r="E3609" s="1" t="s">
        <v>109</v>
      </c>
      <c r="F3609" s="1" t="s">
        <v>1</v>
      </c>
      <c r="G3609" s="1" t="s">
        <v>355</v>
      </c>
      <c r="H3609" s="1" t="s">
        <v>134</v>
      </c>
      <c r="I3609" s="1" t="s">
        <v>135</v>
      </c>
      <c r="J3609" s="1"/>
      <c r="K3609" s="7"/>
    </row>
    <row r="3610" spans="1:11" x14ac:dyDescent="0.2">
      <c r="A3610" s="1">
        <v>3609</v>
      </c>
      <c r="B3610" s="1" t="s">
        <v>656</v>
      </c>
      <c r="C3610" s="1">
        <v>20</v>
      </c>
      <c r="D3610" s="1" t="s">
        <v>349</v>
      </c>
      <c r="E3610" s="1" t="s">
        <v>109</v>
      </c>
      <c r="F3610" s="1" t="s">
        <v>1</v>
      </c>
      <c r="G3610" s="1" t="s">
        <v>355</v>
      </c>
      <c r="H3610" s="1" t="s">
        <v>136</v>
      </c>
      <c r="I3610" s="1" t="s">
        <v>137</v>
      </c>
      <c r="J3610" s="1"/>
      <c r="K3610" s="7"/>
    </row>
    <row r="3611" spans="1:11" x14ac:dyDescent="0.2">
      <c r="A3611" s="1">
        <v>3610</v>
      </c>
      <c r="B3611" s="1" t="s">
        <v>656</v>
      </c>
      <c r="C3611" s="1">
        <v>20</v>
      </c>
      <c r="D3611" s="1" t="s">
        <v>349</v>
      </c>
      <c r="E3611" s="1" t="s">
        <v>109</v>
      </c>
      <c r="F3611" s="1" t="s">
        <v>1</v>
      </c>
      <c r="G3611" s="1" t="s">
        <v>355</v>
      </c>
      <c r="H3611" s="1" t="s">
        <v>138</v>
      </c>
      <c r="I3611" s="1" t="s">
        <v>139</v>
      </c>
      <c r="J3611" s="1"/>
      <c r="K3611" s="7"/>
    </row>
    <row r="3612" spans="1:11" x14ac:dyDescent="0.2">
      <c r="A3612" s="1">
        <v>3611</v>
      </c>
      <c r="B3612" s="1" t="s">
        <v>656</v>
      </c>
      <c r="C3612" s="1">
        <v>20</v>
      </c>
      <c r="D3612" s="1" t="s">
        <v>349</v>
      </c>
      <c r="E3612" s="1" t="s">
        <v>109</v>
      </c>
      <c r="F3612" s="1" t="s">
        <v>1</v>
      </c>
      <c r="G3612" s="1" t="s">
        <v>355</v>
      </c>
      <c r="H3612" s="1" t="s">
        <v>140</v>
      </c>
      <c r="I3612" s="1" t="s">
        <v>141</v>
      </c>
      <c r="J3612" s="1"/>
      <c r="K3612" s="7"/>
    </row>
    <row r="3613" spans="1:11" x14ac:dyDescent="0.2">
      <c r="A3613" s="1">
        <v>3612</v>
      </c>
      <c r="B3613" s="1" t="s">
        <v>656</v>
      </c>
      <c r="C3613" s="1">
        <v>20</v>
      </c>
      <c r="D3613" s="1" t="s">
        <v>349</v>
      </c>
      <c r="E3613" s="1" t="s">
        <v>109</v>
      </c>
      <c r="F3613" s="1" t="s">
        <v>1</v>
      </c>
      <c r="G3613" s="1" t="s">
        <v>355</v>
      </c>
      <c r="H3613" s="1" t="s">
        <v>142</v>
      </c>
      <c r="I3613" s="1" t="s">
        <v>143</v>
      </c>
      <c r="J3613" s="1"/>
      <c r="K3613" s="7"/>
    </row>
    <row r="3614" spans="1:11" x14ac:dyDescent="0.2">
      <c r="A3614" s="1">
        <v>3613</v>
      </c>
      <c r="B3614" s="1" t="s">
        <v>656</v>
      </c>
      <c r="C3614" s="1">
        <v>20</v>
      </c>
      <c r="D3614" s="1" t="s">
        <v>349</v>
      </c>
      <c r="E3614" s="1" t="s">
        <v>109</v>
      </c>
      <c r="F3614" s="1" t="s">
        <v>1</v>
      </c>
      <c r="G3614" s="1" t="s">
        <v>355</v>
      </c>
      <c r="H3614" s="1" t="s">
        <v>144</v>
      </c>
      <c r="I3614" s="1" t="s">
        <v>145</v>
      </c>
      <c r="J3614" s="1"/>
      <c r="K3614" s="7"/>
    </row>
    <row r="3615" spans="1:11" x14ac:dyDescent="0.2">
      <c r="A3615" s="1">
        <v>3614</v>
      </c>
      <c r="B3615" s="1" t="s">
        <v>656</v>
      </c>
      <c r="C3615" s="1">
        <v>20</v>
      </c>
      <c r="D3615" s="1" t="s">
        <v>349</v>
      </c>
      <c r="E3615" s="1" t="s">
        <v>109</v>
      </c>
      <c r="F3615" s="1" t="s">
        <v>1</v>
      </c>
      <c r="G3615" s="1" t="s">
        <v>355</v>
      </c>
      <c r="H3615" s="1" t="s">
        <v>146</v>
      </c>
      <c r="I3615" s="1" t="s">
        <v>147</v>
      </c>
      <c r="J3615" s="1"/>
      <c r="K3615" s="7"/>
    </row>
    <row r="3616" spans="1:11" x14ac:dyDescent="0.2">
      <c r="A3616" s="1">
        <v>3615</v>
      </c>
      <c r="B3616" s="1" t="s">
        <v>656</v>
      </c>
      <c r="C3616" s="1">
        <v>20</v>
      </c>
      <c r="D3616" s="1" t="s">
        <v>349</v>
      </c>
      <c r="E3616" s="1" t="s">
        <v>109</v>
      </c>
      <c r="F3616" s="1" t="s">
        <v>1</v>
      </c>
      <c r="G3616" s="1" t="s">
        <v>355</v>
      </c>
      <c r="H3616" s="1" t="s">
        <v>148</v>
      </c>
      <c r="I3616" s="1" t="s">
        <v>149</v>
      </c>
      <c r="J3616" s="1"/>
      <c r="K3616" s="7"/>
    </row>
    <row r="3617" spans="1:11" x14ac:dyDescent="0.2">
      <c r="A3617" s="1">
        <v>3616</v>
      </c>
      <c r="B3617" s="1" t="s">
        <v>656</v>
      </c>
      <c r="C3617" s="1">
        <v>20</v>
      </c>
      <c r="D3617" s="1" t="s">
        <v>349</v>
      </c>
      <c r="E3617" s="1" t="s">
        <v>109</v>
      </c>
      <c r="F3617" s="1" t="s">
        <v>1</v>
      </c>
      <c r="G3617" s="1" t="s">
        <v>355</v>
      </c>
      <c r="H3617" s="1" t="s">
        <v>150</v>
      </c>
      <c r="I3617" s="1" t="s">
        <v>151</v>
      </c>
      <c r="J3617" s="1"/>
      <c r="K3617" s="7"/>
    </row>
    <row r="3618" spans="1:11" x14ac:dyDescent="0.2">
      <c r="A3618" s="1">
        <v>3617</v>
      </c>
      <c r="B3618" s="1" t="s">
        <v>656</v>
      </c>
      <c r="C3618" s="1">
        <v>20</v>
      </c>
      <c r="D3618" s="1" t="s">
        <v>349</v>
      </c>
      <c r="E3618" s="1" t="s">
        <v>109</v>
      </c>
      <c r="F3618" s="1" t="s">
        <v>1</v>
      </c>
      <c r="G3618" s="1" t="s">
        <v>355</v>
      </c>
      <c r="H3618" s="1" t="s">
        <v>152</v>
      </c>
      <c r="I3618" s="1" t="s">
        <v>153</v>
      </c>
      <c r="J3618" s="1"/>
      <c r="K3618" s="7"/>
    </row>
    <row r="3619" spans="1:11" x14ac:dyDescent="0.2">
      <c r="A3619" s="1">
        <v>3618</v>
      </c>
      <c r="B3619" s="1" t="s">
        <v>656</v>
      </c>
      <c r="C3619" s="1">
        <v>20</v>
      </c>
      <c r="D3619" s="1" t="s">
        <v>349</v>
      </c>
      <c r="E3619" s="1" t="s">
        <v>109</v>
      </c>
      <c r="F3619" s="1" t="s">
        <v>1</v>
      </c>
      <c r="G3619" s="1" t="s">
        <v>355</v>
      </c>
      <c r="H3619" s="1" t="s">
        <v>154</v>
      </c>
      <c r="I3619" s="1" t="s">
        <v>155</v>
      </c>
      <c r="J3619" s="1"/>
      <c r="K3619" s="7"/>
    </row>
    <row r="3620" spans="1:11" x14ac:dyDescent="0.2">
      <c r="A3620" s="1">
        <v>3619</v>
      </c>
      <c r="B3620" s="1" t="s">
        <v>656</v>
      </c>
      <c r="C3620" s="1">
        <v>20</v>
      </c>
      <c r="D3620" s="1" t="s">
        <v>349</v>
      </c>
      <c r="E3620" s="1" t="s">
        <v>109</v>
      </c>
      <c r="F3620" s="1" t="s">
        <v>1</v>
      </c>
      <c r="G3620" s="1" t="s">
        <v>355</v>
      </c>
      <c r="H3620" s="1" t="s">
        <v>156</v>
      </c>
      <c r="I3620" s="1" t="s">
        <v>157</v>
      </c>
      <c r="J3620" s="1"/>
      <c r="K3620" s="7"/>
    </row>
    <row r="3621" spans="1:11" x14ac:dyDescent="0.2">
      <c r="A3621" s="1">
        <v>3620</v>
      </c>
      <c r="B3621" s="1" t="s">
        <v>656</v>
      </c>
      <c r="C3621" s="1">
        <v>20</v>
      </c>
      <c r="D3621" s="1" t="s">
        <v>349</v>
      </c>
      <c r="E3621" s="1" t="s">
        <v>109</v>
      </c>
      <c r="F3621" s="1" t="s">
        <v>1</v>
      </c>
      <c r="G3621" s="1" t="s">
        <v>355</v>
      </c>
      <c r="H3621" s="1" t="s">
        <v>158</v>
      </c>
      <c r="I3621" s="1" t="s">
        <v>159</v>
      </c>
      <c r="J3621" s="1"/>
      <c r="K3621" s="7"/>
    </row>
    <row r="3622" spans="1:11" x14ac:dyDescent="0.2">
      <c r="A3622" s="1">
        <v>3621</v>
      </c>
      <c r="B3622" s="1" t="s">
        <v>656</v>
      </c>
      <c r="C3622" s="1">
        <v>20</v>
      </c>
      <c r="D3622" s="1" t="s">
        <v>349</v>
      </c>
      <c r="E3622" s="1" t="s">
        <v>109</v>
      </c>
      <c r="F3622" s="1" t="s">
        <v>1</v>
      </c>
      <c r="G3622" s="1" t="s">
        <v>355</v>
      </c>
      <c r="H3622" s="1" t="s">
        <v>160</v>
      </c>
      <c r="I3622" s="1" t="s">
        <v>161</v>
      </c>
      <c r="J3622" s="1"/>
      <c r="K3622" s="7"/>
    </row>
    <row r="3623" spans="1:11" x14ac:dyDescent="0.2">
      <c r="A3623" s="1">
        <v>3622</v>
      </c>
      <c r="B3623" s="1" t="s">
        <v>656</v>
      </c>
      <c r="C3623" s="1">
        <v>20</v>
      </c>
      <c r="D3623" s="1" t="s">
        <v>349</v>
      </c>
      <c r="E3623" s="1" t="s">
        <v>109</v>
      </c>
      <c r="F3623" s="1" t="s">
        <v>1</v>
      </c>
      <c r="G3623" s="1" t="s">
        <v>355</v>
      </c>
      <c r="H3623" s="1" t="s">
        <v>162</v>
      </c>
      <c r="I3623" s="1" t="s">
        <v>163</v>
      </c>
      <c r="J3623" s="1"/>
      <c r="K3623" s="7"/>
    </row>
    <row r="3624" spans="1:11" x14ac:dyDescent="0.2">
      <c r="A3624" s="1">
        <v>3623</v>
      </c>
      <c r="B3624" s="1" t="s">
        <v>656</v>
      </c>
      <c r="C3624" s="1">
        <v>20</v>
      </c>
      <c r="D3624" s="1" t="s">
        <v>349</v>
      </c>
      <c r="E3624" s="1" t="s">
        <v>109</v>
      </c>
      <c r="F3624" s="1" t="s">
        <v>1</v>
      </c>
      <c r="G3624" s="1" t="s">
        <v>355</v>
      </c>
      <c r="H3624" s="1" t="s">
        <v>164</v>
      </c>
      <c r="I3624" s="1" t="s">
        <v>165</v>
      </c>
      <c r="J3624" s="1"/>
      <c r="K3624" s="7"/>
    </row>
    <row r="3625" spans="1:11" x14ac:dyDescent="0.2">
      <c r="A3625" s="1">
        <v>3624</v>
      </c>
      <c r="B3625" s="1" t="s">
        <v>656</v>
      </c>
      <c r="C3625" s="1">
        <v>20</v>
      </c>
      <c r="D3625" s="1" t="s">
        <v>349</v>
      </c>
      <c r="E3625" s="1" t="s">
        <v>109</v>
      </c>
      <c r="F3625" s="1" t="s">
        <v>1</v>
      </c>
      <c r="G3625" s="1" t="s">
        <v>355</v>
      </c>
      <c r="H3625" s="1" t="s">
        <v>166</v>
      </c>
      <c r="I3625" s="1" t="s">
        <v>167</v>
      </c>
      <c r="J3625" s="1"/>
      <c r="K3625" s="7"/>
    </row>
    <row r="3626" spans="1:11" x14ac:dyDescent="0.2">
      <c r="A3626" s="1">
        <v>3625</v>
      </c>
      <c r="B3626" s="1" t="s">
        <v>656</v>
      </c>
      <c r="C3626" s="1">
        <v>20</v>
      </c>
      <c r="D3626" s="1" t="s">
        <v>349</v>
      </c>
      <c r="E3626" s="1" t="s">
        <v>109</v>
      </c>
      <c r="F3626" s="1" t="s">
        <v>1</v>
      </c>
      <c r="G3626" s="1" t="s">
        <v>355</v>
      </c>
      <c r="H3626" s="1" t="s">
        <v>168</v>
      </c>
      <c r="I3626" s="1" t="s">
        <v>169</v>
      </c>
      <c r="J3626" s="1">
        <v>3.54</v>
      </c>
      <c r="K3626" s="7">
        <v>144316</v>
      </c>
    </row>
    <row r="3627" spans="1:11" x14ac:dyDescent="0.2">
      <c r="A3627" s="1">
        <v>3626</v>
      </c>
      <c r="B3627" s="1" t="s">
        <v>656</v>
      </c>
      <c r="C3627" s="1">
        <v>20</v>
      </c>
      <c r="D3627" s="1" t="s">
        <v>349</v>
      </c>
      <c r="E3627" s="1" t="s">
        <v>109</v>
      </c>
      <c r="F3627" s="1" t="s">
        <v>1</v>
      </c>
      <c r="G3627" s="1" t="s">
        <v>355</v>
      </c>
      <c r="H3627" s="1" t="s">
        <v>170</v>
      </c>
      <c r="I3627" s="1" t="s">
        <v>171</v>
      </c>
      <c r="J3627" s="1"/>
      <c r="K3627" s="7"/>
    </row>
    <row r="3628" spans="1:11" x14ac:dyDescent="0.2">
      <c r="A3628" s="1">
        <v>3627</v>
      </c>
      <c r="B3628" s="1" t="s">
        <v>656</v>
      </c>
      <c r="C3628" s="1">
        <v>20</v>
      </c>
      <c r="D3628" s="1" t="s">
        <v>349</v>
      </c>
      <c r="E3628" s="1" t="s">
        <v>109</v>
      </c>
      <c r="F3628" s="1" t="s">
        <v>1</v>
      </c>
      <c r="G3628" s="1" t="s">
        <v>355</v>
      </c>
      <c r="H3628" s="1" t="s">
        <v>172</v>
      </c>
      <c r="I3628" s="1" t="s">
        <v>173</v>
      </c>
      <c r="J3628" s="1"/>
      <c r="K3628" s="7"/>
    </row>
    <row r="3629" spans="1:11" x14ac:dyDescent="0.2">
      <c r="A3629" s="1">
        <v>3628</v>
      </c>
      <c r="B3629" s="1" t="s">
        <v>656</v>
      </c>
      <c r="C3629" s="1">
        <v>20</v>
      </c>
      <c r="D3629" s="1" t="s">
        <v>349</v>
      </c>
      <c r="E3629" s="1" t="s">
        <v>109</v>
      </c>
      <c r="F3629" s="1" t="s">
        <v>1</v>
      </c>
      <c r="G3629" s="1" t="s">
        <v>355</v>
      </c>
      <c r="H3629" s="1" t="s">
        <v>174</v>
      </c>
      <c r="I3629" s="1" t="s">
        <v>175</v>
      </c>
      <c r="J3629" s="1"/>
      <c r="K3629" s="7"/>
    </row>
    <row r="3630" spans="1:11" x14ac:dyDescent="0.2">
      <c r="A3630" s="1">
        <v>3629</v>
      </c>
      <c r="B3630" s="1" t="s">
        <v>656</v>
      </c>
      <c r="C3630" s="1">
        <v>20</v>
      </c>
      <c r="D3630" s="1" t="s">
        <v>349</v>
      </c>
      <c r="E3630" s="1" t="s">
        <v>109</v>
      </c>
      <c r="F3630" s="1" t="s">
        <v>1</v>
      </c>
      <c r="G3630" s="1" t="s">
        <v>355</v>
      </c>
      <c r="H3630" s="1" t="s">
        <v>176</v>
      </c>
      <c r="I3630" s="1" t="s">
        <v>177</v>
      </c>
      <c r="J3630" s="1"/>
      <c r="K3630" s="7"/>
    </row>
    <row r="3631" spans="1:11" x14ac:dyDescent="0.2">
      <c r="A3631" s="1">
        <v>3630</v>
      </c>
      <c r="B3631" s="1" t="s">
        <v>656</v>
      </c>
      <c r="C3631" s="1">
        <v>20</v>
      </c>
      <c r="D3631" s="1" t="s">
        <v>349</v>
      </c>
      <c r="E3631" s="1" t="s">
        <v>109</v>
      </c>
      <c r="F3631" s="1" t="s">
        <v>1</v>
      </c>
      <c r="G3631" s="1" t="s">
        <v>355</v>
      </c>
      <c r="H3631" s="1" t="s">
        <v>178</v>
      </c>
      <c r="I3631" s="1" t="s">
        <v>179</v>
      </c>
      <c r="J3631" s="1">
        <v>0.51</v>
      </c>
      <c r="K3631" s="7">
        <v>18724</v>
      </c>
    </row>
    <row r="3632" spans="1:11" x14ac:dyDescent="0.2">
      <c r="A3632" s="1">
        <v>3631</v>
      </c>
      <c r="B3632" s="1" t="s">
        <v>656</v>
      </c>
      <c r="C3632" s="1">
        <v>20</v>
      </c>
      <c r="D3632" s="1" t="s">
        <v>349</v>
      </c>
      <c r="E3632" s="1" t="s">
        <v>109</v>
      </c>
      <c r="F3632" s="1" t="s">
        <v>1</v>
      </c>
      <c r="G3632" s="1" t="s">
        <v>355</v>
      </c>
      <c r="H3632" s="1" t="s">
        <v>180</v>
      </c>
      <c r="I3632" s="1" t="s">
        <v>181</v>
      </c>
      <c r="J3632" s="1"/>
      <c r="K3632" s="7"/>
    </row>
    <row r="3633" spans="1:11" x14ac:dyDescent="0.2">
      <c r="A3633" s="1">
        <v>3632</v>
      </c>
      <c r="B3633" s="1" t="s">
        <v>656</v>
      </c>
      <c r="C3633" s="1">
        <v>20</v>
      </c>
      <c r="D3633" s="1" t="s">
        <v>349</v>
      </c>
      <c r="E3633" s="1" t="s">
        <v>109</v>
      </c>
      <c r="F3633" s="1" t="s">
        <v>1</v>
      </c>
      <c r="G3633" s="1" t="s">
        <v>355</v>
      </c>
      <c r="H3633" s="1" t="s">
        <v>182</v>
      </c>
      <c r="I3633" s="1" t="s">
        <v>183</v>
      </c>
      <c r="J3633" s="1"/>
      <c r="K3633" s="7"/>
    </row>
    <row r="3634" spans="1:11" x14ac:dyDescent="0.2">
      <c r="A3634" s="1">
        <v>3633</v>
      </c>
      <c r="B3634" s="1" t="s">
        <v>656</v>
      </c>
      <c r="C3634" s="1">
        <v>20</v>
      </c>
      <c r="D3634" s="1" t="s">
        <v>349</v>
      </c>
      <c r="E3634" s="1" t="s">
        <v>109</v>
      </c>
      <c r="F3634" s="1" t="s">
        <v>1</v>
      </c>
      <c r="G3634" s="1" t="s">
        <v>353</v>
      </c>
      <c r="H3634" s="1" t="s">
        <v>184</v>
      </c>
      <c r="I3634" s="1" t="s">
        <v>185</v>
      </c>
      <c r="J3634" s="1" t="s">
        <v>325</v>
      </c>
      <c r="K3634" s="7"/>
    </row>
    <row r="3635" spans="1:11" x14ac:dyDescent="0.2">
      <c r="A3635" s="1">
        <v>3634</v>
      </c>
      <c r="B3635" s="1" t="s">
        <v>656</v>
      </c>
      <c r="C3635" s="1">
        <v>20</v>
      </c>
      <c r="D3635" s="1" t="s">
        <v>349</v>
      </c>
      <c r="E3635" s="1" t="s">
        <v>109</v>
      </c>
      <c r="F3635" s="1" t="s">
        <v>8</v>
      </c>
      <c r="G3635" s="1" t="s">
        <v>353</v>
      </c>
      <c r="H3635" s="1" t="s">
        <v>186</v>
      </c>
      <c r="I3635" s="1" t="s">
        <v>187</v>
      </c>
      <c r="J3635" s="1">
        <v>5.1099999999999994</v>
      </c>
      <c r="K3635" s="7">
        <v>231460</v>
      </c>
    </row>
    <row r="3636" spans="1:11" x14ac:dyDescent="0.2">
      <c r="A3636" s="1">
        <v>3635</v>
      </c>
      <c r="B3636" s="1" t="s">
        <v>656</v>
      </c>
      <c r="C3636" s="1">
        <v>20</v>
      </c>
      <c r="D3636" s="1" t="s">
        <v>349</v>
      </c>
      <c r="E3636" s="1" t="s">
        <v>188</v>
      </c>
      <c r="F3636" s="1" t="s">
        <v>8</v>
      </c>
      <c r="G3636" s="1" t="s">
        <v>353</v>
      </c>
      <c r="H3636" s="1" t="s">
        <v>189</v>
      </c>
      <c r="I3636" s="1" t="s">
        <v>190</v>
      </c>
      <c r="J3636" s="1">
        <v>5.1099999999999994</v>
      </c>
      <c r="K3636" s="7">
        <v>231460</v>
      </c>
    </row>
    <row r="3637" spans="1:11" x14ac:dyDescent="0.2">
      <c r="A3637" s="1">
        <v>3636</v>
      </c>
      <c r="B3637" s="1" t="s">
        <v>656</v>
      </c>
      <c r="C3637" s="1">
        <v>20</v>
      </c>
      <c r="D3637" s="1" t="s">
        <v>349</v>
      </c>
      <c r="E3637" s="1" t="s">
        <v>188</v>
      </c>
      <c r="F3637" s="1" t="s">
        <v>1</v>
      </c>
      <c r="G3637" s="1" t="s">
        <v>353</v>
      </c>
      <c r="H3637" s="1" t="s">
        <v>191</v>
      </c>
      <c r="I3637" s="1" t="s">
        <v>192</v>
      </c>
      <c r="J3637" s="1"/>
      <c r="K3637" s="7"/>
    </row>
    <row r="3638" spans="1:11" x14ac:dyDescent="0.2">
      <c r="A3638" s="1">
        <v>3637</v>
      </c>
      <c r="B3638" s="1" t="s">
        <v>656</v>
      </c>
      <c r="C3638" s="1">
        <v>20</v>
      </c>
      <c r="D3638" s="1" t="s">
        <v>349</v>
      </c>
      <c r="E3638" s="1" t="s">
        <v>188</v>
      </c>
      <c r="F3638" s="1" t="s">
        <v>1</v>
      </c>
      <c r="G3638" s="1" t="s">
        <v>353</v>
      </c>
      <c r="H3638" s="1" t="s">
        <v>193</v>
      </c>
      <c r="I3638" s="1" t="s">
        <v>194</v>
      </c>
      <c r="J3638" s="1"/>
      <c r="K3638" s="7"/>
    </row>
    <row r="3639" spans="1:11" x14ac:dyDescent="0.2">
      <c r="A3639" s="1">
        <v>3638</v>
      </c>
      <c r="B3639" s="1" t="s">
        <v>656</v>
      </c>
      <c r="C3639" s="1">
        <v>20</v>
      </c>
      <c r="D3639" s="1" t="s">
        <v>349</v>
      </c>
      <c r="E3639" s="1" t="s">
        <v>188</v>
      </c>
      <c r="F3639" s="1" t="s">
        <v>1</v>
      </c>
      <c r="G3639" s="1" t="s">
        <v>353</v>
      </c>
      <c r="H3639" s="1" t="s">
        <v>195</v>
      </c>
      <c r="I3639" s="1" t="s">
        <v>196</v>
      </c>
      <c r="J3639" s="1"/>
      <c r="K3639" s="7"/>
    </row>
    <row r="3640" spans="1:11" x14ac:dyDescent="0.2">
      <c r="A3640" s="1">
        <v>3639</v>
      </c>
      <c r="B3640" s="1" t="s">
        <v>656</v>
      </c>
      <c r="C3640" s="1">
        <v>20</v>
      </c>
      <c r="D3640" s="1" t="s">
        <v>349</v>
      </c>
      <c r="E3640" s="1" t="s">
        <v>188</v>
      </c>
      <c r="F3640" s="1" t="s">
        <v>1</v>
      </c>
      <c r="G3640" s="1" t="s">
        <v>353</v>
      </c>
      <c r="H3640" s="1" t="s">
        <v>197</v>
      </c>
      <c r="I3640" s="1" t="s">
        <v>198</v>
      </c>
      <c r="J3640" s="1"/>
      <c r="K3640" s="7"/>
    </row>
    <row r="3641" spans="1:11" x14ac:dyDescent="0.2">
      <c r="A3641" s="1">
        <v>3640</v>
      </c>
      <c r="B3641" s="1" t="s">
        <v>656</v>
      </c>
      <c r="C3641" s="1">
        <v>20</v>
      </c>
      <c r="D3641" s="1" t="s">
        <v>349</v>
      </c>
      <c r="E3641" s="1" t="s">
        <v>188</v>
      </c>
      <c r="F3641" s="1" t="s">
        <v>8</v>
      </c>
      <c r="G3641" s="1" t="s">
        <v>353</v>
      </c>
      <c r="H3641" s="1" t="s">
        <v>199</v>
      </c>
      <c r="I3641" s="1" t="s">
        <v>200</v>
      </c>
      <c r="J3641" s="1">
        <v>0</v>
      </c>
      <c r="K3641" s="7">
        <v>0</v>
      </c>
    </row>
    <row r="3642" spans="1:11" x14ac:dyDescent="0.2">
      <c r="A3642" s="1">
        <v>3641</v>
      </c>
      <c r="B3642" s="1" t="s">
        <v>656</v>
      </c>
      <c r="C3642" s="1">
        <v>20</v>
      </c>
      <c r="D3642" s="1" t="s">
        <v>349</v>
      </c>
      <c r="E3642" s="1" t="s">
        <v>188</v>
      </c>
      <c r="F3642" s="1" t="s">
        <v>1</v>
      </c>
      <c r="G3642" s="1" t="s">
        <v>353</v>
      </c>
      <c r="H3642" s="1" t="s">
        <v>201</v>
      </c>
      <c r="I3642" s="1" t="s">
        <v>202</v>
      </c>
      <c r="J3642" s="1"/>
      <c r="K3642" s="7"/>
    </row>
    <row r="3643" spans="1:11" x14ac:dyDescent="0.2">
      <c r="A3643" s="1">
        <v>3642</v>
      </c>
      <c r="B3643" s="1" t="s">
        <v>656</v>
      </c>
      <c r="C3643" s="1">
        <v>20</v>
      </c>
      <c r="D3643" s="1" t="s">
        <v>349</v>
      </c>
      <c r="E3643" s="1" t="s">
        <v>188</v>
      </c>
      <c r="F3643" s="1" t="s">
        <v>8</v>
      </c>
      <c r="G3643" s="1" t="s">
        <v>353</v>
      </c>
      <c r="H3643" s="1" t="s">
        <v>203</v>
      </c>
      <c r="I3643" s="1" t="s">
        <v>204</v>
      </c>
      <c r="J3643" s="1">
        <v>5.1099999999999994</v>
      </c>
      <c r="K3643" s="7">
        <v>231460</v>
      </c>
    </row>
    <row r="3644" spans="1:11" x14ac:dyDescent="0.2">
      <c r="A3644" s="1">
        <v>3643</v>
      </c>
      <c r="B3644" s="1" t="s">
        <v>656</v>
      </c>
      <c r="C3644" s="1">
        <v>20</v>
      </c>
      <c r="D3644" s="1" t="s">
        <v>349</v>
      </c>
      <c r="E3644" s="1" t="s">
        <v>188</v>
      </c>
      <c r="F3644" s="1" t="s">
        <v>1</v>
      </c>
      <c r="G3644" s="1" t="s">
        <v>353</v>
      </c>
      <c r="H3644" s="1" t="s">
        <v>205</v>
      </c>
      <c r="I3644" s="1" t="s">
        <v>206</v>
      </c>
      <c r="J3644" s="1"/>
      <c r="K3644" s="7">
        <v>22985</v>
      </c>
    </row>
    <row r="3645" spans="1:11" x14ac:dyDescent="0.2">
      <c r="A3645" s="1">
        <v>3644</v>
      </c>
      <c r="B3645" s="1" t="s">
        <v>656</v>
      </c>
      <c r="C3645" s="1">
        <v>20</v>
      </c>
      <c r="D3645" s="1" t="s">
        <v>349</v>
      </c>
      <c r="E3645" s="1" t="s">
        <v>188</v>
      </c>
      <c r="F3645" s="1" t="s">
        <v>1</v>
      </c>
      <c r="G3645" s="1" t="s">
        <v>353</v>
      </c>
      <c r="H3645" s="1" t="s">
        <v>207</v>
      </c>
      <c r="I3645" s="1" t="s">
        <v>208</v>
      </c>
      <c r="J3645" s="1"/>
      <c r="K3645" s="7">
        <v>25286</v>
      </c>
    </row>
    <row r="3646" spans="1:11" x14ac:dyDescent="0.2">
      <c r="A3646" s="1">
        <v>3645</v>
      </c>
      <c r="B3646" s="1" t="s">
        <v>656</v>
      </c>
      <c r="C3646" s="1">
        <v>20</v>
      </c>
      <c r="D3646" s="1" t="s">
        <v>349</v>
      </c>
      <c r="E3646" s="1" t="s">
        <v>188</v>
      </c>
      <c r="F3646" s="1" t="s">
        <v>1</v>
      </c>
      <c r="G3646" s="1" t="s">
        <v>353</v>
      </c>
      <c r="H3646" s="1" t="s">
        <v>209</v>
      </c>
      <c r="I3646" s="1" t="s">
        <v>210</v>
      </c>
      <c r="J3646" s="1"/>
      <c r="K3646" s="7">
        <v>1591</v>
      </c>
    </row>
    <row r="3647" spans="1:11" x14ac:dyDescent="0.2">
      <c r="A3647" s="1">
        <v>3646</v>
      </c>
      <c r="B3647" s="1" t="s">
        <v>656</v>
      </c>
      <c r="C3647" s="1">
        <v>20</v>
      </c>
      <c r="D3647" s="1" t="s">
        <v>349</v>
      </c>
      <c r="E3647" s="1" t="s">
        <v>188</v>
      </c>
      <c r="F3647" s="1" t="s">
        <v>8</v>
      </c>
      <c r="G3647" s="1" t="s">
        <v>353</v>
      </c>
      <c r="H3647" s="1" t="s">
        <v>211</v>
      </c>
      <c r="I3647" s="1" t="s">
        <v>212</v>
      </c>
      <c r="J3647" s="1"/>
      <c r="K3647" s="7">
        <v>281322</v>
      </c>
    </row>
    <row r="3648" spans="1:11" x14ac:dyDescent="0.2">
      <c r="A3648" s="1">
        <v>3647</v>
      </c>
      <c r="B3648" s="1" t="s">
        <v>656</v>
      </c>
      <c r="C3648" s="1">
        <v>20</v>
      </c>
      <c r="D3648" s="1" t="s">
        <v>349</v>
      </c>
      <c r="E3648" s="1" t="s">
        <v>188</v>
      </c>
      <c r="F3648" s="1" t="s">
        <v>1</v>
      </c>
      <c r="G3648" s="1" t="s">
        <v>353</v>
      </c>
      <c r="H3648" s="1" t="s">
        <v>213</v>
      </c>
      <c r="I3648" s="1" t="s">
        <v>214</v>
      </c>
      <c r="J3648" s="1"/>
      <c r="K3648" s="7"/>
    </row>
    <row r="3649" spans="1:11" x14ac:dyDescent="0.2">
      <c r="A3649" s="1">
        <v>3648</v>
      </c>
      <c r="B3649" s="1" t="s">
        <v>656</v>
      </c>
      <c r="C3649" s="1">
        <v>20</v>
      </c>
      <c r="D3649" s="1" t="s">
        <v>349</v>
      </c>
      <c r="E3649" s="1" t="s">
        <v>188</v>
      </c>
      <c r="F3649" s="1" t="s">
        <v>1</v>
      </c>
      <c r="G3649" s="1" t="s">
        <v>353</v>
      </c>
      <c r="H3649" s="1" t="s">
        <v>215</v>
      </c>
      <c r="I3649" s="1" t="s">
        <v>216</v>
      </c>
      <c r="J3649" s="1"/>
      <c r="K3649" s="7"/>
    </row>
    <row r="3650" spans="1:11" x14ac:dyDescent="0.2">
      <c r="A3650" s="1">
        <v>3649</v>
      </c>
      <c r="B3650" s="1" t="s">
        <v>656</v>
      </c>
      <c r="C3650" s="1">
        <v>20</v>
      </c>
      <c r="D3650" s="1" t="s">
        <v>349</v>
      </c>
      <c r="E3650" s="1" t="s">
        <v>188</v>
      </c>
      <c r="F3650" s="1" t="s">
        <v>1</v>
      </c>
      <c r="G3650" s="1" t="s">
        <v>353</v>
      </c>
      <c r="H3650" s="1" t="s">
        <v>217</v>
      </c>
      <c r="I3650" s="1" t="s">
        <v>218</v>
      </c>
      <c r="J3650" s="1"/>
      <c r="K3650" s="7"/>
    </row>
    <row r="3651" spans="1:11" x14ac:dyDescent="0.2">
      <c r="A3651" s="1">
        <v>3650</v>
      </c>
      <c r="B3651" s="1" t="s">
        <v>656</v>
      </c>
      <c r="C3651" s="1">
        <v>20</v>
      </c>
      <c r="D3651" s="1" t="s">
        <v>349</v>
      </c>
      <c r="E3651" s="1" t="s">
        <v>188</v>
      </c>
      <c r="F3651" s="1" t="s">
        <v>1</v>
      </c>
      <c r="G3651" s="1" t="s">
        <v>353</v>
      </c>
      <c r="H3651" s="1" t="s">
        <v>219</v>
      </c>
      <c r="I3651" s="1" t="s">
        <v>220</v>
      </c>
      <c r="J3651" s="1"/>
      <c r="K3651" s="7">
        <v>987</v>
      </c>
    </row>
    <row r="3652" spans="1:11" x14ac:dyDescent="0.2">
      <c r="A3652" s="1">
        <v>3651</v>
      </c>
      <c r="B3652" s="1" t="s">
        <v>656</v>
      </c>
      <c r="C3652" s="1">
        <v>20</v>
      </c>
      <c r="D3652" s="1" t="s">
        <v>349</v>
      </c>
      <c r="E3652" s="1" t="s">
        <v>188</v>
      </c>
      <c r="F3652" s="1" t="s">
        <v>8</v>
      </c>
      <c r="G3652" s="1" t="s">
        <v>353</v>
      </c>
      <c r="H3652" s="1" t="s">
        <v>221</v>
      </c>
      <c r="I3652" s="1" t="s">
        <v>222</v>
      </c>
      <c r="J3652" s="1"/>
      <c r="K3652" s="7">
        <v>987</v>
      </c>
    </row>
    <row r="3653" spans="1:11" x14ac:dyDescent="0.2">
      <c r="A3653" s="1">
        <v>3652</v>
      </c>
      <c r="B3653" s="1" t="s">
        <v>656</v>
      </c>
      <c r="C3653" s="1">
        <v>20</v>
      </c>
      <c r="D3653" s="1" t="s">
        <v>349</v>
      </c>
      <c r="E3653" s="1" t="s">
        <v>188</v>
      </c>
      <c r="F3653" s="1" t="s">
        <v>1</v>
      </c>
      <c r="G3653" s="1" t="s">
        <v>353</v>
      </c>
      <c r="H3653" s="1" t="s">
        <v>223</v>
      </c>
      <c r="I3653" s="1" t="s">
        <v>224</v>
      </c>
      <c r="J3653" s="1"/>
      <c r="K3653" s="7"/>
    </row>
    <row r="3654" spans="1:11" x14ac:dyDescent="0.2">
      <c r="A3654" s="1">
        <v>3653</v>
      </c>
      <c r="B3654" s="1" t="s">
        <v>656</v>
      </c>
      <c r="C3654" s="1">
        <v>20</v>
      </c>
      <c r="D3654" s="1" t="s">
        <v>349</v>
      </c>
      <c r="E3654" s="1" t="s">
        <v>188</v>
      </c>
      <c r="F3654" s="1" t="s">
        <v>1</v>
      </c>
      <c r="G3654" s="1" t="s">
        <v>353</v>
      </c>
      <c r="H3654" s="1" t="s">
        <v>225</v>
      </c>
      <c r="I3654" s="1" t="s">
        <v>226</v>
      </c>
      <c r="J3654" s="1"/>
      <c r="K3654" s="7"/>
    </row>
    <row r="3655" spans="1:11" x14ac:dyDescent="0.2">
      <c r="A3655" s="1">
        <v>3654</v>
      </c>
      <c r="B3655" s="1" t="s">
        <v>656</v>
      </c>
      <c r="C3655" s="1">
        <v>20</v>
      </c>
      <c r="D3655" s="1" t="s">
        <v>349</v>
      </c>
      <c r="E3655" s="1" t="s">
        <v>188</v>
      </c>
      <c r="F3655" s="1" t="s">
        <v>1</v>
      </c>
      <c r="G3655" s="1" t="s">
        <v>353</v>
      </c>
      <c r="H3655" s="1" t="s">
        <v>227</v>
      </c>
      <c r="I3655" s="1" t="s">
        <v>228</v>
      </c>
      <c r="J3655" s="1"/>
      <c r="K3655" s="7"/>
    </row>
    <row r="3656" spans="1:11" x14ac:dyDescent="0.2">
      <c r="A3656" s="1">
        <v>3655</v>
      </c>
      <c r="B3656" s="1" t="s">
        <v>656</v>
      </c>
      <c r="C3656" s="1">
        <v>20</v>
      </c>
      <c r="D3656" s="1" t="s">
        <v>349</v>
      </c>
      <c r="E3656" s="1" t="s">
        <v>188</v>
      </c>
      <c r="F3656" s="1" t="s">
        <v>1</v>
      </c>
      <c r="G3656" s="1" t="s">
        <v>353</v>
      </c>
      <c r="H3656" s="1" t="s">
        <v>229</v>
      </c>
      <c r="I3656" s="1" t="s">
        <v>230</v>
      </c>
      <c r="J3656" s="1"/>
      <c r="K3656" s="7"/>
    </row>
    <row r="3657" spans="1:11" x14ac:dyDescent="0.2">
      <c r="A3657" s="1">
        <v>3656</v>
      </c>
      <c r="B3657" s="1" t="s">
        <v>656</v>
      </c>
      <c r="C3657" s="1">
        <v>20</v>
      </c>
      <c r="D3657" s="1" t="s">
        <v>349</v>
      </c>
      <c r="E3657" s="1" t="s">
        <v>188</v>
      </c>
      <c r="F3657" s="1" t="s">
        <v>1</v>
      </c>
      <c r="G3657" s="1" t="s">
        <v>353</v>
      </c>
      <c r="H3657" s="1" t="s">
        <v>231</v>
      </c>
      <c r="I3657" s="1" t="s">
        <v>232</v>
      </c>
      <c r="J3657" s="1"/>
      <c r="K3657" s="7">
        <v>2002</v>
      </c>
    </row>
    <row r="3658" spans="1:11" x14ac:dyDescent="0.2">
      <c r="A3658" s="1">
        <v>3657</v>
      </c>
      <c r="B3658" s="1" t="s">
        <v>656</v>
      </c>
      <c r="C3658" s="1">
        <v>20</v>
      </c>
      <c r="D3658" s="1" t="s">
        <v>349</v>
      </c>
      <c r="E3658" s="1" t="s">
        <v>188</v>
      </c>
      <c r="F3658" s="1" t="s">
        <v>1</v>
      </c>
      <c r="G3658" s="1" t="s">
        <v>353</v>
      </c>
      <c r="H3658" s="1" t="s">
        <v>233</v>
      </c>
      <c r="I3658" s="1" t="s">
        <v>234</v>
      </c>
      <c r="J3658" s="1"/>
      <c r="K3658" s="7">
        <v>11347</v>
      </c>
    </row>
    <row r="3659" spans="1:11" x14ac:dyDescent="0.2">
      <c r="A3659" s="1">
        <v>3658</v>
      </c>
      <c r="B3659" s="1" t="s">
        <v>656</v>
      </c>
      <c r="C3659" s="1">
        <v>20</v>
      </c>
      <c r="D3659" s="1" t="s">
        <v>349</v>
      </c>
      <c r="E3659" s="1" t="s">
        <v>188</v>
      </c>
      <c r="F3659" s="1" t="s">
        <v>1</v>
      </c>
      <c r="G3659" s="1" t="s">
        <v>353</v>
      </c>
      <c r="H3659" s="1" t="s">
        <v>235</v>
      </c>
      <c r="I3659" s="1" t="s">
        <v>236</v>
      </c>
      <c r="J3659" s="1"/>
      <c r="K3659" s="7">
        <v>332</v>
      </c>
    </row>
    <row r="3660" spans="1:11" x14ac:dyDescent="0.2">
      <c r="A3660" s="1">
        <v>3659</v>
      </c>
      <c r="B3660" s="1" t="s">
        <v>656</v>
      </c>
      <c r="C3660" s="1">
        <v>20</v>
      </c>
      <c r="D3660" s="1" t="s">
        <v>349</v>
      </c>
      <c r="E3660" s="1" t="s">
        <v>188</v>
      </c>
      <c r="F3660" s="1" t="s">
        <v>1</v>
      </c>
      <c r="G3660" s="1" t="s">
        <v>353</v>
      </c>
      <c r="H3660" s="1" t="s">
        <v>237</v>
      </c>
      <c r="I3660" s="1" t="s">
        <v>238</v>
      </c>
      <c r="J3660" s="1"/>
      <c r="K3660" s="7"/>
    </row>
    <row r="3661" spans="1:11" x14ac:dyDescent="0.2">
      <c r="A3661" s="1">
        <v>3660</v>
      </c>
      <c r="B3661" s="1" t="s">
        <v>656</v>
      </c>
      <c r="C3661" s="1">
        <v>20</v>
      </c>
      <c r="D3661" s="1" t="s">
        <v>349</v>
      </c>
      <c r="E3661" s="1" t="s">
        <v>188</v>
      </c>
      <c r="F3661" s="1" t="s">
        <v>1</v>
      </c>
      <c r="G3661" s="1" t="s">
        <v>353</v>
      </c>
      <c r="H3661" s="1" t="s">
        <v>239</v>
      </c>
      <c r="I3661" s="1" t="s">
        <v>240</v>
      </c>
      <c r="J3661" s="1"/>
      <c r="K3661" s="7"/>
    </row>
    <row r="3662" spans="1:11" x14ac:dyDescent="0.2">
      <c r="A3662" s="1">
        <v>3661</v>
      </c>
      <c r="B3662" s="1" t="s">
        <v>656</v>
      </c>
      <c r="C3662" s="1">
        <v>20</v>
      </c>
      <c r="D3662" s="1" t="s">
        <v>349</v>
      </c>
      <c r="E3662" s="1" t="s">
        <v>188</v>
      </c>
      <c r="F3662" s="1" t="s">
        <v>1</v>
      </c>
      <c r="G3662" s="1" t="s">
        <v>353</v>
      </c>
      <c r="H3662" s="1" t="s">
        <v>241</v>
      </c>
      <c r="I3662" s="1" t="s">
        <v>242</v>
      </c>
      <c r="J3662" s="1"/>
      <c r="K3662" s="7"/>
    </row>
    <row r="3663" spans="1:11" x14ac:dyDescent="0.2">
      <c r="A3663" s="1">
        <v>3662</v>
      </c>
      <c r="B3663" s="1" t="s">
        <v>656</v>
      </c>
      <c r="C3663" s="1">
        <v>20</v>
      </c>
      <c r="D3663" s="1" t="s">
        <v>349</v>
      </c>
      <c r="E3663" s="1" t="s">
        <v>188</v>
      </c>
      <c r="F3663" s="1" t="s">
        <v>1</v>
      </c>
      <c r="G3663" s="1" t="s">
        <v>353</v>
      </c>
      <c r="H3663" s="1" t="s">
        <v>243</v>
      </c>
      <c r="I3663" s="1" t="s">
        <v>244</v>
      </c>
      <c r="J3663" s="1"/>
      <c r="K3663" s="7"/>
    </row>
    <row r="3664" spans="1:11" x14ac:dyDescent="0.2">
      <c r="A3664" s="1">
        <v>3663</v>
      </c>
      <c r="B3664" s="1" t="s">
        <v>656</v>
      </c>
      <c r="C3664" s="1">
        <v>20</v>
      </c>
      <c r="D3664" s="1" t="s">
        <v>349</v>
      </c>
      <c r="E3664" s="1" t="s">
        <v>188</v>
      </c>
      <c r="F3664" s="1" t="s">
        <v>1</v>
      </c>
      <c r="G3664" s="1" t="s">
        <v>353</v>
      </c>
      <c r="H3664" s="1" t="s">
        <v>245</v>
      </c>
      <c r="I3664" s="1" t="s">
        <v>246</v>
      </c>
      <c r="J3664" s="1"/>
      <c r="K3664" s="7"/>
    </row>
    <row r="3665" spans="1:11" x14ac:dyDescent="0.2">
      <c r="A3665" s="1">
        <v>3664</v>
      </c>
      <c r="B3665" s="1" t="s">
        <v>656</v>
      </c>
      <c r="C3665" s="1">
        <v>20</v>
      </c>
      <c r="D3665" s="1" t="s">
        <v>349</v>
      </c>
      <c r="E3665" s="1" t="s">
        <v>188</v>
      </c>
      <c r="F3665" s="1" t="s">
        <v>1</v>
      </c>
      <c r="G3665" s="1" t="s">
        <v>353</v>
      </c>
      <c r="H3665" s="1" t="s">
        <v>247</v>
      </c>
      <c r="I3665" s="1" t="s">
        <v>248</v>
      </c>
      <c r="J3665" s="1"/>
      <c r="K3665" s="7"/>
    </row>
    <row r="3666" spans="1:11" x14ac:dyDescent="0.2">
      <c r="A3666" s="1">
        <v>3665</v>
      </c>
      <c r="B3666" s="1" t="s">
        <v>656</v>
      </c>
      <c r="C3666" s="1">
        <v>20</v>
      </c>
      <c r="D3666" s="1" t="s">
        <v>349</v>
      </c>
      <c r="E3666" s="1" t="s">
        <v>188</v>
      </c>
      <c r="F3666" s="1" t="s">
        <v>1</v>
      </c>
      <c r="G3666" s="1" t="s">
        <v>353</v>
      </c>
      <c r="H3666" s="1" t="s">
        <v>249</v>
      </c>
      <c r="I3666" s="1" t="s">
        <v>250</v>
      </c>
      <c r="J3666" s="1"/>
      <c r="K3666" s="7"/>
    </row>
    <row r="3667" spans="1:11" x14ac:dyDescent="0.2">
      <c r="A3667" s="1">
        <v>3666</v>
      </c>
      <c r="B3667" s="1" t="s">
        <v>656</v>
      </c>
      <c r="C3667" s="1">
        <v>20</v>
      </c>
      <c r="D3667" s="1" t="s">
        <v>349</v>
      </c>
      <c r="E3667" s="1" t="s">
        <v>188</v>
      </c>
      <c r="F3667" s="1" t="s">
        <v>1</v>
      </c>
      <c r="G3667" s="1" t="s">
        <v>353</v>
      </c>
      <c r="H3667" s="1" t="s">
        <v>251</v>
      </c>
      <c r="I3667" s="1" t="s">
        <v>252</v>
      </c>
      <c r="J3667" s="1"/>
      <c r="K3667" s="7"/>
    </row>
    <row r="3668" spans="1:11" x14ac:dyDescent="0.2">
      <c r="A3668" s="1">
        <v>3667</v>
      </c>
      <c r="B3668" s="1" t="s">
        <v>656</v>
      </c>
      <c r="C3668" s="1">
        <v>20</v>
      </c>
      <c r="D3668" s="1" t="s">
        <v>349</v>
      </c>
      <c r="E3668" s="1" t="s">
        <v>188</v>
      </c>
      <c r="F3668" s="1" t="s">
        <v>1</v>
      </c>
      <c r="G3668" s="1" t="s">
        <v>353</v>
      </c>
      <c r="H3668" s="1" t="s">
        <v>253</v>
      </c>
      <c r="I3668" s="1" t="s">
        <v>254</v>
      </c>
      <c r="J3668" s="1"/>
      <c r="K3668" s="7">
        <v>2793</v>
      </c>
    </row>
    <row r="3669" spans="1:11" x14ac:dyDescent="0.2">
      <c r="A3669" s="1">
        <v>3668</v>
      </c>
      <c r="B3669" s="1" t="s">
        <v>656</v>
      </c>
      <c r="C3669" s="1">
        <v>20</v>
      </c>
      <c r="D3669" s="1" t="s">
        <v>349</v>
      </c>
      <c r="E3669" s="1" t="s">
        <v>188</v>
      </c>
      <c r="F3669" s="1" t="s">
        <v>1</v>
      </c>
      <c r="G3669" s="1" t="s">
        <v>353</v>
      </c>
      <c r="H3669" s="1" t="s">
        <v>255</v>
      </c>
      <c r="I3669" s="1" t="s">
        <v>256</v>
      </c>
      <c r="J3669" s="1"/>
      <c r="K3669" s="7"/>
    </row>
    <row r="3670" spans="1:11" x14ac:dyDescent="0.2">
      <c r="A3670" s="1">
        <v>3669</v>
      </c>
      <c r="B3670" s="1" t="s">
        <v>656</v>
      </c>
      <c r="C3670" s="1">
        <v>20</v>
      </c>
      <c r="D3670" s="1" t="s">
        <v>349</v>
      </c>
      <c r="E3670" s="1" t="s">
        <v>188</v>
      </c>
      <c r="F3670" s="1" t="s">
        <v>1</v>
      </c>
      <c r="G3670" s="1" t="s">
        <v>353</v>
      </c>
      <c r="H3670" s="1" t="s">
        <v>257</v>
      </c>
      <c r="I3670" s="1" t="s">
        <v>258</v>
      </c>
      <c r="J3670" s="1"/>
      <c r="K3670" s="7"/>
    </row>
    <row r="3671" spans="1:11" x14ac:dyDescent="0.2">
      <c r="A3671" s="1">
        <v>3670</v>
      </c>
      <c r="B3671" s="1" t="s">
        <v>656</v>
      </c>
      <c r="C3671" s="1">
        <v>20</v>
      </c>
      <c r="D3671" s="1" t="s">
        <v>349</v>
      </c>
      <c r="E3671" s="1" t="s">
        <v>188</v>
      </c>
      <c r="F3671" s="1" t="s">
        <v>8</v>
      </c>
      <c r="G3671" s="1" t="s">
        <v>353</v>
      </c>
      <c r="H3671" s="1" t="s">
        <v>259</v>
      </c>
      <c r="I3671" s="1" t="s">
        <v>260</v>
      </c>
      <c r="J3671" s="1"/>
      <c r="K3671" s="7">
        <v>16474</v>
      </c>
    </row>
    <row r="3672" spans="1:11" x14ac:dyDescent="0.2">
      <c r="A3672" s="1">
        <v>3671</v>
      </c>
      <c r="B3672" s="1" t="s">
        <v>656</v>
      </c>
      <c r="C3672" s="1">
        <v>20</v>
      </c>
      <c r="D3672" s="1" t="s">
        <v>349</v>
      </c>
      <c r="E3672" s="1" t="s">
        <v>188</v>
      </c>
      <c r="F3672" s="1" t="s">
        <v>1</v>
      </c>
      <c r="G3672" s="1" t="s">
        <v>353</v>
      </c>
      <c r="H3672" s="1" t="s">
        <v>261</v>
      </c>
      <c r="I3672" s="1" t="s">
        <v>262</v>
      </c>
      <c r="J3672" s="1"/>
      <c r="K3672" s="7">
        <v>5571</v>
      </c>
    </row>
    <row r="3673" spans="1:11" x14ac:dyDescent="0.2">
      <c r="A3673" s="1">
        <v>3672</v>
      </c>
      <c r="B3673" s="1" t="s">
        <v>656</v>
      </c>
      <c r="C3673" s="1">
        <v>20</v>
      </c>
      <c r="D3673" s="1" t="s">
        <v>349</v>
      </c>
      <c r="E3673" s="1" t="s">
        <v>188</v>
      </c>
      <c r="F3673" s="1" t="s">
        <v>1</v>
      </c>
      <c r="G3673" s="1" t="s">
        <v>353</v>
      </c>
      <c r="H3673" s="1" t="s">
        <v>263</v>
      </c>
      <c r="I3673" s="1" t="s">
        <v>264</v>
      </c>
      <c r="J3673" s="1"/>
      <c r="K3673" s="7"/>
    </row>
    <row r="3674" spans="1:11" x14ac:dyDescent="0.2">
      <c r="A3674" s="1">
        <v>3673</v>
      </c>
      <c r="B3674" s="1" t="s">
        <v>656</v>
      </c>
      <c r="C3674" s="1">
        <v>20</v>
      </c>
      <c r="D3674" s="1" t="s">
        <v>349</v>
      </c>
      <c r="E3674" s="1" t="s">
        <v>188</v>
      </c>
      <c r="F3674" s="1" t="s">
        <v>1</v>
      </c>
      <c r="G3674" s="1" t="s">
        <v>353</v>
      </c>
      <c r="H3674" s="1" t="s">
        <v>265</v>
      </c>
      <c r="I3674" s="1" t="s">
        <v>266</v>
      </c>
      <c r="J3674" s="1"/>
      <c r="K3674" s="7"/>
    </row>
    <row r="3675" spans="1:11" x14ac:dyDescent="0.2">
      <c r="A3675" s="1">
        <v>3674</v>
      </c>
      <c r="B3675" s="1" t="s">
        <v>656</v>
      </c>
      <c r="C3675" s="1">
        <v>20</v>
      </c>
      <c r="D3675" s="1" t="s">
        <v>349</v>
      </c>
      <c r="E3675" s="1" t="s">
        <v>188</v>
      </c>
      <c r="F3675" s="1" t="s">
        <v>1</v>
      </c>
      <c r="G3675" s="1" t="s">
        <v>353</v>
      </c>
      <c r="H3675" s="1" t="s">
        <v>267</v>
      </c>
      <c r="I3675" s="1" t="s">
        <v>268</v>
      </c>
      <c r="J3675" s="1"/>
      <c r="K3675" s="7"/>
    </row>
    <row r="3676" spans="1:11" x14ac:dyDescent="0.2">
      <c r="A3676" s="1">
        <v>3675</v>
      </c>
      <c r="B3676" s="1" t="s">
        <v>656</v>
      </c>
      <c r="C3676" s="1">
        <v>20</v>
      </c>
      <c r="D3676" s="1" t="s">
        <v>349</v>
      </c>
      <c r="E3676" s="1" t="s">
        <v>188</v>
      </c>
      <c r="F3676" s="1" t="s">
        <v>1</v>
      </c>
      <c r="G3676" s="1" t="s">
        <v>353</v>
      </c>
      <c r="H3676" s="1" t="s">
        <v>269</v>
      </c>
      <c r="I3676" s="1" t="s">
        <v>270</v>
      </c>
      <c r="J3676" s="1"/>
      <c r="K3676" s="7"/>
    </row>
    <row r="3677" spans="1:11" x14ac:dyDescent="0.2">
      <c r="A3677" s="1">
        <v>3676</v>
      </c>
      <c r="B3677" s="1" t="s">
        <v>656</v>
      </c>
      <c r="C3677" s="1">
        <v>20</v>
      </c>
      <c r="D3677" s="1" t="s">
        <v>349</v>
      </c>
      <c r="E3677" s="1" t="s">
        <v>188</v>
      </c>
      <c r="F3677" s="1" t="s">
        <v>1</v>
      </c>
      <c r="G3677" s="1" t="s">
        <v>353</v>
      </c>
      <c r="H3677" s="1" t="s">
        <v>271</v>
      </c>
      <c r="I3677" s="1" t="s">
        <v>272</v>
      </c>
      <c r="J3677" s="1"/>
      <c r="K3677" s="7"/>
    </row>
    <row r="3678" spans="1:11" x14ac:dyDescent="0.2">
      <c r="A3678" s="1">
        <v>3677</v>
      </c>
      <c r="B3678" s="1" t="s">
        <v>656</v>
      </c>
      <c r="C3678" s="1">
        <v>20</v>
      </c>
      <c r="D3678" s="1" t="s">
        <v>349</v>
      </c>
      <c r="E3678" s="1" t="s">
        <v>188</v>
      </c>
      <c r="F3678" s="1" t="s">
        <v>8</v>
      </c>
      <c r="G3678" s="1" t="s">
        <v>353</v>
      </c>
      <c r="H3678" s="1" t="s">
        <v>273</v>
      </c>
      <c r="I3678" s="1" t="s">
        <v>274</v>
      </c>
      <c r="J3678" s="1"/>
      <c r="K3678" s="7">
        <v>5571</v>
      </c>
    </row>
    <row r="3679" spans="1:11" x14ac:dyDescent="0.2">
      <c r="A3679" s="1">
        <v>3678</v>
      </c>
      <c r="B3679" s="1" t="s">
        <v>656</v>
      </c>
      <c r="C3679" s="1">
        <v>20</v>
      </c>
      <c r="D3679" s="1" t="s">
        <v>349</v>
      </c>
      <c r="E3679" s="1" t="s">
        <v>188</v>
      </c>
      <c r="F3679" s="1" t="s">
        <v>1</v>
      </c>
      <c r="G3679" s="1" t="s">
        <v>353</v>
      </c>
      <c r="H3679" s="1" t="s">
        <v>275</v>
      </c>
      <c r="I3679" s="1" t="s">
        <v>276</v>
      </c>
      <c r="J3679" s="1"/>
      <c r="K3679" s="7">
        <v>50590.569156708749</v>
      </c>
    </row>
    <row r="3680" spans="1:11" x14ac:dyDescent="0.2">
      <c r="A3680" s="1">
        <v>3679</v>
      </c>
      <c r="B3680" s="1" t="s">
        <v>656</v>
      </c>
      <c r="C3680" s="1">
        <v>20</v>
      </c>
      <c r="D3680" s="1" t="s">
        <v>349</v>
      </c>
      <c r="E3680" s="1" t="s">
        <v>188</v>
      </c>
      <c r="F3680" s="1" t="s">
        <v>8</v>
      </c>
      <c r="G3680" s="1" t="s">
        <v>353</v>
      </c>
      <c r="H3680" s="1" t="s">
        <v>277</v>
      </c>
      <c r="I3680" s="1" t="s">
        <v>278</v>
      </c>
      <c r="J3680" s="1"/>
      <c r="K3680" s="7">
        <v>354944.56915670878</v>
      </c>
    </row>
    <row r="3681" spans="1:11" x14ac:dyDescent="0.2">
      <c r="A3681" s="1">
        <v>3680</v>
      </c>
      <c r="B3681" s="1" t="s">
        <v>656</v>
      </c>
      <c r="C3681" s="1">
        <v>20</v>
      </c>
      <c r="D3681" s="1" t="s">
        <v>349</v>
      </c>
      <c r="E3681" s="1" t="s">
        <v>188</v>
      </c>
      <c r="F3681" s="1" t="s">
        <v>1</v>
      </c>
      <c r="G3681" s="1" t="s">
        <v>353</v>
      </c>
      <c r="H3681" s="1" t="s">
        <v>279</v>
      </c>
      <c r="I3681" s="1" t="s">
        <v>280</v>
      </c>
      <c r="J3681" s="1"/>
      <c r="K3681" s="7"/>
    </row>
    <row r="3682" spans="1:11" x14ac:dyDescent="0.2">
      <c r="A3682" s="1">
        <v>3681</v>
      </c>
      <c r="B3682" s="1" t="s">
        <v>656</v>
      </c>
      <c r="C3682" s="1">
        <v>20</v>
      </c>
      <c r="D3682" s="1" t="s">
        <v>349</v>
      </c>
      <c r="E3682" s="1" t="s">
        <v>188</v>
      </c>
      <c r="F3682" s="1" t="s">
        <v>1</v>
      </c>
      <c r="G3682" s="1" t="s">
        <v>353</v>
      </c>
      <c r="H3682" s="1" t="s">
        <v>281</v>
      </c>
      <c r="I3682" s="1" t="s">
        <v>282</v>
      </c>
      <c r="J3682" s="1"/>
      <c r="K3682" s="7"/>
    </row>
    <row r="3683" spans="1:11" x14ac:dyDescent="0.2">
      <c r="A3683" s="1">
        <v>3682</v>
      </c>
      <c r="B3683" s="1" t="s">
        <v>656</v>
      </c>
      <c r="C3683" s="1">
        <v>20</v>
      </c>
      <c r="D3683" s="1" t="s">
        <v>349</v>
      </c>
      <c r="E3683" s="1" t="s">
        <v>188</v>
      </c>
      <c r="F3683" s="1" t="s">
        <v>8</v>
      </c>
      <c r="G3683" s="1" t="s">
        <v>353</v>
      </c>
      <c r="H3683" s="1" t="s">
        <v>283</v>
      </c>
      <c r="I3683" s="1" t="s">
        <v>284</v>
      </c>
      <c r="J3683" s="1"/>
      <c r="K3683" s="7">
        <v>354944.56915670878</v>
      </c>
    </row>
    <row r="3684" spans="1:11" x14ac:dyDescent="0.2">
      <c r="A3684" s="1">
        <v>3683</v>
      </c>
      <c r="B3684" s="1" t="s">
        <v>656</v>
      </c>
      <c r="C3684" s="1">
        <v>20</v>
      </c>
      <c r="D3684" s="1" t="s">
        <v>349</v>
      </c>
      <c r="E3684" s="1" t="s">
        <v>188</v>
      </c>
      <c r="F3684" s="1" t="s">
        <v>8</v>
      </c>
      <c r="G3684" s="1" t="s">
        <v>353</v>
      </c>
      <c r="H3684" s="1" t="s">
        <v>285</v>
      </c>
      <c r="I3684" s="1" t="s">
        <v>286</v>
      </c>
      <c r="J3684" s="1"/>
      <c r="K3684" s="7">
        <v>340671</v>
      </c>
    </row>
    <row r="3685" spans="1:11" x14ac:dyDescent="0.2">
      <c r="A3685" s="1">
        <v>3684</v>
      </c>
      <c r="B3685" s="1" t="s">
        <v>656</v>
      </c>
      <c r="C3685" s="1">
        <v>20</v>
      </c>
      <c r="D3685" s="1" t="s">
        <v>349</v>
      </c>
      <c r="E3685" s="1" t="s">
        <v>188</v>
      </c>
      <c r="F3685" s="1" t="s">
        <v>1</v>
      </c>
      <c r="G3685" s="1" t="s">
        <v>353</v>
      </c>
      <c r="H3685" s="1" t="s">
        <v>287</v>
      </c>
      <c r="I3685" s="1" t="s">
        <v>288</v>
      </c>
      <c r="J3685" s="1"/>
      <c r="K3685" s="7">
        <v>-14273.569156708778</v>
      </c>
    </row>
    <row r="3686" spans="1:11" x14ac:dyDescent="0.2">
      <c r="A3686" s="1">
        <v>3685</v>
      </c>
      <c r="B3686" s="1" t="s">
        <v>656</v>
      </c>
      <c r="C3686" s="1">
        <v>20</v>
      </c>
      <c r="D3686" s="1" t="s">
        <v>349</v>
      </c>
      <c r="E3686" s="1" t="s">
        <v>289</v>
      </c>
      <c r="F3686" s="1" t="s">
        <v>1</v>
      </c>
      <c r="G3686" s="1" t="s">
        <v>353</v>
      </c>
      <c r="H3686" s="1" t="s">
        <v>290</v>
      </c>
      <c r="I3686" s="1" t="s">
        <v>291</v>
      </c>
      <c r="J3686" s="1"/>
      <c r="K3686" s="7"/>
    </row>
    <row r="3687" spans="1:11" x14ac:dyDescent="0.2">
      <c r="A3687" s="1">
        <v>3686</v>
      </c>
      <c r="B3687" s="1" t="s">
        <v>656</v>
      </c>
      <c r="C3687" s="1">
        <v>20</v>
      </c>
      <c r="D3687" s="1" t="s">
        <v>349</v>
      </c>
      <c r="E3687" s="1" t="s">
        <v>289</v>
      </c>
      <c r="F3687" s="1" t="s">
        <v>1</v>
      </c>
      <c r="G3687" s="1" t="s">
        <v>353</v>
      </c>
      <c r="H3687" s="1" t="s">
        <v>292</v>
      </c>
      <c r="I3687" s="1" t="s">
        <v>293</v>
      </c>
      <c r="J3687" s="1"/>
      <c r="K3687" s="7"/>
    </row>
    <row r="3688" spans="1:11" x14ac:dyDescent="0.2">
      <c r="A3688" s="1">
        <v>3687</v>
      </c>
      <c r="B3688" s="1" t="s">
        <v>656</v>
      </c>
      <c r="C3688" s="1">
        <v>20</v>
      </c>
      <c r="D3688" s="1" t="s">
        <v>349</v>
      </c>
      <c r="E3688" s="1" t="s">
        <v>289</v>
      </c>
      <c r="F3688" s="1" t="s">
        <v>1</v>
      </c>
      <c r="G3688" s="1" t="s">
        <v>353</v>
      </c>
      <c r="H3688" s="1" t="s">
        <v>294</v>
      </c>
      <c r="I3688" s="1" t="s">
        <v>295</v>
      </c>
      <c r="J3688" s="1"/>
      <c r="K3688" s="7"/>
    </row>
    <row r="3689" spans="1:11" x14ac:dyDescent="0.2">
      <c r="A3689" s="1">
        <v>3688</v>
      </c>
      <c r="B3689" s="1" t="s">
        <v>656</v>
      </c>
      <c r="C3689" s="1">
        <v>20</v>
      </c>
      <c r="D3689" s="1" t="s">
        <v>349</v>
      </c>
      <c r="E3689" s="1" t="s">
        <v>289</v>
      </c>
      <c r="F3689" s="1" t="s">
        <v>1</v>
      </c>
      <c r="G3689" s="1" t="s">
        <v>353</v>
      </c>
      <c r="H3689" s="1" t="s">
        <v>296</v>
      </c>
      <c r="I3689" s="1" t="s">
        <v>297</v>
      </c>
      <c r="J3689" s="1"/>
      <c r="K3689" s="7"/>
    </row>
    <row r="3690" spans="1:11" x14ac:dyDescent="0.2">
      <c r="A3690" s="1">
        <v>3689</v>
      </c>
      <c r="B3690" s="1" t="s">
        <v>656</v>
      </c>
      <c r="C3690" s="1">
        <v>20</v>
      </c>
      <c r="D3690" s="1" t="s">
        <v>349</v>
      </c>
      <c r="E3690" s="1" t="s">
        <v>289</v>
      </c>
      <c r="F3690" s="1" t="s">
        <v>1</v>
      </c>
      <c r="G3690" s="1" t="s">
        <v>353</v>
      </c>
      <c r="H3690" s="1" t="s">
        <v>298</v>
      </c>
      <c r="I3690" s="1" t="s">
        <v>299</v>
      </c>
      <c r="J3690" s="1"/>
      <c r="K3690" s="7"/>
    </row>
    <row r="3691" spans="1:11" x14ac:dyDescent="0.2">
      <c r="A3691" s="1">
        <v>3690</v>
      </c>
      <c r="B3691" s="1" t="s">
        <v>656</v>
      </c>
      <c r="C3691" s="1">
        <v>20</v>
      </c>
      <c r="D3691" s="1" t="s">
        <v>349</v>
      </c>
      <c r="E3691" s="1" t="s">
        <v>289</v>
      </c>
      <c r="F3691" s="1" t="s">
        <v>1</v>
      </c>
      <c r="G3691" s="1" t="s">
        <v>353</v>
      </c>
      <c r="H3691" s="1" t="s">
        <v>300</v>
      </c>
      <c r="I3691" s="1" t="s">
        <v>301</v>
      </c>
      <c r="J3691" s="1"/>
      <c r="K3691" s="7"/>
    </row>
    <row r="3692" spans="1:11" x14ac:dyDescent="0.2">
      <c r="A3692" s="1">
        <v>3691</v>
      </c>
      <c r="B3692" s="1" t="s">
        <v>656</v>
      </c>
      <c r="C3692" s="1">
        <v>20</v>
      </c>
      <c r="D3692" s="1" t="s">
        <v>349</v>
      </c>
      <c r="E3692" s="1" t="s">
        <v>289</v>
      </c>
      <c r="F3692" s="1" t="s">
        <v>1</v>
      </c>
      <c r="G3692" s="1" t="s">
        <v>353</v>
      </c>
      <c r="H3692" s="1" t="s">
        <v>302</v>
      </c>
      <c r="I3692" s="1" t="s">
        <v>303</v>
      </c>
      <c r="J3692" s="1"/>
      <c r="K3692" s="7"/>
    </row>
    <row r="3693" spans="1:11" x14ac:dyDescent="0.2">
      <c r="A3693" s="1">
        <v>3692</v>
      </c>
      <c r="B3693" s="1" t="s">
        <v>656</v>
      </c>
      <c r="C3693" s="1">
        <v>20</v>
      </c>
      <c r="D3693" s="1" t="s">
        <v>349</v>
      </c>
      <c r="E3693" s="1" t="s">
        <v>289</v>
      </c>
      <c r="F3693" s="1" t="s">
        <v>8</v>
      </c>
      <c r="G3693" s="1" t="s">
        <v>353</v>
      </c>
      <c r="H3693" s="1" t="s">
        <v>304</v>
      </c>
      <c r="I3693" s="1" t="s">
        <v>305</v>
      </c>
      <c r="J3693" s="1"/>
      <c r="K3693" s="7"/>
    </row>
    <row r="3694" spans="1:11" x14ac:dyDescent="0.2">
      <c r="A3694" s="1">
        <v>3693</v>
      </c>
      <c r="B3694" s="1" t="s">
        <v>656</v>
      </c>
      <c r="C3694" s="1">
        <v>20</v>
      </c>
      <c r="D3694" s="1" t="s">
        <v>349</v>
      </c>
      <c r="E3694" s="1" t="s">
        <v>289</v>
      </c>
      <c r="F3694" s="1" t="s">
        <v>8</v>
      </c>
      <c r="G3694" s="1" t="s">
        <v>353</v>
      </c>
      <c r="H3694" s="1" t="s">
        <v>306</v>
      </c>
      <c r="I3694" s="1" t="s">
        <v>307</v>
      </c>
      <c r="J3694" s="1"/>
      <c r="K3694" s="7"/>
    </row>
    <row r="3695" spans="1:11" x14ac:dyDescent="0.2">
      <c r="A3695" s="1">
        <v>3694</v>
      </c>
      <c r="B3695" s="1" t="s">
        <v>656</v>
      </c>
      <c r="C3695" s="1">
        <v>20</v>
      </c>
      <c r="D3695" s="1" t="s">
        <v>349</v>
      </c>
      <c r="E3695" s="1" t="s">
        <v>289</v>
      </c>
      <c r="F3695" s="1" t="s">
        <v>1</v>
      </c>
      <c r="G3695" s="1" t="s">
        <v>353</v>
      </c>
      <c r="H3695" s="1" t="s">
        <v>308</v>
      </c>
      <c r="I3695" s="1" t="s">
        <v>309</v>
      </c>
      <c r="J3695" s="1"/>
      <c r="K3695" s="7"/>
    </row>
    <row r="3696" spans="1:11" x14ac:dyDescent="0.2">
      <c r="A3696" s="1">
        <v>3695</v>
      </c>
      <c r="B3696" s="1" t="s">
        <v>656</v>
      </c>
      <c r="C3696" s="1">
        <v>20</v>
      </c>
      <c r="D3696" s="1" t="s">
        <v>349</v>
      </c>
      <c r="E3696" s="1" t="s">
        <v>289</v>
      </c>
      <c r="F3696" s="1" t="s">
        <v>1</v>
      </c>
      <c r="G3696" s="1" t="s">
        <v>353</v>
      </c>
      <c r="H3696" s="1" t="s">
        <v>310</v>
      </c>
      <c r="I3696" s="1" t="s">
        <v>311</v>
      </c>
      <c r="J3696" s="1"/>
      <c r="K3696" s="7"/>
    </row>
    <row r="3697" spans="1:11" x14ac:dyDescent="0.2">
      <c r="A3697" s="1">
        <v>3696</v>
      </c>
      <c r="B3697" s="1" t="s">
        <v>657</v>
      </c>
      <c r="C3697" s="1">
        <v>15</v>
      </c>
      <c r="D3697" s="1" t="s">
        <v>350</v>
      </c>
      <c r="E3697" s="1" t="s">
        <v>0</v>
      </c>
      <c r="F3697" s="1" t="s">
        <v>1</v>
      </c>
      <c r="G3697" s="1" t="s">
        <v>353</v>
      </c>
      <c r="H3697" s="1" t="s">
        <v>2</v>
      </c>
      <c r="I3697" s="1" t="s">
        <v>3</v>
      </c>
      <c r="J3697" s="1"/>
      <c r="K3697" s="7"/>
    </row>
    <row r="3698" spans="1:11" x14ac:dyDescent="0.2">
      <c r="A3698" s="1">
        <v>3697</v>
      </c>
      <c r="B3698" s="1" t="s">
        <v>657</v>
      </c>
      <c r="C3698" s="1">
        <v>15</v>
      </c>
      <c r="D3698" s="1" t="s">
        <v>350</v>
      </c>
      <c r="E3698" s="1" t="s">
        <v>0</v>
      </c>
      <c r="F3698" s="1" t="s">
        <v>1</v>
      </c>
      <c r="G3698" s="1" t="s">
        <v>353</v>
      </c>
      <c r="H3698" s="1" t="s">
        <v>4</v>
      </c>
      <c r="I3698" s="1" t="s">
        <v>5</v>
      </c>
      <c r="J3698" s="1"/>
      <c r="K3698" s="7"/>
    </row>
    <row r="3699" spans="1:11" x14ac:dyDescent="0.2">
      <c r="A3699" s="1">
        <v>3698</v>
      </c>
      <c r="B3699" s="1" t="s">
        <v>657</v>
      </c>
      <c r="C3699" s="1">
        <v>15</v>
      </c>
      <c r="D3699" s="1" t="s">
        <v>350</v>
      </c>
      <c r="E3699" s="1" t="s">
        <v>0</v>
      </c>
      <c r="F3699" s="1" t="s">
        <v>1</v>
      </c>
      <c r="G3699" s="1" t="s">
        <v>353</v>
      </c>
      <c r="H3699" s="1" t="s">
        <v>6</v>
      </c>
      <c r="I3699" s="1" t="s">
        <v>7</v>
      </c>
      <c r="J3699" s="1"/>
      <c r="K3699" s="7"/>
    </row>
    <row r="3700" spans="1:11" x14ac:dyDescent="0.2">
      <c r="A3700" s="1">
        <v>3699</v>
      </c>
      <c r="B3700" s="1" t="s">
        <v>657</v>
      </c>
      <c r="C3700" s="1">
        <v>15</v>
      </c>
      <c r="D3700" s="1" t="s">
        <v>350</v>
      </c>
      <c r="E3700" s="1" t="s">
        <v>0</v>
      </c>
      <c r="F3700" s="1" t="s">
        <v>8</v>
      </c>
      <c r="G3700" s="1" t="s">
        <v>353</v>
      </c>
      <c r="H3700" s="1" t="s">
        <v>9</v>
      </c>
      <c r="I3700" s="1" t="s">
        <v>10</v>
      </c>
      <c r="J3700" s="1"/>
      <c r="K3700" s="7">
        <v>0</v>
      </c>
    </row>
    <row r="3701" spans="1:11" x14ac:dyDescent="0.2">
      <c r="A3701" s="1">
        <v>3700</v>
      </c>
      <c r="B3701" s="1" t="s">
        <v>657</v>
      </c>
      <c r="C3701" s="1">
        <v>15</v>
      </c>
      <c r="D3701" s="1" t="s">
        <v>350</v>
      </c>
      <c r="E3701" s="1" t="s">
        <v>0</v>
      </c>
      <c r="F3701" s="1" t="s">
        <v>1</v>
      </c>
      <c r="G3701" s="1" t="s">
        <v>353</v>
      </c>
      <c r="H3701" s="1" t="s">
        <v>11</v>
      </c>
      <c r="I3701" s="1" t="s">
        <v>12</v>
      </c>
      <c r="J3701" s="1"/>
      <c r="K3701" s="7"/>
    </row>
    <row r="3702" spans="1:11" x14ac:dyDescent="0.2">
      <c r="A3702" s="1">
        <v>3701</v>
      </c>
      <c r="B3702" s="1" t="s">
        <v>657</v>
      </c>
      <c r="C3702" s="1">
        <v>15</v>
      </c>
      <c r="D3702" s="1" t="s">
        <v>350</v>
      </c>
      <c r="E3702" s="1" t="s">
        <v>0</v>
      </c>
      <c r="F3702" s="1" t="s">
        <v>1</v>
      </c>
      <c r="G3702" s="1" t="s">
        <v>353</v>
      </c>
      <c r="H3702" s="1" t="s">
        <v>13</v>
      </c>
      <c r="I3702" s="1" t="s">
        <v>14</v>
      </c>
      <c r="J3702" s="1"/>
      <c r="K3702" s="7"/>
    </row>
    <row r="3703" spans="1:11" x14ac:dyDescent="0.2">
      <c r="A3703" s="1">
        <v>3702</v>
      </c>
      <c r="B3703" s="1" t="s">
        <v>657</v>
      </c>
      <c r="C3703" s="1">
        <v>15</v>
      </c>
      <c r="D3703" s="1" t="s">
        <v>350</v>
      </c>
      <c r="E3703" s="1" t="s">
        <v>0</v>
      </c>
      <c r="F3703" s="1" t="s">
        <v>8</v>
      </c>
      <c r="G3703" s="1" t="s">
        <v>353</v>
      </c>
      <c r="H3703" s="1" t="s">
        <v>15</v>
      </c>
      <c r="I3703" s="1" t="s">
        <v>16</v>
      </c>
      <c r="J3703" s="1"/>
      <c r="K3703" s="7">
        <v>0</v>
      </c>
    </row>
    <row r="3704" spans="1:11" x14ac:dyDescent="0.2">
      <c r="A3704" s="1">
        <v>3703</v>
      </c>
      <c r="B3704" s="1" t="s">
        <v>657</v>
      </c>
      <c r="C3704" s="1">
        <v>15</v>
      </c>
      <c r="D3704" s="1" t="s">
        <v>350</v>
      </c>
      <c r="E3704" s="1" t="s">
        <v>0</v>
      </c>
      <c r="F3704" s="1" t="s">
        <v>1</v>
      </c>
      <c r="G3704" s="1" t="s">
        <v>353</v>
      </c>
      <c r="H3704" s="1" t="s">
        <v>17</v>
      </c>
      <c r="I3704" s="1" t="s">
        <v>18</v>
      </c>
      <c r="J3704" s="1"/>
      <c r="K3704" s="7"/>
    </row>
    <row r="3705" spans="1:11" x14ac:dyDescent="0.2">
      <c r="A3705" s="1">
        <v>3704</v>
      </c>
      <c r="B3705" s="1" t="s">
        <v>657</v>
      </c>
      <c r="C3705" s="1">
        <v>15</v>
      </c>
      <c r="D3705" s="1" t="s">
        <v>350</v>
      </c>
      <c r="E3705" s="1" t="s">
        <v>0</v>
      </c>
      <c r="F3705" s="1" t="s">
        <v>1</v>
      </c>
      <c r="G3705" s="1" t="s">
        <v>353</v>
      </c>
      <c r="H3705" s="1" t="s">
        <v>19</v>
      </c>
      <c r="I3705" s="1" t="s">
        <v>20</v>
      </c>
      <c r="J3705" s="1"/>
      <c r="K3705" s="7"/>
    </row>
    <row r="3706" spans="1:11" x14ac:dyDescent="0.2">
      <c r="A3706" s="1">
        <v>3705</v>
      </c>
      <c r="B3706" s="1" t="s">
        <v>657</v>
      </c>
      <c r="C3706" s="1">
        <v>15</v>
      </c>
      <c r="D3706" s="1" t="s">
        <v>350</v>
      </c>
      <c r="E3706" s="1" t="s">
        <v>0</v>
      </c>
      <c r="F3706" s="1" t="s">
        <v>1</v>
      </c>
      <c r="G3706" s="1" t="s">
        <v>353</v>
      </c>
      <c r="H3706" s="1" t="s">
        <v>21</v>
      </c>
      <c r="I3706" s="1" t="s">
        <v>22</v>
      </c>
      <c r="J3706" s="1"/>
      <c r="K3706" s="7"/>
    </row>
    <row r="3707" spans="1:11" x14ac:dyDescent="0.2">
      <c r="A3707" s="1">
        <v>3706</v>
      </c>
      <c r="B3707" s="1" t="s">
        <v>657</v>
      </c>
      <c r="C3707" s="1">
        <v>15</v>
      </c>
      <c r="D3707" s="1" t="s">
        <v>350</v>
      </c>
      <c r="E3707" s="1" t="s">
        <v>0</v>
      </c>
      <c r="F3707" s="1" t="s">
        <v>1</v>
      </c>
      <c r="G3707" s="1" t="s">
        <v>353</v>
      </c>
      <c r="H3707" s="1" t="s">
        <v>23</v>
      </c>
      <c r="I3707" s="1" t="s">
        <v>24</v>
      </c>
      <c r="J3707" s="1"/>
      <c r="K3707" s="7">
        <v>360155</v>
      </c>
    </row>
    <row r="3708" spans="1:11" x14ac:dyDescent="0.2">
      <c r="A3708" s="1">
        <v>3707</v>
      </c>
      <c r="B3708" s="1" t="s">
        <v>657</v>
      </c>
      <c r="C3708" s="1">
        <v>15</v>
      </c>
      <c r="D3708" s="1" t="s">
        <v>350</v>
      </c>
      <c r="E3708" s="1" t="s">
        <v>0</v>
      </c>
      <c r="F3708" s="1" t="s">
        <v>1</v>
      </c>
      <c r="G3708" s="1" t="s">
        <v>353</v>
      </c>
      <c r="H3708" s="1" t="s">
        <v>25</v>
      </c>
      <c r="I3708" s="1" t="s">
        <v>26</v>
      </c>
      <c r="J3708" s="1"/>
      <c r="K3708" s="7"/>
    </row>
    <row r="3709" spans="1:11" x14ac:dyDescent="0.2">
      <c r="A3709" s="1">
        <v>3708</v>
      </c>
      <c r="B3709" s="1" t="s">
        <v>657</v>
      </c>
      <c r="C3709" s="1">
        <v>15</v>
      </c>
      <c r="D3709" s="1" t="s">
        <v>350</v>
      </c>
      <c r="E3709" s="1" t="s">
        <v>0</v>
      </c>
      <c r="F3709" s="1" t="s">
        <v>1</v>
      </c>
      <c r="G3709" s="1" t="s">
        <v>353</v>
      </c>
      <c r="H3709" s="1" t="s">
        <v>27</v>
      </c>
      <c r="I3709" s="1" t="s">
        <v>28</v>
      </c>
      <c r="J3709" s="1"/>
      <c r="K3709" s="7"/>
    </row>
    <row r="3710" spans="1:11" x14ac:dyDescent="0.2">
      <c r="A3710" s="1">
        <v>3709</v>
      </c>
      <c r="B3710" s="1" t="s">
        <v>657</v>
      </c>
      <c r="C3710" s="1">
        <v>15</v>
      </c>
      <c r="D3710" s="1" t="s">
        <v>350</v>
      </c>
      <c r="E3710" s="1" t="s">
        <v>0</v>
      </c>
      <c r="F3710" s="1" t="s">
        <v>1</v>
      </c>
      <c r="G3710" s="1" t="s">
        <v>353</v>
      </c>
      <c r="H3710" s="1" t="s">
        <v>29</v>
      </c>
      <c r="I3710" s="1" t="s">
        <v>30</v>
      </c>
      <c r="J3710" s="1"/>
      <c r="K3710" s="7"/>
    </row>
    <row r="3711" spans="1:11" x14ac:dyDescent="0.2">
      <c r="A3711" s="1">
        <v>3710</v>
      </c>
      <c r="B3711" s="1" t="s">
        <v>657</v>
      </c>
      <c r="C3711" s="1">
        <v>15</v>
      </c>
      <c r="D3711" s="1" t="s">
        <v>350</v>
      </c>
      <c r="E3711" s="1" t="s">
        <v>0</v>
      </c>
      <c r="F3711" s="1" t="s">
        <v>1</v>
      </c>
      <c r="G3711" s="1" t="s">
        <v>353</v>
      </c>
      <c r="H3711" s="1" t="s">
        <v>31</v>
      </c>
      <c r="I3711" s="1" t="s">
        <v>32</v>
      </c>
      <c r="J3711" s="1"/>
      <c r="K3711" s="7"/>
    </row>
    <row r="3712" spans="1:11" x14ac:dyDescent="0.2">
      <c r="A3712" s="1">
        <v>3711</v>
      </c>
      <c r="B3712" s="1" t="s">
        <v>657</v>
      </c>
      <c r="C3712" s="1">
        <v>15</v>
      </c>
      <c r="D3712" s="1" t="s">
        <v>350</v>
      </c>
      <c r="E3712" s="1" t="s">
        <v>0</v>
      </c>
      <c r="F3712" s="1" t="s">
        <v>1</v>
      </c>
      <c r="G3712" s="1" t="s">
        <v>353</v>
      </c>
      <c r="H3712" s="1" t="s">
        <v>33</v>
      </c>
      <c r="I3712" s="1" t="s">
        <v>34</v>
      </c>
      <c r="J3712" s="1"/>
      <c r="K3712" s="7"/>
    </row>
    <row r="3713" spans="1:11" x14ac:dyDescent="0.2">
      <c r="A3713" s="1">
        <v>3712</v>
      </c>
      <c r="B3713" s="1" t="s">
        <v>657</v>
      </c>
      <c r="C3713" s="1">
        <v>15</v>
      </c>
      <c r="D3713" s="1" t="s">
        <v>350</v>
      </c>
      <c r="E3713" s="1" t="s">
        <v>0</v>
      </c>
      <c r="F3713" s="1" t="s">
        <v>1</v>
      </c>
      <c r="G3713" s="1" t="s">
        <v>353</v>
      </c>
      <c r="H3713" s="1" t="s">
        <v>35</v>
      </c>
      <c r="I3713" s="1" t="s">
        <v>36</v>
      </c>
      <c r="J3713" s="1"/>
      <c r="K3713" s="7"/>
    </row>
    <row r="3714" spans="1:11" x14ac:dyDescent="0.2">
      <c r="A3714" s="1">
        <v>3713</v>
      </c>
      <c r="B3714" s="1" t="s">
        <v>657</v>
      </c>
      <c r="C3714" s="1">
        <v>15</v>
      </c>
      <c r="D3714" s="1" t="s">
        <v>350</v>
      </c>
      <c r="E3714" s="1" t="s">
        <v>0</v>
      </c>
      <c r="F3714" s="1" t="s">
        <v>1</v>
      </c>
      <c r="G3714" s="1" t="s">
        <v>353</v>
      </c>
      <c r="H3714" s="1" t="s">
        <v>37</v>
      </c>
      <c r="I3714" s="1" t="s">
        <v>38</v>
      </c>
      <c r="J3714" s="1"/>
      <c r="K3714" s="7"/>
    </row>
    <row r="3715" spans="1:11" x14ac:dyDescent="0.2">
      <c r="A3715" s="1">
        <v>3714</v>
      </c>
      <c r="B3715" s="1" t="s">
        <v>657</v>
      </c>
      <c r="C3715" s="1">
        <v>15</v>
      </c>
      <c r="D3715" s="1" t="s">
        <v>350</v>
      </c>
      <c r="E3715" s="1" t="s">
        <v>0</v>
      </c>
      <c r="F3715" s="1" t="s">
        <v>1</v>
      </c>
      <c r="G3715" s="1" t="s">
        <v>353</v>
      </c>
      <c r="H3715" s="1" t="s">
        <v>39</v>
      </c>
      <c r="I3715" s="1" t="s">
        <v>40</v>
      </c>
      <c r="J3715" s="1"/>
      <c r="K3715" s="7"/>
    </row>
    <row r="3716" spans="1:11" x14ac:dyDescent="0.2">
      <c r="A3716" s="1">
        <v>3715</v>
      </c>
      <c r="B3716" s="1" t="s">
        <v>657</v>
      </c>
      <c r="C3716" s="1">
        <v>15</v>
      </c>
      <c r="D3716" s="1" t="s">
        <v>350</v>
      </c>
      <c r="E3716" s="1" t="s">
        <v>0</v>
      </c>
      <c r="F3716" s="1" t="s">
        <v>1</v>
      </c>
      <c r="G3716" s="1" t="s">
        <v>353</v>
      </c>
      <c r="H3716" s="1" t="s">
        <v>41</v>
      </c>
      <c r="I3716" s="1" t="s">
        <v>42</v>
      </c>
      <c r="J3716" s="1"/>
      <c r="K3716" s="7"/>
    </row>
    <row r="3717" spans="1:11" x14ac:dyDescent="0.2">
      <c r="A3717" s="1">
        <v>3716</v>
      </c>
      <c r="B3717" s="1" t="s">
        <v>657</v>
      </c>
      <c r="C3717" s="1">
        <v>15</v>
      </c>
      <c r="D3717" s="1" t="s">
        <v>350</v>
      </c>
      <c r="E3717" s="1" t="s">
        <v>0</v>
      </c>
      <c r="F3717" s="1" t="s">
        <v>1</v>
      </c>
      <c r="G3717" s="1" t="s">
        <v>353</v>
      </c>
      <c r="H3717" s="1" t="s">
        <v>43</v>
      </c>
      <c r="I3717" s="1" t="s">
        <v>44</v>
      </c>
      <c r="J3717" s="1"/>
      <c r="K3717" s="7"/>
    </row>
    <row r="3718" spans="1:11" x14ac:dyDescent="0.2">
      <c r="A3718" s="1">
        <v>3717</v>
      </c>
      <c r="B3718" s="1" t="s">
        <v>657</v>
      </c>
      <c r="C3718" s="1">
        <v>15</v>
      </c>
      <c r="D3718" s="1" t="s">
        <v>350</v>
      </c>
      <c r="E3718" s="1" t="s">
        <v>0</v>
      </c>
      <c r="F3718" s="1" t="s">
        <v>1</v>
      </c>
      <c r="G3718" s="1" t="s">
        <v>353</v>
      </c>
      <c r="H3718" s="1" t="s">
        <v>45</v>
      </c>
      <c r="I3718" s="1" t="s">
        <v>46</v>
      </c>
      <c r="J3718" s="1"/>
      <c r="K3718" s="7"/>
    </row>
    <row r="3719" spans="1:11" x14ac:dyDescent="0.2">
      <c r="A3719" s="1">
        <v>3718</v>
      </c>
      <c r="B3719" s="1" t="s">
        <v>657</v>
      </c>
      <c r="C3719" s="1">
        <v>15</v>
      </c>
      <c r="D3719" s="1" t="s">
        <v>350</v>
      </c>
      <c r="E3719" s="1" t="s">
        <v>0</v>
      </c>
      <c r="F3719" s="1" t="s">
        <v>1</v>
      </c>
      <c r="G3719" s="1" t="s">
        <v>353</v>
      </c>
      <c r="H3719" s="1" t="s">
        <v>47</v>
      </c>
      <c r="I3719" s="1" t="s">
        <v>48</v>
      </c>
      <c r="J3719" s="1"/>
      <c r="K3719" s="7"/>
    </row>
    <row r="3720" spans="1:11" x14ac:dyDescent="0.2">
      <c r="A3720" s="1">
        <v>3719</v>
      </c>
      <c r="B3720" s="1" t="s">
        <v>657</v>
      </c>
      <c r="C3720" s="1">
        <v>15</v>
      </c>
      <c r="D3720" s="1" t="s">
        <v>350</v>
      </c>
      <c r="E3720" s="1" t="s">
        <v>0</v>
      </c>
      <c r="F3720" s="1" t="s">
        <v>1</v>
      </c>
      <c r="G3720" s="1" t="s">
        <v>353</v>
      </c>
      <c r="H3720" s="1" t="s">
        <v>49</v>
      </c>
      <c r="I3720" s="1" t="s">
        <v>50</v>
      </c>
      <c r="J3720" s="1"/>
      <c r="K3720" s="7"/>
    </row>
    <row r="3721" spans="1:11" x14ac:dyDescent="0.2">
      <c r="A3721" s="1">
        <v>3720</v>
      </c>
      <c r="B3721" s="1" t="s">
        <v>657</v>
      </c>
      <c r="C3721" s="1">
        <v>15</v>
      </c>
      <c r="D3721" s="1" t="s">
        <v>350</v>
      </c>
      <c r="E3721" s="1" t="s">
        <v>0</v>
      </c>
      <c r="F3721" s="1" t="s">
        <v>1</v>
      </c>
      <c r="G3721" s="1" t="s">
        <v>353</v>
      </c>
      <c r="H3721" s="1" t="s">
        <v>51</v>
      </c>
      <c r="I3721" s="1" t="s">
        <v>52</v>
      </c>
      <c r="J3721" s="1"/>
      <c r="K3721" s="7"/>
    </row>
    <row r="3722" spans="1:11" x14ac:dyDescent="0.2">
      <c r="A3722" s="1">
        <v>3721</v>
      </c>
      <c r="B3722" s="1" t="s">
        <v>657</v>
      </c>
      <c r="C3722" s="1">
        <v>15</v>
      </c>
      <c r="D3722" s="1" t="s">
        <v>350</v>
      </c>
      <c r="E3722" s="1" t="s">
        <v>0</v>
      </c>
      <c r="F3722" s="1" t="s">
        <v>1</v>
      </c>
      <c r="G3722" s="1" t="s">
        <v>353</v>
      </c>
      <c r="H3722" s="1" t="s">
        <v>53</v>
      </c>
      <c r="I3722" s="1" t="s">
        <v>54</v>
      </c>
      <c r="J3722" s="1"/>
      <c r="K3722" s="7"/>
    </row>
    <row r="3723" spans="1:11" x14ac:dyDescent="0.2">
      <c r="A3723" s="1">
        <v>3722</v>
      </c>
      <c r="B3723" s="1" t="s">
        <v>657</v>
      </c>
      <c r="C3723" s="1">
        <v>15</v>
      </c>
      <c r="D3723" s="1" t="s">
        <v>350</v>
      </c>
      <c r="E3723" s="1" t="s">
        <v>0</v>
      </c>
      <c r="F3723" s="1" t="s">
        <v>1</v>
      </c>
      <c r="G3723" s="1" t="s">
        <v>353</v>
      </c>
      <c r="H3723" s="1" t="s">
        <v>55</v>
      </c>
      <c r="I3723" s="1" t="s">
        <v>56</v>
      </c>
      <c r="J3723" s="1"/>
      <c r="K3723" s="7"/>
    </row>
    <row r="3724" spans="1:11" x14ac:dyDescent="0.2">
      <c r="A3724" s="1">
        <v>3723</v>
      </c>
      <c r="B3724" s="1" t="s">
        <v>657</v>
      </c>
      <c r="C3724" s="1">
        <v>15</v>
      </c>
      <c r="D3724" s="1" t="s">
        <v>350</v>
      </c>
      <c r="E3724" s="1" t="s">
        <v>0</v>
      </c>
      <c r="F3724" s="1" t="s">
        <v>1</v>
      </c>
      <c r="G3724" s="1" t="s">
        <v>353</v>
      </c>
      <c r="H3724" s="1" t="s">
        <v>57</v>
      </c>
      <c r="I3724" s="1" t="s">
        <v>58</v>
      </c>
      <c r="J3724" s="1"/>
      <c r="K3724" s="7"/>
    </row>
    <row r="3725" spans="1:11" x14ac:dyDescent="0.2">
      <c r="A3725" s="1">
        <v>3724</v>
      </c>
      <c r="B3725" s="1" t="s">
        <v>657</v>
      </c>
      <c r="C3725" s="1">
        <v>15</v>
      </c>
      <c r="D3725" s="1" t="s">
        <v>350</v>
      </c>
      <c r="E3725" s="1" t="s">
        <v>0</v>
      </c>
      <c r="F3725" s="1" t="s">
        <v>1</v>
      </c>
      <c r="G3725" s="1" t="s">
        <v>353</v>
      </c>
      <c r="H3725" s="1" t="s">
        <v>59</v>
      </c>
      <c r="I3725" s="1" t="s">
        <v>60</v>
      </c>
      <c r="J3725" s="1"/>
      <c r="K3725" s="7">
        <v>1856</v>
      </c>
    </row>
    <row r="3726" spans="1:11" x14ac:dyDescent="0.2">
      <c r="A3726" s="1">
        <v>3725</v>
      </c>
      <c r="B3726" s="1" t="s">
        <v>657</v>
      </c>
      <c r="C3726" s="1">
        <v>15</v>
      </c>
      <c r="D3726" s="1" t="s">
        <v>350</v>
      </c>
      <c r="E3726" s="1" t="s">
        <v>0</v>
      </c>
      <c r="F3726" s="1" t="s">
        <v>1</v>
      </c>
      <c r="G3726" s="1" t="s">
        <v>353</v>
      </c>
      <c r="H3726" s="1" t="s">
        <v>61</v>
      </c>
      <c r="I3726" s="1" t="s">
        <v>62</v>
      </c>
      <c r="J3726" s="1"/>
      <c r="K3726" s="7"/>
    </row>
    <row r="3727" spans="1:11" x14ac:dyDescent="0.2">
      <c r="A3727" s="1">
        <v>3726</v>
      </c>
      <c r="B3727" s="1" t="s">
        <v>657</v>
      </c>
      <c r="C3727" s="1">
        <v>15</v>
      </c>
      <c r="D3727" s="1" t="s">
        <v>350</v>
      </c>
      <c r="E3727" s="1" t="s">
        <v>0</v>
      </c>
      <c r="F3727" s="1" t="s">
        <v>1</v>
      </c>
      <c r="G3727" s="1" t="s">
        <v>353</v>
      </c>
      <c r="H3727" s="1" t="s">
        <v>63</v>
      </c>
      <c r="I3727" s="1" t="s">
        <v>64</v>
      </c>
      <c r="J3727" s="1"/>
      <c r="K3727" s="7"/>
    </row>
    <row r="3728" spans="1:11" x14ac:dyDescent="0.2">
      <c r="A3728" s="1">
        <v>3727</v>
      </c>
      <c r="B3728" s="1" t="s">
        <v>657</v>
      </c>
      <c r="C3728" s="1">
        <v>15</v>
      </c>
      <c r="D3728" s="1" t="s">
        <v>350</v>
      </c>
      <c r="E3728" s="1" t="s">
        <v>0</v>
      </c>
      <c r="F3728" s="1" t="s">
        <v>1</v>
      </c>
      <c r="G3728" s="1" t="s">
        <v>353</v>
      </c>
      <c r="H3728" s="1" t="s">
        <v>65</v>
      </c>
      <c r="I3728" s="1" t="s">
        <v>66</v>
      </c>
      <c r="J3728" s="1"/>
      <c r="K3728" s="7"/>
    </row>
    <row r="3729" spans="1:11" x14ac:dyDescent="0.2">
      <c r="A3729" s="1">
        <v>3728</v>
      </c>
      <c r="B3729" s="1" t="s">
        <v>657</v>
      </c>
      <c r="C3729" s="1">
        <v>15</v>
      </c>
      <c r="D3729" s="1" t="s">
        <v>350</v>
      </c>
      <c r="E3729" s="1" t="s">
        <v>0</v>
      </c>
      <c r="F3729" s="1" t="s">
        <v>1</v>
      </c>
      <c r="G3729" s="1" t="s">
        <v>353</v>
      </c>
      <c r="H3729" s="1" t="s">
        <v>67</v>
      </c>
      <c r="I3729" s="1" t="s">
        <v>68</v>
      </c>
      <c r="J3729" s="1"/>
      <c r="K3729" s="7"/>
    </row>
    <row r="3730" spans="1:11" x14ac:dyDescent="0.2">
      <c r="A3730" s="1">
        <v>3729</v>
      </c>
      <c r="B3730" s="1" t="s">
        <v>657</v>
      </c>
      <c r="C3730" s="1">
        <v>15</v>
      </c>
      <c r="D3730" s="1" t="s">
        <v>350</v>
      </c>
      <c r="E3730" s="1" t="s">
        <v>0</v>
      </c>
      <c r="F3730" s="1" t="s">
        <v>1</v>
      </c>
      <c r="G3730" s="1" t="s">
        <v>353</v>
      </c>
      <c r="H3730" s="1" t="s">
        <v>69</v>
      </c>
      <c r="I3730" s="1" t="s">
        <v>70</v>
      </c>
      <c r="J3730" s="1"/>
      <c r="K3730" s="7"/>
    </row>
    <row r="3731" spans="1:11" x14ac:dyDescent="0.2">
      <c r="A3731" s="1">
        <v>3730</v>
      </c>
      <c r="B3731" s="1" t="s">
        <v>657</v>
      </c>
      <c r="C3731" s="1">
        <v>15</v>
      </c>
      <c r="D3731" s="1" t="s">
        <v>350</v>
      </c>
      <c r="E3731" s="1" t="s">
        <v>0</v>
      </c>
      <c r="F3731" s="1" t="s">
        <v>1</v>
      </c>
      <c r="G3731" s="1" t="s">
        <v>353</v>
      </c>
      <c r="H3731" s="1" t="s">
        <v>71</v>
      </c>
      <c r="I3731" s="1" t="s">
        <v>72</v>
      </c>
      <c r="J3731" s="1"/>
      <c r="K3731" s="7"/>
    </row>
    <row r="3732" spans="1:11" x14ac:dyDescent="0.2">
      <c r="A3732" s="1">
        <v>3731</v>
      </c>
      <c r="B3732" s="1" t="s">
        <v>657</v>
      </c>
      <c r="C3732" s="1">
        <v>15</v>
      </c>
      <c r="D3732" s="1" t="s">
        <v>350</v>
      </c>
      <c r="E3732" s="1" t="s">
        <v>0</v>
      </c>
      <c r="F3732" s="1" t="s">
        <v>1</v>
      </c>
      <c r="G3732" s="1" t="s">
        <v>353</v>
      </c>
      <c r="H3732" s="1" t="s">
        <v>73</v>
      </c>
      <c r="I3732" s="1" t="s">
        <v>74</v>
      </c>
      <c r="J3732" s="1"/>
      <c r="K3732" s="7"/>
    </row>
    <row r="3733" spans="1:11" x14ac:dyDescent="0.2">
      <c r="A3733" s="1">
        <v>3732</v>
      </c>
      <c r="B3733" s="1" t="s">
        <v>657</v>
      </c>
      <c r="C3733" s="1">
        <v>15</v>
      </c>
      <c r="D3733" s="1" t="s">
        <v>350</v>
      </c>
      <c r="E3733" s="1" t="s">
        <v>0</v>
      </c>
      <c r="F3733" s="1" t="s">
        <v>1</v>
      </c>
      <c r="G3733" s="1" t="s">
        <v>353</v>
      </c>
      <c r="H3733" s="1" t="s">
        <v>75</v>
      </c>
      <c r="I3733" s="1" t="s">
        <v>76</v>
      </c>
      <c r="J3733" s="1"/>
      <c r="K3733" s="7"/>
    </row>
    <row r="3734" spans="1:11" x14ac:dyDescent="0.2">
      <c r="A3734" s="1">
        <v>3733</v>
      </c>
      <c r="B3734" s="1" t="s">
        <v>657</v>
      </c>
      <c r="C3734" s="1">
        <v>15</v>
      </c>
      <c r="D3734" s="1" t="s">
        <v>350</v>
      </c>
      <c r="E3734" s="1" t="s">
        <v>0</v>
      </c>
      <c r="F3734" s="1" t="s">
        <v>1</v>
      </c>
      <c r="G3734" s="1" t="s">
        <v>353</v>
      </c>
      <c r="H3734" s="1" t="s">
        <v>77</v>
      </c>
      <c r="I3734" s="1" t="s">
        <v>78</v>
      </c>
      <c r="J3734" s="1"/>
      <c r="K3734" s="7"/>
    </row>
    <row r="3735" spans="1:11" x14ac:dyDescent="0.2">
      <c r="A3735" s="1">
        <v>3734</v>
      </c>
      <c r="B3735" s="1" t="s">
        <v>657</v>
      </c>
      <c r="C3735" s="1">
        <v>15</v>
      </c>
      <c r="D3735" s="1" t="s">
        <v>350</v>
      </c>
      <c r="E3735" s="1" t="s">
        <v>0</v>
      </c>
      <c r="F3735" s="1" t="s">
        <v>1</v>
      </c>
      <c r="G3735" s="1" t="s">
        <v>353</v>
      </c>
      <c r="H3735" s="1" t="s">
        <v>79</v>
      </c>
      <c r="I3735" s="1" t="s">
        <v>80</v>
      </c>
      <c r="J3735" s="1"/>
      <c r="K3735" s="7"/>
    </row>
    <row r="3736" spans="1:11" x14ac:dyDescent="0.2">
      <c r="A3736" s="1">
        <v>3735</v>
      </c>
      <c r="B3736" s="1" t="s">
        <v>657</v>
      </c>
      <c r="C3736" s="1">
        <v>15</v>
      </c>
      <c r="D3736" s="1" t="s">
        <v>350</v>
      </c>
      <c r="E3736" s="1" t="s">
        <v>0</v>
      </c>
      <c r="F3736" s="1" t="s">
        <v>1</v>
      </c>
      <c r="G3736" s="1" t="s">
        <v>353</v>
      </c>
      <c r="H3736" s="1" t="s">
        <v>81</v>
      </c>
      <c r="I3736" s="1" t="s">
        <v>82</v>
      </c>
      <c r="J3736" s="1"/>
      <c r="K3736" s="7"/>
    </row>
    <row r="3737" spans="1:11" x14ac:dyDescent="0.2">
      <c r="A3737" s="1">
        <v>3736</v>
      </c>
      <c r="B3737" s="1" t="s">
        <v>657</v>
      </c>
      <c r="C3737" s="1">
        <v>15</v>
      </c>
      <c r="D3737" s="1" t="s">
        <v>350</v>
      </c>
      <c r="E3737" s="1" t="s">
        <v>0</v>
      </c>
      <c r="F3737" s="1" t="s">
        <v>1</v>
      </c>
      <c r="G3737" s="1" t="s">
        <v>353</v>
      </c>
      <c r="H3737" s="1" t="s">
        <v>83</v>
      </c>
      <c r="I3737" s="1" t="s">
        <v>84</v>
      </c>
      <c r="J3737" s="1"/>
      <c r="K3737" s="7"/>
    </row>
    <row r="3738" spans="1:11" x14ac:dyDescent="0.2">
      <c r="A3738" s="1">
        <v>3737</v>
      </c>
      <c r="B3738" s="1" t="s">
        <v>657</v>
      </c>
      <c r="C3738" s="1">
        <v>15</v>
      </c>
      <c r="D3738" s="1" t="s">
        <v>350</v>
      </c>
      <c r="E3738" s="1" t="s">
        <v>0</v>
      </c>
      <c r="F3738" s="1" t="s">
        <v>1</v>
      </c>
      <c r="G3738" s="1" t="s">
        <v>353</v>
      </c>
      <c r="H3738" s="1" t="s">
        <v>85</v>
      </c>
      <c r="I3738" s="1" t="s">
        <v>86</v>
      </c>
      <c r="J3738" s="1"/>
      <c r="K3738" s="7"/>
    </row>
    <row r="3739" spans="1:11" x14ac:dyDescent="0.2">
      <c r="A3739" s="1">
        <v>3738</v>
      </c>
      <c r="B3739" s="1" t="s">
        <v>657</v>
      </c>
      <c r="C3739" s="1">
        <v>15</v>
      </c>
      <c r="D3739" s="1" t="s">
        <v>350</v>
      </c>
      <c r="E3739" s="1" t="s">
        <v>0</v>
      </c>
      <c r="F3739" s="1" t="s">
        <v>8</v>
      </c>
      <c r="G3739" s="1" t="s">
        <v>353</v>
      </c>
      <c r="H3739" s="1" t="s">
        <v>87</v>
      </c>
      <c r="I3739" s="1" t="s">
        <v>88</v>
      </c>
      <c r="J3739" s="1"/>
      <c r="K3739" s="7">
        <v>362011</v>
      </c>
    </row>
    <row r="3740" spans="1:11" x14ac:dyDescent="0.2">
      <c r="A3740" s="1">
        <v>3739</v>
      </c>
      <c r="B3740" s="1" t="s">
        <v>657</v>
      </c>
      <c r="C3740" s="1">
        <v>15</v>
      </c>
      <c r="D3740" s="1" t="s">
        <v>350</v>
      </c>
      <c r="E3740" s="1" t="s">
        <v>0</v>
      </c>
      <c r="F3740" s="1" t="s">
        <v>1</v>
      </c>
      <c r="G3740" s="1" t="s">
        <v>353</v>
      </c>
      <c r="H3740" s="1" t="s">
        <v>89</v>
      </c>
      <c r="I3740" s="1" t="s">
        <v>90</v>
      </c>
      <c r="J3740" s="1"/>
      <c r="K3740" s="7"/>
    </row>
    <row r="3741" spans="1:11" x14ac:dyDescent="0.2">
      <c r="A3741" s="1">
        <v>3740</v>
      </c>
      <c r="B3741" s="1" t="s">
        <v>657</v>
      </c>
      <c r="C3741" s="1">
        <v>15</v>
      </c>
      <c r="D3741" s="1" t="s">
        <v>350</v>
      </c>
      <c r="E3741" s="1" t="s">
        <v>0</v>
      </c>
      <c r="F3741" s="1" t="s">
        <v>1</v>
      </c>
      <c r="G3741" s="1" t="s">
        <v>353</v>
      </c>
      <c r="H3741" s="1" t="s">
        <v>91</v>
      </c>
      <c r="I3741" s="1" t="s">
        <v>92</v>
      </c>
      <c r="J3741" s="1"/>
      <c r="K3741" s="7"/>
    </row>
    <row r="3742" spans="1:11" x14ac:dyDescent="0.2">
      <c r="A3742" s="1">
        <v>3741</v>
      </c>
      <c r="B3742" s="1" t="s">
        <v>657</v>
      </c>
      <c r="C3742" s="1">
        <v>15</v>
      </c>
      <c r="D3742" s="1" t="s">
        <v>350</v>
      </c>
      <c r="E3742" s="1" t="s">
        <v>0</v>
      </c>
      <c r="F3742" s="1" t="s">
        <v>1</v>
      </c>
      <c r="G3742" s="1" t="s">
        <v>353</v>
      </c>
      <c r="H3742" s="1" t="s">
        <v>93</v>
      </c>
      <c r="I3742" s="1" t="s">
        <v>94</v>
      </c>
      <c r="J3742" s="1"/>
      <c r="K3742" s="7"/>
    </row>
    <row r="3743" spans="1:11" x14ac:dyDescent="0.2">
      <c r="A3743" s="1">
        <v>3742</v>
      </c>
      <c r="B3743" s="1" t="s">
        <v>657</v>
      </c>
      <c r="C3743" s="1">
        <v>15</v>
      </c>
      <c r="D3743" s="1" t="s">
        <v>350</v>
      </c>
      <c r="E3743" s="1" t="s">
        <v>0</v>
      </c>
      <c r="F3743" s="1" t="s">
        <v>1</v>
      </c>
      <c r="G3743" s="1" t="s">
        <v>353</v>
      </c>
      <c r="H3743" s="1" t="s">
        <v>95</v>
      </c>
      <c r="I3743" s="1" t="s">
        <v>96</v>
      </c>
      <c r="J3743" s="1"/>
      <c r="K3743" s="7"/>
    </row>
    <row r="3744" spans="1:11" x14ac:dyDescent="0.2">
      <c r="A3744" s="1">
        <v>3743</v>
      </c>
      <c r="B3744" s="1" t="s">
        <v>657</v>
      </c>
      <c r="C3744" s="1">
        <v>15</v>
      </c>
      <c r="D3744" s="1" t="s">
        <v>350</v>
      </c>
      <c r="E3744" s="1" t="s">
        <v>0</v>
      </c>
      <c r="F3744" s="1" t="s">
        <v>1</v>
      </c>
      <c r="G3744" s="1" t="s">
        <v>353</v>
      </c>
      <c r="H3744" s="1" t="s">
        <v>97</v>
      </c>
      <c r="I3744" s="1" t="s">
        <v>98</v>
      </c>
      <c r="J3744" s="1"/>
      <c r="K3744" s="7"/>
    </row>
    <row r="3745" spans="1:11" x14ac:dyDescent="0.2">
      <c r="A3745" s="1">
        <v>3744</v>
      </c>
      <c r="B3745" s="1" t="s">
        <v>657</v>
      </c>
      <c r="C3745" s="1">
        <v>15</v>
      </c>
      <c r="D3745" s="1" t="s">
        <v>350</v>
      </c>
      <c r="E3745" s="1" t="s">
        <v>0</v>
      </c>
      <c r="F3745" s="1" t="s">
        <v>1</v>
      </c>
      <c r="G3745" s="1" t="s">
        <v>353</v>
      </c>
      <c r="H3745" s="1" t="s">
        <v>99</v>
      </c>
      <c r="I3745" s="1" t="s">
        <v>100</v>
      </c>
      <c r="J3745" s="1"/>
      <c r="K3745" s="7"/>
    </row>
    <row r="3746" spans="1:11" x14ac:dyDescent="0.2">
      <c r="A3746" s="1">
        <v>3745</v>
      </c>
      <c r="B3746" s="1" t="s">
        <v>657</v>
      </c>
      <c r="C3746" s="1">
        <v>15</v>
      </c>
      <c r="D3746" s="1" t="s">
        <v>350</v>
      </c>
      <c r="E3746" s="1" t="s">
        <v>0</v>
      </c>
      <c r="F3746" s="1" t="s">
        <v>1</v>
      </c>
      <c r="G3746" s="1" t="s">
        <v>353</v>
      </c>
      <c r="H3746" s="1" t="s">
        <v>101</v>
      </c>
      <c r="I3746" s="1" t="s">
        <v>102</v>
      </c>
      <c r="J3746" s="1"/>
      <c r="K3746" s="7"/>
    </row>
    <row r="3747" spans="1:11" x14ac:dyDescent="0.2">
      <c r="A3747" s="1">
        <v>3746</v>
      </c>
      <c r="B3747" s="1" t="s">
        <v>657</v>
      </c>
      <c r="C3747" s="1">
        <v>15</v>
      </c>
      <c r="D3747" s="1" t="s">
        <v>350</v>
      </c>
      <c r="E3747" s="1" t="s">
        <v>0</v>
      </c>
      <c r="F3747" s="1" t="s">
        <v>1</v>
      </c>
      <c r="G3747" s="1" t="s">
        <v>353</v>
      </c>
      <c r="H3747" s="1" t="s">
        <v>103</v>
      </c>
      <c r="I3747" s="1" t="s">
        <v>104</v>
      </c>
      <c r="J3747" s="1"/>
      <c r="K3747" s="7"/>
    </row>
    <row r="3748" spans="1:11" x14ac:dyDescent="0.2">
      <c r="A3748" s="1">
        <v>3747</v>
      </c>
      <c r="B3748" s="1" t="s">
        <v>657</v>
      </c>
      <c r="C3748" s="1">
        <v>15</v>
      </c>
      <c r="D3748" s="1" t="s">
        <v>350</v>
      </c>
      <c r="E3748" s="1" t="s">
        <v>0</v>
      </c>
      <c r="F3748" s="1" t="s">
        <v>1</v>
      </c>
      <c r="G3748" s="1" t="s">
        <v>353</v>
      </c>
      <c r="H3748" s="1" t="s">
        <v>105</v>
      </c>
      <c r="I3748" s="1" t="s">
        <v>106</v>
      </c>
      <c r="J3748" s="1"/>
      <c r="K3748" s="7"/>
    </row>
    <row r="3749" spans="1:11" x14ac:dyDescent="0.2">
      <c r="A3749" s="1">
        <v>3748</v>
      </c>
      <c r="B3749" s="1" t="s">
        <v>657</v>
      </c>
      <c r="C3749" s="1">
        <v>15</v>
      </c>
      <c r="D3749" s="1" t="s">
        <v>350</v>
      </c>
      <c r="E3749" s="1" t="s">
        <v>0</v>
      </c>
      <c r="F3749" s="1" t="s">
        <v>8</v>
      </c>
      <c r="G3749" s="1" t="s">
        <v>353</v>
      </c>
      <c r="H3749" s="1" t="s">
        <v>107</v>
      </c>
      <c r="I3749" s="1" t="s">
        <v>108</v>
      </c>
      <c r="J3749" s="1"/>
      <c r="K3749" s="7">
        <v>362011</v>
      </c>
    </row>
    <row r="3750" spans="1:11" x14ac:dyDescent="0.2">
      <c r="A3750" s="1">
        <v>3749</v>
      </c>
      <c r="B3750" s="1" t="s">
        <v>657</v>
      </c>
      <c r="C3750" s="1">
        <v>15</v>
      </c>
      <c r="D3750" s="1" t="s">
        <v>350</v>
      </c>
      <c r="E3750" s="1" t="s">
        <v>109</v>
      </c>
      <c r="F3750" s="1" t="s">
        <v>1</v>
      </c>
      <c r="G3750" s="1" t="s">
        <v>354</v>
      </c>
      <c r="H3750" s="1" t="s">
        <v>110</v>
      </c>
      <c r="I3750" s="1" t="s">
        <v>111</v>
      </c>
      <c r="J3750" s="1">
        <v>1</v>
      </c>
      <c r="K3750" s="7">
        <v>59582</v>
      </c>
    </row>
    <row r="3751" spans="1:11" x14ac:dyDescent="0.2">
      <c r="A3751" s="1">
        <v>3750</v>
      </c>
      <c r="B3751" s="1" t="s">
        <v>657</v>
      </c>
      <c r="C3751" s="1">
        <v>15</v>
      </c>
      <c r="D3751" s="1" t="s">
        <v>350</v>
      </c>
      <c r="E3751" s="1" t="s">
        <v>109</v>
      </c>
      <c r="F3751" s="1" t="s">
        <v>1</v>
      </c>
      <c r="G3751" s="1" t="s">
        <v>354</v>
      </c>
      <c r="H3751" s="1" t="s">
        <v>112</v>
      </c>
      <c r="I3751" s="1" t="s">
        <v>113</v>
      </c>
      <c r="J3751" s="1"/>
      <c r="K3751" s="7"/>
    </row>
    <row r="3752" spans="1:11" x14ac:dyDescent="0.2">
      <c r="A3752" s="1">
        <v>3751</v>
      </c>
      <c r="B3752" s="1" t="s">
        <v>657</v>
      </c>
      <c r="C3752" s="1">
        <v>15</v>
      </c>
      <c r="D3752" s="1" t="s">
        <v>350</v>
      </c>
      <c r="E3752" s="1" t="s">
        <v>109</v>
      </c>
      <c r="F3752" s="1" t="s">
        <v>1</v>
      </c>
      <c r="G3752" s="1" t="s">
        <v>354</v>
      </c>
      <c r="H3752" s="1" t="s">
        <v>114</v>
      </c>
      <c r="I3752" s="1" t="s">
        <v>115</v>
      </c>
      <c r="J3752" s="1"/>
      <c r="K3752" s="7"/>
    </row>
    <row r="3753" spans="1:11" x14ac:dyDescent="0.2">
      <c r="A3753" s="1">
        <v>3752</v>
      </c>
      <c r="B3753" s="1" t="s">
        <v>657</v>
      </c>
      <c r="C3753" s="1">
        <v>15</v>
      </c>
      <c r="D3753" s="1" t="s">
        <v>350</v>
      </c>
      <c r="E3753" s="1" t="s">
        <v>109</v>
      </c>
      <c r="F3753" s="1" t="s">
        <v>1</v>
      </c>
      <c r="G3753" s="1" t="s">
        <v>355</v>
      </c>
      <c r="H3753" s="1" t="s">
        <v>116</v>
      </c>
      <c r="I3753" s="1" t="s">
        <v>117</v>
      </c>
      <c r="J3753" s="1"/>
      <c r="K3753" s="7"/>
    </row>
    <row r="3754" spans="1:11" x14ac:dyDescent="0.2">
      <c r="A3754" s="1">
        <v>3753</v>
      </c>
      <c r="B3754" s="1" t="s">
        <v>657</v>
      </c>
      <c r="C3754" s="1">
        <v>15</v>
      </c>
      <c r="D3754" s="1" t="s">
        <v>350</v>
      </c>
      <c r="E3754" s="1" t="s">
        <v>109</v>
      </c>
      <c r="F3754" s="1" t="s">
        <v>1</v>
      </c>
      <c r="G3754" s="1" t="s">
        <v>355</v>
      </c>
      <c r="H3754" s="1" t="s">
        <v>118</v>
      </c>
      <c r="I3754" s="1" t="s">
        <v>119</v>
      </c>
      <c r="J3754" s="1"/>
      <c r="K3754" s="7"/>
    </row>
    <row r="3755" spans="1:11" x14ac:dyDescent="0.2">
      <c r="A3755" s="1">
        <v>3754</v>
      </c>
      <c r="B3755" s="1" t="s">
        <v>657</v>
      </c>
      <c r="C3755" s="1">
        <v>15</v>
      </c>
      <c r="D3755" s="1" t="s">
        <v>350</v>
      </c>
      <c r="E3755" s="1" t="s">
        <v>109</v>
      </c>
      <c r="F3755" s="1" t="s">
        <v>1</v>
      </c>
      <c r="G3755" s="1" t="s">
        <v>355</v>
      </c>
      <c r="H3755" s="1" t="s">
        <v>120</v>
      </c>
      <c r="I3755" s="1" t="s">
        <v>121</v>
      </c>
      <c r="J3755" s="1"/>
      <c r="K3755" s="7"/>
    </row>
    <row r="3756" spans="1:11" x14ac:dyDescent="0.2">
      <c r="A3756" s="1">
        <v>3755</v>
      </c>
      <c r="B3756" s="1" t="s">
        <v>657</v>
      </c>
      <c r="C3756" s="1">
        <v>15</v>
      </c>
      <c r="D3756" s="1" t="s">
        <v>350</v>
      </c>
      <c r="E3756" s="1" t="s">
        <v>109</v>
      </c>
      <c r="F3756" s="1" t="s">
        <v>1</v>
      </c>
      <c r="G3756" s="1" t="s">
        <v>355</v>
      </c>
      <c r="H3756" s="1" t="s">
        <v>122</v>
      </c>
      <c r="I3756" s="1" t="s">
        <v>123</v>
      </c>
      <c r="J3756" s="1"/>
      <c r="K3756" s="7"/>
    </row>
    <row r="3757" spans="1:11" x14ac:dyDescent="0.2">
      <c r="A3757" s="1">
        <v>3756</v>
      </c>
      <c r="B3757" s="1" t="s">
        <v>657</v>
      </c>
      <c r="C3757" s="1">
        <v>15</v>
      </c>
      <c r="D3757" s="1" t="s">
        <v>350</v>
      </c>
      <c r="E3757" s="1" t="s">
        <v>109</v>
      </c>
      <c r="F3757" s="1" t="s">
        <v>1</v>
      </c>
      <c r="G3757" s="1" t="s">
        <v>355</v>
      </c>
      <c r="H3757" s="1" t="s">
        <v>124</v>
      </c>
      <c r="I3757" s="1" t="s">
        <v>125</v>
      </c>
      <c r="J3757" s="1"/>
      <c r="K3757" s="7"/>
    </row>
    <row r="3758" spans="1:11" x14ac:dyDescent="0.2">
      <c r="A3758" s="1">
        <v>3757</v>
      </c>
      <c r="B3758" s="1" t="s">
        <v>657</v>
      </c>
      <c r="C3758" s="1">
        <v>15</v>
      </c>
      <c r="D3758" s="1" t="s">
        <v>350</v>
      </c>
      <c r="E3758" s="1" t="s">
        <v>109</v>
      </c>
      <c r="F3758" s="1" t="s">
        <v>1</v>
      </c>
      <c r="G3758" s="1" t="s">
        <v>355</v>
      </c>
      <c r="H3758" s="1" t="s">
        <v>126</v>
      </c>
      <c r="I3758" s="1" t="s">
        <v>127</v>
      </c>
      <c r="J3758" s="1"/>
      <c r="K3758" s="7"/>
    </row>
    <row r="3759" spans="1:11" x14ac:dyDescent="0.2">
      <c r="A3759" s="1">
        <v>3758</v>
      </c>
      <c r="B3759" s="1" t="s">
        <v>657</v>
      </c>
      <c r="C3759" s="1">
        <v>15</v>
      </c>
      <c r="D3759" s="1" t="s">
        <v>350</v>
      </c>
      <c r="E3759" s="1" t="s">
        <v>109</v>
      </c>
      <c r="F3759" s="1" t="s">
        <v>1</v>
      </c>
      <c r="G3759" s="1" t="s">
        <v>355</v>
      </c>
      <c r="H3759" s="1" t="s">
        <v>128</v>
      </c>
      <c r="I3759" s="1" t="s">
        <v>129</v>
      </c>
      <c r="J3759" s="1"/>
      <c r="K3759" s="7"/>
    </row>
    <row r="3760" spans="1:11" x14ac:dyDescent="0.2">
      <c r="A3760" s="1">
        <v>3759</v>
      </c>
      <c r="B3760" s="1" t="s">
        <v>657</v>
      </c>
      <c r="C3760" s="1">
        <v>15</v>
      </c>
      <c r="D3760" s="1" t="s">
        <v>350</v>
      </c>
      <c r="E3760" s="1" t="s">
        <v>109</v>
      </c>
      <c r="F3760" s="1" t="s">
        <v>1</v>
      </c>
      <c r="G3760" s="1" t="s">
        <v>355</v>
      </c>
      <c r="H3760" s="1" t="s">
        <v>130</v>
      </c>
      <c r="I3760" s="1" t="s">
        <v>131</v>
      </c>
      <c r="J3760" s="1"/>
      <c r="K3760" s="7"/>
    </row>
    <row r="3761" spans="1:11" x14ac:dyDescent="0.2">
      <c r="A3761" s="1">
        <v>3760</v>
      </c>
      <c r="B3761" s="1" t="s">
        <v>657</v>
      </c>
      <c r="C3761" s="1">
        <v>15</v>
      </c>
      <c r="D3761" s="1" t="s">
        <v>350</v>
      </c>
      <c r="E3761" s="1" t="s">
        <v>109</v>
      </c>
      <c r="F3761" s="1" t="s">
        <v>1</v>
      </c>
      <c r="G3761" s="1" t="s">
        <v>355</v>
      </c>
      <c r="H3761" s="1" t="s">
        <v>132</v>
      </c>
      <c r="I3761" s="1" t="s">
        <v>133</v>
      </c>
      <c r="J3761" s="1"/>
      <c r="K3761" s="7"/>
    </row>
    <row r="3762" spans="1:11" x14ac:dyDescent="0.2">
      <c r="A3762" s="1">
        <v>3761</v>
      </c>
      <c r="B3762" s="1" t="s">
        <v>657</v>
      </c>
      <c r="C3762" s="1">
        <v>15</v>
      </c>
      <c r="D3762" s="1" t="s">
        <v>350</v>
      </c>
      <c r="E3762" s="1" t="s">
        <v>109</v>
      </c>
      <c r="F3762" s="1" t="s">
        <v>1</v>
      </c>
      <c r="G3762" s="1" t="s">
        <v>355</v>
      </c>
      <c r="H3762" s="1" t="s">
        <v>134</v>
      </c>
      <c r="I3762" s="1" t="s">
        <v>135</v>
      </c>
      <c r="J3762" s="1"/>
      <c r="K3762" s="7"/>
    </row>
    <row r="3763" spans="1:11" x14ac:dyDescent="0.2">
      <c r="A3763" s="1">
        <v>3762</v>
      </c>
      <c r="B3763" s="1" t="s">
        <v>657</v>
      </c>
      <c r="C3763" s="1">
        <v>15</v>
      </c>
      <c r="D3763" s="1" t="s">
        <v>350</v>
      </c>
      <c r="E3763" s="1" t="s">
        <v>109</v>
      </c>
      <c r="F3763" s="1" t="s">
        <v>1</v>
      </c>
      <c r="G3763" s="1" t="s">
        <v>355</v>
      </c>
      <c r="H3763" s="1" t="s">
        <v>136</v>
      </c>
      <c r="I3763" s="1" t="s">
        <v>137</v>
      </c>
      <c r="J3763" s="1"/>
      <c r="K3763" s="7"/>
    </row>
    <row r="3764" spans="1:11" x14ac:dyDescent="0.2">
      <c r="A3764" s="1">
        <v>3763</v>
      </c>
      <c r="B3764" s="1" t="s">
        <v>657</v>
      </c>
      <c r="C3764" s="1">
        <v>15</v>
      </c>
      <c r="D3764" s="1" t="s">
        <v>350</v>
      </c>
      <c r="E3764" s="1" t="s">
        <v>109</v>
      </c>
      <c r="F3764" s="1" t="s">
        <v>1</v>
      </c>
      <c r="G3764" s="1" t="s">
        <v>355</v>
      </c>
      <c r="H3764" s="1" t="s">
        <v>138</v>
      </c>
      <c r="I3764" s="1" t="s">
        <v>139</v>
      </c>
      <c r="J3764" s="1"/>
      <c r="K3764" s="7"/>
    </row>
    <row r="3765" spans="1:11" x14ac:dyDescent="0.2">
      <c r="A3765" s="1">
        <v>3764</v>
      </c>
      <c r="B3765" s="1" t="s">
        <v>657</v>
      </c>
      <c r="C3765" s="1">
        <v>15</v>
      </c>
      <c r="D3765" s="1" t="s">
        <v>350</v>
      </c>
      <c r="E3765" s="1" t="s">
        <v>109</v>
      </c>
      <c r="F3765" s="1" t="s">
        <v>1</v>
      </c>
      <c r="G3765" s="1" t="s">
        <v>355</v>
      </c>
      <c r="H3765" s="1" t="s">
        <v>140</v>
      </c>
      <c r="I3765" s="1" t="s">
        <v>141</v>
      </c>
      <c r="J3765" s="1"/>
      <c r="K3765" s="7"/>
    </row>
    <row r="3766" spans="1:11" x14ac:dyDescent="0.2">
      <c r="A3766" s="1">
        <v>3765</v>
      </c>
      <c r="B3766" s="1" t="s">
        <v>657</v>
      </c>
      <c r="C3766" s="1">
        <v>15</v>
      </c>
      <c r="D3766" s="1" t="s">
        <v>350</v>
      </c>
      <c r="E3766" s="1" t="s">
        <v>109</v>
      </c>
      <c r="F3766" s="1" t="s">
        <v>1</v>
      </c>
      <c r="G3766" s="1" t="s">
        <v>355</v>
      </c>
      <c r="H3766" s="1" t="s">
        <v>142</v>
      </c>
      <c r="I3766" s="1" t="s">
        <v>143</v>
      </c>
      <c r="J3766" s="1"/>
      <c r="K3766" s="7"/>
    </row>
    <row r="3767" spans="1:11" x14ac:dyDescent="0.2">
      <c r="A3767" s="1">
        <v>3766</v>
      </c>
      <c r="B3767" s="1" t="s">
        <v>657</v>
      </c>
      <c r="C3767" s="1">
        <v>15</v>
      </c>
      <c r="D3767" s="1" t="s">
        <v>350</v>
      </c>
      <c r="E3767" s="1" t="s">
        <v>109</v>
      </c>
      <c r="F3767" s="1" t="s">
        <v>1</v>
      </c>
      <c r="G3767" s="1" t="s">
        <v>355</v>
      </c>
      <c r="H3767" s="1" t="s">
        <v>144</v>
      </c>
      <c r="I3767" s="1" t="s">
        <v>145</v>
      </c>
      <c r="J3767" s="1"/>
      <c r="K3767" s="7"/>
    </row>
    <row r="3768" spans="1:11" x14ac:dyDescent="0.2">
      <c r="A3768" s="1">
        <v>3767</v>
      </c>
      <c r="B3768" s="1" t="s">
        <v>657</v>
      </c>
      <c r="C3768" s="1">
        <v>15</v>
      </c>
      <c r="D3768" s="1" t="s">
        <v>350</v>
      </c>
      <c r="E3768" s="1" t="s">
        <v>109</v>
      </c>
      <c r="F3768" s="1" t="s">
        <v>1</v>
      </c>
      <c r="G3768" s="1" t="s">
        <v>355</v>
      </c>
      <c r="H3768" s="1" t="s">
        <v>146</v>
      </c>
      <c r="I3768" s="1" t="s">
        <v>147</v>
      </c>
      <c r="J3768" s="1"/>
      <c r="K3768" s="7"/>
    </row>
    <row r="3769" spans="1:11" x14ac:dyDescent="0.2">
      <c r="A3769" s="1">
        <v>3768</v>
      </c>
      <c r="B3769" s="1" t="s">
        <v>657</v>
      </c>
      <c r="C3769" s="1">
        <v>15</v>
      </c>
      <c r="D3769" s="1" t="s">
        <v>350</v>
      </c>
      <c r="E3769" s="1" t="s">
        <v>109</v>
      </c>
      <c r="F3769" s="1" t="s">
        <v>1</v>
      </c>
      <c r="G3769" s="1" t="s">
        <v>355</v>
      </c>
      <c r="H3769" s="1" t="s">
        <v>148</v>
      </c>
      <c r="I3769" s="1" t="s">
        <v>149</v>
      </c>
      <c r="J3769" s="1"/>
      <c r="K3769" s="7"/>
    </row>
    <row r="3770" spans="1:11" x14ac:dyDescent="0.2">
      <c r="A3770" s="1">
        <v>3769</v>
      </c>
      <c r="B3770" s="1" t="s">
        <v>657</v>
      </c>
      <c r="C3770" s="1">
        <v>15</v>
      </c>
      <c r="D3770" s="1" t="s">
        <v>350</v>
      </c>
      <c r="E3770" s="1" t="s">
        <v>109</v>
      </c>
      <c r="F3770" s="1" t="s">
        <v>1</v>
      </c>
      <c r="G3770" s="1" t="s">
        <v>355</v>
      </c>
      <c r="H3770" s="1" t="s">
        <v>150</v>
      </c>
      <c r="I3770" s="1" t="s">
        <v>151</v>
      </c>
      <c r="J3770" s="1"/>
      <c r="K3770" s="7"/>
    </row>
    <row r="3771" spans="1:11" x14ac:dyDescent="0.2">
      <c r="A3771" s="1">
        <v>3770</v>
      </c>
      <c r="B3771" s="1" t="s">
        <v>657</v>
      </c>
      <c r="C3771" s="1">
        <v>15</v>
      </c>
      <c r="D3771" s="1" t="s">
        <v>350</v>
      </c>
      <c r="E3771" s="1" t="s">
        <v>109</v>
      </c>
      <c r="F3771" s="1" t="s">
        <v>1</v>
      </c>
      <c r="G3771" s="1" t="s">
        <v>355</v>
      </c>
      <c r="H3771" s="1" t="s">
        <v>152</v>
      </c>
      <c r="I3771" s="1" t="s">
        <v>153</v>
      </c>
      <c r="J3771" s="1"/>
      <c r="K3771" s="7"/>
    </row>
    <row r="3772" spans="1:11" x14ac:dyDescent="0.2">
      <c r="A3772" s="1">
        <v>3771</v>
      </c>
      <c r="B3772" s="1" t="s">
        <v>657</v>
      </c>
      <c r="C3772" s="1">
        <v>15</v>
      </c>
      <c r="D3772" s="1" t="s">
        <v>350</v>
      </c>
      <c r="E3772" s="1" t="s">
        <v>109</v>
      </c>
      <c r="F3772" s="1" t="s">
        <v>1</v>
      </c>
      <c r="G3772" s="1" t="s">
        <v>355</v>
      </c>
      <c r="H3772" s="1" t="s">
        <v>154</v>
      </c>
      <c r="I3772" s="1" t="s">
        <v>155</v>
      </c>
      <c r="J3772" s="1"/>
      <c r="K3772" s="7"/>
    </row>
    <row r="3773" spans="1:11" x14ac:dyDescent="0.2">
      <c r="A3773" s="1">
        <v>3772</v>
      </c>
      <c r="B3773" s="1" t="s">
        <v>657</v>
      </c>
      <c r="C3773" s="1">
        <v>15</v>
      </c>
      <c r="D3773" s="1" t="s">
        <v>350</v>
      </c>
      <c r="E3773" s="1" t="s">
        <v>109</v>
      </c>
      <c r="F3773" s="1" t="s">
        <v>1</v>
      </c>
      <c r="G3773" s="1" t="s">
        <v>355</v>
      </c>
      <c r="H3773" s="1" t="s">
        <v>156</v>
      </c>
      <c r="I3773" s="1" t="s">
        <v>157</v>
      </c>
      <c r="J3773" s="1"/>
      <c r="K3773" s="7"/>
    </row>
    <row r="3774" spans="1:11" x14ac:dyDescent="0.2">
      <c r="A3774" s="1">
        <v>3773</v>
      </c>
      <c r="B3774" s="1" t="s">
        <v>657</v>
      </c>
      <c r="C3774" s="1">
        <v>15</v>
      </c>
      <c r="D3774" s="1" t="s">
        <v>350</v>
      </c>
      <c r="E3774" s="1" t="s">
        <v>109</v>
      </c>
      <c r="F3774" s="1" t="s">
        <v>1</v>
      </c>
      <c r="G3774" s="1" t="s">
        <v>355</v>
      </c>
      <c r="H3774" s="1" t="s">
        <v>158</v>
      </c>
      <c r="I3774" s="1" t="s">
        <v>159</v>
      </c>
      <c r="J3774" s="1"/>
      <c r="K3774" s="7"/>
    </row>
    <row r="3775" spans="1:11" x14ac:dyDescent="0.2">
      <c r="A3775" s="1">
        <v>3774</v>
      </c>
      <c r="B3775" s="1" t="s">
        <v>657</v>
      </c>
      <c r="C3775" s="1">
        <v>15</v>
      </c>
      <c r="D3775" s="1" t="s">
        <v>350</v>
      </c>
      <c r="E3775" s="1" t="s">
        <v>109</v>
      </c>
      <c r="F3775" s="1" t="s">
        <v>1</v>
      </c>
      <c r="G3775" s="1" t="s">
        <v>355</v>
      </c>
      <c r="H3775" s="1" t="s">
        <v>160</v>
      </c>
      <c r="I3775" s="1" t="s">
        <v>161</v>
      </c>
      <c r="J3775" s="1"/>
      <c r="K3775" s="7"/>
    </row>
    <row r="3776" spans="1:11" x14ac:dyDescent="0.2">
      <c r="A3776" s="1">
        <v>3775</v>
      </c>
      <c r="B3776" s="1" t="s">
        <v>657</v>
      </c>
      <c r="C3776" s="1">
        <v>15</v>
      </c>
      <c r="D3776" s="1" t="s">
        <v>350</v>
      </c>
      <c r="E3776" s="1" t="s">
        <v>109</v>
      </c>
      <c r="F3776" s="1" t="s">
        <v>1</v>
      </c>
      <c r="G3776" s="1" t="s">
        <v>355</v>
      </c>
      <c r="H3776" s="1" t="s">
        <v>162</v>
      </c>
      <c r="I3776" s="1" t="s">
        <v>163</v>
      </c>
      <c r="J3776" s="1"/>
      <c r="K3776" s="7"/>
    </row>
    <row r="3777" spans="1:11" x14ac:dyDescent="0.2">
      <c r="A3777" s="1">
        <v>3776</v>
      </c>
      <c r="B3777" s="1" t="s">
        <v>657</v>
      </c>
      <c r="C3777" s="1">
        <v>15</v>
      </c>
      <c r="D3777" s="1" t="s">
        <v>350</v>
      </c>
      <c r="E3777" s="1" t="s">
        <v>109</v>
      </c>
      <c r="F3777" s="1" t="s">
        <v>1</v>
      </c>
      <c r="G3777" s="1" t="s">
        <v>355</v>
      </c>
      <c r="H3777" s="1" t="s">
        <v>164</v>
      </c>
      <c r="I3777" s="1" t="s">
        <v>165</v>
      </c>
      <c r="J3777" s="1"/>
      <c r="K3777" s="7"/>
    </row>
    <row r="3778" spans="1:11" x14ac:dyDescent="0.2">
      <c r="A3778" s="1">
        <v>3777</v>
      </c>
      <c r="B3778" s="1" t="s">
        <v>657</v>
      </c>
      <c r="C3778" s="1">
        <v>15</v>
      </c>
      <c r="D3778" s="1" t="s">
        <v>350</v>
      </c>
      <c r="E3778" s="1" t="s">
        <v>109</v>
      </c>
      <c r="F3778" s="1" t="s">
        <v>1</v>
      </c>
      <c r="G3778" s="1" t="s">
        <v>355</v>
      </c>
      <c r="H3778" s="1" t="s">
        <v>166</v>
      </c>
      <c r="I3778" s="1" t="s">
        <v>167</v>
      </c>
      <c r="J3778" s="1"/>
      <c r="K3778" s="7"/>
    </row>
    <row r="3779" spans="1:11" x14ac:dyDescent="0.2">
      <c r="A3779" s="1">
        <v>3778</v>
      </c>
      <c r="B3779" s="1" t="s">
        <v>657</v>
      </c>
      <c r="C3779" s="1">
        <v>15</v>
      </c>
      <c r="D3779" s="1" t="s">
        <v>350</v>
      </c>
      <c r="E3779" s="1" t="s">
        <v>109</v>
      </c>
      <c r="F3779" s="1" t="s">
        <v>1</v>
      </c>
      <c r="G3779" s="1" t="s">
        <v>355</v>
      </c>
      <c r="H3779" s="1" t="s">
        <v>168</v>
      </c>
      <c r="I3779" s="1" t="s">
        <v>169</v>
      </c>
      <c r="J3779" s="1"/>
      <c r="K3779" s="7"/>
    </row>
    <row r="3780" spans="1:11" x14ac:dyDescent="0.2">
      <c r="A3780" s="1">
        <v>3779</v>
      </c>
      <c r="B3780" s="1" t="s">
        <v>657</v>
      </c>
      <c r="C3780" s="1">
        <v>15</v>
      </c>
      <c r="D3780" s="1" t="s">
        <v>350</v>
      </c>
      <c r="E3780" s="1" t="s">
        <v>109</v>
      </c>
      <c r="F3780" s="1" t="s">
        <v>1</v>
      </c>
      <c r="G3780" s="1" t="s">
        <v>355</v>
      </c>
      <c r="H3780" s="1" t="s">
        <v>170</v>
      </c>
      <c r="I3780" s="1" t="s">
        <v>171</v>
      </c>
      <c r="J3780" s="1"/>
      <c r="K3780" s="7"/>
    </row>
    <row r="3781" spans="1:11" x14ac:dyDescent="0.2">
      <c r="A3781" s="1">
        <v>3780</v>
      </c>
      <c r="B3781" s="1" t="s">
        <v>657</v>
      </c>
      <c r="C3781" s="1">
        <v>15</v>
      </c>
      <c r="D3781" s="1" t="s">
        <v>350</v>
      </c>
      <c r="E3781" s="1" t="s">
        <v>109</v>
      </c>
      <c r="F3781" s="1" t="s">
        <v>1</v>
      </c>
      <c r="G3781" s="1" t="s">
        <v>355</v>
      </c>
      <c r="H3781" s="1" t="s">
        <v>172</v>
      </c>
      <c r="I3781" s="1" t="s">
        <v>173</v>
      </c>
      <c r="J3781" s="1">
        <v>1</v>
      </c>
      <c r="K3781" s="7">
        <v>43000</v>
      </c>
    </row>
    <row r="3782" spans="1:11" x14ac:dyDescent="0.2">
      <c r="A3782" s="1">
        <v>3781</v>
      </c>
      <c r="B3782" s="1" t="s">
        <v>657</v>
      </c>
      <c r="C3782" s="1">
        <v>15</v>
      </c>
      <c r="D3782" s="1" t="s">
        <v>350</v>
      </c>
      <c r="E3782" s="1" t="s">
        <v>109</v>
      </c>
      <c r="F3782" s="1" t="s">
        <v>1</v>
      </c>
      <c r="G3782" s="1" t="s">
        <v>355</v>
      </c>
      <c r="H3782" s="1" t="s">
        <v>174</v>
      </c>
      <c r="I3782" s="1" t="s">
        <v>175</v>
      </c>
      <c r="J3782" s="1">
        <v>2.5</v>
      </c>
      <c r="K3782" s="7">
        <v>84818</v>
      </c>
    </row>
    <row r="3783" spans="1:11" x14ac:dyDescent="0.2">
      <c r="A3783" s="1">
        <v>3782</v>
      </c>
      <c r="B3783" s="1" t="s">
        <v>657</v>
      </c>
      <c r="C3783" s="1">
        <v>15</v>
      </c>
      <c r="D3783" s="1" t="s">
        <v>350</v>
      </c>
      <c r="E3783" s="1" t="s">
        <v>109</v>
      </c>
      <c r="F3783" s="1" t="s">
        <v>1</v>
      </c>
      <c r="G3783" s="1" t="s">
        <v>355</v>
      </c>
      <c r="H3783" s="1" t="s">
        <v>176</v>
      </c>
      <c r="I3783" s="1" t="s">
        <v>177</v>
      </c>
      <c r="J3783" s="1"/>
      <c r="K3783" s="7"/>
    </row>
    <row r="3784" spans="1:11" x14ac:dyDescent="0.2">
      <c r="A3784" s="1">
        <v>3783</v>
      </c>
      <c r="B3784" s="1" t="s">
        <v>657</v>
      </c>
      <c r="C3784" s="1">
        <v>15</v>
      </c>
      <c r="D3784" s="1" t="s">
        <v>350</v>
      </c>
      <c r="E3784" s="1" t="s">
        <v>109</v>
      </c>
      <c r="F3784" s="1" t="s">
        <v>1</v>
      </c>
      <c r="G3784" s="1" t="s">
        <v>355</v>
      </c>
      <c r="H3784" s="1" t="s">
        <v>178</v>
      </c>
      <c r="I3784" s="1" t="s">
        <v>179</v>
      </c>
      <c r="J3784" s="1">
        <v>0.5</v>
      </c>
      <c r="K3784" s="7">
        <v>17868</v>
      </c>
    </row>
    <row r="3785" spans="1:11" x14ac:dyDescent="0.2">
      <c r="A3785" s="1">
        <v>3784</v>
      </c>
      <c r="B3785" s="1" t="s">
        <v>657</v>
      </c>
      <c r="C3785" s="1">
        <v>15</v>
      </c>
      <c r="D3785" s="1" t="s">
        <v>350</v>
      </c>
      <c r="E3785" s="1" t="s">
        <v>109</v>
      </c>
      <c r="F3785" s="1" t="s">
        <v>1</v>
      </c>
      <c r="G3785" s="1" t="s">
        <v>355</v>
      </c>
      <c r="H3785" s="1" t="s">
        <v>180</v>
      </c>
      <c r="I3785" s="1" t="s">
        <v>181</v>
      </c>
      <c r="J3785" s="1"/>
      <c r="K3785" s="7"/>
    </row>
    <row r="3786" spans="1:11" x14ac:dyDescent="0.2">
      <c r="A3786" s="1">
        <v>3785</v>
      </c>
      <c r="B3786" s="1" t="s">
        <v>657</v>
      </c>
      <c r="C3786" s="1">
        <v>15</v>
      </c>
      <c r="D3786" s="1" t="s">
        <v>350</v>
      </c>
      <c r="E3786" s="1" t="s">
        <v>109</v>
      </c>
      <c r="F3786" s="1" t="s">
        <v>1</v>
      </c>
      <c r="G3786" s="1" t="s">
        <v>355</v>
      </c>
      <c r="H3786" s="1" t="s">
        <v>182</v>
      </c>
      <c r="I3786" s="1" t="s">
        <v>183</v>
      </c>
      <c r="J3786" s="1"/>
      <c r="K3786" s="7"/>
    </row>
    <row r="3787" spans="1:11" x14ac:dyDescent="0.2">
      <c r="A3787" s="1">
        <v>3786</v>
      </c>
      <c r="B3787" s="1" t="s">
        <v>657</v>
      </c>
      <c r="C3787" s="1">
        <v>15</v>
      </c>
      <c r="D3787" s="1" t="s">
        <v>350</v>
      </c>
      <c r="E3787" s="1" t="s">
        <v>109</v>
      </c>
      <c r="F3787" s="1" t="s">
        <v>1</v>
      </c>
      <c r="G3787" s="1" t="s">
        <v>353</v>
      </c>
      <c r="H3787" s="1" t="s">
        <v>184</v>
      </c>
      <c r="I3787" s="1" t="s">
        <v>185</v>
      </c>
      <c r="J3787" s="1"/>
      <c r="K3787" s="7"/>
    </row>
    <row r="3788" spans="1:11" x14ac:dyDescent="0.2">
      <c r="A3788" s="1">
        <v>3787</v>
      </c>
      <c r="B3788" s="1" t="s">
        <v>657</v>
      </c>
      <c r="C3788" s="1">
        <v>15</v>
      </c>
      <c r="D3788" s="1" t="s">
        <v>350</v>
      </c>
      <c r="E3788" s="1" t="s">
        <v>109</v>
      </c>
      <c r="F3788" s="1" t="s">
        <v>8</v>
      </c>
      <c r="G3788" s="1" t="s">
        <v>353</v>
      </c>
      <c r="H3788" s="1" t="s">
        <v>186</v>
      </c>
      <c r="I3788" s="1" t="s">
        <v>187</v>
      </c>
      <c r="J3788" s="1">
        <v>5</v>
      </c>
      <c r="K3788" s="7">
        <v>205268</v>
      </c>
    </row>
    <row r="3789" spans="1:11" x14ac:dyDescent="0.2">
      <c r="A3789" s="1">
        <v>3788</v>
      </c>
      <c r="B3789" s="1" t="s">
        <v>657</v>
      </c>
      <c r="C3789" s="1">
        <v>15</v>
      </c>
      <c r="D3789" s="1" t="s">
        <v>350</v>
      </c>
      <c r="E3789" s="1" t="s">
        <v>188</v>
      </c>
      <c r="F3789" s="1" t="s">
        <v>8</v>
      </c>
      <c r="G3789" s="1" t="s">
        <v>353</v>
      </c>
      <c r="H3789" s="1" t="s">
        <v>189</v>
      </c>
      <c r="I3789" s="1" t="s">
        <v>190</v>
      </c>
      <c r="J3789" s="1">
        <v>5</v>
      </c>
      <c r="K3789" s="7">
        <v>205268</v>
      </c>
    </row>
    <row r="3790" spans="1:11" x14ac:dyDescent="0.2">
      <c r="A3790" s="1">
        <v>3789</v>
      </c>
      <c r="B3790" s="1" t="s">
        <v>657</v>
      </c>
      <c r="C3790" s="1">
        <v>15</v>
      </c>
      <c r="D3790" s="1" t="s">
        <v>350</v>
      </c>
      <c r="E3790" s="1" t="s">
        <v>188</v>
      </c>
      <c r="F3790" s="1" t="s">
        <v>1</v>
      </c>
      <c r="G3790" s="1" t="s">
        <v>353</v>
      </c>
      <c r="H3790" s="1" t="s">
        <v>191</v>
      </c>
      <c r="I3790" s="1" t="s">
        <v>192</v>
      </c>
      <c r="J3790" s="1"/>
      <c r="K3790" s="7"/>
    </row>
    <row r="3791" spans="1:11" x14ac:dyDescent="0.2">
      <c r="A3791" s="1">
        <v>3790</v>
      </c>
      <c r="B3791" s="1" t="s">
        <v>657</v>
      </c>
      <c r="C3791" s="1">
        <v>15</v>
      </c>
      <c r="D3791" s="1" t="s">
        <v>350</v>
      </c>
      <c r="E3791" s="1" t="s">
        <v>188</v>
      </c>
      <c r="F3791" s="1" t="s">
        <v>1</v>
      </c>
      <c r="G3791" s="1" t="s">
        <v>353</v>
      </c>
      <c r="H3791" s="1" t="s">
        <v>193</v>
      </c>
      <c r="I3791" s="1" t="s">
        <v>194</v>
      </c>
      <c r="J3791" s="1"/>
      <c r="K3791" s="7"/>
    </row>
    <row r="3792" spans="1:11" x14ac:dyDescent="0.2">
      <c r="A3792" s="1">
        <v>3791</v>
      </c>
      <c r="B3792" s="1" t="s">
        <v>657</v>
      </c>
      <c r="C3792" s="1">
        <v>15</v>
      </c>
      <c r="D3792" s="1" t="s">
        <v>350</v>
      </c>
      <c r="E3792" s="1" t="s">
        <v>188</v>
      </c>
      <c r="F3792" s="1" t="s">
        <v>1</v>
      </c>
      <c r="G3792" s="1" t="s">
        <v>353</v>
      </c>
      <c r="H3792" s="1" t="s">
        <v>195</v>
      </c>
      <c r="I3792" s="1" t="s">
        <v>196</v>
      </c>
      <c r="J3792" s="1">
        <v>0.04</v>
      </c>
      <c r="K3792" s="7">
        <v>1462</v>
      </c>
    </row>
    <row r="3793" spans="1:11" x14ac:dyDescent="0.2">
      <c r="A3793" s="1">
        <v>3792</v>
      </c>
      <c r="B3793" s="1" t="s">
        <v>657</v>
      </c>
      <c r="C3793" s="1">
        <v>15</v>
      </c>
      <c r="D3793" s="1" t="s">
        <v>350</v>
      </c>
      <c r="E3793" s="1" t="s">
        <v>188</v>
      </c>
      <c r="F3793" s="1" t="s">
        <v>1</v>
      </c>
      <c r="G3793" s="1" t="s">
        <v>353</v>
      </c>
      <c r="H3793" s="1" t="s">
        <v>197</v>
      </c>
      <c r="I3793" s="1" t="s">
        <v>198</v>
      </c>
      <c r="J3793" s="1"/>
      <c r="K3793" s="7"/>
    </row>
    <row r="3794" spans="1:11" x14ac:dyDescent="0.2">
      <c r="A3794" s="1">
        <v>3793</v>
      </c>
      <c r="B3794" s="1" t="s">
        <v>657</v>
      </c>
      <c r="C3794" s="1">
        <v>15</v>
      </c>
      <c r="D3794" s="1" t="s">
        <v>350</v>
      </c>
      <c r="E3794" s="1" t="s">
        <v>188</v>
      </c>
      <c r="F3794" s="1" t="s">
        <v>8</v>
      </c>
      <c r="G3794" s="1" t="s">
        <v>353</v>
      </c>
      <c r="H3794" s="1" t="s">
        <v>199</v>
      </c>
      <c r="I3794" s="1" t="s">
        <v>200</v>
      </c>
      <c r="J3794" s="1">
        <v>0.04</v>
      </c>
      <c r="K3794" s="7">
        <v>1462</v>
      </c>
    </row>
    <row r="3795" spans="1:11" x14ac:dyDescent="0.2">
      <c r="A3795" s="1">
        <v>3794</v>
      </c>
      <c r="B3795" s="1" t="s">
        <v>657</v>
      </c>
      <c r="C3795" s="1">
        <v>15</v>
      </c>
      <c r="D3795" s="1" t="s">
        <v>350</v>
      </c>
      <c r="E3795" s="1" t="s">
        <v>188</v>
      </c>
      <c r="F3795" s="1" t="s">
        <v>1</v>
      </c>
      <c r="G3795" s="1" t="s">
        <v>353</v>
      </c>
      <c r="H3795" s="1" t="s">
        <v>201</v>
      </c>
      <c r="I3795" s="1" t="s">
        <v>202</v>
      </c>
      <c r="J3795" s="1"/>
      <c r="K3795" s="7"/>
    </row>
    <row r="3796" spans="1:11" x14ac:dyDescent="0.2">
      <c r="A3796" s="1">
        <v>3795</v>
      </c>
      <c r="B3796" s="1" t="s">
        <v>657</v>
      </c>
      <c r="C3796" s="1">
        <v>15</v>
      </c>
      <c r="D3796" s="1" t="s">
        <v>350</v>
      </c>
      <c r="E3796" s="1" t="s">
        <v>188</v>
      </c>
      <c r="F3796" s="1" t="s">
        <v>8</v>
      </c>
      <c r="G3796" s="1" t="s">
        <v>353</v>
      </c>
      <c r="H3796" s="1" t="s">
        <v>203</v>
      </c>
      <c r="I3796" s="1" t="s">
        <v>204</v>
      </c>
      <c r="J3796" s="1">
        <v>5.04</v>
      </c>
      <c r="K3796" s="7">
        <v>206730</v>
      </c>
    </row>
    <row r="3797" spans="1:11" x14ac:dyDescent="0.2">
      <c r="A3797" s="1">
        <v>3796</v>
      </c>
      <c r="B3797" s="1" t="s">
        <v>657</v>
      </c>
      <c r="C3797" s="1">
        <v>15</v>
      </c>
      <c r="D3797" s="1" t="s">
        <v>350</v>
      </c>
      <c r="E3797" s="1" t="s">
        <v>188</v>
      </c>
      <c r="F3797" s="1" t="s">
        <v>1</v>
      </c>
      <c r="G3797" s="1" t="s">
        <v>353</v>
      </c>
      <c r="H3797" s="1" t="s">
        <v>205</v>
      </c>
      <c r="I3797" s="1" t="s">
        <v>206</v>
      </c>
      <c r="J3797" s="1"/>
      <c r="K3797" s="7">
        <v>15192</v>
      </c>
    </row>
    <row r="3798" spans="1:11" x14ac:dyDescent="0.2">
      <c r="A3798" s="1">
        <v>3797</v>
      </c>
      <c r="B3798" s="1" t="s">
        <v>657</v>
      </c>
      <c r="C3798" s="1">
        <v>15</v>
      </c>
      <c r="D3798" s="1" t="s">
        <v>350</v>
      </c>
      <c r="E3798" s="1" t="s">
        <v>188</v>
      </c>
      <c r="F3798" s="1" t="s">
        <v>1</v>
      </c>
      <c r="G3798" s="1" t="s">
        <v>353</v>
      </c>
      <c r="H3798" s="1" t="s">
        <v>207</v>
      </c>
      <c r="I3798" s="1" t="s">
        <v>208</v>
      </c>
      <c r="J3798" s="1"/>
      <c r="K3798" s="7">
        <v>31511</v>
      </c>
    </row>
    <row r="3799" spans="1:11" x14ac:dyDescent="0.2">
      <c r="A3799" s="1">
        <v>3798</v>
      </c>
      <c r="B3799" s="1" t="s">
        <v>657</v>
      </c>
      <c r="C3799" s="1">
        <v>15</v>
      </c>
      <c r="D3799" s="1" t="s">
        <v>350</v>
      </c>
      <c r="E3799" s="1" t="s">
        <v>188</v>
      </c>
      <c r="F3799" s="1" t="s">
        <v>1</v>
      </c>
      <c r="G3799" s="1" t="s">
        <v>353</v>
      </c>
      <c r="H3799" s="1" t="s">
        <v>209</v>
      </c>
      <c r="I3799" s="1" t="s">
        <v>210</v>
      </c>
      <c r="J3799" s="1"/>
      <c r="K3799" s="7"/>
    </row>
    <row r="3800" spans="1:11" x14ac:dyDescent="0.2">
      <c r="A3800" s="1">
        <v>3799</v>
      </c>
      <c r="B3800" s="1" t="s">
        <v>657</v>
      </c>
      <c r="C3800" s="1">
        <v>15</v>
      </c>
      <c r="D3800" s="1" t="s">
        <v>350</v>
      </c>
      <c r="E3800" s="1" t="s">
        <v>188</v>
      </c>
      <c r="F3800" s="1" t="s">
        <v>8</v>
      </c>
      <c r="G3800" s="1" t="s">
        <v>353</v>
      </c>
      <c r="H3800" s="1" t="s">
        <v>211</v>
      </c>
      <c r="I3800" s="1" t="s">
        <v>212</v>
      </c>
      <c r="J3800" s="1"/>
      <c r="K3800" s="7">
        <v>253433</v>
      </c>
    </row>
    <row r="3801" spans="1:11" x14ac:dyDescent="0.2">
      <c r="A3801" s="1">
        <v>3800</v>
      </c>
      <c r="B3801" s="1" t="s">
        <v>657</v>
      </c>
      <c r="C3801" s="1">
        <v>15</v>
      </c>
      <c r="D3801" s="1" t="s">
        <v>350</v>
      </c>
      <c r="E3801" s="1" t="s">
        <v>188</v>
      </c>
      <c r="F3801" s="1" t="s">
        <v>1</v>
      </c>
      <c r="G3801" s="1" t="s">
        <v>353</v>
      </c>
      <c r="H3801" s="1" t="s">
        <v>213</v>
      </c>
      <c r="I3801" s="1" t="s">
        <v>214</v>
      </c>
      <c r="J3801" s="1"/>
      <c r="K3801" s="7"/>
    </row>
    <row r="3802" spans="1:11" x14ac:dyDescent="0.2">
      <c r="A3802" s="1">
        <v>3801</v>
      </c>
      <c r="B3802" s="1" t="s">
        <v>657</v>
      </c>
      <c r="C3802" s="1">
        <v>15</v>
      </c>
      <c r="D3802" s="1" t="s">
        <v>350</v>
      </c>
      <c r="E3802" s="1" t="s">
        <v>188</v>
      </c>
      <c r="F3802" s="1" t="s">
        <v>1</v>
      </c>
      <c r="G3802" s="1" t="s">
        <v>353</v>
      </c>
      <c r="H3802" s="1" t="s">
        <v>215</v>
      </c>
      <c r="I3802" s="1" t="s">
        <v>216</v>
      </c>
      <c r="J3802" s="1"/>
      <c r="K3802" s="7"/>
    </row>
    <row r="3803" spans="1:11" x14ac:dyDescent="0.2">
      <c r="A3803" s="1">
        <v>3802</v>
      </c>
      <c r="B3803" s="1" t="s">
        <v>657</v>
      </c>
      <c r="C3803" s="1">
        <v>15</v>
      </c>
      <c r="D3803" s="1" t="s">
        <v>350</v>
      </c>
      <c r="E3803" s="1" t="s">
        <v>188</v>
      </c>
      <c r="F3803" s="1" t="s">
        <v>1</v>
      </c>
      <c r="G3803" s="1" t="s">
        <v>353</v>
      </c>
      <c r="H3803" s="1" t="s">
        <v>217</v>
      </c>
      <c r="I3803" s="1" t="s">
        <v>218</v>
      </c>
      <c r="J3803" s="1"/>
      <c r="K3803" s="7"/>
    </row>
    <row r="3804" spans="1:11" x14ac:dyDescent="0.2">
      <c r="A3804" s="1">
        <v>3803</v>
      </c>
      <c r="B3804" s="1" t="s">
        <v>657</v>
      </c>
      <c r="C3804" s="1">
        <v>15</v>
      </c>
      <c r="D3804" s="1" t="s">
        <v>350</v>
      </c>
      <c r="E3804" s="1" t="s">
        <v>188</v>
      </c>
      <c r="F3804" s="1" t="s">
        <v>1</v>
      </c>
      <c r="G3804" s="1" t="s">
        <v>353</v>
      </c>
      <c r="H3804" s="1" t="s">
        <v>219</v>
      </c>
      <c r="I3804" s="1" t="s">
        <v>220</v>
      </c>
      <c r="J3804" s="1"/>
      <c r="K3804" s="7"/>
    </row>
    <row r="3805" spans="1:11" x14ac:dyDescent="0.2">
      <c r="A3805" s="1">
        <v>3804</v>
      </c>
      <c r="B3805" s="1" t="s">
        <v>657</v>
      </c>
      <c r="C3805" s="1">
        <v>15</v>
      </c>
      <c r="D3805" s="1" t="s">
        <v>350</v>
      </c>
      <c r="E3805" s="1" t="s">
        <v>188</v>
      </c>
      <c r="F3805" s="1" t="s">
        <v>8</v>
      </c>
      <c r="G3805" s="1" t="s">
        <v>353</v>
      </c>
      <c r="H3805" s="1" t="s">
        <v>221</v>
      </c>
      <c r="I3805" s="1" t="s">
        <v>222</v>
      </c>
      <c r="J3805" s="1"/>
      <c r="K3805" s="7">
        <v>0</v>
      </c>
    </row>
    <row r="3806" spans="1:11" x14ac:dyDescent="0.2">
      <c r="A3806" s="1">
        <v>3805</v>
      </c>
      <c r="B3806" s="1" t="s">
        <v>657</v>
      </c>
      <c r="C3806" s="1">
        <v>15</v>
      </c>
      <c r="D3806" s="1" t="s">
        <v>350</v>
      </c>
      <c r="E3806" s="1" t="s">
        <v>188</v>
      </c>
      <c r="F3806" s="1" t="s">
        <v>1</v>
      </c>
      <c r="G3806" s="1" t="s">
        <v>353</v>
      </c>
      <c r="H3806" s="1" t="s">
        <v>223</v>
      </c>
      <c r="I3806" s="1" t="s">
        <v>224</v>
      </c>
      <c r="J3806" s="1"/>
      <c r="K3806" s="7"/>
    </row>
    <row r="3807" spans="1:11" x14ac:dyDescent="0.2">
      <c r="A3807" s="1">
        <v>3806</v>
      </c>
      <c r="B3807" s="1" t="s">
        <v>657</v>
      </c>
      <c r="C3807" s="1">
        <v>15</v>
      </c>
      <c r="D3807" s="1" t="s">
        <v>350</v>
      </c>
      <c r="E3807" s="1" t="s">
        <v>188</v>
      </c>
      <c r="F3807" s="1" t="s">
        <v>1</v>
      </c>
      <c r="G3807" s="1" t="s">
        <v>353</v>
      </c>
      <c r="H3807" s="1" t="s">
        <v>225</v>
      </c>
      <c r="I3807" s="1" t="s">
        <v>226</v>
      </c>
      <c r="J3807" s="1"/>
      <c r="K3807" s="7"/>
    </row>
    <row r="3808" spans="1:11" x14ac:dyDescent="0.2">
      <c r="A3808" s="1">
        <v>3807</v>
      </c>
      <c r="B3808" s="1" t="s">
        <v>657</v>
      </c>
      <c r="C3808" s="1">
        <v>15</v>
      </c>
      <c r="D3808" s="1" t="s">
        <v>350</v>
      </c>
      <c r="E3808" s="1" t="s">
        <v>188</v>
      </c>
      <c r="F3808" s="1" t="s">
        <v>1</v>
      </c>
      <c r="G3808" s="1" t="s">
        <v>353</v>
      </c>
      <c r="H3808" s="1" t="s">
        <v>227</v>
      </c>
      <c r="I3808" s="1" t="s">
        <v>228</v>
      </c>
      <c r="J3808" s="1"/>
      <c r="K3808" s="7"/>
    </row>
    <row r="3809" spans="1:11" x14ac:dyDescent="0.2">
      <c r="A3809" s="1">
        <v>3808</v>
      </c>
      <c r="B3809" s="1" t="s">
        <v>657</v>
      </c>
      <c r="C3809" s="1">
        <v>15</v>
      </c>
      <c r="D3809" s="1" t="s">
        <v>350</v>
      </c>
      <c r="E3809" s="1" t="s">
        <v>188</v>
      </c>
      <c r="F3809" s="1" t="s">
        <v>1</v>
      </c>
      <c r="G3809" s="1" t="s">
        <v>353</v>
      </c>
      <c r="H3809" s="1" t="s">
        <v>229</v>
      </c>
      <c r="I3809" s="1" t="s">
        <v>230</v>
      </c>
      <c r="J3809" s="1"/>
      <c r="K3809" s="7"/>
    </row>
    <row r="3810" spans="1:11" x14ac:dyDescent="0.2">
      <c r="A3810" s="1">
        <v>3809</v>
      </c>
      <c r="B3810" s="1" t="s">
        <v>657</v>
      </c>
      <c r="C3810" s="1">
        <v>15</v>
      </c>
      <c r="D3810" s="1" t="s">
        <v>350</v>
      </c>
      <c r="E3810" s="1" t="s">
        <v>188</v>
      </c>
      <c r="F3810" s="1" t="s">
        <v>1</v>
      </c>
      <c r="G3810" s="1" t="s">
        <v>353</v>
      </c>
      <c r="H3810" s="1" t="s">
        <v>231</v>
      </c>
      <c r="I3810" s="1" t="s">
        <v>232</v>
      </c>
      <c r="J3810" s="1"/>
      <c r="K3810" s="7">
        <v>1717</v>
      </c>
    </row>
    <row r="3811" spans="1:11" x14ac:dyDescent="0.2">
      <c r="A3811" s="1">
        <v>3810</v>
      </c>
      <c r="B3811" s="1" t="s">
        <v>657</v>
      </c>
      <c r="C3811" s="1">
        <v>15</v>
      </c>
      <c r="D3811" s="1" t="s">
        <v>350</v>
      </c>
      <c r="E3811" s="1" t="s">
        <v>188</v>
      </c>
      <c r="F3811" s="1" t="s">
        <v>1</v>
      </c>
      <c r="G3811" s="1" t="s">
        <v>353</v>
      </c>
      <c r="H3811" s="1" t="s">
        <v>233</v>
      </c>
      <c r="I3811" s="1" t="s">
        <v>234</v>
      </c>
      <c r="J3811" s="1"/>
      <c r="K3811" s="7">
        <v>4762</v>
      </c>
    </row>
    <row r="3812" spans="1:11" x14ac:dyDescent="0.2">
      <c r="A3812" s="1">
        <v>3811</v>
      </c>
      <c r="B3812" s="1" t="s">
        <v>657</v>
      </c>
      <c r="C3812" s="1">
        <v>15</v>
      </c>
      <c r="D3812" s="1" t="s">
        <v>350</v>
      </c>
      <c r="E3812" s="1" t="s">
        <v>188</v>
      </c>
      <c r="F3812" s="1" t="s">
        <v>1</v>
      </c>
      <c r="G3812" s="1" t="s">
        <v>353</v>
      </c>
      <c r="H3812" s="1" t="s">
        <v>235</v>
      </c>
      <c r="I3812" s="1" t="s">
        <v>236</v>
      </c>
      <c r="J3812" s="1"/>
      <c r="K3812" s="7">
        <v>379</v>
      </c>
    </row>
    <row r="3813" spans="1:11" x14ac:dyDescent="0.2">
      <c r="A3813" s="1">
        <v>3812</v>
      </c>
      <c r="B3813" s="1" t="s">
        <v>657</v>
      </c>
      <c r="C3813" s="1">
        <v>15</v>
      </c>
      <c r="D3813" s="1" t="s">
        <v>350</v>
      </c>
      <c r="E3813" s="1" t="s">
        <v>188</v>
      </c>
      <c r="F3813" s="1" t="s">
        <v>1</v>
      </c>
      <c r="G3813" s="1" t="s">
        <v>353</v>
      </c>
      <c r="H3813" s="1" t="s">
        <v>237</v>
      </c>
      <c r="I3813" s="1" t="s">
        <v>238</v>
      </c>
      <c r="J3813" s="1"/>
      <c r="K3813" s="7"/>
    </row>
    <row r="3814" spans="1:11" x14ac:dyDescent="0.2">
      <c r="A3814" s="1">
        <v>3813</v>
      </c>
      <c r="B3814" s="1" t="s">
        <v>657</v>
      </c>
      <c r="C3814" s="1">
        <v>15</v>
      </c>
      <c r="D3814" s="1" t="s">
        <v>350</v>
      </c>
      <c r="E3814" s="1" t="s">
        <v>188</v>
      </c>
      <c r="F3814" s="1" t="s">
        <v>1</v>
      </c>
      <c r="G3814" s="1" t="s">
        <v>353</v>
      </c>
      <c r="H3814" s="1" t="s">
        <v>239</v>
      </c>
      <c r="I3814" s="1" t="s">
        <v>240</v>
      </c>
      <c r="J3814" s="1"/>
      <c r="K3814" s="7"/>
    </row>
    <row r="3815" spans="1:11" x14ac:dyDescent="0.2">
      <c r="A3815" s="1">
        <v>3814</v>
      </c>
      <c r="B3815" s="1" t="s">
        <v>657</v>
      </c>
      <c r="C3815" s="1">
        <v>15</v>
      </c>
      <c r="D3815" s="1" t="s">
        <v>350</v>
      </c>
      <c r="E3815" s="1" t="s">
        <v>188</v>
      </c>
      <c r="F3815" s="1" t="s">
        <v>1</v>
      </c>
      <c r="G3815" s="1" t="s">
        <v>353</v>
      </c>
      <c r="H3815" s="1" t="s">
        <v>241</v>
      </c>
      <c r="I3815" s="1" t="s">
        <v>242</v>
      </c>
      <c r="J3815" s="1"/>
      <c r="K3815" s="7"/>
    </row>
    <row r="3816" spans="1:11" x14ac:dyDescent="0.2">
      <c r="A3816" s="1">
        <v>3815</v>
      </c>
      <c r="B3816" s="1" t="s">
        <v>657</v>
      </c>
      <c r="C3816" s="1">
        <v>15</v>
      </c>
      <c r="D3816" s="1" t="s">
        <v>350</v>
      </c>
      <c r="E3816" s="1" t="s">
        <v>188</v>
      </c>
      <c r="F3816" s="1" t="s">
        <v>1</v>
      </c>
      <c r="G3816" s="1" t="s">
        <v>353</v>
      </c>
      <c r="H3816" s="1" t="s">
        <v>243</v>
      </c>
      <c r="I3816" s="1" t="s">
        <v>244</v>
      </c>
      <c r="J3816" s="1"/>
      <c r="K3816" s="7"/>
    </row>
    <row r="3817" spans="1:11" x14ac:dyDescent="0.2">
      <c r="A3817" s="1">
        <v>3816</v>
      </c>
      <c r="B3817" s="1" t="s">
        <v>657</v>
      </c>
      <c r="C3817" s="1">
        <v>15</v>
      </c>
      <c r="D3817" s="1" t="s">
        <v>350</v>
      </c>
      <c r="E3817" s="1" t="s">
        <v>188</v>
      </c>
      <c r="F3817" s="1" t="s">
        <v>1</v>
      </c>
      <c r="G3817" s="1" t="s">
        <v>353</v>
      </c>
      <c r="H3817" s="1" t="s">
        <v>245</v>
      </c>
      <c r="I3817" s="1" t="s">
        <v>246</v>
      </c>
      <c r="J3817" s="1"/>
      <c r="K3817" s="7">
        <v>23141</v>
      </c>
    </row>
    <row r="3818" spans="1:11" x14ac:dyDescent="0.2">
      <c r="A3818" s="1">
        <v>3817</v>
      </c>
      <c r="B3818" s="1" t="s">
        <v>657</v>
      </c>
      <c r="C3818" s="1">
        <v>15</v>
      </c>
      <c r="D3818" s="1" t="s">
        <v>350</v>
      </c>
      <c r="E3818" s="1" t="s">
        <v>188</v>
      </c>
      <c r="F3818" s="1" t="s">
        <v>1</v>
      </c>
      <c r="G3818" s="1" t="s">
        <v>353</v>
      </c>
      <c r="H3818" s="1" t="s">
        <v>247</v>
      </c>
      <c r="I3818" s="1" t="s">
        <v>248</v>
      </c>
      <c r="J3818" s="1"/>
      <c r="K3818" s="7"/>
    </row>
    <row r="3819" spans="1:11" x14ac:dyDescent="0.2">
      <c r="A3819" s="1">
        <v>3818</v>
      </c>
      <c r="B3819" s="1" t="s">
        <v>657</v>
      </c>
      <c r="C3819" s="1">
        <v>15</v>
      </c>
      <c r="D3819" s="1" t="s">
        <v>350</v>
      </c>
      <c r="E3819" s="1" t="s">
        <v>188</v>
      </c>
      <c r="F3819" s="1" t="s">
        <v>1</v>
      </c>
      <c r="G3819" s="1" t="s">
        <v>353</v>
      </c>
      <c r="H3819" s="1" t="s">
        <v>249</v>
      </c>
      <c r="I3819" s="1" t="s">
        <v>250</v>
      </c>
      <c r="J3819" s="1"/>
      <c r="K3819" s="7"/>
    </row>
    <row r="3820" spans="1:11" x14ac:dyDescent="0.2">
      <c r="A3820" s="1">
        <v>3819</v>
      </c>
      <c r="B3820" s="1" t="s">
        <v>657</v>
      </c>
      <c r="C3820" s="1">
        <v>15</v>
      </c>
      <c r="D3820" s="1" t="s">
        <v>350</v>
      </c>
      <c r="E3820" s="1" t="s">
        <v>188</v>
      </c>
      <c r="F3820" s="1" t="s">
        <v>1</v>
      </c>
      <c r="G3820" s="1" t="s">
        <v>353</v>
      </c>
      <c r="H3820" s="1" t="s">
        <v>251</v>
      </c>
      <c r="I3820" s="1" t="s">
        <v>252</v>
      </c>
      <c r="J3820" s="1"/>
      <c r="K3820" s="7"/>
    </row>
    <row r="3821" spans="1:11" x14ac:dyDescent="0.2">
      <c r="A3821" s="1">
        <v>3820</v>
      </c>
      <c r="B3821" s="1" t="s">
        <v>657</v>
      </c>
      <c r="C3821" s="1">
        <v>15</v>
      </c>
      <c r="D3821" s="1" t="s">
        <v>350</v>
      </c>
      <c r="E3821" s="1" t="s">
        <v>188</v>
      </c>
      <c r="F3821" s="1" t="s">
        <v>1</v>
      </c>
      <c r="G3821" s="1" t="s">
        <v>353</v>
      </c>
      <c r="H3821" s="1" t="s">
        <v>253</v>
      </c>
      <c r="I3821" s="1" t="s">
        <v>254</v>
      </c>
      <c r="J3821" s="1"/>
      <c r="K3821" s="7">
        <v>12655</v>
      </c>
    </row>
    <row r="3822" spans="1:11" x14ac:dyDescent="0.2">
      <c r="A3822" s="1">
        <v>3821</v>
      </c>
      <c r="B3822" s="1" t="s">
        <v>657</v>
      </c>
      <c r="C3822" s="1">
        <v>15</v>
      </c>
      <c r="D3822" s="1" t="s">
        <v>350</v>
      </c>
      <c r="E3822" s="1" t="s">
        <v>188</v>
      </c>
      <c r="F3822" s="1" t="s">
        <v>1</v>
      </c>
      <c r="G3822" s="1" t="s">
        <v>353</v>
      </c>
      <c r="H3822" s="1" t="s">
        <v>255</v>
      </c>
      <c r="I3822" s="1" t="s">
        <v>256</v>
      </c>
      <c r="J3822" s="1"/>
      <c r="K3822" s="7"/>
    </row>
    <row r="3823" spans="1:11" x14ac:dyDescent="0.2">
      <c r="A3823" s="1">
        <v>3822</v>
      </c>
      <c r="B3823" s="1" t="s">
        <v>657</v>
      </c>
      <c r="C3823" s="1">
        <v>15</v>
      </c>
      <c r="D3823" s="1" t="s">
        <v>350</v>
      </c>
      <c r="E3823" s="1" t="s">
        <v>188</v>
      </c>
      <c r="F3823" s="1" t="s">
        <v>1</v>
      </c>
      <c r="G3823" s="1" t="s">
        <v>353</v>
      </c>
      <c r="H3823" s="1" t="s">
        <v>257</v>
      </c>
      <c r="I3823" s="1" t="s">
        <v>258</v>
      </c>
      <c r="J3823" s="1"/>
      <c r="K3823" s="7"/>
    </row>
    <row r="3824" spans="1:11" x14ac:dyDescent="0.2">
      <c r="A3824" s="1">
        <v>3823</v>
      </c>
      <c r="B3824" s="1" t="s">
        <v>657</v>
      </c>
      <c r="C3824" s="1">
        <v>15</v>
      </c>
      <c r="D3824" s="1" t="s">
        <v>350</v>
      </c>
      <c r="E3824" s="1" t="s">
        <v>188</v>
      </c>
      <c r="F3824" s="1" t="s">
        <v>8</v>
      </c>
      <c r="G3824" s="1" t="s">
        <v>353</v>
      </c>
      <c r="H3824" s="1" t="s">
        <v>259</v>
      </c>
      <c r="I3824" s="1" t="s">
        <v>260</v>
      </c>
      <c r="J3824" s="1"/>
      <c r="K3824" s="7">
        <v>42654</v>
      </c>
    </row>
    <row r="3825" spans="1:11" x14ac:dyDescent="0.2">
      <c r="A3825" s="1">
        <v>3824</v>
      </c>
      <c r="B3825" s="1" t="s">
        <v>657</v>
      </c>
      <c r="C3825" s="1">
        <v>15</v>
      </c>
      <c r="D3825" s="1" t="s">
        <v>350</v>
      </c>
      <c r="E3825" s="1" t="s">
        <v>188</v>
      </c>
      <c r="F3825" s="1" t="s">
        <v>1</v>
      </c>
      <c r="G3825" s="1" t="s">
        <v>353</v>
      </c>
      <c r="H3825" s="1" t="s">
        <v>261</v>
      </c>
      <c r="I3825" s="1" t="s">
        <v>262</v>
      </c>
      <c r="J3825" s="1"/>
      <c r="K3825" s="7"/>
    </row>
    <row r="3826" spans="1:11" x14ac:dyDescent="0.2">
      <c r="A3826" s="1">
        <v>3825</v>
      </c>
      <c r="B3826" s="1" t="s">
        <v>657</v>
      </c>
      <c r="C3826" s="1">
        <v>15</v>
      </c>
      <c r="D3826" s="1" t="s">
        <v>350</v>
      </c>
      <c r="E3826" s="1" t="s">
        <v>188</v>
      </c>
      <c r="F3826" s="1" t="s">
        <v>1</v>
      </c>
      <c r="G3826" s="1" t="s">
        <v>353</v>
      </c>
      <c r="H3826" s="1" t="s">
        <v>263</v>
      </c>
      <c r="I3826" s="1" t="s">
        <v>264</v>
      </c>
      <c r="J3826" s="1"/>
      <c r="K3826" s="7"/>
    </row>
    <row r="3827" spans="1:11" x14ac:dyDescent="0.2">
      <c r="A3827" s="1">
        <v>3826</v>
      </c>
      <c r="B3827" s="1" t="s">
        <v>657</v>
      </c>
      <c r="C3827" s="1">
        <v>15</v>
      </c>
      <c r="D3827" s="1" t="s">
        <v>350</v>
      </c>
      <c r="E3827" s="1" t="s">
        <v>188</v>
      </c>
      <c r="F3827" s="1" t="s">
        <v>1</v>
      </c>
      <c r="G3827" s="1" t="s">
        <v>353</v>
      </c>
      <c r="H3827" s="1" t="s">
        <v>265</v>
      </c>
      <c r="I3827" s="1" t="s">
        <v>266</v>
      </c>
      <c r="J3827" s="1"/>
      <c r="K3827" s="7"/>
    </row>
    <row r="3828" spans="1:11" x14ac:dyDescent="0.2">
      <c r="A3828" s="1">
        <v>3827</v>
      </c>
      <c r="B3828" s="1" t="s">
        <v>657</v>
      </c>
      <c r="C3828" s="1">
        <v>15</v>
      </c>
      <c r="D3828" s="1" t="s">
        <v>350</v>
      </c>
      <c r="E3828" s="1" t="s">
        <v>188</v>
      </c>
      <c r="F3828" s="1" t="s">
        <v>1</v>
      </c>
      <c r="G3828" s="1" t="s">
        <v>353</v>
      </c>
      <c r="H3828" s="1" t="s">
        <v>267</v>
      </c>
      <c r="I3828" s="1" t="s">
        <v>268</v>
      </c>
      <c r="J3828" s="1"/>
      <c r="K3828" s="7">
        <v>5612</v>
      </c>
    </row>
    <row r="3829" spans="1:11" x14ac:dyDescent="0.2">
      <c r="A3829" s="1">
        <v>3828</v>
      </c>
      <c r="B3829" s="1" t="s">
        <v>657</v>
      </c>
      <c r="C3829" s="1">
        <v>15</v>
      </c>
      <c r="D3829" s="1" t="s">
        <v>350</v>
      </c>
      <c r="E3829" s="1" t="s">
        <v>188</v>
      </c>
      <c r="F3829" s="1" t="s">
        <v>1</v>
      </c>
      <c r="G3829" s="1" t="s">
        <v>353</v>
      </c>
      <c r="H3829" s="1" t="s">
        <v>269</v>
      </c>
      <c r="I3829" s="1" t="s">
        <v>270</v>
      </c>
      <c r="J3829" s="1"/>
      <c r="K3829" s="7"/>
    </row>
    <row r="3830" spans="1:11" x14ac:dyDescent="0.2">
      <c r="A3830" s="1">
        <v>3829</v>
      </c>
      <c r="B3830" s="1" t="s">
        <v>657</v>
      </c>
      <c r="C3830" s="1">
        <v>15</v>
      </c>
      <c r="D3830" s="1" t="s">
        <v>350</v>
      </c>
      <c r="E3830" s="1" t="s">
        <v>188</v>
      </c>
      <c r="F3830" s="1" t="s">
        <v>1</v>
      </c>
      <c r="G3830" s="1" t="s">
        <v>353</v>
      </c>
      <c r="H3830" s="1" t="s">
        <v>271</v>
      </c>
      <c r="I3830" s="1" t="s">
        <v>272</v>
      </c>
      <c r="J3830" s="1"/>
      <c r="K3830" s="7"/>
    </row>
    <row r="3831" spans="1:11" x14ac:dyDescent="0.2">
      <c r="A3831" s="1">
        <v>3830</v>
      </c>
      <c r="B3831" s="1" t="s">
        <v>657</v>
      </c>
      <c r="C3831" s="1">
        <v>15</v>
      </c>
      <c r="D3831" s="1" t="s">
        <v>350</v>
      </c>
      <c r="E3831" s="1" t="s">
        <v>188</v>
      </c>
      <c r="F3831" s="1" t="s">
        <v>8</v>
      </c>
      <c r="G3831" s="1" t="s">
        <v>353</v>
      </c>
      <c r="H3831" s="1" t="s">
        <v>273</v>
      </c>
      <c r="I3831" s="1" t="s">
        <v>274</v>
      </c>
      <c r="J3831" s="1"/>
      <c r="K3831" s="7">
        <v>5612</v>
      </c>
    </row>
    <row r="3832" spans="1:11" x14ac:dyDescent="0.2">
      <c r="A3832" s="1">
        <v>3831</v>
      </c>
      <c r="B3832" s="1" t="s">
        <v>657</v>
      </c>
      <c r="C3832" s="1">
        <v>15</v>
      </c>
      <c r="D3832" s="1" t="s">
        <v>350</v>
      </c>
      <c r="E3832" s="1" t="s">
        <v>188</v>
      </c>
      <c r="F3832" s="1" t="s">
        <v>1</v>
      </c>
      <c r="G3832" s="1" t="s">
        <v>353</v>
      </c>
      <c r="H3832" s="1" t="s">
        <v>275</v>
      </c>
      <c r="I3832" s="1" t="s">
        <v>276</v>
      </c>
      <c r="J3832" s="1"/>
      <c r="K3832" s="7">
        <v>60776.85979400306</v>
      </c>
    </row>
    <row r="3833" spans="1:11" x14ac:dyDescent="0.2">
      <c r="A3833" s="1">
        <v>3832</v>
      </c>
      <c r="B3833" s="1" t="s">
        <v>657</v>
      </c>
      <c r="C3833" s="1">
        <v>15</v>
      </c>
      <c r="D3833" s="1" t="s">
        <v>350</v>
      </c>
      <c r="E3833" s="1" t="s">
        <v>188</v>
      </c>
      <c r="F3833" s="1" t="s">
        <v>8</v>
      </c>
      <c r="G3833" s="1" t="s">
        <v>353</v>
      </c>
      <c r="H3833" s="1" t="s">
        <v>277</v>
      </c>
      <c r="I3833" s="1" t="s">
        <v>278</v>
      </c>
      <c r="J3833" s="1"/>
      <c r="K3833" s="7">
        <v>362475.85979400307</v>
      </c>
    </row>
    <row r="3834" spans="1:11" x14ac:dyDescent="0.2">
      <c r="A3834" s="1">
        <v>3833</v>
      </c>
      <c r="B3834" s="1" t="s">
        <v>657</v>
      </c>
      <c r="C3834" s="1">
        <v>15</v>
      </c>
      <c r="D3834" s="1" t="s">
        <v>350</v>
      </c>
      <c r="E3834" s="1" t="s">
        <v>188</v>
      </c>
      <c r="F3834" s="1" t="s">
        <v>1</v>
      </c>
      <c r="G3834" s="1" t="s">
        <v>353</v>
      </c>
      <c r="H3834" s="1" t="s">
        <v>279</v>
      </c>
      <c r="I3834" s="1" t="s">
        <v>280</v>
      </c>
      <c r="J3834" s="1"/>
      <c r="K3834" s="7"/>
    </row>
    <row r="3835" spans="1:11" x14ac:dyDescent="0.2">
      <c r="A3835" s="1">
        <v>3834</v>
      </c>
      <c r="B3835" s="1" t="s">
        <v>657</v>
      </c>
      <c r="C3835" s="1">
        <v>15</v>
      </c>
      <c r="D3835" s="1" t="s">
        <v>350</v>
      </c>
      <c r="E3835" s="1" t="s">
        <v>188</v>
      </c>
      <c r="F3835" s="1" t="s">
        <v>1</v>
      </c>
      <c r="G3835" s="1" t="s">
        <v>353</v>
      </c>
      <c r="H3835" s="1" t="s">
        <v>281</v>
      </c>
      <c r="I3835" s="1" t="s">
        <v>282</v>
      </c>
      <c r="J3835" s="1"/>
      <c r="K3835" s="7"/>
    </row>
    <row r="3836" spans="1:11" x14ac:dyDescent="0.2">
      <c r="A3836" s="1">
        <v>3835</v>
      </c>
      <c r="B3836" s="1" t="s">
        <v>657</v>
      </c>
      <c r="C3836" s="1">
        <v>15</v>
      </c>
      <c r="D3836" s="1" t="s">
        <v>350</v>
      </c>
      <c r="E3836" s="1" t="s">
        <v>188</v>
      </c>
      <c r="F3836" s="1" t="s">
        <v>8</v>
      </c>
      <c r="G3836" s="1" t="s">
        <v>353</v>
      </c>
      <c r="H3836" s="1" t="s">
        <v>283</v>
      </c>
      <c r="I3836" s="1" t="s">
        <v>284</v>
      </c>
      <c r="J3836" s="1"/>
      <c r="K3836" s="7">
        <v>362475.85979400307</v>
      </c>
    </row>
    <row r="3837" spans="1:11" x14ac:dyDescent="0.2">
      <c r="A3837" s="1">
        <v>3836</v>
      </c>
      <c r="B3837" s="1" t="s">
        <v>657</v>
      </c>
      <c r="C3837" s="1">
        <v>15</v>
      </c>
      <c r="D3837" s="1" t="s">
        <v>350</v>
      </c>
      <c r="E3837" s="1" t="s">
        <v>188</v>
      </c>
      <c r="F3837" s="1" t="s">
        <v>8</v>
      </c>
      <c r="G3837" s="1" t="s">
        <v>353</v>
      </c>
      <c r="H3837" s="1" t="s">
        <v>285</v>
      </c>
      <c r="I3837" s="1" t="s">
        <v>286</v>
      </c>
      <c r="J3837" s="1"/>
      <c r="K3837" s="7">
        <v>362011</v>
      </c>
    </row>
    <row r="3838" spans="1:11" x14ac:dyDescent="0.2">
      <c r="A3838" s="1">
        <v>3837</v>
      </c>
      <c r="B3838" s="1" t="s">
        <v>657</v>
      </c>
      <c r="C3838" s="1">
        <v>15</v>
      </c>
      <c r="D3838" s="1" t="s">
        <v>350</v>
      </c>
      <c r="E3838" s="1" t="s">
        <v>188</v>
      </c>
      <c r="F3838" s="1" t="s">
        <v>1</v>
      </c>
      <c r="G3838" s="1" t="s">
        <v>353</v>
      </c>
      <c r="H3838" s="1" t="s">
        <v>287</v>
      </c>
      <c r="I3838" s="1" t="s">
        <v>288</v>
      </c>
      <c r="J3838" s="1"/>
      <c r="K3838" s="7">
        <v>-464.85979400307406</v>
      </c>
    </row>
    <row r="3839" spans="1:11" x14ac:dyDescent="0.2">
      <c r="A3839" s="1">
        <v>3838</v>
      </c>
      <c r="B3839" s="1" t="s">
        <v>657</v>
      </c>
      <c r="C3839" s="1">
        <v>15</v>
      </c>
      <c r="D3839" s="1" t="s">
        <v>350</v>
      </c>
      <c r="E3839" s="1" t="s">
        <v>289</v>
      </c>
      <c r="F3839" s="1" t="s">
        <v>1</v>
      </c>
      <c r="G3839" s="1" t="s">
        <v>353</v>
      </c>
      <c r="H3839" s="1" t="s">
        <v>290</v>
      </c>
      <c r="I3839" s="1" t="s">
        <v>291</v>
      </c>
      <c r="J3839" s="1"/>
      <c r="K3839" s="7"/>
    </row>
    <row r="3840" spans="1:11" x14ac:dyDescent="0.2">
      <c r="A3840" s="1">
        <v>3839</v>
      </c>
      <c r="B3840" s="1" t="s">
        <v>657</v>
      </c>
      <c r="C3840" s="1">
        <v>15</v>
      </c>
      <c r="D3840" s="1" t="s">
        <v>350</v>
      </c>
      <c r="E3840" s="1" t="s">
        <v>289</v>
      </c>
      <c r="F3840" s="1" t="s">
        <v>1</v>
      </c>
      <c r="G3840" s="1" t="s">
        <v>353</v>
      </c>
      <c r="H3840" s="1" t="s">
        <v>292</v>
      </c>
      <c r="I3840" s="1" t="s">
        <v>293</v>
      </c>
      <c r="J3840" s="1"/>
      <c r="K3840" s="7"/>
    </row>
    <row r="3841" spans="1:11" x14ac:dyDescent="0.2">
      <c r="A3841" s="1">
        <v>3840</v>
      </c>
      <c r="B3841" s="1" t="s">
        <v>657</v>
      </c>
      <c r="C3841" s="1">
        <v>15</v>
      </c>
      <c r="D3841" s="1" t="s">
        <v>350</v>
      </c>
      <c r="E3841" s="1" t="s">
        <v>289</v>
      </c>
      <c r="F3841" s="1" t="s">
        <v>1</v>
      </c>
      <c r="G3841" s="1" t="s">
        <v>353</v>
      </c>
      <c r="H3841" s="1" t="s">
        <v>294</v>
      </c>
      <c r="I3841" s="1" t="s">
        <v>295</v>
      </c>
      <c r="J3841" s="1"/>
      <c r="K3841" s="7"/>
    </row>
    <row r="3842" spans="1:11" x14ac:dyDescent="0.2">
      <c r="A3842" s="1">
        <v>3841</v>
      </c>
      <c r="B3842" s="1" t="s">
        <v>657</v>
      </c>
      <c r="C3842" s="1">
        <v>15</v>
      </c>
      <c r="D3842" s="1" t="s">
        <v>350</v>
      </c>
      <c r="E3842" s="1" t="s">
        <v>289</v>
      </c>
      <c r="F3842" s="1" t="s">
        <v>1</v>
      </c>
      <c r="G3842" s="1" t="s">
        <v>353</v>
      </c>
      <c r="H3842" s="1" t="s">
        <v>296</v>
      </c>
      <c r="I3842" s="1" t="s">
        <v>297</v>
      </c>
      <c r="J3842" s="1"/>
      <c r="K3842" s="7"/>
    </row>
    <row r="3843" spans="1:11" x14ac:dyDescent="0.2">
      <c r="A3843" s="1">
        <v>3842</v>
      </c>
      <c r="B3843" s="1" t="s">
        <v>657</v>
      </c>
      <c r="C3843" s="1">
        <v>15</v>
      </c>
      <c r="D3843" s="1" t="s">
        <v>350</v>
      </c>
      <c r="E3843" s="1" t="s">
        <v>289</v>
      </c>
      <c r="F3843" s="1" t="s">
        <v>1</v>
      </c>
      <c r="G3843" s="1" t="s">
        <v>353</v>
      </c>
      <c r="H3843" s="1" t="s">
        <v>298</v>
      </c>
      <c r="I3843" s="1" t="s">
        <v>299</v>
      </c>
      <c r="J3843" s="1"/>
      <c r="K3843" s="7"/>
    </row>
    <row r="3844" spans="1:11" x14ac:dyDescent="0.2">
      <c r="A3844" s="1">
        <v>3843</v>
      </c>
      <c r="B3844" s="1" t="s">
        <v>657</v>
      </c>
      <c r="C3844" s="1">
        <v>15</v>
      </c>
      <c r="D3844" s="1" t="s">
        <v>350</v>
      </c>
      <c r="E3844" s="1" t="s">
        <v>289</v>
      </c>
      <c r="F3844" s="1" t="s">
        <v>1</v>
      </c>
      <c r="G3844" s="1" t="s">
        <v>353</v>
      </c>
      <c r="H3844" s="1" t="s">
        <v>300</v>
      </c>
      <c r="I3844" s="1" t="s">
        <v>301</v>
      </c>
      <c r="J3844" s="1"/>
      <c r="K3844" s="7"/>
    </row>
    <row r="3845" spans="1:11" x14ac:dyDescent="0.2">
      <c r="A3845" s="1">
        <v>3844</v>
      </c>
      <c r="B3845" s="1" t="s">
        <v>657</v>
      </c>
      <c r="C3845" s="1">
        <v>15</v>
      </c>
      <c r="D3845" s="1" t="s">
        <v>350</v>
      </c>
      <c r="E3845" s="1" t="s">
        <v>289</v>
      </c>
      <c r="F3845" s="1" t="s">
        <v>1</v>
      </c>
      <c r="G3845" s="1" t="s">
        <v>353</v>
      </c>
      <c r="H3845" s="1" t="s">
        <v>302</v>
      </c>
      <c r="I3845" s="1" t="s">
        <v>303</v>
      </c>
      <c r="J3845" s="1"/>
      <c r="K3845" s="7"/>
    </row>
    <row r="3846" spans="1:11" x14ac:dyDescent="0.2">
      <c r="A3846" s="1">
        <v>3845</v>
      </c>
      <c r="B3846" s="1" t="s">
        <v>657</v>
      </c>
      <c r="C3846" s="1">
        <v>15</v>
      </c>
      <c r="D3846" s="1" t="s">
        <v>350</v>
      </c>
      <c r="E3846" s="1" t="s">
        <v>289</v>
      </c>
      <c r="F3846" s="1" t="s">
        <v>8</v>
      </c>
      <c r="G3846" s="1" t="s">
        <v>353</v>
      </c>
      <c r="H3846" s="1" t="s">
        <v>304</v>
      </c>
      <c r="I3846" s="1" t="s">
        <v>305</v>
      </c>
      <c r="J3846" s="1"/>
      <c r="K3846" s="7"/>
    </row>
    <row r="3847" spans="1:11" x14ac:dyDescent="0.2">
      <c r="A3847" s="1">
        <v>3846</v>
      </c>
      <c r="B3847" s="1" t="s">
        <v>657</v>
      </c>
      <c r="C3847" s="1">
        <v>15</v>
      </c>
      <c r="D3847" s="1" t="s">
        <v>350</v>
      </c>
      <c r="E3847" s="1" t="s">
        <v>289</v>
      </c>
      <c r="F3847" s="1" t="s">
        <v>8</v>
      </c>
      <c r="G3847" s="1" t="s">
        <v>353</v>
      </c>
      <c r="H3847" s="1" t="s">
        <v>306</v>
      </c>
      <c r="I3847" s="1" t="s">
        <v>307</v>
      </c>
      <c r="J3847" s="1"/>
      <c r="K3847" s="7"/>
    </row>
    <row r="3848" spans="1:11" x14ac:dyDescent="0.2">
      <c r="A3848" s="1">
        <v>3847</v>
      </c>
      <c r="B3848" s="1" t="s">
        <v>657</v>
      </c>
      <c r="C3848" s="1">
        <v>15</v>
      </c>
      <c r="D3848" s="1" t="s">
        <v>350</v>
      </c>
      <c r="E3848" s="1" t="s">
        <v>289</v>
      </c>
      <c r="F3848" s="1" t="s">
        <v>1</v>
      </c>
      <c r="G3848" s="1" t="s">
        <v>353</v>
      </c>
      <c r="H3848" s="1" t="s">
        <v>308</v>
      </c>
      <c r="I3848" s="1" t="s">
        <v>309</v>
      </c>
      <c r="J3848" s="1"/>
      <c r="K3848" s="7"/>
    </row>
    <row r="3849" spans="1:11" x14ac:dyDescent="0.2">
      <c r="A3849" s="1">
        <v>3848</v>
      </c>
      <c r="B3849" s="1" t="s">
        <v>657</v>
      </c>
      <c r="C3849" s="1">
        <v>15</v>
      </c>
      <c r="D3849" s="1" t="s">
        <v>350</v>
      </c>
      <c r="E3849" s="1" t="s">
        <v>289</v>
      </c>
      <c r="F3849" s="1" t="s">
        <v>1</v>
      </c>
      <c r="G3849" s="1" t="s">
        <v>353</v>
      </c>
      <c r="H3849" s="1" t="s">
        <v>310</v>
      </c>
      <c r="I3849" s="1" t="s">
        <v>311</v>
      </c>
      <c r="J3849" s="1"/>
      <c r="K3849" s="7"/>
    </row>
    <row r="3850" spans="1:11" x14ac:dyDescent="0.2">
      <c r="A3850" s="1">
        <v>3849</v>
      </c>
      <c r="B3850" s="1" t="s">
        <v>657</v>
      </c>
      <c r="C3850" s="1">
        <v>15</v>
      </c>
      <c r="D3850" s="1" t="s">
        <v>350</v>
      </c>
      <c r="E3850" s="1" t="s">
        <v>289</v>
      </c>
      <c r="F3850" s="1" t="s">
        <v>1</v>
      </c>
      <c r="G3850" s="1" t="s">
        <v>353</v>
      </c>
      <c r="H3850" s="1" t="s">
        <v>312</v>
      </c>
      <c r="I3850" s="1" t="s">
        <v>313</v>
      </c>
      <c r="J3850" s="1"/>
      <c r="K3850" s="7"/>
    </row>
    <row r="3851" spans="1:11" x14ac:dyDescent="0.2">
      <c r="A3851" s="1">
        <v>3850</v>
      </c>
      <c r="B3851" s="1" t="s">
        <v>658</v>
      </c>
      <c r="C3851" s="1">
        <v>73</v>
      </c>
      <c r="D3851" s="1" t="s">
        <v>351</v>
      </c>
      <c r="E3851" s="1" t="s">
        <v>0</v>
      </c>
      <c r="F3851" s="1" t="s">
        <v>1</v>
      </c>
      <c r="G3851" s="1" t="s">
        <v>353</v>
      </c>
      <c r="H3851" s="1" t="s">
        <v>2</v>
      </c>
      <c r="I3851" s="1" t="s">
        <v>3</v>
      </c>
      <c r="J3851" s="1"/>
      <c r="K3851" s="7"/>
    </row>
    <row r="3852" spans="1:11" x14ac:dyDescent="0.2">
      <c r="A3852" s="1">
        <v>3851</v>
      </c>
      <c r="B3852" s="1" t="s">
        <v>658</v>
      </c>
      <c r="C3852" s="1">
        <v>73</v>
      </c>
      <c r="D3852" s="1" t="s">
        <v>351</v>
      </c>
      <c r="E3852" s="1" t="s">
        <v>0</v>
      </c>
      <c r="F3852" s="1" t="s">
        <v>1</v>
      </c>
      <c r="G3852" s="1" t="s">
        <v>353</v>
      </c>
      <c r="H3852" s="1" t="s">
        <v>4</v>
      </c>
      <c r="I3852" s="1" t="s">
        <v>5</v>
      </c>
      <c r="J3852" s="1"/>
      <c r="K3852" s="7"/>
    </row>
    <row r="3853" spans="1:11" x14ac:dyDescent="0.2">
      <c r="A3853" s="1">
        <v>3852</v>
      </c>
      <c r="B3853" s="1" t="s">
        <v>658</v>
      </c>
      <c r="C3853" s="1">
        <v>73</v>
      </c>
      <c r="D3853" s="1" t="s">
        <v>351</v>
      </c>
      <c r="E3853" s="1" t="s">
        <v>0</v>
      </c>
      <c r="F3853" s="1" t="s">
        <v>1</v>
      </c>
      <c r="G3853" s="1" t="s">
        <v>353</v>
      </c>
      <c r="H3853" s="1" t="s">
        <v>6</v>
      </c>
      <c r="I3853" s="1" t="s">
        <v>7</v>
      </c>
      <c r="J3853" s="1"/>
      <c r="K3853" s="7"/>
    </row>
    <row r="3854" spans="1:11" x14ac:dyDescent="0.2">
      <c r="A3854" s="1">
        <v>3853</v>
      </c>
      <c r="B3854" s="1" t="s">
        <v>658</v>
      </c>
      <c r="C3854" s="1">
        <v>73</v>
      </c>
      <c r="D3854" s="1" t="s">
        <v>351</v>
      </c>
      <c r="E3854" s="1" t="s">
        <v>0</v>
      </c>
      <c r="F3854" s="1" t="s">
        <v>8</v>
      </c>
      <c r="G3854" s="1" t="s">
        <v>353</v>
      </c>
      <c r="H3854" s="1" t="s">
        <v>9</v>
      </c>
      <c r="I3854" s="1" t="s">
        <v>10</v>
      </c>
      <c r="J3854" s="1"/>
      <c r="K3854" s="7">
        <v>0</v>
      </c>
    </row>
    <row r="3855" spans="1:11" x14ac:dyDescent="0.2">
      <c r="A3855" s="1">
        <v>3854</v>
      </c>
      <c r="B3855" s="1" t="s">
        <v>658</v>
      </c>
      <c r="C3855" s="1">
        <v>73</v>
      </c>
      <c r="D3855" s="1" t="s">
        <v>351</v>
      </c>
      <c r="E3855" s="1" t="s">
        <v>0</v>
      </c>
      <c r="F3855" s="1" t="s">
        <v>1</v>
      </c>
      <c r="G3855" s="1" t="s">
        <v>353</v>
      </c>
      <c r="H3855" s="1" t="s">
        <v>11</v>
      </c>
      <c r="I3855" s="1" t="s">
        <v>12</v>
      </c>
      <c r="J3855" s="1"/>
      <c r="K3855" s="7"/>
    </row>
    <row r="3856" spans="1:11" x14ac:dyDescent="0.2">
      <c r="A3856" s="1">
        <v>3855</v>
      </c>
      <c r="B3856" s="1" t="s">
        <v>658</v>
      </c>
      <c r="C3856" s="1">
        <v>73</v>
      </c>
      <c r="D3856" s="1" t="s">
        <v>351</v>
      </c>
      <c r="E3856" s="1" t="s">
        <v>0</v>
      </c>
      <c r="F3856" s="1" t="s">
        <v>1</v>
      </c>
      <c r="G3856" s="1" t="s">
        <v>353</v>
      </c>
      <c r="H3856" s="1" t="s">
        <v>13</v>
      </c>
      <c r="I3856" s="1" t="s">
        <v>14</v>
      </c>
      <c r="J3856" s="1"/>
      <c r="K3856" s="7"/>
    </row>
    <row r="3857" spans="1:11" x14ac:dyDescent="0.2">
      <c r="A3857" s="1">
        <v>3856</v>
      </c>
      <c r="B3857" s="1" t="s">
        <v>658</v>
      </c>
      <c r="C3857" s="1">
        <v>73</v>
      </c>
      <c r="D3857" s="1" t="s">
        <v>351</v>
      </c>
      <c r="E3857" s="1" t="s">
        <v>0</v>
      </c>
      <c r="F3857" s="1" t="s">
        <v>8</v>
      </c>
      <c r="G3857" s="1" t="s">
        <v>353</v>
      </c>
      <c r="H3857" s="1" t="s">
        <v>15</v>
      </c>
      <c r="I3857" s="1" t="s">
        <v>16</v>
      </c>
      <c r="J3857" s="1"/>
      <c r="K3857" s="7">
        <v>0</v>
      </c>
    </row>
    <row r="3858" spans="1:11" x14ac:dyDescent="0.2">
      <c r="A3858" s="1">
        <v>3857</v>
      </c>
      <c r="B3858" s="1" t="s">
        <v>658</v>
      </c>
      <c r="C3858" s="1">
        <v>73</v>
      </c>
      <c r="D3858" s="1" t="s">
        <v>351</v>
      </c>
      <c r="E3858" s="1" t="s">
        <v>0</v>
      </c>
      <c r="F3858" s="1" t="s">
        <v>1</v>
      </c>
      <c r="G3858" s="1" t="s">
        <v>353</v>
      </c>
      <c r="H3858" s="1" t="s">
        <v>17</v>
      </c>
      <c r="I3858" s="1" t="s">
        <v>18</v>
      </c>
      <c r="J3858" s="1"/>
      <c r="K3858" s="7"/>
    </row>
    <row r="3859" spans="1:11" x14ac:dyDescent="0.2">
      <c r="A3859" s="1">
        <v>3858</v>
      </c>
      <c r="B3859" s="1" t="s">
        <v>658</v>
      </c>
      <c r="C3859" s="1">
        <v>73</v>
      </c>
      <c r="D3859" s="1" t="s">
        <v>351</v>
      </c>
      <c r="E3859" s="1" t="s">
        <v>0</v>
      </c>
      <c r="F3859" s="1" t="s">
        <v>1</v>
      </c>
      <c r="G3859" s="1" t="s">
        <v>353</v>
      </c>
      <c r="H3859" s="1" t="s">
        <v>19</v>
      </c>
      <c r="I3859" s="1" t="s">
        <v>20</v>
      </c>
      <c r="J3859" s="1"/>
      <c r="K3859" s="7"/>
    </row>
    <row r="3860" spans="1:11" x14ac:dyDescent="0.2">
      <c r="A3860" s="1">
        <v>3859</v>
      </c>
      <c r="B3860" s="1" t="s">
        <v>658</v>
      </c>
      <c r="C3860" s="1">
        <v>73</v>
      </c>
      <c r="D3860" s="1" t="s">
        <v>351</v>
      </c>
      <c r="E3860" s="1" t="s">
        <v>0</v>
      </c>
      <c r="F3860" s="1" t="s">
        <v>1</v>
      </c>
      <c r="G3860" s="1" t="s">
        <v>353</v>
      </c>
      <c r="H3860" s="1" t="s">
        <v>21</v>
      </c>
      <c r="I3860" s="1" t="s">
        <v>22</v>
      </c>
      <c r="J3860" s="1"/>
      <c r="K3860" s="7"/>
    </row>
    <row r="3861" spans="1:11" x14ac:dyDescent="0.2">
      <c r="A3861" s="1">
        <v>3860</v>
      </c>
      <c r="B3861" s="1" t="s">
        <v>658</v>
      </c>
      <c r="C3861" s="1">
        <v>73</v>
      </c>
      <c r="D3861" s="1" t="s">
        <v>351</v>
      </c>
      <c r="E3861" s="1" t="s">
        <v>0</v>
      </c>
      <c r="F3861" s="1" t="s">
        <v>1</v>
      </c>
      <c r="G3861" s="1" t="s">
        <v>353</v>
      </c>
      <c r="H3861" s="1" t="s">
        <v>23</v>
      </c>
      <c r="I3861" s="1" t="s">
        <v>24</v>
      </c>
      <c r="J3861" s="1"/>
      <c r="K3861" s="7">
        <v>366426</v>
      </c>
    </row>
    <row r="3862" spans="1:11" x14ac:dyDescent="0.2">
      <c r="A3862" s="1">
        <v>3861</v>
      </c>
      <c r="B3862" s="1" t="s">
        <v>658</v>
      </c>
      <c r="C3862" s="1">
        <v>73</v>
      </c>
      <c r="D3862" s="1" t="s">
        <v>351</v>
      </c>
      <c r="E3862" s="1" t="s">
        <v>0</v>
      </c>
      <c r="F3862" s="1" t="s">
        <v>1</v>
      </c>
      <c r="G3862" s="1" t="s">
        <v>353</v>
      </c>
      <c r="H3862" s="1" t="s">
        <v>25</v>
      </c>
      <c r="I3862" s="1" t="s">
        <v>26</v>
      </c>
      <c r="J3862" s="1"/>
      <c r="K3862" s="7"/>
    </row>
    <row r="3863" spans="1:11" x14ac:dyDescent="0.2">
      <c r="A3863" s="1">
        <v>3862</v>
      </c>
      <c r="B3863" s="1" t="s">
        <v>658</v>
      </c>
      <c r="C3863" s="1">
        <v>73</v>
      </c>
      <c r="D3863" s="1" t="s">
        <v>351</v>
      </c>
      <c r="E3863" s="1" t="s">
        <v>0</v>
      </c>
      <c r="F3863" s="1" t="s">
        <v>1</v>
      </c>
      <c r="G3863" s="1" t="s">
        <v>353</v>
      </c>
      <c r="H3863" s="1" t="s">
        <v>27</v>
      </c>
      <c r="I3863" s="1" t="s">
        <v>28</v>
      </c>
      <c r="J3863" s="1"/>
      <c r="K3863" s="7"/>
    </row>
    <row r="3864" spans="1:11" x14ac:dyDescent="0.2">
      <c r="A3864" s="1">
        <v>3863</v>
      </c>
      <c r="B3864" s="1" t="s">
        <v>658</v>
      </c>
      <c r="C3864" s="1">
        <v>73</v>
      </c>
      <c r="D3864" s="1" t="s">
        <v>351</v>
      </c>
      <c r="E3864" s="1" t="s">
        <v>0</v>
      </c>
      <c r="F3864" s="1" t="s">
        <v>1</v>
      </c>
      <c r="G3864" s="1" t="s">
        <v>353</v>
      </c>
      <c r="H3864" s="1" t="s">
        <v>29</v>
      </c>
      <c r="I3864" s="1" t="s">
        <v>30</v>
      </c>
      <c r="J3864" s="1"/>
      <c r="K3864" s="7"/>
    </row>
    <row r="3865" spans="1:11" x14ac:dyDescent="0.2">
      <c r="A3865" s="1">
        <v>3864</v>
      </c>
      <c r="B3865" s="1" t="s">
        <v>658</v>
      </c>
      <c r="C3865" s="1">
        <v>73</v>
      </c>
      <c r="D3865" s="1" t="s">
        <v>351</v>
      </c>
      <c r="E3865" s="1" t="s">
        <v>0</v>
      </c>
      <c r="F3865" s="1" t="s">
        <v>1</v>
      </c>
      <c r="G3865" s="1" t="s">
        <v>353</v>
      </c>
      <c r="H3865" s="1" t="s">
        <v>31</v>
      </c>
      <c r="I3865" s="1" t="s">
        <v>32</v>
      </c>
      <c r="J3865" s="1"/>
      <c r="K3865" s="7"/>
    </row>
    <row r="3866" spans="1:11" x14ac:dyDescent="0.2">
      <c r="A3866" s="1">
        <v>3865</v>
      </c>
      <c r="B3866" s="1" t="s">
        <v>658</v>
      </c>
      <c r="C3866" s="1">
        <v>73</v>
      </c>
      <c r="D3866" s="1" t="s">
        <v>351</v>
      </c>
      <c r="E3866" s="1" t="s">
        <v>0</v>
      </c>
      <c r="F3866" s="1" t="s">
        <v>1</v>
      </c>
      <c r="G3866" s="1" t="s">
        <v>353</v>
      </c>
      <c r="H3866" s="1" t="s">
        <v>33</v>
      </c>
      <c r="I3866" s="1" t="s">
        <v>34</v>
      </c>
      <c r="J3866" s="1"/>
      <c r="K3866" s="7"/>
    </row>
    <row r="3867" spans="1:11" x14ac:dyDescent="0.2">
      <c r="A3867" s="1">
        <v>3866</v>
      </c>
      <c r="B3867" s="1" t="s">
        <v>658</v>
      </c>
      <c r="C3867" s="1">
        <v>73</v>
      </c>
      <c r="D3867" s="1" t="s">
        <v>351</v>
      </c>
      <c r="E3867" s="1" t="s">
        <v>0</v>
      </c>
      <c r="F3867" s="1" t="s">
        <v>1</v>
      </c>
      <c r="G3867" s="1" t="s">
        <v>353</v>
      </c>
      <c r="H3867" s="1" t="s">
        <v>35</v>
      </c>
      <c r="I3867" s="1" t="s">
        <v>36</v>
      </c>
      <c r="J3867" s="1"/>
      <c r="K3867" s="7"/>
    </row>
    <row r="3868" spans="1:11" x14ac:dyDescent="0.2">
      <c r="A3868" s="1">
        <v>3867</v>
      </c>
      <c r="B3868" s="1" t="s">
        <v>658</v>
      </c>
      <c r="C3868" s="1">
        <v>73</v>
      </c>
      <c r="D3868" s="1" t="s">
        <v>351</v>
      </c>
      <c r="E3868" s="1" t="s">
        <v>0</v>
      </c>
      <c r="F3868" s="1" t="s">
        <v>1</v>
      </c>
      <c r="G3868" s="1" t="s">
        <v>353</v>
      </c>
      <c r="H3868" s="1" t="s">
        <v>37</v>
      </c>
      <c r="I3868" s="1" t="s">
        <v>38</v>
      </c>
      <c r="J3868" s="1"/>
      <c r="K3868" s="7"/>
    </row>
    <row r="3869" spans="1:11" x14ac:dyDescent="0.2">
      <c r="A3869" s="1">
        <v>3868</v>
      </c>
      <c r="B3869" s="1" t="s">
        <v>658</v>
      </c>
      <c r="C3869" s="1">
        <v>73</v>
      </c>
      <c r="D3869" s="1" t="s">
        <v>351</v>
      </c>
      <c r="E3869" s="1" t="s">
        <v>0</v>
      </c>
      <c r="F3869" s="1" t="s">
        <v>1</v>
      </c>
      <c r="G3869" s="1" t="s">
        <v>353</v>
      </c>
      <c r="H3869" s="1" t="s">
        <v>39</v>
      </c>
      <c r="I3869" s="1" t="s">
        <v>40</v>
      </c>
      <c r="J3869" s="1"/>
      <c r="K3869" s="7"/>
    </row>
    <row r="3870" spans="1:11" x14ac:dyDescent="0.2">
      <c r="A3870" s="1">
        <v>3869</v>
      </c>
      <c r="B3870" s="1" t="s">
        <v>658</v>
      </c>
      <c r="C3870" s="1">
        <v>73</v>
      </c>
      <c r="D3870" s="1" t="s">
        <v>351</v>
      </c>
      <c r="E3870" s="1" t="s">
        <v>0</v>
      </c>
      <c r="F3870" s="1" t="s">
        <v>1</v>
      </c>
      <c r="G3870" s="1" t="s">
        <v>353</v>
      </c>
      <c r="H3870" s="1" t="s">
        <v>41</v>
      </c>
      <c r="I3870" s="1" t="s">
        <v>42</v>
      </c>
      <c r="J3870" s="1"/>
      <c r="K3870" s="7"/>
    </row>
    <row r="3871" spans="1:11" x14ac:dyDescent="0.2">
      <c r="A3871" s="1">
        <v>3870</v>
      </c>
      <c r="B3871" s="1" t="s">
        <v>658</v>
      </c>
      <c r="C3871" s="1">
        <v>73</v>
      </c>
      <c r="D3871" s="1" t="s">
        <v>351</v>
      </c>
      <c r="E3871" s="1" t="s">
        <v>0</v>
      </c>
      <c r="F3871" s="1" t="s">
        <v>1</v>
      </c>
      <c r="G3871" s="1" t="s">
        <v>353</v>
      </c>
      <c r="H3871" s="1" t="s">
        <v>43</v>
      </c>
      <c r="I3871" s="1" t="s">
        <v>44</v>
      </c>
      <c r="J3871" s="1"/>
      <c r="K3871" s="7"/>
    </row>
    <row r="3872" spans="1:11" x14ac:dyDescent="0.2">
      <c r="A3872" s="1">
        <v>3871</v>
      </c>
      <c r="B3872" s="1" t="s">
        <v>658</v>
      </c>
      <c r="C3872" s="1">
        <v>73</v>
      </c>
      <c r="D3872" s="1" t="s">
        <v>351</v>
      </c>
      <c r="E3872" s="1" t="s">
        <v>0</v>
      </c>
      <c r="F3872" s="1" t="s">
        <v>1</v>
      </c>
      <c r="G3872" s="1" t="s">
        <v>353</v>
      </c>
      <c r="H3872" s="1" t="s">
        <v>45</v>
      </c>
      <c r="I3872" s="1" t="s">
        <v>46</v>
      </c>
      <c r="J3872" s="1"/>
      <c r="K3872" s="7"/>
    </row>
    <row r="3873" spans="1:11" x14ac:dyDescent="0.2">
      <c r="A3873" s="1">
        <v>3872</v>
      </c>
      <c r="B3873" s="1" t="s">
        <v>658</v>
      </c>
      <c r="C3873" s="1">
        <v>73</v>
      </c>
      <c r="D3873" s="1" t="s">
        <v>351</v>
      </c>
      <c r="E3873" s="1" t="s">
        <v>0</v>
      </c>
      <c r="F3873" s="1" t="s">
        <v>1</v>
      </c>
      <c r="G3873" s="1" t="s">
        <v>353</v>
      </c>
      <c r="H3873" s="1" t="s">
        <v>47</v>
      </c>
      <c r="I3873" s="1" t="s">
        <v>48</v>
      </c>
      <c r="J3873" s="1"/>
      <c r="K3873" s="7"/>
    </row>
    <row r="3874" spans="1:11" x14ac:dyDescent="0.2">
      <c r="A3874" s="1">
        <v>3873</v>
      </c>
      <c r="B3874" s="1" t="s">
        <v>658</v>
      </c>
      <c r="C3874" s="1">
        <v>73</v>
      </c>
      <c r="D3874" s="1" t="s">
        <v>351</v>
      </c>
      <c r="E3874" s="1" t="s">
        <v>0</v>
      </c>
      <c r="F3874" s="1" t="s">
        <v>1</v>
      </c>
      <c r="G3874" s="1" t="s">
        <v>353</v>
      </c>
      <c r="H3874" s="1" t="s">
        <v>49</v>
      </c>
      <c r="I3874" s="1" t="s">
        <v>50</v>
      </c>
      <c r="J3874" s="1"/>
      <c r="K3874" s="7"/>
    </row>
    <row r="3875" spans="1:11" x14ac:dyDescent="0.2">
      <c r="A3875" s="1">
        <v>3874</v>
      </c>
      <c r="B3875" s="1" t="s">
        <v>658</v>
      </c>
      <c r="C3875" s="1">
        <v>73</v>
      </c>
      <c r="D3875" s="1" t="s">
        <v>351</v>
      </c>
      <c r="E3875" s="1" t="s">
        <v>0</v>
      </c>
      <c r="F3875" s="1" t="s">
        <v>1</v>
      </c>
      <c r="G3875" s="1" t="s">
        <v>353</v>
      </c>
      <c r="H3875" s="1" t="s">
        <v>51</v>
      </c>
      <c r="I3875" s="1" t="s">
        <v>52</v>
      </c>
      <c r="J3875" s="1"/>
      <c r="K3875" s="7"/>
    </row>
    <row r="3876" spans="1:11" x14ac:dyDescent="0.2">
      <c r="A3876" s="1">
        <v>3875</v>
      </c>
      <c r="B3876" s="1" t="s">
        <v>658</v>
      </c>
      <c r="C3876" s="1">
        <v>73</v>
      </c>
      <c r="D3876" s="1" t="s">
        <v>351</v>
      </c>
      <c r="E3876" s="1" t="s">
        <v>0</v>
      </c>
      <c r="F3876" s="1" t="s">
        <v>1</v>
      </c>
      <c r="G3876" s="1" t="s">
        <v>353</v>
      </c>
      <c r="H3876" s="1" t="s">
        <v>53</v>
      </c>
      <c r="I3876" s="1" t="s">
        <v>54</v>
      </c>
      <c r="J3876" s="1"/>
      <c r="K3876" s="7"/>
    </row>
    <row r="3877" spans="1:11" x14ac:dyDescent="0.2">
      <c r="A3877" s="1">
        <v>3876</v>
      </c>
      <c r="B3877" s="1" t="s">
        <v>658</v>
      </c>
      <c r="C3877" s="1">
        <v>73</v>
      </c>
      <c r="D3877" s="1" t="s">
        <v>351</v>
      </c>
      <c r="E3877" s="1" t="s">
        <v>0</v>
      </c>
      <c r="F3877" s="1" t="s">
        <v>1</v>
      </c>
      <c r="G3877" s="1" t="s">
        <v>353</v>
      </c>
      <c r="H3877" s="1" t="s">
        <v>55</v>
      </c>
      <c r="I3877" s="1" t="s">
        <v>56</v>
      </c>
      <c r="J3877" s="1"/>
      <c r="K3877" s="7"/>
    </row>
    <row r="3878" spans="1:11" x14ac:dyDescent="0.2">
      <c r="A3878" s="1">
        <v>3877</v>
      </c>
      <c r="B3878" s="1" t="s">
        <v>658</v>
      </c>
      <c r="C3878" s="1">
        <v>73</v>
      </c>
      <c r="D3878" s="1" t="s">
        <v>351</v>
      </c>
      <c r="E3878" s="1" t="s">
        <v>0</v>
      </c>
      <c r="F3878" s="1" t="s">
        <v>1</v>
      </c>
      <c r="G3878" s="1" t="s">
        <v>353</v>
      </c>
      <c r="H3878" s="1" t="s">
        <v>57</v>
      </c>
      <c r="I3878" s="1" t="s">
        <v>58</v>
      </c>
      <c r="J3878" s="1"/>
      <c r="K3878" s="7"/>
    </row>
    <row r="3879" spans="1:11" x14ac:dyDescent="0.2">
      <c r="A3879" s="1">
        <v>3878</v>
      </c>
      <c r="B3879" s="1" t="s">
        <v>658</v>
      </c>
      <c r="C3879" s="1">
        <v>73</v>
      </c>
      <c r="D3879" s="1" t="s">
        <v>351</v>
      </c>
      <c r="E3879" s="1" t="s">
        <v>0</v>
      </c>
      <c r="F3879" s="1" t="s">
        <v>1</v>
      </c>
      <c r="G3879" s="1" t="s">
        <v>353</v>
      </c>
      <c r="H3879" s="1" t="s">
        <v>59</v>
      </c>
      <c r="I3879" s="1" t="s">
        <v>60</v>
      </c>
      <c r="J3879" s="1"/>
      <c r="K3879" s="7">
        <v>360</v>
      </c>
    </row>
    <row r="3880" spans="1:11" x14ac:dyDescent="0.2">
      <c r="A3880" s="1">
        <v>3879</v>
      </c>
      <c r="B3880" s="1" t="s">
        <v>658</v>
      </c>
      <c r="C3880" s="1">
        <v>73</v>
      </c>
      <c r="D3880" s="1" t="s">
        <v>351</v>
      </c>
      <c r="E3880" s="1" t="s">
        <v>0</v>
      </c>
      <c r="F3880" s="1" t="s">
        <v>1</v>
      </c>
      <c r="G3880" s="1" t="s">
        <v>353</v>
      </c>
      <c r="H3880" s="1" t="s">
        <v>61</v>
      </c>
      <c r="I3880" s="1" t="s">
        <v>62</v>
      </c>
      <c r="J3880" s="1"/>
      <c r="K3880" s="7"/>
    </row>
    <row r="3881" spans="1:11" x14ac:dyDescent="0.2">
      <c r="A3881" s="1">
        <v>3880</v>
      </c>
      <c r="B3881" s="1" t="s">
        <v>658</v>
      </c>
      <c r="C3881" s="1">
        <v>73</v>
      </c>
      <c r="D3881" s="1" t="s">
        <v>351</v>
      </c>
      <c r="E3881" s="1" t="s">
        <v>0</v>
      </c>
      <c r="F3881" s="1" t="s">
        <v>1</v>
      </c>
      <c r="G3881" s="1" t="s">
        <v>353</v>
      </c>
      <c r="H3881" s="1" t="s">
        <v>63</v>
      </c>
      <c r="I3881" s="1" t="s">
        <v>64</v>
      </c>
      <c r="J3881" s="1"/>
      <c r="K3881" s="7"/>
    </row>
    <row r="3882" spans="1:11" x14ac:dyDescent="0.2">
      <c r="A3882" s="1">
        <v>3881</v>
      </c>
      <c r="B3882" s="1" t="s">
        <v>658</v>
      </c>
      <c r="C3882" s="1">
        <v>73</v>
      </c>
      <c r="D3882" s="1" t="s">
        <v>351</v>
      </c>
      <c r="E3882" s="1" t="s">
        <v>0</v>
      </c>
      <c r="F3882" s="1" t="s">
        <v>1</v>
      </c>
      <c r="G3882" s="1" t="s">
        <v>353</v>
      </c>
      <c r="H3882" s="1" t="s">
        <v>65</v>
      </c>
      <c r="I3882" s="1" t="s">
        <v>66</v>
      </c>
      <c r="J3882" s="1"/>
      <c r="K3882" s="7"/>
    </row>
    <row r="3883" spans="1:11" x14ac:dyDescent="0.2">
      <c r="A3883" s="1">
        <v>3882</v>
      </c>
      <c r="B3883" s="1" t="s">
        <v>658</v>
      </c>
      <c r="C3883" s="1">
        <v>73</v>
      </c>
      <c r="D3883" s="1" t="s">
        <v>351</v>
      </c>
      <c r="E3883" s="1" t="s">
        <v>0</v>
      </c>
      <c r="F3883" s="1" t="s">
        <v>1</v>
      </c>
      <c r="G3883" s="1" t="s">
        <v>353</v>
      </c>
      <c r="H3883" s="1" t="s">
        <v>67</v>
      </c>
      <c r="I3883" s="1" t="s">
        <v>68</v>
      </c>
      <c r="J3883" s="1"/>
      <c r="K3883" s="7"/>
    </row>
    <row r="3884" spans="1:11" x14ac:dyDescent="0.2">
      <c r="A3884" s="1">
        <v>3883</v>
      </c>
      <c r="B3884" s="1" t="s">
        <v>658</v>
      </c>
      <c r="C3884" s="1">
        <v>73</v>
      </c>
      <c r="D3884" s="1" t="s">
        <v>351</v>
      </c>
      <c r="E3884" s="1" t="s">
        <v>0</v>
      </c>
      <c r="F3884" s="1" t="s">
        <v>1</v>
      </c>
      <c r="G3884" s="1" t="s">
        <v>353</v>
      </c>
      <c r="H3884" s="1" t="s">
        <v>69</v>
      </c>
      <c r="I3884" s="1" t="s">
        <v>70</v>
      </c>
      <c r="J3884" s="1"/>
      <c r="K3884" s="7"/>
    </row>
    <row r="3885" spans="1:11" x14ac:dyDescent="0.2">
      <c r="A3885" s="1">
        <v>3884</v>
      </c>
      <c r="B3885" s="1" t="s">
        <v>658</v>
      </c>
      <c r="C3885" s="1">
        <v>73</v>
      </c>
      <c r="D3885" s="1" t="s">
        <v>351</v>
      </c>
      <c r="E3885" s="1" t="s">
        <v>0</v>
      </c>
      <c r="F3885" s="1" t="s">
        <v>1</v>
      </c>
      <c r="G3885" s="1" t="s">
        <v>353</v>
      </c>
      <c r="H3885" s="1" t="s">
        <v>71</v>
      </c>
      <c r="I3885" s="1" t="s">
        <v>72</v>
      </c>
      <c r="J3885" s="1"/>
      <c r="K3885" s="7"/>
    </row>
    <row r="3886" spans="1:11" x14ac:dyDescent="0.2">
      <c r="A3886" s="1">
        <v>3885</v>
      </c>
      <c r="B3886" s="1" t="s">
        <v>658</v>
      </c>
      <c r="C3886" s="1">
        <v>73</v>
      </c>
      <c r="D3886" s="1" t="s">
        <v>351</v>
      </c>
      <c r="E3886" s="1" t="s">
        <v>0</v>
      </c>
      <c r="F3886" s="1" t="s">
        <v>1</v>
      </c>
      <c r="G3886" s="1" t="s">
        <v>353</v>
      </c>
      <c r="H3886" s="1" t="s">
        <v>73</v>
      </c>
      <c r="I3886" s="1" t="s">
        <v>74</v>
      </c>
      <c r="J3886" s="1"/>
      <c r="K3886" s="7"/>
    </row>
    <row r="3887" spans="1:11" x14ac:dyDescent="0.2">
      <c r="A3887" s="1">
        <v>3886</v>
      </c>
      <c r="B3887" s="1" t="s">
        <v>658</v>
      </c>
      <c r="C3887" s="1">
        <v>73</v>
      </c>
      <c r="D3887" s="1" t="s">
        <v>351</v>
      </c>
      <c r="E3887" s="1" t="s">
        <v>0</v>
      </c>
      <c r="F3887" s="1" t="s">
        <v>1</v>
      </c>
      <c r="G3887" s="1" t="s">
        <v>353</v>
      </c>
      <c r="H3887" s="1" t="s">
        <v>75</v>
      </c>
      <c r="I3887" s="1" t="s">
        <v>76</v>
      </c>
      <c r="J3887" s="1"/>
      <c r="K3887" s="7"/>
    </row>
    <row r="3888" spans="1:11" x14ac:dyDescent="0.2">
      <c r="A3888" s="1">
        <v>3887</v>
      </c>
      <c r="B3888" s="1" t="s">
        <v>658</v>
      </c>
      <c r="C3888" s="1">
        <v>73</v>
      </c>
      <c r="D3888" s="1" t="s">
        <v>351</v>
      </c>
      <c r="E3888" s="1" t="s">
        <v>0</v>
      </c>
      <c r="F3888" s="1" t="s">
        <v>1</v>
      </c>
      <c r="G3888" s="1" t="s">
        <v>353</v>
      </c>
      <c r="H3888" s="1" t="s">
        <v>77</v>
      </c>
      <c r="I3888" s="1" t="s">
        <v>78</v>
      </c>
      <c r="J3888" s="1"/>
      <c r="K3888" s="7"/>
    </row>
    <row r="3889" spans="1:11" x14ac:dyDescent="0.2">
      <c r="A3889" s="1">
        <v>3888</v>
      </c>
      <c r="B3889" s="1" t="s">
        <v>658</v>
      </c>
      <c r="C3889" s="1">
        <v>73</v>
      </c>
      <c r="D3889" s="1" t="s">
        <v>351</v>
      </c>
      <c r="E3889" s="1" t="s">
        <v>0</v>
      </c>
      <c r="F3889" s="1" t="s">
        <v>1</v>
      </c>
      <c r="G3889" s="1" t="s">
        <v>353</v>
      </c>
      <c r="H3889" s="1" t="s">
        <v>79</v>
      </c>
      <c r="I3889" s="1" t="s">
        <v>80</v>
      </c>
      <c r="J3889" s="1"/>
      <c r="K3889" s="7"/>
    </row>
    <row r="3890" spans="1:11" x14ac:dyDescent="0.2">
      <c r="A3890" s="1">
        <v>3889</v>
      </c>
      <c r="B3890" s="1" t="s">
        <v>658</v>
      </c>
      <c r="C3890" s="1">
        <v>73</v>
      </c>
      <c r="D3890" s="1" t="s">
        <v>351</v>
      </c>
      <c r="E3890" s="1" t="s">
        <v>0</v>
      </c>
      <c r="F3890" s="1" t="s">
        <v>1</v>
      </c>
      <c r="G3890" s="1" t="s">
        <v>353</v>
      </c>
      <c r="H3890" s="1" t="s">
        <v>81</v>
      </c>
      <c r="I3890" s="1" t="s">
        <v>82</v>
      </c>
      <c r="J3890" s="1"/>
      <c r="K3890" s="7"/>
    </row>
    <row r="3891" spans="1:11" x14ac:dyDescent="0.2">
      <c r="A3891" s="1">
        <v>3890</v>
      </c>
      <c r="B3891" s="1" t="s">
        <v>658</v>
      </c>
      <c r="C3891" s="1">
        <v>73</v>
      </c>
      <c r="D3891" s="1" t="s">
        <v>351</v>
      </c>
      <c r="E3891" s="1" t="s">
        <v>0</v>
      </c>
      <c r="F3891" s="1" t="s">
        <v>1</v>
      </c>
      <c r="G3891" s="1" t="s">
        <v>353</v>
      </c>
      <c r="H3891" s="1" t="s">
        <v>83</v>
      </c>
      <c r="I3891" s="1" t="s">
        <v>84</v>
      </c>
      <c r="J3891" s="1"/>
      <c r="K3891" s="7"/>
    </row>
    <row r="3892" spans="1:11" x14ac:dyDescent="0.2">
      <c r="A3892" s="1">
        <v>3891</v>
      </c>
      <c r="B3892" s="1" t="s">
        <v>658</v>
      </c>
      <c r="C3892" s="1">
        <v>73</v>
      </c>
      <c r="D3892" s="1" t="s">
        <v>351</v>
      </c>
      <c r="E3892" s="1" t="s">
        <v>0</v>
      </c>
      <c r="F3892" s="1" t="s">
        <v>1</v>
      </c>
      <c r="G3892" s="1" t="s">
        <v>353</v>
      </c>
      <c r="H3892" s="1" t="s">
        <v>85</v>
      </c>
      <c r="I3892" s="1" t="s">
        <v>86</v>
      </c>
      <c r="J3892" s="1"/>
      <c r="K3892" s="7"/>
    </row>
    <row r="3893" spans="1:11" x14ac:dyDescent="0.2">
      <c r="A3893" s="1">
        <v>3892</v>
      </c>
      <c r="B3893" s="1" t="s">
        <v>658</v>
      </c>
      <c r="C3893" s="1">
        <v>73</v>
      </c>
      <c r="D3893" s="1" t="s">
        <v>351</v>
      </c>
      <c r="E3893" s="1" t="s">
        <v>0</v>
      </c>
      <c r="F3893" s="1" t="s">
        <v>8</v>
      </c>
      <c r="G3893" s="1" t="s">
        <v>353</v>
      </c>
      <c r="H3893" s="1" t="s">
        <v>87</v>
      </c>
      <c r="I3893" s="1" t="s">
        <v>88</v>
      </c>
      <c r="J3893" s="1"/>
      <c r="K3893" s="7">
        <v>366786</v>
      </c>
    </row>
    <row r="3894" spans="1:11" x14ac:dyDescent="0.2">
      <c r="A3894" s="1">
        <v>3893</v>
      </c>
      <c r="B3894" s="1" t="s">
        <v>658</v>
      </c>
      <c r="C3894" s="1">
        <v>73</v>
      </c>
      <c r="D3894" s="1" t="s">
        <v>351</v>
      </c>
      <c r="E3894" s="1" t="s">
        <v>0</v>
      </c>
      <c r="F3894" s="1" t="s">
        <v>1</v>
      </c>
      <c r="G3894" s="1" t="s">
        <v>353</v>
      </c>
      <c r="H3894" s="1" t="s">
        <v>89</v>
      </c>
      <c r="I3894" s="1" t="s">
        <v>90</v>
      </c>
      <c r="J3894" s="1"/>
      <c r="K3894" s="7"/>
    </row>
    <row r="3895" spans="1:11" x14ac:dyDescent="0.2">
      <c r="A3895" s="1">
        <v>3894</v>
      </c>
      <c r="B3895" s="1" t="s">
        <v>658</v>
      </c>
      <c r="C3895" s="1">
        <v>73</v>
      </c>
      <c r="D3895" s="1" t="s">
        <v>351</v>
      </c>
      <c r="E3895" s="1" t="s">
        <v>0</v>
      </c>
      <c r="F3895" s="1" t="s">
        <v>1</v>
      </c>
      <c r="G3895" s="1" t="s">
        <v>353</v>
      </c>
      <c r="H3895" s="1" t="s">
        <v>91</v>
      </c>
      <c r="I3895" s="1" t="s">
        <v>92</v>
      </c>
      <c r="J3895" s="1"/>
      <c r="K3895" s="7"/>
    </row>
    <row r="3896" spans="1:11" x14ac:dyDescent="0.2">
      <c r="A3896" s="1">
        <v>3895</v>
      </c>
      <c r="B3896" s="1" t="s">
        <v>658</v>
      </c>
      <c r="C3896" s="1">
        <v>73</v>
      </c>
      <c r="D3896" s="1" t="s">
        <v>351</v>
      </c>
      <c r="E3896" s="1" t="s">
        <v>0</v>
      </c>
      <c r="F3896" s="1" t="s">
        <v>1</v>
      </c>
      <c r="G3896" s="1" t="s">
        <v>353</v>
      </c>
      <c r="H3896" s="1" t="s">
        <v>93</v>
      </c>
      <c r="I3896" s="1" t="s">
        <v>94</v>
      </c>
      <c r="J3896" s="1"/>
      <c r="K3896" s="7"/>
    </row>
    <row r="3897" spans="1:11" x14ac:dyDescent="0.2">
      <c r="A3897" s="1">
        <v>3896</v>
      </c>
      <c r="B3897" s="1" t="s">
        <v>658</v>
      </c>
      <c r="C3897" s="1">
        <v>73</v>
      </c>
      <c r="D3897" s="1" t="s">
        <v>351</v>
      </c>
      <c r="E3897" s="1" t="s">
        <v>0</v>
      </c>
      <c r="F3897" s="1" t="s">
        <v>1</v>
      </c>
      <c r="G3897" s="1" t="s">
        <v>353</v>
      </c>
      <c r="H3897" s="1" t="s">
        <v>95</v>
      </c>
      <c r="I3897" s="1" t="s">
        <v>96</v>
      </c>
      <c r="J3897" s="1"/>
      <c r="K3897" s="7"/>
    </row>
    <row r="3898" spans="1:11" x14ac:dyDescent="0.2">
      <c r="A3898" s="1">
        <v>3897</v>
      </c>
      <c r="B3898" s="1" t="s">
        <v>658</v>
      </c>
      <c r="C3898" s="1">
        <v>73</v>
      </c>
      <c r="D3898" s="1" t="s">
        <v>351</v>
      </c>
      <c r="E3898" s="1" t="s">
        <v>0</v>
      </c>
      <c r="F3898" s="1" t="s">
        <v>1</v>
      </c>
      <c r="G3898" s="1" t="s">
        <v>353</v>
      </c>
      <c r="H3898" s="1" t="s">
        <v>97</v>
      </c>
      <c r="I3898" s="1" t="s">
        <v>98</v>
      </c>
      <c r="J3898" s="1"/>
      <c r="K3898" s="7"/>
    </row>
    <row r="3899" spans="1:11" x14ac:dyDescent="0.2">
      <c r="A3899" s="1">
        <v>3898</v>
      </c>
      <c r="B3899" s="1" t="s">
        <v>658</v>
      </c>
      <c r="C3899" s="1">
        <v>73</v>
      </c>
      <c r="D3899" s="1" t="s">
        <v>351</v>
      </c>
      <c r="E3899" s="1" t="s">
        <v>0</v>
      </c>
      <c r="F3899" s="1" t="s">
        <v>1</v>
      </c>
      <c r="G3899" s="1" t="s">
        <v>353</v>
      </c>
      <c r="H3899" s="1" t="s">
        <v>99</v>
      </c>
      <c r="I3899" s="1" t="s">
        <v>100</v>
      </c>
      <c r="J3899" s="1"/>
      <c r="K3899" s="7"/>
    </row>
    <row r="3900" spans="1:11" x14ac:dyDescent="0.2">
      <c r="A3900" s="1">
        <v>3899</v>
      </c>
      <c r="B3900" s="1" t="s">
        <v>658</v>
      </c>
      <c r="C3900" s="1">
        <v>73</v>
      </c>
      <c r="D3900" s="1" t="s">
        <v>351</v>
      </c>
      <c r="E3900" s="1" t="s">
        <v>0</v>
      </c>
      <c r="F3900" s="1" t="s">
        <v>1</v>
      </c>
      <c r="G3900" s="1" t="s">
        <v>353</v>
      </c>
      <c r="H3900" s="1" t="s">
        <v>101</v>
      </c>
      <c r="I3900" s="1" t="s">
        <v>102</v>
      </c>
      <c r="J3900" s="1"/>
      <c r="K3900" s="7"/>
    </row>
    <row r="3901" spans="1:11" x14ac:dyDescent="0.2">
      <c r="A3901" s="1">
        <v>3900</v>
      </c>
      <c r="B3901" s="1" t="s">
        <v>658</v>
      </c>
      <c r="C3901" s="1">
        <v>73</v>
      </c>
      <c r="D3901" s="1" t="s">
        <v>351</v>
      </c>
      <c r="E3901" s="1" t="s">
        <v>0</v>
      </c>
      <c r="F3901" s="1" t="s">
        <v>1</v>
      </c>
      <c r="G3901" s="1" t="s">
        <v>353</v>
      </c>
      <c r="H3901" s="1" t="s">
        <v>103</v>
      </c>
      <c r="I3901" s="1" t="s">
        <v>104</v>
      </c>
      <c r="J3901" s="1"/>
      <c r="K3901" s="7"/>
    </row>
    <row r="3902" spans="1:11" x14ac:dyDescent="0.2">
      <c r="A3902" s="1">
        <v>3901</v>
      </c>
      <c r="B3902" s="1" t="s">
        <v>658</v>
      </c>
      <c r="C3902" s="1">
        <v>73</v>
      </c>
      <c r="D3902" s="1" t="s">
        <v>351</v>
      </c>
      <c r="E3902" s="1" t="s">
        <v>0</v>
      </c>
      <c r="F3902" s="1" t="s">
        <v>1</v>
      </c>
      <c r="G3902" s="1" t="s">
        <v>353</v>
      </c>
      <c r="H3902" s="1" t="s">
        <v>105</v>
      </c>
      <c r="I3902" s="1" t="s">
        <v>106</v>
      </c>
      <c r="J3902" s="1"/>
      <c r="K3902" s="7"/>
    </row>
    <row r="3903" spans="1:11" x14ac:dyDescent="0.2">
      <c r="A3903" s="1">
        <v>3902</v>
      </c>
      <c r="B3903" s="1" t="s">
        <v>658</v>
      </c>
      <c r="C3903" s="1">
        <v>73</v>
      </c>
      <c r="D3903" s="1" t="s">
        <v>351</v>
      </c>
      <c r="E3903" s="1" t="s">
        <v>0</v>
      </c>
      <c r="F3903" s="1" t="s">
        <v>8</v>
      </c>
      <c r="G3903" s="1" t="s">
        <v>353</v>
      </c>
      <c r="H3903" s="1" t="s">
        <v>107</v>
      </c>
      <c r="I3903" s="1" t="s">
        <v>108</v>
      </c>
      <c r="J3903" s="1"/>
      <c r="K3903" s="7">
        <v>366786</v>
      </c>
    </row>
    <row r="3904" spans="1:11" x14ac:dyDescent="0.2">
      <c r="A3904" s="1">
        <v>3903</v>
      </c>
      <c r="B3904" s="1" t="s">
        <v>658</v>
      </c>
      <c r="C3904" s="1">
        <v>73</v>
      </c>
      <c r="D3904" s="1" t="s">
        <v>351</v>
      </c>
      <c r="E3904" s="1" t="s">
        <v>109</v>
      </c>
      <c r="F3904" s="1" t="s">
        <v>1</v>
      </c>
      <c r="G3904" s="1" t="s">
        <v>354</v>
      </c>
      <c r="H3904" s="1" t="s">
        <v>110</v>
      </c>
      <c r="I3904" s="1" t="s">
        <v>111</v>
      </c>
      <c r="J3904" s="1">
        <v>1</v>
      </c>
      <c r="K3904" s="7">
        <v>55846</v>
      </c>
    </row>
    <row r="3905" spans="1:11" x14ac:dyDescent="0.2">
      <c r="A3905" s="1">
        <v>3904</v>
      </c>
      <c r="B3905" s="1" t="s">
        <v>658</v>
      </c>
      <c r="C3905" s="1">
        <v>73</v>
      </c>
      <c r="D3905" s="1" t="s">
        <v>351</v>
      </c>
      <c r="E3905" s="1" t="s">
        <v>109</v>
      </c>
      <c r="F3905" s="1" t="s">
        <v>1</v>
      </c>
      <c r="G3905" s="1" t="s">
        <v>354</v>
      </c>
      <c r="H3905" s="1" t="s">
        <v>112</v>
      </c>
      <c r="I3905" s="1" t="s">
        <v>113</v>
      </c>
      <c r="J3905" s="1"/>
      <c r="K3905" s="7"/>
    </row>
    <row r="3906" spans="1:11" x14ac:dyDescent="0.2">
      <c r="A3906" s="1">
        <v>3905</v>
      </c>
      <c r="B3906" s="1" t="s">
        <v>658</v>
      </c>
      <c r="C3906" s="1">
        <v>73</v>
      </c>
      <c r="D3906" s="1" t="s">
        <v>351</v>
      </c>
      <c r="E3906" s="1" t="s">
        <v>109</v>
      </c>
      <c r="F3906" s="1" t="s">
        <v>1</v>
      </c>
      <c r="G3906" s="1" t="s">
        <v>354</v>
      </c>
      <c r="H3906" s="1" t="s">
        <v>114</v>
      </c>
      <c r="I3906" s="1" t="s">
        <v>115</v>
      </c>
      <c r="J3906" s="1">
        <v>2.6</v>
      </c>
      <c r="K3906" s="7">
        <v>109015</v>
      </c>
    </row>
    <row r="3907" spans="1:11" x14ac:dyDescent="0.2">
      <c r="A3907" s="1">
        <v>3906</v>
      </c>
      <c r="B3907" s="1" t="s">
        <v>658</v>
      </c>
      <c r="C3907" s="1">
        <v>73</v>
      </c>
      <c r="D3907" s="1" t="s">
        <v>351</v>
      </c>
      <c r="E3907" s="1" t="s">
        <v>109</v>
      </c>
      <c r="F3907" s="1" t="s">
        <v>1</v>
      </c>
      <c r="G3907" s="1" t="s">
        <v>355</v>
      </c>
      <c r="H3907" s="1" t="s">
        <v>116</v>
      </c>
      <c r="I3907" s="1" t="s">
        <v>117</v>
      </c>
      <c r="J3907" s="1"/>
      <c r="K3907" s="7"/>
    </row>
    <row r="3908" spans="1:11" x14ac:dyDescent="0.2">
      <c r="A3908" s="1">
        <v>3907</v>
      </c>
      <c r="B3908" s="1" t="s">
        <v>658</v>
      </c>
      <c r="C3908" s="1">
        <v>73</v>
      </c>
      <c r="D3908" s="1" t="s">
        <v>351</v>
      </c>
      <c r="E3908" s="1" t="s">
        <v>109</v>
      </c>
      <c r="F3908" s="1" t="s">
        <v>1</v>
      </c>
      <c r="G3908" s="1" t="s">
        <v>355</v>
      </c>
      <c r="H3908" s="1" t="s">
        <v>118</v>
      </c>
      <c r="I3908" s="1" t="s">
        <v>119</v>
      </c>
      <c r="J3908" s="1"/>
      <c r="K3908" s="7"/>
    </row>
    <row r="3909" spans="1:11" x14ac:dyDescent="0.2">
      <c r="A3909" s="1">
        <v>3908</v>
      </c>
      <c r="B3909" s="1" t="s">
        <v>658</v>
      </c>
      <c r="C3909" s="1">
        <v>73</v>
      </c>
      <c r="D3909" s="1" t="s">
        <v>351</v>
      </c>
      <c r="E3909" s="1" t="s">
        <v>109</v>
      </c>
      <c r="F3909" s="1" t="s">
        <v>1</v>
      </c>
      <c r="G3909" s="1" t="s">
        <v>355</v>
      </c>
      <c r="H3909" s="1" t="s">
        <v>120</v>
      </c>
      <c r="I3909" s="1" t="s">
        <v>121</v>
      </c>
      <c r="J3909" s="1"/>
      <c r="K3909" s="7"/>
    </row>
    <row r="3910" spans="1:11" x14ac:dyDescent="0.2">
      <c r="A3910" s="1">
        <v>3909</v>
      </c>
      <c r="B3910" s="1" t="s">
        <v>658</v>
      </c>
      <c r="C3910" s="1">
        <v>73</v>
      </c>
      <c r="D3910" s="1" t="s">
        <v>351</v>
      </c>
      <c r="E3910" s="1" t="s">
        <v>109</v>
      </c>
      <c r="F3910" s="1" t="s">
        <v>1</v>
      </c>
      <c r="G3910" s="1" t="s">
        <v>355</v>
      </c>
      <c r="H3910" s="1" t="s">
        <v>122</v>
      </c>
      <c r="I3910" s="1" t="s">
        <v>123</v>
      </c>
      <c r="J3910" s="1"/>
      <c r="K3910" s="7"/>
    </row>
    <row r="3911" spans="1:11" x14ac:dyDescent="0.2">
      <c r="A3911" s="1">
        <v>3910</v>
      </c>
      <c r="B3911" s="1" t="s">
        <v>658</v>
      </c>
      <c r="C3911" s="1">
        <v>73</v>
      </c>
      <c r="D3911" s="1" t="s">
        <v>351</v>
      </c>
      <c r="E3911" s="1" t="s">
        <v>109</v>
      </c>
      <c r="F3911" s="1" t="s">
        <v>1</v>
      </c>
      <c r="G3911" s="1" t="s">
        <v>355</v>
      </c>
      <c r="H3911" s="1" t="s">
        <v>124</v>
      </c>
      <c r="I3911" s="1" t="s">
        <v>125</v>
      </c>
      <c r="J3911" s="1"/>
      <c r="K3911" s="7"/>
    </row>
    <row r="3912" spans="1:11" x14ac:dyDescent="0.2">
      <c r="A3912" s="1">
        <v>3911</v>
      </c>
      <c r="B3912" s="1" t="s">
        <v>658</v>
      </c>
      <c r="C3912" s="1">
        <v>73</v>
      </c>
      <c r="D3912" s="1" t="s">
        <v>351</v>
      </c>
      <c r="E3912" s="1" t="s">
        <v>109</v>
      </c>
      <c r="F3912" s="1" t="s">
        <v>1</v>
      </c>
      <c r="G3912" s="1" t="s">
        <v>355</v>
      </c>
      <c r="H3912" s="1" t="s">
        <v>126</v>
      </c>
      <c r="I3912" s="1" t="s">
        <v>127</v>
      </c>
      <c r="J3912" s="1"/>
      <c r="K3912" s="7"/>
    </row>
    <row r="3913" spans="1:11" x14ac:dyDescent="0.2">
      <c r="A3913" s="1">
        <v>3912</v>
      </c>
      <c r="B3913" s="1" t="s">
        <v>658</v>
      </c>
      <c r="C3913" s="1">
        <v>73</v>
      </c>
      <c r="D3913" s="1" t="s">
        <v>351</v>
      </c>
      <c r="E3913" s="1" t="s">
        <v>109</v>
      </c>
      <c r="F3913" s="1" t="s">
        <v>1</v>
      </c>
      <c r="G3913" s="1" t="s">
        <v>355</v>
      </c>
      <c r="H3913" s="1" t="s">
        <v>128</v>
      </c>
      <c r="I3913" s="1" t="s">
        <v>129</v>
      </c>
      <c r="J3913" s="1"/>
      <c r="K3913" s="7"/>
    </row>
    <row r="3914" spans="1:11" x14ac:dyDescent="0.2">
      <c r="A3914" s="1">
        <v>3913</v>
      </c>
      <c r="B3914" s="1" t="s">
        <v>658</v>
      </c>
      <c r="C3914" s="1">
        <v>73</v>
      </c>
      <c r="D3914" s="1" t="s">
        <v>351</v>
      </c>
      <c r="E3914" s="1" t="s">
        <v>109</v>
      </c>
      <c r="F3914" s="1" t="s">
        <v>1</v>
      </c>
      <c r="G3914" s="1" t="s">
        <v>355</v>
      </c>
      <c r="H3914" s="1" t="s">
        <v>130</v>
      </c>
      <c r="I3914" s="1" t="s">
        <v>131</v>
      </c>
      <c r="J3914" s="1"/>
      <c r="K3914" s="7"/>
    </row>
    <row r="3915" spans="1:11" x14ac:dyDescent="0.2">
      <c r="A3915" s="1">
        <v>3914</v>
      </c>
      <c r="B3915" s="1" t="s">
        <v>658</v>
      </c>
      <c r="C3915" s="1">
        <v>73</v>
      </c>
      <c r="D3915" s="1" t="s">
        <v>351</v>
      </c>
      <c r="E3915" s="1" t="s">
        <v>109</v>
      </c>
      <c r="F3915" s="1" t="s">
        <v>1</v>
      </c>
      <c r="G3915" s="1" t="s">
        <v>355</v>
      </c>
      <c r="H3915" s="1" t="s">
        <v>132</v>
      </c>
      <c r="I3915" s="1" t="s">
        <v>133</v>
      </c>
      <c r="J3915" s="1"/>
      <c r="K3915" s="7"/>
    </row>
    <row r="3916" spans="1:11" x14ac:dyDescent="0.2">
      <c r="A3916" s="1">
        <v>3915</v>
      </c>
      <c r="B3916" s="1" t="s">
        <v>658</v>
      </c>
      <c r="C3916" s="1">
        <v>73</v>
      </c>
      <c r="D3916" s="1" t="s">
        <v>351</v>
      </c>
      <c r="E3916" s="1" t="s">
        <v>109</v>
      </c>
      <c r="F3916" s="1" t="s">
        <v>1</v>
      </c>
      <c r="G3916" s="1" t="s">
        <v>355</v>
      </c>
      <c r="H3916" s="1" t="s">
        <v>134</v>
      </c>
      <c r="I3916" s="1" t="s">
        <v>135</v>
      </c>
      <c r="J3916" s="1"/>
      <c r="K3916" s="7"/>
    </row>
    <row r="3917" spans="1:11" x14ac:dyDescent="0.2">
      <c r="A3917" s="1">
        <v>3916</v>
      </c>
      <c r="B3917" s="1" t="s">
        <v>658</v>
      </c>
      <c r="C3917" s="1">
        <v>73</v>
      </c>
      <c r="D3917" s="1" t="s">
        <v>351</v>
      </c>
      <c r="E3917" s="1" t="s">
        <v>109</v>
      </c>
      <c r="F3917" s="1" t="s">
        <v>1</v>
      </c>
      <c r="G3917" s="1" t="s">
        <v>355</v>
      </c>
      <c r="H3917" s="1" t="s">
        <v>136</v>
      </c>
      <c r="I3917" s="1" t="s">
        <v>137</v>
      </c>
      <c r="J3917" s="1"/>
      <c r="K3917" s="7"/>
    </row>
    <row r="3918" spans="1:11" x14ac:dyDescent="0.2">
      <c r="A3918" s="1">
        <v>3917</v>
      </c>
      <c r="B3918" s="1" t="s">
        <v>658</v>
      </c>
      <c r="C3918" s="1">
        <v>73</v>
      </c>
      <c r="D3918" s="1" t="s">
        <v>351</v>
      </c>
      <c r="E3918" s="1" t="s">
        <v>109</v>
      </c>
      <c r="F3918" s="1" t="s">
        <v>1</v>
      </c>
      <c r="G3918" s="1" t="s">
        <v>355</v>
      </c>
      <c r="H3918" s="1" t="s">
        <v>138</v>
      </c>
      <c r="I3918" s="1" t="s">
        <v>139</v>
      </c>
      <c r="J3918" s="1"/>
      <c r="K3918" s="7"/>
    </row>
    <row r="3919" spans="1:11" x14ac:dyDescent="0.2">
      <c r="A3919" s="1">
        <v>3918</v>
      </c>
      <c r="B3919" s="1" t="s">
        <v>658</v>
      </c>
      <c r="C3919" s="1">
        <v>73</v>
      </c>
      <c r="D3919" s="1" t="s">
        <v>351</v>
      </c>
      <c r="E3919" s="1" t="s">
        <v>109</v>
      </c>
      <c r="F3919" s="1" t="s">
        <v>1</v>
      </c>
      <c r="G3919" s="1" t="s">
        <v>355</v>
      </c>
      <c r="H3919" s="1" t="s">
        <v>140</v>
      </c>
      <c r="I3919" s="1" t="s">
        <v>141</v>
      </c>
      <c r="J3919" s="1">
        <v>1</v>
      </c>
      <c r="K3919" s="7">
        <v>26538</v>
      </c>
    </row>
    <row r="3920" spans="1:11" x14ac:dyDescent="0.2">
      <c r="A3920" s="1">
        <v>3919</v>
      </c>
      <c r="B3920" s="1" t="s">
        <v>658</v>
      </c>
      <c r="C3920" s="1">
        <v>73</v>
      </c>
      <c r="D3920" s="1" t="s">
        <v>351</v>
      </c>
      <c r="E3920" s="1" t="s">
        <v>109</v>
      </c>
      <c r="F3920" s="1" t="s">
        <v>1</v>
      </c>
      <c r="G3920" s="1" t="s">
        <v>355</v>
      </c>
      <c r="H3920" s="1" t="s">
        <v>142</v>
      </c>
      <c r="I3920" s="1" t="s">
        <v>143</v>
      </c>
      <c r="J3920" s="1"/>
      <c r="K3920" s="7"/>
    </row>
    <row r="3921" spans="1:11" x14ac:dyDescent="0.2">
      <c r="A3921" s="1">
        <v>3920</v>
      </c>
      <c r="B3921" s="1" t="s">
        <v>658</v>
      </c>
      <c r="C3921" s="1">
        <v>73</v>
      </c>
      <c r="D3921" s="1" t="s">
        <v>351</v>
      </c>
      <c r="E3921" s="1" t="s">
        <v>109</v>
      </c>
      <c r="F3921" s="1" t="s">
        <v>1</v>
      </c>
      <c r="G3921" s="1" t="s">
        <v>355</v>
      </c>
      <c r="H3921" s="1" t="s">
        <v>144</v>
      </c>
      <c r="I3921" s="1" t="s">
        <v>145</v>
      </c>
      <c r="J3921" s="1"/>
      <c r="K3921" s="7"/>
    </row>
    <row r="3922" spans="1:11" x14ac:dyDescent="0.2">
      <c r="A3922" s="1">
        <v>3921</v>
      </c>
      <c r="B3922" s="1" t="s">
        <v>658</v>
      </c>
      <c r="C3922" s="1">
        <v>73</v>
      </c>
      <c r="D3922" s="1" t="s">
        <v>351</v>
      </c>
      <c r="E3922" s="1" t="s">
        <v>109</v>
      </c>
      <c r="F3922" s="1" t="s">
        <v>1</v>
      </c>
      <c r="G3922" s="1" t="s">
        <v>355</v>
      </c>
      <c r="H3922" s="1" t="s">
        <v>146</v>
      </c>
      <c r="I3922" s="1" t="s">
        <v>147</v>
      </c>
      <c r="J3922" s="1"/>
      <c r="K3922" s="7"/>
    </row>
    <row r="3923" spans="1:11" x14ac:dyDescent="0.2">
      <c r="A3923" s="1">
        <v>3922</v>
      </c>
      <c r="B3923" s="1" t="s">
        <v>658</v>
      </c>
      <c r="C3923" s="1">
        <v>73</v>
      </c>
      <c r="D3923" s="1" t="s">
        <v>351</v>
      </c>
      <c r="E3923" s="1" t="s">
        <v>109</v>
      </c>
      <c r="F3923" s="1" t="s">
        <v>1</v>
      </c>
      <c r="G3923" s="1" t="s">
        <v>355</v>
      </c>
      <c r="H3923" s="1" t="s">
        <v>148</v>
      </c>
      <c r="I3923" s="1" t="s">
        <v>149</v>
      </c>
      <c r="J3923" s="1"/>
      <c r="K3923" s="7"/>
    </row>
    <row r="3924" spans="1:11" x14ac:dyDescent="0.2">
      <c r="A3924" s="1">
        <v>3923</v>
      </c>
      <c r="B3924" s="1" t="s">
        <v>658</v>
      </c>
      <c r="C3924" s="1">
        <v>73</v>
      </c>
      <c r="D3924" s="1" t="s">
        <v>351</v>
      </c>
      <c r="E3924" s="1" t="s">
        <v>109</v>
      </c>
      <c r="F3924" s="1" t="s">
        <v>1</v>
      </c>
      <c r="G3924" s="1" t="s">
        <v>355</v>
      </c>
      <c r="H3924" s="1" t="s">
        <v>150</v>
      </c>
      <c r="I3924" s="1" t="s">
        <v>151</v>
      </c>
      <c r="J3924" s="1"/>
      <c r="K3924" s="7"/>
    </row>
    <row r="3925" spans="1:11" x14ac:dyDescent="0.2">
      <c r="A3925" s="1">
        <v>3924</v>
      </c>
      <c r="B3925" s="1" t="s">
        <v>658</v>
      </c>
      <c r="C3925" s="1">
        <v>73</v>
      </c>
      <c r="D3925" s="1" t="s">
        <v>351</v>
      </c>
      <c r="E3925" s="1" t="s">
        <v>109</v>
      </c>
      <c r="F3925" s="1" t="s">
        <v>1</v>
      </c>
      <c r="G3925" s="1" t="s">
        <v>355</v>
      </c>
      <c r="H3925" s="1" t="s">
        <v>152</v>
      </c>
      <c r="I3925" s="1" t="s">
        <v>153</v>
      </c>
      <c r="J3925" s="1"/>
      <c r="K3925" s="7"/>
    </row>
    <row r="3926" spans="1:11" x14ac:dyDescent="0.2">
      <c r="A3926" s="1">
        <v>3925</v>
      </c>
      <c r="B3926" s="1" t="s">
        <v>658</v>
      </c>
      <c r="C3926" s="1">
        <v>73</v>
      </c>
      <c r="D3926" s="1" t="s">
        <v>351</v>
      </c>
      <c r="E3926" s="1" t="s">
        <v>109</v>
      </c>
      <c r="F3926" s="1" t="s">
        <v>1</v>
      </c>
      <c r="G3926" s="1" t="s">
        <v>355</v>
      </c>
      <c r="H3926" s="1" t="s">
        <v>154</v>
      </c>
      <c r="I3926" s="1" t="s">
        <v>155</v>
      </c>
      <c r="J3926" s="1"/>
      <c r="K3926" s="7"/>
    </row>
    <row r="3927" spans="1:11" x14ac:dyDescent="0.2">
      <c r="A3927" s="1">
        <v>3926</v>
      </c>
      <c r="B3927" s="1" t="s">
        <v>658</v>
      </c>
      <c r="C3927" s="1">
        <v>73</v>
      </c>
      <c r="D3927" s="1" t="s">
        <v>351</v>
      </c>
      <c r="E3927" s="1" t="s">
        <v>109</v>
      </c>
      <c r="F3927" s="1" t="s">
        <v>1</v>
      </c>
      <c r="G3927" s="1" t="s">
        <v>355</v>
      </c>
      <c r="H3927" s="1" t="s">
        <v>156</v>
      </c>
      <c r="I3927" s="1" t="s">
        <v>157</v>
      </c>
      <c r="J3927" s="1"/>
      <c r="K3927" s="7"/>
    </row>
    <row r="3928" spans="1:11" x14ac:dyDescent="0.2">
      <c r="A3928" s="1">
        <v>3927</v>
      </c>
      <c r="B3928" s="1" t="s">
        <v>658</v>
      </c>
      <c r="C3928" s="1">
        <v>73</v>
      </c>
      <c r="D3928" s="1" t="s">
        <v>351</v>
      </c>
      <c r="E3928" s="1" t="s">
        <v>109</v>
      </c>
      <c r="F3928" s="1" t="s">
        <v>1</v>
      </c>
      <c r="G3928" s="1" t="s">
        <v>355</v>
      </c>
      <c r="H3928" s="1" t="s">
        <v>158</v>
      </c>
      <c r="I3928" s="1" t="s">
        <v>159</v>
      </c>
      <c r="J3928" s="1"/>
      <c r="K3928" s="7"/>
    </row>
    <row r="3929" spans="1:11" x14ac:dyDescent="0.2">
      <c r="A3929" s="1">
        <v>3928</v>
      </c>
      <c r="B3929" s="1" t="s">
        <v>658</v>
      </c>
      <c r="C3929" s="1">
        <v>73</v>
      </c>
      <c r="D3929" s="1" t="s">
        <v>351</v>
      </c>
      <c r="E3929" s="1" t="s">
        <v>109</v>
      </c>
      <c r="F3929" s="1" t="s">
        <v>1</v>
      </c>
      <c r="G3929" s="1" t="s">
        <v>355</v>
      </c>
      <c r="H3929" s="1" t="s">
        <v>160</v>
      </c>
      <c r="I3929" s="1" t="s">
        <v>161</v>
      </c>
      <c r="J3929" s="1"/>
      <c r="K3929" s="7"/>
    </row>
    <row r="3930" spans="1:11" x14ac:dyDescent="0.2">
      <c r="A3930" s="1">
        <v>3929</v>
      </c>
      <c r="B3930" s="1" t="s">
        <v>658</v>
      </c>
      <c r="C3930" s="1">
        <v>73</v>
      </c>
      <c r="D3930" s="1" t="s">
        <v>351</v>
      </c>
      <c r="E3930" s="1" t="s">
        <v>109</v>
      </c>
      <c r="F3930" s="1" t="s">
        <v>1</v>
      </c>
      <c r="G3930" s="1" t="s">
        <v>355</v>
      </c>
      <c r="H3930" s="1" t="s">
        <v>162</v>
      </c>
      <c r="I3930" s="1" t="s">
        <v>163</v>
      </c>
      <c r="J3930" s="1"/>
      <c r="K3930" s="7"/>
    </row>
    <row r="3931" spans="1:11" x14ac:dyDescent="0.2">
      <c r="A3931" s="1">
        <v>3930</v>
      </c>
      <c r="B3931" s="1" t="s">
        <v>658</v>
      </c>
      <c r="C3931" s="1">
        <v>73</v>
      </c>
      <c r="D3931" s="1" t="s">
        <v>351</v>
      </c>
      <c r="E3931" s="1" t="s">
        <v>109</v>
      </c>
      <c r="F3931" s="1" t="s">
        <v>1</v>
      </c>
      <c r="G3931" s="1" t="s">
        <v>355</v>
      </c>
      <c r="H3931" s="1" t="s">
        <v>164</v>
      </c>
      <c r="I3931" s="1" t="s">
        <v>165</v>
      </c>
      <c r="J3931" s="1"/>
      <c r="K3931" s="7"/>
    </row>
    <row r="3932" spans="1:11" x14ac:dyDescent="0.2">
      <c r="A3932" s="1">
        <v>3931</v>
      </c>
      <c r="B3932" s="1" t="s">
        <v>658</v>
      </c>
      <c r="C3932" s="1">
        <v>73</v>
      </c>
      <c r="D3932" s="1" t="s">
        <v>351</v>
      </c>
      <c r="E3932" s="1" t="s">
        <v>109</v>
      </c>
      <c r="F3932" s="1" t="s">
        <v>1</v>
      </c>
      <c r="G3932" s="1" t="s">
        <v>355</v>
      </c>
      <c r="H3932" s="1" t="s">
        <v>166</v>
      </c>
      <c r="I3932" s="1" t="s">
        <v>167</v>
      </c>
      <c r="J3932" s="1"/>
      <c r="K3932" s="7"/>
    </row>
    <row r="3933" spans="1:11" x14ac:dyDescent="0.2">
      <c r="A3933" s="1">
        <v>3932</v>
      </c>
      <c r="B3933" s="1" t="s">
        <v>658</v>
      </c>
      <c r="C3933" s="1">
        <v>73</v>
      </c>
      <c r="D3933" s="1" t="s">
        <v>351</v>
      </c>
      <c r="E3933" s="1" t="s">
        <v>109</v>
      </c>
      <c r="F3933" s="1" t="s">
        <v>1</v>
      </c>
      <c r="G3933" s="1" t="s">
        <v>355</v>
      </c>
      <c r="H3933" s="1" t="s">
        <v>168</v>
      </c>
      <c r="I3933" s="1" t="s">
        <v>169</v>
      </c>
      <c r="J3933" s="1"/>
      <c r="K3933" s="7"/>
    </row>
    <row r="3934" spans="1:11" x14ac:dyDescent="0.2">
      <c r="A3934" s="1">
        <v>3933</v>
      </c>
      <c r="B3934" s="1" t="s">
        <v>658</v>
      </c>
      <c r="C3934" s="1">
        <v>73</v>
      </c>
      <c r="D3934" s="1" t="s">
        <v>351</v>
      </c>
      <c r="E3934" s="1" t="s">
        <v>109</v>
      </c>
      <c r="F3934" s="1" t="s">
        <v>1</v>
      </c>
      <c r="G3934" s="1" t="s">
        <v>355</v>
      </c>
      <c r="H3934" s="1" t="s">
        <v>170</v>
      </c>
      <c r="I3934" s="1" t="s">
        <v>171</v>
      </c>
      <c r="J3934" s="1"/>
      <c r="K3934" s="7"/>
    </row>
    <row r="3935" spans="1:11" x14ac:dyDescent="0.2">
      <c r="A3935" s="1">
        <v>3934</v>
      </c>
      <c r="B3935" s="1" t="s">
        <v>658</v>
      </c>
      <c r="C3935" s="1">
        <v>73</v>
      </c>
      <c r="D3935" s="1" t="s">
        <v>351</v>
      </c>
      <c r="E3935" s="1" t="s">
        <v>109</v>
      </c>
      <c r="F3935" s="1" t="s">
        <v>1</v>
      </c>
      <c r="G3935" s="1" t="s">
        <v>355</v>
      </c>
      <c r="H3935" s="1" t="s">
        <v>172</v>
      </c>
      <c r="I3935" s="1" t="s">
        <v>173</v>
      </c>
      <c r="J3935" s="1"/>
      <c r="K3935" s="7"/>
    </row>
    <row r="3936" spans="1:11" x14ac:dyDescent="0.2">
      <c r="A3936" s="1">
        <v>3935</v>
      </c>
      <c r="B3936" s="1" t="s">
        <v>658</v>
      </c>
      <c r="C3936" s="1">
        <v>73</v>
      </c>
      <c r="D3936" s="1" t="s">
        <v>351</v>
      </c>
      <c r="E3936" s="1" t="s">
        <v>109</v>
      </c>
      <c r="F3936" s="1" t="s">
        <v>1</v>
      </c>
      <c r="G3936" s="1" t="s">
        <v>355</v>
      </c>
      <c r="H3936" s="1" t="s">
        <v>174</v>
      </c>
      <c r="I3936" s="1" t="s">
        <v>175</v>
      </c>
      <c r="J3936" s="1"/>
      <c r="K3936" s="7"/>
    </row>
    <row r="3937" spans="1:11" x14ac:dyDescent="0.2">
      <c r="A3937" s="1">
        <v>3936</v>
      </c>
      <c r="B3937" s="1" t="s">
        <v>658</v>
      </c>
      <c r="C3937" s="1">
        <v>73</v>
      </c>
      <c r="D3937" s="1" t="s">
        <v>351</v>
      </c>
      <c r="E3937" s="1" t="s">
        <v>109</v>
      </c>
      <c r="F3937" s="1" t="s">
        <v>1</v>
      </c>
      <c r="G3937" s="1" t="s">
        <v>355</v>
      </c>
      <c r="H3937" s="1" t="s">
        <v>176</v>
      </c>
      <c r="I3937" s="1" t="s">
        <v>177</v>
      </c>
      <c r="J3937" s="1"/>
      <c r="K3937" s="7"/>
    </row>
    <row r="3938" spans="1:11" x14ac:dyDescent="0.2">
      <c r="A3938" s="1">
        <v>3937</v>
      </c>
      <c r="B3938" s="1" t="s">
        <v>658</v>
      </c>
      <c r="C3938" s="1">
        <v>73</v>
      </c>
      <c r="D3938" s="1" t="s">
        <v>351</v>
      </c>
      <c r="E3938" s="1" t="s">
        <v>109</v>
      </c>
      <c r="F3938" s="1" t="s">
        <v>1</v>
      </c>
      <c r="G3938" s="1" t="s">
        <v>355</v>
      </c>
      <c r="H3938" s="1" t="s">
        <v>178</v>
      </c>
      <c r="I3938" s="1" t="s">
        <v>179</v>
      </c>
      <c r="J3938" s="1">
        <v>0.5</v>
      </c>
      <c r="K3938" s="7">
        <v>27488</v>
      </c>
    </row>
    <row r="3939" spans="1:11" x14ac:dyDescent="0.2">
      <c r="A3939" s="1">
        <v>3938</v>
      </c>
      <c r="B3939" s="1" t="s">
        <v>658</v>
      </c>
      <c r="C3939" s="1">
        <v>73</v>
      </c>
      <c r="D3939" s="1" t="s">
        <v>351</v>
      </c>
      <c r="E3939" s="1" t="s">
        <v>109</v>
      </c>
      <c r="F3939" s="1" t="s">
        <v>1</v>
      </c>
      <c r="G3939" s="1" t="s">
        <v>355</v>
      </c>
      <c r="H3939" s="1" t="s">
        <v>180</v>
      </c>
      <c r="I3939" s="1" t="s">
        <v>181</v>
      </c>
      <c r="J3939" s="1"/>
      <c r="K3939" s="7"/>
    </row>
    <row r="3940" spans="1:11" x14ac:dyDescent="0.2">
      <c r="A3940" s="1">
        <v>3939</v>
      </c>
      <c r="B3940" s="1" t="s">
        <v>658</v>
      </c>
      <c r="C3940" s="1">
        <v>73</v>
      </c>
      <c r="D3940" s="1" t="s">
        <v>351</v>
      </c>
      <c r="E3940" s="1" t="s">
        <v>109</v>
      </c>
      <c r="F3940" s="1" t="s">
        <v>1</v>
      </c>
      <c r="G3940" s="1" t="s">
        <v>355</v>
      </c>
      <c r="H3940" s="1" t="s">
        <v>182</v>
      </c>
      <c r="I3940" s="1" t="s">
        <v>183</v>
      </c>
      <c r="J3940" s="1"/>
      <c r="K3940" s="7"/>
    </row>
    <row r="3941" spans="1:11" x14ac:dyDescent="0.2">
      <c r="A3941" s="1">
        <v>3940</v>
      </c>
      <c r="B3941" s="1" t="s">
        <v>658</v>
      </c>
      <c r="C3941" s="1">
        <v>73</v>
      </c>
      <c r="D3941" s="1" t="s">
        <v>351</v>
      </c>
      <c r="E3941" s="1" t="s">
        <v>109</v>
      </c>
      <c r="F3941" s="1" t="s">
        <v>1</v>
      </c>
      <c r="G3941" s="1" t="s">
        <v>353</v>
      </c>
      <c r="H3941" s="1" t="s">
        <v>184</v>
      </c>
      <c r="I3941" s="1" t="s">
        <v>185</v>
      </c>
      <c r="J3941" s="1" t="s">
        <v>325</v>
      </c>
      <c r="K3941" s="7"/>
    </row>
    <row r="3942" spans="1:11" x14ac:dyDescent="0.2">
      <c r="A3942" s="1">
        <v>3941</v>
      </c>
      <c r="B3942" s="1" t="s">
        <v>658</v>
      </c>
      <c r="C3942" s="1">
        <v>73</v>
      </c>
      <c r="D3942" s="1" t="s">
        <v>351</v>
      </c>
      <c r="E3942" s="1" t="s">
        <v>109</v>
      </c>
      <c r="F3942" s="1" t="s">
        <v>8</v>
      </c>
      <c r="G3942" s="1" t="s">
        <v>353</v>
      </c>
      <c r="H3942" s="1" t="s">
        <v>186</v>
      </c>
      <c r="I3942" s="1" t="s">
        <v>187</v>
      </c>
      <c r="J3942" s="1">
        <v>5.0999999999999996</v>
      </c>
      <c r="K3942" s="7">
        <v>218887</v>
      </c>
    </row>
    <row r="3943" spans="1:11" x14ac:dyDescent="0.2">
      <c r="A3943" s="1">
        <v>3942</v>
      </c>
      <c r="B3943" s="1" t="s">
        <v>658</v>
      </c>
      <c r="C3943" s="1">
        <v>73</v>
      </c>
      <c r="D3943" s="1" t="s">
        <v>351</v>
      </c>
      <c r="E3943" s="1" t="s">
        <v>188</v>
      </c>
      <c r="F3943" s="1" t="s">
        <v>8</v>
      </c>
      <c r="G3943" s="1" t="s">
        <v>353</v>
      </c>
      <c r="H3943" s="1" t="s">
        <v>189</v>
      </c>
      <c r="I3943" s="1" t="s">
        <v>190</v>
      </c>
      <c r="J3943" s="1">
        <v>5.0999999999999996</v>
      </c>
      <c r="K3943" s="7">
        <v>218887</v>
      </c>
    </row>
    <row r="3944" spans="1:11" x14ac:dyDescent="0.2">
      <c r="A3944" s="1">
        <v>3943</v>
      </c>
      <c r="B3944" s="1" t="s">
        <v>658</v>
      </c>
      <c r="C3944" s="1">
        <v>73</v>
      </c>
      <c r="D3944" s="1" t="s">
        <v>351</v>
      </c>
      <c r="E3944" s="1" t="s">
        <v>188</v>
      </c>
      <c r="F3944" s="1" t="s">
        <v>1</v>
      </c>
      <c r="G3944" s="1" t="s">
        <v>353</v>
      </c>
      <c r="H3944" s="1" t="s">
        <v>191</v>
      </c>
      <c r="I3944" s="1" t="s">
        <v>192</v>
      </c>
      <c r="J3944" s="1"/>
      <c r="K3944" s="7"/>
    </row>
    <row r="3945" spans="1:11" x14ac:dyDescent="0.2">
      <c r="A3945" s="1">
        <v>3944</v>
      </c>
      <c r="B3945" s="1" t="s">
        <v>658</v>
      </c>
      <c r="C3945" s="1">
        <v>73</v>
      </c>
      <c r="D3945" s="1" t="s">
        <v>351</v>
      </c>
      <c r="E3945" s="1" t="s">
        <v>188</v>
      </c>
      <c r="F3945" s="1" t="s">
        <v>1</v>
      </c>
      <c r="G3945" s="1" t="s">
        <v>353</v>
      </c>
      <c r="H3945" s="1" t="s">
        <v>193</v>
      </c>
      <c r="I3945" s="1" t="s">
        <v>194</v>
      </c>
      <c r="J3945" s="1"/>
      <c r="K3945" s="7"/>
    </row>
    <row r="3946" spans="1:11" x14ac:dyDescent="0.2">
      <c r="A3946" s="1">
        <v>3945</v>
      </c>
      <c r="B3946" s="1" t="s">
        <v>658</v>
      </c>
      <c r="C3946" s="1">
        <v>73</v>
      </c>
      <c r="D3946" s="1" t="s">
        <v>351</v>
      </c>
      <c r="E3946" s="1" t="s">
        <v>188</v>
      </c>
      <c r="F3946" s="1" t="s">
        <v>1</v>
      </c>
      <c r="G3946" s="1" t="s">
        <v>353</v>
      </c>
      <c r="H3946" s="1" t="s">
        <v>195</v>
      </c>
      <c r="I3946" s="1" t="s">
        <v>196</v>
      </c>
      <c r="J3946" s="1"/>
      <c r="K3946" s="7"/>
    </row>
    <row r="3947" spans="1:11" x14ac:dyDescent="0.2">
      <c r="A3947" s="1">
        <v>3946</v>
      </c>
      <c r="B3947" s="1" t="s">
        <v>658</v>
      </c>
      <c r="C3947" s="1">
        <v>73</v>
      </c>
      <c r="D3947" s="1" t="s">
        <v>351</v>
      </c>
      <c r="E3947" s="1" t="s">
        <v>188</v>
      </c>
      <c r="F3947" s="1" t="s">
        <v>1</v>
      </c>
      <c r="G3947" s="1" t="s">
        <v>353</v>
      </c>
      <c r="H3947" s="1" t="s">
        <v>197</v>
      </c>
      <c r="I3947" s="1" t="s">
        <v>198</v>
      </c>
      <c r="J3947" s="1"/>
      <c r="K3947" s="7"/>
    </row>
    <row r="3948" spans="1:11" x14ac:dyDescent="0.2">
      <c r="A3948" s="1">
        <v>3947</v>
      </c>
      <c r="B3948" s="1" t="s">
        <v>658</v>
      </c>
      <c r="C3948" s="1">
        <v>73</v>
      </c>
      <c r="D3948" s="1" t="s">
        <v>351</v>
      </c>
      <c r="E3948" s="1" t="s">
        <v>188</v>
      </c>
      <c r="F3948" s="1" t="s">
        <v>8</v>
      </c>
      <c r="G3948" s="1" t="s">
        <v>353</v>
      </c>
      <c r="H3948" s="1" t="s">
        <v>199</v>
      </c>
      <c r="I3948" s="1" t="s">
        <v>200</v>
      </c>
      <c r="J3948" s="1">
        <v>0</v>
      </c>
      <c r="K3948" s="7">
        <v>0</v>
      </c>
    </row>
    <row r="3949" spans="1:11" x14ac:dyDescent="0.2">
      <c r="A3949" s="1">
        <v>3948</v>
      </c>
      <c r="B3949" s="1" t="s">
        <v>658</v>
      </c>
      <c r="C3949" s="1">
        <v>73</v>
      </c>
      <c r="D3949" s="1" t="s">
        <v>351</v>
      </c>
      <c r="E3949" s="1" t="s">
        <v>188</v>
      </c>
      <c r="F3949" s="1" t="s">
        <v>1</v>
      </c>
      <c r="G3949" s="1" t="s">
        <v>353</v>
      </c>
      <c r="H3949" s="1" t="s">
        <v>201</v>
      </c>
      <c r="I3949" s="1" t="s">
        <v>202</v>
      </c>
      <c r="J3949" s="1"/>
      <c r="K3949" s="7"/>
    </row>
    <row r="3950" spans="1:11" x14ac:dyDescent="0.2">
      <c r="A3950" s="1">
        <v>3949</v>
      </c>
      <c r="B3950" s="1" t="s">
        <v>658</v>
      </c>
      <c r="C3950" s="1">
        <v>73</v>
      </c>
      <c r="D3950" s="1" t="s">
        <v>351</v>
      </c>
      <c r="E3950" s="1" t="s">
        <v>188</v>
      </c>
      <c r="F3950" s="1" t="s">
        <v>8</v>
      </c>
      <c r="G3950" s="1" t="s">
        <v>353</v>
      </c>
      <c r="H3950" s="1" t="s">
        <v>203</v>
      </c>
      <c r="I3950" s="1" t="s">
        <v>204</v>
      </c>
      <c r="J3950" s="1">
        <v>5.0999999999999996</v>
      </c>
      <c r="K3950" s="7">
        <v>218887</v>
      </c>
    </row>
    <row r="3951" spans="1:11" x14ac:dyDescent="0.2">
      <c r="A3951" s="1">
        <v>3950</v>
      </c>
      <c r="B3951" s="1" t="s">
        <v>658</v>
      </c>
      <c r="C3951" s="1">
        <v>73</v>
      </c>
      <c r="D3951" s="1" t="s">
        <v>351</v>
      </c>
      <c r="E3951" s="1" t="s">
        <v>188</v>
      </c>
      <c r="F3951" s="1" t="s">
        <v>1</v>
      </c>
      <c r="G3951" s="1" t="s">
        <v>353</v>
      </c>
      <c r="H3951" s="1" t="s">
        <v>205</v>
      </c>
      <c r="I3951" s="1" t="s">
        <v>206</v>
      </c>
      <c r="J3951" s="1"/>
      <c r="K3951" s="7">
        <v>21761</v>
      </c>
    </row>
    <row r="3952" spans="1:11" x14ac:dyDescent="0.2">
      <c r="A3952" s="1">
        <v>3951</v>
      </c>
      <c r="B3952" s="1" t="s">
        <v>658</v>
      </c>
      <c r="C3952" s="1">
        <v>73</v>
      </c>
      <c r="D3952" s="1" t="s">
        <v>351</v>
      </c>
      <c r="E3952" s="1" t="s">
        <v>188</v>
      </c>
      <c r="F3952" s="1" t="s">
        <v>1</v>
      </c>
      <c r="G3952" s="1" t="s">
        <v>353</v>
      </c>
      <c r="H3952" s="1" t="s">
        <v>207</v>
      </c>
      <c r="I3952" s="1" t="s">
        <v>208</v>
      </c>
      <c r="J3952" s="1"/>
      <c r="K3952" s="7">
        <v>29060</v>
      </c>
    </row>
    <row r="3953" spans="1:11" x14ac:dyDescent="0.2">
      <c r="A3953" s="1">
        <v>3952</v>
      </c>
      <c r="B3953" s="1" t="s">
        <v>658</v>
      </c>
      <c r="C3953" s="1">
        <v>73</v>
      </c>
      <c r="D3953" s="1" t="s">
        <v>351</v>
      </c>
      <c r="E3953" s="1" t="s">
        <v>188</v>
      </c>
      <c r="F3953" s="1" t="s">
        <v>1</v>
      </c>
      <c r="G3953" s="1" t="s">
        <v>353</v>
      </c>
      <c r="H3953" s="1" t="s">
        <v>209</v>
      </c>
      <c r="I3953" s="1" t="s">
        <v>210</v>
      </c>
      <c r="J3953" s="1"/>
      <c r="K3953" s="7">
        <v>1316</v>
      </c>
    </row>
    <row r="3954" spans="1:11" x14ac:dyDescent="0.2">
      <c r="A3954" s="1">
        <v>3953</v>
      </c>
      <c r="B3954" s="1" t="s">
        <v>658</v>
      </c>
      <c r="C3954" s="1">
        <v>73</v>
      </c>
      <c r="D3954" s="1" t="s">
        <v>351</v>
      </c>
      <c r="E3954" s="1" t="s">
        <v>188</v>
      </c>
      <c r="F3954" s="1" t="s">
        <v>8</v>
      </c>
      <c r="G3954" s="1" t="s">
        <v>353</v>
      </c>
      <c r="H3954" s="1" t="s">
        <v>211</v>
      </c>
      <c r="I3954" s="1" t="s">
        <v>212</v>
      </c>
      <c r="J3954" s="1"/>
      <c r="K3954" s="7">
        <v>271024</v>
      </c>
    </row>
    <row r="3955" spans="1:11" x14ac:dyDescent="0.2">
      <c r="A3955" s="1">
        <v>3954</v>
      </c>
      <c r="B3955" s="1" t="s">
        <v>658</v>
      </c>
      <c r="C3955" s="1">
        <v>73</v>
      </c>
      <c r="D3955" s="1" t="s">
        <v>351</v>
      </c>
      <c r="E3955" s="1" t="s">
        <v>188</v>
      </c>
      <c r="F3955" s="1" t="s">
        <v>1</v>
      </c>
      <c r="G3955" s="1" t="s">
        <v>353</v>
      </c>
      <c r="H3955" s="1" t="s">
        <v>213</v>
      </c>
      <c r="I3955" s="1" t="s">
        <v>214</v>
      </c>
      <c r="J3955" s="1"/>
      <c r="K3955" s="7"/>
    </row>
    <row r="3956" spans="1:11" x14ac:dyDescent="0.2">
      <c r="A3956" s="1">
        <v>3955</v>
      </c>
      <c r="B3956" s="1" t="s">
        <v>658</v>
      </c>
      <c r="C3956" s="1">
        <v>73</v>
      </c>
      <c r="D3956" s="1" t="s">
        <v>351</v>
      </c>
      <c r="E3956" s="1" t="s">
        <v>188</v>
      </c>
      <c r="F3956" s="1" t="s">
        <v>1</v>
      </c>
      <c r="G3956" s="1" t="s">
        <v>353</v>
      </c>
      <c r="H3956" s="1" t="s">
        <v>215</v>
      </c>
      <c r="I3956" s="1" t="s">
        <v>216</v>
      </c>
      <c r="J3956" s="1"/>
      <c r="K3956" s="7"/>
    </row>
    <row r="3957" spans="1:11" x14ac:dyDescent="0.2">
      <c r="A3957" s="1">
        <v>3956</v>
      </c>
      <c r="B3957" s="1" t="s">
        <v>658</v>
      </c>
      <c r="C3957" s="1">
        <v>73</v>
      </c>
      <c r="D3957" s="1" t="s">
        <v>351</v>
      </c>
      <c r="E3957" s="1" t="s">
        <v>188</v>
      </c>
      <c r="F3957" s="1" t="s">
        <v>1</v>
      </c>
      <c r="G3957" s="1" t="s">
        <v>353</v>
      </c>
      <c r="H3957" s="1" t="s">
        <v>217</v>
      </c>
      <c r="I3957" s="1" t="s">
        <v>218</v>
      </c>
      <c r="J3957" s="1"/>
      <c r="K3957" s="7"/>
    </row>
    <row r="3958" spans="1:11" x14ac:dyDescent="0.2">
      <c r="A3958" s="1">
        <v>3957</v>
      </c>
      <c r="B3958" s="1" t="s">
        <v>658</v>
      </c>
      <c r="C3958" s="1">
        <v>73</v>
      </c>
      <c r="D3958" s="1" t="s">
        <v>351</v>
      </c>
      <c r="E3958" s="1" t="s">
        <v>188</v>
      </c>
      <c r="F3958" s="1" t="s">
        <v>1</v>
      </c>
      <c r="G3958" s="1" t="s">
        <v>353</v>
      </c>
      <c r="H3958" s="1" t="s">
        <v>219</v>
      </c>
      <c r="I3958" s="1" t="s">
        <v>220</v>
      </c>
      <c r="J3958" s="1"/>
      <c r="K3958" s="7"/>
    </row>
    <row r="3959" spans="1:11" x14ac:dyDescent="0.2">
      <c r="A3959" s="1">
        <v>3958</v>
      </c>
      <c r="B3959" s="1" t="s">
        <v>658</v>
      </c>
      <c r="C3959" s="1">
        <v>73</v>
      </c>
      <c r="D3959" s="1" t="s">
        <v>351</v>
      </c>
      <c r="E3959" s="1" t="s">
        <v>188</v>
      </c>
      <c r="F3959" s="1" t="s">
        <v>8</v>
      </c>
      <c r="G3959" s="1" t="s">
        <v>353</v>
      </c>
      <c r="H3959" s="1" t="s">
        <v>221</v>
      </c>
      <c r="I3959" s="1" t="s">
        <v>222</v>
      </c>
      <c r="J3959" s="1"/>
      <c r="K3959" s="7">
        <v>0</v>
      </c>
    </row>
    <row r="3960" spans="1:11" x14ac:dyDescent="0.2">
      <c r="A3960" s="1">
        <v>3959</v>
      </c>
      <c r="B3960" s="1" t="s">
        <v>658</v>
      </c>
      <c r="C3960" s="1">
        <v>73</v>
      </c>
      <c r="D3960" s="1" t="s">
        <v>351</v>
      </c>
      <c r="E3960" s="1" t="s">
        <v>188</v>
      </c>
      <c r="F3960" s="1" t="s">
        <v>1</v>
      </c>
      <c r="G3960" s="1" t="s">
        <v>353</v>
      </c>
      <c r="H3960" s="1" t="s">
        <v>223</v>
      </c>
      <c r="I3960" s="1" t="s">
        <v>224</v>
      </c>
      <c r="J3960" s="1"/>
      <c r="K3960" s="7"/>
    </row>
    <row r="3961" spans="1:11" x14ac:dyDescent="0.2">
      <c r="A3961" s="1">
        <v>3960</v>
      </c>
      <c r="B3961" s="1" t="s">
        <v>658</v>
      </c>
      <c r="C3961" s="1">
        <v>73</v>
      </c>
      <c r="D3961" s="1" t="s">
        <v>351</v>
      </c>
      <c r="E3961" s="1" t="s">
        <v>188</v>
      </c>
      <c r="F3961" s="1" t="s">
        <v>1</v>
      </c>
      <c r="G3961" s="1" t="s">
        <v>353</v>
      </c>
      <c r="H3961" s="1" t="s">
        <v>225</v>
      </c>
      <c r="I3961" s="1" t="s">
        <v>226</v>
      </c>
      <c r="J3961" s="1"/>
      <c r="K3961" s="7"/>
    </row>
    <row r="3962" spans="1:11" x14ac:dyDescent="0.2">
      <c r="A3962" s="1">
        <v>3961</v>
      </c>
      <c r="B3962" s="1" t="s">
        <v>658</v>
      </c>
      <c r="C3962" s="1">
        <v>73</v>
      </c>
      <c r="D3962" s="1" t="s">
        <v>351</v>
      </c>
      <c r="E3962" s="1" t="s">
        <v>188</v>
      </c>
      <c r="F3962" s="1" t="s">
        <v>1</v>
      </c>
      <c r="G3962" s="1" t="s">
        <v>353</v>
      </c>
      <c r="H3962" s="1" t="s">
        <v>227</v>
      </c>
      <c r="I3962" s="1" t="s">
        <v>228</v>
      </c>
      <c r="J3962" s="1"/>
      <c r="K3962" s="7"/>
    </row>
    <row r="3963" spans="1:11" x14ac:dyDescent="0.2">
      <c r="A3963" s="1">
        <v>3962</v>
      </c>
      <c r="B3963" s="1" t="s">
        <v>658</v>
      </c>
      <c r="C3963" s="1">
        <v>73</v>
      </c>
      <c r="D3963" s="1" t="s">
        <v>351</v>
      </c>
      <c r="E3963" s="1" t="s">
        <v>188</v>
      </c>
      <c r="F3963" s="1" t="s">
        <v>1</v>
      </c>
      <c r="G3963" s="1" t="s">
        <v>353</v>
      </c>
      <c r="H3963" s="1" t="s">
        <v>229</v>
      </c>
      <c r="I3963" s="1" t="s">
        <v>230</v>
      </c>
      <c r="J3963" s="1"/>
      <c r="K3963" s="7">
        <v>33100</v>
      </c>
    </row>
    <row r="3964" spans="1:11" x14ac:dyDescent="0.2">
      <c r="A3964" s="1">
        <v>3963</v>
      </c>
      <c r="B3964" s="1" t="s">
        <v>658</v>
      </c>
      <c r="C3964" s="1">
        <v>73</v>
      </c>
      <c r="D3964" s="1" t="s">
        <v>351</v>
      </c>
      <c r="E3964" s="1" t="s">
        <v>188</v>
      </c>
      <c r="F3964" s="1" t="s">
        <v>1</v>
      </c>
      <c r="G3964" s="1" t="s">
        <v>353</v>
      </c>
      <c r="H3964" s="1" t="s">
        <v>231</v>
      </c>
      <c r="I3964" s="1" t="s">
        <v>232</v>
      </c>
      <c r="J3964" s="1"/>
      <c r="K3964" s="7">
        <v>220</v>
      </c>
    </row>
    <row r="3965" spans="1:11" x14ac:dyDescent="0.2">
      <c r="A3965" s="1">
        <v>3964</v>
      </c>
      <c r="B3965" s="1" t="s">
        <v>658</v>
      </c>
      <c r="C3965" s="1">
        <v>73</v>
      </c>
      <c r="D3965" s="1" t="s">
        <v>351</v>
      </c>
      <c r="E3965" s="1" t="s">
        <v>188</v>
      </c>
      <c r="F3965" s="1" t="s">
        <v>1</v>
      </c>
      <c r="G3965" s="1" t="s">
        <v>353</v>
      </c>
      <c r="H3965" s="1" t="s">
        <v>233</v>
      </c>
      <c r="I3965" s="1" t="s">
        <v>234</v>
      </c>
      <c r="J3965" s="1"/>
      <c r="K3965" s="7">
        <v>8361</v>
      </c>
    </row>
    <row r="3966" spans="1:11" x14ac:dyDescent="0.2">
      <c r="A3966" s="1">
        <v>3965</v>
      </c>
      <c r="B3966" s="1" t="s">
        <v>658</v>
      </c>
      <c r="C3966" s="1">
        <v>73</v>
      </c>
      <c r="D3966" s="1" t="s">
        <v>351</v>
      </c>
      <c r="E3966" s="1" t="s">
        <v>188</v>
      </c>
      <c r="F3966" s="1" t="s">
        <v>1</v>
      </c>
      <c r="G3966" s="1" t="s">
        <v>353</v>
      </c>
      <c r="H3966" s="1" t="s">
        <v>235</v>
      </c>
      <c r="I3966" s="1" t="s">
        <v>236</v>
      </c>
      <c r="J3966" s="1"/>
      <c r="K3966" s="7"/>
    </row>
    <row r="3967" spans="1:11" x14ac:dyDescent="0.2">
      <c r="A3967" s="1">
        <v>3966</v>
      </c>
      <c r="B3967" s="1" t="s">
        <v>658</v>
      </c>
      <c r="C3967" s="1">
        <v>73</v>
      </c>
      <c r="D3967" s="1" t="s">
        <v>351</v>
      </c>
      <c r="E3967" s="1" t="s">
        <v>188</v>
      </c>
      <c r="F3967" s="1" t="s">
        <v>1</v>
      </c>
      <c r="G3967" s="1" t="s">
        <v>353</v>
      </c>
      <c r="H3967" s="1" t="s">
        <v>237</v>
      </c>
      <c r="I3967" s="1" t="s">
        <v>238</v>
      </c>
      <c r="J3967" s="1"/>
      <c r="K3967" s="7"/>
    </row>
    <row r="3968" spans="1:11" x14ac:dyDescent="0.2">
      <c r="A3968" s="1">
        <v>3967</v>
      </c>
      <c r="B3968" s="1" t="s">
        <v>658</v>
      </c>
      <c r="C3968" s="1">
        <v>73</v>
      </c>
      <c r="D3968" s="1" t="s">
        <v>351</v>
      </c>
      <c r="E3968" s="1" t="s">
        <v>188</v>
      </c>
      <c r="F3968" s="1" t="s">
        <v>1</v>
      </c>
      <c r="G3968" s="1" t="s">
        <v>353</v>
      </c>
      <c r="H3968" s="1" t="s">
        <v>239</v>
      </c>
      <c r="I3968" s="1" t="s">
        <v>240</v>
      </c>
      <c r="J3968" s="1"/>
      <c r="K3968" s="7"/>
    </row>
    <row r="3969" spans="1:11" x14ac:dyDescent="0.2">
      <c r="A3969" s="1">
        <v>3968</v>
      </c>
      <c r="B3969" s="1" t="s">
        <v>658</v>
      </c>
      <c r="C3969" s="1">
        <v>73</v>
      </c>
      <c r="D3969" s="1" t="s">
        <v>351</v>
      </c>
      <c r="E3969" s="1" t="s">
        <v>188</v>
      </c>
      <c r="F3969" s="1" t="s">
        <v>1</v>
      </c>
      <c r="G3969" s="1" t="s">
        <v>353</v>
      </c>
      <c r="H3969" s="1" t="s">
        <v>241</v>
      </c>
      <c r="I3969" s="1" t="s">
        <v>242</v>
      </c>
      <c r="J3969" s="1"/>
      <c r="K3969" s="7"/>
    </row>
    <row r="3970" spans="1:11" x14ac:dyDescent="0.2">
      <c r="A3970" s="1">
        <v>3969</v>
      </c>
      <c r="B3970" s="1" t="s">
        <v>658</v>
      </c>
      <c r="C3970" s="1">
        <v>73</v>
      </c>
      <c r="D3970" s="1" t="s">
        <v>351</v>
      </c>
      <c r="E3970" s="1" t="s">
        <v>188</v>
      </c>
      <c r="F3970" s="1" t="s">
        <v>1</v>
      </c>
      <c r="G3970" s="1" t="s">
        <v>353</v>
      </c>
      <c r="H3970" s="1" t="s">
        <v>243</v>
      </c>
      <c r="I3970" s="1" t="s">
        <v>244</v>
      </c>
      <c r="J3970" s="1"/>
      <c r="K3970" s="7"/>
    </row>
    <row r="3971" spans="1:11" x14ac:dyDescent="0.2">
      <c r="A3971" s="1">
        <v>3970</v>
      </c>
      <c r="B3971" s="1" t="s">
        <v>658</v>
      </c>
      <c r="C3971" s="1">
        <v>73</v>
      </c>
      <c r="D3971" s="1" t="s">
        <v>351</v>
      </c>
      <c r="E3971" s="1" t="s">
        <v>188</v>
      </c>
      <c r="F3971" s="1" t="s">
        <v>1</v>
      </c>
      <c r="G3971" s="1" t="s">
        <v>353</v>
      </c>
      <c r="H3971" s="1" t="s">
        <v>245</v>
      </c>
      <c r="I3971" s="1" t="s">
        <v>246</v>
      </c>
      <c r="J3971" s="1"/>
      <c r="K3971" s="7"/>
    </row>
    <row r="3972" spans="1:11" x14ac:dyDescent="0.2">
      <c r="A3972" s="1">
        <v>3971</v>
      </c>
      <c r="B3972" s="1" t="s">
        <v>658</v>
      </c>
      <c r="C3972" s="1">
        <v>73</v>
      </c>
      <c r="D3972" s="1" t="s">
        <v>351</v>
      </c>
      <c r="E3972" s="1" t="s">
        <v>188</v>
      </c>
      <c r="F3972" s="1" t="s">
        <v>1</v>
      </c>
      <c r="G3972" s="1" t="s">
        <v>353</v>
      </c>
      <c r="H3972" s="1" t="s">
        <v>247</v>
      </c>
      <c r="I3972" s="1" t="s">
        <v>248</v>
      </c>
      <c r="J3972" s="1"/>
      <c r="K3972" s="7"/>
    </row>
    <row r="3973" spans="1:11" x14ac:dyDescent="0.2">
      <c r="A3973" s="1">
        <v>3972</v>
      </c>
      <c r="B3973" s="1" t="s">
        <v>658</v>
      </c>
      <c r="C3973" s="1">
        <v>73</v>
      </c>
      <c r="D3973" s="1" t="s">
        <v>351</v>
      </c>
      <c r="E3973" s="1" t="s">
        <v>188</v>
      </c>
      <c r="F3973" s="1" t="s">
        <v>1</v>
      </c>
      <c r="G3973" s="1" t="s">
        <v>353</v>
      </c>
      <c r="H3973" s="1" t="s">
        <v>249</v>
      </c>
      <c r="I3973" s="1" t="s">
        <v>250</v>
      </c>
      <c r="J3973" s="1"/>
      <c r="K3973" s="7"/>
    </row>
    <row r="3974" spans="1:11" x14ac:dyDescent="0.2">
      <c r="A3974" s="1">
        <v>3973</v>
      </c>
      <c r="B3974" s="1" t="s">
        <v>658</v>
      </c>
      <c r="C3974" s="1">
        <v>73</v>
      </c>
      <c r="D3974" s="1" t="s">
        <v>351</v>
      </c>
      <c r="E3974" s="1" t="s">
        <v>188</v>
      </c>
      <c r="F3974" s="1" t="s">
        <v>1</v>
      </c>
      <c r="G3974" s="1" t="s">
        <v>353</v>
      </c>
      <c r="H3974" s="1" t="s">
        <v>251</v>
      </c>
      <c r="I3974" s="1" t="s">
        <v>252</v>
      </c>
      <c r="J3974" s="1"/>
      <c r="K3974" s="7"/>
    </row>
    <row r="3975" spans="1:11" x14ac:dyDescent="0.2">
      <c r="A3975" s="1">
        <v>3974</v>
      </c>
      <c r="B3975" s="1" t="s">
        <v>658</v>
      </c>
      <c r="C3975" s="1">
        <v>73</v>
      </c>
      <c r="D3975" s="1" t="s">
        <v>351</v>
      </c>
      <c r="E3975" s="1" t="s">
        <v>188</v>
      </c>
      <c r="F3975" s="1" t="s">
        <v>1</v>
      </c>
      <c r="G3975" s="1" t="s">
        <v>353</v>
      </c>
      <c r="H3975" s="1" t="s">
        <v>253</v>
      </c>
      <c r="I3975" s="1" t="s">
        <v>254</v>
      </c>
      <c r="J3975" s="1"/>
      <c r="K3975" s="7">
        <v>1207</v>
      </c>
    </row>
    <row r="3976" spans="1:11" x14ac:dyDescent="0.2">
      <c r="A3976" s="1">
        <v>3975</v>
      </c>
      <c r="B3976" s="1" t="s">
        <v>658</v>
      </c>
      <c r="C3976" s="1">
        <v>73</v>
      </c>
      <c r="D3976" s="1" t="s">
        <v>351</v>
      </c>
      <c r="E3976" s="1" t="s">
        <v>188</v>
      </c>
      <c r="F3976" s="1" t="s">
        <v>1</v>
      </c>
      <c r="G3976" s="1" t="s">
        <v>353</v>
      </c>
      <c r="H3976" s="1" t="s">
        <v>255</v>
      </c>
      <c r="I3976" s="1" t="s">
        <v>256</v>
      </c>
      <c r="J3976" s="1"/>
      <c r="K3976" s="7"/>
    </row>
    <row r="3977" spans="1:11" x14ac:dyDescent="0.2">
      <c r="A3977" s="1">
        <v>3976</v>
      </c>
      <c r="B3977" s="1" t="s">
        <v>658</v>
      </c>
      <c r="C3977" s="1">
        <v>73</v>
      </c>
      <c r="D3977" s="1" t="s">
        <v>351</v>
      </c>
      <c r="E3977" s="1" t="s">
        <v>188</v>
      </c>
      <c r="F3977" s="1" t="s">
        <v>1</v>
      </c>
      <c r="G3977" s="1" t="s">
        <v>353</v>
      </c>
      <c r="H3977" s="1" t="s">
        <v>257</v>
      </c>
      <c r="I3977" s="1" t="s">
        <v>258</v>
      </c>
      <c r="J3977" s="1"/>
      <c r="K3977" s="7"/>
    </row>
    <row r="3978" spans="1:11" x14ac:dyDescent="0.2">
      <c r="A3978" s="1">
        <v>3977</v>
      </c>
      <c r="B3978" s="1" t="s">
        <v>658</v>
      </c>
      <c r="C3978" s="1">
        <v>73</v>
      </c>
      <c r="D3978" s="1" t="s">
        <v>351</v>
      </c>
      <c r="E3978" s="1" t="s">
        <v>188</v>
      </c>
      <c r="F3978" s="1" t="s">
        <v>8</v>
      </c>
      <c r="G3978" s="1" t="s">
        <v>353</v>
      </c>
      <c r="H3978" s="1" t="s">
        <v>259</v>
      </c>
      <c r="I3978" s="1" t="s">
        <v>260</v>
      </c>
      <c r="J3978" s="1"/>
      <c r="K3978" s="7">
        <v>42888</v>
      </c>
    </row>
    <row r="3979" spans="1:11" x14ac:dyDescent="0.2">
      <c r="A3979" s="1">
        <v>3978</v>
      </c>
      <c r="B3979" s="1" t="s">
        <v>658</v>
      </c>
      <c r="C3979" s="1">
        <v>73</v>
      </c>
      <c r="D3979" s="1" t="s">
        <v>351</v>
      </c>
      <c r="E3979" s="1" t="s">
        <v>188</v>
      </c>
      <c r="F3979" s="1" t="s">
        <v>1</v>
      </c>
      <c r="G3979" s="1" t="s">
        <v>353</v>
      </c>
      <c r="H3979" s="1" t="s">
        <v>261</v>
      </c>
      <c r="I3979" s="1" t="s">
        <v>262</v>
      </c>
      <c r="J3979" s="1"/>
      <c r="K3979" s="7">
        <v>486</v>
      </c>
    </row>
    <row r="3980" spans="1:11" x14ac:dyDescent="0.2">
      <c r="A3980" s="1">
        <v>3979</v>
      </c>
      <c r="B3980" s="1" t="s">
        <v>658</v>
      </c>
      <c r="C3980" s="1">
        <v>73</v>
      </c>
      <c r="D3980" s="1" t="s">
        <v>351</v>
      </c>
      <c r="E3980" s="1" t="s">
        <v>188</v>
      </c>
      <c r="F3980" s="1" t="s">
        <v>1</v>
      </c>
      <c r="G3980" s="1" t="s">
        <v>353</v>
      </c>
      <c r="H3980" s="1" t="s">
        <v>263</v>
      </c>
      <c r="I3980" s="1" t="s">
        <v>264</v>
      </c>
      <c r="J3980" s="1"/>
      <c r="K3980" s="7">
        <v>3232</v>
      </c>
    </row>
    <row r="3981" spans="1:11" x14ac:dyDescent="0.2">
      <c r="A3981" s="1">
        <v>3980</v>
      </c>
      <c r="B3981" s="1" t="s">
        <v>658</v>
      </c>
      <c r="C3981" s="1">
        <v>73</v>
      </c>
      <c r="D3981" s="1" t="s">
        <v>351</v>
      </c>
      <c r="E3981" s="1" t="s">
        <v>188</v>
      </c>
      <c r="F3981" s="1" t="s">
        <v>1</v>
      </c>
      <c r="G3981" s="1" t="s">
        <v>353</v>
      </c>
      <c r="H3981" s="1" t="s">
        <v>265</v>
      </c>
      <c r="I3981" s="1" t="s">
        <v>266</v>
      </c>
      <c r="J3981" s="1"/>
      <c r="K3981" s="7"/>
    </row>
    <row r="3982" spans="1:11" x14ac:dyDescent="0.2">
      <c r="A3982" s="1">
        <v>3981</v>
      </c>
      <c r="B3982" s="1" t="s">
        <v>658</v>
      </c>
      <c r="C3982" s="1">
        <v>73</v>
      </c>
      <c r="D3982" s="1" t="s">
        <v>351</v>
      </c>
      <c r="E3982" s="1" t="s">
        <v>188</v>
      </c>
      <c r="F3982" s="1" t="s">
        <v>1</v>
      </c>
      <c r="G3982" s="1" t="s">
        <v>353</v>
      </c>
      <c r="H3982" s="1" t="s">
        <v>267</v>
      </c>
      <c r="I3982" s="1" t="s">
        <v>268</v>
      </c>
      <c r="J3982" s="1"/>
      <c r="K3982" s="7">
        <v>899</v>
      </c>
    </row>
    <row r="3983" spans="1:11" x14ac:dyDescent="0.2">
      <c r="A3983" s="1">
        <v>3982</v>
      </c>
      <c r="B3983" s="1" t="s">
        <v>658</v>
      </c>
      <c r="C3983" s="1">
        <v>73</v>
      </c>
      <c r="D3983" s="1" t="s">
        <v>351</v>
      </c>
      <c r="E3983" s="1" t="s">
        <v>188</v>
      </c>
      <c r="F3983" s="1" t="s">
        <v>1</v>
      </c>
      <c r="G3983" s="1" t="s">
        <v>353</v>
      </c>
      <c r="H3983" s="1" t="s">
        <v>269</v>
      </c>
      <c r="I3983" s="1" t="s">
        <v>270</v>
      </c>
      <c r="J3983" s="1"/>
      <c r="K3983" s="7"/>
    </row>
    <row r="3984" spans="1:11" x14ac:dyDescent="0.2">
      <c r="A3984" s="1">
        <v>3983</v>
      </c>
      <c r="B3984" s="1" t="s">
        <v>658</v>
      </c>
      <c r="C3984" s="1">
        <v>73</v>
      </c>
      <c r="D3984" s="1" t="s">
        <v>351</v>
      </c>
      <c r="E3984" s="1" t="s">
        <v>188</v>
      </c>
      <c r="F3984" s="1" t="s">
        <v>1</v>
      </c>
      <c r="G3984" s="1" t="s">
        <v>353</v>
      </c>
      <c r="H3984" s="1" t="s">
        <v>271</v>
      </c>
      <c r="I3984" s="1" t="s">
        <v>272</v>
      </c>
      <c r="J3984" s="1"/>
      <c r="K3984" s="7"/>
    </row>
    <row r="3985" spans="1:11" x14ac:dyDescent="0.2">
      <c r="A3985" s="1">
        <v>3984</v>
      </c>
      <c r="B3985" s="1" t="s">
        <v>658</v>
      </c>
      <c r="C3985" s="1">
        <v>73</v>
      </c>
      <c r="D3985" s="1" t="s">
        <v>351</v>
      </c>
      <c r="E3985" s="1" t="s">
        <v>188</v>
      </c>
      <c r="F3985" s="1" t="s">
        <v>8</v>
      </c>
      <c r="G3985" s="1" t="s">
        <v>353</v>
      </c>
      <c r="H3985" s="1" t="s">
        <v>273</v>
      </c>
      <c r="I3985" s="1" t="s">
        <v>274</v>
      </c>
      <c r="J3985" s="1"/>
      <c r="K3985" s="7">
        <v>4617</v>
      </c>
    </row>
    <row r="3986" spans="1:11" x14ac:dyDescent="0.2">
      <c r="A3986" s="1">
        <v>3985</v>
      </c>
      <c r="B3986" s="1" t="s">
        <v>658</v>
      </c>
      <c r="C3986" s="1">
        <v>73</v>
      </c>
      <c r="D3986" s="1" t="s">
        <v>351</v>
      </c>
      <c r="E3986" s="1" t="s">
        <v>188</v>
      </c>
      <c r="F3986" s="1" t="s">
        <v>1</v>
      </c>
      <c r="G3986" s="1" t="s">
        <v>353</v>
      </c>
      <c r="H3986" s="1" t="s">
        <v>275</v>
      </c>
      <c r="I3986" s="1" t="s">
        <v>276</v>
      </c>
      <c r="J3986" s="1"/>
      <c r="K3986" s="7">
        <v>53930.522349283063</v>
      </c>
    </row>
    <row r="3987" spans="1:11" x14ac:dyDescent="0.2">
      <c r="A3987" s="1">
        <v>3986</v>
      </c>
      <c r="B3987" s="1" t="s">
        <v>658</v>
      </c>
      <c r="C3987" s="1">
        <v>73</v>
      </c>
      <c r="D3987" s="1" t="s">
        <v>351</v>
      </c>
      <c r="E3987" s="1" t="s">
        <v>188</v>
      </c>
      <c r="F3987" s="1" t="s">
        <v>8</v>
      </c>
      <c r="G3987" s="1" t="s">
        <v>353</v>
      </c>
      <c r="H3987" s="1" t="s">
        <v>277</v>
      </c>
      <c r="I3987" s="1" t="s">
        <v>278</v>
      </c>
      <c r="J3987" s="1"/>
      <c r="K3987" s="7">
        <v>372459.52234928304</v>
      </c>
    </row>
    <row r="3988" spans="1:11" x14ac:dyDescent="0.2">
      <c r="A3988" s="1">
        <v>3987</v>
      </c>
      <c r="B3988" s="1" t="s">
        <v>658</v>
      </c>
      <c r="C3988" s="1">
        <v>73</v>
      </c>
      <c r="D3988" s="1" t="s">
        <v>351</v>
      </c>
      <c r="E3988" s="1" t="s">
        <v>188</v>
      </c>
      <c r="F3988" s="1" t="s">
        <v>1</v>
      </c>
      <c r="G3988" s="1" t="s">
        <v>353</v>
      </c>
      <c r="H3988" s="1" t="s">
        <v>279</v>
      </c>
      <c r="I3988" s="1" t="s">
        <v>280</v>
      </c>
      <c r="J3988" s="1"/>
      <c r="K3988" s="7"/>
    </row>
    <row r="3989" spans="1:11" x14ac:dyDescent="0.2">
      <c r="A3989" s="1">
        <v>3988</v>
      </c>
      <c r="B3989" s="1" t="s">
        <v>658</v>
      </c>
      <c r="C3989" s="1">
        <v>73</v>
      </c>
      <c r="D3989" s="1" t="s">
        <v>351</v>
      </c>
      <c r="E3989" s="1" t="s">
        <v>188</v>
      </c>
      <c r="F3989" s="1" t="s">
        <v>1</v>
      </c>
      <c r="G3989" s="1" t="s">
        <v>353</v>
      </c>
      <c r="H3989" s="1" t="s">
        <v>281</v>
      </c>
      <c r="I3989" s="1" t="s">
        <v>282</v>
      </c>
      <c r="J3989" s="1"/>
      <c r="K3989" s="7"/>
    </row>
    <row r="3990" spans="1:11" x14ac:dyDescent="0.2">
      <c r="A3990" s="1">
        <v>3989</v>
      </c>
      <c r="B3990" s="1" t="s">
        <v>658</v>
      </c>
      <c r="C3990" s="1">
        <v>73</v>
      </c>
      <c r="D3990" s="1" t="s">
        <v>351</v>
      </c>
      <c r="E3990" s="1" t="s">
        <v>188</v>
      </c>
      <c r="F3990" s="1" t="s">
        <v>8</v>
      </c>
      <c r="G3990" s="1" t="s">
        <v>353</v>
      </c>
      <c r="H3990" s="1" t="s">
        <v>283</v>
      </c>
      <c r="I3990" s="1" t="s">
        <v>284</v>
      </c>
      <c r="J3990" s="1"/>
      <c r="K3990" s="7">
        <v>372459.52234928304</v>
      </c>
    </row>
    <row r="3991" spans="1:11" x14ac:dyDescent="0.2">
      <c r="A3991" s="1">
        <v>3990</v>
      </c>
      <c r="B3991" s="1" t="s">
        <v>658</v>
      </c>
      <c r="C3991" s="1">
        <v>73</v>
      </c>
      <c r="D3991" s="1" t="s">
        <v>351</v>
      </c>
      <c r="E3991" s="1" t="s">
        <v>188</v>
      </c>
      <c r="F3991" s="1" t="s">
        <v>8</v>
      </c>
      <c r="G3991" s="1" t="s">
        <v>353</v>
      </c>
      <c r="H3991" s="1" t="s">
        <v>285</v>
      </c>
      <c r="I3991" s="1" t="s">
        <v>286</v>
      </c>
      <c r="J3991" s="1"/>
      <c r="K3991" s="7">
        <v>366786</v>
      </c>
    </row>
    <row r="3992" spans="1:11" x14ac:dyDescent="0.2">
      <c r="A3992" s="1">
        <v>3991</v>
      </c>
      <c r="B3992" s="1" t="s">
        <v>658</v>
      </c>
      <c r="C3992" s="1">
        <v>73</v>
      </c>
      <c r="D3992" s="1" t="s">
        <v>351</v>
      </c>
      <c r="E3992" s="1" t="s">
        <v>188</v>
      </c>
      <c r="F3992" s="1" t="s">
        <v>1</v>
      </c>
      <c r="G3992" s="1" t="s">
        <v>353</v>
      </c>
      <c r="H3992" s="1" t="s">
        <v>287</v>
      </c>
      <c r="I3992" s="1" t="s">
        <v>288</v>
      </c>
      <c r="J3992" s="1"/>
      <c r="K3992" s="7">
        <v>-5673.522349283041</v>
      </c>
    </row>
    <row r="3993" spans="1:11" x14ac:dyDescent="0.2">
      <c r="A3993" s="1">
        <v>3992</v>
      </c>
      <c r="B3993" s="1" t="s">
        <v>658</v>
      </c>
      <c r="C3993" s="1">
        <v>73</v>
      </c>
      <c r="D3993" s="1" t="s">
        <v>351</v>
      </c>
      <c r="E3993" s="1" t="s">
        <v>289</v>
      </c>
      <c r="F3993" s="1" t="s">
        <v>1</v>
      </c>
      <c r="G3993" s="1" t="s">
        <v>353</v>
      </c>
      <c r="H3993" s="1" t="s">
        <v>290</v>
      </c>
      <c r="I3993" s="1" t="s">
        <v>291</v>
      </c>
      <c r="J3993" s="1"/>
      <c r="K3993" s="7"/>
    </row>
    <row r="3994" spans="1:11" x14ac:dyDescent="0.2">
      <c r="A3994" s="1">
        <v>3993</v>
      </c>
      <c r="B3994" s="1" t="s">
        <v>658</v>
      </c>
      <c r="C3994" s="1">
        <v>73</v>
      </c>
      <c r="D3994" s="1" t="s">
        <v>351</v>
      </c>
      <c r="E3994" s="1" t="s">
        <v>289</v>
      </c>
      <c r="F3994" s="1" t="s">
        <v>1</v>
      </c>
      <c r="G3994" s="1" t="s">
        <v>353</v>
      </c>
      <c r="H3994" s="1" t="s">
        <v>292</v>
      </c>
      <c r="I3994" s="1" t="s">
        <v>293</v>
      </c>
      <c r="J3994" s="1"/>
      <c r="K3994" s="7"/>
    </row>
    <row r="3995" spans="1:11" x14ac:dyDescent="0.2">
      <c r="A3995" s="1">
        <v>3994</v>
      </c>
      <c r="B3995" s="1" t="s">
        <v>658</v>
      </c>
      <c r="C3995" s="1">
        <v>73</v>
      </c>
      <c r="D3995" s="1" t="s">
        <v>351</v>
      </c>
      <c r="E3995" s="1" t="s">
        <v>289</v>
      </c>
      <c r="F3995" s="1" t="s">
        <v>1</v>
      </c>
      <c r="G3995" s="1" t="s">
        <v>353</v>
      </c>
      <c r="H3995" s="1" t="s">
        <v>294</v>
      </c>
      <c r="I3995" s="1" t="s">
        <v>295</v>
      </c>
      <c r="J3995" s="1"/>
      <c r="K3995" s="7"/>
    </row>
    <row r="3996" spans="1:11" x14ac:dyDescent="0.2">
      <c r="A3996" s="1">
        <v>3995</v>
      </c>
      <c r="B3996" s="1" t="s">
        <v>658</v>
      </c>
      <c r="C3996" s="1">
        <v>73</v>
      </c>
      <c r="D3996" s="1" t="s">
        <v>351</v>
      </c>
      <c r="E3996" s="1" t="s">
        <v>289</v>
      </c>
      <c r="F3996" s="1" t="s">
        <v>1</v>
      </c>
      <c r="G3996" s="1" t="s">
        <v>353</v>
      </c>
      <c r="H3996" s="1" t="s">
        <v>296</v>
      </c>
      <c r="I3996" s="1" t="s">
        <v>297</v>
      </c>
      <c r="J3996" s="1"/>
      <c r="K3996" s="7"/>
    </row>
    <row r="3997" spans="1:11" x14ac:dyDescent="0.2">
      <c r="A3997" s="1">
        <v>3996</v>
      </c>
      <c r="B3997" s="1" t="s">
        <v>658</v>
      </c>
      <c r="C3997" s="1">
        <v>73</v>
      </c>
      <c r="D3997" s="1" t="s">
        <v>351</v>
      </c>
      <c r="E3997" s="1" t="s">
        <v>289</v>
      </c>
      <c r="F3997" s="1" t="s">
        <v>1</v>
      </c>
      <c r="G3997" s="1" t="s">
        <v>353</v>
      </c>
      <c r="H3997" s="1" t="s">
        <v>298</v>
      </c>
      <c r="I3997" s="1" t="s">
        <v>299</v>
      </c>
      <c r="J3997" s="1"/>
      <c r="K3997" s="7"/>
    </row>
    <row r="3998" spans="1:11" x14ac:dyDescent="0.2">
      <c r="A3998" s="1">
        <v>3997</v>
      </c>
      <c r="B3998" s="1" t="s">
        <v>658</v>
      </c>
      <c r="C3998" s="1">
        <v>73</v>
      </c>
      <c r="D3998" s="1" t="s">
        <v>351</v>
      </c>
      <c r="E3998" s="1" t="s">
        <v>289</v>
      </c>
      <c r="F3998" s="1" t="s">
        <v>1</v>
      </c>
      <c r="G3998" s="1" t="s">
        <v>353</v>
      </c>
      <c r="H3998" s="1" t="s">
        <v>300</v>
      </c>
      <c r="I3998" s="1" t="s">
        <v>301</v>
      </c>
      <c r="J3998" s="1"/>
      <c r="K3998" s="7"/>
    </row>
    <row r="3999" spans="1:11" x14ac:dyDescent="0.2">
      <c r="A3999" s="1">
        <v>3998</v>
      </c>
      <c r="B3999" s="1" t="s">
        <v>658</v>
      </c>
      <c r="C3999" s="1">
        <v>73</v>
      </c>
      <c r="D3999" s="1" t="s">
        <v>351</v>
      </c>
      <c r="E3999" s="1" t="s">
        <v>289</v>
      </c>
      <c r="F3999" s="1" t="s">
        <v>1</v>
      </c>
      <c r="G3999" s="1" t="s">
        <v>353</v>
      </c>
      <c r="H3999" s="1" t="s">
        <v>302</v>
      </c>
      <c r="I3999" s="1" t="s">
        <v>303</v>
      </c>
      <c r="J3999" s="1"/>
      <c r="K3999" s="7"/>
    </row>
    <row r="4000" spans="1:11" x14ac:dyDescent="0.2">
      <c r="A4000" s="1">
        <v>3999</v>
      </c>
      <c r="B4000" s="1" t="s">
        <v>658</v>
      </c>
      <c r="C4000" s="1">
        <v>73</v>
      </c>
      <c r="D4000" s="1" t="s">
        <v>351</v>
      </c>
      <c r="E4000" s="1" t="s">
        <v>289</v>
      </c>
      <c r="F4000" s="1" t="s">
        <v>8</v>
      </c>
      <c r="G4000" s="1" t="s">
        <v>353</v>
      </c>
      <c r="H4000" s="1" t="s">
        <v>304</v>
      </c>
      <c r="I4000" s="1" t="s">
        <v>305</v>
      </c>
      <c r="J4000" s="1"/>
      <c r="K4000" s="7"/>
    </row>
    <row r="4001" spans="1:11" x14ac:dyDescent="0.2">
      <c r="A4001" s="1">
        <v>4000</v>
      </c>
      <c r="B4001" s="1" t="s">
        <v>658</v>
      </c>
      <c r="C4001" s="1">
        <v>73</v>
      </c>
      <c r="D4001" s="1" t="s">
        <v>351</v>
      </c>
      <c r="E4001" s="1" t="s">
        <v>289</v>
      </c>
      <c r="F4001" s="1" t="s">
        <v>8</v>
      </c>
      <c r="G4001" s="1" t="s">
        <v>353</v>
      </c>
      <c r="H4001" s="1" t="s">
        <v>306</v>
      </c>
      <c r="I4001" s="1" t="s">
        <v>307</v>
      </c>
      <c r="J4001" s="1"/>
      <c r="K4001" s="7"/>
    </row>
    <row r="4002" spans="1:11" x14ac:dyDescent="0.2">
      <c r="A4002" s="1">
        <v>4001</v>
      </c>
      <c r="B4002" s="1" t="s">
        <v>658</v>
      </c>
      <c r="C4002" s="1">
        <v>73</v>
      </c>
      <c r="D4002" s="1" t="s">
        <v>351</v>
      </c>
      <c r="E4002" s="1" t="s">
        <v>289</v>
      </c>
      <c r="F4002" s="1" t="s">
        <v>1</v>
      </c>
      <c r="G4002" s="1" t="s">
        <v>353</v>
      </c>
      <c r="H4002" s="1" t="s">
        <v>308</v>
      </c>
      <c r="I4002" s="1" t="s">
        <v>309</v>
      </c>
      <c r="J4002" s="1"/>
      <c r="K4002" s="7"/>
    </row>
    <row r="4003" spans="1:11" x14ac:dyDescent="0.2">
      <c r="A4003" s="1">
        <v>4002</v>
      </c>
      <c r="B4003" s="1" t="s">
        <v>658</v>
      </c>
      <c r="C4003" s="1">
        <v>73</v>
      </c>
      <c r="D4003" s="1" t="s">
        <v>351</v>
      </c>
      <c r="E4003" s="1" t="s">
        <v>289</v>
      </c>
      <c r="F4003" s="1" t="s">
        <v>1</v>
      </c>
      <c r="G4003" s="1" t="s">
        <v>353</v>
      </c>
      <c r="H4003" s="1" t="s">
        <v>310</v>
      </c>
      <c r="I4003" s="1" t="s">
        <v>311</v>
      </c>
      <c r="J4003" s="1"/>
      <c r="K4003" s="7"/>
    </row>
    <row r="4004" spans="1:11" x14ac:dyDescent="0.2">
      <c r="A4004" s="1">
        <v>4003</v>
      </c>
      <c r="B4004" s="1" t="s">
        <v>658</v>
      </c>
      <c r="C4004" s="1">
        <v>73</v>
      </c>
      <c r="D4004" s="1" t="s">
        <v>351</v>
      </c>
      <c r="E4004" s="1" t="s">
        <v>289</v>
      </c>
      <c r="F4004" s="1" t="s">
        <v>1</v>
      </c>
      <c r="G4004" s="1" t="s">
        <v>353</v>
      </c>
      <c r="H4004" s="1" t="s">
        <v>312</v>
      </c>
      <c r="I4004" s="1" t="s">
        <v>313</v>
      </c>
      <c r="J4004" s="1"/>
      <c r="K4004" s="7"/>
    </row>
    <row r="4005" spans="1:11" x14ac:dyDescent="0.2">
      <c r="A4005" s="1">
        <v>4004</v>
      </c>
      <c r="B4005" s="1" t="s">
        <v>659</v>
      </c>
      <c r="C4005" s="1">
        <v>76</v>
      </c>
      <c r="D4005" s="1" t="s">
        <v>333</v>
      </c>
      <c r="E4005" s="1" t="s">
        <v>0</v>
      </c>
      <c r="F4005" s="1" t="s">
        <v>1</v>
      </c>
      <c r="G4005" s="1" t="s">
        <v>353</v>
      </c>
      <c r="H4005" s="1" t="s">
        <v>2</v>
      </c>
      <c r="I4005" s="1" t="s">
        <v>3</v>
      </c>
      <c r="J4005" s="1"/>
      <c r="K4005" s="7"/>
    </row>
    <row r="4006" spans="1:11" x14ac:dyDescent="0.2">
      <c r="A4006" s="1">
        <v>4005</v>
      </c>
      <c r="B4006" s="1" t="s">
        <v>659</v>
      </c>
      <c r="C4006" s="1">
        <v>76</v>
      </c>
      <c r="D4006" s="1" t="s">
        <v>333</v>
      </c>
      <c r="E4006" s="1" t="s">
        <v>0</v>
      </c>
      <c r="F4006" s="1" t="s">
        <v>1</v>
      </c>
      <c r="G4006" s="1" t="s">
        <v>353</v>
      </c>
      <c r="H4006" s="1" t="s">
        <v>4</v>
      </c>
      <c r="I4006" s="1" t="s">
        <v>5</v>
      </c>
      <c r="J4006" s="1"/>
      <c r="K4006" s="7"/>
    </row>
    <row r="4007" spans="1:11" x14ac:dyDescent="0.2">
      <c r="A4007" s="1">
        <v>4006</v>
      </c>
      <c r="B4007" s="1" t="s">
        <v>659</v>
      </c>
      <c r="C4007" s="1">
        <v>76</v>
      </c>
      <c r="D4007" s="1" t="s">
        <v>333</v>
      </c>
      <c r="E4007" s="1" t="s">
        <v>0</v>
      </c>
      <c r="F4007" s="1" t="s">
        <v>1</v>
      </c>
      <c r="G4007" s="1" t="s">
        <v>353</v>
      </c>
      <c r="H4007" s="1" t="s">
        <v>6</v>
      </c>
      <c r="I4007" s="1" t="s">
        <v>7</v>
      </c>
      <c r="J4007" s="1"/>
      <c r="K4007" s="7"/>
    </row>
    <row r="4008" spans="1:11" x14ac:dyDescent="0.2">
      <c r="A4008" s="1">
        <v>4007</v>
      </c>
      <c r="B4008" s="1" t="s">
        <v>659</v>
      </c>
      <c r="C4008" s="1">
        <v>76</v>
      </c>
      <c r="D4008" s="1" t="s">
        <v>333</v>
      </c>
      <c r="E4008" s="1" t="s">
        <v>0</v>
      </c>
      <c r="F4008" s="1" t="s">
        <v>8</v>
      </c>
      <c r="G4008" s="1" t="s">
        <v>353</v>
      </c>
      <c r="H4008" s="1" t="s">
        <v>9</v>
      </c>
      <c r="I4008" s="1" t="s">
        <v>10</v>
      </c>
      <c r="J4008" s="1"/>
      <c r="K4008" s="7">
        <v>0</v>
      </c>
    </row>
    <row r="4009" spans="1:11" x14ac:dyDescent="0.2">
      <c r="A4009" s="1">
        <v>4008</v>
      </c>
      <c r="B4009" s="1" t="s">
        <v>659</v>
      </c>
      <c r="C4009" s="1">
        <v>76</v>
      </c>
      <c r="D4009" s="1" t="s">
        <v>333</v>
      </c>
      <c r="E4009" s="1" t="s">
        <v>0</v>
      </c>
      <c r="F4009" s="1" t="s">
        <v>1</v>
      </c>
      <c r="G4009" s="1" t="s">
        <v>353</v>
      </c>
      <c r="H4009" s="1" t="s">
        <v>11</v>
      </c>
      <c r="I4009" s="1" t="s">
        <v>12</v>
      </c>
      <c r="J4009" s="1"/>
      <c r="K4009" s="7"/>
    </row>
    <row r="4010" spans="1:11" x14ac:dyDescent="0.2">
      <c r="A4010" s="1">
        <v>4009</v>
      </c>
      <c r="B4010" s="1" t="s">
        <v>659</v>
      </c>
      <c r="C4010" s="1">
        <v>76</v>
      </c>
      <c r="D4010" s="1" t="s">
        <v>333</v>
      </c>
      <c r="E4010" s="1" t="s">
        <v>0</v>
      </c>
      <c r="F4010" s="1" t="s">
        <v>1</v>
      </c>
      <c r="G4010" s="1" t="s">
        <v>353</v>
      </c>
      <c r="H4010" s="1" t="s">
        <v>13</v>
      </c>
      <c r="I4010" s="1" t="s">
        <v>14</v>
      </c>
      <c r="J4010" s="1"/>
      <c r="K4010" s="7"/>
    </row>
    <row r="4011" spans="1:11" x14ac:dyDescent="0.2">
      <c r="A4011" s="1">
        <v>4010</v>
      </c>
      <c r="B4011" s="1" t="s">
        <v>659</v>
      </c>
      <c r="C4011" s="1">
        <v>76</v>
      </c>
      <c r="D4011" s="1" t="s">
        <v>333</v>
      </c>
      <c r="E4011" s="1" t="s">
        <v>0</v>
      </c>
      <c r="F4011" s="1" t="s">
        <v>8</v>
      </c>
      <c r="G4011" s="1" t="s">
        <v>353</v>
      </c>
      <c r="H4011" s="1" t="s">
        <v>15</v>
      </c>
      <c r="I4011" s="1" t="s">
        <v>16</v>
      </c>
      <c r="J4011" s="1"/>
      <c r="K4011" s="7">
        <v>0</v>
      </c>
    </row>
    <row r="4012" spans="1:11" x14ac:dyDescent="0.2">
      <c r="A4012" s="1">
        <v>4011</v>
      </c>
      <c r="B4012" s="1" t="s">
        <v>659</v>
      </c>
      <c r="C4012" s="1">
        <v>76</v>
      </c>
      <c r="D4012" s="1" t="s">
        <v>333</v>
      </c>
      <c r="E4012" s="1" t="s">
        <v>0</v>
      </c>
      <c r="F4012" s="1" t="s">
        <v>1</v>
      </c>
      <c r="G4012" s="1" t="s">
        <v>353</v>
      </c>
      <c r="H4012" s="1" t="s">
        <v>17</v>
      </c>
      <c r="I4012" s="1" t="s">
        <v>18</v>
      </c>
      <c r="J4012" s="1"/>
      <c r="K4012" s="7"/>
    </row>
    <row r="4013" spans="1:11" x14ac:dyDescent="0.2">
      <c r="A4013" s="1">
        <v>4012</v>
      </c>
      <c r="B4013" s="1" t="s">
        <v>659</v>
      </c>
      <c r="C4013" s="1">
        <v>76</v>
      </c>
      <c r="D4013" s="1" t="s">
        <v>333</v>
      </c>
      <c r="E4013" s="1" t="s">
        <v>0</v>
      </c>
      <c r="F4013" s="1" t="s">
        <v>1</v>
      </c>
      <c r="G4013" s="1" t="s">
        <v>353</v>
      </c>
      <c r="H4013" s="1" t="s">
        <v>19</v>
      </c>
      <c r="I4013" s="1" t="s">
        <v>20</v>
      </c>
      <c r="J4013" s="1"/>
      <c r="K4013" s="7"/>
    </row>
    <row r="4014" spans="1:11" x14ac:dyDescent="0.2">
      <c r="A4014" s="1">
        <v>4013</v>
      </c>
      <c r="B4014" s="1" t="s">
        <v>659</v>
      </c>
      <c r="C4014" s="1">
        <v>76</v>
      </c>
      <c r="D4014" s="1" t="s">
        <v>333</v>
      </c>
      <c r="E4014" s="1" t="s">
        <v>0</v>
      </c>
      <c r="F4014" s="1" t="s">
        <v>1</v>
      </c>
      <c r="G4014" s="1" t="s">
        <v>353</v>
      </c>
      <c r="H4014" s="1" t="s">
        <v>21</v>
      </c>
      <c r="I4014" s="1" t="s">
        <v>22</v>
      </c>
      <c r="J4014" s="1"/>
      <c r="K4014" s="7"/>
    </row>
    <row r="4015" spans="1:11" x14ac:dyDescent="0.2">
      <c r="A4015" s="1">
        <v>4014</v>
      </c>
      <c r="B4015" s="1" t="s">
        <v>659</v>
      </c>
      <c r="C4015" s="1">
        <v>76</v>
      </c>
      <c r="D4015" s="1" t="s">
        <v>333</v>
      </c>
      <c r="E4015" s="1" t="s">
        <v>0</v>
      </c>
      <c r="F4015" s="1" t="s">
        <v>1</v>
      </c>
      <c r="G4015" s="1" t="s">
        <v>353</v>
      </c>
      <c r="H4015" s="1" t="s">
        <v>23</v>
      </c>
      <c r="I4015" s="1" t="s">
        <v>24</v>
      </c>
      <c r="J4015" s="1"/>
      <c r="K4015" s="7">
        <v>334910</v>
      </c>
    </row>
    <row r="4016" spans="1:11" x14ac:dyDescent="0.2">
      <c r="A4016" s="1">
        <v>4015</v>
      </c>
      <c r="B4016" s="1" t="s">
        <v>659</v>
      </c>
      <c r="C4016" s="1">
        <v>76</v>
      </c>
      <c r="D4016" s="1" t="s">
        <v>333</v>
      </c>
      <c r="E4016" s="1" t="s">
        <v>0</v>
      </c>
      <c r="F4016" s="1" t="s">
        <v>1</v>
      </c>
      <c r="G4016" s="1" t="s">
        <v>353</v>
      </c>
      <c r="H4016" s="1" t="s">
        <v>25</v>
      </c>
      <c r="I4016" s="1" t="s">
        <v>26</v>
      </c>
      <c r="J4016" s="1"/>
      <c r="K4016" s="7"/>
    </row>
    <row r="4017" spans="1:11" x14ac:dyDescent="0.2">
      <c r="A4017" s="1">
        <v>4016</v>
      </c>
      <c r="B4017" s="1" t="s">
        <v>659</v>
      </c>
      <c r="C4017" s="1">
        <v>76</v>
      </c>
      <c r="D4017" s="1" t="s">
        <v>333</v>
      </c>
      <c r="E4017" s="1" t="s">
        <v>0</v>
      </c>
      <c r="F4017" s="1" t="s">
        <v>1</v>
      </c>
      <c r="G4017" s="1" t="s">
        <v>353</v>
      </c>
      <c r="H4017" s="1" t="s">
        <v>27</v>
      </c>
      <c r="I4017" s="1" t="s">
        <v>28</v>
      </c>
      <c r="J4017" s="1"/>
      <c r="K4017" s="7"/>
    </row>
    <row r="4018" spans="1:11" x14ac:dyDescent="0.2">
      <c r="A4018" s="1">
        <v>4017</v>
      </c>
      <c r="B4018" s="1" t="s">
        <v>659</v>
      </c>
      <c r="C4018" s="1">
        <v>76</v>
      </c>
      <c r="D4018" s="1" t="s">
        <v>333</v>
      </c>
      <c r="E4018" s="1" t="s">
        <v>0</v>
      </c>
      <c r="F4018" s="1" t="s">
        <v>1</v>
      </c>
      <c r="G4018" s="1" t="s">
        <v>353</v>
      </c>
      <c r="H4018" s="1" t="s">
        <v>29</v>
      </c>
      <c r="I4018" s="1" t="s">
        <v>30</v>
      </c>
      <c r="J4018" s="1"/>
      <c r="K4018" s="7"/>
    </row>
    <row r="4019" spans="1:11" x14ac:dyDescent="0.2">
      <c r="A4019" s="1">
        <v>4018</v>
      </c>
      <c r="B4019" s="1" t="s">
        <v>659</v>
      </c>
      <c r="C4019" s="1">
        <v>76</v>
      </c>
      <c r="D4019" s="1" t="s">
        <v>333</v>
      </c>
      <c r="E4019" s="1" t="s">
        <v>0</v>
      </c>
      <c r="F4019" s="1" t="s">
        <v>1</v>
      </c>
      <c r="G4019" s="1" t="s">
        <v>353</v>
      </c>
      <c r="H4019" s="1" t="s">
        <v>31</v>
      </c>
      <c r="I4019" s="1" t="s">
        <v>32</v>
      </c>
      <c r="J4019" s="1"/>
      <c r="K4019" s="7"/>
    </row>
    <row r="4020" spans="1:11" x14ac:dyDescent="0.2">
      <c r="A4020" s="1">
        <v>4019</v>
      </c>
      <c r="B4020" s="1" t="s">
        <v>659</v>
      </c>
      <c r="C4020" s="1">
        <v>76</v>
      </c>
      <c r="D4020" s="1" t="s">
        <v>333</v>
      </c>
      <c r="E4020" s="1" t="s">
        <v>0</v>
      </c>
      <c r="F4020" s="1" t="s">
        <v>1</v>
      </c>
      <c r="G4020" s="1" t="s">
        <v>353</v>
      </c>
      <c r="H4020" s="1" t="s">
        <v>33</v>
      </c>
      <c r="I4020" s="1" t="s">
        <v>34</v>
      </c>
      <c r="J4020" s="1"/>
      <c r="K4020" s="7"/>
    </row>
    <row r="4021" spans="1:11" x14ac:dyDescent="0.2">
      <c r="A4021" s="1">
        <v>4020</v>
      </c>
      <c r="B4021" s="1" t="s">
        <v>659</v>
      </c>
      <c r="C4021" s="1">
        <v>76</v>
      </c>
      <c r="D4021" s="1" t="s">
        <v>333</v>
      </c>
      <c r="E4021" s="1" t="s">
        <v>0</v>
      </c>
      <c r="F4021" s="1" t="s">
        <v>1</v>
      </c>
      <c r="G4021" s="1" t="s">
        <v>353</v>
      </c>
      <c r="H4021" s="1" t="s">
        <v>35</v>
      </c>
      <c r="I4021" s="1" t="s">
        <v>36</v>
      </c>
      <c r="J4021" s="1"/>
      <c r="K4021" s="7"/>
    </row>
    <row r="4022" spans="1:11" x14ac:dyDescent="0.2">
      <c r="A4022" s="1">
        <v>4021</v>
      </c>
      <c r="B4022" s="1" t="s">
        <v>659</v>
      </c>
      <c r="C4022" s="1">
        <v>76</v>
      </c>
      <c r="D4022" s="1" t="s">
        <v>333</v>
      </c>
      <c r="E4022" s="1" t="s">
        <v>0</v>
      </c>
      <c r="F4022" s="1" t="s">
        <v>1</v>
      </c>
      <c r="G4022" s="1" t="s">
        <v>353</v>
      </c>
      <c r="H4022" s="1" t="s">
        <v>37</v>
      </c>
      <c r="I4022" s="1" t="s">
        <v>38</v>
      </c>
      <c r="J4022" s="1"/>
      <c r="K4022" s="7"/>
    </row>
    <row r="4023" spans="1:11" x14ac:dyDescent="0.2">
      <c r="A4023" s="1">
        <v>4022</v>
      </c>
      <c r="B4023" s="1" t="s">
        <v>659</v>
      </c>
      <c r="C4023" s="1">
        <v>76</v>
      </c>
      <c r="D4023" s="1" t="s">
        <v>333</v>
      </c>
      <c r="E4023" s="1" t="s">
        <v>0</v>
      </c>
      <c r="F4023" s="1" t="s">
        <v>1</v>
      </c>
      <c r="G4023" s="1" t="s">
        <v>353</v>
      </c>
      <c r="H4023" s="1" t="s">
        <v>39</v>
      </c>
      <c r="I4023" s="1" t="s">
        <v>40</v>
      </c>
      <c r="J4023" s="1"/>
      <c r="K4023" s="7"/>
    </row>
    <row r="4024" spans="1:11" x14ac:dyDescent="0.2">
      <c r="A4024" s="1">
        <v>4023</v>
      </c>
      <c r="B4024" s="1" t="s">
        <v>659</v>
      </c>
      <c r="C4024" s="1">
        <v>76</v>
      </c>
      <c r="D4024" s="1" t="s">
        <v>333</v>
      </c>
      <c r="E4024" s="1" t="s">
        <v>0</v>
      </c>
      <c r="F4024" s="1" t="s">
        <v>1</v>
      </c>
      <c r="G4024" s="1" t="s">
        <v>353</v>
      </c>
      <c r="H4024" s="1" t="s">
        <v>41</v>
      </c>
      <c r="I4024" s="1" t="s">
        <v>42</v>
      </c>
      <c r="J4024" s="1"/>
      <c r="K4024" s="7"/>
    </row>
    <row r="4025" spans="1:11" x14ac:dyDescent="0.2">
      <c r="A4025" s="1">
        <v>4024</v>
      </c>
      <c r="B4025" s="1" t="s">
        <v>659</v>
      </c>
      <c r="C4025" s="1">
        <v>76</v>
      </c>
      <c r="D4025" s="1" t="s">
        <v>333</v>
      </c>
      <c r="E4025" s="1" t="s">
        <v>0</v>
      </c>
      <c r="F4025" s="1" t="s">
        <v>1</v>
      </c>
      <c r="G4025" s="1" t="s">
        <v>353</v>
      </c>
      <c r="H4025" s="1" t="s">
        <v>43</v>
      </c>
      <c r="I4025" s="1" t="s">
        <v>44</v>
      </c>
      <c r="J4025" s="1"/>
      <c r="K4025" s="7"/>
    </row>
    <row r="4026" spans="1:11" x14ac:dyDescent="0.2">
      <c r="A4026" s="1">
        <v>4025</v>
      </c>
      <c r="B4026" s="1" t="s">
        <v>659</v>
      </c>
      <c r="C4026" s="1">
        <v>76</v>
      </c>
      <c r="D4026" s="1" t="s">
        <v>333</v>
      </c>
      <c r="E4026" s="1" t="s">
        <v>0</v>
      </c>
      <c r="F4026" s="1" t="s">
        <v>1</v>
      </c>
      <c r="G4026" s="1" t="s">
        <v>353</v>
      </c>
      <c r="H4026" s="1" t="s">
        <v>45</v>
      </c>
      <c r="I4026" s="1" t="s">
        <v>46</v>
      </c>
      <c r="J4026" s="1"/>
      <c r="K4026" s="7"/>
    </row>
    <row r="4027" spans="1:11" x14ac:dyDescent="0.2">
      <c r="A4027" s="1">
        <v>4026</v>
      </c>
      <c r="B4027" s="1" t="s">
        <v>659</v>
      </c>
      <c r="C4027" s="1">
        <v>76</v>
      </c>
      <c r="D4027" s="1" t="s">
        <v>333</v>
      </c>
      <c r="E4027" s="1" t="s">
        <v>0</v>
      </c>
      <c r="F4027" s="1" t="s">
        <v>1</v>
      </c>
      <c r="G4027" s="1" t="s">
        <v>353</v>
      </c>
      <c r="H4027" s="1" t="s">
        <v>47</v>
      </c>
      <c r="I4027" s="1" t="s">
        <v>48</v>
      </c>
      <c r="J4027" s="1"/>
      <c r="K4027" s="7"/>
    </row>
    <row r="4028" spans="1:11" x14ac:dyDescent="0.2">
      <c r="A4028" s="1">
        <v>4027</v>
      </c>
      <c r="B4028" s="1" t="s">
        <v>659</v>
      </c>
      <c r="C4028" s="1">
        <v>76</v>
      </c>
      <c r="D4028" s="1" t="s">
        <v>333</v>
      </c>
      <c r="E4028" s="1" t="s">
        <v>0</v>
      </c>
      <c r="F4028" s="1" t="s">
        <v>1</v>
      </c>
      <c r="G4028" s="1" t="s">
        <v>353</v>
      </c>
      <c r="H4028" s="1" t="s">
        <v>49</v>
      </c>
      <c r="I4028" s="1" t="s">
        <v>50</v>
      </c>
      <c r="J4028" s="1"/>
      <c r="K4028" s="7"/>
    </row>
    <row r="4029" spans="1:11" x14ac:dyDescent="0.2">
      <c r="A4029" s="1">
        <v>4028</v>
      </c>
      <c r="B4029" s="1" t="s">
        <v>659</v>
      </c>
      <c r="C4029" s="1">
        <v>76</v>
      </c>
      <c r="D4029" s="1" t="s">
        <v>333</v>
      </c>
      <c r="E4029" s="1" t="s">
        <v>0</v>
      </c>
      <c r="F4029" s="1" t="s">
        <v>1</v>
      </c>
      <c r="G4029" s="1" t="s">
        <v>353</v>
      </c>
      <c r="H4029" s="1" t="s">
        <v>51</v>
      </c>
      <c r="I4029" s="1" t="s">
        <v>52</v>
      </c>
      <c r="J4029" s="1"/>
      <c r="K4029" s="7"/>
    </row>
    <row r="4030" spans="1:11" x14ac:dyDescent="0.2">
      <c r="A4030" s="1">
        <v>4029</v>
      </c>
      <c r="B4030" s="1" t="s">
        <v>659</v>
      </c>
      <c r="C4030" s="1">
        <v>76</v>
      </c>
      <c r="D4030" s="1" t="s">
        <v>333</v>
      </c>
      <c r="E4030" s="1" t="s">
        <v>0</v>
      </c>
      <c r="F4030" s="1" t="s">
        <v>1</v>
      </c>
      <c r="G4030" s="1" t="s">
        <v>353</v>
      </c>
      <c r="H4030" s="1" t="s">
        <v>53</v>
      </c>
      <c r="I4030" s="1" t="s">
        <v>54</v>
      </c>
      <c r="J4030" s="1"/>
      <c r="K4030" s="7"/>
    </row>
    <row r="4031" spans="1:11" x14ac:dyDescent="0.2">
      <c r="A4031" s="1">
        <v>4030</v>
      </c>
      <c r="B4031" s="1" t="s">
        <v>659</v>
      </c>
      <c r="C4031" s="1">
        <v>76</v>
      </c>
      <c r="D4031" s="1" t="s">
        <v>333</v>
      </c>
      <c r="E4031" s="1" t="s">
        <v>0</v>
      </c>
      <c r="F4031" s="1" t="s">
        <v>1</v>
      </c>
      <c r="G4031" s="1" t="s">
        <v>353</v>
      </c>
      <c r="H4031" s="1" t="s">
        <v>55</v>
      </c>
      <c r="I4031" s="1" t="s">
        <v>56</v>
      </c>
      <c r="J4031" s="1"/>
      <c r="K4031" s="7"/>
    </row>
    <row r="4032" spans="1:11" x14ac:dyDescent="0.2">
      <c r="A4032" s="1">
        <v>4031</v>
      </c>
      <c r="B4032" s="1" t="s">
        <v>659</v>
      </c>
      <c r="C4032" s="1">
        <v>76</v>
      </c>
      <c r="D4032" s="1" t="s">
        <v>333</v>
      </c>
      <c r="E4032" s="1" t="s">
        <v>0</v>
      </c>
      <c r="F4032" s="1" t="s">
        <v>1</v>
      </c>
      <c r="G4032" s="1" t="s">
        <v>353</v>
      </c>
      <c r="H4032" s="1" t="s">
        <v>57</v>
      </c>
      <c r="I4032" s="1" t="s">
        <v>58</v>
      </c>
      <c r="J4032" s="1"/>
      <c r="K4032" s="7"/>
    </row>
    <row r="4033" spans="1:11" x14ac:dyDescent="0.2">
      <c r="A4033" s="1">
        <v>4032</v>
      </c>
      <c r="B4033" s="1" t="s">
        <v>659</v>
      </c>
      <c r="C4033" s="1">
        <v>76</v>
      </c>
      <c r="D4033" s="1" t="s">
        <v>333</v>
      </c>
      <c r="E4033" s="1" t="s">
        <v>0</v>
      </c>
      <c r="F4033" s="1" t="s">
        <v>1</v>
      </c>
      <c r="G4033" s="1" t="s">
        <v>353</v>
      </c>
      <c r="H4033" s="1" t="s">
        <v>59</v>
      </c>
      <c r="I4033" s="1" t="s">
        <v>60</v>
      </c>
      <c r="J4033" s="1"/>
      <c r="K4033" s="7">
        <v>1142</v>
      </c>
    </row>
    <row r="4034" spans="1:11" x14ac:dyDescent="0.2">
      <c r="A4034" s="1">
        <v>4033</v>
      </c>
      <c r="B4034" s="1" t="s">
        <v>659</v>
      </c>
      <c r="C4034" s="1">
        <v>76</v>
      </c>
      <c r="D4034" s="1" t="s">
        <v>333</v>
      </c>
      <c r="E4034" s="1" t="s">
        <v>0</v>
      </c>
      <c r="F4034" s="1" t="s">
        <v>1</v>
      </c>
      <c r="G4034" s="1" t="s">
        <v>353</v>
      </c>
      <c r="H4034" s="1" t="s">
        <v>61</v>
      </c>
      <c r="I4034" s="1" t="s">
        <v>62</v>
      </c>
      <c r="J4034" s="1"/>
      <c r="K4034" s="7"/>
    </row>
    <row r="4035" spans="1:11" x14ac:dyDescent="0.2">
      <c r="A4035" s="1">
        <v>4034</v>
      </c>
      <c r="B4035" s="1" t="s">
        <v>659</v>
      </c>
      <c r="C4035" s="1">
        <v>76</v>
      </c>
      <c r="D4035" s="1" t="s">
        <v>333</v>
      </c>
      <c r="E4035" s="1" t="s">
        <v>0</v>
      </c>
      <c r="F4035" s="1" t="s">
        <v>1</v>
      </c>
      <c r="G4035" s="1" t="s">
        <v>353</v>
      </c>
      <c r="H4035" s="1" t="s">
        <v>63</v>
      </c>
      <c r="I4035" s="1" t="s">
        <v>64</v>
      </c>
      <c r="J4035" s="1"/>
      <c r="K4035" s="7"/>
    </row>
    <row r="4036" spans="1:11" x14ac:dyDescent="0.2">
      <c r="A4036" s="1">
        <v>4035</v>
      </c>
      <c r="B4036" s="1" t="s">
        <v>659</v>
      </c>
      <c r="C4036" s="1">
        <v>76</v>
      </c>
      <c r="D4036" s="1" t="s">
        <v>333</v>
      </c>
      <c r="E4036" s="1" t="s">
        <v>0</v>
      </c>
      <c r="F4036" s="1" t="s">
        <v>1</v>
      </c>
      <c r="G4036" s="1" t="s">
        <v>353</v>
      </c>
      <c r="H4036" s="1" t="s">
        <v>65</v>
      </c>
      <c r="I4036" s="1" t="s">
        <v>66</v>
      </c>
      <c r="J4036" s="1"/>
      <c r="K4036" s="7"/>
    </row>
    <row r="4037" spans="1:11" x14ac:dyDescent="0.2">
      <c r="A4037" s="1">
        <v>4036</v>
      </c>
      <c r="B4037" s="1" t="s">
        <v>659</v>
      </c>
      <c r="C4037" s="1">
        <v>76</v>
      </c>
      <c r="D4037" s="1" t="s">
        <v>333</v>
      </c>
      <c r="E4037" s="1" t="s">
        <v>0</v>
      </c>
      <c r="F4037" s="1" t="s">
        <v>1</v>
      </c>
      <c r="G4037" s="1" t="s">
        <v>353</v>
      </c>
      <c r="H4037" s="1" t="s">
        <v>67</v>
      </c>
      <c r="I4037" s="1" t="s">
        <v>68</v>
      </c>
      <c r="J4037" s="1"/>
      <c r="K4037" s="7"/>
    </row>
    <row r="4038" spans="1:11" x14ac:dyDescent="0.2">
      <c r="A4038" s="1">
        <v>4037</v>
      </c>
      <c r="B4038" s="1" t="s">
        <v>659</v>
      </c>
      <c r="C4038" s="1">
        <v>76</v>
      </c>
      <c r="D4038" s="1" t="s">
        <v>333</v>
      </c>
      <c r="E4038" s="1" t="s">
        <v>0</v>
      </c>
      <c r="F4038" s="1" t="s">
        <v>1</v>
      </c>
      <c r="G4038" s="1" t="s">
        <v>353</v>
      </c>
      <c r="H4038" s="1" t="s">
        <v>69</v>
      </c>
      <c r="I4038" s="1" t="s">
        <v>70</v>
      </c>
      <c r="J4038" s="1"/>
      <c r="K4038" s="7"/>
    </row>
    <row r="4039" spans="1:11" x14ac:dyDescent="0.2">
      <c r="A4039" s="1">
        <v>4038</v>
      </c>
      <c r="B4039" s="1" t="s">
        <v>659</v>
      </c>
      <c r="C4039" s="1">
        <v>76</v>
      </c>
      <c r="D4039" s="1" t="s">
        <v>333</v>
      </c>
      <c r="E4039" s="1" t="s">
        <v>0</v>
      </c>
      <c r="F4039" s="1" t="s">
        <v>1</v>
      </c>
      <c r="G4039" s="1" t="s">
        <v>353</v>
      </c>
      <c r="H4039" s="1" t="s">
        <v>71</v>
      </c>
      <c r="I4039" s="1" t="s">
        <v>72</v>
      </c>
      <c r="J4039" s="1"/>
      <c r="K4039" s="7"/>
    </row>
    <row r="4040" spans="1:11" x14ac:dyDescent="0.2">
      <c r="A4040" s="1">
        <v>4039</v>
      </c>
      <c r="B4040" s="1" t="s">
        <v>659</v>
      </c>
      <c r="C4040" s="1">
        <v>76</v>
      </c>
      <c r="D4040" s="1" t="s">
        <v>333</v>
      </c>
      <c r="E4040" s="1" t="s">
        <v>0</v>
      </c>
      <c r="F4040" s="1" t="s">
        <v>1</v>
      </c>
      <c r="G4040" s="1" t="s">
        <v>353</v>
      </c>
      <c r="H4040" s="1" t="s">
        <v>73</v>
      </c>
      <c r="I4040" s="1" t="s">
        <v>74</v>
      </c>
      <c r="J4040" s="1"/>
      <c r="K4040" s="7"/>
    </row>
    <row r="4041" spans="1:11" x14ac:dyDescent="0.2">
      <c r="A4041" s="1">
        <v>4040</v>
      </c>
      <c r="B4041" s="1" t="s">
        <v>659</v>
      </c>
      <c r="C4041" s="1">
        <v>76</v>
      </c>
      <c r="D4041" s="1" t="s">
        <v>333</v>
      </c>
      <c r="E4041" s="1" t="s">
        <v>0</v>
      </c>
      <c r="F4041" s="1" t="s">
        <v>1</v>
      </c>
      <c r="G4041" s="1" t="s">
        <v>353</v>
      </c>
      <c r="H4041" s="1" t="s">
        <v>75</v>
      </c>
      <c r="I4041" s="1" t="s">
        <v>76</v>
      </c>
      <c r="J4041" s="1"/>
      <c r="K4041" s="7"/>
    </row>
    <row r="4042" spans="1:11" x14ac:dyDescent="0.2">
      <c r="A4042" s="1">
        <v>4041</v>
      </c>
      <c r="B4042" s="1" t="s">
        <v>659</v>
      </c>
      <c r="C4042" s="1">
        <v>76</v>
      </c>
      <c r="D4042" s="1" t="s">
        <v>333</v>
      </c>
      <c r="E4042" s="1" t="s">
        <v>0</v>
      </c>
      <c r="F4042" s="1" t="s">
        <v>1</v>
      </c>
      <c r="G4042" s="1" t="s">
        <v>353</v>
      </c>
      <c r="H4042" s="1" t="s">
        <v>77</v>
      </c>
      <c r="I4042" s="1" t="s">
        <v>78</v>
      </c>
      <c r="J4042" s="1"/>
      <c r="K4042" s="7"/>
    </row>
    <row r="4043" spans="1:11" x14ac:dyDescent="0.2">
      <c r="A4043" s="1">
        <v>4042</v>
      </c>
      <c r="B4043" s="1" t="s">
        <v>659</v>
      </c>
      <c r="C4043" s="1">
        <v>76</v>
      </c>
      <c r="D4043" s="1" t="s">
        <v>333</v>
      </c>
      <c r="E4043" s="1" t="s">
        <v>0</v>
      </c>
      <c r="F4043" s="1" t="s">
        <v>1</v>
      </c>
      <c r="G4043" s="1" t="s">
        <v>353</v>
      </c>
      <c r="H4043" s="1" t="s">
        <v>79</v>
      </c>
      <c r="I4043" s="1" t="s">
        <v>80</v>
      </c>
      <c r="J4043" s="1"/>
      <c r="K4043" s="7"/>
    </row>
    <row r="4044" spans="1:11" x14ac:dyDescent="0.2">
      <c r="A4044" s="1">
        <v>4043</v>
      </c>
      <c r="B4044" s="1" t="s">
        <v>659</v>
      </c>
      <c r="C4044" s="1">
        <v>76</v>
      </c>
      <c r="D4044" s="1" t="s">
        <v>333</v>
      </c>
      <c r="E4044" s="1" t="s">
        <v>0</v>
      </c>
      <c r="F4044" s="1" t="s">
        <v>1</v>
      </c>
      <c r="G4044" s="1" t="s">
        <v>353</v>
      </c>
      <c r="H4044" s="1" t="s">
        <v>81</v>
      </c>
      <c r="I4044" s="1" t="s">
        <v>82</v>
      </c>
      <c r="J4044" s="1"/>
      <c r="K4044" s="7"/>
    </row>
    <row r="4045" spans="1:11" x14ac:dyDescent="0.2">
      <c r="A4045" s="1">
        <v>4044</v>
      </c>
      <c r="B4045" s="1" t="s">
        <v>659</v>
      </c>
      <c r="C4045" s="1">
        <v>76</v>
      </c>
      <c r="D4045" s="1" t="s">
        <v>333</v>
      </c>
      <c r="E4045" s="1" t="s">
        <v>0</v>
      </c>
      <c r="F4045" s="1" t="s">
        <v>1</v>
      </c>
      <c r="G4045" s="1" t="s">
        <v>353</v>
      </c>
      <c r="H4045" s="1" t="s">
        <v>83</v>
      </c>
      <c r="I4045" s="1" t="s">
        <v>84</v>
      </c>
      <c r="J4045" s="1"/>
      <c r="K4045" s="7"/>
    </row>
    <row r="4046" spans="1:11" x14ac:dyDescent="0.2">
      <c r="A4046" s="1">
        <v>4045</v>
      </c>
      <c r="B4046" s="1" t="s">
        <v>659</v>
      </c>
      <c r="C4046" s="1">
        <v>76</v>
      </c>
      <c r="D4046" s="1" t="s">
        <v>333</v>
      </c>
      <c r="E4046" s="1" t="s">
        <v>0</v>
      </c>
      <c r="F4046" s="1" t="s">
        <v>1</v>
      </c>
      <c r="G4046" s="1" t="s">
        <v>353</v>
      </c>
      <c r="H4046" s="1" t="s">
        <v>85</v>
      </c>
      <c r="I4046" s="1" t="s">
        <v>86</v>
      </c>
      <c r="J4046" s="1"/>
      <c r="K4046" s="7"/>
    </row>
    <row r="4047" spans="1:11" x14ac:dyDescent="0.2">
      <c r="A4047" s="1">
        <v>4046</v>
      </c>
      <c r="B4047" s="1" t="s">
        <v>659</v>
      </c>
      <c r="C4047" s="1">
        <v>76</v>
      </c>
      <c r="D4047" s="1" t="s">
        <v>333</v>
      </c>
      <c r="E4047" s="1" t="s">
        <v>0</v>
      </c>
      <c r="F4047" s="1" t="s">
        <v>8</v>
      </c>
      <c r="G4047" s="1" t="s">
        <v>353</v>
      </c>
      <c r="H4047" s="1" t="s">
        <v>87</v>
      </c>
      <c r="I4047" s="1" t="s">
        <v>88</v>
      </c>
      <c r="J4047" s="1"/>
      <c r="K4047" s="7">
        <v>336052</v>
      </c>
    </row>
    <row r="4048" spans="1:11" x14ac:dyDescent="0.2">
      <c r="A4048" s="1">
        <v>4047</v>
      </c>
      <c r="B4048" s="1" t="s">
        <v>659</v>
      </c>
      <c r="C4048" s="1">
        <v>76</v>
      </c>
      <c r="D4048" s="1" t="s">
        <v>333</v>
      </c>
      <c r="E4048" s="1" t="s">
        <v>0</v>
      </c>
      <c r="F4048" s="1" t="s">
        <v>1</v>
      </c>
      <c r="G4048" s="1" t="s">
        <v>353</v>
      </c>
      <c r="H4048" s="1" t="s">
        <v>89</v>
      </c>
      <c r="I4048" s="1" t="s">
        <v>90</v>
      </c>
      <c r="J4048" s="1"/>
      <c r="K4048" s="7"/>
    </row>
    <row r="4049" spans="1:11" x14ac:dyDescent="0.2">
      <c r="A4049" s="1">
        <v>4048</v>
      </c>
      <c r="B4049" s="1" t="s">
        <v>659</v>
      </c>
      <c r="C4049" s="1">
        <v>76</v>
      </c>
      <c r="D4049" s="1" t="s">
        <v>333</v>
      </c>
      <c r="E4049" s="1" t="s">
        <v>0</v>
      </c>
      <c r="F4049" s="1" t="s">
        <v>1</v>
      </c>
      <c r="G4049" s="1" t="s">
        <v>353</v>
      </c>
      <c r="H4049" s="1" t="s">
        <v>91</v>
      </c>
      <c r="I4049" s="1" t="s">
        <v>92</v>
      </c>
      <c r="J4049" s="1"/>
      <c r="K4049" s="7"/>
    </row>
    <row r="4050" spans="1:11" x14ac:dyDescent="0.2">
      <c r="A4050" s="1">
        <v>4049</v>
      </c>
      <c r="B4050" s="1" t="s">
        <v>659</v>
      </c>
      <c r="C4050" s="1">
        <v>76</v>
      </c>
      <c r="D4050" s="1" t="s">
        <v>333</v>
      </c>
      <c r="E4050" s="1" t="s">
        <v>0</v>
      </c>
      <c r="F4050" s="1" t="s">
        <v>1</v>
      </c>
      <c r="G4050" s="1" t="s">
        <v>353</v>
      </c>
      <c r="H4050" s="1" t="s">
        <v>93</v>
      </c>
      <c r="I4050" s="1" t="s">
        <v>94</v>
      </c>
      <c r="J4050" s="1"/>
      <c r="K4050" s="7"/>
    </row>
    <row r="4051" spans="1:11" x14ac:dyDescent="0.2">
      <c r="A4051" s="1">
        <v>4050</v>
      </c>
      <c r="B4051" s="1" t="s">
        <v>659</v>
      </c>
      <c r="C4051" s="1">
        <v>76</v>
      </c>
      <c r="D4051" s="1" t="s">
        <v>333</v>
      </c>
      <c r="E4051" s="1" t="s">
        <v>0</v>
      </c>
      <c r="F4051" s="1" t="s">
        <v>1</v>
      </c>
      <c r="G4051" s="1" t="s">
        <v>353</v>
      </c>
      <c r="H4051" s="1" t="s">
        <v>95</v>
      </c>
      <c r="I4051" s="1" t="s">
        <v>96</v>
      </c>
      <c r="J4051" s="1"/>
      <c r="K4051" s="7"/>
    </row>
    <row r="4052" spans="1:11" x14ac:dyDescent="0.2">
      <c r="A4052" s="1">
        <v>4051</v>
      </c>
      <c r="B4052" s="1" t="s">
        <v>659</v>
      </c>
      <c r="C4052" s="1">
        <v>76</v>
      </c>
      <c r="D4052" s="1" t="s">
        <v>333</v>
      </c>
      <c r="E4052" s="1" t="s">
        <v>0</v>
      </c>
      <c r="F4052" s="1" t="s">
        <v>1</v>
      </c>
      <c r="G4052" s="1" t="s">
        <v>353</v>
      </c>
      <c r="H4052" s="1" t="s">
        <v>97</v>
      </c>
      <c r="I4052" s="1" t="s">
        <v>98</v>
      </c>
      <c r="J4052" s="1"/>
      <c r="K4052" s="7"/>
    </row>
    <row r="4053" spans="1:11" x14ac:dyDescent="0.2">
      <c r="A4053" s="1">
        <v>4052</v>
      </c>
      <c r="B4053" s="1" t="s">
        <v>659</v>
      </c>
      <c r="C4053" s="1">
        <v>76</v>
      </c>
      <c r="D4053" s="1" t="s">
        <v>333</v>
      </c>
      <c r="E4053" s="1" t="s">
        <v>0</v>
      </c>
      <c r="F4053" s="1" t="s">
        <v>1</v>
      </c>
      <c r="G4053" s="1" t="s">
        <v>353</v>
      </c>
      <c r="H4053" s="1" t="s">
        <v>99</v>
      </c>
      <c r="I4053" s="1" t="s">
        <v>100</v>
      </c>
      <c r="J4053" s="1"/>
      <c r="K4053" s="7"/>
    </row>
    <row r="4054" spans="1:11" x14ac:dyDescent="0.2">
      <c r="A4054" s="1">
        <v>4053</v>
      </c>
      <c r="B4054" s="1" t="s">
        <v>659</v>
      </c>
      <c r="C4054" s="1">
        <v>76</v>
      </c>
      <c r="D4054" s="1" t="s">
        <v>333</v>
      </c>
      <c r="E4054" s="1" t="s">
        <v>0</v>
      </c>
      <c r="F4054" s="1" t="s">
        <v>1</v>
      </c>
      <c r="G4054" s="1" t="s">
        <v>353</v>
      </c>
      <c r="H4054" s="1" t="s">
        <v>101</v>
      </c>
      <c r="I4054" s="1" t="s">
        <v>102</v>
      </c>
      <c r="J4054" s="1"/>
      <c r="K4054" s="7"/>
    </row>
    <row r="4055" spans="1:11" x14ac:dyDescent="0.2">
      <c r="A4055" s="1">
        <v>4054</v>
      </c>
      <c r="B4055" s="1" t="s">
        <v>659</v>
      </c>
      <c r="C4055" s="1">
        <v>76</v>
      </c>
      <c r="D4055" s="1" t="s">
        <v>333</v>
      </c>
      <c r="E4055" s="1" t="s">
        <v>0</v>
      </c>
      <c r="F4055" s="1" t="s">
        <v>1</v>
      </c>
      <c r="G4055" s="1" t="s">
        <v>353</v>
      </c>
      <c r="H4055" s="1" t="s">
        <v>103</v>
      </c>
      <c r="I4055" s="1" t="s">
        <v>104</v>
      </c>
      <c r="J4055" s="1"/>
      <c r="K4055" s="7"/>
    </row>
    <row r="4056" spans="1:11" x14ac:dyDescent="0.2">
      <c r="A4056" s="1">
        <v>4055</v>
      </c>
      <c r="B4056" s="1" t="s">
        <v>659</v>
      </c>
      <c r="C4056" s="1">
        <v>76</v>
      </c>
      <c r="D4056" s="1" t="s">
        <v>333</v>
      </c>
      <c r="E4056" s="1" t="s">
        <v>0</v>
      </c>
      <c r="F4056" s="1" t="s">
        <v>1</v>
      </c>
      <c r="G4056" s="1" t="s">
        <v>353</v>
      </c>
      <c r="H4056" s="1" t="s">
        <v>105</v>
      </c>
      <c r="I4056" s="1" t="s">
        <v>106</v>
      </c>
      <c r="J4056" s="1"/>
      <c r="K4056" s="7"/>
    </row>
    <row r="4057" spans="1:11" x14ac:dyDescent="0.2">
      <c r="A4057" s="1">
        <v>4056</v>
      </c>
      <c r="B4057" s="1" t="s">
        <v>659</v>
      </c>
      <c r="C4057" s="1">
        <v>76</v>
      </c>
      <c r="D4057" s="1" t="s">
        <v>333</v>
      </c>
      <c r="E4057" s="1" t="s">
        <v>0</v>
      </c>
      <c r="F4057" s="1" t="s">
        <v>8</v>
      </c>
      <c r="G4057" s="1" t="s">
        <v>353</v>
      </c>
      <c r="H4057" s="1" t="s">
        <v>107</v>
      </c>
      <c r="I4057" s="1" t="s">
        <v>108</v>
      </c>
      <c r="J4057" s="1"/>
      <c r="K4057" s="7">
        <v>336052</v>
      </c>
    </row>
    <row r="4058" spans="1:11" x14ac:dyDescent="0.2">
      <c r="A4058" s="1">
        <v>4057</v>
      </c>
      <c r="B4058" s="1" t="s">
        <v>659</v>
      </c>
      <c r="C4058" s="1">
        <v>76</v>
      </c>
      <c r="D4058" s="1" t="s">
        <v>333</v>
      </c>
      <c r="E4058" s="1" t="s">
        <v>109</v>
      </c>
      <c r="F4058" s="1" t="s">
        <v>1</v>
      </c>
      <c r="G4058" s="1" t="s">
        <v>354</v>
      </c>
      <c r="H4058" s="1" t="s">
        <v>110</v>
      </c>
      <c r="I4058" s="1" t="s">
        <v>111</v>
      </c>
      <c r="J4058" s="1">
        <v>1</v>
      </c>
      <c r="K4058" s="7">
        <v>65000</v>
      </c>
    </row>
    <row r="4059" spans="1:11" x14ac:dyDescent="0.2">
      <c r="A4059" s="1">
        <v>4058</v>
      </c>
      <c r="B4059" s="1" t="s">
        <v>659</v>
      </c>
      <c r="C4059" s="1">
        <v>76</v>
      </c>
      <c r="D4059" s="1" t="s">
        <v>333</v>
      </c>
      <c r="E4059" s="1" t="s">
        <v>109</v>
      </c>
      <c r="F4059" s="1" t="s">
        <v>1</v>
      </c>
      <c r="G4059" s="1" t="s">
        <v>354</v>
      </c>
      <c r="H4059" s="1" t="s">
        <v>112</v>
      </c>
      <c r="I4059" s="1" t="s">
        <v>113</v>
      </c>
      <c r="J4059" s="1"/>
      <c r="K4059" s="7"/>
    </row>
    <row r="4060" spans="1:11" x14ac:dyDescent="0.2">
      <c r="A4060" s="1">
        <v>4059</v>
      </c>
      <c r="B4060" s="1" t="s">
        <v>659</v>
      </c>
      <c r="C4060" s="1">
        <v>76</v>
      </c>
      <c r="D4060" s="1" t="s">
        <v>333</v>
      </c>
      <c r="E4060" s="1" t="s">
        <v>109</v>
      </c>
      <c r="F4060" s="1" t="s">
        <v>1</v>
      </c>
      <c r="G4060" s="1" t="s">
        <v>354</v>
      </c>
      <c r="H4060" s="1" t="s">
        <v>114</v>
      </c>
      <c r="I4060" s="1" t="s">
        <v>115</v>
      </c>
      <c r="J4060" s="1">
        <v>2</v>
      </c>
      <c r="K4060" s="7">
        <v>70742</v>
      </c>
    </row>
    <row r="4061" spans="1:11" x14ac:dyDescent="0.2">
      <c r="A4061" s="1">
        <v>4060</v>
      </c>
      <c r="B4061" s="1" t="s">
        <v>659</v>
      </c>
      <c r="C4061" s="1">
        <v>76</v>
      </c>
      <c r="D4061" s="1" t="s">
        <v>333</v>
      </c>
      <c r="E4061" s="1" t="s">
        <v>109</v>
      </c>
      <c r="F4061" s="1" t="s">
        <v>1</v>
      </c>
      <c r="G4061" s="1" t="s">
        <v>355</v>
      </c>
      <c r="H4061" s="1" t="s">
        <v>116</v>
      </c>
      <c r="I4061" s="1" t="s">
        <v>117</v>
      </c>
      <c r="J4061" s="1"/>
      <c r="K4061" s="7"/>
    </row>
    <row r="4062" spans="1:11" x14ac:dyDescent="0.2">
      <c r="A4062" s="1">
        <v>4061</v>
      </c>
      <c r="B4062" s="1" t="s">
        <v>659</v>
      </c>
      <c r="C4062" s="1">
        <v>76</v>
      </c>
      <c r="D4062" s="1" t="s">
        <v>333</v>
      </c>
      <c r="E4062" s="1" t="s">
        <v>109</v>
      </c>
      <c r="F4062" s="1" t="s">
        <v>1</v>
      </c>
      <c r="G4062" s="1" t="s">
        <v>355</v>
      </c>
      <c r="H4062" s="1" t="s">
        <v>118</v>
      </c>
      <c r="I4062" s="1" t="s">
        <v>119</v>
      </c>
      <c r="J4062" s="1"/>
      <c r="K4062" s="7"/>
    </row>
    <row r="4063" spans="1:11" x14ac:dyDescent="0.2">
      <c r="A4063" s="1">
        <v>4062</v>
      </c>
      <c r="B4063" s="1" t="s">
        <v>659</v>
      </c>
      <c r="C4063" s="1">
        <v>76</v>
      </c>
      <c r="D4063" s="1" t="s">
        <v>333</v>
      </c>
      <c r="E4063" s="1" t="s">
        <v>109</v>
      </c>
      <c r="F4063" s="1" t="s">
        <v>1</v>
      </c>
      <c r="G4063" s="1" t="s">
        <v>355</v>
      </c>
      <c r="H4063" s="1" t="s">
        <v>120</v>
      </c>
      <c r="I4063" s="1" t="s">
        <v>121</v>
      </c>
      <c r="J4063" s="1"/>
      <c r="K4063" s="7"/>
    </row>
    <row r="4064" spans="1:11" x14ac:dyDescent="0.2">
      <c r="A4064" s="1">
        <v>4063</v>
      </c>
      <c r="B4064" s="1" t="s">
        <v>659</v>
      </c>
      <c r="C4064" s="1">
        <v>76</v>
      </c>
      <c r="D4064" s="1" t="s">
        <v>333</v>
      </c>
      <c r="E4064" s="1" t="s">
        <v>109</v>
      </c>
      <c r="F4064" s="1" t="s">
        <v>1</v>
      </c>
      <c r="G4064" s="1" t="s">
        <v>355</v>
      </c>
      <c r="H4064" s="1" t="s">
        <v>122</v>
      </c>
      <c r="I4064" s="1" t="s">
        <v>123</v>
      </c>
      <c r="J4064" s="1"/>
      <c r="K4064" s="7"/>
    </row>
    <row r="4065" spans="1:11" x14ac:dyDescent="0.2">
      <c r="A4065" s="1">
        <v>4064</v>
      </c>
      <c r="B4065" s="1" t="s">
        <v>659</v>
      </c>
      <c r="C4065" s="1">
        <v>76</v>
      </c>
      <c r="D4065" s="1" t="s">
        <v>333</v>
      </c>
      <c r="E4065" s="1" t="s">
        <v>109</v>
      </c>
      <c r="F4065" s="1" t="s">
        <v>1</v>
      </c>
      <c r="G4065" s="1" t="s">
        <v>355</v>
      </c>
      <c r="H4065" s="1" t="s">
        <v>124</v>
      </c>
      <c r="I4065" s="1" t="s">
        <v>125</v>
      </c>
      <c r="J4065" s="1"/>
      <c r="K4065" s="7"/>
    </row>
    <row r="4066" spans="1:11" x14ac:dyDescent="0.2">
      <c r="A4066" s="1">
        <v>4065</v>
      </c>
      <c r="B4066" s="1" t="s">
        <v>659</v>
      </c>
      <c r="C4066" s="1">
        <v>76</v>
      </c>
      <c r="D4066" s="1" t="s">
        <v>333</v>
      </c>
      <c r="E4066" s="1" t="s">
        <v>109</v>
      </c>
      <c r="F4066" s="1" t="s">
        <v>1</v>
      </c>
      <c r="G4066" s="1" t="s">
        <v>355</v>
      </c>
      <c r="H4066" s="1" t="s">
        <v>126</v>
      </c>
      <c r="I4066" s="1" t="s">
        <v>127</v>
      </c>
      <c r="J4066" s="1"/>
      <c r="K4066" s="7"/>
    </row>
    <row r="4067" spans="1:11" x14ac:dyDescent="0.2">
      <c r="A4067" s="1">
        <v>4066</v>
      </c>
      <c r="B4067" s="1" t="s">
        <v>659</v>
      </c>
      <c r="C4067" s="1">
        <v>76</v>
      </c>
      <c r="D4067" s="1" t="s">
        <v>333</v>
      </c>
      <c r="E4067" s="1" t="s">
        <v>109</v>
      </c>
      <c r="F4067" s="1" t="s">
        <v>1</v>
      </c>
      <c r="G4067" s="1" t="s">
        <v>355</v>
      </c>
      <c r="H4067" s="1" t="s">
        <v>128</v>
      </c>
      <c r="I4067" s="1" t="s">
        <v>129</v>
      </c>
      <c r="J4067" s="1"/>
      <c r="K4067" s="7"/>
    </row>
    <row r="4068" spans="1:11" x14ac:dyDescent="0.2">
      <c r="A4068" s="1">
        <v>4067</v>
      </c>
      <c r="B4068" s="1" t="s">
        <v>659</v>
      </c>
      <c r="C4068" s="1">
        <v>76</v>
      </c>
      <c r="D4068" s="1" t="s">
        <v>333</v>
      </c>
      <c r="E4068" s="1" t="s">
        <v>109</v>
      </c>
      <c r="F4068" s="1" t="s">
        <v>1</v>
      </c>
      <c r="G4068" s="1" t="s">
        <v>355</v>
      </c>
      <c r="H4068" s="1" t="s">
        <v>130</v>
      </c>
      <c r="I4068" s="1" t="s">
        <v>131</v>
      </c>
      <c r="J4068" s="1"/>
      <c r="K4068" s="7"/>
    </row>
    <row r="4069" spans="1:11" x14ac:dyDescent="0.2">
      <c r="A4069" s="1">
        <v>4068</v>
      </c>
      <c r="B4069" s="1" t="s">
        <v>659</v>
      </c>
      <c r="C4069" s="1">
        <v>76</v>
      </c>
      <c r="D4069" s="1" t="s">
        <v>333</v>
      </c>
      <c r="E4069" s="1" t="s">
        <v>109</v>
      </c>
      <c r="F4069" s="1" t="s">
        <v>1</v>
      </c>
      <c r="G4069" s="1" t="s">
        <v>355</v>
      </c>
      <c r="H4069" s="1" t="s">
        <v>132</v>
      </c>
      <c r="I4069" s="1" t="s">
        <v>133</v>
      </c>
      <c r="J4069" s="1"/>
      <c r="K4069" s="7"/>
    </row>
    <row r="4070" spans="1:11" x14ac:dyDescent="0.2">
      <c r="A4070" s="1">
        <v>4069</v>
      </c>
      <c r="B4070" s="1" t="s">
        <v>659</v>
      </c>
      <c r="C4070" s="1">
        <v>76</v>
      </c>
      <c r="D4070" s="1" t="s">
        <v>333</v>
      </c>
      <c r="E4070" s="1" t="s">
        <v>109</v>
      </c>
      <c r="F4070" s="1" t="s">
        <v>1</v>
      </c>
      <c r="G4070" s="1" t="s">
        <v>355</v>
      </c>
      <c r="H4070" s="1" t="s">
        <v>134</v>
      </c>
      <c r="I4070" s="1" t="s">
        <v>135</v>
      </c>
      <c r="J4070" s="1"/>
      <c r="K4070" s="7"/>
    </row>
    <row r="4071" spans="1:11" x14ac:dyDescent="0.2">
      <c r="A4071" s="1">
        <v>4070</v>
      </c>
      <c r="B4071" s="1" t="s">
        <v>659</v>
      </c>
      <c r="C4071" s="1">
        <v>76</v>
      </c>
      <c r="D4071" s="1" t="s">
        <v>333</v>
      </c>
      <c r="E4071" s="1" t="s">
        <v>109</v>
      </c>
      <c r="F4071" s="1" t="s">
        <v>1</v>
      </c>
      <c r="G4071" s="1" t="s">
        <v>355</v>
      </c>
      <c r="H4071" s="1" t="s">
        <v>136</v>
      </c>
      <c r="I4071" s="1" t="s">
        <v>137</v>
      </c>
      <c r="J4071" s="1"/>
      <c r="K4071" s="7"/>
    </row>
    <row r="4072" spans="1:11" x14ac:dyDescent="0.2">
      <c r="A4072" s="1">
        <v>4071</v>
      </c>
      <c r="B4072" s="1" t="s">
        <v>659</v>
      </c>
      <c r="C4072" s="1">
        <v>76</v>
      </c>
      <c r="D4072" s="1" t="s">
        <v>333</v>
      </c>
      <c r="E4072" s="1" t="s">
        <v>109</v>
      </c>
      <c r="F4072" s="1" t="s">
        <v>1</v>
      </c>
      <c r="G4072" s="1" t="s">
        <v>355</v>
      </c>
      <c r="H4072" s="1" t="s">
        <v>138</v>
      </c>
      <c r="I4072" s="1" t="s">
        <v>139</v>
      </c>
      <c r="J4072" s="1"/>
      <c r="K4072" s="7"/>
    </row>
    <row r="4073" spans="1:11" x14ac:dyDescent="0.2">
      <c r="A4073" s="1">
        <v>4072</v>
      </c>
      <c r="B4073" s="1" t="s">
        <v>659</v>
      </c>
      <c r="C4073" s="1">
        <v>76</v>
      </c>
      <c r="D4073" s="1" t="s">
        <v>333</v>
      </c>
      <c r="E4073" s="1" t="s">
        <v>109</v>
      </c>
      <c r="F4073" s="1" t="s">
        <v>1</v>
      </c>
      <c r="G4073" s="1" t="s">
        <v>355</v>
      </c>
      <c r="H4073" s="1" t="s">
        <v>140</v>
      </c>
      <c r="I4073" s="1" t="s">
        <v>141</v>
      </c>
      <c r="J4073" s="1"/>
      <c r="K4073" s="7"/>
    </row>
    <row r="4074" spans="1:11" x14ac:dyDescent="0.2">
      <c r="A4074" s="1">
        <v>4073</v>
      </c>
      <c r="B4074" s="1" t="s">
        <v>659</v>
      </c>
      <c r="C4074" s="1">
        <v>76</v>
      </c>
      <c r="D4074" s="1" t="s">
        <v>333</v>
      </c>
      <c r="E4074" s="1" t="s">
        <v>109</v>
      </c>
      <c r="F4074" s="1" t="s">
        <v>1</v>
      </c>
      <c r="G4074" s="1" t="s">
        <v>355</v>
      </c>
      <c r="H4074" s="1" t="s">
        <v>142</v>
      </c>
      <c r="I4074" s="1" t="s">
        <v>143</v>
      </c>
      <c r="J4074" s="1"/>
      <c r="K4074" s="7"/>
    </row>
    <row r="4075" spans="1:11" x14ac:dyDescent="0.2">
      <c r="A4075" s="1">
        <v>4074</v>
      </c>
      <c r="B4075" s="1" t="s">
        <v>659</v>
      </c>
      <c r="C4075" s="1">
        <v>76</v>
      </c>
      <c r="D4075" s="1" t="s">
        <v>333</v>
      </c>
      <c r="E4075" s="1" t="s">
        <v>109</v>
      </c>
      <c r="F4075" s="1" t="s">
        <v>1</v>
      </c>
      <c r="G4075" s="1" t="s">
        <v>355</v>
      </c>
      <c r="H4075" s="1" t="s">
        <v>144</v>
      </c>
      <c r="I4075" s="1" t="s">
        <v>145</v>
      </c>
      <c r="J4075" s="1"/>
      <c r="K4075" s="7"/>
    </row>
    <row r="4076" spans="1:11" x14ac:dyDescent="0.2">
      <c r="A4076" s="1">
        <v>4075</v>
      </c>
      <c r="B4076" s="1" t="s">
        <v>659</v>
      </c>
      <c r="C4076" s="1">
        <v>76</v>
      </c>
      <c r="D4076" s="1" t="s">
        <v>333</v>
      </c>
      <c r="E4076" s="1" t="s">
        <v>109</v>
      </c>
      <c r="F4076" s="1" t="s">
        <v>1</v>
      </c>
      <c r="G4076" s="1" t="s">
        <v>355</v>
      </c>
      <c r="H4076" s="1" t="s">
        <v>146</v>
      </c>
      <c r="I4076" s="1" t="s">
        <v>147</v>
      </c>
      <c r="J4076" s="1"/>
      <c r="K4076" s="7"/>
    </row>
    <row r="4077" spans="1:11" x14ac:dyDescent="0.2">
      <c r="A4077" s="1">
        <v>4076</v>
      </c>
      <c r="B4077" s="1" t="s">
        <v>659</v>
      </c>
      <c r="C4077" s="1">
        <v>76</v>
      </c>
      <c r="D4077" s="1" t="s">
        <v>333</v>
      </c>
      <c r="E4077" s="1" t="s">
        <v>109</v>
      </c>
      <c r="F4077" s="1" t="s">
        <v>1</v>
      </c>
      <c r="G4077" s="1" t="s">
        <v>355</v>
      </c>
      <c r="H4077" s="1" t="s">
        <v>148</v>
      </c>
      <c r="I4077" s="1" t="s">
        <v>149</v>
      </c>
      <c r="J4077" s="1"/>
      <c r="K4077" s="7"/>
    </row>
    <row r="4078" spans="1:11" x14ac:dyDescent="0.2">
      <c r="A4078" s="1">
        <v>4077</v>
      </c>
      <c r="B4078" s="1" t="s">
        <v>659</v>
      </c>
      <c r="C4078" s="1">
        <v>76</v>
      </c>
      <c r="D4078" s="1" t="s">
        <v>333</v>
      </c>
      <c r="E4078" s="1" t="s">
        <v>109</v>
      </c>
      <c r="F4078" s="1" t="s">
        <v>1</v>
      </c>
      <c r="G4078" s="1" t="s">
        <v>355</v>
      </c>
      <c r="H4078" s="1" t="s">
        <v>150</v>
      </c>
      <c r="I4078" s="1" t="s">
        <v>151</v>
      </c>
      <c r="J4078" s="1"/>
      <c r="K4078" s="7"/>
    </row>
    <row r="4079" spans="1:11" x14ac:dyDescent="0.2">
      <c r="A4079" s="1">
        <v>4078</v>
      </c>
      <c r="B4079" s="1" t="s">
        <v>659</v>
      </c>
      <c r="C4079" s="1">
        <v>76</v>
      </c>
      <c r="D4079" s="1" t="s">
        <v>333</v>
      </c>
      <c r="E4079" s="1" t="s">
        <v>109</v>
      </c>
      <c r="F4079" s="1" t="s">
        <v>1</v>
      </c>
      <c r="G4079" s="1" t="s">
        <v>355</v>
      </c>
      <c r="H4079" s="1" t="s">
        <v>152</v>
      </c>
      <c r="I4079" s="1" t="s">
        <v>153</v>
      </c>
      <c r="J4079" s="1"/>
      <c r="K4079" s="7"/>
    </row>
    <row r="4080" spans="1:11" x14ac:dyDescent="0.2">
      <c r="A4080" s="1">
        <v>4079</v>
      </c>
      <c r="B4080" s="1" t="s">
        <v>659</v>
      </c>
      <c r="C4080" s="1">
        <v>76</v>
      </c>
      <c r="D4080" s="1" t="s">
        <v>333</v>
      </c>
      <c r="E4080" s="1" t="s">
        <v>109</v>
      </c>
      <c r="F4080" s="1" t="s">
        <v>1</v>
      </c>
      <c r="G4080" s="1" t="s">
        <v>355</v>
      </c>
      <c r="H4080" s="1" t="s">
        <v>154</v>
      </c>
      <c r="I4080" s="1" t="s">
        <v>155</v>
      </c>
      <c r="J4080" s="1"/>
      <c r="K4080" s="7"/>
    </row>
    <row r="4081" spans="1:11" x14ac:dyDescent="0.2">
      <c r="A4081" s="1">
        <v>4080</v>
      </c>
      <c r="B4081" s="1" t="s">
        <v>659</v>
      </c>
      <c r="C4081" s="1">
        <v>76</v>
      </c>
      <c r="D4081" s="1" t="s">
        <v>333</v>
      </c>
      <c r="E4081" s="1" t="s">
        <v>109</v>
      </c>
      <c r="F4081" s="1" t="s">
        <v>1</v>
      </c>
      <c r="G4081" s="1" t="s">
        <v>355</v>
      </c>
      <c r="H4081" s="1" t="s">
        <v>156</v>
      </c>
      <c r="I4081" s="1" t="s">
        <v>157</v>
      </c>
      <c r="J4081" s="1"/>
      <c r="K4081" s="7"/>
    </row>
    <row r="4082" spans="1:11" x14ac:dyDescent="0.2">
      <c r="A4082" s="1">
        <v>4081</v>
      </c>
      <c r="B4082" s="1" t="s">
        <v>659</v>
      </c>
      <c r="C4082" s="1">
        <v>76</v>
      </c>
      <c r="D4082" s="1" t="s">
        <v>333</v>
      </c>
      <c r="E4082" s="1" t="s">
        <v>109</v>
      </c>
      <c r="F4082" s="1" t="s">
        <v>1</v>
      </c>
      <c r="G4082" s="1" t="s">
        <v>355</v>
      </c>
      <c r="H4082" s="1" t="s">
        <v>158</v>
      </c>
      <c r="I4082" s="1" t="s">
        <v>159</v>
      </c>
      <c r="J4082" s="1"/>
      <c r="K4082" s="7"/>
    </row>
    <row r="4083" spans="1:11" x14ac:dyDescent="0.2">
      <c r="A4083" s="1">
        <v>4082</v>
      </c>
      <c r="B4083" s="1" t="s">
        <v>659</v>
      </c>
      <c r="C4083" s="1">
        <v>76</v>
      </c>
      <c r="D4083" s="1" t="s">
        <v>333</v>
      </c>
      <c r="E4083" s="1" t="s">
        <v>109</v>
      </c>
      <c r="F4083" s="1" t="s">
        <v>1</v>
      </c>
      <c r="G4083" s="1" t="s">
        <v>355</v>
      </c>
      <c r="H4083" s="1" t="s">
        <v>160</v>
      </c>
      <c r="I4083" s="1" t="s">
        <v>161</v>
      </c>
      <c r="J4083" s="1"/>
      <c r="K4083" s="7"/>
    </row>
    <row r="4084" spans="1:11" x14ac:dyDescent="0.2">
      <c r="A4084" s="1">
        <v>4083</v>
      </c>
      <c r="B4084" s="1" t="s">
        <v>659</v>
      </c>
      <c r="C4084" s="1">
        <v>76</v>
      </c>
      <c r="D4084" s="1" t="s">
        <v>333</v>
      </c>
      <c r="E4084" s="1" t="s">
        <v>109</v>
      </c>
      <c r="F4084" s="1" t="s">
        <v>1</v>
      </c>
      <c r="G4084" s="1" t="s">
        <v>355</v>
      </c>
      <c r="H4084" s="1" t="s">
        <v>162</v>
      </c>
      <c r="I4084" s="1" t="s">
        <v>163</v>
      </c>
      <c r="J4084" s="1"/>
      <c r="K4084" s="7"/>
    </row>
    <row r="4085" spans="1:11" x14ac:dyDescent="0.2">
      <c r="A4085" s="1">
        <v>4084</v>
      </c>
      <c r="B4085" s="1" t="s">
        <v>659</v>
      </c>
      <c r="C4085" s="1">
        <v>76</v>
      </c>
      <c r="D4085" s="1" t="s">
        <v>333</v>
      </c>
      <c r="E4085" s="1" t="s">
        <v>109</v>
      </c>
      <c r="F4085" s="1" t="s">
        <v>1</v>
      </c>
      <c r="G4085" s="1" t="s">
        <v>355</v>
      </c>
      <c r="H4085" s="1" t="s">
        <v>164</v>
      </c>
      <c r="I4085" s="1" t="s">
        <v>165</v>
      </c>
      <c r="J4085" s="1"/>
      <c r="K4085" s="7"/>
    </row>
    <row r="4086" spans="1:11" x14ac:dyDescent="0.2">
      <c r="A4086" s="1">
        <v>4085</v>
      </c>
      <c r="B4086" s="1" t="s">
        <v>659</v>
      </c>
      <c r="C4086" s="1">
        <v>76</v>
      </c>
      <c r="D4086" s="1" t="s">
        <v>333</v>
      </c>
      <c r="E4086" s="1" t="s">
        <v>109</v>
      </c>
      <c r="F4086" s="1" t="s">
        <v>1</v>
      </c>
      <c r="G4086" s="1" t="s">
        <v>355</v>
      </c>
      <c r="H4086" s="1" t="s">
        <v>166</v>
      </c>
      <c r="I4086" s="1" t="s">
        <v>167</v>
      </c>
      <c r="J4086" s="1"/>
      <c r="K4086" s="7"/>
    </row>
    <row r="4087" spans="1:11" x14ac:dyDescent="0.2">
      <c r="A4087" s="1">
        <v>4086</v>
      </c>
      <c r="B4087" s="1" t="s">
        <v>659</v>
      </c>
      <c r="C4087" s="1">
        <v>76</v>
      </c>
      <c r="D4087" s="1" t="s">
        <v>333</v>
      </c>
      <c r="E4087" s="1" t="s">
        <v>109</v>
      </c>
      <c r="F4087" s="1" t="s">
        <v>1</v>
      </c>
      <c r="G4087" s="1" t="s">
        <v>355</v>
      </c>
      <c r="H4087" s="1" t="s">
        <v>168</v>
      </c>
      <c r="I4087" s="1" t="s">
        <v>169</v>
      </c>
      <c r="J4087" s="1"/>
      <c r="K4087" s="7"/>
    </row>
    <row r="4088" spans="1:11" x14ac:dyDescent="0.2">
      <c r="A4088" s="1">
        <v>4087</v>
      </c>
      <c r="B4088" s="1" t="s">
        <v>659</v>
      </c>
      <c r="C4088" s="1">
        <v>76</v>
      </c>
      <c r="D4088" s="1" t="s">
        <v>333</v>
      </c>
      <c r="E4088" s="1" t="s">
        <v>109</v>
      </c>
      <c r="F4088" s="1" t="s">
        <v>1</v>
      </c>
      <c r="G4088" s="1" t="s">
        <v>355</v>
      </c>
      <c r="H4088" s="1" t="s">
        <v>170</v>
      </c>
      <c r="I4088" s="1" t="s">
        <v>171</v>
      </c>
      <c r="J4088" s="1"/>
      <c r="K4088" s="7"/>
    </row>
    <row r="4089" spans="1:11" x14ac:dyDescent="0.2">
      <c r="A4089" s="1">
        <v>4088</v>
      </c>
      <c r="B4089" s="1" t="s">
        <v>659</v>
      </c>
      <c r="C4089" s="1">
        <v>76</v>
      </c>
      <c r="D4089" s="1" t="s">
        <v>333</v>
      </c>
      <c r="E4089" s="1" t="s">
        <v>109</v>
      </c>
      <c r="F4089" s="1" t="s">
        <v>1</v>
      </c>
      <c r="G4089" s="1" t="s">
        <v>355</v>
      </c>
      <c r="H4089" s="1" t="s">
        <v>172</v>
      </c>
      <c r="I4089" s="1" t="s">
        <v>173</v>
      </c>
      <c r="J4089" s="1"/>
      <c r="K4089" s="7"/>
    </row>
    <row r="4090" spans="1:11" x14ac:dyDescent="0.2">
      <c r="A4090" s="1">
        <v>4089</v>
      </c>
      <c r="B4090" s="1" t="s">
        <v>659</v>
      </c>
      <c r="C4090" s="1">
        <v>76</v>
      </c>
      <c r="D4090" s="1" t="s">
        <v>333</v>
      </c>
      <c r="E4090" s="1" t="s">
        <v>109</v>
      </c>
      <c r="F4090" s="1" t="s">
        <v>1</v>
      </c>
      <c r="G4090" s="1" t="s">
        <v>355</v>
      </c>
      <c r="H4090" s="1" t="s">
        <v>174</v>
      </c>
      <c r="I4090" s="1" t="s">
        <v>175</v>
      </c>
      <c r="J4090" s="1"/>
      <c r="K4090" s="7"/>
    </row>
    <row r="4091" spans="1:11" x14ac:dyDescent="0.2">
      <c r="A4091" s="1">
        <v>4090</v>
      </c>
      <c r="B4091" s="1" t="s">
        <v>659</v>
      </c>
      <c r="C4091" s="1">
        <v>76</v>
      </c>
      <c r="D4091" s="1" t="s">
        <v>333</v>
      </c>
      <c r="E4091" s="1" t="s">
        <v>109</v>
      </c>
      <c r="F4091" s="1" t="s">
        <v>1</v>
      </c>
      <c r="G4091" s="1" t="s">
        <v>355</v>
      </c>
      <c r="H4091" s="1" t="s">
        <v>176</v>
      </c>
      <c r="I4091" s="1" t="s">
        <v>177</v>
      </c>
      <c r="J4091" s="1"/>
      <c r="K4091" s="7"/>
    </row>
    <row r="4092" spans="1:11" x14ac:dyDescent="0.2">
      <c r="A4092" s="1">
        <v>4091</v>
      </c>
      <c r="B4092" s="1" t="s">
        <v>659</v>
      </c>
      <c r="C4092" s="1">
        <v>76</v>
      </c>
      <c r="D4092" s="1" t="s">
        <v>333</v>
      </c>
      <c r="E4092" s="1" t="s">
        <v>109</v>
      </c>
      <c r="F4092" s="1" t="s">
        <v>1</v>
      </c>
      <c r="G4092" s="1" t="s">
        <v>355</v>
      </c>
      <c r="H4092" s="1" t="s">
        <v>178</v>
      </c>
      <c r="I4092" s="1" t="s">
        <v>179</v>
      </c>
      <c r="J4092" s="1">
        <v>1.5</v>
      </c>
      <c r="K4092" s="7">
        <v>63878</v>
      </c>
    </row>
    <row r="4093" spans="1:11" x14ac:dyDescent="0.2">
      <c r="A4093" s="1">
        <v>4092</v>
      </c>
      <c r="B4093" s="1" t="s">
        <v>659</v>
      </c>
      <c r="C4093" s="1">
        <v>76</v>
      </c>
      <c r="D4093" s="1" t="s">
        <v>333</v>
      </c>
      <c r="E4093" s="1" t="s">
        <v>109</v>
      </c>
      <c r="F4093" s="1" t="s">
        <v>1</v>
      </c>
      <c r="G4093" s="1" t="s">
        <v>355</v>
      </c>
      <c r="H4093" s="1" t="s">
        <v>180</v>
      </c>
      <c r="I4093" s="1" t="s">
        <v>181</v>
      </c>
      <c r="J4093" s="1"/>
      <c r="K4093" s="7"/>
    </row>
    <row r="4094" spans="1:11" x14ac:dyDescent="0.2">
      <c r="A4094" s="1">
        <v>4093</v>
      </c>
      <c r="B4094" s="1" t="s">
        <v>659</v>
      </c>
      <c r="C4094" s="1">
        <v>76</v>
      </c>
      <c r="D4094" s="1" t="s">
        <v>333</v>
      </c>
      <c r="E4094" s="1" t="s">
        <v>109</v>
      </c>
      <c r="F4094" s="1" t="s">
        <v>1</v>
      </c>
      <c r="G4094" s="1" t="s">
        <v>355</v>
      </c>
      <c r="H4094" s="1" t="s">
        <v>182</v>
      </c>
      <c r="I4094" s="1" t="s">
        <v>183</v>
      </c>
      <c r="J4094" s="1"/>
      <c r="K4094" s="7"/>
    </row>
    <row r="4095" spans="1:11" x14ac:dyDescent="0.2">
      <c r="A4095" s="1">
        <v>4094</v>
      </c>
      <c r="B4095" s="1" t="s">
        <v>659</v>
      </c>
      <c r="C4095" s="1">
        <v>76</v>
      </c>
      <c r="D4095" s="1" t="s">
        <v>333</v>
      </c>
      <c r="E4095" s="1" t="s">
        <v>109</v>
      </c>
      <c r="F4095" s="1" t="s">
        <v>1</v>
      </c>
      <c r="G4095" s="1" t="s">
        <v>353</v>
      </c>
      <c r="H4095" s="1" t="s">
        <v>184</v>
      </c>
      <c r="I4095" s="1" t="s">
        <v>185</v>
      </c>
      <c r="J4095" s="1"/>
      <c r="K4095" s="7"/>
    </row>
    <row r="4096" spans="1:11" x14ac:dyDescent="0.2">
      <c r="A4096" s="1">
        <v>4095</v>
      </c>
      <c r="B4096" s="1" t="s">
        <v>659</v>
      </c>
      <c r="C4096" s="1">
        <v>76</v>
      </c>
      <c r="D4096" s="1" t="s">
        <v>333</v>
      </c>
      <c r="E4096" s="1" t="s">
        <v>109</v>
      </c>
      <c r="F4096" s="1" t="s">
        <v>8</v>
      </c>
      <c r="G4096" s="1" t="s">
        <v>353</v>
      </c>
      <c r="H4096" s="1" t="s">
        <v>186</v>
      </c>
      <c r="I4096" s="1" t="s">
        <v>187</v>
      </c>
      <c r="J4096" s="1">
        <v>4.5</v>
      </c>
      <c r="K4096" s="7">
        <v>199620</v>
      </c>
    </row>
    <row r="4097" spans="1:11" x14ac:dyDescent="0.2">
      <c r="A4097" s="1">
        <v>4096</v>
      </c>
      <c r="B4097" s="1" t="s">
        <v>659</v>
      </c>
      <c r="C4097" s="1">
        <v>76</v>
      </c>
      <c r="D4097" s="1" t="s">
        <v>333</v>
      </c>
      <c r="E4097" s="1" t="s">
        <v>188</v>
      </c>
      <c r="F4097" s="1" t="s">
        <v>8</v>
      </c>
      <c r="G4097" s="1" t="s">
        <v>353</v>
      </c>
      <c r="H4097" s="1" t="s">
        <v>189</v>
      </c>
      <c r="I4097" s="1" t="s">
        <v>190</v>
      </c>
      <c r="J4097" s="1">
        <v>4.5</v>
      </c>
      <c r="K4097" s="7">
        <v>199620</v>
      </c>
    </row>
    <row r="4098" spans="1:11" x14ac:dyDescent="0.2">
      <c r="A4098" s="1">
        <v>4097</v>
      </c>
      <c r="B4098" s="1" t="s">
        <v>659</v>
      </c>
      <c r="C4098" s="1">
        <v>76</v>
      </c>
      <c r="D4098" s="1" t="s">
        <v>333</v>
      </c>
      <c r="E4098" s="1" t="s">
        <v>188</v>
      </c>
      <c r="F4098" s="1" t="s">
        <v>1</v>
      </c>
      <c r="G4098" s="1" t="s">
        <v>353</v>
      </c>
      <c r="H4098" s="1" t="s">
        <v>191</v>
      </c>
      <c r="I4098" s="1" t="s">
        <v>192</v>
      </c>
      <c r="J4098" s="1"/>
      <c r="K4098" s="7"/>
    </row>
    <row r="4099" spans="1:11" x14ac:dyDescent="0.2">
      <c r="A4099" s="1">
        <v>4098</v>
      </c>
      <c r="B4099" s="1" t="s">
        <v>659</v>
      </c>
      <c r="C4099" s="1">
        <v>76</v>
      </c>
      <c r="D4099" s="1" t="s">
        <v>333</v>
      </c>
      <c r="E4099" s="1" t="s">
        <v>188</v>
      </c>
      <c r="F4099" s="1" t="s">
        <v>1</v>
      </c>
      <c r="G4099" s="1" t="s">
        <v>353</v>
      </c>
      <c r="H4099" s="1" t="s">
        <v>193</v>
      </c>
      <c r="I4099" s="1" t="s">
        <v>194</v>
      </c>
      <c r="J4099" s="1"/>
      <c r="K4099" s="7"/>
    </row>
    <row r="4100" spans="1:11" x14ac:dyDescent="0.2">
      <c r="A4100" s="1">
        <v>4099</v>
      </c>
      <c r="B4100" s="1" t="s">
        <v>659</v>
      </c>
      <c r="C4100" s="1">
        <v>76</v>
      </c>
      <c r="D4100" s="1" t="s">
        <v>333</v>
      </c>
      <c r="E4100" s="1" t="s">
        <v>188</v>
      </c>
      <c r="F4100" s="1" t="s">
        <v>1</v>
      </c>
      <c r="G4100" s="1" t="s">
        <v>353</v>
      </c>
      <c r="H4100" s="1" t="s">
        <v>195</v>
      </c>
      <c r="I4100" s="1" t="s">
        <v>196</v>
      </c>
      <c r="J4100" s="1"/>
      <c r="K4100" s="7"/>
    </row>
    <row r="4101" spans="1:11" x14ac:dyDescent="0.2">
      <c r="A4101" s="1">
        <v>4100</v>
      </c>
      <c r="B4101" s="1" t="s">
        <v>659</v>
      </c>
      <c r="C4101" s="1">
        <v>76</v>
      </c>
      <c r="D4101" s="1" t="s">
        <v>333</v>
      </c>
      <c r="E4101" s="1" t="s">
        <v>188</v>
      </c>
      <c r="F4101" s="1" t="s">
        <v>1</v>
      </c>
      <c r="G4101" s="1" t="s">
        <v>353</v>
      </c>
      <c r="H4101" s="1" t="s">
        <v>197</v>
      </c>
      <c r="I4101" s="1" t="s">
        <v>198</v>
      </c>
      <c r="J4101" s="1"/>
      <c r="K4101" s="7"/>
    </row>
    <row r="4102" spans="1:11" x14ac:dyDescent="0.2">
      <c r="A4102" s="1">
        <v>4101</v>
      </c>
      <c r="B4102" s="1" t="s">
        <v>659</v>
      </c>
      <c r="C4102" s="1">
        <v>76</v>
      </c>
      <c r="D4102" s="1" t="s">
        <v>333</v>
      </c>
      <c r="E4102" s="1" t="s">
        <v>188</v>
      </c>
      <c r="F4102" s="1" t="s">
        <v>8</v>
      </c>
      <c r="G4102" s="1" t="s">
        <v>353</v>
      </c>
      <c r="H4102" s="1" t="s">
        <v>199</v>
      </c>
      <c r="I4102" s="1" t="s">
        <v>200</v>
      </c>
      <c r="J4102" s="1">
        <v>0</v>
      </c>
      <c r="K4102" s="7">
        <v>0</v>
      </c>
    </row>
    <row r="4103" spans="1:11" x14ac:dyDescent="0.2">
      <c r="A4103" s="1">
        <v>4102</v>
      </c>
      <c r="B4103" s="1" t="s">
        <v>659</v>
      </c>
      <c r="C4103" s="1">
        <v>76</v>
      </c>
      <c r="D4103" s="1" t="s">
        <v>333</v>
      </c>
      <c r="E4103" s="1" t="s">
        <v>188</v>
      </c>
      <c r="F4103" s="1" t="s">
        <v>1</v>
      </c>
      <c r="G4103" s="1" t="s">
        <v>353</v>
      </c>
      <c r="H4103" s="1" t="s">
        <v>201</v>
      </c>
      <c r="I4103" s="1" t="s">
        <v>202</v>
      </c>
      <c r="J4103" s="1"/>
      <c r="K4103" s="7"/>
    </row>
    <row r="4104" spans="1:11" x14ac:dyDescent="0.2">
      <c r="A4104" s="1">
        <v>4103</v>
      </c>
      <c r="B4104" s="1" t="s">
        <v>659</v>
      </c>
      <c r="C4104" s="1">
        <v>76</v>
      </c>
      <c r="D4104" s="1" t="s">
        <v>333</v>
      </c>
      <c r="E4104" s="1" t="s">
        <v>188</v>
      </c>
      <c r="F4104" s="1" t="s">
        <v>8</v>
      </c>
      <c r="G4104" s="1" t="s">
        <v>353</v>
      </c>
      <c r="H4104" s="1" t="s">
        <v>203</v>
      </c>
      <c r="I4104" s="1" t="s">
        <v>204</v>
      </c>
      <c r="J4104" s="1">
        <v>4.5</v>
      </c>
      <c r="K4104" s="7">
        <v>199620</v>
      </c>
    </row>
    <row r="4105" spans="1:11" x14ac:dyDescent="0.2">
      <c r="A4105" s="1">
        <v>4104</v>
      </c>
      <c r="B4105" s="1" t="s">
        <v>659</v>
      </c>
      <c r="C4105" s="1">
        <v>76</v>
      </c>
      <c r="D4105" s="1" t="s">
        <v>333</v>
      </c>
      <c r="E4105" s="1" t="s">
        <v>188</v>
      </c>
      <c r="F4105" s="1" t="s">
        <v>1</v>
      </c>
      <c r="G4105" s="1" t="s">
        <v>353</v>
      </c>
      <c r="H4105" s="1" t="s">
        <v>205</v>
      </c>
      <c r="I4105" s="1" t="s">
        <v>206</v>
      </c>
      <c r="J4105" s="1"/>
      <c r="K4105" s="7">
        <v>19850</v>
      </c>
    </row>
    <row r="4106" spans="1:11" x14ac:dyDescent="0.2">
      <c r="A4106" s="1">
        <v>4105</v>
      </c>
      <c r="B4106" s="1" t="s">
        <v>659</v>
      </c>
      <c r="C4106" s="1">
        <v>76</v>
      </c>
      <c r="D4106" s="1" t="s">
        <v>333</v>
      </c>
      <c r="E4106" s="1" t="s">
        <v>188</v>
      </c>
      <c r="F4106" s="1" t="s">
        <v>1</v>
      </c>
      <c r="G4106" s="1" t="s">
        <v>353</v>
      </c>
      <c r="H4106" s="1" t="s">
        <v>207</v>
      </c>
      <c r="I4106" s="1" t="s">
        <v>208</v>
      </c>
      <c r="J4106" s="1"/>
      <c r="K4106" s="7">
        <v>33525</v>
      </c>
    </row>
    <row r="4107" spans="1:11" x14ac:dyDescent="0.2">
      <c r="A4107" s="1">
        <v>4106</v>
      </c>
      <c r="B4107" s="1" t="s">
        <v>659</v>
      </c>
      <c r="C4107" s="1">
        <v>76</v>
      </c>
      <c r="D4107" s="1" t="s">
        <v>333</v>
      </c>
      <c r="E4107" s="1" t="s">
        <v>188</v>
      </c>
      <c r="F4107" s="1" t="s">
        <v>1</v>
      </c>
      <c r="G4107" s="1" t="s">
        <v>353</v>
      </c>
      <c r="H4107" s="1" t="s">
        <v>209</v>
      </c>
      <c r="I4107" s="1" t="s">
        <v>210</v>
      </c>
      <c r="J4107" s="1"/>
      <c r="K4107" s="7">
        <v>1680</v>
      </c>
    </row>
    <row r="4108" spans="1:11" x14ac:dyDescent="0.2">
      <c r="A4108" s="1">
        <v>4107</v>
      </c>
      <c r="B4108" s="1" t="s">
        <v>659</v>
      </c>
      <c r="C4108" s="1">
        <v>76</v>
      </c>
      <c r="D4108" s="1" t="s">
        <v>333</v>
      </c>
      <c r="E4108" s="1" t="s">
        <v>188</v>
      </c>
      <c r="F4108" s="1" t="s">
        <v>8</v>
      </c>
      <c r="G4108" s="1" t="s">
        <v>353</v>
      </c>
      <c r="H4108" s="1" t="s">
        <v>211</v>
      </c>
      <c r="I4108" s="1" t="s">
        <v>212</v>
      </c>
      <c r="J4108" s="1"/>
      <c r="K4108" s="7">
        <v>254675</v>
      </c>
    </row>
    <row r="4109" spans="1:11" x14ac:dyDescent="0.2">
      <c r="A4109" s="1">
        <v>4108</v>
      </c>
      <c r="B4109" s="1" t="s">
        <v>659</v>
      </c>
      <c r="C4109" s="1">
        <v>76</v>
      </c>
      <c r="D4109" s="1" t="s">
        <v>333</v>
      </c>
      <c r="E4109" s="1" t="s">
        <v>188</v>
      </c>
      <c r="F4109" s="1" t="s">
        <v>1</v>
      </c>
      <c r="G4109" s="1" t="s">
        <v>353</v>
      </c>
      <c r="H4109" s="1" t="s">
        <v>213</v>
      </c>
      <c r="I4109" s="1" t="s">
        <v>214</v>
      </c>
      <c r="J4109" s="1"/>
      <c r="K4109" s="7"/>
    </row>
    <row r="4110" spans="1:11" x14ac:dyDescent="0.2">
      <c r="A4110" s="1">
        <v>4109</v>
      </c>
      <c r="B4110" s="1" t="s">
        <v>659</v>
      </c>
      <c r="C4110" s="1">
        <v>76</v>
      </c>
      <c r="D4110" s="1" t="s">
        <v>333</v>
      </c>
      <c r="E4110" s="1" t="s">
        <v>188</v>
      </c>
      <c r="F4110" s="1" t="s">
        <v>1</v>
      </c>
      <c r="G4110" s="1" t="s">
        <v>353</v>
      </c>
      <c r="H4110" s="1" t="s">
        <v>215</v>
      </c>
      <c r="I4110" s="1" t="s">
        <v>216</v>
      </c>
      <c r="J4110" s="1"/>
      <c r="K4110" s="7"/>
    </row>
    <row r="4111" spans="1:11" x14ac:dyDescent="0.2">
      <c r="A4111" s="1">
        <v>4110</v>
      </c>
      <c r="B4111" s="1" t="s">
        <v>659</v>
      </c>
      <c r="C4111" s="1">
        <v>76</v>
      </c>
      <c r="D4111" s="1" t="s">
        <v>333</v>
      </c>
      <c r="E4111" s="1" t="s">
        <v>188</v>
      </c>
      <c r="F4111" s="1" t="s">
        <v>1</v>
      </c>
      <c r="G4111" s="1" t="s">
        <v>353</v>
      </c>
      <c r="H4111" s="1" t="s">
        <v>217</v>
      </c>
      <c r="I4111" s="1" t="s">
        <v>218</v>
      </c>
      <c r="J4111" s="1"/>
      <c r="K4111" s="7"/>
    </row>
    <row r="4112" spans="1:11" x14ac:dyDescent="0.2">
      <c r="A4112" s="1">
        <v>4111</v>
      </c>
      <c r="B4112" s="1" t="s">
        <v>659</v>
      </c>
      <c r="C4112" s="1">
        <v>76</v>
      </c>
      <c r="D4112" s="1" t="s">
        <v>333</v>
      </c>
      <c r="E4112" s="1" t="s">
        <v>188</v>
      </c>
      <c r="F4112" s="1" t="s">
        <v>1</v>
      </c>
      <c r="G4112" s="1" t="s">
        <v>353</v>
      </c>
      <c r="H4112" s="1" t="s">
        <v>219</v>
      </c>
      <c r="I4112" s="1" t="s">
        <v>220</v>
      </c>
      <c r="J4112" s="1"/>
      <c r="K4112" s="7"/>
    </row>
    <row r="4113" spans="1:11" x14ac:dyDescent="0.2">
      <c r="A4113" s="1">
        <v>4112</v>
      </c>
      <c r="B4113" s="1" t="s">
        <v>659</v>
      </c>
      <c r="C4113" s="1">
        <v>76</v>
      </c>
      <c r="D4113" s="1" t="s">
        <v>333</v>
      </c>
      <c r="E4113" s="1" t="s">
        <v>188</v>
      </c>
      <c r="F4113" s="1" t="s">
        <v>8</v>
      </c>
      <c r="G4113" s="1" t="s">
        <v>353</v>
      </c>
      <c r="H4113" s="1" t="s">
        <v>221</v>
      </c>
      <c r="I4113" s="1" t="s">
        <v>222</v>
      </c>
      <c r="J4113" s="1"/>
      <c r="K4113" s="7">
        <v>0</v>
      </c>
    </row>
    <row r="4114" spans="1:11" x14ac:dyDescent="0.2">
      <c r="A4114" s="1">
        <v>4113</v>
      </c>
      <c r="B4114" s="1" t="s">
        <v>659</v>
      </c>
      <c r="C4114" s="1">
        <v>76</v>
      </c>
      <c r="D4114" s="1" t="s">
        <v>333</v>
      </c>
      <c r="E4114" s="1" t="s">
        <v>188</v>
      </c>
      <c r="F4114" s="1" t="s">
        <v>1</v>
      </c>
      <c r="G4114" s="1" t="s">
        <v>353</v>
      </c>
      <c r="H4114" s="1" t="s">
        <v>223</v>
      </c>
      <c r="I4114" s="1" t="s">
        <v>224</v>
      </c>
      <c r="J4114" s="1"/>
      <c r="K4114" s="7"/>
    </row>
    <row r="4115" spans="1:11" x14ac:dyDescent="0.2">
      <c r="A4115" s="1">
        <v>4114</v>
      </c>
      <c r="B4115" s="1" t="s">
        <v>659</v>
      </c>
      <c r="C4115" s="1">
        <v>76</v>
      </c>
      <c r="D4115" s="1" t="s">
        <v>333</v>
      </c>
      <c r="E4115" s="1" t="s">
        <v>188</v>
      </c>
      <c r="F4115" s="1" t="s">
        <v>1</v>
      </c>
      <c r="G4115" s="1" t="s">
        <v>353</v>
      </c>
      <c r="H4115" s="1" t="s">
        <v>225</v>
      </c>
      <c r="I4115" s="1" t="s">
        <v>226</v>
      </c>
      <c r="J4115" s="1"/>
      <c r="K4115" s="7"/>
    </row>
    <row r="4116" spans="1:11" x14ac:dyDescent="0.2">
      <c r="A4116" s="1">
        <v>4115</v>
      </c>
      <c r="B4116" s="1" t="s">
        <v>659</v>
      </c>
      <c r="C4116" s="1">
        <v>76</v>
      </c>
      <c r="D4116" s="1" t="s">
        <v>333</v>
      </c>
      <c r="E4116" s="1" t="s">
        <v>188</v>
      </c>
      <c r="F4116" s="1" t="s">
        <v>1</v>
      </c>
      <c r="G4116" s="1" t="s">
        <v>353</v>
      </c>
      <c r="H4116" s="1" t="s">
        <v>227</v>
      </c>
      <c r="I4116" s="1" t="s">
        <v>228</v>
      </c>
      <c r="J4116" s="1"/>
      <c r="K4116" s="7"/>
    </row>
    <row r="4117" spans="1:11" x14ac:dyDescent="0.2">
      <c r="A4117" s="1">
        <v>4116</v>
      </c>
      <c r="B4117" s="1" t="s">
        <v>659</v>
      </c>
      <c r="C4117" s="1">
        <v>76</v>
      </c>
      <c r="D4117" s="1" t="s">
        <v>333</v>
      </c>
      <c r="E4117" s="1" t="s">
        <v>188</v>
      </c>
      <c r="F4117" s="1" t="s">
        <v>1</v>
      </c>
      <c r="G4117" s="1" t="s">
        <v>353</v>
      </c>
      <c r="H4117" s="1" t="s">
        <v>229</v>
      </c>
      <c r="I4117" s="1" t="s">
        <v>230</v>
      </c>
      <c r="J4117" s="1"/>
      <c r="K4117" s="7">
        <v>27350</v>
      </c>
    </row>
    <row r="4118" spans="1:11" x14ac:dyDescent="0.2">
      <c r="A4118" s="1">
        <v>4117</v>
      </c>
      <c r="B4118" s="1" t="s">
        <v>659</v>
      </c>
      <c r="C4118" s="1">
        <v>76</v>
      </c>
      <c r="D4118" s="1" t="s">
        <v>333</v>
      </c>
      <c r="E4118" s="1" t="s">
        <v>188</v>
      </c>
      <c r="F4118" s="1" t="s">
        <v>1</v>
      </c>
      <c r="G4118" s="1" t="s">
        <v>353</v>
      </c>
      <c r="H4118" s="1" t="s">
        <v>231</v>
      </c>
      <c r="I4118" s="1" t="s">
        <v>232</v>
      </c>
      <c r="J4118" s="1"/>
      <c r="K4118" s="7"/>
    </row>
    <row r="4119" spans="1:11" x14ac:dyDescent="0.2">
      <c r="A4119" s="1">
        <v>4118</v>
      </c>
      <c r="B4119" s="1" t="s">
        <v>659</v>
      </c>
      <c r="C4119" s="1">
        <v>76</v>
      </c>
      <c r="D4119" s="1" t="s">
        <v>333</v>
      </c>
      <c r="E4119" s="1" t="s">
        <v>188</v>
      </c>
      <c r="F4119" s="1" t="s">
        <v>1</v>
      </c>
      <c r="G4119" s="1" t="s">
        <v>353</v>
      </c>
      <c r="H4119" s="1" t="s">
        <v>233</v>
      </c>
      <c r="I4119" s="1" t="s">
        <v>234</v>
      </c>
      <c r="J4119" s="1"/>
      <c r="K4119" s="7">
        <v>8449</v>
      </c>
    </row>
    <row r="4120" spans="1:11" x14ac:dyDescent="0.2">
      <c r="A4120" s="1">
        <v>4119</v>
      </c>
      <c r="B4120" s="1" t="s">
        <v>659</v>
      </c>
      <c r="C4120" s="1">
        <v>76</v>
      </c>
      <c r="D4120" s="1" t="s">
        <v>333</v>
      </c>
      <c r="E4120" s="1" t="s">
        <v>188</v>
      </c>
      <c r="F4120" s="1" t="s">
        <v>1</v>
      </c>
      <c r="G4120" s="1" t="s">
        <v>353</v>
      </c>
      <c r="H4120" s="1" t="s">
        <v>235</v>
      </c>
      <c r="I4120" s="1" t="s">
        <v>236</v>
      </c>
      <c r="J4120" s="1"/>
      <c r="K4120" s="7"/>
    </row>
    <row r="4121" spans="1:11" x14ac:dyDescent="0.2">
      <c r="A4121" s="1">
        <v>4120</v>
      </c>
      <c r="B4121" s="1" t="s">
        <v>659</v>
      </c>
      <c r="C4121" s="1">
        <v>76</v>
      </c>
      <c r="D4121" s="1" t="s">
        <v>333</v>
      </c>
      <c r="E4121" s="1" t="s">
        <v>188</v>
      </c>
      <c r="F4121" s="1" t="s">
        <v>1</v>
      </c>
      <c r="G4121" s="1" t="s">
        <v>353</v>
      </c>
      <c r="H4121" s="1" t="s">
        <v>237</v>
      </c>
      <c r="I4121" s="1" t="s">
        <v>238</v>
      </c>
      <c r="J4121" s="1"/>
      <c r="K4121" s="7"/>
    </row>
    <row r="4122" spans="1:11" x14ac:dyDescent="0.2">
      <c r="A4122" s="1">
        <v>4121</v>
      </c>
      <c r="B4122" s="1" t="s">
        <v>659</v>
      </c>
      <c r="C4122" s="1">
        <v>76</v>
      </c>
      <c r="D4122" s="1" t="s">
        <v>333</v>
      </c>
      <c r="E4122" s="1" t="s">
        <v>188</v>
      </c>
      <c r="F4122" s="1" t="s">
        <v>1</v>
      </c>
      <c r="G4122" s="1" t="s">
        <v>353</v>
      </c>
      <c r="H4122" s="1" t="s">
        <v>239</v>
      </c>
      <c r="I4122" s="1" t="s">
        <v>240</v>
      </c>
      <c r="J4122" s="1"/>
      <c r="K4122" s="7"/>
    </row>
    <row r="4123" spans="1:11" x14ac:dyDescent="0.2">
      <c r="A4123" s="1">
        <v>4122</v>
      </c>
      <c r="B4123" s="1" t="s">
        <v>659</v>
      </c>
      <c r="C4123" s="1">
        <v>76</v>
      </c>
      <c r="D4123" s="1" t="s">
        <v>333</v>
      </c>
      <c r="E4123" s="1" t="s">
        <v>188</v>
      </c>
      <c r="F4123" s="1" t="s">
        <v>1</v>
      </c>
      <c r="G4123" s="1" t="s">
        <v>353</v>
      </c>
      <c r="H4123" s="1" t="s">
        <v>241</v>
      </c>
      <c r="I4123" s="1" t="s">
        <v>242</v>
      </c>
      <c r="J4123" s="1"/>
      <c r="K4123" s="7"/>
    </row>
    <row r="4124" spans="1:11" x14ac:dyDescent="0.2">
      <c r="A4124" s="1">
        <v>4123</v>
      </c>
      <c r="B4124" s="1" t="s">
        <v>659</v>
      </c>
      <c r="C4124" s="1">
        <v>76</v>
      </c>
      <c r="D4124" s="1" t="s">
        <v>333</v>
      </c>
      <c r="E4124" s="1" t="s">
        <v>188</v>
      </c>
      <c r="F4124" s="1" t="s">
        <v>1</v>
      </c>
      <c r="G4124" s="1" t="s">
        <v>353</v>
      </c>
      <c r="H4124" s="1" t="s">
        <v>243</v>
      </c>
      <c r="I4124" s="1" t="s">
        <v>244</v>
      </c>
      <c r="J4124" s="1"/>
      <c r="K4124" s="7"/>
    </row>
    <row r="4125" spans="1:11" x14ac:dyDescent="0.2">
      <c r="A4125" s="1">
        <v>4124</v>
      </c>
      <c r="B4125" s="1" t="s">
        <v>659</v>
      </c>
      <c r="C4125" s="1">
        <v>76</v>
      </c>
      <c r="D4125" s="1" t="s">
        <v>333</v>
      </c>
      <c r="E4125" s="1" t="s">
        <v>188</v>
      </c>
      <c r="F4125" s="1" t="s">
        <v>1</v>
      </c>
      <c r="G4125" s="1" t="s">
        <v>353</v>
      </c>
      <c r="H4125" s="1" t="s">
        <v>245</v>
      </c>
      <c r="I4125" s="1" t="s">
        <v>246</v>
      </c>
      <c r="J4125" s="1"/>
      <c r="K4125" s="7"/>
    </row>
    <row r="4126" spans="1:11" x14ac:dyDescent="0.2">
      <c r="A4126" s="1">
        <v>4125</v>
      </c>
      <c r="B4126" s="1" t="s">
        <v>659</v>
      </c>
      <c r="C4126" s="1">
        <v>76</v>
      </c>
      <c r="D4126" s="1" t="s">
        <v>333</v>
      </c>
      <c r="E4126" s="1" t="s">
        <v>188</v>
      </c>
      <c r="F4126" s="1" t="s">
        <v>1</v>
      </c>
      <c r="G4126" s="1" t="s">
        <v>353</v>
      </c>
      <c r="H4126" s="1" t="s">
        <v>247</v>
      </c>
      <c r="I4126" s="1" t="s">
        <v>248</v>
      </c>
      <c r="J4126" s="1"/>
      <c r="K4126" s="7"/>
    </row>
    <row r="4127" spans="1:11" x14ac:dyDescent="0.2">
      <c r="A4127" s="1">
        <v>4126</v>
      </c>
      <c r="B4127" s="1" t="s">
        <v>659</v>
      </c>
      <c r="C4127" s="1">
        <v>76</v>
      </c>
      <c r="D4127" s="1" t="s">
        <v>333</v>
      </c>
      <c r="E4127" s="1" t="s">
        <v>188</v>
      </c>
      <c r="F4127" s="1" t="s">
        <v>1</v>
      </c>
      <c r="G4127" s="1" t="s">
        <v>353</v>
      </c>
      <c r="H4127" s="1" t="s">
        <v>249</v>
      </c>
      <c r="I4127" s="1" t="s">
        <v>250</v>
      </c>
      <c r="J4127" s="1"/>
      <c r="K4127" s="7"/>
    </row>
    <row r="4128" spans="1:11" x14ac:dyDescent="0.2">
      <c r="A4128" s="1">
        <v>4127</v>
      </c>
      <c r="B4128" s="1" t="s">
        <v>659</v>
      </c>
      <c r="C4128" s="1">
        <v>76</v>
      </c>
      <c r="D4128" s="1" t="s">
        <v>333</v>
      </c>
      <c r="E4128" s="1" t="s">
        <v>188</v>
      </c>
      <c r="F4128" s="1" t="s">
        <v>1</v>
      </c>
      <c r="G4128" s="1" t="s">
        <v>353</v>
      </c>
      <c r="H4128" s="1" t="s">
        <v>251</v>
      </c>
      <c r="I4128" s="1" t="s">
        <v>252</v>
      </c>
      <c r="J4128" s="1"/>
      <c r="K4128" s="7"/>
    </row>
    <row r="4129" spans="1:11" x14ac:dyDescent="0.2">
      <c r="A4129" s="1">
        <v>4128</v>
      </c>
      <c r="B4129" s="1" t="s">
        <v>659</v>
      </c>
      <c r="C4129" s="1">
        <v>76</v>
      </c>
      <c r="D4129" s="1" t="s">
        <v>333</v>
      </c>
      <c r="E4129" s="1" t="s">
        <v>188</v>
      </c>
      <c r="F4129" s="1" t="s">
        <v>1</v>
      </c>
      <c r="G4129" s="1" t="s">
        <v>353</v>
      </c>
      <c r="H4129" s="1" t="s">
        <v>253</v>
      </c>
      <c r="I4129" s="1" t="s">
        <v>254</v>
      </c>
      <c r="J4129" s="1"/>
      <c r="K4129" s="7">
        <v>878</v>
      </c>
    </row>
    <row r="4130" spans="1:11" x14ac:dyDescent="0.2">
      <c r="A4130" s="1">
        <v>4129</v>
      </c>
      <c r="B4130" s="1" t="s">
        <v>659</v>
      </c>
      <c r="C4130" s="1">
        <v>76</v>
      </c>
      <c r="D4130" s="1" t="s">
        <v>333</v>
      </c>
      <c r="E4130" s="1" t="s">
        <v>188</v>
      </c>
      <c r="F4130" s="1" t="s">
        <v>1</v>
      </c>
      <c r="G4130" s="1" t="s">
        <v>353</v>
      </c>
      <c r="H4130" s="1" t="s">
        <v>255</v>
      </c>
      <c r="I4130" s="1" t="s">
        <v>256</v>
      </c>
      <c r="J4130" s="1"/>
      <c r="K4130" s="7"/>
    </row>
    <row r="4131" spans="1:11" x14ac:dyDescent="0.2">
      <c r="A4131" s="1">
        <v>4130</v>
      </c>
      <c r="B4131" s="1" t="s">
        <v>659</v>
      </c>
      <c r="C4131" s="1">
        <v>76</v>
      </c>
      <c r="D4131" s="1" t="s">
        <v>333</v>
      </c>
      <c r="E4131" s="1" t="s">
        <v>188</v>
      </c>
      <c r="F4131" s="1" t="s">
        <v>1</v>
      </c>
      <c r="G4131" s="1" t="s">
        <v>353</v>
      </c>
      <c r="H4131" s="1" t="s">
        <v>257</v>
      </c>
      <c r="I4131" s="1" t="s">
        <v>258</v>
      </c>
      <c r="J4131" s="1"/>
      <c r="K4131" s="7"/>
    </row>
    <row r="4132" spans="1:11" x14ac:dyDescent="0.2">
      <c r="A4132" s="1">
        <v>4131</v>
      </c>
      <c r="B4132" s="1" t="s">
        <v>659</v>
      </c>
      <c r="C4132" s="1">
        <v>76</v>
      </c>
      <c r="D4132" s="1" t="s">
        <v>333</v>
      </c>
      <c r="E4132" s="1" t="s">
        <v>188</v>
      </c>
      <c r="F4132" s="1" t="s">
        <v>8</v>
      </c>
      <c r="G4132" s="1" t="s">
        <v>353</v>
      </c>
      <c r="H4132" s="1" t="s">
        <v>259</v>
      </c>
      <c r="I4132" s="1" t="s">
        <v>260</v>
      </c>
      <c r="J4132" s="1"/>
      <c r="K4132" s="7">
        <v>36677</v>
      </c>
    </row>
    <row r="4133" spans="1:11" x14ac:dyDescent="0.2">
      <c r="A4133" s="1">
        <v>4132</v>
      </c>
      <c r="B4133" s="1" t="s">
        <v>659</v>
      </c>
      <c r="C4133" s="1">
        <v>76</v>
      </c>
      <c r="D4133" s="1" t="s">
        <v>333</v>
      </c>
      <c r="E4133" s="1" t="s">
        <v>188</v>
      </c>
      <c r="F4133" s="1" t="s">
        <v>1</v>
      </c>
      <c r="G4133" s="1" t="s">
        <v>353</v>
      </c>
      <c r="H4133" s="1" t="s">
        <v>261</v>
      </c>
      <c r="I4133" s="1" t="s">
        <v>262</v>
      </c>
      <c r="J4133" s="1"/>
      <c r="K4133" s="7"/>
    </row>
    <row r="4134" spans="1:11" x14ac:dyDescent="0.2">
      <c r="A4134" s="1">
        <v>4133</v>
      </c>
      <c r="B4134" s="1" t="s">
        <v>659</v>
      </c>
      <c r="C4134" s="1">
        <v>76</v>
      </c>
      <c r="D4134" s="1" t="s">
        <v>333</v>
      </c>
      <c r="E4134" s="1" t="s">
        <v>188</v>
      </c>
      <c r="F4134" s="1" t="s">
        <v>1</v>
      </c>
      <c r="G4134" s="1" t="s">
        <v>353</v>
      </c>
      <c r="H4134" s="1" t="s">
        <v>263</v>
      </c>
      <c r="I4134" s="1" t="s">
        <v>264</v>
      </c>
      <c r="J4134" s="1"/>
      <c r="K4134" s="7"/>
    </row>
    <row r="4135" spans="1:11" x14ac:dyDescent="0.2">
      <c r="A4135" s="1">
        <v>4134</v>
      </c>
      <c r="B4135" s="1" t="s">
        <v>659</v>
      </c>
      <c r="C4135" s="1">
        <v>76</v>
      </c>
      <c r="D4135" s="1" t="s">
        <v>333</v>
      </c>
      <c r="E4135" s="1" t="s">
        <v>188</v>
      </c>
      <c r="F4135" s="1" t="s">
        <v>1</v>
      </c>
      <c r="G4135" s="1" t="s">
        <v>353</v>
      </c>
      <c r="H4135" s="1" t="s">
        <v>265</v>
      </c>
      <c r="I4135" s="1" t="s">
        <v>266</v>
      </c>
      <c r="J4135" s="1"/>
      <c r="K4135" s="7"/>
    </row>
    <row r="4136" spans="1:11" x14ac:dyDescent="0.2">
      <c r="A4136" s="1">
        <v>4135</v>
      </c>
      <c r="B4136" s="1" t="s">
        <v>659</v>
      </c>
      <c r="C4136" s="1">
        <v>76</v>
      </c>
      <c r="D4136" s="1" t="s">
        <v>333</v>
      </c>
      <c r="E4136" s="1" t="s">
        <v>188</v>
      </c>
      <c r="F4136" s="1" t="s">
        <v>1</v>
      </c>
      <c r="G4136" s="1" t="s">
        <v>353</v>
      </c>
      <c r="H4136" s="1" t="s">
        <v>267</v>
      </c>
      <c r="I4136" s="1" t="s">
        <v>268</v>
      </c>
      <c r="J4136" s="1"/>
      <c r="K4136" s="7">
        <v>1077</v>
      </c>
    </row>
    <row r="4137" spans="1:11" x14ac:dyDescent="0.2">
      <c r="A4137" s="1">
        <v>4136</v>
      </c>
      <c r="B4137" s="1" t="s">
        <v>659</v>
      </c>
      <c r="C4137" s="1">
        <v>76</v>
      </c>
      <c r="D4137" s="1" t="s">
        <v>333</v>
      </c>
      <c r="E4137" s="1" t="s">
        <v>188</v>
      </c>
      <c r="F4137" s="1" t="s">
        <v>1</v>
      </c>
      <c r="G4137" s="1" t="s">
        <v>353</v>
      </c>
      <c r="H4137" s="1" t="s">
        <v>269</v>
      </c>
      <c r="I4137" s="1" t="s">
        <v>270</v>
      </c>
      <c r="J4137" s="1"/>
      <c r="K4137" s="7"/>
    </row>
    <row r="4138" spans="1:11" x14ac:dyDescent="0.2">
      <c r="A4138" s="1">
        <v>4137</v>
      </c>
      <c r="B4138" s="1" t="s">
        <v>659</v>
      </c>
      <c r="C4138" s="1">
        <v>76</v>
      </c>
      <c r="D4138" s="1" t="s">
        <v>333</v>
      </c>
      <c r="E4138" s="1" t="s">
        <v>188</v>
      </c>
      <c r="F4138" s="1" t="s">
        <v>1</v>
      </c>
      <c r="G4138" s="1" t="s">
        <v>353</v>
      </c>
      <c r="H4138" s="1" t="s">
        <v>271</v>
      </c>
      <c r="I4138" s="1" t="s">
        <v>272</v>
      </c>
      <c r="J4138" s="1"/>
      <c r="K4138" s="7"/>
    </row>
    <row r="4139" spans="1:11" x14ac:dyDescent="0.2">
      <c r="A4139" s="1">
        <v>4138</v>
      </c>
      <c r="B4139" s="1" t="s">
        <v>659</v>
      </c>
      <c r="C4139" s="1">
        <v>76</v>
      </c>
      <c r="D4139" s="1" t="s">
        <v>333</v>
      </c>
      <c r="E4139" s="1" t="s">
        <v>188</v>
      </c>
      <c r="F4139" s="1" t="s">
        <v>8</v>
      </c>
      <c r="G4139" s="1" t="s">
        <v>353</v>
      </c>
      <c r="H4139" s="1" t="s">
        <v>273</v>
      </c>
      <c r="I4139" s="1" t="s">
        <v>274</v>
      </c>
      <c r="J4139" s="1"/>
      <c r="K4139" s="7">
        <v>1077</v>
      </c>
    </row>
    <row r="4140" spans="1:11" x14ac:dyDescent="0.2">
      <c r="A4140" s="1">
        <v>4139</v>
      </c>
      <c r="B4140" s="1" t="s">
        <v>659</v>
      </c>
      <c r="C4140" s="1">
        <v>76</v>
      </c>
      <c r="D4140" s="1" t="s">
        <v>333</v>
      </c>
      <c r="E4140" s="1" t="s">
        <v>188</v>
      </c>
      <c r="F4140" s="1" t="s">
        <v>1</v>
      </c>
      <c r="G4140" s="1" t="s">
        <v>353</v>
      </c>
      <c r="H4140" s="1" t="s">
        <v>275</v>
      </c>
      <c r="I4140" s="1" t="s">
        <v>276</v>
      </c>
      <c r="J4140" s="1"/>
      <c r="K4140" s="7">
        <v>50395.137028298523</v>
      </c>
    </row>
    <row r="4141" spans="1:11" x14ac:dyDescent="0.2">
      <c r="A4141" s="1">
        <v>4140</v>
      </c>
      <c r="B4141" s="1" t="s">
        <v>659</v>
      </c>
      <c r="C4141" s="1">
        <v>76</v>
      </c>
      <c r="D4141" s="1" t="s">
        <v>333</v>
      </c>
      <c r="E4141" s="1" t="s">
        <v>188</v>
      </c>
      <c r="F4141" s="1" t="s">
        <v>8</v>
      </c>
      <c r="G4141" s="1" t="s">
        <v>353</v>
      </c>
      <c r="H4141" s="1" t="s">
        <v>277</v>
      </c>
      <c r="I4141" s="1" t="s">
        <v>278</v>
      </c>
      <c r="J4141" s="1"/>
      <c r="K4141" s="7">
        <v>342824.13702829852</v>
      </c>
    </row>
    <row r="4142" spans="1:11" x14ac:dyDescent="0.2">
      <c r="A4142" s="1">
        <v>4141</v>
      </c>
      <c r="B4142" s="1" t="s">
        <v>659</v>
      </c>
      <c r="C4142" s="1">
        <v>76</v>
      </c>
      <c r="D4142" s="1" t="s">
        <v>333</v>
      </c>
      <c r="E4142" s="1" t="s">
        <v>188</v>
      </c>
      <c r="F4142" s="1" t="s">
        <v>1</v>
      </c>
      <c r="G4142" s="1" t="s">
        <v>353</v>
      </c>
      <c r="H4142" s="1" t="s">
        <v>279</v>
      </c>
      <c r="I4142" s="1" t="s">
        <v>280</v>
      </c>
      <c r="J4142" s="1"/>
      <c r="K4142" s="7"/>
    </row>
    <row r="4143" spans="1:11" x14ac:dyDescent="0.2">
      <c r="A4143" s="1">
        <v>4142</v>
      </c>
      <c r="B4143" s="1" t="s">
        <v>659</v>
      </c>
      <c r="C4143" s="1">
        <v>76</v>
      </c>
      <c r="D4143" s="1" t="s">
        <v>333</v>
      </c>
      <c r="E4143" s="1" t="s">
        <v>188</v>
      </c>
      <c r="F4143" s="1" t="s">
        <v>1</v>
      </c>
      <c r="G4143" s="1" t="s">
        <v>353</v>
      </c>
      <c r="H4143" s="1" t="s">
        <v>281</v>
      </c>
      <c r="I4143" s="1" t="s">
        <v>282</v>
      </c>
      <c r="J4143" s="1"/>
      <c r="K4143" s="7"/>
    </row>
    <row r="4144" spans="1:11" x14ac:dyDescent="0.2">
      <c r="A4144" s="1">
        <v>4143</v>
      </c>
      <c r="B4144" s="1" t="s">
        <v>659</v>
      </c>
      <c r="C4144" s="1">
        <v>76</v>
      </c>
      <c r="D4144" s="1" t="s">
        <v>333</v>
      </c>
      <c r="E4144" s="1" t="s">
        <v>188</v>
      </c>
      <c r="F4144" s="1" t="s">
        <v>8</v>
      </c>
      <c r="G4144" s="1" t="s">
        <v>353</v>
      </c>
      <c r="H4144" s="1" t="s">
        <v>283</v>
      </c>
      <c r="I4144" s="1" t="s">
        <v>284</v>
      </c>
      <c r="J4144" s="1"/>
      <c r="K4144" s="7">
        <v>342824.13702829852</v>
      </c>
    </row>
    <row r="4145" spans="1:11" x14ac:dyDescent="0.2">
      <c r="A4145" s="1">
        <v>4144</v>
      </c>
      <c r="B4145" s="1" t="s">
        <v>659</v>
      </c>
      <c r="C4145" s="1">
        <v>76</v>
      </c>
      <c r="D4145" s="1" t="s">
        <v>333</v>
      </c>
      <c r="E4145" s="1" t="s">
        <v>188</v>
      </c>
      <c r="F4145" s="1" t="s">
        <v>8</v>
      </c>
      <c r="G4145" s="1" t="s">
        <v>353</v>
      </c>
      <c r="H4145" s="1" t="s">
        <v>285</v>
      </c>
      <c r="I4145" s="1" t="s">
        <v>286</v>
      </c>
      <c r="J4145" s="1"/>
      <c r="K4145" s="7">
        <v>336052</v>
      </c>
    </row>
    <row r="4146" spans="1:11" x14ac:dyDescent="0.2">
      <c r="A4146" s="1">
        <v>4145</v>
      </c>
      <c r="B4146" s="1" t="s">
        <v>659</v>
      </c>
      <c r="C4146" s="1">
        <v>76</v>
      </c>
      <c r="D4146" s="1" t="s">
        <v>333</v>
      </c>
      <c r="E4146" s="1" t="s">
        <v>188</v>
      </c>
      <c r="F4146" s="1" t="s">
        <v>1</v>
      </c>
      <c r="G4146" s="1" t="s">
        <v>353</v>
      </c>
      <c r="H4146" s="1" t="s">
        <v>287</v>
      </c>
      <c r="I4146" s="1" t="s">
        <v>288</v>
      </c>
      <c r="J4146" s="1"/>
      <c r="K4146" s="7">
        <v>-6772.1370282985154</v>
      </c>
    </row>
    <row r="4147" spans="1:11" x14ac:dyDescent="0.2">
      <c r="A4147" s="1">
        <v>4146</v>
      </c>
      <c r="B4147" s="1" t="s">
        <v>659</v>
      </c>
      <c r="C4147" s="1">
        <v>76</v>
      </c>
      <c r="D4147" s="1" t="s">
        <v>333</v>
      </c>
      <c r="E4147" s="1" t="s">
        <v>289</v>
      </c>
      <c r="F4147" s="1" t="s">
        <v>1</v>
      </c>
      <c r="G4147" s="1" t="s">
        <v>353</v>
      </c>
      <c r="H4147" s="1" t="s">
        <v>290</v>
      </c>
      <c r="I4147" s="1" t="s">
        <v>291</v>
      </c>
      <c r="J4147" s="1"/>
      <c r="K4147" s="7"/>
    </row>
    <row r="4148" spans="1:11" x14ac:dyDescent="0.2">
      <c r="A4148" s="1">
        <v>4147</v>
      </c>
      <c r="B4148" s="1" t="s">
        <v>659</v>
      </c>
      <c r="C4148" s="1">
        <v>76</v>
      </c>
      <c r="D4148" s="1" t="s">
        <v>333</v>
      </c>
      <c r="E4148" s="1" t="s">
        <v>289</v>
      </c>
      <c r="F4148" s="1" t="s">
        <v>1</v>
      </c>
      <c r="G4148" s="1" t="s">
        <v>353</v>
      </c>
      <c r="H4148" s="1" t="s">
        <v>292</v>
      </c>
      <c r="I4148" s="1" t="s">
        <v>293</v>
      </c>
      <c r="J4148" s="1"/>
      <c r="K4148" s="7"/>
    </row>
    <row r="4149" spans="1:11" x14ac:dyDescent="0.2">
      <c r="A4149" s="1">
        <v>4148</v>
      </c>
      <c r="B4149" s="1" t="s">
        <v>659</v>
      </c>
      <c r="C4149" s="1">
        <v>76</v>
      </c>
      <c r="D4149" s="1" t="s">
        <v>333</v>
      </c>
      <c r="E4149" s="1" t="s">
        <v>289</v>
      </c>
      <c r="F4149" s="1" t="s">
        <v>1</v>
      </c>
      <c r="G4149" s="1" t="s">
        <v>353</v>
      </c>
      <c r="H4149" s="1" t="s">
        <v>294</v>
      </c>
      <c r="I4149" s="1" t="s">
        <v>295</v>
      </c>
      <c r="J4149" s="1"/>
      <c r="K4149" s="7"/>
    </row>
    <row r="4150" spans="1:11" x14ac:dyDescent="0.2">
      <c r="A4150" s="1">
        <v>4149</v>
      </c>
      <c r="B4150" s="1" t="s">
        <v>659</v>
      </c>
      <c r="C4150" s="1">
        <v>76</v>
      </c>
      <c r="D4150" s="1" t="s">
        <v>333</v>
      </c>
      <c r="E4150" s="1" t="s">
        <v>289</v>
      </c>
      <c r="F4150" s="1" t="s">
        <v>1</v>
      </c>
      <c r="G4150" s="1" t="s">
        <v>353</v>
      </c>
      <c r="H4150" s="1" t="s">
        <v>296</v>
      </c>
      <c r="I4150" s="1" t="s">
        <v>297</v>
      </c>
      <c r="J4150" s="1"/>
      <c r="K4150" s="7"/>
    </row>
    <row r="4151" spans="1:11" x14ac:dyDescent="0.2">
      <c r="A4151" s="1">
        <v>4150</v>
      </c>
      <c r="B4151" s="1" t="s">
        <v>659</v>
      </c>
      <c r="C4151" s="1">
        <v>76</v>
      </c>
      <c r="D4151" s="1" t="s">
        <v>333</v>
      </c>
      <c r="E4151" s="1" t="s">
        <v>289</v>
      </c>
      <c r="F4151" s="1" t="s">
        <v>1</v>
      </c>
      <c r="G4151" s="1" t="s">
        <v>353</v>
      </c>
      <c r="H4151" s="1" t="s">
        <v>298</v>
      </c>
      <c r="I4151" s="1" t="s">
        <v>299</v>
      </c>
      <c r="J4151" s="1"/>
      <c r="K4151" s="7"/>
    </row>
    <row r="4152" spans="1:11" x14ac:dyDescent="0.2">
      <c r="A4152" s="1">
        <v>4151</v>
      </c>
      <c r="B4152" s="1" t="s">
        <v>659</v>
      </c>
      <c r="C4152" s="1">
        <v>76</v>
      </c>
      <c r="D4152" s="1" t="s">
        <v>333</v>
      </c>
      <c r="E4152" s="1" t="s">
        <v>289</v>
      </c>
      <c r="F4152" s="1" t="s">
        <v>1</v>
      </c>
      <c r="G4152" s="1" t="s">
        <v>353</v>
      </c>
      <c r="H4152" s="1" t="s">
        <v>300</v>
      </c>
      <c r="I4152" s="1" t="s">
        <v>301</v>
      </c>
      <c r="J4152" s="1"/>
      <c r="K4152" s="7"/>
    </row>
    <row r="4153" spans="1:11" x14ac:dyDescent="0.2">
      <c r="A4153" s="1">
        <v>4152</v>
      </c>
      <c r="B4153" s="1" t="s">
        <v>659</v>
      </c>
      <c r="C4153" s="1">
        <v>76</v>
      </c>
      <c r="D4153" s="1" t="s">
        <v>333</v>
      </c>
      <c r="E4153" s="1" t="s">
        <v>289</v>
      </c>
      <c r="F4153" s="1" t="s">
        <v>1</v>
      </c>
      <c r="G4153" s="1" t="s">
        <v>353</v>
      </c>
      <c r="H4153" s="1" t="s">
        <v>302</v>
      </c>
      <c r="I4153" s="1" t="s">
        <v>303</v>
      </c>
      <c r="J4153" s="1"/>
      <c r="K4153" s="7"/>
    </row>
    <row r="4154" spans="1:11" x14ac:dyDescent="0.2">
      <c r="A4154" s="1">
        <v>4153</v>
      </c>
      <c r="B4154" s="1" t="s">
        <v>659</v>
      </c>
      <c r="C4154" s="1">
        <v>76</v>
      </c>
      <c r="D4154" s="1" t="s">
        <v>333</v>
      </c>
      <c r="E4154" s="1" t="s">
        <v>289</v>
      </c>
      <c r="F4154" s="1" t="s">
        <v>8</v>
      </c>
      <c r="G4154" s="1" t="s">
        <v>353</v>
      </c>
      <c r="H4154" s="1" t="s">
        <v>304</v>
      </c>
      <c r="I4154" s="1" t="s">
        <v>305</v>
      </c>
      <c r="J4154" s="1"/>
      <c r="K4154" s="7"/>
    </row>
    <row r="4155" spans="1:11" x14ac:dyDescent="0.2">
      <c r="A4155" s="1">
        <v>4154</v>
      </c>
      <c r="B4155" s="1" t="s">
        <v>659</v>
      </c>
      <c r="C4155" s="1">
        <v>76</v>
      </c>
      <c r="D4155" s="1" t="s">
        <v>333</v>
      </c>
      <c r="E4155" s="1" t="s">
        <v>289</v>
      </c>
      <c r="F4155" s="1" t="s">
        <v>8</v>
      </c>
      <c r="G4155" s="1" t="s">
        <v>353</v>
      </c>
      <c r="H4155" s="1" t="s">
        <v>306</v>
      </c>
      <c r="I4155" s="1" t="s">
        <v>307</v>
      </c>
      <c r="J4155" s="1"/>
      <c r="K4155" s="7"/>
    </row>
    <row r="4156" spans="1:11" x14ac:dyDescent="0.2">
      <c r="A4156" s="1">
        <v>4155</v>
      </c>
      <c r="B4156" s="1" t="s">
        <v>659</v>
      </c>
      <c r="C4156" s="1">
        <v>76</v>
      </c>
      <c r="D4156" s="1" t="s">
        <v>333</v>
      </c>
      <c r="E4156" s="1" t="s">
        <v>289</v>
      </c>
      <c r="F4156" s="1" t="s">
        <v>1</v>
      </c>
      <c r="G4156" s="1" t="s">
        <v>353</v>
      </c>
      <c r="H4156" s="1" t="s">
        <v>308</v>
      </c>
      <c r="I4156" s="1" t="s">
        <v>309</v>
      </c>
      <c r="J4156" s="1"/>
      <c r="K4156" s="7"/>
    </row>
    <row r="4157" spans="1:11" x14ac:dyDescent="0.2">
      <c r="A4157" s="1">
        <v>4156</v>
      </c>
      <c r="B4157" s="1" t="s">
        <v>659</v>
      </c>
      <c r="C4157" s="1">
        <v>76</v>
      </c>
      <c r="D4157" s="1" t="s">
        <v>333</v>
      </c>
      <c r="E4157" s="1" t="s">
        <v>289</v>
      </c>
      <c r="F4157" s="1" t="s">
        <v>1</v>
      </c>
      <c r="G4157" s="1" t="s">
        <v>353</v>
      </c>
      <c r="H4157" s="1" t="s">
        <v>310</v>
      </c>
      <c r="I4157" s="1" t="s">
        <v>311</v>
      </c>
      <c r="J4157" s="1"/>
      <c r="K4157" s="7"/>
    </row>
    <row r="4158" spans="1:11" x14ac:dyDescent="0.2">
      <c r="A4158" s="1">
        <v>4157</v>
      </c>
      <c r="B4158" s="1" t="s">
        <v>659</v>
      </c>
      <c r="C4158" s="1">
        <v>76</v>
      </c>
      <c r="D4158" s="1" t="s">
        <v>333</v>
      </c>
      <c r="E4158" s="1" t="s">
        <v>289</v>
      </c>
      <c r="F4158" s="1" t="s">
        <v>1</v>
      </c>
      <c r="G4158" s="1" t="s">
        <v>353</v>
      </c>
      <c r="H4158" s="1" t="s">
        <v>312</v>
      </c>
      <c r="I4158" s="1" t="s">
        <v>313</v>
      </c>
      <c r="J4158" s="1"/>
      <c r="K4158" s="7"/>
    </row>
    <row r="4159" spans="1:11" x14ac:dyDescent="0.2">
      <c r="A4159" s="1">
        <v>4158</v>
      </c>
      <c r="B4159" s="1" t="s">
        <v>361</v>
      </c>
      <c r="C4159" s="1">
        <v>86</v>
      </c>
      <c r="D4159" s="1" t="s">
        <v>362</v>
      </c>
      <c r="E4159" s="1" t="s">
        <v>0</v>
      </c>
      <c r="F4159" s="1" t="s">
        <v>1</v>
      </c>
      <c r="G4159" s="1" t="s">
        <v>353</v>
      </c>
      <c r="H4159" s="1" t="s">
        <v>2</v>
      </c>
      <c r="I4159" s="1" t="s">
        <v>3</v>
      </c>
      <c r="J4159" s="1"/>
      <c r="K4159" s="234"/>
    </row>
    <row r="4160" spans="1:11" x14ac:dyDescent="0.2">
      <c r="A4160" s="1">
        <v>4159</v>
      </c>
      <c r="B4160" s="1" t="s">
        <v>361</v>
      </c>
      <c r="C4160" s="1">
        <v>86</v>
      </c>
      <c r="D4160" s="1" t="s">
        <v>362</v>
      </c>
      <c r="E4160" s="1" t="s">
        <v>0</v>
      </c>
      <c r="F4160" s="1" t="s">
        <v>1</v>
      </c>
      <c r="G4160" s="1" t="s">
        <v>353</v>
      </c>
      <c r="H4160" s="1" t="s">
        <v>4</v>
      </c>
      <c r="I4160" s="1" t="s">
        <v>5</v>
      </c>
      <c r="J4160" s="1"/>
      <c r="K4160" s="234"/>
    </row>
    <row r="4161" spans="1:11" x14ac:dyDescent="0.2">
      <c r="A4161" s="1">
        <v>4160</v>
      </c>
      <c r="B4161" s="1" t="s">
        <v>361</v>
      </c>
      <c r="C4161" s="1">
        <v>86</v>
      </c>
      <c r="D4161" s="1" t="s">
        <v>362</v>
      </c>
      <c r="E4161" s="1" t="s">
        <v>0</v>
      </c>
      <c r="F4161" s="1" t="s">
        <v>1</v>
      </c>
      <c r="G4161" s="1" t="s">
        <v>353</v>
      </c>
      <c r="H4161" s="1" t="s">
        <v>6</v>
      </c>
      <c r="I4161" s="1" t="s">
        <v>7</v>
      </c>
      <c r="J4161" s="1"/>
      <c r="K4161" s="234"/>
    </row>
    <row r="4162" spans="1:11" x14ac:dyDescent="0.2">
      <c r="A4162" s="1">
        <v>4161</v>
      </c>
      <c r="B4162" s="1" t="s">
        <v>361</v>
      </c>
      <c r="C4162" s="1">
        <v>86</v>
      </c>
      <c r="D4162" s="1" t="s">
        <v>362</v>
      </c>
      <c r="E4162" s="1" t="s">
        <v>0</v>
      </c>
      <c r="F4162" s="1" t="s">
        <v>8</v>
      </c>
      <c r="G4162" s="1" t="s">
        <v>353</v>
      </c>
      <c r="H4162" s="1" t="s">
        <v>9</v>
      </c>
      <c r="I4162" s="1" t="s">
        <v>10</v>
      </c>
      <c r="J4162" s="1"/>
      <c r="K4162" s="235">
        <v>0</v>
      </c>
    </row>
    <row r="4163" spans="1:11" x14ac:dyDescent="0.2">
      <c r="A4163" s="1">
        <v>4162</v>
      </c>
      <c r="B4163" s="1" t="s">
        <v>361</v>
      </c>
      <c r="C4163" s="1">
        <v>86</v>
      </c>
      <c r="D4163" s="1" t="s">
        <v>362</v>
      </c>
      <c r="E4163" s="1" t="s">
        <v>0</v>
      </c>
      <c r="F4163" s="1" t="s">
        <v>1</v>
      </c>
      <c r="G4163" s="1" t="s">
        <v>353</v>
      </c>
      <c r="H4163" s="1" t="s">
        <v>11</v>
      </c>
      <c r="I4163" s="1" t="s">
        <v>12</v>
      </c>
      <c r="J4163" s="1"/>
      <c r="K4163" s="234"/>
    </row>
    <row r="4164" spans="1:11" x14ac:dyDescent="0.2">
      <c r="A4164" s="1">
        <v>4163</v>
      </c>
      <c r="B4164" s="1" t="s">
        <v>361</v>
      </c>
      <c r="C4164" s="1">
        <v>86</v>
      </c>
      <c r="D4164" s="1" t="s">
        <v>362</v>
      </c>
      <c r="E4164" s="1" t="s">
        <v>0</v>
      </c>
      <c r="F4164" s="1" t="s">
        <v>1</v>
      </c>
      <c r="G4164" s="1" t="s">
        <v>353</v>
      </c>
      <c r="H4164" s="1" t="s">
        <v>13</v>
      </c>
      <c r="I4164" s="1" t="s">
        <v>14</v>
      </c>
      <c r="J4164" s="1"/>
      <c r="K4164" s="234"/>
    </row>
    <row r="4165" spans="1:11" x14ac:dyDescent="0.2">
      <c r="A4165" s="1">
        <v>4164</v>
      </c>
      <c r="B4165" s="1" t="s">
        <v>361</v>
      </c>
      <c r="C4165" s="1">
        <v>86</v>
      </c>
      <c r="D4165" s="1" t="s">
        <v>362</v>
      </c>
      <c r="E4165" s="1" t="s">
        <v>0</v>
      </c>
      <c r="F4165" s="1" t="s">
        <v>8</v>
      </c>
      <c r="G4165" s="1" t="s">
        <v>353</v>
      </c>
      <c r="H4165" s="1" t="s">
        <v>15</v>
      </c>
      <c r="I4165" s="1" t="s">
        <v>16</v>
      </c>
      <c r="J4165" s="1"/>
      <c r="K4165" s="235">
        <v>0</v>
      </c>
    </row>
    <row r="4166" spans="1:11" x14ac:dyDescent="0.2">
      <c r="A4166" s="1">
        <v>4165</v>
      </c>
      <c r="B4166" s="1" t="s">
        <v>361</v>
      </c>
      <c r="C4166" s="1">
        <v>86</v>
      </c>
      <c r="D4166" s="1" t="s">
        <v>362</v>
      </c>
      <c r="E4166" s="1" t="s">
        <v>0</v>
      </c>
      <c r="F4166" s="1" t="s">
        <v>1</v>
      </c>
      <c r="G4166" s="1" t="s">
        <v>353</v>
      </c>
      <c r="H4166" s="1" t="s">
        <v>17</v>
      </c>
      <c r="I4166" s="1" t="s">
        <v>18</v>
      </c>
      <c r="J4166" s="1"/>
      <c r="K4166" s="234"/>
    </row>
    <row r="4167" spans="1:11" x14ac:dyDescent="0.2">
      <c r="A4167" s="1">
        <v>4166</v>
      </c>
      <c r="B4167" s="1" t="s">
        <v>361</v>
      </c>
      <c r="C4167" s="1">
        <v>86</v>
      </c>
      <c r="D4167" s="1" t="s">
        <v>362</v>
      </c>
      <c r="E4167" s="1" t="s">
        <v>0</v>
      </c>
      <c r="F4167" s="1" t="s">
        <v>1</v>
      </c>
      <c r="G4167" s="1" t="s">
        <v>353</v>
      </c>
      <c r="H4167" s="1" t="s">
        <v>19</v>
      </c>
      <c r="I4167" s="1" t="s">
        <v>20</v>
      </c>
      <c r="J4167" s="1"/>
      <c r="K4167" s="234"/>
    </row>
    <row r="4168" spans="1:11" x14ac:dyDescent="0.2">
      <c r="A4168" s="1">
        <v>4167</v>
      </c>
      <c r="B4168" s="1" t="s">
        <v>361</v>
      </c>
      <c r="C4168" s="1">
        <v>86</v>
      </c>
      <c r="D4168" s="1" t="s">
        <v>362</v>
      </c>
      <c r="E4168" s="1" t="s">
        <v>0</v>
      </c>
      <c r="F4168" s="1" t="s">
        <v>1</v>
      </c>
      <c r="G4168" s="1" t="s">
        <v>353</v>
      </c>
      <c r="H4168" s="1" t="s">
        <v>21</v>
      </c>
      <c r="I4168" s="1" t="s">
        <v>22</v>
      </c>
      <c r="J4168" s="1"/>
      <c r="K4168" s="234"/>
    </row>
    <row r="4169" spans="1:11" x14ac:dyDescent="0.2">
      <c r="A4169" s="1">
        <v>4168</v>
      </c>
      <c r="B4169" s="1" t="s">
        <v>361</v>
      </c>
      <c r="C4169" s="1">
        <v>86</v>
      </c>
      <c r="D4169" s="1" t="s">
        <v>362</v>
      </c>
      <c r="E4169" s="1" t="s">
        <v>0</v>
      </c>
      <c r="F4169" s="1" t="s">
        <v>1</v>
      </c>
      <c r="G4169" s="1" t="s">
        <v>353</v>
      </c>
      <c r="H4169" s="1" t="s">
        <v>23</v>
      </c>
      <c r="I4169" s="1" t="s">
        <v>24</v>
      </c>
      <c r="J4169" s="1"/>
      <c r="K4169" s="234">
        <v>323437.8</v>
      </c>
    </row>
    <row r="4170" spans="1:11" x14ac:dyDescent="0.2">
      <c r="A4170" s="1">
        <v>4169</v>
      </c>
      <c r="B4170" s="1" t="s">
        <v>361</v>
      </c>
      <c r="C4170" s="1">
        <v>86</v>
      </c>
      <c r="D4170" s="1" t="s">
        <v>362</v>
      </c>
      <c r="E4170" s="1" t="s">
        <v>0</v>
      </c>
      <c r="F4170" s="1" t="s">
        <v>1</v>
      </c>
      <c r="G4170" s="1" t="s">
        <v>353</v>
      </c>
      <c r="H4170" s="1" t="s">
        <v>25</v>
      </c>
      <c r="I4170" s="1" t="s">
        <v>26</v>
      </c>
      <c r="J4170" s="1"/>
      <c r="K4170" s="234"/>
    </row>
    <row r="4171" spans="1:11" x14ac:dyDescent="0.2">
      <c r="A4171" s="1">
        <v>4170</v>
      </c>
      <c r="B4171" s="1" t="s">
        <v>361</v>
      </c>
      <c r="C4171" s="1">
        <v>86</v>
      </c>
      <c r="D4171" s="1" t="s">
        <v>362</v>
      </c>
      <c r="E4171" s="1" t="s">
        <v>0</v>
      </c>
      <c r="F4171" s="1" t="s">
        <v>1</v>
      </c>
      <c r="G4171" s="1" t="s">
        <v>353</v>
      </c>
      <c r="H4171" s="1" t="s">
        <v>27</v>
      </c>
      <c r="I4171" s="1" t="s">
        <v>28</v>
      </c>
      <c r="J4171" s="1"/>
      <c r="K4171" s="234"/>
    </row>
    <row r="4172" spans="1:11" x14ac:dyDescent="0.2">
      <c r="A4172" s="1">
        <v>4171</v>
      </c>
      <c r="B4172" s="1" t="s">
        <v>361</v>
      </c>
      <c r="C4172" s="1">
        <v>86</v>
      </c>
      <c r="D4172" s="1" t="s">
        <v>362</v>
      </c>
      <c r="E4172" s="1" t="s">
        <v>0</v>
      </c>
      <c r="F4172" s="1" t="s">
        <v>1</v>
      </c>
      <c r="G4172" s="1" t="s">
        <v>353</v>
      </c>
      <c r="H4172" s="1" t="s">
        <v>29</v>
      </c>
      <c r="I4172" s="1" t="s">
        <v>30</v>
      </c>
      <c r="J4172" s="1"/>
      <c r="K4172" s="234"/>
    </row>
    <row r="4173" spans="1:11" x14ac:dyDescent="0.2">
      <c r="A4173" s="1">
        <v>4172</v>
      </c>
      <c r="B4173" s="1" t="s">
        <v>361</v>
      </c>
      <c r="C4173" s="1">
        <v>86</v>
      </c>
      <c r="D4173" s="1" t="s">
        <v>362</v>
      </c>
      <c r="E4173" s="1" t="s">
        <v>0</v>
      </c>
      <c r="F4173" s="1" t="s">
        <v>1</v>
      </c>
      <c r="G4173" s="1" t="s">
        <v>353</v>
      </c>
      <c r="H4173" s="1" t="s">
        <v>31</v>
      </c>
      <c r="I4173" s="1" t="s">
        <v>32</v>
      </c>
      <c r="J4173" s="1"/>
      <c r="K4173" s="234"/>
    </row>
    <row r="4174" spans="1:11" x14ac:dyDescent="0.2">
      <c r="A4174" s="1">
        <v>4173</v>
      </c>
      <c r="B4174" s="1" t="s">
        <v>361</v>
      </c>
      <c r="C4174" s="1">
        <v>86</v>
      </c>
      <c r="D4174" s="1" t="s">
        <v>362</v>
      </c>
      <c r="E4174" s="1" t="s">
        <v>0</v>
      </c>
      <c r="F4174" s="1" t="s">
        <v>1</v>
      </c>
      <c r="G4174" s="1" t="s">
        <v>353</v>
      </c>
      <c r="H4174" s="1" t="s">
        <v>33</v>
      </c>
      <c r="I4174" s="1" t="s">
        <v>34</v>
      </c>
      <c r="J4174" s="1"/>
      <c r="K4174" s="234"/>
    </row>
    <row r="4175" spans="1:11" x14ac:dyDescent="0.2">
      <c r="A4175" s="1">
        <v>4174</v>
      </c>
      <c r="B4175" s="1" t="s">
        <v>361</v>
      </c>
      <c r="C4175" s="1">
        <v>86</v>
      </c>
      <c r="D4175" s="1" t="s">
        <v>362</v>
      </c>
      <c r="E4175" s="1" t="s">
        <v>0</v>
      </c>
      <c r="F4175" s="1" t="s">
        <v>1</v>
      </c>
      <c r="G4175" s="1" t="s">
        <v>353</v>
      </c>
      <c r="H4175" s="1" t="s">
        <v>35</v>
      </c>
      <c r="I4175" s="1" t="s">
        <v>36</v>
      </c>
      <c r="J4175" s="1"/>
      <c r="K4175" s="234"/>
    </row>
    <row r="4176" spans="1:11" x14ac:dyDescent="0.2">
      <c r="A4176" s="1">
        <v>4175</v>
      </c>
      <c r="B4176" s="1" t="s">
        <v>361</v>
      </c>
      <c r="C4176" s="1">
        <v>86</v>
      </c>
      <c r="D4176" s="1" t="s">
        <v>362</v>
      </c>
      <c r="E4176" s="1" t="s">
        <v>0</v>
      </c>
      <c r="F4176" s="1" t="s">
        <v>1</v>
      </c>
      <c r="G4176" s="1" t="s">
        <v>353</v>
      </c>
      <c r="H4176" s="1" t="s">
        <v>37</v>
      </c>
      <c r="I4176" s="1" t="s">
        <v>38</v>
      </c>
      <c r="J4176" s="1"/>
      <c r="K4176" s="234"/>
    </row>
    <row r="4177" spans="1:11" x14ac:dyDescent="0.2">
      <c r="A4177" s="1">
        <v>4176</v>
      </c>
      <c r="B4177" s="1" t="s">
        <v>361</v>
      </c>
      <c r="C4177" s="1">
        <v>86</v>
      </c>
      <c r="D4177" s="1" t="s">
        <v>362</v>
      </c>
      <c r="E4177" s="1" t="s">
        <v>0</v>
      </c>
      <c r="F4177" s="1" t="s">
        <v>1</v>
      </c>
      <c r="G4177" s="1" t="s">
        <v>353</v>
      </c>
      <c r="H4177" s="1" t="s">
        <v>39</v>
      </c>
      <c r="I4177" s="1" t="s">
        <v>40</v>
      </c>
      <c r="J4177" s="1"/>
      <c r="K4177" s="234"/>
    </row>
    <row r="4178" spans="1:11" x14ac:dyDescent="0.2">
      <c r="A4178" s="1">
        <v>4177</v>
      </c>
      <c r="B4178" s="1" t="s">
        <v>361</v>
      </c>
      <c r="C4178" s="1">
        <v>86</v>
      </c>
      <c r="D4178" s="1" t="s">
        <v>362</v>
      </c>
      <c r="E4178" s="1" t="s">
        <v>0</v>
      </c>
      <c r="F4178" s="1" t="s">
        <v>1</v>
      </c>
      <c r="G4178" s="1" t="s">
        <v>353</v>
      </c>
      <c r="H4178" s="1" t="s">
        <v>41</v>
      </c>
      <c r="I4178" s="1" t="s">
        <v>42</v>
      </c>
      <c r="J4178" s="1"/>
      <c r="K4178" s="234"/>
    </row>
    <row r="4179" spans="1:11" x14ac:dyDescent="0.2">
      <c r="A4179" s="1">
        <v>4178</v>
      </c>
      <c r="B4179" s="1" t="s">
        <v>361</v>
      </c>
      <c r="C4179" s="1">
        <v>86</v>
      </c>
      <c r="D4179" s="1" t="s">
        <v>362</v>
      </c>
      <c r="E4179" s="1" t="s">
        <v>0</v>
      </c>
      <c r="F4179" s="1" t="s">
        <v>1</v>
      </c>
      <c r="G4179" s="1" t="s">
        <v>353</v>
      </c>
      <c r="H4179" s="1" t="s">
        <v>43</v>
      </c>
      <c r="I4179" s="1" t="s">
        <v>44</v>
      </c>
      <c r="J4179" s="1"/>
      <c r="K4179" s="234"/>
    </row>
    <row r="4180" spans="1:11" x14ac:dyDescent="0.2">
      <c r="A4180" s="1">
        <v>4179</v>
      </c>
      <c r="B4180" s="1" t="s">
        <v>361</v>
      </c>
      <c r="C4180" s="1">
        <v>86</v>
      </c>
      <c r="D4180" s="1" t="s">
        <v>362</v>
      </c>
      <c r="E4180" s="1" t="s">
        <v>0</v>
      </c>
      <c r="F4180" s="1" t="s">
        <v>1</v>
      </c>
      <c r="G4180" s="1" t="s">
        <v>353</v>
      </c>
      <c r="H4180" s="1" t="s">
        <v>45</v>
      </c>
      <c r="I4180" s="1" t="s">
        <v>46</v>
      </c>
      <c r="J4180" s="1"/>
      <c r="K4180" s="234"/>
    </row>
    <row r="4181" spans="1:11" x14ac:dyDescent="0.2">
      <c r="A4181" s="1">
        <v>4180</v>
      </c>
      <c r="B4181" s="1" t="s">
        <v>361</v>
      </c>
      <c r="C4181" s="1">
        <v>86</v>
      </c>
      <c r="D4181" s="1" t="s">
        <v>362</v>
      </c>
      <c r="E4181" s="1" t="s">
        <v>0</v>
      </c>
      <c r="F4181" s="1" t="s">
        <v>1</v>
      </c>
      <c r="G4181" s="1" t="s">
        <v>353</v>
      </c>
      <c r="H4181" s="1" t="s">
        <v>47</v>
      </c>
      <c r="I4181" s="1" t="s">
        <v>48</v>
      </c>
      <c r="J4181" s="1"/>
      <c r="K4181" s="234"/>
    </row>
    <row r="4182" spans="1:11" x14ac:dyDescent="0.2">
      <c r="A4182" s="1">
        <v>4181</v>
      </c>
      <c r="B4182" s="1" t="s">
        <v>361</v>
      </c>
      <c r="C4182" s="1">
        <v>86</v>
      </c>
      <c r="D4182" s="1" t="s">
        <v>362</v>
      </c>
      <c r="E4182" s="1" t="s">
        <v>0</v>
      </c>
      <c r="F4182" s="1" t="s">
        <v>1</v>
      </c>
      <c r="G4182" s="1" t="s">
        <v>353</v>
      </c>
      <c r="H4182" s="1" t="s">
        <v>49</v>
      </c>
      <c r="I4182" s="1" t="s">
        <v>50</v>
      </c>
      <c r="J4182" s="1"/>
      <c r="K4182" s="234"/>
    </row>
    <row r="4183" spans="1:11" x14ac:dyDescent="0.2">
      <c r="A4183" s="1">
        <v>4182</v>
      </c>
      <c r="B4183" s="1" t="s">
        <v>361</v>
      </c>
      <c r="C4183" s="1">
        <v>86</v>
      </c>
      <c r="D4183" s="1" t="s">
        <v>362</v>
      </c>
      <c r="E4183" s="1" t="s">
        <v>0</v>
      </c>
      <c r="F4183" s="1" t="s">
        <v>1</v>
      </c>
      <c r="G4183" s="1" t="s">
        <v>353</v>
      </c>
      <c r="H4183" s="1" t="s">
        <v>51</v>
      </c>
      <c r="I4183" s="1" t="s">
        <v>52</v>
      </c>
      <c r="J4183" s="1"/>
      <c r="K4183" s="234"/>
    </row>
    <row r="4184" spans="1:11" x14ac:dyDescent="0.2">
      <c r="A4184" s="1">
        <v>4183</v>
      </c>
      <c r="B4184" s="1" t="s">
        <v>361</v>
      </c>
      <c r="C4184" s="1">
        <v>86</v>
      </c>
      <c r="D4184" s="1" t="s">
        <v>362</v>
      </c>
      <c r="E4184" s="1" t="s">
        <v>0</v>
      </c>
      <c r="F4184" s="1" t="s">
        <v>1</v>
      </c>
      <c r="G4184" s="1" t="s">
        <v>353</v>
      </c>
      <c r="H4184" s="1" t="s">
        <v>53</v>
      </c>
      <c r="I4184" s="1" t="s">
        <v>54</v>
      </c>
      <c r="J4184" s="1"/>
      <c r="K4184" s="234"/>
    </row>
    <row r="4185" spans="1:11" x14ac:dyDescent="0.2">
      <c r="A4185" s="1">
        <v>4184</v>
      </c>
      <c r="B4185" s="1" t="s">
        <v>361</v>
      </c>
      <c r="C4185" s="1">
        <v>86</v>
      </c>
      <c r="D4185" s="1" t="s">
        <v>362</v>
      </c>
      <c r="E4185" s="1" t="s">
        <v>0</v>
      </c>
      <c r="F4185" s="1" t="s">
        <v>1</v>
      </c>
      <c r="G4185" s="1" t="s">
        <v>353</v>
      </c>
      <c r="H4185" s="1" t="s">
        <v>55</v>
      </c>
      <c r="I4185" s="1" t="s">
        <v>56</v>
      </c>
      <c r="J4185" s="1"/>
      <c r="K4185" s="234"/>
    </row>
    <row r="4186" spans="1:11" x14ac:dyDescent="0.2">
      <c r="A4186" s="1">
        <v>4185</v>
      </c>
      <c r="B4186" s="1" t="s">
        <v>361</v>
      </c>
      <c r="C4186" s="1">
        <v>86</v>
      </c>
      <c r="D4186" s="1" t="s">
        <v>362</v>
      </c>
      <c r="E4186" s="1" t="s">
        <v>0</v>
      </c>
      <c r="F4186" s="1" t="s">
        <v>1</v>
      </c>
      <c r="G4186" s="1" t="s">
        <v>353</v>
      </c>
      <c r="H4186" s="1" t="s">
        <v>57</v>
      </c>
      <c r="I4186" s="1" t="s">
        <v>58</v>
      </c>
      <c r="J4186" s="1"/>
      <c r="K4186" s="234"/>
    </row>
    <row r="4187" spans="1:11" x14ac:dyDescent="0.2">
      <c r="A4187" s="1">
        <v>4186</v>
      </c>
      <c r="B4187" s="1" t="s">
        <v>361</v>
      </c>
      <c r="C4187" s="1">
        <v>86</v>
      </c>
      <c r="D4187" s="1" t="s">
        <v>362</v>
      </c>
      <c r="E4187" s="1" t="s">
        <v>0</v>
      </c>
      <c r="F4187" s="1" t="s">
        <v>1</v>
      </c>
      <c r="G4187" s="1" t="s">
        <v>353</v>
      </c>
      <c r="H4187" s="1" t="s">
        <v>59</v>
      </c>
      <c r="I4187" s="1" t="s">
        <v>60</v>
      </c>
      <c r="J4187" s="1"/>
      <c r="K4187" s="234"/>
    </row>
    <row r="4188" spans="1:11" x14ac:dyDescent="0.2">
      <c r="A4188" s="1">
        <v>4187</v>
      </c>
      <c r="B4188" s="1" t="s">
        <v>361</v>
      </c>
      <c r="C4188" s="1">
        <v>86</v>
      </c>
      <c r="D4188" s="1" t="s">
        <v>362</v>
      </c>
      <c r="E4188" s="1" t="s">
        <v>0</v>
      </c>
      <c r="F4188" s="1" t="s">
        <v>1</v>
      </c>
      <c r="G4188" s="1" t="s">
        <v>353</v>
      </c>
      <c r="H4188" s="1" t="s">
        <v>61</v>
      </c>
      <c r="I4188" s="1" t="s">
        <v>62</v>
      </c>
      <c r="J4188" s="1"/>
      <c r="K4188" s="234"/>
    </row>
    <row r="4189" spans="1:11" x14ac:dyDescent="0.2">
      <c r="A4189" s="1">
        <v>4188</v>
      </c>
      <c r="B4189" s="1" t="s">
        <v>361</v>
      </c>
      <c r="C4189" s="1">
        <v>86</v>
      </c>
      <c r="D4189" s="1" t="s">
        <v>362</v>
      </c>
      <c r="E4189" s="1" t="s">
        <v>0</v>
      </c>
      <c r="F4189" s="1" t="s">
        <v>1</v>
      </c>
      <c r="G4189" s="1" t="s">
        <v>353</v>
      </c>
      <c r="H4189" s="1" t="s">
        <v>63</v>
      </c>
      <c r="I4189" s="1" t="s">
        <v>64</v>
      </c>
      <c r="J4189" s="1"/>
      <c r="K4189" s="234"/>
    </row>
    <row r="4190" spans="1:11" x14ac:dyDescent="0.2">
      <c r="A4190" s="1">
        <v>4189</v>
      </c>
      <c r="B4190" s="1" t="s">
        <v>361</v>
      </c>
      <c r="C4190" s="1">
        <v>86</v>
      </c>
      <c r="D4190" s="1" t="s">
        <v>362</v>
      </c>
      <c r="E4190" s="1" t="s">
        <v>0</v>
      </c>
      <c r="F4190" s="1" t="s">
        <v>1</v>
      </c>
      <c r="G4190" s="1" t="s">
        <v>353</v>
      </c>
      <c r="H4190" s="1" t="s">
        <v>65</v>
      </c>
      <c r="I4190" s="1" t="s">
        <v>66</v>
      </c>
      <c r="J4190" s="1"/>
      <c r="K4190" s="234"/>
    </row>
    <row r="4191" spans="1:11" x14ac:dyDescent="0.2">
      <c r="A4191" s="1">
        <v>4190</v>
      </c>
      <c r="B4191" s="1" t="s">
        <v>361</v>
      </c>
      <c r="C4191" s="1">
        <v>86</v>
      </c>
      <c r="D4191" s="1" t="s">
        <v>362</v>
      </c>
      <c r="E4191" s="1" t="s">
        <v>0</v>
      </c>
      <c r="F4191" s="1" t="s">
        <v>1</v>
      </c>
      <c r="G4191" s="1" t="s">
        <v>353</v>
      </c>
      <c r="H4191" s="1" t="s">
        <v>67</v>
      </c>
      <c r="I4191" s="1" t="s">
        <v>68</v>
      </c>
      <c r="J4191" s="1"/>
      <c r="K4191" s="234"/>
    </row>
    <row r="4192" spans="1:11" x14ac:dyDescent="0.2">
      <c r="A4192" s="1">
        <v>4191</v>
      </c>
      <c r="B4192" s="1" t="s">
        <v>361</v>
      </c>
      <c r="C4192" s="1">
        <v>86</v>
      </c>
      <c r="D4192" s="1" t="s">
        <v>362</v>
      </c>
      <c r="E4192" s="1" t="s">
        <v>0</v>
      </c>
      <c r="F4192" s="1" t="s">
        <v>1</v>
      </c>
      <c r="G4192" s="1" t="s">
        <v>353</v>
      </c>
      <c r="H4192" s="1" t="s">
        <v>69</v>
      </c>
      <c r="I4192" s="1" t="s">
        <v>70</v>
      </c>
      <c r="J4192" s="1"/>
      <c r="K4192" s="234"/>
    </row>
    <row r="4193" spans="1:11" x14ac:dyDescent="0.2">
      <c r="A4193" s="1">
        <v>4192</v>
      </c>
      <c r="B4193" s="1" t="s">
        <v>361</v>
      </c>
      <c r="C4193" s="1">
        <v>86</v>
      </c>
      <c r="D4193" s="1" t="s">
        <v>362</v>
      </c>
      <c r="E4193" s="1" t="s">
        <v>0</v>
      </c>
      <c r="F4193" s="1" t="s">
        <v>1</v>
      </c>
      <c r="G4193" s="1" t="s">
        <v>353</v>
      </c>
      <c r="H4193" s="1" t="s">
        <v>71</v>
      </c>
      <c r="I4193" s="1" t="s">
        <v>72</v>
      </c>
      <c r="J4193" s="1"/>
      <c r="K4193" s="234"/>
    </row>
    <row r="4194" spans="1:11" x14ac:dyDescent="0.2">
      <c r="A4194" s="1">
        <v>4193</v>
      </c>
      <c r="B4194" s="1" t="s">
        <v>361</v>
      </c>
      <c r="C4194" s="1">
        <v>86</v>
      </c>
      <c r="D4194" s="1" t="s">
        <v>362</v>
      </c>
      <c r="E4194" s="1" t="s">
        <v>0</v>
      </c>
      <c r="F4194" s="1" t="s">
        <v>1</v>
      </c>
      <c r="G4194" s="1" t="s">
        <v>353</v>
      </c>
      <c r="H4194" s="1" t="s">
        <v>73</v>
      </c>
      <c r="I4194" s="1" t="s">
        <v>74</v>
      </c>
      <c r="J4194" s="1"/>
      <c r="K4194" s="234"/>
    </row>
    <row r="4195" spans="1:11" x14ac:dyDescent="0.2">
      <c r="A4195" s="1">
        <v>4194</v>
      </c>
      <c r="B4195" s="1" t="s">
        <v>361</v>
      </c>
      <c r="C4195" s="1">
        <v>86</v>
      </c>
      <c r="D4195" s="1" t="s">
        <v>362</v>
      </c>
      <c r="E4195" s="1" t="s">
        <v>0</v>
      </c>
      <c r="F4195" s="1" t="s">
        <v>1</v>
      </c>
      <c r="G4195" s="1" t="s">
        <v>353</v>
      </c>
      <c r="H4195" s="1" t="s">
        <v>75</v>
      </c>
      <c r="I4195" s="1" t="s">
        <v>76</v>
      </c>
      <c r="J4195" s="1"/>
      <c r="K4195" s="234"/>
    </row>
    <row r="4196" spans="1:11" x14ac:dyDescent="0.2">
      <c r="A4196" s="1">
        <v>4195</v>
      </c>
      <c r="B4196" s="1" t="s">
        <v>361</v>
      </c>
      <c r="C4196" s="1">
        <v>86</v>
      </c>
      <c r="D4196" s="1" t="s">
        <v>362</v>
      </c>
      <c r="E4196" s="1" t="s">
        <v>0</v>
      </c>
      <c r="F4196" s="1" t="s">
        <v>1</v>
      </c>
      <c r="G4196" s="1" t="s">
        <v>353</v>
      </c>
      <c r="H4196" s="1" t="s">
        <v>77</v>
      </c>
      <c r="I4196" s="1" t="s">
        <v>78</v>
      </c>
      <c r="J4196" s="1"/>
      <c r="K4196" s="234"/>
    </row>
    <row r="4197" spans="1:11" x14ac:dyDescent="0.2">
      <c r="A4197" s="1">
        <v>4196</v>
      </c>
      <c r="B4197" s="1" t="s">
        <v>361</v>
      </c>
      <c r="C4197" s="1">
        <v>86</v>
      </c>
      <c r="D4197" s="1" t="s">
        <v>362</v>
      </c>
      <c r="E4197" s="1" t="s">
        <v>0</v>
      </c>
      <c r="F4197" s="1" t="s">
        <v>1</v>
      </c>
      <c r="G4197" s="1" t="s">
        <v>353</v>
      </c>
      <c r="H4197" s="1" t="s">
        <v>79</v>
      </c>
      <c r="I4197" s="1" t="s">
        <v>80</v>
      </c>
      <c r="J4197" s="1"/>
      <c r="K4197" s="234"/>
    </row>
    <row r="4198" spans="1:11" x14ac:dyDescent="0.2">
      <c r="A4198" s="1">
        <v>4197</v>
      </c>
      <c r="B4198" s="1" t="s">
        <v>361</v>
      </c>
      <c r="C4198" s="1">
        <v>86</v>
      </c>
      <c r="D4198" s="1" t="s">
        <v>362</v>
      </c>
      <c r="E4198" s="1" t="s">
        <v>0</v>
      </c>
      <c r="F4198" s="1" t="s">
        <v>1</v>
      </c>
      <c r="G4198" s="1" t="s">
        <v>353</v>
      </c>
      <c r="H4198" s="1" t="s">
        <v>81</v>
      </c>
      <c r="I4198" s="1" t="s">
        <v>82</v>
      </c>
      <c r="J4198" s="1"/>
      <c r="K4198" s="234"/>
    </row>
    <row r="4199" spans="1:11" x14ac:dyDescent="0.2">
      <c r="A4199" s="1">
        <v>4198</v>
      </c>
      <c r="B4199" s="1" t="s">
        <v>361</v>
      </c>
      <c r="C4199" s="1">
        <v>86</v>
      </c>
      <c r="D4199" s="1" t="s">
        <v>362</v>
      </c>
      <c r="E4199" s="1" t="s">
        <v>0</v>
      </c>
      <c r="F4199" s="1" t="s">
        <v>1</v>
      </c>
      <c r="G4199" s="1" t="s">
        <v>353</v>
      </c>
      <c r="H4199" s="1" t="s">
        <v>83</v>
      </c>
      <c r="I4199" s="1" t="s">
        <v>84</v>
      </c>
      <c r="J4199" s="1"/>
      <c r="K4199" s="234"/>
    </row>
    <row r="4200" spans="1:11" x14ac:dyDescent="0.2">
      <c r="A4200" s="1">
        <v>4199</v>
      </c>
      <c r="B4200" s="1" t="s">
        <v>361</v>
      </c>
      <c r="C4200" s="1">
        <v>86</v>
      </c>
      <c r="D4200" s="1" t="s">
        <v>362</v>
      </c>
      <c r="E4200" s="1" t="s">
        <v>0</v>
      </c>
      <c r="F4200" s="1" t="s">
        <v>1</v>
      </c>
      <c r="G4200" s="1" t="s">
        <v>353</v>
      </c>
      <c r="H4200" s="1" t="s">
        <v>85</v>
      </c>
      <c r="I4200" s="1" t="s">
        <v>86</v>
      </c>
      <c r="J4200" s="1"/>
      <c r="K4200" s="234"/>
    </row>
    <row r="4201" spans="1:11" x14ac:dyDescent="0.2">
      <c r="A4201" s="1">
        <v>4200</v>
      </c>
      <c r="B4201" s="1" t="s">
        <v>361</v>
      </c>
      <c r="C4201" s="1">
        <v>86</v>
      </c>
      <c r="D4201" s="1" t="s">
        <v>362</v>
      </c>
      <c r="E4201" s="1" t="s">
        <v>0</v>
      </c>
      <c r="F4201" s="1" t="s">
        <v>8</v>
      </c>
      <c r="G4201" s="1" t="s">
        <v>353</v>
      </c>
      <c r="H4201" s="1" t="s">
        <v>87</v>
      </c>
      <c r="I4201" s="1" t="s">
        <v>88</v>
      </c>
      <c r="J4201" s="1"/>
      <c r="K4201" s="236">
        <v>323437.8</v>
      </c>
    </row>
    <row r="4202" spans="1:11" x14ac:dyDescent="0.2">
      <c r="A4202" s="1">
        <v>4201</v>
      </c>
      <c r="B4202" s="1" t="s">
        <v>361</v>
      </c>
      <c r="C4202" s="1">
        <v>86</v>
      </c>
      <c r="D4202" s="1" t="s">
        <v>362</v>
      </c>
      <c r="E4202" s="1" t="s">
        <v>0</v>
      </c>
      <c r="F4202" s="1" t="s">
        <v>1</v>
      </c>
      <c r="G4202" s="1" t="s">
        <v>353</v>
      </c>
      <c r="H4202" s="1" t="s">
        <v>89</v>
      </c>
      <c r="I4202" s="1" t="s">
        <v>90</v>
      </c>
      <c r="J4202" s="1"/>
      <c r="K4202" s="234"/>
    </row>
    <row r="4203" spans="1:11" x14ac:dyDescent="0.2">
      <c r="A4203" s="1">
        <v>4202</v>
      </c>
      <c r="B4203" s="1" t="s">
        <v>361</v>
      </c>
      <c r="C4203" s="1">
        <v>86</v>
      </c>
      <c r="D4203" s="1" t="s">
        <v>362</v>
      </c>
      <c r="E4203" s="1" t="s">
        <v>0</v>
      </c>
      <c r="F4203" s="1" t="s">
        <v>1</v>
      </c>
      <c r="G4203" s="1" t="s">
        <v>353</v>
      </c>
      <c r="H4203" s="1" t="s">
        <v>91</v>
      </c>
      <c r="I4203" s="1" t="s">
        <v>92</v>
      </c>
      <c r="J4203" s="1"/>
      <c r="K4203" s="234"/>
    </row>
    <row r="4204" spans="1:11" x14ac:dyDescent="0.2">
      <c r="A4204" s="1">
        <v>4203</v>
      </c>
      <c r="B4204" s="1" t="s">
        <v>361</v>
      </c>
      <c r="C4204" s="1">
        <v>86</v>
      </c>
      <c r="D4204" s="1" t="s">
        <v>362</v>
      </c>
      <c r="E4204" s="1" t="s">
        <v>0</v>
      </c>
      <c r="F4204" s="1" t="s">
        <v>1</v>
      </c>
      <c r="G4204" s="1" t="s">
        <v>353</v>
      </c>
      <c r="H4204" s="1" t="s">
        <v>93</v>
      </c>
      <c r="I4204" s="1" t="s">
        <v>94</v>
      </c>
      <c r="J4204" s="1"/>
      <c r="K4204" s="234"/>
    </row>
    <row r="4205" spans="1:11" x14ac:dyDescent="0.2">
      <c r="A4205" s="1">
        <v>4204</v>
      </c>
      <c r="B4205" s="1" t="s">
        <v>361</v>
      </c>
      <c r="C4205" s="1">
        <v>86</v>
      </c>
      <c r="D4205" s="1" t="s">
        <v>362</v>
      </c>
      <c r="E4205" s="1" t="s">
        <v>0</v>
      </c>
      <c r="F4205" s="1" t="s">
        <v>1</v>
      </c>
      <c r="G4205" s="1" t="s">
        <v>353</v>
      </c>
      <c r="H4205" s="1" t="s">
        <v>95</v>
      </c>
      <c r="I4205" s="1" t="s">
        <v>96</v>
      </c>
      <c r="J4205" s="1"/>
      <c r="K4205" s="234"/>
    </row>
    <row r="4206" spans="1:11" x14ac:dyDescent="0.2">
      <c r="A4206" s="1">
        <v>4205</v>
      </c>
      <c r="B4206" s="1" t="s">
        <v>361</v>
      </c>
      <c r="C4206" s="1">
        <v>86</v>
      </c>
      <c r="D4206" s="1" t="s">
        <v>362</v>
      </c>
      <c r="E4206" s="1" t="s">
        <v>0</v>
      </c>
      <c r="F4206" s="1" t="s">
        <v>1</v>
      </c>
      <c r="G4206" s="1" t="s">
        <v>353</v>
      </c>
      <c r="H4206" s="1" t="s">
        <v>97</v>
      </c>
      <c r="I4206" s="1" t="s">
        <v>98</v>
      </c>
      <c r="J4206" s="1"/>
      <c r="K4206" s="234"/>
    </row>
    <row r="4207" spans="1:11" x14ac:dyDescent="0.2">
      <c r="A4207" s="1">
        <v>4206</v>
      </c>
      <c r="B4207" s="1" t="s">
        <v>361</v>
      </c>
      <c r="C4207" s="1">
        <v>86</v>
      </c>
      <c r="D4207" s="1" t="s">
        <v>362</v>
      </c>
      <c r="E4207" s="1" t="s">
        <v>0</v>
      </c>
      <c r="F4207" s="1" t="s">
        <v>1</v>
      </c>
      <c r="G4207" s="1" t="s">
        <v>353</v>
      </c>
      <c r="H4207" s="1" t="s">
        <v>99</v>
      </c>
      <c r="I4207" s="1" t="s">
        <v>100</v>
      </c>
      <c r="J4207" s="1"/>
      <c r="K4207" s="234"/>
    </row>
    <row r="4208" spans="1:11" x14ac:dyDescent="0.2">
      <c r="A4208" s="1">
        <v>4207</v>
      </c>
      <c r="B4208" s="1" t="s">
        <v>361</v>
      </c>
      <c r="C4208" s="1">
        <v>86</v>
      </c>
      <c r="D4208" s="1" t="s">
        <v>362</v>
      </c>
      <c r="E4208" s="1" t="s">
        <v>0</v>
      </c>
      <c r="F4208" s="1" t="s">
        <v>1</v>
      </c>
      <c r="G4208" s="1" t="s">
        <v>353</v>
      </c>
      <c r="H4208" s="1" t="s">
        <v>101</v>
      </c>
      <c r="I4208" s="1" t="s">
        <v>102</v>
      </c>
      <c r="J4208" s="1"/>
      <c r="K4208" s="234"/>
    </row>
    <row r="4209" spans="1:11" x14ac:dyDescent="0.2">
      <c r="A4209" s="1">
        <v>4208</v>
      </c>
      <c r="B4209" s="1" t="s">
        <v>361</v>
      </c>
      <c r="C4209" s="1">
        <v>86</v>
      </c>
      <c r="D4209" s="1" t="s">
        <v>362</v>
      </c>
      <c r="E4209" s="1" t="s">
        <v>0</v>
      </c>
      <c r="F4209" s="1" t="s">
        <v>1</v>
      </c>
      <c r="G4209" s="1" t="s">
        <v>353</v>
      </c>
      <c r="H4209" s="1" t="s">
        <v>103</v>
      </c>
      <c r="I4209" s="1" t="s">
        <v>104</v>
      </c>
      <c r="J4209" s="1"/>
      <c r="K4209" s="234"/>
    </row>
    <row r="4210" spans="1:11" x14ac:dyDescent="0.2">
      <c r="A4210" s="1">
        <v>4209</v>
      </c>
      <c r="B4210" s="1" t="s">
        <v>361</v>
      </c>
      <c r="C4210" s="1">
        <v>86</v>
      </c>
      <c r="D4210" s="1" t="s">
        <v>362</v>
      </c>
      <c r="E4210" s="1" t="s">
        <v>0</v>
      </c>
      <c r="F4210" s="1" t="s">
        <v>1</v>
      </c>
      <c r="G4210" s="1" t="s">
        <v>353</v>
      </c>
      <c r="H4210" s="1" t="s">
        <v>105</v>
      </c>
      <c r="I4210" s="1" t="s">
        <v>106</v>
      </c>
      <c r="J4210" s="1"/>
      <c r="K4210" s="234"/>
    </row>
    <row r="4211" spans="1:11" x14ac:dyDescent="0.2">
      <c r="A4211" s="1">
        <v>4210</v>
      </c>
      <c r="B4211" s="1" t="s">
        <v>361</v>
      </c>
      <c r="C4211" s="1">
        <v>86</v>
      </c>
      <c r="D4211" s="1" t="s">
        <v>362</v>
      </c>
      <c r="E4211" s="1" t="s">
        <v>0</v>
      </c>
      <c r="F4211" s="1" t="s">
        <v>8</v>
      </c>
      <c r="G4211" s="1" t="s">
        <v>353</v>
      </c>
      <c r="H4211" s="1" t="s">
        <v>107</v>
      </c>
      <c r="I4211" s="1" t="s">
        <v>108</v>
      </c>
      <c r="J4211" s="1"/>
      <c r="K4211" s="236">
        <v>323437.8</v>
      </c>
    </row>
    <row r="4212" spans="1:11" x14ac:dyDescent="0.2">
      <c r="A4212" s="1">
        <v>4211</v>
      </c>
      <c r="B4212" s="1" t="s">
        <v>361</v>
      </c>
      <c r="C4212" s="1">
        <v>86</v>
      </c>
      <c r="D4212" s="1" t="s">
        <v>362</v>
      </c>
      <c r="E4212" s="1" t="s">
        <v>109</v>
      </c>
      <c r="F4212" s="1" t="s">
        <v>1</v>
      </c>
      <c r="G4212" s="1" t="s">
        <v>354</v>
      </c>
      <c r="H4212" s="1" t="s">
        <v>110</v>
      </c>
      <c r="I4212" s="1" t="s">
        <v>111</v>
      </c>
      <c r="J4212" s="1">
        <v>0.5</v>
      </c>
      <c r="K4212" s="1">
        <v>39172.269999999997</v>
      </c>
    </row>
    <row r="4213" spans="1:11" x14ac:dyDescent="0.2">
      <c r="A4213" s="1">
        <v>4212</v>
      </c>
      <c r="B4213" s="1" t="s">
        <v>361</v>
      </c>
      <c r="C4213" s="1">
        <v>86</v>
      </c>
      <c r="D4213" s="1" t="s">
        <v>362</v>
      </c>
      <c r="E4213" s="1" t="s">
        <v>109</v>
      </c>
      <c r="F4213" s="1" t="s">
        <v>1</v>
      </c>
      <c r="G4213" s="1" t="s">
        <v>354</v>
      </c>
      <c r="H4213" s="1" t="s">
        <v>112</v>
      </c>
      <c r="I4213" s="1" t="s">
        <v>113</v>
      </c>
      <c r="J4213" s="1">
        <v>0</v>
      </c>
      <c r="K4213" s="1">
        <v>0</v>
      </c>
    </row>
    <row r="4214" spans="1:11" x14ac:dyDescent="0.2">
      <c r="A4214" s="1">
        <v>4213</v>
      </c>
      <c r="B4214" s="1" t="s">
        <v>361</v>
      </c>
      <c r="C4214" s="1">
        <v>86</v>
      </c>
      <c r="D4214" s="1" t="s">
        <v>362</v>
      </c>
      <c r="E4214" s="1" t="s">
        <v>109</v>
      </c>
      <c r="F4214" s="1" t="s">
        <v>1</v>
      </c>
      <c r="G4214" s="1" t="s">
        <v>354</v>
      </c>
      <c r="H4214" s="1" t="s">
        <v>114</v>
      </c>
      <c r="I4214" s="1" t="s">
        <v>115</v>
      </c>
      <c r="J4214" s="1">
        <v>0</v>
      </c>
      <c r="K4214" s="1">
        <v>0</v>
      </c>
    </row>
    <row r="4215" spans="1:11" x14ac:dyDescent="0.2">
      <c r="A4215" s="1">
        <v>4214</v>
      </c>
      <c r="B4215" s="1" t="s">
        <v>361</v>
      </c>
      <c r="C4215" s="1">
        <v>86</v>
      </c>
      <c r="D4215" s="1" t="s">
        <v>362</v>
      </c>
      <c r="E4215" s="1" t="s">
        <v>109</v>
      </c>
      <c r="F4215" s="1" t="s">
        <v>1</v>
      </c>
      <c r="G4215" s="1" t="s">
        <v>355</v>
      </c>
      <c r="H4215" s="1" t="s">
        <v>116</v>
      </c>
      <c r="I4215" s="1" t="s">
        <v>117</v>
      </c>
      <c r="J4215" s="1">
        <v>0</v>
      </c>
      <c r="K4215" s="1">
        <v>0</v>
      </c>
    </row>
    <row r="4216" spans="1:11" x14ac:dyDescent="0.2">
      <c r="A4216" s="1">
        <v>4215</v>
      </c>
      <c r="B4216" s="1" t="s">
        <v>361</v>
      </c>
      <c r="C4216" s="1">
        <v>86</v>
      </c>
      <c r="D4216" s="1" t="s">
        <v>362</v>
      </c>
      <c r="E4216" s="1" t="s">
        <v>109</v>
      </c>
      <c r="F4216" s="1" t="s">
        <v>1</v>
      </c>
      <c r="G4216" s="1" t="s">
        <v>355</v>
      </c>
      <c r="H4216" s="1" t="s">
        <v>118</v>
      </c>
      <c r="I4216" s="1" t="s">
        <v>119</v>
      </c>
      <c r="J4216" s="1">
        <v>0</v>
      </c>
      <c r="K4216" s="1">
        <v>0</v>
      </c>
    </row>
    <row r="4217" spans="1:11" x14ac:dyDescent="0.2">
      <c r="A4217" s="1">
        <v>4216</v>
      </c>
      <c r="B4217" s="1" t="s">
        <v>361</v>
      </c>
      <c r="C4217" s="1">
        <v>86</v>
      </c>
      <c r="D4217" s="1" t="s">
        <v>362</v>
      </c>
      <c r="E4217" s="1" t="s">
        <v>109</v>
      </c>
      <c r="F4217" s="1" t="s">
        <v>1</v>
      </c>
      <c r="G4217" s="1" t="s">
        <v>355</v>
      </c>
      <c r="H4217" s="1" t="s">
        <v>120</v>
      </c>
      <c r="I4217" s="1" t="s">
        <v>121</v>
      </c>
      <c r="J4217" s="1">
        <v>0</v>
      </c>
      <c r="K4217" s="1">
        <v>0</v>
      </c>
    </row>
    <row r="4218" spans="1:11" x14ac:dyDescent="0.2">
      <c r="A4218" s="1">
        <v>4217</v>
      </c>
      <c r="B4218" s="1" t="s">
        <v>361</v>
      </c>
      <c r="C4218" s="1">
        <v>86</v>
      </c>
      <c r="D4218" s="1" t="s">
        <v>362</v>
      </c>
      <c r="E4218" s="1" t="s">
        <v>109</v>
      </c>
      <c r="F4218" s="1" t="s">
        <v>1</v>
      </c>
      <c r="G4218" s="1" t="s">
        <v>355</v>
      </c>
      <c r="H4218" s="1" t="s">
        <v>122</v>
      </c>
      <c r="I4218" s="1" t="s">
        <v>123</v>
      </c>
      <c r="J4218" s="1">
        <v>0</v>
      </c>
      <c r="K4218" s="1">
        <v>0</v>
      </c>
    </row>
    <row r="4219" spans="1:11" x14ac:dyDescent="0.2">
      <c r="A4219" s="1">
        <v>4218</v>
      </c>
      <c r="B4219" s="1" t="s">
        <v>361</v>
      </c>
      <c r="C4219" s="1">
        <v>86</v>
      </c>
      <c r="D4219" s="1" t="s">
        <v>362</v>
      </c>
      <c r="E4219" s="1" t="s">
        <v>109</v>
      </c>
      <c r="F4219" s="1" t="s">
        <v>1</v>
      </c>
      <c r="G4219" s="1" t="s">
        <v>355</v>
      </c>
      <c r="H4219" s="1" t="s">
        <v>124</v>
      </c>
      <c r="I4219" s="1" t="s">
        <v>125</v>
      </c>
      <c r="J4219" s="1">
        <v>0</v>
      </c>
      <c r="K4219" s="1">
        <v>0</v>
      </c>
    </row>
    <row r="4220" spans="1:11" x14ac:dyDescent="0.2">
      <c r="A4220" s="1">
        <v>4219</v>
      </c>
      <c r="B4220" s="1" t="s">
        <v>361</v>
      </c>
      <c r="C4220" s="1">
        <v>86</v>
      </c>
      <c r="D4220" s="1" t="s">
        <v>362</v>
      </c>
      <c r="E4220" s="1" t="s">
        <v>109</v>
      </c>
      <c r="F4220" s="1" t="s">
        <v>1</v>
      </c>
      <c r="G4220" s="1" t="s">
        <v>355</v>
      </c>
      <c r="H4220" s="1" t="s">
        <v>126</v>
      </c>
      <c r="I4220" s="1" t="s">
        <v>127</v>
      </c>
      <c r="J4220" s="1">
        <v>0</v>
      </c>
      <c r="K4220" s="1">
        <v>0</v>
      </c>
    </row>
    <row r="4221" spans="1:11" x14ac:dyDescent="0.2">
      <c r="A4221" s="1">
        <v>4220</v>
      </c>
      <c r="B4221" s="1" t="s">
        <v>361</v>
      </c>
      <c r="C4221" s="1">
        <v>86</v>
      </c>
      <c r="D4221" s="1" t="s">
        <v>362</v>
      </c>
      <c r="E4221" s="1" t="s">
        <v>109</v>
      </c>
      <c r="F4221" s="1" t="s">
        <v>1</v>
      </c>
      <c r="G4221" s="1" t="s">
        <v>355</v>
      </c>
      <c r="H4221" s="1" t="s">
        <v>128</v>
      </c>
      <c r="I4221" s="1" t="s">
        <v>129</v>
      </c>
      <c r="J4221" s="1">
        <v>0</v>
      </c>
      <c r="K4221" s="1">
        <v>0</v>
      </c>
    </row>
    <row r="4222" spans="1:11" x14ac:dyDescent="0.2">
      <c r="A4222" s="1">
        <v>4221</v>
      </c>
      <c r="B4222" s="1" t="s">
        <v>361</v>
      </c>
      <c r="C4222" s="1">
        <v>86</v>
      </c>
      <c r="D4222" s="1" t="s">
        <v>362</v>
      </c>
      <c r="E4222" s="1" t="s">
        <v>109</v>
      </c>
      <c r="F4222" s="1" t="s">
        <v>1</v>
      </c>
      <c r="G4222" s="1" t="s">
        <v>355</v>
      </c>
      <c r="H4222" s="1" t="s">
        <v>130</v>
      </c>
      <c r="I4222" s="1" t="s">
        <v>131</v>
      </c>
      <c r="J4222" s="1">
        <v>0</v>
      </c>
      <c r="K4222" s="1">
        <v>0</v>
      </c>
    </row>
    <row r="4223" spans="1:11" x14ac:dyDescent="0.2">
      <c r="A4223" s="1">
        <v>4222</v>
      </c>
      <c r="B4223" s="1" t="s">
        <v>361</v>
      </c>
      <c r="C4223" s="1">
        <v>86</v>
      </c>
      <c r="D4223" s="1" t="s">
        <v>362</v>
      </c>
      <c r="E4223" s="1" t="s">
        <v>109</v>
      </c>
      <c r="F4223" s="1" t="s">
        <v>1</v>
      </c>
      <c r="G4223" s="1" t="s">
        <v>355</v>
      </c>
      <c r="H4223" s="1" t="s">
        <v>132</v>
      </c>
      <c r="I4223" s="1" t="s">
        <v>133</v>
      </c>
      <c r="J4223" s="1">
        <v>0</v>
      </c>
      <c r="K4223" s="1">
        <v>0</v>
      </c>
    </row>
    <row r="4224" spans="1:11" x14ac:dyDescent="0.2">
      <c r="A4224" s="1">
        <v>4223</v>
      </c>
      <c r="B4224" s="1" t="s">
        <v>361</v>
      </c>
      <c r="C4224" s="1">
        <v>86</v>
      </c>
      <c r="D4224" s="1" t="s">
        <v>362</v>
      </c>
      <c r="E4224" s="1" t="s">
        <v>109</v>
      </c>
      <c r="F4224" s="1" t="s">
        <v>1</v>
      </c>
      <c r="G4224" s="1" t="s">
        <v>355</v>
      </c>
      <c r="H4224" s="1" t="s">
        <v>134</v>
      </c>
      <c r="I4224" s="1" t="s">
        <v>135</v>
      </c>
      <c r="J4224" s="1">
        <v>0</v>
      </c>
      <c r="K4224" s="1">
        <v>0</v>
      </c>
    </row>
    <row r="4225" spans="1:11" x14ac:dyDescent="0.2">
      <c r="A4225" s="1">
        <v>4224</v>
      </c>
      <c r="B4225" s="1" t="s">
        <v>361</v>
      </c>
      <c r="C4225" s="1">
        <v>86</v>
      </c>
      <c r="D4225" s="1" t="s">
        <v>362</v>
      </c>
      <c r="E4225" s="1" t="s">
        <v>109</v>
      </c>
      <c r="F4225" s="1" t="s">
        <v>1</v>
      </c>
      <c r="G4225" s="1" t="s">
        <v>355</v>
      </c>
      <c r="H4225" s="1" t="s">
        <v>136</v>
      </c>
      <c r="I4225" s="1" t="s">
        <v>137</v>
      </c>
      <c r="J4225" s="1">
        <v>0</v>
      </c>
      <c r="K4225" s="1">
        <v>0</v>
      </c>
    </row>
    <row r="4226" spans="1:11" x14ac:dyDescent="0.2">
      <c r="A4226" s="1">
        <v>4225</v>
      </c>
      <c r="B4226" s="1" t="s">
        <v>361</v>
      </c>
      <c r="C4226" s="1">
        <v>86</v>
      </c>
      <c r="D4226" s="1" t="s">
        <v>362</v>
      </c>
      <c r="E4226" s="1" t="s">
        <v>109</v>
      </c>
      <c r="F4226" s="1" t="s">
        <v>1</v>
      </c>
      <c r="G4226" s="1" t="s">
        <v>355</v>
      </c>
      <c r="H4226" s="1" t="s">
        <v>138</v>
      </c>
      <c r="I4226" s="1" t="s">
        <v>139</v>
      </c>
      <c r="J4226" s="1">
        <v>0</v>
      </c>
      <c r="K4226" s="1">
        <v>0</v>
      </c>
    </row>
    <row r="4227" spans="1:11" x14ac:dyDescent="0.2">
      <c r="A4227" s="1">
        <v>4226</v>
      </c>
      <c r="B4227" s="1" t="s">
        <v>361</v>
      </c>
      <c r="C4227" s="1">
        <v>86</v>
      </c>
      <c r="D4227" s="1" t="s">
        <v>362</v>
      </c>
      <c r="E4227" s="1" t="s">
        <v>109</v>
      </c>
      <c r="F4227" s="1" t="s">
        <v>1</v>
      </c>
      <c r="G4227" s="1" t="s">
        <v>355</v>
      </c>
      <c r="H4227" s="1" t="s">
        <v>140</v>
      </c>
      <c r="I4227" s="1" t="s">
        <v>141</v>
      </c>
      <c r="J4227" s="1">
        <v>1</v>
      </c>
      <c r="K4227" s="1">
        <v>51758.82</v>
      </c>
    </row>
    <row r="4228" spans="1:11" x14ac:dyDescent="0.2">
      <c r="A4228" s="1">
        <v>4227</v>
      </c>
      <c r="B4228" s="1" t="s">
        <v>361</v>
      </c>
      <c r="C4228" s="1">
        <v>86</v>
      </c>
      <c r="D4228" s="1" t="s">
        <v>362</v>
      </c>
      <c r="E4228" s="1" t="s">
        <v>109</v>
      </c>
      <c r="F4228" s="1" t="s">
        <v>1</v>
      </c>
      <c r="G4228" s="1" t="s">
        <v>355</v>
      </c>
      <c r="H4228" s="1" t="s">
        <v>142</v>
      </c>
      <c r="I4228" s="1" t="s">
        <v>143</v>
      </c>
      <c r="J4228" s="1">
        <v>0</v>
      </c>
      <c r="K4228" s="1">
        <v>0</v>
      </c>
    </row>
    <row r="4229" spans="1:11" x14ac:dyDescent="0.2">
      <c r="A4229" s="1">
        <v>4228</v>
      </c>
      <c r="B4229" s="1" t="s">
        <v>361</v>
      </c>
      <c r="C4229" s="1">
        <v>86</v>
      </c>
      <c r="D4229" s="1" t="s">
        <v>362</v>
      </c>
      <c r="E4229" s="1" t="s">
        <v>109</v>
      </c>
      <c r="F4229" s="1" t="s">
        <v>1</v>
      </c>
      <c r="G4229" s="1" t="s">
        <v>355</v>
      </c>
      <c r="H4229" s="1" t="s">
        <v>144</v>
      </c>
      <c r="I4229" s="1" t="s">
        <v>145</v>
      </c>
      <c r="J4229" s="1">
        <v>0</v>
      </c>
      <c r="K4229" s="1">
        <v>0</v>
      </c>
    </row>
    <row r="4230" spans="1:11" x14ac:dyDescent="0.2">
      <c r="A4230" s="1">
        <v>4229</v>
      </c>
      <c r="B4230" s="1" t="s">
        <v>361</v>
      </c>
      <c r="C4230" s="1">
        <v>86</v>
      </c>
      <c r="D4230" s="1" t="s">
        <v>362</v>
      </c>
      <c r="E4230" s="1" t="s">
        <v>109</v>
      </c>
      <c r="F4230" s="1" t="s">
        <v>1</v>
      </c>
      <c r="G4230" s="1" t="s">
        <v>355</v>
      </c>
      <c r="H4230" s="1" t="s">
        <v>146</v>
      </c>
      <c r="I4230" s="1" t="s">
        <v>147</v>
      </c>
      <c r="J4230" s="1">
        <v>0</v>
      </c>
      <c r="K4230" s="1">
        <v>0</v>
      </c>
    </row>
    <row r="4231" spans="1:11" x14ac:dyDescent="0.2">
      <c r="A4231" s="1">
        <v>4230</v>
      </c>
      <c r="B4231" s="1" t="s">
        <v>361</v>
      </c>
      <c r="C4231" s="1">
        <v>86</v>
      </c>
      <c r="D4231" s="1" t="s">
        <v>362</v>
      </c>
      <c r="E4231" s="1" t="s">
        <v>109</v>
      </c>
      <c r="F4231" s="1" t="s">
        <v>1</v>
      </c>
      <c r="G4231" s="1" t="s">
        <v>355</v>
      </c>
      <c r="H4231" s="1" t="s">
        <v>148</v>
      </c>
      <c r="I4231" s="1" t="s">
        <v>149</v>
      </c>
      <c r="J4231" s="1">
        <v>0</v>
      </c>
      <c r="K4231" s="1">
        <v>0</v>
      </c>
    </row>
    <row r="4232" spans="1:11" x14ac:dyDescent="0.2">
      <c r="A4232" s="1">
        <v>4231</v>
      </c>
      <c r="B4232" s="1" t="s">
        <v>361</v>
      </c>
      <c r="C4232" s="1">
        <v>86</v>
      </c>
      <c r="D4232" s="1" t="s">
        <v>362</v>
      </c>
      <c r="E4232" s="1" t="s">
        <v>109</v>
      </c>
      <c r="F4232" s="1" t="s">
        <v>1</v>
      </c>
      <c r="G4232" s="1" t="s">
        <v>355</v>
      </c>
      <c r="H4232" s="1" t="s">
        <v>150</v>
      </c>
      <c r="I4232" s="1" t="s">
        <v>151</v>
      </c>
      <c r="J4232" s="1">
        <v>0</v>
      </c>
      <c r="K4232" s="1">
        <v>0</v>
      </c>
    </row>
    <row r="4233" spans="1:11" x14ac:dyDescent="0.2">
      <c r="A4233" s="1">
        <v>4232</v>
      </c>
      <c r="B4233" s="1" t="s">
        <v>361</v>
      </c>
      <c r="C4233" s="1">
        <v>86</v>
      </c>
      <c r="D4233" s="1" t="s">
        <v>362</v>
      </c>
      <c r="E4233" s="1" t="s">
        <v>109</v>
      </c>
      <c r="F4233" s="1" t="s">
        <v>1</v>
      </c>
      <c r="G4233" s="1" t="s">
        <v>355</v>
      </c>
      <c r="H4233" s="1" t="s">
        <v>152</v>
      </c>
      <c r="I4233" s="1" t="s">
        <v>153</v>
      </c>
      <c r="J4233" s="1">
        <v>0</v>
      </c>
      <c r="K4233" s="1">
        <v>0</v>
      </c>
    </row>
    <row r="4234" spans="1:11" x14ac:dyDescent="0.2">
      <c r="A4234" s="1">
        <v>4233</v>
      </c>
      <c r="B4234" s="1" t="s">
        <v>361</v>
      </c>
      <c r="C4234" s="1">
        <v>86</v>
      </c>
      <c r="D4234" s="1" t="s">
        <v>362</v>
      </c>
      <c r="E4234" s="1" t="s">
        <v>109</v>
      </c>
      <c r="F4234" s="1" t="s">
        <v>1</v>
      </c>
      <c r="G4234" s="1" t="s">
        <v>355</v>
      </c>
      <c r="H4234" s="1" t="s">
        <v>154</v>
      </c>
      <c r="I4234" s="1" t="s">
        <v>155</v>
      </c>
      <c r="J4234" s="1">
        <v>0</v>
      </c>
      <c r="K4234" s="1">
        <v>0</v>
      </c>
    </row>
    <row r="4235" spans="1:11" x14ac:dyDescent="0.2">
      <c r="A4235" s="1">
        <v>4234</v>
      </c>
      <c r="B4235" s="1" t="s">
        <v>361</v>
      </c>
      <c r="C4235" s="1">
        <v>86</v>
      </c>
      <c r="D4235" s="1" t="s">
        <v>362</v>
      </c>
      <c r="E4235" s="1" t="s">
        <v>109</v>
      </c>
      <c r="F4235" s="1" t="s">
        <v>1</v>
      </c>
      <c r="G4235" s="1" t="s">
        <v>355</v>
      </c>
      <c r="H4235" s="1" t="s">
        <v>156</v>
      </c>
      <c r="I4235" s="1" t="s">
        <v>157</v>
      </c>
      <c r="J4235" s="1">
        <v>0</v>
      </c>
      <c r="K4235" s="1">
        <v>0</v>
      </c>
    </row>
    <row r="4236" spans="1:11" x14ac:dyDescent="0.2">
      <c r="A4236" s="1">
        <v>4235</v>
      </c>
      <c r="B4236" s="1" t="s">
        <v>361</v>
      </c>
      <c r="C4236" s="1">
        <v>86</v>
      </c>
      <c r="D4236" s="1" t="s">
        <v>362</v>
      </c>
      <c r="E4236" s="1" t="s">
        <v>109</v>
      </c>
      <c r="F4236" s="1" t="s">
        <v>1</v>
      </c>
      <c r="G4236" s="1" t="s">
        <v>355</v>
      </c>
      <c r="H4236" s="1" t="s">
        <v>158</v>
      </c>
      <c r="I4236" s="1" t="s">
        <v>159</v>
      </c>
      <c r="J4236" s="1">
        <v>0</v>
      </c>
      <c r="K4236" s="1">
        <v>0</v>
      </c>
    </row>
    <row r="4237" spans="1:11" x14ac:dyDescent="0.2">
      <c r="A4237" s="1">
        <v>4236</v>
      </c>
      <c r="B4237" s="1" t="s">
        <v>361</v>
      </c>
      <c r="C4237" s="1">
        <v>86</v>
      </c>
      <c r="D4237" s="1" t="s">
        <v>362</v>
      </c>
      <c r="E4237" s="1" t="s">
        <v>109</v>
      </c>
      <c r="F4237" s="1" t="s">
        <v>1</v>
      </c>
      <c r="G4237" s="1" t="s">
        <v>355</v>
      </c>
      <c r="H4237" s="1" t="s">
        <v>160</v>
      </c>
      <c r="I4237" s="1" t="s">
        <v>161</v>
      </c>
      <c r="J4237" s="1">
        <v>0</v>
      </c>
      <c r="K4237" s="1">
        <v>0</v>
      </c>
    </row>
    <row r="4238" spans="1:11" x14ac:dyDescent="0.2">
      <c r="A4238" s="1">
        <v>4237</v>
      </c>
      <c r="B4238" s="1" t="s">
        <v>361</v>
      </c>
      <c r="C4238" s="1">
        <v>86</v>
      </c>
      <c r="D4238" s="1" t="s">
        <v>362</v>
      </c>
      <c r="E4238" s="1" t="s">
        <v>109</v>
      </c>
      <c r="F4238" s="1" t="s">
        <v>1</v>
      </c>
      <c r="G4238" s="1" t="s">
        <v>355</v>
      </c>
      <c r="H4238" s="1" t="s">
        <v>162</v>
      </c>
      <c r="I4238" s="1" t="s">
        <v>163</v>
      </c>
      <c r="J4238" s="1">
        <v>0</v>
      </c>
      <c r="K4238" s="1">
        <v>0</v>
      </c>
    </row>
    <row r="4239" spans="1:11" x14ac:dyDescent="0.2">
      <c r="A4239" s="1">
        <v>4238</v>
      </c>
      <c r="B4239" s="1" t="s">
        <v>361</v>
      </c>
      <c r="C4239" s="1">
        <v>86</v>
      </c>
      <c r="D4239" s="1" t="s">
        <v>362</v>
      </c>
      <c r="E4239" s="1" t="s">
        <v>109</v>
      </c>
      <c r="F4239" s="1" t="s">
        <v>1</v>
      </c>
      <c r="G4239" s="1" t="s">
        <v>355</v>
      </c>
      <c r="H4239" s="1" t="s">
        <v>164</v>
      </c>
      <c r="I4239" s="1" t="s">
        <v>165</v>
      </c>
      <c r="J4239" s="1">
        <v>0</v>
      </c>
      <c r="K4239" s="1">
        <v>0</v>
      </c>
    </row>
    <row r="4240" spans="1:11" x14ac:dyDescent="0.2">
      <c r="A4240" s="1">
        <v>4239</v>
      </c>
      <c r="B4240" s="1" t="s">
        <v>361</v>
      </c>
      <c r="C4240" s="1">
        <v>86</v>
      </c>
      <c r="D4240" s="1" t="s">
        <v>362</v>
      </c>
      <c r="E4240" s="1" t="s">
        <v>109</v>
      </c>
      <c r="F4240" s="1" t="s">
        <v>1</v>
      </c>
      <c r="G4240" s="1" t="s">
        <v>355</v>
      </c>
      <c r="H4240" s="1" t="s">
        <v>166</v>
      </c>
      <c r="I4240" s="1" t="s">
        <v>167</v>
      </c>
      <c r="J4240" s="1">
        <v>2</v>
      </c>
      <c r="K4240" s="1">
        <v>77595.45</v>
      </c>
    </row>
    <row r="4241" spans="1:11" x14ac:dyDescent="0.2">
      <c r="A4241" s="1">
        <v>4240</v>
      </c>
      <c r="B4241" s="1" t="s">
        <v>361</v>
      </c>
      <c r="C4241" s="1">
        <v>86</v>
      </c>
      <c r="D4241" s="1" t="s">
        <v>362</v>
      </c>
      <c r="E4241" s="1" t="s">
        <v>109</v>
      </c>
      <c r="F4241" s="1" t="s">
        <v>1</v>
      </c>
      <c r="G4241" s="1" t="s">
        <v>355</v>
      </c>
      <c r="H4241" s="1" t="s">
        <v>168</v>
      </c>
      <c r="I4241" s="1" t="s">
        <v>169</v>
      </c>
      <c r="J4241" s="1">
        <v>0.5</v>
      </c>
      <c r="K4241" s="1">
        <v>26010.400000000001</v>
      </c>
    </row>
    <row r="4242" spans="1:11" x14ac:dyDescent="0.2">
      <c r="A4242" s="1">
        <v>4241</v>
      </c>
      <c r="B4242" s="1" t="s">
        <v>361</v>
      </c>
      <c r="C4242" s="1">
        <v>86</v>
      </c>
      <c r="D4242" s="1" t="s">
        <v>362</v>
      </c>
      <c r="E4242" s="1" t="s">
        <v>109</v>
      </c>
      <c r="F4242" s="1" t="s">
        <v>1</v>
      </c>
      <c r="G4242" s="1" t="s">
        <v>355</v>
      </c>
      <c r="H4242" s="1" t="s">
        <v>170</v>
      </c>
      <c r="I4242" s="1" t="s">
        <v>171</v>
      </c>
      <c r="J4242" s="1">
        <v>0</v>
      </c>
      <c r="K4242" s="1">
        <v>0</v>
      </c>
    </row>
    <row r="4243" spans="1:11" x14ac:dyDescent="0.2">
      <c r="A4243" s="1">
        <v>4242</v>
      </c>
      <c r="B4243" s="1" t="s">
        <v>361</v>
      </c>
      <c r="C4243" s="1">
        <v>86</v>
      </c>
      <c r="D4243" s="1" t="s">
        <v>362</v>
      </c>
      <c r="E4243" s="1" t="s">
        <v>109</v>
      </c>
      <c r="F4243" s="1" t="s">
        <v>1</v>
      </c>
      <c r="G4243" s="1" t="s">
        <v>355</v>
      </c>
      <c r="H4243" s="1" t="s">
        <v>172</v>
      </c>
      <c r="I4243" s="1" t="s">
        <v>173</v>
      </c>
      <c r="J4243" s="1">
        <v>0</v>
      </c>
      <c r="K4243" s="1">
        <v>0</v>
      </c>
    </row>
    <row r="4244" spans="1:11" x14ac:dyDescent="0.2">
      <c r="A4244" s="1">
        <v>4243</v>
      </c>
      <c r="B4244" s="1" t="s">
        <v>361</v>
      </c>
      <c r="C4244" s="1">
        <v>86</v>
      </c>
      <c r="D4244" s="1" t="s">
        <v>362</v>
      </c>
      <c r="E4244" s="1" t="s">
        <v>109</v>
      </c>
      <c r="F4244" s="1" t="s">
        <v>1</v>
      </c>
      <c r="G4244" s="1" t="s">
        <v>355</v>
      </c>
      <c r="H4244" s="1" t="s">
        <v>174</v>
      </c>
      <c r="I4244" s="1" t="s">
        <v>175</v>
      </c>
      <c r="J4244" s="1">
        <v>0</v>
      </c>
      <c r="K4244" s="1">
        <v>0</v>
      </c>
    </row>
    <row r="4245" spans="1:11" x14ac:dyDescent="0.2">
      <c r="A4245" s="1">
        <v>4244</v>
      </c>
      <c r="B4245" s="1" t="s">
        <v>361</v>
      </c>
      <c r="C4245" s="1">
        <v>86</v>
      </c>
      <c r="D4245" s="1" t="s">
        <v>362</v>
      </c>
      <c r="E4245" s="1" t="s">
        <v>109</v>
      </c>
      <c r="F4245" s="1" t="s">
        <v>1</v>
      </c>
      <c r="G4245" s="1" t="s">
        <v>355</v>
      </c>
      <c r="H4245" s="1" t="s">
        <v>176</v>
      </c>
      <c r="I4245" s="1" t="s">
        <v>177</v>
      </c>
      <c r="J4245" s="1">
        <v>0</v>
      </c>
      <c r="K4245" s="1">
        <v>0</v>
      </c>
    </row>
    <row r="4246" spans="1:11" x14ac:dyDescent="0.2">
      <c r="A4246" s="1">
        <v>4245</v>
      </c>
      <c r="B4246" s="1" t="s">
        <v>361</v>
      </c>
      <c r="C4246" s="1">
        <v>86</v>
      </c>
      <c r="D4246" s="1" t="s">
        <v>362</v>
      </c>
      <c r="E4246" s="1" t="s">
        <v>109</v>
      </c>
      <c r="F4246" s="1" t="s">
        <v>1</v>
      </c>
      <c r="G4246" s="1" t="s">
        <v>355</v>
      </c>
      <c r="H4246" s="1" t="s">
        <v>178</v>
      </c>
      <c r="I4246" s="1" t="s">
        <v>179</v>
      </c>
      <c r="J4246" s="1">
        <v>0.5</v>
      </c>
      <c r="K4246" s="1">
        <v>15488.27</v>
      </c>
    </row>
    <row r="4247" spans="1:11" x14ac:dyDescent="0.2">
      <c r="A4247" s="1">
        <v>4246</v>
      </c>
      <c r="B4247" s="1" t="s">
        <v>361</v>
      </c>
      <c r="C4247" s="1">
        <v>86</v>
      </c>
      <c r="D4247" s="1" t="s">
        <v>362</v>
      </c>
      <c r="E4247" s="1" t="s">
        <v>109</v>
      </c>
      <c r="F4247" s="1" t="s">
        <v>1</v>
      </c>
      <c r="G4247" s="1" t="s">
        <v>355</v>
      </c>
      <c r="H4247" s="1" t="s">
        <v>180</v>
      </c>
      <c r="I4247" s="1" t="s">
        <v>181</v>
      </c>
      <c r="J4247" s="1">
        <v>0</v>
      </c>
      <c r="K4247" s="1">
        <v>0</v>
      </c>
    </row>
    <row r="4248" spans="1:11" x14ac:dyDescent="0.2">
      <c r="A4248" s="1">
        <v>4247</v>
      </c>
      <c r="B4248" s="1" t="s">
        <v>361</v>
      </c>
      <c r="C4248" s="1">
        <v>86</v>
      </c>
      <c r="D4248" s="1" t="s">
        <v>362</v>
      </c>
      <c r="E4248" s="1" t="s">
        <v>109</v>
      </c>
      <c r="F4248" s="1" t="s">
        <v>1</v>
      </c>
      <c r="G4248" s="1" t="s">
        <v>355</v>
      </c>
      <c r="H4248" s="1" t="s">
        <v>182</v>
      </c>
      <c r="I4248" s="1" t="s">
        <v>183</v>
      </c>
      <c r="J4248" s="1">
        <v>0</v>
      </c>
      <c r="K4248" s="1">
        <v>0</v>
      </c>
    </row>
    <row r="4249" spans="1:11" x14ac:dyDescent="0.2">
      <c r="A4249" s="1">
        <v>4248</v>
      </c>
      <c r="B4249" s="1" t="s">
        <v>361</v>
      </c>
      <c r="C4249" s="1">
        <v>86</v>
      </c>
      <c r="D4249" s="1" t="s">
        <v>362</v>
      </c>
      <c r="E4249" s="1" t="s">
        <v>109</v>
      </c>
      <c r="F4249" s="1" t="s">
        <v>1</v>
      </c>
      <c r="G4249" s="1" t="s">
        <v>353</v>
      </c>
      <c r="H4249" s="1" t="s">
        <v>184</v>
      </c>
      <c r="I4249" s="1" t="s">
        <v>185</v>
      </c>
      <c r="J4249" s="1" t="s">
        <v>325</v>
      </c>
      <c r="K4249" s="1">
        <v>0</v>
      </c>
    </row>
    <row r="4250" spans="1:11" x14ac:dyDescent="0.2">
      <c r="A4250" s="1">
        <v>4249</v>
      </c>
      <c r="B4250" s="1" t="s">
        <v>361</v>
      </c>
      <c r="C4250" s="1">
        <v>86</v>
      </c>
      <c r="D4250" s="1" t="s">
        <v>362</v>
      </c>
      <c r="E4250" s="1" t="s">
        <v>109</v>
      </c>
      <c r="F4250" s="1" t="s">
        <v>8</v>
      </c>
      <c r="G4250" s="1" t="s">
        <v>353</v>
      </c>
      <c r="H4250" s="1" t="s">
        <v>186</v>
      </c>
      <c r="I4250" s="1" t="s">
        <v>187</v>
      </c>
      <c r="J4250" s="1">
        <v>4.5</v>
      </c>
      <c r="K4250" s="1">
        <v>210025.20999999996</v>
      </c>
    </row>
    <row r="4251" spans="1:11" x14ac:dyDescent="0.2">
      <c r="A4251" s="1">
        <v>4250</v>
      </c>
      <c r="B4251" s="1" t="s">
        <v>361</v>
      </c>
      <c r="C4251" s="1">
        <v>86</v>
      </c>
      <c r="D4251" s="1" t="s">
        <v>362</v>
      </c>
      <c r="E4251" s="1" t="s">
        <v>188</v>
      </c>
      <c r="F4251" s="1" t="s">
        <v>8</v>
      </c>
      <c r="G4251" s="1" t="s">
        <v>353</v>
      </c>
      <c r="H4251" s="1" t="s">
        <v>189</v>
      </c>
      <c r="I4251" s="1" t="s">
        <v>190</v>
      </c>
      <c r="J4251" s="1">
        <v>4.5</v>
      </c>
      <c r="K4251" s="1">
        <v>210025.20999999996</v>
      </c>
    </row>
    <row r="4252" spans="1:11" x14ac:dyDescent="0.2">
      <c r="A4252" s="1">
        <v>4251</v>
      </c>
      <c r="B4252" s="1" t="s">
        <v>361</v>
      </c>
      <c r="C4252" s="1">
        <v>86</v>
      </c>
      <c r="D4252" s="1" t="s">
        <v>362</v>
      </c>
      <c r="E4252" s="1" t="s">
        <v>188</v>
      </c>
      <c r="F4252" s="1" t="s">
        <v>1</v>
      </c>
      <c r="G4252" s="1" t="s">
        <v>353</v>
      </c>
      <c r="H4252" s="1" t="s">
        <v>191</v>
      </c>
      <c r="I4252" s="1" t="s">
        <v>192</v>
      </c>
      <c r="J4252" s="1"/>
      <c r="K4252" s="1"/>
    </row>
    <row r="4253" spans="1:11" x14ac:dyDescent="0.2">
      <c r="A4253" s="1">
        <v>4252</v>
      </c>
      <c r="B4253" s="1" t="s">
        <v>361</v>
      </c>
      <c r="C4253" s="1">
        <v>86</v>
      </c>
      <c r="D4253" s="1" t="s">
        <v>362</v>
      </c>
      <c r="E4253" s="1" t="s">
        <v>188</v>
      </c>
      <c r="F4253" s="1" t="s">
        <v>1</v>
      </c>
      <c r="G4253" s="1" t="s">
        <v>353</v>
      </c>
      <c r="H4253" s="1" t="s">
        <v>193</v>
      </c>
      <c r="I4253" s="1" t="s">
        <v>194</v>
      </c>
      <c r="J4253" s="1"/>
      <c r="K4253" s="1"/>
    </row>
    <row r="4254" spans="1:11" x14ac:dyDescent="0.2">
      <c r="A4254" s="1">
        <v>4253</v>
      </c>
      <c r="B4254" s="1" t="s">
        <v>361</v>
      </c>
      <c r="C4254" s="1">
        <v>86</v>
      </c>
      <c r="D4254" s="1" t="s">
        <v>362</v>
      </c>
      <c r="E4254" s="1" t="s">
        <v>188</v>
      </c>
      <c r="F4254" s="1" t="s">
        <v>1</v>
      </c>
      <c r="G4254" s="1" t="s">
        <v>353</v>
      </c>
      <c r="H4254" s="1" t="s">
        <v>195</v>
      </c>
      <c r="I4254" s="1" t="s">
        <v>196</v>
      </c>
      <c r="J4254" s="1"/>
      <c r="K4254" s="1"/>
    </row>
    <row r="4255" spans="1:11" x14ac:dyDescent="0.2">
      <c r="A4255" s="1">
        <v>4254</v>
      </c>
      <c r="B4255" s="1" t="s">
        <v>361</v>
      </c>
      <c r="C4255" s="1">
        <v>86</v>
      </c>
      <c r="D4255" s="1" t="s">
        <v>362</v>
      </c>
      <c r="E4255" s="1" t="s">
        <v>188</v>
      </c>
      <c r="F4255" s="1" t="s">
        <v>1</v>
      </c>
      <c r="G4255" s="1" t="s">
        <v>353</v>
      </c>
      <c r="H4255" s="1" t="s">
        <v>197</v>
      </c>
      <c r="I4255" s="1" t="s">
        <v>198</v>
      </c>
      <c r="J4255" s="1"/>
      <c r="K4255" s="1"/>
    </row>
    <row r="4256" spans="1:11" x14ac:dyDescent="0.2">
      <c r="A4256" s="1">
        <v>4255</v>
      </c>
      <c r="B4256" s="1" t="s">
        <v>361</v>
      </c>
      <c r="C4256" s="1">
        <v>86</v>
      </c>
      <c r="D4256" s="1" t="s">
        <v>362</v>
      </c>
      <c r="E4256" s="1" t="s">
        <v>188</v>
      </c>
      <c r="F4256" s="1" t="s">
        <v>8</v>
      </c>
      <c r="G4256" s="1" t="s">
        <v>353</v>
      </c>
      <c r="H4256" s="1" t="s">
        <v>199</v>
      </c>
      <c r="I4256" s="1" t="s">
        <v>200</v>
      </c>
      <c r="J4256" s="1">
        <v>0</v>
      </c>
      <c r="K4256" s="1">
        <v>0</v>
      </c>
    </row>
    <row r="4257" spans="1:11" x14ac:dyDescent="0.2">
      <c r="A4257" s="1">
        <v>4256</v>
      </c>
      <c r="B4257" s="1" t="s">
        <v>361</v>
      </c>
      <c r="C4257" s="1">
        <v>86</v>
      </c>
      <c r="D4257" s="1" t="s">
        <v>362</v>
      </c>
      <c r="E4257" s="1" t="s">
        <v>188</v>
      </c>
      <c r="F4257" s="1" t="s">
        <v>1</v>
      </c>
      <c r="G4257" s="1" t="s">
        <v>353</v>
      </c>
      <c r="H4257" s="1" t="s">
        <v>201</v>
      </c>
      <c r="I4257" s="1" t="s">
        <v>202</v>
      </c>
      <c r="J4257" s="1"/>
      <c r="K4257" s="1"/>
    </row>
    <row r="4258" spans="1:11" x14ac:dyDescent="0.2">
      <c r="A4258" s="1">
        <v>4257</v>
      </c>
      <c r="B4258" s="1" t="s">
        <v>361</v>
      </c>
      <c r="C4258" s="1">
        <v>86</v>
      </c>
      <c r="D4258" s="1" t="s">
        <v>362</v>
      </c>
      <c r="E4258" s="1" t="s">
        <v>188</v>
      </c>
      <c r="F4258" s="1" t="s">
        <v>8</v>
      </c>
      <c r="G4258" s="1" t="s">
        <v>353</v>
      </c>
      <c r="H4258" s="1" t="s">
        <v>203</v>
      </c>
      <c r="I4258" s="1" t="s">
        <v>204</v>
      </c>
      <c r="J4258" s="1">
        <v>4.5</v>
      </c>
      <c r="K4258" s="1">
        <v>210025.20999999996</v>
      </c>
    </row>
    <row r="4259" spans="1:11" x14ac:dyDescent="0.2">
      <c r="A4259" s="1">
        <v>4258</v>
      </c>
      <c r="B4259" s="1" t="s">
        <v>361</v>
      </c>
      <c r="C4259" s="1">
        <v>86</v>
      </c>
      <c r="D4259" s="1" t="s">
        <v>362</v>
      </c>
      <c r="E4259" s="1" t="s">
        <v>188</v>
      </c>
      <c r="F4259" s="1" t="s">
        <v>1</v>
      </c>
      <c r="G4259" s="1" t="s">
        <v>353</v>
      </c>
      <c r="H4259" s="1" t="s">
        <v>205</v>
      </c>
      <c r="I4259" s="1" t="s">
        <v>206</v>
      </c>
      <c r="J4259" s="1"/>
      <c r="K4259" s="1">
        <v>15209.31</v>
      </c>
    </row>
    <row r="4260" spans="1:11" x14ac:dyDescent="0.2">
      <c r="A4260" s="1">
        <v>4259</v>
      </c>
      <c r="B4260" s="1" t="s">
        <v>361</v>
      </c>
      <c r="C4260" s="1">
        <v>86</v>
      </c>
      <c r="D4260" s="1" t="s">
        <v>362</v>
      </c>
      <c r="E4260" s="1" t="s">
        <v>188</v>
      </c>
      <c r="F4260" s="1" t="s">
        <v>1</v>
      </c>
      <c r="G4260" s="1" t="s">
        <v>353</v>
      </c>
      <c r="H4260" s="1" t="s">
        <v>207</v>
      </c>
      <c r="I4260" s="1" t="s">
        <v>208</v>
      </c>
      <c r="J4260" s="1"/>
      <c r="K4260" s="1">
        <v>33956.15</v>
      </c>
    </row>
    <row r="4261" spans="1:11" x14ac:dyDescent="0.2">
      <c r="A4261" s="1">
        <v>4260</v>
      </c>
      <c r="B4261" s="1" t="s">
        <v>361</v>
      </c>
      <c r="C4261" s="1">
        <v>86</v>
      </c>
      <c r="D4261" s="1" t="s">
        <v>362</v>
      </c>
      <c r="E4261" s="1" t="s">
        <v>188</v>
      </c>
      <c r="F4261" s="1" t="s">
        <v>1</v>
      </c>
      <c r="G4261" s="1" t="s">
        <v>353</v>
      </c>
      <c r="H4261" s="1" t="s">
        <v>209</v>
      </c>
      <c r="I4261" s="1" t="s">
        <v>210</v>
      </c>
      <c r="J4261" s="1"/>
      <c r="K4261" s="1">
        <v>-7590.03</v>
      </c>
    </row>
    <row r="4262" spans="1:11" x14ac:dyDescent="0.2">
      <c r="A4262" s="1">
        <v>4261</v>
      </c>
      <c r="B4262" s="1" t="s">
        <v>361</v>
      </c>
      <c r="C4262" s="1">
        <v>86</v>
      </c>
      <c r="D4262" s="1" t="s">
        <v>362</v>
      </c>
      <c r="E4262" s="1" t="s">
        <v>188</v>
      </c>
      <c r="F4262" s="1" t="s">
        <v>8</v>
      </c>
      <c r="G4262" s="1" t="s">
        <v>353</v>
      </c>
      <c r="H4262" s="1" t="s">
        <v>211</v>
      </c>
      <c r="I4262" s="1" t="s">
        <v>212</v>
      </c>
      <c r="J4262" s="1"/>
      <c r="K4262" s="1">
        <v>251600.63999999996</v>
      </c>
    </row>
    <row r="4263" spans="1:11" x14ac:dyDescent="0.2">
      <c r="A4263" s="1">
        <v>4262</v>
      </c>
      <c r="B4263" s="1" t="s">
        <v>361</v>
      </c>
      <c r="C4263" s="1">
        <v>86</v>
      </c>
      <c r="D4263" s="1" t="s">
        <v>362</v>
      </c>
      <c r="E4263" s="1" t="s">
        <v>188</v>
      </c>
      <c r="F4263" s="1" t="s">
        <v>1</v>
      </c>
      <c r="G4263" s="1" t="s">
        <v>353</v>
      </c>
      <c r="H4263" s="1" t="s">
        <v>213</v>
      </c>
      <c r="I4263" s="1" t="s">
        <v>214</v>
      </c>
      <c r="J4263" s="1"/>
      <c r="K4263" s="1"/>
    </row>
    <row r="4264" spans="1:11" x14ac:dyDescent="0.2">
      <c r="A4264" s="1">
        <v>4263</v>
      </c>
      <c r="B4264" s="1" t="s">
        <v>361</v>
      </c>
      <c r="C4264" s="1">
        <v>86</v>
      </c>
      <c r="D4264" s="1" t="s">
        <v>362</v>
      </c>
      <c r="E4264" s="1" t="s">
        <v>188</v>
      </c>
      <c r="F4264" s="1" t="s">
        <v>1</v>
      </c>
      <c r="G4264" s="1" t="s">
        <v>353</v>
      </c>
      <c r="H4264" s="1" t="s">
        <v>215</v>
      </c>
      <c r="I4264" s="1" t="s">
        <v>216</v>
      </c>
      <c r="J4264" s="1"/>
      <c r="K4264" s="1"/>
    </row>
    <row r="4265" spans="1:11" x14ac:dyDescent="0.2">
      <c r="A4265" s="1">
        <v>4264</v>
      </c>
      <c r="B4265" s="1" t="s">
        <v>361</v>
      </c>
      <c r="C4265" s="1">
        <v>86</v>
      </c>
      <c r="D4265" s="1" t="s">
        <v>362</v>
      </c>
      <c r="E4265" s="1" t="s">
        <v>188</v>
      </c>
      <c r="F4265" s="1" t="s">
        <v>1</v>
      </c>
      <c r="G4265" s="1" t="s">
        <v>353</v>
      </c>
      <c r="H4265" s="1" t="s">
        <v>217</v>
      </c>
      <c r="I4265" s="1" t="s">
        <v>218</v>
      </c>
      <c r="J4265" s="1"/>
      <c r="K4265" s="1"/>
    </row>
    <row r="4266" spans="1:11" x14ac:dyDescent="0.2">
      <c r="A4266" s="1">
        <v>4265</v>
      </c>
      <c r="B4266" s="1" t="s">
        <v>361</v>
      </c>
      <c r="C4266" s="1">
        <v>86</v>
      </c>
      <c r="D4266" s="1" t="s">
        <v>362</v>
      </c>
      <c r="E4266" s="1" t="s">
        <v>188</v>
      </c>
      <c r="F4266" s="1" t="s">
        <v>1</v>
      </c>
      <c r="G4266" s="1" t="s">
        <v>353</v>
      </c>
      <c r="H4266" s="1" t="s">
        <v>219</v>
      </c>
      <c r="I4266" s="1" t="s">
        <v>220</v>
      </c>
      <c r="J4266" s="1"/>
      <c r="K4266" s="1"/>
    </row>
    <row r="4267" spans="1:11" x14ac:dyDescent="0.2">
      <c r="A4267" s="1">
        <v>4266</v>
      </c>
      <c r="B4267" s="1" t="s">
        <v>361</v>
      </c>
      <c r="C4267" s="1">
        <v>86</v>
      </c>
      <c r="D4267" s="1" t="s">
        <v>362</v>
      </c>
      <c r="E4267" s="1" t="s">
        <v>188</v>
      </c>
      <c r="F4267" s="1" t="s">
        <v>8</v>
      </c>
      <c r="G4267" s="1" t="s">
        <v>353</v>
      </c>
      <c r="H4267" s="1" t="s">
        <v>221</v>
      </c>
      <c r="I4267" s="1" t="s">
        <v>222</v>
      </c>
      <c r="J4267" s="1"/>
      <c r="K4267" s="1">
        <v>0</v>
      </c>
    </row>
    <row r="4268" spans="1:11" x14ac:dyDescent="0.2">
      <c r="A4268" s="1">
        <v>4267</v>
      </c>
      <c r="B4268" s="1" t="s">
        <v>361</v>
      </c>
      <c r="C4268" s="1">
        <v>86</v>
      </c>
      <c r="D4268" s="1" t="s">
        <v>362</v>
      </c>
      <c r="E4268" s="1" t="s">
        <v>188</v>
      </c>
      <c r="F4268" s="1" t="s">
        <v>1</v>
      </c>
      <c r="G4268" s="1" t="s">
        <v>353</v>
      </c>
      <c r="H4268" s="1" t="s">
        <v>223</v>
      </c>
      <c r="I4268" s="1" t="s">
        <v>224</v>
      </c>
      <c r="J4268" s="1"/>
      <c r="K4268" s="1"/>
    </row>
    <row r="4269" spans="1:11" x14ac:dyDescent="0.2">
      <c r="A4269" s="1">
        <v>4268</v>
      </c>
      <c r="B4269" s="1" t="s">
        <v>361</v>
      </c>
      <c r="C4269" s="1">
        <v>86</v>
      </c>
      <c r="D4269" s="1" t="s">
        <v>362</v>
      </c>
      <c r="E4269" s="1" t="s">
        <v>188</v>
      </c>
      <c r="F4269" s="1" t="s">
        <v>1</v>
      </c>
      <c r="G4269" s="1" t="s">
        <v>353</v>
      </c>
      <c r="H4269" s="1" t="s">
        <v>225</v>
      </c>
      <c r="I4269" s="1" t="s">
        <v>226</v>
      </c>
      <c r="J4269" s="1"/>
      <c r="K4269" s="1"/>
    </row>
    <row r="4270" spans="1:11" x14ac:dyDescent="0.2">
      <c r="A4270" s="1">
        <v>4269</v>
      </c>
      <c r="B4270" s="1" t="s">
        <v>361</v>
      </c>
      <c r="C4270" s="1">
        <v>86</v>
      </c>
      <c r="D4270" s="1" t="s">
        <v>362</v>
      </c>
      <c r="E4270" s="1" t="s">
        <v>188</v>
      </c>
      <c r="F4270" s="1" t="s">
        <v>1</v>
      </c>
      <c r="G4270" s="1" t="s">
        <v>353</v>
      </c>
      <c r="H4270" s="1" t="s">
        <v>227</v>
      </c>
      <c r="I4270" s="1" t="s">
        <v>228</v>
      </c>
      <c r="J4270" s="1"/>
      <c r="K4270" s="1"/>
    </row>
    <row r="4271" spans="1:11" x14ac:dyDescent="0.2">
      <c r="A4271" s="1">
        <v>4270</v>
      </c>
      <c r="B4271" s="1" t="s">
        <v>361</v>
      </c>
      <c r="C4271" s="1">
        <v>86</v>
      </c>
      <c r="D4271" s="1" t="s">
        <v>362</v>
      </c>
      <c r="E4271" s="1" t="s">
        <v>188</v>
      </c>
      <c r="F4271" s="1" t="s">
        <v>1</v>
      </c>
      <c r="G4271" s="1" t="s">
        <v>353</v>
      </c>
      <c r="H4271" s="1" t="s">
        <v>229</v>
      </c>
      <c r="I4271" s="1" t="s">
        <v>230</v>
      </c>
      <c r="J4271" s="1"/>
      <c r="K4271" s="1"/>
    </row>
    <row r="4272" spans="1:11" x14ac:dyDescent="0.2">
      <c r="A4272" s="1">
        <v>4271</v>
      </c>
      <c r="B4272" s="1" t="s">
        <v>361</v>
      </c>
      <c r="C4272" s="1">
        <v>86</v>
      </c>
      <c r="D4272" s="1" t="s">
        <v>362</v>
      </c>
      <c r="E4272" s="1" t="s">
        <v>188</v>
      </c>
      <c r="F4272" s="1" t="s">
        <v>1</v>
      </c>
      <c r="G4272" s="1" t="s">
        <v>353</v>
      </c>
      <c r="H4272" s="1" t="s">
        <v>231</v>
      </c>
      <c r="I4272" s="1" t="s">
        <v>232</v>
      </c>
      <c r="J4272" s="1"/>
      <c r="K4272" s="1">
        <v>465</v>
      </c>
    </row>
    <row r="4273" spans="1:11" x14ac:dyDescent="0.2">
      <c r="A4273" s="1">
        <v>4272</v>
      </c>
      <c r="B4273" s="1" t="s">
        <v>361</v>
      </c>
      <c r="C4273" s="1">
        <v>86</v>
      </c>
      <c r="D4273" s="1" t="s">
        <v>362</v>
      </c>
      <c r="E4273" s="1" t="s">
        <v>188</v>
      </c>
      <c r="F4273" s="1" t="s">
        <v>1</v>
      </c>
      <c r="G4273" s="1" t="s">
        <v>353</v>
      </c>
      <c r="H4273" s="1" t="s">
        <v>233</v>
      </c>
      <c r="I4273" s="1" t="s">
        <v>234</v>
      </c>
      <c r="J4273" s="1"/>
      <c r="K4273" s="1">
        <v>9169.27</v>
      </c>
    </row>
    <row r="4274" spans="1:11" x14ac:dyDescent="0.2">
      <c r="A4274" s="1">
        <v>4273</v>
      </c>
      <c r="B4274" s="1" t="s">
        <v>361</v>
      </c>
      <c r="C4274" s="1">
        <v>86</v>
      </c>
      <c r="D4274" s="1" t="s">
        <v>362</v>
      </c>
      <c r="E4274" s="1" t="s">
        <v>188</v>
      </c>
      <c r="F4274" s="1" t="s">
        <v>1</v>
      </c>
      <c r="G4274" s="1" t="s">
        <v>353</v>
      </c>
      <c r="H4274" s="1" t="s">
        <v>235</v>
      </c>
      <c r="I4274" s="1" t="s">
        <v>236</v>
      </c>
      <c r="J4274" s="1"/>
      <c r="K4274" s="1">
        <v>500</v>
      </c>
    </row>
    <row r="4275" spans="1:11" x14ac:dyDescent="0.2">
      <c r="A4275" s="1">
        <v>4274</v>
      </c>
      <c r="B4275" s="1" t="s">
        <v>361</v>
      </c>
      <c r="C4275" s="1">
        <v>86</v>
      </c>
      <c r="D4275" s="1" t="s">
        <v>362</v>
      </c>
      <c r="E4275" s="1" t="s">
        <v>188</v>
      </c>
      <c r="F4275" s="1" t="s">
        <v>1</v>
      </c>
      <c r="G4275" s="1" t="s">
        <v>353</v>
      </c>
      <c r="H4275" s="1" t="s">
        <v>237</v>
      </c>
      <c r="I4275" s="1" t="s">
        <v>238</v>
      </c>
      <c r="J4275" s="1"/>
      <c r="K4275" s="1"/>
    </row>
    <row r="4276" spans="1:11" x14ac:dyDescent="0.2">
      <c r="A4276" s="1">
        <v>4275</v>
      </c>
      <c r="B4276" s="1" t="s">
        <v>361</v>
      </c>
      <c r="C4276" s="1">
        <v>86</v>
      </c>
      <c r="D4276" s="1" t="s">
        <v>362</v>
      </c>
      <c r="E4276" s="1" t="s">
        <v>188</v>
      </c>
      <c r="F4276" s="1" t="s">
        <v>1</v>
      </c>
      <c r="G4276" s="1" t="s">
        <v>353</v>
      </c>
      <c r="H4276" s="1" t="s">
        <v>239</v>
      </c>
      <c r="I4276" s="1" t="s">
        <v>240</v>
      </c>
      <c r="J4276" s="1"/>
      <c r="K4276" s="1"/>
    </row>
    <row r="4277" spans="1:11" x14ac:dyDescent="0.2">
      <c r="A4277" s="1">
        <v>4276</v>
      </c>
      <c r="B4277" s="1" t="s">
        <v>361</v>
      </c>
      <c r="C4277" s="1">
        <v>86</v>
      </c>
      <c r="D4277" s="1" t="s">
        <v>362</v>
      </c>
      <c r="E4277" s="1" t="s">
        <v>188</v>
      </c>
      <c r="F4277" s="1" t="s">
        <v>1</v>
      </c>
      <c r="G4277" s="1" t="s">
        <v>353</v>
      </c>
      <c r="H4277" s="1" t="s">
        <v>241</v>
      </c>
      <c r="I4277" s="1" t="s">
        <v>242</v>
      </c>
      <c r="J4277" s="1"/>
      <c r="K4277" s="1"/>
    </row>
    <row r="4278" spans="1:11" x14ac:dyDescent="0.2">
      <c r="A4278" s="1">
        <v>4277</v>
      </c>
      <c r="B4278" s="1" t="s">
        <v>361</v>
      </c>
      <c r="C4278" s="1">
        <v>86</v>
      </c>
      <c r="D4278" s="1" t="s">
        <v>362</v>
      </c>
      <c r="E4278" s="1" t="s">
        <v>188</v>
      </c>
      <c r="F4278" s="1" t="s">
        <v>1</v>
      </c>
      <c r="G4278" s="1" t="s">
        <v>353</v>
      </c>
      <c r="H4278" s="1" t="s">
        <v>243</v>
      </c>
      <c r="I4278" s="1" t="s">
        <v>244</v>
      </c>
      <c r="J4278" s="1"/>
      <c r="K4278" s="1"/>
    </row>
    <row r="4279" spans="1:11" x14ac:dyDescent="0.2">
      <c r="A4279" s="1">
        <v>4278</v>
      </c>
      <c r="B4279" s="1" t="s">
        <v>361</v>
      </c>
      <c r="C4279" s="1">
        <v>86</v>
      </c>
      <c r="D4279" s="1" t="s">
        <v>362</v>
      </c>
      <c r="E4279" s="1" t="s">
        <v>188</v>
      </c>
      <c r="F4279" s="1" t="s">
        <v>1</v>
      </c>
      <c r="G4279" s="1" t="s">
        <v>353</v>
      </c>
      <c r="H4279" s="1" t="s">
        <v>245</v>
      </c>
      <c r="I4279" s="1" t="s">
        <v>246</v>
      </c>
      <c r="J4279" s="1"/>
      <c r="K4279" s="1"/>
    </row>
    <row r="4280" spans="1:11" x14ac:dyDescent="0.2">
      <c r="A4280" s="1">
        <v>4279</v>
      </c>
      <c r="B4280" s="1" t="s">
        <v>361</v>
      </c>
      <c r="C4280" s="1">
        <v>86</v>
      </c>
      <c r="D4280" s="1" t="s">
        <v>362</v>
      </c>
      <c r="E4280" s="1" t="s">
        <v>188</v>
      </c>
      <c r="F4280" s="1" t="s">
        <v>1</v>
      </c>
      <c r="G4280" s="1" t="s">
        <v>353</v>
      </c>
      <c r="H4280" s="1" t="s">
        <v>247</v>
      </c>
      <c r="I4280" s="1" t="s">
        <v>248</v>
      </c>
      <c r="J4280" s="1"/>
      <c r="K4280" s="1"/>
    </row>
    <row r="4281" spans="1:11" x14ac:dyDescent="0.2">
      <c r="A4281" s="1">
        <v>4280</v>
      </c>
      <c r="B4281" s="1" t="s">
        <v>361</v>
      </c>
      <c r="C4281" s="1">
        <v>86</v>
      </c>
      <c r="D4281" s="1" t="s">
        <v>362</v>
      </c>
      <c r="E4281" s="1" t="s">
        <v>188</v>
      </c>
      <c r="F4281" s="1" t="s">
        <v>1</v>
      </c>
      <c r="G4281" s="1" t="s">
        <v>353</v>
      </c>
      <c r="H4281" s="1" t="s">
        <v>249</v>
      </c>
      <c r="I4281" s="1" t="s">
        <v>250</v>
      </c>
      <c r="J4281" s="1"/>
      <c r="K4281" s="1"/>
    </row>
    <row r="4282" spans="1:11" x14ac:dyDescent="0.2">
      <c r="A4282" s="1">
        <v>4281</v>
      </c>
      <c r="B4282" s="1" t="s">
        <v>361</v>
      </c>
      <c r="C4282" s="1">
        <v>86</v>
      </c>
      <c r="D4282" s="1" t="s">
        <v>362</v>
      </c>
      <c r="E4282" s="1" t="s">
        <v>188</v>
      </c>
      <c r="F4282" s="1" t="s">
        <v>1</v>
      </c>
      <c r="G4282" s="1" t="s">
        <v>353</v>
      </c>
      <c r="H4282" s="1" t="s">
        <v>251</v>
      </c>
      <c r="I4282" s="1" t="s">
        <v>252</v>
      </c>
      <c r="J4282" s="1"/>
      <c r="K4282" s="1"/>
    </row>
    <row r="4283" spans="1:11" x14ac:dyDescent="0.2">
      <c r="A4283" s="1">
        <v>4282</v>
      </c>
      <c r="B4283" s="1" t="s">
        <v>361</v>
      </c>
      <c r="C4283" s="1">
        <v>86</v>
      </c>
      <c r="D4283" s="1" t="s">
        <v>362</v>
      </c>
      <c r="E4283" s="1" t="s">
        <v>188</v>
      </c>
      <c r="F4283" s="1" t="s">
        <v>1</v>
      </c>
      <c r="G4283" s="1" t="s">
        <v>353</v>
      </c>
      <c r="H4283" s="1" t="s">
        <v>253</v>
      </c>
      <c r="I4283" s="1" t="s">
        <v>254</v>
      </c>
      <c r="J4283" s="1"/>
      <c r="K4283" s="1">
        <v>23521.62</v>
      </c>
    </row>
    <row r="4284" spans="1:11" x14ac:dyDescent="0.2">
      <c r="A4284" s="1">
        <v>4283</v>
      </c>
      <c r="B4284" s="1" t="s">
        <v>361</v>
      </c>
      <c r="C4284" s="1">
        <v>86</v>
      </c>
      <c r="D4284" s="1" t="s">
        <v>362</v>
      </c>
      <c r="E4284" s="1" t="s">
        <v>188</v>
      </c>
      <c r="F4284" s="1" t="s">
        <v>1</v>
      </c>
      <c r="G4284" s="1" t="s">
        <v>353</v>
      </c>
      <c r="H4284" s="1" t="s">
        <v>255</v>
      </c>
      <c r="I4284" s="1" t="s">
        <v>256</v>
      </c>
      <c r="J4284" s="1"/>
      <c r="K4284" s="1"/>
    </row>
    <row r="4285" spans="1:11" x14ac:dyDescent="0.2">
      <c r="A4285" s="1">
        <v>4284</v>
      </c>
      <c r="B4285" s="1" t="s">
        <v>361</v>
      </c>
      <c r="C4285" s="1">
        <v>86</v>
      </c>
      <c r="D4285" s="1" t="s">
        <v>362</v>
      </c>
      <c r="E4285" s="1" t="s">
        <v>188</v>
      </c>
      <c r="F4285" s="1" t="s">
        <v>1</v>
      </c>
      <c r="G4285" s="1" t="s">
        <v>353</v>
      </c>
      <c r="H4285" s="1" t="s">
        <v>257</v>
      </c>
      <c r="I4285" s="1" t="s">
        <v>258</v>
      </c>
      <c r="J4285" s="1"/>
      <c r="K4285" s="1"/>
    </row>
    <row r="4286" spans="1:11" x14ac:dyDescent="0.2">
      <c r="A4286" s="1">
        <v>4285</v>
      </c>
      <c r="B4286" s="1" t="s">
        <v>361</v>
      </c>
      <c r="C4286" s="1">
        <v>86</v>
      </c>
      <c r="D4286" s="1" t="s">
        <v>362</v>
      </c>
      <c r="E4286" s="1" t="s">
        <v>188</v>
      </c>
      <c r="F4286" s="1" t="s">
        <v>8</v>
      </c>
      <c r="G4286" s="1" t="s">
        <v>353</v>
      </c>
      <c r="H4286" s="1" t="s">
        <v>259</v>
      </c>
      <c r="I4286" s="1" t="s">
        <v>260</v>
      </c>
      <c r="J4286" s="1"/>
      <c r="K4286" s="1">
        <v>33655.89</v>
      </c>
    </row>
    <row r="4287" spans="1:11" x14ac:dyDescent="0.2">
      <c r="A4287" s="1">
        <v>4286</v>
      </c>
      <c r="B4287" s="1" t="s">
        <v>361</v>
      </c>
      <c r="C4287" s="1">
        <v>86</v>
      </c>
      <c r="D4287" s="1" t="s">
        <v>362</v>
      </c>
      <c r="E4287" s="1" t="s">
        <v>188</v>
      </c>
      <c r="F4287" s="1" t="s">
        <v>1</v>
      </c>
      <c r="G4287" s="1" t="s">
        <v>353</v>
      </c>
      <c r="H4287" s="1" t="s">
        <v>261</v>
      </c>
      <c r="I4287" s="1" t="s">
        <v>262</v>
      </c>
      <c r="J4287" s="1"/>
      <c r="K4287" s="1"/>
    </row>
    <row r="4288" spans="1:11" x14ac:dyDescent="0.2">
      <c r="A4288" s="1">
        <v>4287</v>
      </c>
      <c r="B4288" s="1" t="s">
        <v>361</v>
      </c>
      <c r="C4288" s="1">
        <v>86</v>
      </c>
      <c r="D4288" s="1" t="s">
        <v>362</v>
      </c>
      <c r="E4288" s="1" t="s">
        <v>188</v>
      </c>
      <c r="F4288" s="1" t="s">
        <v>1</v>
      </c>
      <c r="G4288" s="1" t="s">
        <v>353</v>
      </c>
      <c r="H4288" s="1" t="s">
        <v>263</v>
      </c>
      <c r="I4288" s="1" t="s">
        <v>264</v>
      </c>
      <c r="J4288" s="1"/>
      <c r="K4288" s="1"/>
    </row>
    <row r="4289" spans="1:11" x14ac:dyDescent="0.2">
      <c r="A4289" s="1">
        <v>4288</v>
      </c>
      <c r="B4289" s="1" t="s">
        <v>361</v>
      </c>
      <c r="C4289" s="1">
        <v>86</v>
      </c>
      <c r="D4289" s="1" t="s">
        <v>362</v>
      </c>
      <c r="E4289" s="1" t="s">
        <v>188</v>
      </c>
      <c r="F4289" s="1" t="s">
        <v>1</v>
      </c>
      <c r="G4289" s="1" t="s">
        <v>353</v>
      </c>
      <c r="H4289" s="1" t="s">
        <v>265</v>
      </c>
      <c r="I4289" s="1" t="s">
        <v>266</v>
      </c>
      <c r="J4289" s="1"/>
      <c r="K4289" s="1"/>
    </row>
    <row r="4290" spans="1:11" x14ac:dyDescent="0.2">
      <c r="A4290" s="1">
        <v>4289</v>
      </c>
      <c r="B4290" s="1" t="s">
        <v>361</v>
      </c>
      <c r="C4290" s="1">
        <v>86</v>
      </c>
      <c r="D4290" s="1" t="s">
        <v>362</v>
      </c>
      <c r="E4290" s="1" t="s">
        <v>188</v>
      </c>
      <c r="F4290" s="1" t="s">
        <v>1</v>
      </c>
      <c r="G4290" s="1" t="s">
        <v>353</v>
      </c>
      <c r="H4290" s="1" t="s">
        <v>267</v>
      </c>
      <c r="I4290" s="1" t="s">
        <v>268</v>
      </c>
      <c r="J4290" s="1"/>
      <c r="K4290" s="1">
        <v>2238.56</v>
      </c>
    </row>
    <row r="4291" spans="1:11" x14ac:dyDescent="0.2">
      <c r="A4291" s="1">
        <v>4290</v>
      </c>
      <c r="B4291" s="1" t="s">
        <v>361</v>
      </c>
      <c r="C4291" s="1">
        <v>86</v>
      </c>
      <c r="D4291" s="1" t="s">
        <v>362</v>
      </c>
      <c r="E4291" s="1" t="s">
        <v>188</v>
      </c>
      <c r="F4291" s="1" t="s">
        <v>1</v>
      </c>
      <c r="G4291" s="1" t="s">
        <v>353</v>
      </c>
      <c r="H4291" s="1" t="s">
        <v>269</v>
      </c>
      <c r="I4291" s="1" t="s">
        <v>270</v>
      </c>
      <c r="J4291" s="1"/>
      <c r="K4291" s="1"/>
    </row>
    <row r="4292" spans="1:11" x14ac:dyDescent="0.2">
      <c r="A4292" s="1">
        <v>4291</v>
      </c>
      <c r="B4292" s="1" t="s">
        <v>361</v>
      </c>
      <c r="C4292" s="1">
        <v>86</v>
      </c>
      <c r="D4292" s="1" t="s">
        <v>362</v>
      </c>
      <c r="E4292" s="1" t="s">
        <v>188</v>
      </c>
      <c r="F4292" s="1" t="s">
        <v>1</v>
      </c>
      <c r="G4292" s="1" t="s">
        <v>353</v>
      </c>
      <c r="H4292" s="1" t="s">
        <v>271</v>
      </c>
      <c r="I4292" s="1" t="s">
        <v>272</v>
      </c>
      <c r="J4292" s="1"/>
      <c r="K4292" s="1"/>
    </row>
    <row r="4293" spans="1:11" x14ac:dyDescent="0.2">
      <c r="A4293" s="1">
        <v>4292</v>
      </c>
      <c r="B4293" s="1" t="s">
        <v>361</v>
      </c>
      <c r="C4293" s="1">
        <v>86</v>
      </c>
      <c r="D4293" s="1" t="s">
        <v>362</v>
      </c>
      <c r="E4293" s="1" t="s">
        <v>188</v>
      </c>
      <c r="F4293" s="1" t="s">
        <v>8</v>
      </c>
      <c r="G4293" s="1" t="s">
        <v>353</v>
      </c>
      <c r="H4293" s="1" t="s">
        <v>273</v>
      </c>
      <c r="I4293" s="1" t="s">
        <v>274</v>
      </c>
      <c r="J4293" s="1"/>
      <c r="K4293" s="1">
        <v>2238.56</v>
      </c>
    </row>
    <row r="4294" spans="1:11" x14ac:dyDescent="0.2">
      <c r="A4294" s="1">
        <v>4293</v>
      </c>
      <c r="B4294" s="1" t="s">
        <v>361</v>
      </c>
      <c r="C4294" s="1">
        <v>86</v>
      </c>
      <c r="D4294" s="1" t="s">
        <v>362</v>
      </c>
      <c r="E4294" s="1" t="s">
        <v>188</v>
      </c>
      <c r="F4294" s="1" t="s">
        <v>1</v>
      </c>
      <c r="G4294" s="1" t="s">
        <v>353</v>
      </c>
      <c r="H4294" s="1" t="s">
        <v>275</v>
      </c>
      <c r="I4294" s="1" t="s">
        <v>276</v>
      </c>
      <c r="J4294" s="1"/>
      <c r="K4294" s="1">
        <v>36073</v>
      </c>
    </row>
    <row r="4295" spans="1:11" x14ac:dyDescent="0.2">
      <c r="A4295" s="1">
        <v>4294</v>
      </c>
      <c r="B4295" s="1" t="s">
        <v>361</v>
      </c>
      <c r="C4295" s="1">
        <v>86</v>
      </c>
      <c r="D4295" s="1" t="s">
        <v>362</v>
      </c>
      <c r="E4295" s="1" t="s">
        <v>188</v>
      </c>
      <c r="F4295" s="1" t="s">
        <v>8</v>
      </c>
      <c r="G4295" s="1" t="s">
        <v>353</v>
      </c>
      <c r="H4295" s="1" t="s">
        <v>277</v>
      </c>
      <c r="I4295" s="1" t="s">
        <v>278</v>
      </c>
      <c r="J4295" s="1"/>
      <c r="K4295" s="1">
        <v>323568.08999999997</v>
      </c>
    </row>
    <row r="4296" spans="1:11" x14ac:dyDescent="0.2">
      <c r="A4296" s="1">
        <v>4295</v>
      </c>
      <c r="B4296" s="1" t="s">
        <v>361</v>
      </c>
      <c r="C4296" s="1">
        <v>86</v>
      </c>
      <c r="D4296" s="1" t="s">
        <v>362</v>
      </c>
      <c r="E4296" s="1" t="s">
        <v>188</v>
      </c>
      <c r="F4296" s="1" t="s">
        <v>1</v>
      </c>
      <c r="G4296" s="1" t="s">
        <v>353</v>
      </c>
      <c r="H4296" s="1" t="s">
        <v>279</v>
      </c>
      <c r="I4296" s="1" t="s">
        <v>280</v>
      </c>
      <c r="J4296" s="1"/>
      <c r="K4296" s="1"/>
    </row>
    <row r="4297" spans="1:11" x14ac:dyDescent="0.2">
      <c r="A4297" s="1">
        <v>4296</v>
      </c>
      <c r="B4297" s="1" t="s">
        <v>361</v>
      </c>
      <c r="C4297" s="1">
        <v>86</v>
      </c>
      <c r="D4297" s="1" t="s">
        <v>362</v>
      </c>
      <c r="E4297" s="1" t="s">
        <v>188</v>
      </c>
      <c r="F4297" s="1" t="s">
        <v>1</v>
      </c>
      <c r="G4297" s="1" t="s">
        <v>353</v>
      </c>
      <c r="H4297" s="1" t="s">
        <v>281</v>
      </c>
      <c r="I4297" s="1" t="s">
        <v>282</v>
      </c>
      <c r="J4297" s="1"/>
      <c r="K4297" s="1"/>
    </row>
    <row r="4298" spans="1:11" x14ac:dyDescent="0.2">
      <c r="A4298" s="1">
        <v>4297</v>
      </c>
      <c r="B4298" s="1" t="s">
        <v>361</v>
      </c>
      <c r="C4298" s="1">
        <v>86</v>
      </c>
      <c r="D4298" s="1" t="s">
        <v>362</v>
      </c>
      <c r="E4298" s="1" t="s">
        <v>188</v>
      </c>
      <c r="F4298" s="1" t="s">
        <v>8</v>
      </c>
      <c r="G4298" s="1" t="s">
        <v>353</v>
      </c>
      <c r="H4298" s="1" t="s">
        <v>283</v>
      </c>
      <c r="I4298" s="1" t="s">
        <v>284</v>
      </c>
      <c r="J4298" s="1"/>
      <c r="K4298" s="1">
        <v>323568.08999999997</v>
      </c>
    </row>
    <row r="4299" spans="1:11" x14ac:dyDescent="0.2">
      <c r="A4299" s="1">
        <v>4298</v>
      </c>
      <c r="B4299" s="1" t="s">
        <v>361</v>
      </c>
      <c r="C4299" s="1">
        <v>86</v>
      </c>
      <c r="D4299" s="1" t="s">
        <v>362</v>
      </c>
      <c r="E4299" s="1" t="s">
        <v>188</v>
      </c>
      <c r="F4299" s="1" t="s">
        <v>8</v>
      </c>
      <c r="G4299" s="1" t="s">
        <v>353</v>
      </c>
      <c r="H4299" s="1" t="s">
        <v>285</v>
      </c>
      <c r="I4299" s="1" t="s">
        <v>286</v>
      </c>
      <c r="J4299" s="1"/>
      <c r="K4299" s="1">
        <v>323437.8</v>
      </c>
    </row>
    <row r="4300" spans="1:11" x14ac:dyDescent="0.2">
      <c r="A4300" s="1">
        <v>4299</v>
      </c>
      <c r="B4300" s="1" t="s">
        <v>361</v>
      </c>
      <c r="C4300" s="1">
        <v>86</v>
      </c>
      <c r="D4300" s="1" t="s">
        <v>362</v>
      </c>
      <c r="E4300" s="1" t="s">
        <v>188</v>
      </c>
      <c r="F4300" s="1" t="s">
        <v>1</v>
      </c>
      <c r="G4300" s="1" t="s">
        <v>353</v>
      </c>
      <c r="H4300" s="1" t="s">
        <v>287</v>
      </c>
      <c r="I4300" s="1" t="s">
        <v>288</v>
      </c>
      <c r="J4300" s="1"/>
      <c r="K4300" s="1">
        <v>-130.28999999997905</v>
      </c>
    </row>
    <row r="4301" spans="1:11" x14ac:dyDescent="0.2">
      <c r="A4301" s="1">
        <v>4300</v>
      </c>
      <c r="B4301" s="1" t="s">
        <v>361</v>
      </c>
      <c r="C4301" s="1">
        <v>86</v>
      </c>
      <c r="D4301" s="1" t="s">
        <v>362</v>
      </c>
      <c r="E4301" s="1" t="s">
        <v>289</v>
      </c>
      <c r="F4301" s="1" t="s">
        <v>1</v>
      </c>
      <c r="G4301" s="1" t="s">
        <v>353</v>
      </c>
      <c r="H4301" s="1" t="s">
        <v>290</v>
      </c>
      <c r="I4301" s="1" t="s">
        <v>291</v>
      </c>
      <c r="J4301" s="1"/>
      <c r="K4301" s="1"/>
    </row>
    <row r="4302" spans="1:11" x14ac:dyDescent="0.2">
      <c r="A4302" s="1">
        <v>4301</v>
      </c>
      <c r="B4302" s="1" t="s">
        <v>361</v>
      </c>
      <c r="C4302" s="1">
        <v>86</v>
      </c>
      <c r="D4302" s="1" t="s">
        <v>362</v>
      </c>
      <c r="E4302" s="1" t="s">
        <v>289</v>
      </c>
      <c r="F4302" s="1" t="s">
        <v>1</v>
      </c>
      <c r="G4302" s="1" t="s">
        <v>353</v>
      </c>
      <c r="H4302" s="1" t="s">
        <v>292</v>
      </c>
      <c r="I4302" s="1" t="s">
        <v>293</v>
      </c>
      <c r="J4302" s="1"/>
      <c r="K4302" s="1"/>
    </row>
    <row r="4303" spans="1:11" x14ac:dyDescent="0.2">
      <c r="A4303" s="1">
        <v>4302</v>
      </c>
      <c r="B4303" s="1" t="s">
        <v>361</v>
      </c>
      <c r="C4303" s="1">
        <v>86</v>
      </c>
      <c r="D4303" s="1" t="s">
        <v>362</v>
      </c>
      <c r="E4303" s="1" t="s">
        <v>289</v>
      </c>
      <c r="F4303" s="1" t="s">
        <v>1</v>
      </c>
      <c r="G4303" s="1" t="s">
        <v>353</v>
      </c>
      <c r="H4303" s="1" t="s">
        <v>294</v>
      </c>
      <c r="I4303" s="1" t="s">
        <v>295</v>
      </c>
      <c r="J4303" s="1"/>
      <c r="K4303" s="1"/>
    </row>
    <row r="4304" spans="1:11" x14ac:dyDescent="0.2">
      <c r="A4304" s="1">
        <v>4303</v>
      </c>
      <c r="B4304" s="1" t="s">
        <v>361</v>
      </c>
      <c r="C4304" s="1">
        <v>86</v>
      </c>
      <c r="D4304" s="1" t="s">
        <v>362</v>
      </c>
      <c r="E4304" s="1" t="s">
        <v>289</v>
      </c>
      <c r="F4304" s="1" t="s">
        <v>1</v>
      </c>
      <c r="G4304" s="1" t="s">
        <v>353</v>
      </c>
      <c r="H4304" s="1" t="s">
        <v>296</v>
      </c>
      <c r="I4304" s="1" t="s">
        <v>297</v>
      </c>
      <c r="J4304" s="1"/>
      <c r="K4304" s="1"/>
    </row>
    <row r="4305" spans="1:11" x14ac:dyDescent="0.2">
      <c r="A4305" s="1">
        <v>4304</v>
      </c>
      <c r="B4305" s="1" t="s">
        <v>361</v>
      </c>
      <c r="C4305" s="1">
        <v>86</v>
      </c>
      <c r="D4305" s="1" t="s">
        <v>362</v>
      </c>
      <c r="E4305" s="1" t="s">
        <v>289</v>
      </c>
      <c r="F4305" s="1" t="s">
        <v>1</v>
      </c>
      <c r="G4305" s="1" t="s">
        <v>353</v>
      </c>
      <c r="H4305" s="1" t="s">
        <v>298</v>
      </c>
      <c r="I4305" s="1" t="s">
        <v>299</v>
      </c>
      <c r="J4305" s="1"/>
      <c r="K4305" s="1"/>
    </row>
    <row r="4306" spans="1:11" x14ac:dyDescent="0.2">
      <c r="A4306" s="1">
        <v>4305</v>
      </c>
      <c r="B4306" s="1" t="s">
        <v>361</v>
      </c>
      <c r="C4306" s="1">
        <v>86</v>
      </c>
      <c r="D4306" s="1" t="s">
        <v>362</v>
      </c>
      <c r="E4306" s="1" t="s">
        <v>289</v>
      </c>
      <c r="F4306" s="1" t="s">
        <v>1</v>
      </c>
      <c r="G4306" s="1" t="s">
        <v>353</v>
      </c>
      <c r="H4306" s="1" t="s">
        <v>300</v>
      </c>
      <c r="I4306" s="1" t="s">
        <v>301</v>
      </c>
      <c r="J4306" s="1"/>
      <c r="K4306" s="1"/>
    </row>
    <row r="4307" spans="1:11" x14ac:dyDescent="0.2">
      <c r="A4307" s="1">
        <v>4306</v>
      </c>
      <c r="B4307" s="1" t="s">
        <v>361</v>
      </c>
      <c r="C4307" s="1">
        <v>86</v>
      </c>
      <c r="D4307" s="1" t="s">
        <v>362</v>
      </c>
      <c r="E4307" s="1" t="s">
        <v>289</v>
      </c>
      <c r="F4307" s="1" t="s">
        <v>1</v>
      </c>
      <c r="G4307" s="1" t="s">
        <v>353</v>
      </c>
      <c r="H4307" s="1" t="s">
        <v>302</v>
      </c>
      <c r="I4307" s="1" t="s">
        <v>303</v>
      </c>
      <c r="J4307" s="1"/>
      <c r="K4307" s="1"/>
    </row>
    <row r="4308" spans="1:11" x14ac:dyDescent="0.2">
      <c r="A4308" s="1">
        <v>4307</v>
      </c>
      <c r="B4308" s="1" t="s">
        <v>361</v>
      </c>
      <c r="C4308" s="1">
        <v>86</v>
      </c>
      <c r="D4308" s="1" t="s">
        <v>362</v>
      </c>
      <c r="E4308" s="1" t="s">
        <v>289</v>
      </c>
      <c r="F4308" s="1" t="s">
        <v>8</v>
      </c>
      <c r="G4308" s="1" t="s">
        <v>353</v>
      </c>
      <c r="H4308" s="1" t="s">
        <v>304</v>
      </c>
      <c r="I4308" s="1" t="s">
        <v>305</v>
      </c>
      <c r="J4308" s="1"/>
      <c r="K4308" s="1"/>
    </row>
    <row r="4309" spans="1:11" x14ac:dyDescent="0.2">
      <c r="A4309" s="1">
        <v>4308</v>
      </c>
      <c r="B4309" s="1" t="s">
        <v>361</v>
      </c>
      <c r="C4309" s="1">
        <v>86</v>
      </c>
      <c r="D4309" s="1" t="s">
        <v>362</v>
      </c>
      <c r="E4309" s="1" t="s">
        <v>289</v>
      </c>
      <c r="F4309" s="1" t="s">
        <v>8</v>
      </c>
      <c r="G4309" s="1" t="s">
        <v>353</v>
      </c>
      <c r="H4309" s="1" t="s">
        <v>306</v>
      </c>
      <c r="I4309" s="1" t="s">
        <v>307</v>
      </c>
      <c r="J4309" s="1"/>
      <c r="K4309" s="1"/>
    </row>
    <row r="4310" spans="1:11" x14ac:dyDescent="0.2">
      <c r="A4310" s="1">
        <v>4309</v>
      </c>
      <c r="B4310" s="1" t="s">
        <v>361</v>
      </c>
      <c r="C4310" s="1">
        <v>86</v>
      </c>
      <c r="D4310" s="1" t="s">
        <v>362</v>
      </c>
      <c r="E4310" s="1" t="s">
        <v>289</v>
      </c>
      <c r="F4310" s="1" t="s">
        <v>1</v>
      </c>
      <c r="G4310" s="1" t="s">
        <v>353</v>
      </c>
      <c r="H4310" s="1" t="s">
        <v>308</v>
      </c>
      <c r="I4310" s="1" t="s">
        <v>309</v>
      </c>
      <c r="J4310" s="1"/>
      <c r="K4310" s="1"/>
    </row>
    <row r="4311" spans="1:11" x14ac:dyDescent="0.2">
      <c r="A4311" s="1">
        <v>4310</v>
      </c>
      <c r="B4311" s="1" t="s">
        <v>361</v>
      </c>
      <c r="C4311" s="1">
        <v>86</v>
      </c>
      <c r="D4311" s="1" t="s">
        <v>362</v>
      </c>
      <c r="E4311" s="1" t="s">
        <v>289</v>
      </c>
      <c r="F4311" s="1" t="s">
        <v>1</v>
      </c>
      <c r="G4311" s="1" t="s">
        <v>353</v>
      </c>
      <c r="H4311" s="1" t="s">
        <v>310</v>
      </c>
      <c r="I4311" s="1" t="s">
        <v>311</v>
      </c>
      <c r="J4311" s="1"/>
      <c r="K4311" s="1"/>
    </row>
    <row r="4312" spans="1:11" x14ac:dyDescent="0.2">
      <c r="A4312" s="1">
        <v>4311</v>
      </c>
      <c r="B4312" s="1" t="s">
        <v>361</v>
      </c>
      <c r="C4312" s="1">
        <v>86</v>
      </c>
      <c r="D4312" s="1" t="s">
        <v>362</v>
      </c>
      <c r="E4312" s="1" t="s">
        <v>289</v>
      </c>
      <c r="F4312" s="1" t="s">
        <v>1</v>
      </c>
      <c r="G4312" s="1" t="s">
        <v>353</v>
      </c>
      <c r="H4312" s="1" t="s">
        <v>312</v>
      </c>
      <c r="I4312" s="1" t="s">
        <v>313</v>
      </c>
      <c r="J4312" s="1"/>
      <c r="K4312" s="1"/>
    </row>
    <row r="4313" spans="1:11" x14ac:dyDescent="0.2">
      <c r="A4313" s="1">
        <v>4312</v>
      </c>
      <c r="B4313" s="1" t="s">
        <v>363</v>
      </c>
      <c r="C4313" s="1">
        <v>88</v>
      </c>
      <c r="D4313" s="1" t="s">
        <v>364</v>
      </c>
      <c r="E4313" s="1" t="s">
        <v>0</v>
      </c>
      <c r="F4313" s="1" t="s">
        <v>1</v>
      </c>
      <c r="G4313" s="1" t="s">
        <v>353</v>
      </c>
      <c r="H4313" s="1" t="s">
        <v>2</v>
      </c>
      <c r="I4313" s="1" t="s">
        <v>3</v>
      </c>
      <c r="J4313" s="1"/>
      <c r="K4313" s="1"/>
    </row>
    <row r="4314" spans="1:11" x14ac:dyDescent="0.2">
      <c r="A4314" s="1">
        <v>4313</v>
      </c>
      <c r="B4314" s="1" t="s">
        <v>363</v>
      </c>
      <c r="C4314" s="1">
        <v>88</v>
      </c>
      <c r="D4314" s="1" t="s">
        <v>364</v>
      </c>
      <c r="E4314" s="1" t="s">
        <v>0</v>
      </c>
      <c r="F4314" s="1" t="s">
        <v>1</v>
      </c>
      <c r="G4314" s="1" t="s">
        <v>353</v>
      </c>
      <c r="H4314" s="1" t="s">
        <v>4</v>
      </c>
      <c r="I4314" s="1" t="s">
        <v>5</v>
      </c>
      <c r="J4314" s="1"/>
      <c r="K4314" s="1"/>
    </row>
    <row r="4315" spans="1:11" x14ac:dyDescent="0.2">
      <c r="A4315" s="1">
        <v>4314</v>
      </c>
      <c r="B4315" s="1" t="s">
        <v>363</v>
      </c>
      <c r="C4315" s="1">
        <v>88</v>
      </c>
      <c r="D4315" s="1" t="s">
        <v>364</v>
      </c>
      <c r="E4315" s="1" t="s">
        <v>0</v>
      </c>
      <c r="F4315" s="1" t="s">
        <v>1</v>
      </c>
      <c r="G4315" s="1" t="s">
        <v>353</v>
      </c>
      <c r="H4315" s="1" t="s">
        <v>6</v>
      </c>
      <c r="I4315" s="1" t="s">
        <v>7</v>
      </c>
      <c r="J4315" s="1"/>
      <c r="K4315" s="1"/>
    </row>
    <row r="4316" spans="1:11" x14ac:dyDescent="0.2">
      <c r="A4316" s="1">
        <v>4315</v>
      </c>
      <c r="B4316" s="1" t="s">
        <v>363</v>
      </c>
      <c r="C4316" s="1">
        <v>88</v>
      </c>
      <c r="D4316" s="1" t="s">
        <v>364</v>
      </c>
      <c r="E4316" s="1" t="s">
        <v>0</v>
      </c>
      <c r="F4316" s="1" t="s">
        <v>8</v>
      </c>
      <c r="G4316" s="1" t="s">
        <v>353</v>
      </c>
      <c r="H4316" s="1" t="s">
        <v>9</v>
      </c>
      <c r="I4316" s="1" t="s">
        <v>10</v>
      </c>
      <c r="J4316" s="1"/>
      <c r="K4316" s="1">
        <v>0</v>
      </c>
    </row>
    <row r="4317" spans="1:11" x14ac:dyDescent="0.2">
      <c r="A4317" s="1">
        <v>4316</v>
      </c>
      <c r="B4317" s="1" t="s">
        <v>363</v>
      </c>
      <c r="C4317" s="1">
        <v>88</v>
      </c>
      <c r="D4317" s="1" t="s">
        <v>364</v>
      </c>
      <c r="E4317" s="1" t="s">
        <v>0</v>
      </c>
      <c r="F4317" s="1" t="s">
        <v>1</v>
      </c>
      <c r="G4317" s="1" t="s">
        <v>353</v>
      </c>
      <c r="H4317" s="1" t="s">
        <v>11</v>
      </c>
      <c r="I4317" s="1" t="s">
        <v>12</v>
      </c>
      <c r="J4317" s="1"/>
      <c r="K4317" s="1"/>
    </row>
    <row r="4318" spans="1:11" x14ac:dyDescent="0.2">
      <c r="A4318" s="1">
        <v>4317</v>
      </c>
      <c r="B4318" s="1" t="s">
        <v>363</v>
      </c>
      <c r="C4318" s="1">
        <v>88</v>
      </c>
      <c r="D4318" s="1" t="s">
        <v>364</v>
      </c>
      <c r="E4318" s="1" t="s">
        <v>0</v>
      </c>
      <c r="F4318" s="1" t="s">
        <v>1</v>
      </c>
      <c r="G4318" s="1" t="s">
        <v>353</v>
      </c>
      <c r="H4318" s="1" t="s">
        <v>13</v>
      </c>
      <c r="I4318" s="1" t="s">
        <v>14</v>
      </c>
      <c r="J4318" s="1"/>
      <c r="K4318" s="1"/>
    </row>
    <row r="4319" spans="1:11" x14ac:dyDescent="0.2">
      <c r="A4319" s="1">
        <v>4318</v>
      </c>
      <c r="B4319" s="1" t="s">
        <v>363</v>
      </c>
      <c r="C4319" s="1">
        <v>88</v>
      </c>
      <c r="D4319" s="1" t="s">
        <v>364</v>
      </c>
      <c r="E4319" s="1" t="s">
        <v>0</v>
      </c>
      <c r="F4319" s="1" t="s">
        <v>8</v>
      </c>
      <c r="G4319" s="1" t="s">
        <v>353</v>
      </c>
      <c r="H4319" s="1" t="s">
        <v>15</v>
      </c>
      <c r="I4319" s="1" t="s">
        <v>16</v>
      </c>
      <c r="J4319" s="1"/>
      <c r="K4319" s="1">
        <v>0</v>
      </c>
    </row>
    <row r="4320" spans="1:11" x14ac:dyDescent="0.2">
      <c r="A4320" s="1">
        <v>4319</v>
      </c>
      <c r="B4320" s="1" t="s">
        <v>363</v>
      </c>
      <c r="C4320" s="1">
        <v>88</v>
      </c>
      <c r="D4320" s="1" t="s">
        <v>364</v>
      </c>
      <c r="E4320" s="1" t="s">
        <v>0</v>
      </c>
      <c r="F4320" s="1" t="s">
        <v>1</v>
      </c>
      <c r="G4320" s="1" t="s">
        <v>353</v>
      </c>
      <c r="H4320" s="1" t="s">
        <v>17</v>
      </c>
      <c r="I4320" s="1" t="s">
        <v>18</v>
      </c>
      <c r="J4320" s="1"/>
      <c r="K4320" s="1"/>
    </row>
    <row r="4321" spans="1:11" x14ac:dyDescent="0.2">
      <c r="A4321" s="1">
        <v>4320</v>
      </c>
      <c r="B4321" s="1" t="s">
        <v>363</v>
      </c>
      <c r="C4321" s="1">
        <v>88</v>
      </c>
      <c r="D4321" s="1" t="s">
        <v>364</v>
      </c>
      <c r="E4321" s="1" t="s">
        <v>0</v>
      </c>
      <c r="F4321" s="1" t="s">
        <v>1</v>
      </c>
      <c r="G4321" s="1" t="s">
        <v>353</v>
      </c>
      <c r="H4321" s="1" t="s">
        <v>19</v>
      </c>
      <c r="I4321" s="1" t="s">
        <v>20</v>
      </c>
      <c r="J4321" s="1"/>
      <c r="K4321" s="1"/>
    </row>
    <row r="4322" spans="1:11" x14ac:dyDescent="0.2">
      <c r="A4322" s="1">
        <v>4321</v>
      </c>
      <c r="B4322" s="1" t="s">
        <v>363</v>
      </c>
      <c r="C4322" s="1">
        <v>88</v>
      </c>
      <c r="D4322" s="1" t="s">
        <v>364</v>
      </c>
      <c r="E4322" s="1" t="s">
        <v>0</v>
      </c>
      <c r="F4322" s="1" t="s">
        <v>1</v>
      </c>
      <c r="G4322" s="1" t="s">
        <v>353</v>
      </c>
      <c r="H4322" s="1" t="s">
        <v>21</v>
      </c>
      <c r="I4322" s="1" t="s">
        <v>22</v>
      </c>
      <c r="J4322" s="1"/>
      <c r="K4322" s="1"/>
    </row>
    <row r="4323" spans="1:11" x14ac:dyDescent="0.2">
      <c r="A4323" s="1">
        <v>4322</v>
      </c>
      <c r="B4323" s="1" t="s">
        <v>363</v>
      </c>
      <c r="C4323" s="1">
        <v>88</v>
      </c>
      <c r="D4323" s="1" t="s">
        <v>364</v>
      </c>
      <c r="E4323" s="1" t="s">
        <v>0</v>
      </c>
      <c r="F4323" s="1" t="s">
        <v>1</v>
      </c>
      <c r="G4323" s="1" t="s">
        <v>353</v>
      </c>
      <c r="H4323" s="1" t="s">
        <v>23</v>
      </c>
      <c r="I4323" s="1" t="s">
        <v>24</v>
      </c>
      <c r="J4323" s="1"/>
      <c r="K4323" s="1">
        <v>327701.7</v>
      </c>
    </row>
    <row r="4324" spans="1:11" x14ac:dyDescent="0.2">
      <c r="A4324" s="1">
        <v>4323</v>
      </c>
      <c r="B4324" s="1" t="s">
        <v>363</v>
      </c>
      <c r="C4324" s="1">
        <v>88</v>
      </c>
      <c r="D4324" s="1" t="s">
        <v>364</v>
      </c>
      <c r="E4324" s="1" t="s">
        <v>0</v>
      </c>
      <c r="F4324" s="1" t="s">
        <v>1</v>
      </c>
      <c r="G4324" s="1" t="s">
        <v>353</v>
      </c>
      <c r="H4324" s="1" t="s">
        <v>25</v>
      </c>
      <c r="I4324" s="1" t="s">
        <v>26</v>
      </c>
      <c r="J4324" s="1"/>
      <c r="K4324" s="1"/>
    </row>
    <row r="4325" spans="1:11" x14ac:dyDescent="0.2">
      <c r="A4325" s="1">
        <v>4324</v>
      </c>
      <c r="B4325" s="1" t="s">
        <v>363</v>
      </c>
      <c r="C4325" s="1">
        <v>88</v>
      </c>
      <c r="D4325" s="1" t="s">
        <v>364</v>
      </c>
      <c r="E4325" s="1" t="s">
        <v>0</v>
      </c>
      <c r="F4325" s="1" t="s">
        <v>1</v>
      </c>
      <c r="G4325" s="1" t="s">
        <v>353</v>
      </c>
      <c r="H4325" s="1" t="s">
        <v>27</v>
      </c>
      <c r="I4325" s="1" t="s">
        <v>28</v>
      </c>
      <c r="J4325" s="1"/>
      <c r="K4325" s="1"/>
    </row>
    <row r="4326" spans="1:11" x14ac:dyDescent="0.2">
      <c r="A4326" s="1">
        <v>4325</v>
      </c>
      <c r="B4326" s="1" t="s">
        <v>363</v>
      </c>
      <c r="C4326" s="1">
        <v>88</v>
      </c>
      <c r="D4326" s="1" t="s">
        <v>364</v>
      </c>
      <c r="E4326" s="1" t="s">
        <v>0</v>
      </c>
      <c r="F4326" s="1" t="s">
        <v>1</v>
      </c>
      <c r="G4326" s="1" t="s">
        <v>353</v>
      </c>
      <c r="H4326" s="1" t="s">
        <v>29</v>
      </c>
      <c r="I4326" s="1" t="s">
        <v>30</v>
      </c>
      <c r="J4326" s="1"/>
      <c r="K4326" s="1"/>
    </row>
    <row r="4327" spans="1:11" x14ac:dyDescent="0.2">
      <c r="A4327" s="1">
        <v>4326</v>
      </c>
      <c r="B4327" s="1" t="s">
        <v>363</v>
      </c>
      <c r="C4327" s="1">
        <v>88</v>
      </c>
      <c r="D4327" s="1" t="s">
        <v>364</v>
      </c>
      <c r="E4327" s="1" t="s">
        <v>0</v>
      </c>
      <c r="F4327" s="1" t="s">
        <v>1</v>
      </c>
      <c r="G4327" s="1" t="s">
        <v>353</v>
      </c>
      <c r="H4327" s="1" t="s">
        <v>31</v>
      </c>
      <c r="I4327" s="1" t="s">
        <v>32</v>
      </c>
      <c r="J4327" s="1"/>
      <c r="K4327" s="1"/>
    </row>
    <row r="4328" spans="1:11" x14ac:dyDescent="0.2">
      <c r="A4328" s="1">
        <v>4327</v>
      </c>
      <c r="B4328" s="1" t="s">
        <v>363</v>
      </c>
      <c r="C4328" s="1">
        <v>88</v>
      </c>
      <c r="D4328" s="1" t="s">
        <v>364</v>
      </c>
      <c r="E4328" s="1" t="s">
        <v>0</v>
      </c>
      <c r="F4328" s="1" t="s">
        <v>1</v>
      </c>
      <c r="G4328" s="1" t="s">
        <v>353</v>
      </c>
      <c r="H4328" s="1" t="s">
        <v>33</v>
      </c>
      <c r="I4328" s="1" t="s">
        <v>34</v>
      </c>
      <c r="J4328" s="1"/>
      <c r="K4328" s="1"/>
    </row>
    <row r="4329" spans="1:11" x14ac:dyDescent="0.2">
      <c r="A4329" s="1">
        <v>4328</v>
      </c>
      <c r="B4329" s="1" t="s">
        <v>363</v>
      </c>
      <c r="C4329" s="1">
        <v>88</v>
      </c>
      <c r="D4329" s="1" t="s">
        <v>364</v>
      </c>
      <c r="E4329" s="1" t="s">
        <v>0</v>
      </c>
      <c r="F4329" s="1" t="s">
        <v>1</v>
      </c>
      <c r="G4329" s="1" t="s">
        <v>353</v>
      </c>
      <c r="H4329" s="1" t="s">
        <v>35</v>
      </c>
      <c r="I4329" s="1" t="s">
        <v>36</v>
      </c>
      <c r="J4329" s="1"/>
      <c r="K4329" s="1"/>
    </row>
    <row r="4330" spans="1:11" x14ac:dyDescent="0.2">
      <c r="A4330" s="1">
        <v>4329</v>
      </c>
      <c r="B4330" s="1" t="s">
        <v>363</v>
      </c>
      <c r="C4330" s="1">
        <v>88</v>
      </c>
      <c r="D4330" s="1" t="s">
        <v>364</v>
      </c>
      <c r="E4330" s="1" t="s">
        <v>0</v>
      </c>
      <c r="F4330" s="1" t="s">
        <v>1</v>
      </c>
      <c r="G4330" s="1" t="s">
        <v>353</v>
      </c>
      <c r="H4330" s="1" t="s">
        <v>37</v>
      </c>
      <c r="I4330" s="1" t="s">
        <v>38</v>
      </c>
      <c r="J4330" s="1"/>
      <c r="K4330" s="1"/>
    </row>
    <row r="4331" spans="1:11" x14ac:dyDescent="0.2">
      <c r="A4331" s="1">
        <v>4330</v>
      </c>
      <c r="B4331" s="1" t="s">
        <v>363</v>
      </c>
      <c r="C4331" s="1">
        <v>88</v>
      </c>
      <c r="D4331" s="1" t="s">
        <v>364</v>
      </c>
      <c r="E4331" s="1" t="s">
        <v>0</v>
      </c>
      <c r="F4331" s="1" t="s">
        <v>1</v>
      </c>
      <c r="G4331" s="1" t="s">
        <v>353</v>
      </c>
      <c r="H4331" s="1" t="s">
        <v>39</v>
      </c>
      <c r="I4331" s="1" t="s">
        <v>40</v>
      </c>
      <c r="J4331" s="1"/>
      <c r="K4331" s="1"/>
    </row>
    <row r="4332" spans="1:11" x14ac:dyDescent="0.2">
      <c r="A4332" s="1">
        <v>4331</v>
      </c>
      <c r="B4332" s="1" t="s">
        <v>363</v>
      </c>
      <c r="C4332" s="1">
        <v>88</v>
      </c>
      <c r="D4332" s="1" t="s">
        <v>364</v>
      </c>
      <c r="E4332" s="1" t="s">
        <v>0</v>
      </c>
      <c r="F4332" s="1" t="s">
        <v>1</v>
      </c>
      <c r="G4332" s="1" t="s">
        <v>353</v>
      </c>
      <c r="H4332" s="1" t="s">
        <v>41</v>
      </c>
      <c r="I4332" s="1" t="s">
        <v>42</v>
      </c>
      <c r="J4332" s="1"/>
      <c r="K4332" s="1"/>
    </row>
    <row r="4333" spans="1:11" x14ac:dyDescent="0.2">
      <c r="A4333" s="1">
        <v>4332</v>
      </c>
      <c r="B4333" s="1" t="s">
        <v>363</v>
      </c>
      <c r="C4333" s="1">
        <v>88</v>
      </c>
      <c r="D4333" s="1" t="s">
        <v>364</v>
      </c>
      <c r="E4333" s="1" t="s">
        <v>0</v>
      </c>
      <c r="F4333" s="1" t="s">
        <v>1</v>
      </c>
      <c r="G4333" s="1" t="s">
        <v>353</v>
      </c>
      <c r="H4333" s="1" t="s">
        <v>43</v>
      </c>
      <c r="I4333" s="1" t="s">
        <v>44</v>
      </c>
      <c r="J4333" s="1"/>
      <c r="K4333" s="1"/>
    </row>
    <row r="4334" spans="1:11" x14ac:dyDescent="0.2">
      <c r="A4334" s="1">
        <v>4333</v>
      </c>
      <c r="B4334" s="1" t="s">
        <v>363</v>
      </c>
      <c r="C4334" s="1">
        <v>88</v>
      </c>
      <c r="D4334" s="1" t="s">
        <v>364</v>
      </c>
      <c r="E4334" s="1" t="s">
        <v>0</v>
      </c>
      <c r="F4334" s="1" t="s">
        <v>1</v>
      </c>
      <c r="G4334" s="1" t="s">
        <v>353</v>
      </c>
      <c r="H4334" s="1" t="s">
        <v>45</v>
      </c>
      <c r="I4334" s="1" t="s">
        <v>46</v>
      </c>
      <c r="J4334" s="1"/>
      <c r="K4334" s="1"/>
    </row>
    <row r="4335" spans="1:11" x14ac:dyDescent="0.2">
      <c r="A4335" s="1">
        <v>4334</v>
      </c>
      <c r="B4335" s="1" t="s">
        <v>363</v>
      </c>
      <c r="C4335" s="1">
        <v>88</v>
      </c>
      <c r="D4335" s="1" t="s">
        <v>364</v>
      </c>
      <c r="E4335" s="1" t="s">
        <v>0</v>
      </c>
      <c r="F4335" s="1" t="s">
        <v>1</v>
      </c>
      <c r="G4335" s="1" t="s">
        <v>353</v>
      </c>
      <c r="H4335" s="1" t="s">
        <v>47</v>
      </c>
      <c r="I4335" s="1" t="s">
        <v>48</v>
      </c>
      <c r="J4335" s="1"/>
      <c r="K4335" s="1"/>
    </row>
    <row r="4336" spans="1:11" x14ac:dyDescent="0.2">
      <c r="A4336" s="1">
        <v>4335</v>
      </c>
      <c r="B4336" s="1" t="s">
        <v>363</v>
      </c>
      <c r="C4336" s="1">
        <v>88</v>
      </c>
      <c r="D4336" s="1" t="s">
        <v>364</v>
      </c>
      <c r="E4336" s="1" t="s">
        <v>0</v>
      </c>
      <c r="F4336" s="1" t="s">
        <v>1</v>
      </c>
      <c r="G4336" s="1" t="s">
        <v>353</v>
      </c>
      <c r="H4336" s="1" t="s">
        <v>49</v>
      </c>
      <c r="I4336" s="1" t="s">
        <v>50</v>
      </c>
      <c r="J4336" s="1"/>
      <c r="K4336" s="1"/>
    </row>
    <row r="4337" spans="1:11" x14ac:dyDescent="0.2">
      <c r="A4337" s="1">
        <v>4336</v>
      </c>
      <c r="B4337" s="1" t="s">
        <v>363</v>
      </c>
      <c r="C4337" s="1">
        <v>88</v>
      </c>
      <c r="D4337" s="1" t="s">
        <v>364</v>
      </c>
      <c r="E4337" s="1" t="s">
        <v>0</v>
      </c>
      <c r="F4337" s="1" t="s">
        <v>1</v>
      </c>
      <c r="G4337" s="1" t="s">
        <v>353</v>
      </c>
      <c r="H4337" s="1" t="s">
        <v>51</v>
      </c>
      <c r="I4337" s="1" t="s">
        <v>52</v>
      </c>
      <c r="J4337" s="1"/>
      <c r="K4337" s="1"/>
    </row>
    <row r="4338" spans="1:11" x14ac:dyDescent="0.2">
      <c r="A4338" s="1">
        <v>4337</v>
      </c>
      <c r="B4338" s="1" t="s">
        <v>363</v>
      </c>
      <c r="C4338" s="1">
        <v>88</v>
      </c>
      <c r="D4338" s="1" t="s">
        <v>364</v>
      </c>
      <c r="E4338" s="1" t="s">
        <v>0</v>
      </c>
      <c r="F4338" s="1" t="s">
        <v>1</v>
      </c>
      <c r="G4338" s="1" t="s">
        <v>353</v>
      </c>
      <c r="H4338" s="1" t="s">
        <v>53</v>
      </c>
      <c r="I4338" s="1" t="s">
        <v>54</v>
      </c>
      <c r="J4338" s="1"/>
      <c r="K4338" s="1"/>
    </row>
    <row r="4339" spans="1:11" x14ac:dyDescent="0.2">
      <c r="A4339" s="1">
        <v>4338</v>
      </c>
      <c r="B4339" s="1" t="s">
        <v>363</v>
      </c>
      <c r="C4339" s="1">
        <v>88</v>
      </c>
      <c r="D4339" s="1" t="s">
        <v>364</v>
      </c>
      <c r="E4339" s="1" t="s">
        <v>0</v>
      </c>
      <c r="F4339" s="1" t="s">
        <v>1</v>
      </c>
      <c r="G4339" s="1" t="s">
        <v>353</v>
      </c>
      <c r="H4339" s="1" t="s">
        <v>55</v>
      </c>
      <c r="I4339" s="1" t="s">
        <v>56</v>
      </c>
      <c r="J4339" s="1"/>
      <c r="K4339" s="1"/>
    </row>
    <row r="4340" spans="1:11" x14ac:dyDescent="0.2">
      <c r="A4340" s="1">
        <v>4339</v>
      </c>
      <c r="B4340" s="1" t="s">
        <v>363</v>
      </c>
      <c r="C4340" s="1">
        <v>88</v>
      </c>
      <c r="D4340" s="1" t="s">
        <v>364</v>
      </c>
      <c r="E4340" s="1" t="s">
        <v>0</v>
      </c>
      <c r="F4340" s="1" t="s">
        <v>1</v>
      </c>
      <c r="G4340" s="1" t="s">
        <v>353</v>
      </c>
      <c r="H4340" s="1" t="s">
        <v>57</v>
      </c>
      <c r="I4340" s="1" t="s">
        <v>58</v>
      </c>
      <c r="J4340" s="1"/>
      <c r="K4340" s="1"/>
    </row>
    <row r="4341" spans="1:11" x14ac:dyDescent="0.2">
      <c r="A4341" s="1">
        <v>4340</v>
      </c>
      <c r="B4341" s="1" t="s">
        <v>363</v>
      </c>
      <c r="C4341" s="1">
        <v>88</v>
      </c>
      <c r="D4341" s="1" t="s">
        <v>364</v>
      </c>
      <c r="E4341" s="1" t="s">
        <v>0</v>
      </c>
      <c r="F4341" s="1" t="s">
        <v>1</v>
      </c>
      <c r="G4341" s="1" t="s">
        <v>353</v>
      </c>
      <c r="H4341" s="1" t="s">
        <v>59</v>
      </c>
      <c r="I4341" s="1" t="s">
        <v>60</v>
      </c>
      <c r="J4341" s="1"/>
      <c r="K4341" s="1"/>
    </row>
    <row r="4342" spans="1:11" x14ac:dyDescent="0.2">
      <c r="A4342" s="1">
        <v>4341</v>
      </c>
      <c r="B4342" s="1" t="s">
        <v>363</v>
      </c>
      <c r="C4342" s="1">
        <v>88</v>
      </c>
      <c r="D4342" s="1" t="s">
        <v>364</v>
      </c>
      <c r="E4342" s="1" t="s">
        <v>0</v>
      </c>
      <c r="F4342" s="1" t="s">
        <v>1</v>
      </c>
      <c r="G4342" s="1" t="s">
        <v>353</v>
      </c>
      <c r="H4342" s="1" t="s">
        <v>61</v>
      </c>
      <c r="I4342" s="1" t="s">
        <v>62</v>
      </c>
      <c r="J4342" s="1"/>
      <c r="K4342" s="1"/>
    </row>
    <row r="4343" spans="1:11" x14ac:dyDescent="0.2">
      <c r="A4343" s="1">
        <v>4342</v>
      </c>
      <c r="B4343" s="1" t="s">
        <v>363</v>
      </c>
      <c r="C4343" s="1">
        <v>88</v>
      </c>
      <c r="D4343" s="1" t="s">
        <v>364</v>
      </c>
      <c r="E4343" s="1" t="s">
        <v>0</v>
      </c>
      <c r="F4343" s="1" t="s">
        <v>1</v>
      </c>
      <c r="G4343" s="1" t="s">
        <v>353</v>
      </c>
      <c r="H4343" s="1" t="s">
        <v>63</v>
      </c>
      <c r="I4343" s="1" t="s">
        <v>64</v>
      </c>
      <c r="J4343" s="1"/>
      <c r="K4343" s="1"/>
    </row>
    <row r="4344" spans="1:11" x14ac:dyDescent="0.2">
      <c r="A4344" s="1">
        <v>4343</v>
      </c>
      <c r="B4344" s="1" t="s">
        <v>363</v>
      </c>
      <c r="C4344" s="1">
        <v>88</v>
      </c>
      <c r="D4344" s="1" t="s">
        <v>364</v>
      </c>
      <c r="E4344" s="1" t="s">
        <v>0</v>
      </c>
      <c r="F4344" s="1" t="s">
        <v>1</v>
      </c>
      <c r="G4344" s="1" t="s">
        <v>353</v>
      </c>
      <c r="H4344" s="1" t="s">
        <v>65</v>
      </c>
      <c r="I4344" s="1" t="s">
        <v>66</v>
      </c>
      <c r="J4344" s="1"/>
      <c r="K4344" s="1"/>
    </row>
    <row r="4345" spans="1:11" x14ac:dyDescent="0.2">
      <c r="A4345" s="1">
        <v>4344</v>
      </c>
      <c r="B4345" s="1" t="s">
        <v>363</v>
      </c>
      <c r="C4345" s="1">
        <v>88</v>
      </c>
      <c r="D4345" s="1" t="s">
        <v>364</v>
      </c>
      <c r="E4345" s="1" t="s">
        <v>0</v>
      </c>
      <c r="F4345" s="1" t="s">
        <v>1</v>
      </c>
      <c r="G4345" s="1" t="s">
        <v>353</v>
      </c>
      <c r="H4345" s="1" t="s">
        <v>67</v>
      </c>
      <c r="I4345" s="1" t="s">
        <v>68</v>
      </c>
      <c r="J4345" s="1"/>
      <c r="K4345" s="1"/>
    </row>
    <row r="4346" spans="1:11" x14ac:dyDescent="0.2">
      <c r="A4346" s="1">
        <v>4345</v>
      </c>
      <c r="B4346" s="1" t="s">
        <v>363</v>
      </c>
      <c r="C4346" s="1">
        <v>88</v>
      </c>
      <c r="D4346" s="1" t="s">
        <v>364</v>
      </c>
      <c r="E4346" s="1" t="s">
        <v>0</v>
      </c>
      <c r="F4346" s="1" t="s">
        <v>1</v>
      </c>
      <c r="G4346" s="1" t="s">
        <v>353</v>
      </c>
      <c r="H4346" s="1" t="s">
        <v>69</v>
      </c>
      <c r="I4346" s="1" t="s">
        <v>70</v>
      </c>
      <c r="J4346" s="1"/>
      <c r="K4346" s="1"/>
    </row>
    <row r="4347" spans="1:11" x14ac:dyDescent="0.2">
      <c r="A4347" s="1">
        <v>4346</v>
      </c>
      <c r="B4347" s="1" t="s">
        <v>363</v>
      </c>
      <c r="C4347" s="1">
        <v>88</v>
      </c>
      <c r="D4347" s="1" t="s">
        <v>364</v>
      </c>
      <c r="E4347" s="1" t="s">
        <v>0</v>
      </c>
      <c r="F4347" s="1" t="s">
        <v>1</v>
      </c>
      <c r="G4347" s="1" t="s">
        <v>353</v>
      </c>
      <c r="H4347" s="1" t="s">
        <v>71</v>
      </c>
      <c r="I4347" s="1" t="s">
        <v>72</v>
      </c>
      <c r="J4347" s="1"/>
      <c r="K4347" s="1"/>
    </row>
    <row r="4348" spans="1:11" x14ac:dyDescent="0.2">
      <c r="A4348" s="1">
        <v>4347</v>
      </c>
      <c r="B4348" s="1" t="s">
        <v>363</v>
      </c>
      <c r="C4348" s="1">
        <v>88</v>
      </c>
      <c r="D4348" s="1" t="s">
        <v>364</v>
      </c>
      <c r="E4348" s="1" t="s">
        <v>0</v>
      </c>
      <c r="F4348" s="1" t="s">
        <v>1</v>
      </c>
      <c r="G4348" s="1" t="s">
        <v>353</v>
      </c>
      <c r="H4348" s="1" t="s">
        <v>73</v>
      </c>
      <c r="I4348" s="1" t="s">
        <v>74</v>
      </c>
      <c r="J4348" s="1"/>
      <c r="K4348" s="1"/>
    </row>
    <row r="4349" spans="1:11" x14ac:dyDescent="0.2">
      <c r="A4349" s="1">
        <v>4348</v>
      </c>
      <c r="B4349" s="1" t="s">
        <v>363</v>
      </c>
      <c r="C4349" s="1">
        <v>88</v>
      </c>
      <c r="D4349" s="1" t="s">
        <v>364</v>
      </c>
      <c r="E4349" s="1" t="s">
        <v>0</v>
      </c>
      <c r="F4349" s="1" t="s">
        <v>1</v>
      </c>
      <c r="G4349" s="1" t="s">
        <v>353</v>
      </c>
      <c r="H4349" s="1" t="s">
        <v>75</v>
      </c>
      <c r="I4349" s="1" t="s">
        <v>76</v>
      </c>
      <c r="J4349" s="1"/>
      <c r="K4349" s="1"/>
    </row>
    <row r="4350" spans="1:11" x14ac:dyDescent="0.2">
      <c r="A4350" s="1">
        <v>4349</v>
      </c>
      <c r="B4350" s="1" t="s">
        <v>363</v>
      </c>
      <c r="C4350" s="1">
        <v>88</v>
      </c>
      <c r="D4350" s="1" t="s">
        <v>364</v>
      </c>
      <c r="E4350" s="1" t="s">
        <v>0</v>
      </c>
      <c r="F4350" s="1" t="s">
        <v>1</v>
      </c>
      <c r="G4350" s="1" t="s">
        <v>353</v>
      </c>
      <c r="H4350" s="1" t="s">
        <v>77</v>
      </c>
      <c r="I4350" s="1" t="s">
        <v>78</v>
      </c>
      <c r="J4350" s="1"/>
      <c r="K4350" s="1"/>
    </row>
    <row r="4351" spans="1:11" x14ac:dyDescent="0.2">
      <c r="A4351" s="1">
        <v>4350</v>
      </c>
      <c r="B4351" s="1" t="s">
        <v>363</v>
      </c>
      <c r="C4351" s="1">
        <v>88</v>
      </c>
      <c r="D4351" s="1" t="s">
        <v>364</v>
      </c>
      <c r="E4351" s="1" t="s">
        <v>0</v>
      </c>
      <c r="F4351" s="1" t="s">
        <v>1</v>
      </c>
      <c r="G4351" s="1" t="s">
        <v>353</v>
      </c>
      <c r="H4351" s="1" t="s">
        <v>79</v>
      </c>
      <c r="I4351" s="1" t="s">
        <v>80</v>
      </c>
      <c r="J4351" s="1"/>
      <c r="K4351" s="1"/>
    </row>
    <row r="4352" spans="1:11" x14ac:dyDescent="0.2">
      <c r="A4352" s="1">
        <v>4351</v>
      </c>
      <c r="B4352" s="1" t="s">
        <v>363</v>
      </c>
      <c r="C4352" s="1">
        <v>88</v>
      </c>
      <c r="D4352" s="1" t="s">
        <v>364</v>
      </c>
      <c r="E4352" s="1" t="s">
        <v>0</v>
      </c>
      <c r="F4352" s="1" t="s">
        <v>1</v>
      </c>
      <c r="G4352" s="1" t="s">
        <v>353</v>
      </c>
      <c r="H4352" s="1" t="s">
        <v>81</v>
      </c>
      <c r="I4352" s="1" t="s">
        <v>82</v>
      </c>
      <c r="J4352" s="1"/>
      <c r="K4352" s="1"/>
    </row>
    <row r="4353" spans="1:11" x14ac:dyDescent="0.2">
      <c r="A4353" s="1">
        <v>4352</v>
      </c>
      <c r="B4353" s="1" t="s">
        <v>363</v>
      </c>
      <c r="C4353" s="1">
        <v>88</v>
      </c>
      <c r="D4353" s="1" t="s">
        <v>364</v>
      </c>
      <c r="E4353" s="1" t="s">
        <v>0</v>
      </c>
      <c r="F4353" s="1" t="s">
        <v>1</v>
      </c>
      <c r="G4353" s="1" t="s">
        <v>353</v>
      </c>
      <c r="H4353" s="1" t="s">
        <v>83</v>
      </c>
      <c r="I4353" s="1" t="s">
        <v>84</v>
      </c>
      <c r="J4353" s="1"/>
      <c r="K4353" s="1"/>
    </row>
    <row r="4354" spans="1:11" x14ac:dyDescent="0.2">
      <c r="A4354" s="1">
        <v>4353</v>
      </c>
      <c r="B4354" s="1" t="s">
        <v>363</v>
      </c>
      <c r="C4354" s="1">
        <v>88</v>
      </c>
      <c r="D4354" s="1" t="s">
        <v>364</v>
      </c>
      <c r="E4354" s="1" t="s">
        <v>0</v>
      </c>
      <c r="F4354" s="1" t="s">
        <v>1</v>
      </c>
      <c r="G4354" s="1" t="s">
        <v>353</v>
      </c>
      <c r="H4354" s="1" t="s">
        <v>85</v>
      </c>
      <c r="I4354" s="1" t="s">
        <v>86</v>
      </c>
      <c r="J4354" s="1"/>
      <c r="K4354" s="1"/>
    </row>
    <row r="4355" spans="1:11" x14ac:dyDescent="0.2">
      <c r="A4355" s="1">
        <v>4354</v>
      </c>
      <c r="B4355" s="1" t="s">
        <v>363</v>
      </c>
      <c r="C4355" s="1">
        <v>88</v>
      </c>
      <c r="D4355" s="1" t="s">
        <v>364</v>
      </c>
      <c r="E4355" s="1" t="s">
        <v>0</v>
      </c>
      <c r="F4355" s="1" t="s">
        <v>8</v>
      </c>
      <c r="G4355" s="1" t="s">
        <v>353</v>
      </c>
      <c r="H4355" s="1" t="s">
        <v>87</v>
      </c>
      <c r="I4355" s="1" t="s">
        <v>88</v>
      </c>
      <c r="J4355" s="1"/>
      <c r="K4355" s="1">
        <v>327701.7</v>
      </c>
    </row>
    <row r="4356" spans="1:11" x14ac:dyDescent="0.2">
      <c r="A4356" s="1">
        <v>4355</v>
      </c>
      <c r="B4356" s="1" t="s">
        <v>363</v>
      </c>
      <c r="C4356" s="1">
        <v>88</v>
      </c>
      <c r="D4356" s="1" t="s">
        <v>364</v>
      </c>
      <c r="E4356" s="1" t="s">
        <v>0</v>
      </c>
      <c r="F4356" s="1" t="s">
        <v>1</v>
      </c>
      <c r="G4356" s="1" t="s">
        <v>353</v>
      </c>
      <c r="H4356" s="1" t="s">
        <v>89</v>
      </c>
      <c r="I4356" s="1" t="s">
        <v>90</v>
      </c>
      <c r="J4356" s="1"/>
      <c r="K4356" s="1"/>
    </row>
    <row r="4357" spans="1:11" x14ac:dyDescent="0.2">
      <c r="A4357" s="1">
        <v>4356</v>
      </c>
      <c r="B4357" s="1" t="s">
        <v>363</v>
      </c>
      <c r="C4357" s="1">
        <v>88</v>
      </c>
      <c r="D4357" s="1" t="s">
        <v>364</v>
      </c>
      <c r="E4357" s="1" t="s">
        <v>0</v>
      </c>
      <c r="F4357" s="1" t="s">
        <v>1</v>
      </c>
      <c r="G4357" s="1" t="s">
        <v>353</v>
      </c>
      <c r="H4357" s="1" t="s">
        <v>91</v>
      </c>
      <c r="I4357" s="1" t="s">
        <v>92</v>
      </c>
      <c r="J4357" s="1"/>
      <c r="K4357" s="1"/>
    </row>
    <row r="4358" spans="1:11" x14ac:dyDescent="0.2">
      <c r="A4358" s="1">
        <v>4357</v>
      </c>
      <c r="B4358" s="1" t="s">
        <v>363</v>
      </c>
      <c r="C4358" s="1">
        <v>88</v>
      </c>
      <c r="D4358" s="1" t="s">
        <v>364</v>
      </c>
      <c r="E4358" s="1" t="s">
        <v>0</v>
      </c>
      <c r="F4358" s="1" t="s">
        <v>1</v>
      </c>
      <c r="G4358" s="1" t="s">
        <v>353</v>
      </c>
      <c r="H4358" s="1" t="s">
        <v>93</v>
      </c>
      <c r="I4358" s="1" t="s">
        <v>94</v>
      </c>
      <c r="J4358" s="1"/>
      <c r="K4358" s="1"/>
    </row>
    <row r="4359" spans="1:11" x14ac:dyDescent="0.2">
      <c r="A4359" s="1">
        <v>4358</v>
      </c>
      <c r="B4359" s="1" t="s">
        <v>363</v>
      </c>
      <c r="C4359" s="1">
        <v>88</v>
      </c>
      <c r="D4359" s="1" t="s">
        <v>364</v>
      </c>
      <c r="E4359" s="1" t="s">
        <v>0</v>
      </c>
      <c r="F4359" s="1" t="s">
        <v>1</v>
      </c>
      <c r="G4359" s="1" t="s">
        <v>353</v>
      </c>
      <c r="H4359" s="1" t="s">
        <v>95</v>
      </c>
      <c r="I4359" s="1" t="s">
        <v>96</v>
      </c>
      <c r="J4359" s="1"/>
      <c r="K4359" s="1"/>
    </row>
    <row r="4360" spans="1:11" x14ac:dyDescent="0.2">
      <c r="A4360" s="1">
        <v>4359</v>
      </c>
      <c r="B4360" s="1" t="s">
        <v>363</v>
      </c>
      <c r="C4360" s="1">
        <v>88</v>
      </c>
      <c r="D4360" s="1" t="s">
        <v>364</v>
      </c>
      <c r="E4360" s="1" t="s">
        <v>0</v>
      </c>
      <c r="F4360" s="1" t="s">
        <v>1</v>
      </c>
      <c r="G4360" s="1" t="s">
        <v>353</v>
      </c>
      <c r="H4360" s="1" t="s">
        <v>97</v>
      </c>
      <c r="I4360" s="1" t="s">
        <v>98</v>
      </c>
      <c r="J4360" s="1"/>
      <c r="K4360" s="1"/>
    </row>
    <row r="4361" spans="1:11" x14ac:dyDescent="0.2">
      <c r="A4361" s="1">
        <v>4360</v>
      </c>
      <c r="B4361" s="1" t="s">
        <v>363</v>
      </c>
      <c r="C4361" s="1">
        <v>88</v>
      </c>
      <c r="D4361" s="1" t="s">
        <v>364</v>
      </c>
      <c r="E4361" s="1" t="s">
        <v>0</v>
      </c>
      <c r="F4361" s="1" t="s">
        <v>1</v>
      </c>
      <c r="G4361" s="1" t="s">
        <v>353</v>
      </c>
      <c r="H4361" s="1" t="s">
        <v>99</v>
      </c>
      <c r="I4361" s="1" t="s">
        <v>100</v>
      </c>
      <c r="J4361" s="1"/>
      <c r="K4361" s="1"/>
    </row>
    <row r="4362" spans="1:11" x14ac:dyDescent="0.2">
      <c r="A4362" s="1">
        <v>4361</v>
      </c>
      <c r="B4362" s="1" t="s">
        <v>363</v>
      </c>
      <c r="C4362" s="1">
        <v>88</v>
      </c>
      <c r="D4362" s="1" t="s">
        <v>364</v>
      </c>
      <c r="E4362" s="1" t="s">
        <v>0</v>
      </c>
      <c r="F4362" s="1" t="s">
        <v>1</v>
      </c>
      <c r="G4362" s="1" t="s">
        <v>353</v>
      </c>
      <c r="H4362" s="1" t="s">
        <v>101</v>
      </c>
      <c r="I4362" s="1" t="s">
        <v>102</v>
      </c>
      <c r="J4362" s="1"/>
      <c r="K4362" s="1"/>
    </row>
    <row r="4363" spans="1:11" x14ac:dyDescent="0.2">
      <c r="A4363" s="1">
        <v>4362</v>
      </c>
      <c r="B4363" s="1" t="s">
        <v>363</v>
      </c>
      <c r="C4363" s="1">
        <v>88</v>
      </c>
      <c r="D4363" s="1" t="s">
        <v>364</v>
      </c>
      <c r="E4363" s="1" t="s">
        <v>0</v>
      </c>
      <c r="F4363" s="1" t="s">
        <v>1</v>
      </c>
      <c r="G4363" s="1" t="s">
        <v>353</v>
      </c>
      <c r="H4363" s="1" t="s">
        <v>103</v>
      </c>
      <c r="I4363" s="1" t="s">
        <v>104</v>
      </c>
      <c r="J4363" s="1"/>
      <c r="K4363" s="1"/>
    </row>
    <row r="4364" spans="1:11" x14ac:dyDescent="0.2">
      <c r="A4364" s="1">
        <v>4363</v>
      </c>
      <c r="B4364" s="1" t="s">
        <v>363</v>
      </c>
      <c r="C4364" s="1">
        <v>88</v>
      </c>
      <c r="D4364" s="1" t="s">
        <v>364</v>
      </c>
      <c r="E4364" s="1" t="s">
        <v>0</v>
      </c>
      <c r="F4364" s="1" t="s">
        <v>1</v>
      </c>
      <c r="G4364" s="1" t="s">
        <v>353</v>
      </c>
      <c r="H4364" s="1" t="s">
        <v>105</v>
      </c>
      <c r="I4364" s="1" t="s">
        <v>106</v>
      </c>
      <c r="J4364" s="1"/>
      <c r="K4364" s="1"/>
    </row>
    <row r="4365" spans="1:11" x14ac:dyDescent="0.2">
      <c r="A4365" s="1">
        <v>4364</v>
      </c>
      <c r="B4365" s="1" t="s">
        <v>363</v>
      </c>
      <c r="C4365" s="1">
        <v>88</v>
      </c>
      <c r="D4365" s="1" t="s">
        <v>364</v>
      </c>
      <c r="E4365" s="1" t="s">
        <v>0</v>
      </c>
      <c r="F4365" s="1" t="s">
        <v>8</v>
      </c>
      <c r="G4365" s="1" t="s">
        <v>353</v>
      </c>
      <c r="H4365" s="1" t="s">
        <v>107</v>
      </c>
      <c r="I4365" s="1" t="s">
        <v>108</v>
      </c>
      <c r="J4365" s="1"/>
      <c r="K4365" s="1">
        <v>327701.7</v>
      </c>
    </row>
    <row r="4366" spans="1:11" x14ac:dyDescent="0.2">
      <c r="A4366" s="1">
        <v>4365</v>
      </c>
      <c r="B4366" s="1" t="s">
        <v>363</v>
      </c>
      <c r="C4366" s="1">
        <v>88</v>
      </c>
      <c r="D4366" s="1" t="s">
        <v>364</v>
      </c>
      <c r="E4366" s="1" t="s">
        <v>109</v>
      </c>
      <c r="F4366" s="1" t="s">
        <v>1</v>
      </c>
      <c r="G4366" s="1" t="s">
        <v>354</v>
      </c>
      <c r="H4366" s="1" t="s">
        <v>110</v>
      </c>
      <c r="I4366" s="1" t="s">
        <v>111</v>
      </c>
      <c r="J4366" s="1">
        <v>0.5</v>
      </c>
      <c r="K4366" s="1">
        <v>32496.25</v>
      </c>
    </row>
    <row r="4367" spans="1:11" x14ac:dyDescent="0.2">
      <c r="A4367" s="1">
        <v>4366</v>
      </c>
      <c r="B4367" s="1" t="s">
        <v>363</v>
      </c>
      <c r="C4367" s="1">
        <v>88</v>
      </c>
      <c r="D4367" s="1" t="s">
        <v>364</v>
      </c>
      <c r="E4367" s="1" t="s">
        <v>109</v>
      </c>
      <c r="F4367" s="1" t="s">
        <v>1</v>
      </c>
      <c r="G4367" s="1" t="s">
        <v>354</v>
      </c>
      <c r="H4367" s="1" t="s">
        <v>112</v>
      </c>
      <c r="I4367" s="1" t="s">
        <v>113</v>
      </c>
      <c r="J4367" s="1">
        <v>0</v>
      </c>
      <c r="K4367" s="1">
        <v>0</v>
      </c>
    </row>
    <row r="4368" spans="1:11" x14ac:dyDescent="0.2">
      <c r="A4368" s="1">
        <v>4367</v>
      </c>
      <c r="B4368" s="1" t="s">
        <v>363</v>
      </c>
      <c r="C4368" s="1">
        <v>88</v>
      </c>
      <c r="D4368" s="1" t="s">
        <v>364</v>
      </c>
      <c r="E4368" s="1" t="s">
        <v>109</v>
      </c>
      <c r="F4368" s="1" t="s">
        <v>1</v>
      </c>
      <c r="G4368" s="1" t="s">
        <v>354</v>
      </c>
      <c r="H4368" s="1" t="s">
        <v>114</v>
      </c>
      <c r="I4368" s="1" t="s">
        <v>115</v>
      </c>
      <c r="J4368" s="1">
        <v>0</v>
      </c>
      <c r="K4368" s="1">
        <v>0</v>
      </c>
    </row>
    <row r="4369" spans="1:11" x14ac:dyDescent="0.2">
      <c r="A4369" s="1">
        <v>4368</v>
      </c>
      <c r="B4369" s="1" t="s">
        <v>363</v>
      </c>
      <c r="C4369" s="1">
        <v>88</v>
      </c>
      <c r="D4369" s="1" t="s">
        <v>364</v>
      </c>
      <c r="E4369" s="1" t="s">
        <v>109</v>
      </c>
      <c r="F4369" s="1" t="s">
        <v>1</v>
      </c>
      <c r="G4369" s="1" t="s">
        <v>355</v>
      </c>
      <c r="H4369" s="1" t="s">
        <v>116</v>
      </c>
      <c r="I4369" s="1" t="s">
        <v>117</v>
      </c>
      <c r="J4369" s="1">
        <v>0</v>
      </c>
      <c r="K4369" s="1">
        <v>0</v>
      </c>
    </row>
    <row r="4370" spans="1:11" x14ac:dyDescent="0.2">
      <c r="A4370" s="1">
        <v>4369</v>
      </c>
      <c r="B4370" s="1" t="s">
        <v>363</v>
      </c>
      <c r="C4370" s="1">
        <v>88</v>
      </c>
      <c r="D4370" s="1" t="s">
        <v>364</v>
      </c>
      <c r="E4370" s="1" t="s">
        <v>109</v>
      </c>
      <c r="F4370" s="1" t="s">
        <v>1</v>
      </c>
      <c r="G4370" s="1" t="s">
        <v>355</v>
      </c>
      <c r="H4370" s="1" t="s">
        <v>118</v>
      </c>
      <c r="I4370" s="1" t="s">
        <v>119</v>
      </c>
      <c r="J4370" s="1">
        <v>0</v>
      </c>
      <c r="K4370" s="1">
        <v>0</v>
      </c>
    </row>
    <row r="4371" spans="1:11" x14ac:dyDescent="0.2">
      <c r="A4371" s="1">
        <v>4370</v>
      </c>
      <c r="B4371" s="1" t="s">
        <v>363</v>
      </c>
      <c r="C4371" s="1">
        <v>88</v>
      </c>
      <c r="D4371" s="1" t="s">
        <v>364</v>
      </c>
      <c r="E4371" s="1" t="s">
        <v>109</v>
      </c>
      <c r="F4371" s="1" t="s">
        <v>1</v>
      </c>
      <c r="G4371" s="1" t="s">
        <v>355</v>
      </c>
      <c r="H4371" s="1" t="s">
        <v>120</v>
      </c>
      <c r="I4371" s="1" t="s">
        <v>121</v>
      </c>
      <c r="J4371" s="1">
        <v>0</v>
      </c>
      <c r="K4371" s="1">
        <v>0</v>
      </c>
    </row>
    <row r="4372" spans="1:11" x14ac:dyDescent="0.2">
      <c r="A4372" s="1">
        <v>4371</v>
      </c>
      <c r="B4372" s="1" t="s">
        <v>363</v>
      </c>
      <c r="C4372" s="1">
        <v>88</v>
      </c>
      <c r="D4372" s="1" t="s">
        <v>364</v>
      </c>
      <c r="E4372" s="1" t="s">
        <v>109</v>
      </c>
      <c r="F4372" s="1" t="s">
        <v>1</v>
      </c>
      <c r="G4372" s="1" t="s">
        <v>355</v>
      </c>
      <c r="H4372" s="1" t="s">
        <v>122</v>
      </c>
      <c r="I4372" s="1" t="s">
        <v>123</v>
      </c>
      <c r="J4372" s="1">
        <v>0</v>
      </c>
      <c r="K4372" s="1">
        <v>0</v>
      </c>
    </row>
    <row r="4373" spans="1:11" x14ac:dyDescent="0.2">
      <c r="A4373" s="1">
        <v>4372</v>
      </c>
      <c r="B4373" s="1" t="s">
        <v>363</v>
      </c>
      <c r="C4373" s="1">
        <v>88</v>
      </c>
      <c r="D4373" s="1" t="s">
        <v>364</v>
      </c>
      <c r="E4373" s="1" t="s">
        <v>109</v>
      </c>
      <c r="F4373" s="1" t="s">
        <v>1</v>
      </c>
      <c r="G4373" s="1" t="s">
        <v>355</v>
      </c>
      <c r="H4373" s="1" t="s">
        <v>124</v>
      </c>
      <c r="I4373" s="1" t="s">
        <v>125</v>
      </c>
      <c r="J4373" s="1">
        <v>0</v>
      </c>
      <c r="K4373" s="1">
        <v>0</v>
      </c>
    </row>
    <row r="4374" spans="1:11" x14ac:dyDescent="0.2">
      <c r="A4374" s="1">
        <v>4373</v>
      </c>
      <c r="B4374" s="1" t="s">
        <v>363</v>
      </c>
      <c r="C4374" s="1">
        <v>88</v>
      </c>
      <c r="D4374" s="1" t="s">
        <v>364</v>
      </c>
      <c r="E4374" s="1" t="s">
        <v>109</v>
      </c>
      <c r="F4374" s="1" t="s">
        <v>1</v>
      </c>
      <c r="G4374" s="1" t="s">
        <v>355</v>
      </c>
      <c r="H4374" s="1" t="s">
        <v>126</v>
      </c>
      <c r="I4374" s="1" t="s">
        <v>127</v>
      </c>
      <c r="J4374" s="1">
        <v>0</v>
      </c>
      <c r="K4374" s="1">
        <v>0</v>
      </c>
    </row>
    <row r="4375" spans="1:11" x14ac:dyDescent="0.2">
      <c r="A4375" s="1">
        <v>4374</v>
      </c>
      <c r="B4375" s="1" t="s">
        <v>363</v>
      </c>
      <c r="C4375" s="1">
        <v>88</v>
      </c>
      <c r="D4375" s="1" t="s">
        <v>364</v>
      </c>
      <c r="E4375" s="1" t="s">
        <v>109</v>
      </c>
      <c r="F4375" s="1" t="s">
        <v>1</v>
      </c>
      <c r="G4375" s="1" t="s">
        <v>355</v>
      </c>
      <c r="H4375" s="1" t="s">
        <v>128</v>
      </c>
      <c r="I4375" s="1" t="s">
        <v>129</v>
      </c>
      <c r="J4375" s="1">
        <v>0</v>
      </c>
      <c r="K4375" s="1">
        <v>0</v>
      </c>
    </row>
    <row r="4376" spans="1:11" x14ac:dyDescent="0.2">
      <c r="A4376" s="1">
        <v>4375</v>
      </c>
      <c r="B4376" s="1" t="s">
        <v>363</v>
      </c>
      <c r="C4376" s="1">
        <v>88</v>
      </c>
      <c r="D4376" s="1" t="s">
        <v>364</v>
      </c>
      <c r="E4376" s="1" t="s">
        <v>109</v>
      </c>
      <c r="F4376" s="1" t="s">
        <v>1</v>
      </c>
      <c r="G4376" s="1" t="s">
        <v>355</v>
      </c>
      <c r="H4376" s="1" t="s">
        <v>130</v>
      </c>
      <c r="I4376" s="1" t="s">
        <v>131</v>
      </c>
      <c r="J4376" s="1">
        <v>0</v>
      </c>
      <c r="K4376" s="1">
        <v>0</v>
      </c>
    </row>
    <row r="4377" spans="1:11" x14ac:dyDescent="0.2">
      <c r="A4377" s="1">
        <v>4376</v>
      </c>
      <c r="B4377" s="1" t="s">
        <v>363</v>
      </c>
      <c r="C4377" s="1">
        <v>88</v>
      </c>
      <c r="D4377" s="1" t="s">
        <v>364</v>
      </c>
      <c r="E4377" s="1" t="s">
        <v>109</v>
      </c>
      <c r="F4377" s="1" t="s">
        <v>1</v>
      </c>
      <c r="G4377" s="1" t="s">
        <v>355</v>
      </c>
      <c r="H4377" s="1" t="s">
        <v>132</v>
      </c>
      <c r="I4377" s="1" t="s">
        <v>133</v>
      </c>
      <c r="J4377" s="1">
        <v>0</v>
      </c>
      <c r="K4377" s="1">
        <v>0</v>
      </c>
    </row>
    <row r="4378" spans="1:11" x14ac:dyDescent="0.2">
      <c r="A4378" s="1">
        <v>4377</v>
      </c>
      <c r="B4378" s="1" t="s">
        <v>363</v>
      </c>
      <c r="C4378" s="1">
        <v>88</v>
      </c>
      <c r="D4378" s="1" t="s">
        <v>364</v>
      </c>
      <c r="E4378" s="1" t="s">
        <v>109</v>
      </c>
      <c r="F4378" s="1" t="s">
        <v>1</v>
      </c>
      <c r="G4378" s="1" t="s">
        <v>355</v>
      </c>
      <c r="H4378" s="1" t="s">
        <v>134</v>
      </c>
      <c r="I4378" s="1" t="s">
        <v>135</v>
      </c>
      <c r="J4378" s="1">
        <v>0</v>
      </c>
      <c r="K4378" s="1">
        <v>0</v>
      </c>
    </row>
    <row r="4379" spans="1:11" x14ac:dyDescent="0.2">
      <c r="A4379" s="1">
        <v>4378</v>
      </c>
      <c r="B4379" s="1" t="s">
        <v>363</v>
      </c>
      <c r="C4379" s="1">
        <v>88</v>
      </c>
      <c r="D4379" s="1" t="s">
        <v>364</v>
      </c>
      <c r="E4379" s="1" t="s">
        <v>109</v>
      </c>
      <c r="F4379" s="1" t="s">
        <v>1</v>
      </c>
      <c r="G4379" s="1" t="s">
        <v>355</v>
      </c>
      <c r="H4379" s="1" t="s">
        <v>136</v>
      </c>
      <c r="I4379" s="1" t="s">
        <v>137</v>
      </c>
      <c r="J4379" s="1">
        <v>0</v>
      </c>
      <c r="K4379" s="1">
        <v>0</v>
      </c>
    </row>
    <row r="4380" spans="1:11" x14ac:dyDescent="0.2">
      <c r="A4380" s="1">
        <v>4379</v>
      </c>
      <c r="B4380" s="1" t="s">
        <v>363</v>
      </c>
      <c r="C4380" s="1">
        <v>88</v>
      </c>
      <c r="D4380" s="1" t="s">
        <v>364</v>
      </c>
      <c r="E4380" s="1" t="s">
        <v>109</v>
      </c>
      <c r="F4380" s="1" t="s">
        <v>1</v>
      </c>
      <c r="G4380" s="1" t="s">
        <v>355</v>
      </c>
      <c r="H4380" s="1" t="s">
        <v>138</v>
      </c>
      <c r="I4380" s="1" t="s">
        <v>139</v>
      </c>
      <c r="J4380" s="1">
        <v>0</v>
      </c>
      <c r="K4380" s="1">
        <v>0</v>
      </c>
    </row>
    <row r="4381" spans="1:11" x14ac:dyDescent="0.2">
      <c r="A4381" s="1">
        <v>4380</v>
      </c>
      <c r="B4381" s="1" t="s">
        <v>363</v>
      </c>
      <c r="C4381" s="1">
        <v>88</v>
      </c>
      <c r="D4381" s="1" t="s">
        <v>364</v>
      </c>
      <c r="E4381" s="1" t="s">
        <v>109</v>
      </c>
      <c r="F4381" s="1" t="s">
        <v>1</v>
      </c>
      <c r="G4381" s="1" t="s">
        <v>355</v>
      </c>
      <c r="H4381" s="1" t="s">
        <v>140</v>
      </c>
      <c r="I4381" s="1" t="s">
        <v>141</v>
      </c>
      <c r="J4381" s="1">
        <v>1</v>
      </c>
      <c r="K4381" s="1">
        <v>52335.360000000001</v>
      </c>
    </row>
    <row r="4382" spans="1:11" x14ac:dyDescent="0.2">
      <c r="A4382" s="1">
        <v>4381</v>
      </c>
      <c r="B4382" s="1" t="s">
        <v>363</v>
      </c>
      <c r="C4382" s="1">
        <v>88</v>
      </c>
      <c r="D4382" s="1" t="s">
        <v>364</v>
      </c>
      <c r="E4382" s="1" t="s">
        <v>109</v>
      </c>
      <c r="F4382" s="1" t="s">
        <v>1</v>
      </c>
      <c r="G4382" s="1" t="s">
        <v>355</v>
      </c>
      <c r="H4382" s="1" t="s">
        <v>142</v>
      </c>
      <c r="I4382" s="1" t="s">
        <v>143</v>
      </c>
      <c r="J4382" s="1">
        <v>0</v>
      </c>
      <c r="K4382" s="1">
        <v>0</v>
      </c>
    </row>
    <row r="4383" spans="1:11" x14ac:dyDescent="0.2">
      <c r="A4383" s="1">
        <v>4382</v>
      </c>
      <c r="B4383" s="1" t="s">
        <v>363</v>
      </c>
      <c r="C4383" s="1">
        <v>88</v>
      </c>
      <c r="D4383" s="1" t="s">
        <v>364</v>
      </c>
      <c r="E4383" s="1" t="s">
        <v>109</v>
      </c>
      <c r="F4383" s="1" t="s">
        <v>1</v>
      </c>
      <c r="G4383" s="1" t="s">
        <v>355</v>
      </c>
      <c r="H4383" s="1" t="s">
        <v>144</v>
      </c>
      <c r="I4383" s="1" t="s">
        <v>145</v>
      </c>
      <c r="J4383" s="1">
        <v>0</v>
      </c>
      <c r="K4383" s="1">
        <v>0</v>
      </c>
    </row>
    <row r="4384" spans="1:11" x14ac:dyDescent="0.2">
      <c r="A4384" s="1">
        <v>4383</v>
      </c>
      <c r="B4384" s="1" t="s">
        <v>363</v>
      </c>
      <c r="C4384" s="1">
        <v>88</v>
      </c>
      <c r="D4384" s="1" t="s">
        <v>364</v>
      </c>
      <c r="E4384" s="1" t="s">
        <v>109</v>
      </c>
      <c r="F4384" s="1" t="s">
        <v>1</v>
      </c>
      <c r="G4384" s="1" t="s">
        <v>355</v>
      </c>
      <c r="H4384" s="1" t="s">
        <v>146</v>
      </c>
      <c r="I4384" s="1" t="s">
        <v>147</v>
      </c>
      <c r="J4384" s="1">
        <v>0</v>
      </c>
      <c r="K4384" s="1">
        <v>0</v>
      </c>
    </row>
    <row r="4385" spans="1:11" x14ac:dyDescent="0.2">
      <c r="A4385" s="1">
        <v>4384</v>
      </c>
      <c r="B4385" s="1" t="s">
        <v>363</v>
      </c>
      <c r="C4385" s="1">
        <v>88</v>
      </c>
      <c r="D4385" s="1" t="s">
        <v>364</v>
      </c>
      <c r="E4385" s="1" t="s">
        <v>109</v>
      </c>
      <c r="F4385" s="1" t="s">
        <v>1</v>
      </c>
      <c r="G4385" s="1" t="s">
        <v>355</v>
      </c>
      <c r="H4385" s="1" t="s">
        <v>148</v>
      </c>
      <c r="I4385" s="1" t="s">
        <v>149</v>
      </c>
      <c r="J4385" s="1">
        <v>0</v>
      </c>
      <c r="K4385" s="1">
        <v>0</v>
      </c>
    </row>
    <row r="4386" spans="1:11" x14ac:dyDescent="0.2">
      <c r="A4386" s="1">
        <v>4385</v>
      </c>
      <c r="B4386" s="1" t="s">
        <v>363</v>
      </c>
      <c r="C4386" s="1">
        <v>88</v>
      </c>
      <c r="D4386" s="1" t="s">
        <v>364</v>
      </c>
      <c r="E4386" s="1" t="s">
        <v>109</v>
      </c>
      <c r="F4386" s="1" t="s">
        <v>1</v>
      </c>
      <c r="G4386" s="1" t="s">
        <v>355</v>
      </c>
      <c r="H4386" s="1" t="s">
        <v>150</v>
      </c>
      <c r="I4386" s="1" t="s">
        <v>151</v>
      </c>
      <c r="J4386" s="1">
        <v>0</v>
      </c>
      <c r="K4386" s="1">
        <v>0</v>
      </c>
    </row>
    <row r="4387" spans="1:11" x14ac:dyDescent="0.2">
      <c r="A4387" s="1">
        <v>4386</v>
      </c>
      <c r="B4387" s="1" t="s">
        <v>363</v>
      </c>
      <c r="C4387" s="1">
        <v>88</v>
      </c>
      <c r="D4387" s="1" t="s">
        <v>364</v>
      </c>
      <c r="E4387" s="1" t="s">
        <v>109</v>
      </c>
      <c r="F4387" s="1" t="s">
        <v>1</v>
      </c>
      <c r="G4387" s="1" t="s">
        <v>355</v>
      </c>
      <c r="H4387" s="1" t="s">
        <v>152</v>
      </c>
      <c r="I4387" s="1" t="s">
        <v>153</v>
      </c>
      <c r="J4387" s="1">
        <v>0</v>
      </c>
      <c r="K4387" s="1">
        <v>0</v>
      </c>
    </row>
    <row r="4388" spans="1:11" x14ac:dyDescent="0.2">
      <c r="A4388" s="1">
        <v>4387</v>
      </c>
      <c r="B4388" s="1" t="s">
        <v>363</v>
      </c>
      <c r="C4388" s="1">
        <v>88</v>
      </c>
      <c r="D4388" s="1" t="s">
        <v>364</v>
      </c>
      <c r="E4388" s="1" t="s">
        <v>109</v>
      </c>
      <c r="F4388" s="1" t="s">
        <v>1</v>
      </c>
      <c r="G4388" s="1" t="s">
        <v>355</v>
      </c>
      <c r="H4388" s="1" t="s">
        <v>154</v>
      </c>
      <c r="I4388" s="1" t="s">
        <v>155</v>
      </c>
      <c r="J4388" s="1">
        <v>0</v>
      </c>
      <c r="K4388" s="1">
        <v>0</v>
      </c>
    </row>
    <row r="4389" spans="1:11" x14ac:dyDescent="0.2">
      <c r="A4389" s="1">
        <v>4388</v>
      </c>
      <c r="B4389" s="1" t="s">
        <v>363</v>
      </c>
      <c r="C4389" s="1">
        <v>88</v>
      </c>
      <c r="D4389" s="1" t="s">
        <v>364</v>
      </c>
      <c r="E4389" s="1" t="s">
        <v>109</v>
      </c>
      <c r="F4389" s="1" t="s">
        <v>1</v>
      </c>
      <c r="G4389" s="1" t="s">
        <v>355</v>
      </c>
      <c r="H4389" s="1" t="s">
        <v>156</v>
      </c>
      <c r="I4389" s="1" t="s">
        <v>157</v>
      </c>
      <c r="J4389" s="1">
        <v>0</v>
      </c>
      <c r="K4389" s="1">
        <v>0</v>
      </c>
    </row>
    <row r="4390" spans="1:11" x14ac:dyDescent="0.2">
      <c r="A4390" s="1">
        <v>4389</v>
      </c>
      <c r="B4390" s="1" t="s">
        <v>363</v>
      </c>
      <c r="C4390" s="1">
        <v>88</v>
      </c>
      <c r="D4390" s="1" t="s">
        <v>364</v>
      </c>
      <c r="E4390" s="1" t="s">
        <v>109</v>
      </c>
      <c r="F4390" s="1" t="s">
        <v>1</v>
      </c>
      <c r="G4390" s="1" t="s">
        <v>355</v>
      </c>
      <c r="H4390" s="1" t="s">
        <v>158</v>
      </c>
      <c r="I4390" s="1" t="s">
        <v>159</v>
      </c>
      <c r="J4390" s="1">
        <v>0</v>
      </c>
      <c r="K4390" s="1">
        <v>0</v>
      </c>
    </row>
    <row r="4391" spans="1:11" x14ac:dyDescent="0.2">
      <c r="A4391" s="1">
        <v>4390</v>
      </c>
      <c r="B4391" s="1" t="s">
        <v>363</v>
      </c>
      <c r="C4391" s="1">
        <v>88</v>
      </c>
      <c r="D4391" s="1" t="s">
        <v>364</v>
      </c>
      <c r="E4391" s="1" t="s">
        <v>109</v>
      </c>
      <c r="F4391" s="1" t="s">
        <v>1</v>
      </c>
      <c r="G4391" s="1" t="s">
        <v>355</v>
      </c>
      <c r="H4391" s="1" t="s">
        <v>160</v>
      </c>
      <c r="I4391" s="1" t="s">
        <v>161</v>
      </c>
      <c r="J4391" s="1">
        <v>0</v>
      </c>
      <c r="K4391" s="1">
        <v>0</v>
      </c>
    </row>
    <row r="4392" spans="1:11" x14ac:dyDescent="0.2">
      <c r="A4392" s="1">
        <v>4391</v>
      </c>
      <c r="B4392" s="1" t="s">
        <v>363</v>
      </c>
      <c r="C4392" s="1">
        <v>88</v>
      </c>
      <c r="D4392" s="1" t="s">
        <v>364</v>
      </c>
      <c r="E4392" s="1" t="s">
        <v>109</v>
      </c>
      <c r="F4392" s="1" t="s">
        <v>1</v>
      </c>
      <c r="G4392" s="1" t="s">
        <v>355</v>
      </c>
      <c r="H4392" s="1" t="s">
        <v>162</v>
      </c>
      <c r="I4392" s="1" t="s">
        <v>163</v>
      </c>
      <c r="J4392" s="1">
        <v>0</v>
      </c>
      <c r="K4392" s="1">
        <v>0</v>
      </c>
    </row>
    <row r="4393" spans="1:11" x14ac:dyDescent="0.2">
      <c r="A4393" s="1">
        <v>4392</v>
      </c>
      <c r="B4393" s="1" t="s">
        <v>363</v>
      </c>
      <c r="C4393" s="1">
        <v>88</v>
      </c>
      <c r="D4393" s="1" t="s">
        <v>364</v>
      </c>
      <c r="E4393" s="1" t="s">
        <v>109</v>
      </c>
      <c r="F4393" s="1" t="s">
        <v>1</v>
      </c>
      <c r="G4393" s="1" t="s">
        <v>355</v>
      </c>
      <c r="H4393" s="1" t="s">
        <v>164</v>
      </c>
      <c r="I4393" s="1" t="s">
        <v>165</v>
      </c>
      <c r="J4393" s="1">
        <v>0</v>
      </c>
      <c r="K4393" s="1">
        <v>0</v>
      </c>
    </row>
    <row r="4394" spans="1:11" x14ac:dyDescent="0.2">
      <c r="A4394" s="1">
        <v>4393</v>
      </c>
      <c r="B4394" s="1" t="s">
        <v>363</v>
      </c>
      <c r="C4394" s="1">
        <v>88</v>
      </c>
      <c r="D4394" s="1" t="s">
        <v>364</v>
      </c>
      <c r="E4394" s="1" t="s">
        <v>109</v>
      </c>
      <c r="F4394" s="1" t="s">
        <v>1</v>
      </c>
      <c r="G4394" s="1" t="s">
        <v>355</v>
      </c>
      <c r="H4394" s="1" t="s">
        <v>166</v>
      </c>
      <c r="I4394" s="1" t="s">
        <v>167</v>
      </c>
      <c r="J4394" s="1">
        <v>0</v>
      </c>
      <c r="K4394" s="1">
        <v>0</v>
      </c>
    </row>
    <row r="4395" spans="1:11" x14ac:dyDescent="0.2">
      <c r="A4395" s="1">
        <v>4394</v>
      </c>
      <c r="B4395" s="1" t="s">
        <v>363</v>
      </c>
      <c r="C4395" s="1">
        <v>88</v>
      </c>
      <c r="D4395" s="1" t="s">
        <v>364</v>
      </c>
      <c r="E4395" s="1" t="s">
        <v>109</v>
      </c>
      <c r="F4395" s="1" t="s">
        <v>1</v>
      </c>
      <c r="G4395" s="1" t="s">
        <v>355</v>
      </c>
      <c r="H4395" s="1" t="s">
        <v>168</v>
      </c>
      <c r="I4395" s="1" t="s">
        <v>169</v>
      </c>
      <c r="J4395" s="1">
        <v>2.5</v>
      </c>
      <c r="K4395" s="1">
        <v>110512.41</v>
      </c>
    </row>
    <row r="4396" spans="1:11" x14ac:dyDescent="0.2">
      <c r="A4396" s="1">
        <v>4395</v>
      </c>
      <c r="B4396" s="1" t="s">
        <v>363</v>
      </c>
      <c r="C4396" s="1">
        <v>88</v>
      </c>
      <c r="D4396" s="1" t="s">
        <v>364</v>
      </c>
      <c r="E4396" s="1" t="s">
        <v>109</v>
      </c>
      <c r="F4396" s="1" t="s">
        <v>1</v>
      </c>
      <c r="G4396" s="1" t="s">
        <v>355</v>
      </c>
      <c r="H4396" s="1" t="s">
        <v>170</v>
      </c>
      <c r="I4396" s="1" t="s">
        <v>171</v>
      </c>
      <c r="J4396" s="1">
        <v>0</v>
      </c>
      <c r="K4396" s="1">
        <v>0</v>
      </c>
    </row>
    <row r="4397" spans="1:11" x14ac:dyDescent="0.2">
      <c r="A4397" s="1">
        <v>4396</v>
      </c>
      <c r="B4397" s="1" t="s">
        <v>363</v>
      </c>
      <c r="C4397" s="1">
        <v>88</v>
      </c>
      <c r="D4397" s="1" t="s">
        <v>364</v>
      </c>
      <c r="E4397" s="1" t="s">
        <v>109</v>
      </c>
      <c r="F4397" s="1" t="s">
        <v>1</v>
      </c>
      <c r="G4397" s="1" t="s">
        <v>355</v>
      </c>
      <c r="H4397" s="1" t="s">
        <v>172</v>
      </c>
      <c r="I4397" s="1" t="s">
        <v>173</v>
      </c>
      <c r="J4397" s="1">
        <v>0</v>
      </c>
      <c r="K4397" s="1">
        <v>0</v>
      </c>
    </row>
    <row r="4398" spans="1:11" x14ac:dyDescent="0.2">
      <c r="A4398" s="1">
        <v>4397</v>
      </c>
      <c r="B4398" s="1" t="s">
        <v>363</v>
      </c>
      <c r="C4398" s="1">
        <v>88</v>
      </c>
      <c r="D4398" s="1" t="s">
        <v>364</v>
      </c>
      <c r="E4398" s="1" t="s">
        <v>109</v>
      </c>
      <c r="F4398" s="1" t="s">
        <v>1</v>
      </c>
      <c r="G4398" s="1" t="s">
        <v>355</v>
      </c>
      <c r="H4398" s="1" t="s">
        <v>174</v>
      </c>
      <c r="I4398" s="1" t="s">
        <v>175</v>
      </c>
      <c r="J4398" s="1">
        <v>0</v>
      </c>
      <c r="K4398" s="1">
        <v>0</v>
      </c>
    </row>
    <row r="4399" spans="1:11" x14ac:dyDescent="0.2">
      <c r="A4399" s="1">
        <v>4398</v>
      </c>
      <c r="B4399" s="1" t="s">
        <v>363</v>
      </c>
      <c r="C4399" s="1">
        <v>88</v>
      </c>
      <c r="D4399" s="1" t="s">
        <v>364</v>
      </c>
      <c r="E4399" s="1" t="s">
        <v>109</v>
      </c>
      <c r="F4399" s="1" t="s">
        <v>1</v>
      </c>
      <c r="G4399" s="1" t="s">
        <v>355</v>
      </c>
      <c r="H4399" s="1" t="s">
        <v>176</v>
      </c>
      <c r="I4399" s="1" t="s">
        <v>177</v>
      </c>
      <c r="J4399" s="1">
        <v>0</v>
      </c>
      <c r="K4399" s="1">
        <v>0</v>
      </c>
    </row>
    <row r="4400" spans="1:11" x14ac:dyDescent="0.2">
      <c r="A4400" s="1">
        <v>4399</v>
      </c>
      <c r="B4400" s="1" t="s">
        <v>363</v>
      </c>
      <c r="C4400" s="1">
        <v>88</v>
      </c>
      <c r="D4400" s="1" t="s">
        <v>364</v>
      </c>
      <c r="E4400" s="1" t="s">
        <v>109</v>
      </c>
      <c r="F4400" s="1" t="s">
        <v>1</v>
      </c>
      <c r="G4400" s="1" t="s">
        <v>355</v>
      </c>
      <c r="H4400" s="1" t="s">
        <v>178</v>
      </c>
      <c r="I4400" s="1" t="s">
        <v>179</v>
      </c>
      <c r="J4400" s="1">
        <v>0.5</v>
      </c>
      <c r="K4400" s="1">
        <v>15488.3</v>
      </c>
    </row>
    <row r="4401" spans="1:11" x14ac:dyDescent="0.2">
      <c r="A4401" s="1">
        <v>4400</v>
      </c>
      <c r="B4401" s="1" t="s">
        <v>363</v>
      </c>
      <c r="C4401" s="1">
        <v>88</v>
      </c>
      <c r="D4401" s="1" t="s">
        <v>364</v>
      </c>
      <c r="E4401" s="1" t="s">
        <v>109</v>
      </c>
      <c r="F4401" s="1" t="s">
        <v>1</v>
      </c>
      <c r="G4401" s="1" t="s">
        <v>355</v>
      </c>
      <c r="H4401" s="1" t="s">
        <v>180</v>
      </c>
      <c r="I4401" s="1" t="s">
        <v>181</v>
      </c>
      <c r="J4401" s="1">
        <v>0</v>
      </c>
      <c r="K4401" s="1"/>
    </row>
    <row r="4402" spans="1:11" x14ac:dyDescent="0.2">
      <c r="A4402" s="1">
        <v>4401</v>
      </c>
      <c r="B4402" s="1" t="s">
        <v>363</v>
      </c>
      <c r="C4402" s="1">
        <v>88</v>
      </c>
      <c r="D4402" s="1" t="s">
        <v>364</v>
      </c>
      <c r="E4402" s="1" t="s">
        <v>109</v>
      </c>
      <c r="F4402" s="1" t="s">
        <v>1</v>
      </c>
      <c r="G4402" s="1" t="s">
        <v>355</v>
      </c>
      <c r="H4402" s="1" t="s">
        <v>182</v>
      </c>
      <c r="I4402" s="1" t="s">
        <v>183</v>
      </c>
      <c r="J4402" s="1">
        <v>0</v>
      </c>
      <c r="K4402" s="1"/>
    </row>
    <row r="4403" spans="1:11" x14ac:dyDescent="0.2">
      <c r="A4403" s="1">
        <v>4402</v>
      </c>
      <c r="B4403" s="1" t="s">
        <v>363</v>
      </c>
      <c r="C4403" s="1">
        <v>88</v>
      </c>
      <c r="D4403" s="1" t="s">
        <v>364</v>
      </c>
      <c r="E4403" s="1" t="s">
        <v>109</v>
      </c>
      <c r="F4403" s="1" t="s">
        <v>1</v>
      </c>
      <c r="G4403" s="1" t="s">
        <v>353</v>
      </c>
      <c r="H4403" s="1" t="s">
        <v>184</v>
      </c>
      <c r="I4403" s="1" t="s">
        <v>185</v>
      </c>
      <c r="J4403" s="1" t="s">
        <v>325</v>
      </c>
      <c r="K4403" s="1"/>
    </row>
    <row r="4404" spans="1:11" x14ac:dyDescent="0.2">
      <c r="A4404" s="1">
        <v>4403</v>
      </c>
      <c r="B4404" s="1" t="s">
        <v>363</v>
      </c>
      <c r="C4404" s="1">
        <v>88</v>
      </c>
      <c r="D4404" s="1" t="s">
        <v>364</v>
      </c>
      <c r="E4404" s="1" t="s">
        <v>109</v>
      </c>
      <c r="F4404" s="1" t="s">
        <v>8</v>
      </c>
      <c r="G4404" s="1" t="s">
        <v>353</v>
      </c>
      <c r="H4404" s="1" t="s">
        <v>186</v>
      </c>
      <c r="I4404" s="1" t="s">
        <v>187</v>
      </c>
      <c r="J4404" s="1">
        <v>4.5</v>
      </c>
      <c r="K4404" s="1">
        <v>210832.32</v>
      </c>
    </row>
    <row r="4405" spans="1:11" x14ac:dyDescent="0.2">
      <c r="A4405" s="1">
        <v>4404</v>
      </c>
      <c r="B4405" s="1" t="s">
        <v>363</v>
      </c>
      <c r="C4405" s="1">
        <v>88</v>
      </c>
      <c r="D4405" s="1" t="s">
        <v>364</v>
      </c>
      <c r="E4405" s="1" t="s">
        <v>188</v>
      </c>
      <c r="F4405" s="1" t="s">
        <v>8</v>
      </c>
      <c r="G4405" s="1" t="s">
        <v>353</v>
      </c>
      <c r="H4405" s="1" t="s">
        <v>189</v>
      </c>
      <c r="I4405" s="1" t="s">
        <v>190</v>
      </c>
      <c r="J4405" s="1">
        <v>4.5</v>
      </c>
      <c r="K4405" s="1">
        <v>210832.32</v>
      </c>
    </row>
    <row r="4406" spans="1:11" x14ac:dyDescent="0.2">
      <c r="A4406" s="1">
        <v>4405</v>
      </c>
      <c r="B4406" s="1" t="s">
        <v>363</v>
      </c>
      <c r="C4406" s="1">
        <v>88</v>
      </c>
      <c r="D4406" s="1" t="s">
        <v>364</v>
      </c>
      <c r="E4406" s="1" t="s">
        <v>188</v>
      </c>
      <c r="F4406" s="1" t="s">
        <v>1</v>
      </c>
      <c r="G4406" s="1" t="s">
        <v>353</v>
      </c>
      <c r="H4406" s="1" t="s">
        <v>191</v>
      </c>
      <c r="I4406" s="1" t="s">
        <v>192</v>
      </c>
      <c r="J4406" s="1"/>
      <c r="K4406" s="1"/>
    </row>
    <row r="4407" spans="1:11" x14ac:dyDescent="0.2">
      <c r="A4407" s="1">
        <v>4406</v>
      </c>
      <c r="B4407" s="1" t="s">
        <v>363</v>
      </c>
      <c r="C4407" s="1">
        <v>88</v>
      </c>
      <c r="D4407" s="1" t="s">
        <v>364</v>
      </c>
      <c r="E4407" s="1" t="s">
        <v>188</v>
      </c>
      <c r="F4407" s="1" t="s">
        <v>1</v>
      </c>
      <c r="G4407" s="1" t="s">
        <v>353</v>
      </c>
      <c r="H4407" s="1" t="s">
        <v>193</v>
      </c>
      <c r="I4407" s="1" t="s">
        <v>194</v>
      </c>
      <c r="J4407" s="1"/>
      <c r="K4407" s="1"/>
    </row>
    <row r="4408" spans="1:11" x14ac:dyDescent="0.2">
      <c r="A4408" s="1">
        <v>4407</v>
      </c>
      <c r="B4408" s="1" t="s">
        <v>363</v>
      </c>
      <c r="C4408" s="1">
        <v>88</v>
      </c>
      <c r="D4408" s="1" t="s">
        <v>364</v>
      </c>
      <c r="E4408" s="1" t="s">
        <v>188</v>
      </c>
      <c r="F4408" s="1" t="s">
        <v>1</v>
      </c>
      <c r="G4408" s="1" t="s">
        <v>353</v>
      </c>
      <c r="H4408" s="1" t="s">
        <v>195</v>
      </c>
      <c r="I4408" s="1" t="s">
        <v>196</v>
      </c>
      <c r="J4408" s="1"/>
      <c r="K4408" s="1"/>
    </row>
    <row r="4409" spans="1:11" x14ac:dyDescent="0.2">
      <c r="A4409" s="1">
        <v>4408</v>
      </c>
      <c r="B4409" s="1" t="s">
        <v>363</v>
      </c>
      <c r="C4409" s="1">
        <v>88</v>
      </c>
      <c r="D4409" s="1" t="s">
        <v>364</v>
      </c>
      <c r="E4409" s="1" t="s">
        <v>188</v>
      </c>
      <c r="F4409" s="1" t="s">
        <v>1</v>
      </c>
      <c r="G4409" s="1" t="s">
        <v>353</v>
      </c>
      <c r="H4409" s="1" t="s">
        <v>197</v>
      </c>
      <c r="I4409" s="1" t="s">
        <v>198</v>
      </c>
      <c r="J4409" s="1"/>
      <c r="K4409" s="1"/>
    </row>
    <row r="4410" spans="1:11" x14ac:dyDescent="0.2">
      <c r="A4410" s="1">
        <v>4409</v>
      </c>
      <c r="B4410" s="1" t="s">
        <v>363</v>
      </c>
      <c r="C4410" s="1">
        <v>88</v>
      </c>
      <c r="D4410" s="1" t="s">
        <v>364</v>
      </c>
      <c r="E4410" s="1" t="s">
        <v>188</v>
      </c>
      <c r="F4410" s="1" t="s">
        <v>8</v>
      </c>
      <c r="G4410" s="1" t="s">
        <v>353</v>
      </c>
      <c r="H4410" s="1" t="s">
        <v>199</v>
      </c>
      <c r="I4410" s="1" t="s">
        <v>200</v>
      </c>
      <c r="J4410" s="1">
        <v>0</v>
      </c>
      <c r="K4410" s="1">
        <v>0</v>
      </c>
    </row>
    <row r="4411" spans="1:11" x14ac:dyDescent="0.2">
      <c r="A4411" s="1">
        <v>4410</v>
      </c>
      <c r="B4411" s="1" t="s">
        <v>363</v>
      </c>
      <c r="C4411" s="1">
        <v>88</v>
      </c>
      <c r="D4411" s="1" t="s">
        <v>364</v>
      </c>
      <c r="E4411" s="1" t="s">
        <v>188</v>
      </c>
      <c r="F4411" s="1" t="s">
        <v>1</v>
      </c>
      <c r="G4411" s="1" t="s">
        <v>353</v>
      </c>
      <c r="H4411" s="1" t="s">
        <v>201</v>
      </c>
      <c r="I4411" s="1" t="s">
        <v>202</v>
      </c>
      <c r="J4411" s="1"/>
      <c r="K4411" s="1"/>
    </row>
    <row r="4412" spans="1:11" x14ac:dyDescent="0.2">
      <c r="A4412" s="1">
        <v>4411</v>
      </c>
      <c r="B4412" s="1" t="s">
        <v>363</v>
      </c>
      <c r="C4412" s="1">
        <v>88</v>
      </c>
      <c r="D4412" s="1" t="s">
        <v>364</v>
      </c>
      <c r="E4412" s="1" t="s">
        <v>188</v>
      </c>
      <c r="F4412" s="1" t="s">
        <v>8</v>
      </c>
      <c r="G4412" s="1" t="s">
        <v>353</v>
      </c>
      <c r="H4412" s="1" t="s">
        <v>203</v>
      </c>
      <c r="I4412" s="1" t="s">
        <v>204</v>
      </c>
      <c r="J4412" s="1">
        <v>4.5</v>
      </c>
      <c r="K4412" s="1">
        <v>210832.32</v>
      </c>
    </row>
    <row r="4413" spans="1:11" x14ac:dyDescent="0.2">
      <c r="A4413" s="1">
        <v>4412</v>
      </c>
      <c r="B4413" s="1" t="s">
        <v>363</v>
      </c>
      <c r="C4413" s="1">
        <v>88</v>
      </c>
      <c r="D4413" s="1" t="s">
        <v>364</v>
      </c>
      <c r="E4413" s="1" t="s">
        <v>188</v>
      </c>
      <c r="F4413" s="1" t="s">
        <v>1</v>
      </c>
      <c r="G4413" s="1" t="s">
        <v>353</v>
      </c>
      <c r="H4413" s="1" t="s">
        <v>205</v>
      </c>
      <c r="I4413" s="1" t="s">
        <v>206</v>
      </c>
      <c r="J4413" s="1"/>
      <c r="K4413" s="1">
        <v>15045.81</v>
      </c>
    </row>
    <row r="4414" spans="1:11" x14ac:dyDescent="0.2">
      <c r="A4414" s="1">
        <v>4413</v>
      </c>
      <c r="B4414" s="1" t="s">
        <v>363</v>
      </c>
      <c r="C4414" s="1">
        <v>88</v>
      </c>
      <c r="D4414" s="1" t="s">
        <v>364</v>
      </c>
      <c r="E4414" s="1" t="s">
        <v>188</v>
      </c>
      <c r="F4414" s="1" t="s">
        <v>1</v>
      </c>
      <c r="G4414" s="1" t="s">
        <v>353</v>
      </c>
      <c r="H4414" s="1" t="s">
        <v>207</v>
      </c>
      <c r="I4414" s="1" t="s">
        <v>208</v>
      </c>
      <c r="J4414" s="1"/>
      <c r="K4414" s="1">
        <v>33515.31</v>
      </c>
    </row>
    <row r="4415" spans="1:11" x14ac:dyDescent="0.2">
      <c r="A4415" s="1">
        <v>4414</v>
      </c>
      <c r="B4415" s="1" t="s">
        <v>363</v>
      </c>
      <c r="C4415" s="1">
        <v>88</v>
      </c>
      <c r="D4415" s="1" t="s">
        <v>364</v>
      </c>
      <c r="E4415" s="1" t="s">
        <v>188</v>
      </c>
      <c r="F4415" s="1" t="s">
        <v>1</v>
      </c>
      <c r="G4415" s="1" t="s">
        <v>353</v>
      </c>
      <c r="H4415" s="1" t="s">
        <v>209</v>
      </c>
      <c r="I4415" s="1" t="s">
        <v>210</v>
      </c>
      <c r="J4415" s="1"/>
      <c r="K4415" s="1">
        <v>-6082.31</v>
      </c>
    </row>
    <row r="4416" spans="1:11" x14ac:dyDescent="0.2">
      <c r="A4416" s="1">
        <v>4415</v>
      </c>
      <c r="B4416" s="1" t="s">
        <v>363</v>
      </c>
      <c r="C4416" s="1">
        <v>88</v>
      </c>
      <c r="D4416" s="1" t="s">
        <v>364</v>
      </c>
      <c r="E4416" s="1" t="s">
        <v>188</v>
      </c>
      <c r="F4416" s="1" t="s">
        <v>8</v>
      </c>
      <c r="G4416" s="1" t="s">
        <v>353</v>
      </c>
      <c r="H4416" s="1" t="s">
        <v>211</v>
      </c>
      <c r="I4416" s="1" t="s">
        <v>212</v>
      </c>
      <c r="J4416" s="1"/>
      <c r="K4416" s="1">
        <v>253311.13</v>
      </c>
    </row>
    <row r="4417" spans="1:11" x14ac:dyDescent="0.2">
      <c r="A4417" s="1">
        <v>4416</v>
      </c>
      <c r="B4417" s="1" t="s">
        <v>363</v>
      </c>
      <c r="C4417" s="1">
        <v>88</v>
      </c>
      <c r="D4417" s="1" t="s">
        <v>364</v>
      </c>
      <c r="E4417" s="1" t="s">
        <v>188</v>
      </c>
      <c r="F4417" s="1" t="s">
        <v>1</v>
      </c>
      <c r="G4417" s="1" t="s">
        <v>353</v>
      </c>
      <c r="H4417" s="1" t="s">
        <v>213</v>
      </c>
      <c r="I4417" s="1" t="s">
        <v>214</v>
      </c>
      <c r="J4417" s="1"/>
      <c r="K4417" s="1"/>
    </row>
    <row r="4418" spans="1:11" x14ac:dyDescent="0.2">
      <c r="A4418" s="1">
        <v>4417</v>
      </c>
      <c r="B4418" s="1" t="s">
        <v>363</v>
      </c>
      <c r="C4418" s="1">
        <v>88</v>
      </c>
      <c r="D4418" s="1" t="s">
        <v>364</v>
      </c>
      <c r="E4418" s="1" t="s">
        <v>188</v>
      </c>
      <c r="F4418" s="1" t="s">
        <v>1</v>
      </c>
      <c r="G4418" s="1" t="s">
        <v>353</v>
      </c>
      <c r="H4418" s="1" t="s">
        <v>215</v>
      </c>
      <c r="I4418" s="1" t="s">
        <v>216</v>
      </c>
      <c r="J4418" s="1"/>
      <c r="K4418" s="1"/>
    </row>
    <row r="4419" spans="1:11" x14ac:dyDescent="0.2">
      <c r="A4419" s="1">
        <v>4418</v>
      </c>
      <c r="B4419" s="1" t="s">
        <v>363</v>
      </c>
      <c r="C4419" s="1">
        <v>88</v>
      </c>
      <c r="D4419" s="1" t="s">
        <v>364</v>
      </c>
      <c r="E4419" s="1" t="s">
        <v>188</v>
      </c>
      <c r="F4419" s="1" t="s">
        <v>1</v>
      </c>
      <c r="G4419" s="1" t="s">
        <v>353</v>
      </c>
      <c r="H4419" s="1" t="s">
        <v>217</v>
      </c>
      <c r="I4419" s="1" t="s">
        <v>218</v>
      </c>
      <c r="J4419" s="1"/>
      <c r="K4419" s="1"/>
    </row>
    <row r="4420" spans="1:11" x14ac:dyDescent="0.2">
      <c r="A4420" s="1">
        <v>4419</v>
      </c>
      <c r="B4420" s="1" t="s">
        <v>363</v>
      </c>
      <c r="C4420" s="1">
        <v>88</v>
      </c>
      <c r="D4420" s="1" t="s">
        <v>364</v>
      </c>
      <c r="E4420" s="1" t="s">
        <v>188</v>
      </c>
      <c r="F4420" s="1" t="s">
        <v>1</v>
      </c>
      <c r="G4420" s="1" t="s">
        <v>353</v>
      </c>
      <c r="H4420" s="1" t="s">
        <v>219</v>
      </c>
      <c r="I4420" s="1" t="s">
        <v>220</v>
      </c>
      <c r="J4420" s="1"/>
      <c r="K4420" s="1"/>
    </row>
    <row r="4421" spans="1:11" x14ac:dyDescent="0.2">
      <c r="A4421" s="1">
        <v>4420</v>
      </c>
      <c r="B4421" s="1" t="s">
        <v>363</v>
      </c>
      <c r="C4421" s="1">
        <v>88</v>
      </c>
      <c r="D4421" s="1" t="s">
        <v>364</v>
      </c>
      <c r="E4421" s="1" t="s">
        <v>188</v>
      </c>
      <c r="F4421" s="1" t="s">
        <v>8</v>
      </c>
      <c r="G4421" s="1" t="s">
        <v>353</v>
      </c>
      <c r="H4421" s="1" t="s">
        <v>221</v>
      </c>
      <c r="I4421" s="1" t="s">
        <v>222</v>
      </c>
      <c r="J4421" s="1"/>
      <c r="K4421" s="1">
        <v>0</v>
      </c>
    </row>
    <row r="4422" spans="1:11" x14ac:dyDescent="0.2">
      <c r="A4422" s="1">
        <v>4421</v>
      </c>
      <c r="B4422" s="1" t="s">
        <v>363</v>
      </c>
      <c r="C4422" s="1">
        <v>88</v>
      </c>
      <c r="D4422" s="1" t="s">
        <v>364</v>
      </c>
      <c r="E4422" s="1" t="s">
        <v>188</v>
      </c>
      <c r="F4422" s="1" t="s">
        <v>1</v>
      </c>
      <c r="G4422" s="1" t="s">
        <v>353</v>
      </c>
      <c r="H4422" s="1" t="s">
        <v>223</v>
      </c>
      <c r="I4422" s="1" t="s">
        <v>224</v>
      </c>
      <c r="J4422" s="1"/>
      <c r="K4422" s="1"/>
    </row>
    <row r="4423" spans="1:11" x14ac:dyDescent="0.2">
      <c r="A4423" s="1">
        <v>4422</v>
      </c>
      <c r="B4423" s="1" t="s">
        <v>363</v>
      </c>
      <c r="C4423" s="1">
        <v>88</v>
      </c>
      <c r="D4423" s="1" t="s">
        <v>364</v>
      </c>
      <c r="E4423" s="1" t="s">
        <v>188</v>
      </c>
      <c r="F4423" s="1" t="s">
        <v>1</v>
      </c>
      <c r="G4423" s="1" t="s">
        <v>353</v>
      </c>
      <c r="H4423" s="1" t="s">
        <v>225</v>
      </c>
      <c r="I4423" s="1" t="s">
        <v>226</v>
      </c>
      <c r="J4423" s="1"/>
      <c r="K4423" s="1"/>
    </row>
    <row r="4424" spans="1:11" x14ac:dyDescent="0.2">
      <c r="A4424" s="1">
        <v>4423</v>
      </c>
      <c r="B4424" s="1" t="s">
        <v>363</v>
      </c>
      <c r="C4424" s="1">
        <v>88</v>
      </c>
      <c r="D4424" s="1" t="s">
        <v>364</v>
      </c>
      <c r="E4424" s="1" t="s">
        <v>188</v>
      </c>
      <c r="F4424" s="1" t="s">
        <v>1</v>
      </c>
      <c r="G4424" s="1" t="s">
        <v>353</v>
      </c>
      <c r="H4424" s="1" t="s">
        <v>227</v>
      </c>
      <c r="I4424" s="1" t="s">
        <v>228</v>
      </c>
      <c r="J4424" s="1"/>
      <c r="K4424" s="1"/>
    </row>
    <row r="4425" spans="1:11" x14ac:dyDescent="0.2">
      <c r="A4425" s="1">
        <v>4424</v>
      </c>
      <c r="B4425" s="1" t="s">
        <v>363</v>
      </c>
      <c r="C4425" s="1">
        <v>88</v>
      </c>
      <c r="D4425" s="1" t="s">
        <v>364</v>
      </c>
      <c r="E4425" s="1" t="s">
        <v>188</v>
      </c>
      <c r="F4425" s="1" t="s">
        <v>1</v>
      </c>
      <c r="G4425" s="1" t="s">
        <v>353</v>
      </c>
      <c r="H4425" s="1" t="s">
        <v>229</v>
      </c>
      <c r="I4425" s="1" t="s">
        <v>230</v>
      </c>
      <c r="J4425" s="1"/>
      <c r="K4425" s="1"/>
    </row>
    <row r="4426" spans="1:11" x14ac:dyDescent="0.2">
      <c r="A4426" s="1">
        <v>4425</v>
      </c>
      <c r="B4426" s="1" t="s">
        <v>363</v>
      </c>
      <c r="C4426" s="1">
        <v>88</v>
      </c>
      <c r="D4426" s="1" t="s">
        <v>364</v>
      </c>
      <c r="E4426" s="1" t="s">
        <v>188</v>
      </c>
      <c r="F4426" s="1" t="s">
        <v>1</v>
      </c>
      <c r="G4426" s="1" t="s">
        <v>353</v>
      </c>
      <c r="H4426" s="1" t="s">
        <v>231</v>
      </c>
      <c r="I4426" s="1" t="s">
        <v>232</v>
      </c>
      <c r="J4426" s="1"/>
      <c r="K4426" s="1">
        <v>390</v>
      </c>
    </row>
    <row r="4427" spans="1:11" x14ac:dyDescent="0.2">
      <c r="A4427" s="1">
        <v>4426</v>
      </c>
      <c r="B4427" s="1" t="s">
        <v>363</v>
      </c>
      <c r="C4427" s="1">
        <v>88</v>
      </c>
      <c r="D4427" s="1" t="s">
        <v>364</v>
      </c>
      <c r="E4427" s="1" t="s">
        <v>188</v>
      </c>
      <c r="F4427" s="1" t="s">
        <v>1</v>
      </c>
      <c r="G4427" s="1" t="s">
        <v>353</v>
      </c>
      <c r="H4427" s="1" t="s">
        <v>233</v>
      </c>
      <c r="I4427" s="1" t="s">
        <v>234</v>
      </c>
      <c r="J4427" s="1"/>
      <c r="K4427" s="1">
        <v>9540.61</v>
      </c>
    </row>
    <row r="4428" spans="1:11" x14ac:dyDescent="0.2">
      <c r="A4428" s="1">
        <v>4427</v>
      </c>
      <c r="B4428" s="1" t="s">
        <v>363</v>
      </c>
      <c r="C4428" s="1">
        <v>88</v>
      </c>
      <c r="D4428" s="1" t="s">
        <v>364</v>
      </c>
      <c r="E4428" s="1" t="s">
        <v>188</v>
      </c>
      <c r="F4428" s="1" t="s">
        <v>1</v>
      </c>
      <c r="G4428" s="1" t="s">
        <v>353</v>
      </c>
      <c r="H4428" s="1" t="s">
        <v>235</v>
      </c>
      <c r="I4428" s="1" t="s">
        <v>236</v>
      </c>
      <c r="J4428" s="1"/>
      <c r="K4428" s="1">
        <v>500</v>
      </c>
    </row>
    <row r="4429" spans="1:11" x14ac:dyDescent="0.2">
      <c r="A4429" s="1">
        <v>4428</v>
      </c>
      <c r="B4429" s="1" t="s">
        <v>363</v>
      </c>
      <c r="C4429" s="1">
        <v>88</v>
      </c>
      <c r="D4429" s="1" t="s">
        <v>364</v>
      </c>
      <c r="E4429" s="1" t="s">
        <v>188</v>
      </c>
      <c r="F4429" s="1" t="s">
        <v>1</v>
      </c>
      <c r="G4429" s="1" t="s">
        <v>353</v>
      </c>
      <c r="H4429" s="1" t="s">
        <v>237</v>
      </c>
      <c r="I4429" s="1" t="s">
        <v>238</v>
      </c>
      <c r="J4429" s="1"/>
      <c r="K4429" s="1"/>
    </row>
    <row r="4430" spans="1:11" x14ac:dyDescent="0.2">
      <c r="A4430" s="1">
        <v>4429</v>
      </c>
      <c r="B4430" s="1" t="s">
        <v>363</v>
      </c>
      <c r="C4430" s="1">
        <v>88</v>
      </c>
      <c r="D4430" s="1" t="s">
        <v>364</v>
      </c>
      <c r="E4430" s="1" t="s">
        <v>188</v>
      </c>
      <c r="F4430" s="1" t="s">
        <v>1</v>
      </c>
      <c r="G4430" s="1" t="s">
        <v>353</v>
      </c>
      <c r="H4430" s="1" t="s">
        <v>239</v>
      </c>
      <c r="I4430" s="1" t="s">
        <v>240</v>
      </c>
      <c r="J4430" s="1"/>
      <c r="K4430" s="1"/>
    </row>
    <row r="4431" spans="1:11" x14ac:dyDescent="0.2">
      <c r="A4431" s="1">
        <v>4430</v>
      </c>
      <c r="B4431" s="1" t="s">
        <v>363</v>
      </c>
      <c r="C4431" s="1">
        <v>88</v>
      </c>
      <c r="D4431" s="1" t="s">
        <v>364</v>
      </c>
      <c r="E4431" s="1" t="s">
        <v>188</v>
      </c>
      <c r="F4431" s="1" t="s">
        <v>1</v>
      </c>
      <c r="G4431" s="1" t="s">
        <v>353</v>
      </c>
      <c r="H4431" s="1" t="s">
        <v>241</v>
      </c>
      <c r="I4431" s="1" t="s">
        <v>242</v>
      </c>
      <c r="J4431" s="1"/>
      <c r="K4431" s="1"/>
    </row>
    <row r="4432" spans="1:11" x14ac:dyDescent="0.2">
      <c r="A4432" s="1">
        <v>4431</v>
      </c>
      <c r="B4432" s="1" t="s">
        <v>363</v>
      </c>
      <c r="C4432" s="1">
        <v>88</v>
      </c>
      <c r="D4432" s="1" t="s">
        <v>364</v>
      </c>
      <c r="E4432" s="1" t="s">
        <v>188</v>
      </c>
      <c r="F4432" s="1" t="s">
        <v>1</v>
      </c>
      <c r="G4432" s="1" t="s">
        <v>353</v>
      </c>
      <c r="H4432" s="1" t="s">
        <v>243</v>
      </c>
      <c r="I4432" s="1" t="s">
        <v>244</v>
      </c>
      <c r="J4432" s="1"/>
      <c r="K4432" s="1"/>
    </row>
    <row r="4433" spans="1:11" x14ac:dyDescent="0.2">
      <c r="A4433" s="1">
        <v>4432</v>
      </c>
      <c r="B4433" s="1" t="s">
        <v>363</v>
      </c>
      <c r="C4433" s="1">
        <v>88</v>
      </c>
      <c r="D4433" s="1" t="s">
        <v>364</v>
      </c>
      <c r="E4433" s="1" t="s">
        <v>188</v>
      </c>
      <c r="F4433" s="1" t="s">
        <v>1</v>
      </c>
      <c r="G4433" s="1" t="s">
        <v>353</v>
      </c>
      <c r="H4433" s="1" t="s">
        <v>245</v>
      </c>
      <c r="I4433" s="1" t="s">
        <v>246</v>
      </c>
      <c r="J4433" s="1"/>
      <c r="K4433" s="1"/>
    </row>
    <row r="4434" spans="1:11" x14ac:dyDescent="0.2">
      <c r="A4434" s="1">
        <v>4433</v>
      </c>
      <c r="B4434" s="1" t="s">
        <v>363</v>
      </c>
      <c r="C4434" s="1">
        <v>88</v>
      </c>
      <c r="D4434" s="1" t="s">
        <v>364</v>
      </c>
      <c r="E4434" s="1" t="s">
        <v>188</v>
      </c>
      <c r="F4434" s="1" t="s">
        <v>1</v>
      </c>
      <c r="G4434" s="1" t="s">
        <v>353</v>
      </c>
      <c r="H4434" s="1" t="s">
        <v>247</v>
      </c>
      <c r="I4434" s="1" t="s">
        <v>248</v>
      </c>
      <c r="J4434" s="1"/>
      <c r="K4434" s="1"/>
    </row>
    <row r="4435" spans="1:11" x14ac:dyDescent="0.2">
      <c r="A4435" s="1">
        <v>4434</v>
      </c>
      <c r="B4435" s="1" t="s">
        <v>363</v>
      </c>
      <c r="C4435" s="1">
        <v>88</v>
      </c>
      <c r="D4435" s="1" t="s">
        <v>364</v>
      </c>
      <c r="E4435" s="1" t="s">
        <v>188</v>
      </c>
      <c r="F4435" s="1" t="s">
        <v>1</v>
      </c>
      <c r="G4435" s="1" t="s">
        <v>353</v>
      </c>
      <c r="H4435" s="1" t="s">
        <v>249</v>
      </c>
      <c r="I4435" s="1" t="s">
        <v>250</v>
      </c>
      <c r="J4435" s="1"/>
      <c r="K4435" s="1"/>
    </row>
    <row r="4436" spans="1:11" x14ac:dyDescent="0.2">
      <c r="A4436" s="1">
        <v>4435</v>
      </c>
      <c r="B4436" s="1" t="s">
        <v>363</v>
      </c>
      <c r="C4436" s="1">
        <v>88</v>
      </c>
      <c r="D4436" s="1" t="s">
        <v>364</v>
      </c>
      <c r="E4436" s="1" t="s">
        <v>188</v>
      </c>
      <c r="F4436" s="1" t="s">
        <v>1</v>
      </c>
      <c r="G4436" s="1" t="s">
        <v>353</v>
      </c>
      <c r="H4436" s="1" t="s">
        <v>251</v>
      </c>
      <c r="I4436" s="1" t="s">
        <v>252</v>
      </c>
      <c r="J4436" s="1"/>
      <c r="K4436" s="1"/>
    </row>
    <row r="4437" spans="1:11" x14ac:dyDescent="0.2">
      <c r="A4437" s="1">
        <v>4436</v>
      </c>
      <c r="B4437" s="1" t="s">
        <v>363</v>
      </c>
      <c r="C4437" s="1">
        <v>88</v>
      </c>
      <c r="D4437" s="1" t="s">
        <v>364</v>
      </c>
      <c r="E4437" s="1" t="s">
        <v>188</v>
      </c>
      <c r="F4437" s="1" t="s">
        <v>1</v>
      </c>
      <c r="G4437" s="1" t="s">
        <v>353</v>
      </c>
      <c r="H4437" s="1" t="s">
        <v>253</v>
      </c>
      <c r="I4437" s="1" t="s">
        <v>254</v>
      </c>
      <c r="J4437" s="1"/>
      <c r="K4437" s="1">
        <v>24746.63</v>
      </c>
    </row>
    <row r="4438" spans="1:11" x14ac:dyDescent="0.2">
      <c r="A4438" s="1">
        <v>4437</v>
      </c>
      <c r="B4438" s="1" t="s">
        <v>363</v>
      </c>
      <c r="C4438" s="1">
        <v>88</v>
      </c>
      <c r="D4438" s="1" t="s">
        <v>364</v>
      </c>
      <c r="E4438" s="1" t="s">
        <v>188</v>
      </c>
      <c r="F4438" s="1" t="s">
        <v>1</v>
      </c>
      <c r="G4438" s="1" t="s">
        <v>353</v>
      </c>
      <c r="H4438" s="1" t="s">
        <v>255</v>
      </c>
      <c r="I4438" s="1" t="s">
        <v>256</v>
      </c>
      <c r="J4438" s="1"/>
      <c r="K4438" s="1"/>
    </row>
    <row r="4439" spans="1:11" x14ac:dyDescent="0.2">
      <c r="A4439" s="1">
        <v>4438</v>
      </c>
      <c r="B4439" s="1" t="s">
        <v>363</v>
      </c>
      <c r="C4439" s="1">
        <v>88</v>
      </c>
      <c r="D4439" s="1" t="s">
        <v>364</v>
      </c>
      <c r="E4439" s="1" t="s">
        <v>188</v>
      </c>
      <c r="F4439" s="1" t="s">
        <v>1</v>
      </c>
      <c r="G4439" s="1" t="s">
        <v>353</v>
      </c>
      <c r="H4439" s="1" t="s">
        <v>257</v>
      </c>
      <c r="I4439" s="1" t="s">
        <v>258</v>
      </c>
      <c r="J4439" s="1"/>
      <c r="K4439" s="1"/>
    </row>
    <row r="4440" spans="1:11" x14ac:dyDescent="0.2">
      <c r="A4440" s="1">
        <v>4439</v>
      </c>
      <c r="B4440" s="1" t="s">
        <v>363</v>
      </c>
      <c r="C4440" s="1">
        <v>88</v>
      </c>
      <c r="D4440" s="1" t="s">
        <v>364</v>
      </c>
      <c r="E4440" s="1" t="s">
        <v>188</v>
      </c>
      <c r="F4440" s="1" t="s">
        <v>8</v>
      </c>
      <c r="G4440" s="1" t="s">
        <v>353</v>
      </c>
      <c r="H4440" s="1" t="s">
        <v>259</v>
      </c>
      <c r="I4440" s="1" t="s">
        <v>260</v>
      </c>
      <c r="J4440" s="1"/>
      <c r="K4440" s="1">
        <v>35177.240000000005</v>
      </c>
    </row>
    <row r="4441" spans="1:11" x14ac:dyDescent="0.2">
      <c r="A4441" s="1">
        <v>4440</v>
      </c>
      <c r="B4441" s="1" t="s">
        <v>363</v>
      </c>
      <c r="C4441" s="1">
        <v>88</v>
      </c>
      <c r="D4441" s="1" t="s">
        <v>364</v>
      </c>
      <c r="E4441" s="1" t="s">
        <v>188</v>
      </c>
      <c r="F4441" s="1" t="s">
        <v>1</v>
      </c>
      <c r="G4441" s="1" t="s">
        <v>353</v>
      </c>
      <c r="H4441" s="1" t="s">
        <v>261</v>
      </c>
      <c r="I4441" s="1" t="s">
        <v>262</v>
      </c>
      <c r="J4441" s="1"/>
      <c r="K4441" s="1"/>
    </row>
    <row r="4442" spans="1:11" x14ac:dyDescent="0.2">
      <c r="A4442" s="1">
        <v>4441</v>
      </c>
      <c r="B4442" s="1" t="s">
        <v>363</v>
      </c>
      <c r="C4442" s="1">
        <v>88</v>
      </c>
      <c r="D4442" s="1" t="s">
        <v>364</v>
      </c>
      <c r="E4442" s="1" t="s">
        <v>188</v>
      </c>
      <c r="F4442" s="1" t="s">
        <v>1</v>
      </c>
      <c r="G4442" s="1" t="s">
        <v>353</v>
      </c>
      <c r="H4442" s="1" t="s">
        <v>263</v>
      </c>
      <c r="I4442" s="1" t="s">
        <v>264</v>
      </c>
      <c r="J4442" s="1"/>
      <c r="K4442" s="1"/>
    </row>
    <row r="4443" spans="1:11" x14ac:dyDescent="0.2">
      <c r="A4443" s="1">
        <v>4442</v>
      </c>
      <c r="B4443" s="1" t="s">
        <v>363</v>
      </c>
      <c r="C4443" s="1">
        <v>88</v>
      </c>
      <c r="D4443" s="1" t="s">
        <v>364</v>
      </c>
      <c r="E4443" s="1" t="s">
        <v>188</v>
      </c>
      <c r="F4443" s="1" t="s">
        <v>1</v>
      </c>
      <c r="G4443" s="1" t="s">
        <v>353</v>
      </c>
      <c r="H4443" s="1" t="s">
        <v>265</v>
      </c>
      <c r="I4443" s="1" t="s">
        <v>266</v>
      </c>
      <c r="J4443" s="1"/>
      <c r="K4443" s="1"/>
    </row>
    <row r="4444" spans="1:11" x14ac:dyDescent="0.2">
      <c r="A4444" s="1">
        <v>4443</v>
      </c>
      <c r="B4444" s="1" t="s">
        <v>363</v>
      </c>
      <c r="C4444" s="1">
        <v>88</v>
      </c>
      <c r="D4444" s="1" t="s">
        <v>364</v>
      </c>
      <c r="E4444" s="1" t="s">
        <v>188</v>
      </c>
      <c r="F4444" s="1" t="s">
        <v>1</v>
      </c>
      <c r="G4444" s="1" t="s">
        <v>353</v>
      </c>
      <c r="H4444" s="1" t="s">
        <v>267</v>
      </c>
      <c r="I4444" s="1" t="s">
        <v>268</v>
      </c>
      <c r="J4444" s="1"/>
      <c r="K4444" s="1">
        <v>1399.93</v>
      </c>
    </row>
    <row r="4445" spans="1:11" x14ac:dyDescent="0.2">
      <c r="A4445" s="1">
        <v>4444</v>
      </c>
      <c r="B4445" s="1" t="s">
        <v>363</v>
      </c>
      <c r="C4445" s="1">
        <v>88</v>
      </c>
      <c r="D4445" s="1" t="s">
        <v>364</v>
      </c>
      <c r="E4445" s="1" t="s">
        <v>188</v>
      </c>
      <c r="F4445" s="1" t="s">
        <v>1</v>
      </c>
      <c r="G4445" s="1" t="s">
        <v>353</v>
      </c>
      <c r="H4445" s="1" t="s">
        <v>269</v>
      </c>
      <c r="I4445" s="1" t="s">
        <v>270</v>
      </c>
      <c r="J4445" s="1"/>
      <c r="K4445" s="1"/>
    </row>
    <row r="4446" spans="1:11" x14ac:dyDescent="0.2">
      <c r="A4446" s="1">
        <v>4445</v>
      </c>
      <c r="B4446" s="1" t="s">
        <v>363</v>
      </c>
      <c r="C4446" s="1">
        <v>88</v>
      </c>
      <c r="D4446" s="1" t="s">
        <v>364</v>
      </c>
      <c r="E4446" s="1" t="s">
        <v>188</v>
      </c>
      <c r="F4446" s="1" t="s">
        <v>1</v>
      </c>
      <c r="G4446" s="1" t="s">
        <v>353</v>
      </c>
      <c r="H4446" s="1" t="s">
        <v>271</v>
      </c>
      <c r="I4446" s="1" t="s">
        <v>272</v>
      </c>
      <c r="J4446" s="1"/>
      <c r="K4446" s="1"/>
    </row>
    <row r="4447" spans="1:11" x14ac:dyDescent="0.2">
      <c r="A4447" s="1">
        <v>4446</v>
      </c>
      <c r="B4447" s="1" t="s">
        <v>363</v>
      </c>
      <c r="C4447" s="1">
        <v>88</v>
      </c>
      <c r="D4447" s="1" t="s">
        <v>364</v>
      </c>
      <c r="E4447" s="1" t="s">
        <v>188</v>
      </c>
      <c r="F4447" s="1" t="s">
        <v>8</v>
      </c>
      <c r="G4447" s="1" t="s">
        <v>353</v>
      </c>
      <c r="H4447" s="1" t="s">
        <v>273</v>
      </c>
      <c r="I4447" s="1" t="s">
        <v>274</v>
      </c>
      <c r="J4447" s="1"/>
      <c r="K4447" s="1">
        <v>1399.93</v>
      </c>
    </row>
    <row r="4448" spans="1:11" x14ac:dyDescent="0.2">
      <c r="A4448" s="1">
        <v>4447</v>
      </c>
      <c r="B4448" s="1" t="s">
        <v>363</v>
      </c>
      <c r="C4448" s="1">
        <v>88</v>
      </c>
      <c r="D4448" s="1" t="s">
        <v>364</v>
      </c>
      <c r="E4448" s="1" t="s">
        <v>188</v>
      </c>
      <c r="F4448" s="1" t="s">
        <v>1</v>
      </c>
      <c r="G4448" s="1" t="s">
        <v>353</v>
      </c>
      <c r="H4448" s="1" t="s">
        <v>275</v>
      </c>
      <c r="I4448" s="1" t="s">
        <v>276</v>
      </c>
      <c r="J4448" s="1"/>
      <c r="K4448" s="1">
        <v>37980</v>
      </c>
    </row>
    <row r="4449" spans="1:11" x14ac:dyDescent="0.2">
      <c r="A4449" s="1">
        <v>4448</v>
      </c>
      <c r="B4449" s="1" t="s">
        <v>363</v>
      </c>
      <c r="C4449" s="1">
        <v>88</v>
      </c>
      <c r="D4449" s="1" t="s">
        <v>364</v>
      </c>
      <c r="E4449" s="1" t="s">
        <v>188</v>
      </c>
      <c r="F4449" s="1" t="s">
        <v>8</v>
      </c>
      <c r="G4449" s="1" t="s">
        <v>353</v>
      </c>
      <c r="H4449" s="1" t="s">
        <v>277</v>
      </c>
      <c r="I4449" s="1" t="s">
        <v>278</v>
      </c>
      <c r="J4449" s="1"/>
      <c r="K4449" s="1">
        <v>327868.3</v>
      </c>
    </row>
    <row r="4450" spans="1:11" x14ac:dyDescent="0.2">
      <c r="A4450" s="1">
        <v>4449</v>
      </c>
      <c r="B4450" s="1" t="s">
        <v>363</v>
      </c>
      <c r="C4450" s="1">
        <v>88</v>
      </c>
      <c r="D4450" s="1" t="s">
        <v>364</v>
      </c>
      <c r="E4450" s="1" t="s">
        <v>188</v>
      </c>
      <c r="F4450" s="1" t="s">
        <v>1</v>
      </c>
      <c r="G4450" s="1" t="s">
        <v>353</v>
      </c>
      <c r="H4450" s="1" t="s">
        <v>279</v>
      </c>
      <c r="I4450" s="1" t="s">
        <v>280</v>
      </c>
      <c r="J4450" s="1"/>
      <c r="K4450" s="1"/>
    </row>
    <row r="4451" spans="1:11" x14ac:dyDescent="0.2">
      <c r="A4451" s="1">
        <v>4450</v>
      </c>
      <c r="B4451" s="1" t="s">
        <v>363</v>
      </c>
      <c r="C4451" s="1">
        <v>88</v>
      </c>
      <c r="D4451" s="1" t="s">
        <v>364</v>
      </c>
      <c r="E4451" s="1" t="s">
        <v>188</v>
      </c>
      <c r="F4451" s="1" t="s">
        <v>1</v>
      </c>
      <c r="G4451" s="1" t="s">
        <v>353</v>
      </c>
      <c r="H4451" s="1" t="s">
        <v>281</v>
      </c>
      <c r="I4451" s="1" t="s">
        <v>282</v>
      </c>
      <c r="J4451" s="1"/>
      <c r="K4451" s="1"/>
    </row>
    <row r="4452" spans="1:11" x14ac:dyDescent="0.2">
      <c r="A4452" s="1">
        <v>4451</v>
      </c>
      <c r="B4452" s="1" t="s">
        <v>363</v>
      </c>
      <c r="C4452" s="1">
        <v>88</v>
      </c>
      <c r="D4452" s="1" t="s">
        <v>364</v>
      </c>
      <c r="E4452" s="1" t="s">
        <v>188</v>
      </c>
      <c r="F4452" s="1" t="s">
        <v>8</v>
      </c>
      <c r="G4452" s="1" t="s">
        <v>353</v>
      </c>
      <c r="H4452" s="1" t="s">
        <v>283</v>
      </c>
      <c r="I4452" s="1" t="s">
        <v>284</v>
      </c>
      <c r="J4452" s="1"/>
      <c r="K4452" s="1">
        <v>327868.3</v>
      </c>
    </row>
    <row r="4453" spans="1:11" x14ac:dyDescent="0.2">
      <c r="A4453" s="1">
        <v>4452</v>
      </c>
      <c r="B4453" s="1" t="s">
        <v>363</v>
      </c>
      <c r="C4453" s="1">
        <v>88</v>
      </c>
      <c r="D4453" s="1" t="s">
        <v>364</v>
      </c>
      <c r="E4453" s="1" t="s">
        <v>188</v>
      </c>
      <c r="F4453" s="1" t="s">
        <v>8</v>
      </c>
      <c r="G4453" s="1" t="s">
        <v>353</v>
      </c>
      <c r="H4453" s="1" t="s">
        <v>285</v>
      </c>
      <c r="I4453" s="1" t="s">
        <v>286</v>
      </c>
      <c r="J4453" s="1"/>
      <c r="K4453" s="1">
        <v>327701.7</v>
      </c>
    </row>
    <row r="4454" spans="1:11" x14ac:dyDescent="0.2">
      <c r="A4454" s="1">
        <v>4453</v>
      </c>
      <c r="B4454" s="1" t="s">
        <v>363</v>
      </c>
      <c r="C4454" s="1">
        <v>88</v>
      </c>
      <c r="D4454" s="1" t="s">
        <v>364</v>
      </c>
      <c r="E4454" s="1" t="s">
        <v>188</v>
      </c>
      <c r="F4454" s="1" t="s">
        <v>1</v>
      </c>
      <c r="G4454" s="1" t="s">
        <v>353</v>
      </c>
      <c r="H4454" s="1" t="s">
        <v>287</v>
      </c>
      <c r="I4454" s="1" t="s">
        <v>288</v>
      </c>
      <c r="J4454" s="1"/>
      <c r="K4454" s="1">
        <v>-166.59999999997672</v>
      </c>
    </row>
    <row r="4455" spans="1:11" x14ac:dyDescent="0.2">
      <c r="A4455" s="1">
        <v>4454</v>
      </c>
      <c r="B4455" s="1" t="s">
        <v>363</v>
      </c>
      <c r="C4455" s="1">
        <v>88</v>
      </c>
      <c r="D4455" s="1" t="s">
        <v>364</v>
      </c>
      <c r="E4455" s="1" t="s">
        <v>289</v>
      </c>
      <c r="F4455" s="1" t="s">
        <v>1</v>
      </c>
      <c r="G4455" s="1" t="s">
        <v>353</v>
      </c>
      <c r="H4455" s="1" t="s">
        <v>290</v>
      </c>
      <c r="I4455" s="1" t="s">
        <v>291</v>
      </c>
      <c r="J4455" s="1"/>
      <c r="K4455" s="1"/>
    </row>
    <row r="4456" spans="1:11" x14ac:dyDescent="0.2">
      <c r="A4456" s="1">
        <v>4455</v>
      </c>
      <c r="B4456" s="1" t="s">
        <v>363</v>
      </c>
      <c r="C4456" s="1">
        <v>88</v>
      </c>
      <c r="D4456" s="1" t="s">
        <v>364</v>
      </c>
      <c r="E4456" s="1" t="s">
        <v>289</v>
      </c>
      <c r="F4456" s="1" t="s">
        <v>1</v>
      </c>
      <c r="G4456" s="1" t="s">
        <v>353</v>
      </c>
      <c r="H4456" s="1" t="s">
        <v>292</v>
      </c>
      <c r="I4456" s="1" t="s">
        <v>293</v>
      </c>
      <c r="J4456" s="1"/>
      <c r="K4456" s="1"/>
    </row>
    <row r="4457" spans="1:11" x14ac:dyDescent="0.2">
      <c r="A4457" s="1">
        <v>4456</v>
      </c>
      <c r="B4457" s="1" t="s">
        <v>363</v>
      </c>
      <c r="C4457" s="1">
        <v>88</v>
      </c>
      <c r="D4457" s="1" t="s">
        <v>364</v>
      </c>
      <c r="E4457" s="1" t="s">
        <v>289</v>
      </c>
      <c r="F4457" s="1" t="s">
        <v>1</v>
      </c>
      <c r="G4457" s="1" t="s">
        <v>353</v>
      </c>
      <c r="H4457" s="1" t="s">
        <v>294</v>
      </c>
      <c r="I4457" s="1" t="s">
        <v>295</v>
      </c>
      <c r="J4457" s="1"/>
      <c r="K4457" s="1"/>
    </row>
    <row r="4458" spans="1:11" x14ac:dyDescent="0.2">
      <c r="A4458" s="1">
        <v>4457</v>
      </c>
      <c r="B4458" s="1" t="s">
        <v>363</v>
      </c>
      <c r="C4458" s="1">
        <v>88</v>
      </c>
      <c r="D4458" s="1" t="s">
        <v>364</v>
      </c>
      <c r="E4458" s="1" t="s">
        <v>289</v>
      </c>
      <c r="F4458" s="1" t="s">
        <v>1</v>
      </c>
      <c r="G4458" s="1" t="s">
        <v>353</v>
      </c>
      <c r="H4458" s="1" t="s">
        <v>296</v>
      </c>
      <c r="I4458" s="1" t="s">
        <v>297</v>
      </c>
      <c r="J4458" s="1"/>
      <c r="K4458" s="1"/>
    </row>
    <row r="4459" spans="1:11" x14ac:dyDescent="0.2">
      <c r="A4459" s="1">
        <v>4458</v>
      </c>
      <c r="B4459" s="1" t="s">
        <v>363</v>
      </c>
      <c r="C4459" s="1">
        <v>88</v>
      </c>
      <c r="D4459" s="1" t="s">
        <v>364</v>
      </c>
      <c r="E4459" s="1" t="s">
        <v>289</v>
      </c>
      <c r="F4459" s="1" t="s">
        <v>1</v>
      </c>
      <c r="G4459" s="1" t="s">
        <v>353</v>
      </c>
      <c r="H4459" s="1" t="s">
        <v>298</v>
      </c>
      <c r="I4459" s="1" t="s">
        <v>299</v>
      </c>
      <c r="J4459" s="1"/>
      <c r="K4459" s="1"/>
    </row>
    <row r="4460" spans="1:11" x14ac:dyDescent="0.2">
      <c r="A4460" s="1">
        <v>4459</v>
      </c>
      <c r="B4460" s="1" t="s">
        <v>363</v>
      </c>
      <c r="C4460" s="1">
        <v>88</v>
      </c>
      <c r="D4460" s="1" t="s">
        <v>364</v>
      </c>
      <c r="E4460" s="1" t="s">
        <v>289</v>
      </c>
      <c r="F4460" s="1" t="s">
        <v>1</v>
      </c>
      <c r="G4460" s="1" t="s">
        <v>353</v>
      </c>
      <c r="H4460" s="1" t="s">
        <v>300</v>
      </c>
      <c r="I4460" s="1" t="s">
        <v>301</v>
      </c>
      <c r="J4460" s="1"/>
      <c r="K4460" s="1"/>
    </row>
    <row r="4461" spans="1:11" x14ac:dyDescent="0.2">
      <c r="A4461" s="1">
        <v>4460</v>
      </c>
      <c r="B4461" s="1" t="s">
        <v>363</v>
      </c>
      <c r="C4461" s="1">
        <v>88</v>
      </c>
      <c r="D4461" s="1" t="s">
        <v>364</v>
      </c>
      <c r="E4461" s="1" t="s">
        <v>289</v>
      </c>
      <c r="F4461" s="1" t="s">
        <v>1</v>
      </c>
      <c r="G4461" s="1" t="s">
        <v>353</v>
      </c>
      <c r="H4461" s="1" t="s">
        <v>302</v>
      </c>
      <c r="I4461" s="1" t="s">
        <v>303</v>
      </c>
      <c r="J4461" s="1"/>
      <c r="K4461" s="1"/>
    </row>
    <row r="4462" spans="1:11" x14ac:dyDescent="0.2">
      <c r="A4462" s="1">
        <v>4461</v>
      </c>
      <c r="B4462" s="1" t="s">
        <v>363</v>
      </c>
      <c r="C4462" s="1">
        <v>88</v>
      </c>
      <c r="D4462" s="1" t="s">
        <v>364</v>
      </c>
      <c r="E4462" s="1" t="s">
        <v>289</v>
      </c>
      <c r="F4462" s="1" t="s">
        <v>8</v>
      </c>
      <c r="G4462" s="1" t="s">
        <v>353</v>
      </c>
      <c r="H4462" s="1" t="s">
        <v>304</v>
      </c>
      <c r="I4462" s="1" t="s">
        <v>305</v>
      </c>
      <c r="J4462" s="1"/>
      <c r="K4462" s="1"/>
    </row>
    <row r="4463" spans="1:11" x14ac:dyDescent="0.2">
      <c r="A4463" s="1">
        <v>4462</v>
      </c>
      <c r="B4463" s="1" t="s">
        <v>363</v>
      </c>
      <c r="C4463" s="1">
        <v>88</v>
      </c>
      <c r="D4463" s="1" t="s">
        <v>364</v>
      </c>
      <c r="E4463" s="1" t="s">
        <v>289</v>
      </c>
      <c r="F4463" s="1" t="s">
        <v>8</v>
      </c>
      <c r="G4463" s="1" t="s">
        <v>353</v>
      </c>
      <c r="H4463" s="1" t="s">
        <v>306</v>
      </c>
      <c r="I4463" s="1" t="s">
        <v>307</v>
      </c>
      <c r="J4463" s="1"/>
      <c r="K4463" s="1"/>
    </row>
    <row r="4464" spans="1:11" x14ac:dyDescent="0.2">
      <c r="A4464" s="1">
        <v>4463</v>
      </c>
      <c r="B4464" s="1" t="s">
        <v>363</v>
      </c>
      <c r="C4464" s="1">
        <v>88</v>
      </c>
      <c r="D4464" s="1" t="s">
        <v>364</v>
      </c>
      <c r="E4464" s="1" t="s">
        <v>289</v>
      </c>
      <c r="F4464" s="1" t="s">
        <v>1</v>
      </c>
      <c r="G4464" s="1" t="s">
        <v>353</v>
      </c>
      <c r="H4464" s="1" t="s">
        <v>308</v>
      </c>
      <c r="I4464" s="1" t="s">
        <v>309</v>
      </c>
      <c r="J4464" s="1"/>
      <c r="K4464" s="1"/>
    </row>
    <row r="4465" spans="1:11" x14ac:dyDescent="0.2">
      <c r="A4465" s="1">
        <v>4464</v>
      </c>
      <c r="B4465" s="1" t="s">
        <v>363</v>
      </c>
      <c r="C4465" s="1">
        <v>88</v>
      </c>
      <c r="D4465" s="1" t="s">
        <v>364</v>
      </c>
      <c r="E4465" s="1" t="s">
        <v>289</v>
      </c>
      <c r="F4465" s="1" t="s">
        <v>1</v>
      </c>
      <c r="G4465" s="1" t="s">
        <v>353</v>
      </c>
      <c r="H4465" s="1" t="s">
        <v>310</v>
      </c>
      <c r="I4465" s="1" t="s">
        <v>311</v>
      </c>
      <c r="J4465" s="1"/>
      <c r="K4465" s="1"/>
    </row>
    <row r="4466" spans="1:11" x14ac:dyDescent="0.2">
      <c r="A4466" s="1">
        <v>4465</v>
      </c>
      <c r="B4466" s="1" t="s">
        <v>363</v>
      </c>
      <c r="C4466" s="1">
        <v>88</v>
      </c>
      <c r="D4466" s="1" t="s">
        <v>364</v>
      </c>
      <c r="E4466" s="1" t="s">
        <v>289</v>
      </c>
      <c r="F4466" s="1" t="s">
        <v>1</v>
      </c>
      <c r="G4466" s="1" t="s">
        <v>353</v>
      </c>
      <c r="H4466" s="1" t="s">
        <v>312</v>
      </c>
      <c r="I4466" s="1" t="s">
        <v>313</v>
      </c>
      <c r="J4466" s="1"/>
      <c r="K4466" s="1"/>
    </row>
    <row r="4467" spans="1:11" x14ac:dyDescent="0.2">
      <c r="G4467" s="246"/>
    </row>
    <row r="4468" spans="1:11" x14ac:dyDescent="0.2">
      <c r="G4468" s="246"/>
    </row>
    <row r="4469" spans="1:11" x14ac:dyDescent="0.2">
      <c r="G4469" s="246"/>
    </row>
    <row r="4470" spans="1:11" x14ac:dyDescent="0.2">
      <c r="G4470" s="246"/>
    </row>
    <row r="4471" spans="1:11" x14ac:dyDescent="0.2">
      <c r="G4471" s="246"/>
    </row>
    <row r="4472" spans="1:11" x14ac:dyDescent="0.2">
      <c r="G4472" s="246"/>
    </row>
    <row r="4473" spans="1:11" x14ac:dyDescent="0.2">
      <c r="G4473" s="246"/>
    </row>
    <row r="4474" spans="1:11" x14ac:dyDescent="0.2">
      <c r="G4474" s="246"/>
    </row>
    <row r="4475" spans="1:11" x14ac:dyDescent="0.2">
      <c r="G4475" s="246"/>
    </row>
    <row r="4476" spans="1:11" x14ac:dyDescent="0.2">
      <c r="G4476" s="246"/>
    </row>
    <row r="4477" spans="1:11" x14ac:dyDescent="0.2">
      <c r="G4477" s="246"/>
    </row>
    <row r="4478" spans="1:11" x14ac:dyDescent="0.2">
      <c r="G4478" s="246"/>
    </row>
    <row r="4479" spans="1:11" x14ac:dyDescent="0.2">
      <c r="G4479" s="246"/>
    </row>
    <row r="4480" spans="1:11" x14ac:dyDescent="0.2">
      <c r="G4480" s="246"/>
    </row>
    <row r="4481" spans="7:7" x14ac:dyDescent="0.2">
      <c r="G4481" s="246"/>
    </row>
    <row r="4482" spans="7:7" x14ac:dyDescent="0.2">
      <c r="G4482" s="246"/>
    </row>
    <row r="4483" spans="7:7" x14ac:dyDescent="0.2">
      <c r="G4483" s="246"/>
    </row>
    <row r="4484" spans="7:7" x14ac:dyDescent="0.2">
      <c r="G4484" s="246"/>
    </row>
    <row r="4485" spans="7:7" x14ac:dyDescent="0.2">
      <c r="G4485" s="246"/>
    </row>
    <row r="4486" spans="7:7" x14ac:dyDescent="0.2">
      <c r="G4486" s="246"/>
    </row>
    <row r="4487" spans="7:7" x14ac:dyDescent="0.2">
      <c r="G4487" s="246"/>
    </row>
    <row r="4488" spans="7:7" x14ac:dyDescent="0.2">
      <c r="G4488" s="246"/>
    </row>
    <row r="4489" spans="7:7" x14ac:dyDescent="0.2">
      <c r="G4489" s="246"/>
    </row>
    <row r="4490" spans="7:7" x14ac:dyDescent="0.2">
      <c r="G4490" s="246"/>
    </row>
    <row r="4491" spans="7:7" x14ac:dyDescent="0.2">
      <c r="G4491" s="246"/>
    </row>
    <row r="4492" spans="7:7" x14ac:dyDescent="0.2">
      <c r="G4492" s="246"/>
    </row>
    <row r="4493" spans="7:7" x14ac:dyDescent="0.2">
      <c r="G4493" s="246"/>
    </row>
    <row r="4494" spans="7:7" x14ac:dyDescent="0.2">
      <c r="G4494" s="246"/>
    </row>
    <row r="4495" spans="7:7" x14ac:dyDescent="0.2">
      <c r="G4495" s="246"/>
    </row>
    <row r="4496" spans="7:7" x14ac:dyDescent="0.2">
      <c r="G4496" s="246"/>
    </row>
    <row r="4497" spans="7:7" x14ac:dyDescent="0.2">
      <c r="G4497" s="246"/>
    </row>
    <row r="4498" spans="7:7" x14ac:dyDescent="0.2">
      <c r="G4498" s="246"/>
    </row>
    <row r="4499" spans="7:7" x14ac:dyDescent="0.2">
      <c r="G4499" s="246"/>
    </row>
    <row r="4500" spans="7:7" x14ac:dyDescent="0.2">
      <c r="G4500" s="246"/>
    </row>
    <row r="4501" spans="7:7" x14ac:dyDescent="0.2">
      <c r="G4501" s="246"/>
    </row>
    <row r="4502" spans="7:7" x14ac:dyDescent="0.2">
      <c r="G4502" s="246"/>
    </row>
    <row r="4503" spans="7:7" x14ac:dyDescent="0.2">
      <c r="G4503" s="246"/>
    </row>
    <row r="4504" spans="7:7" x14ac:dyDescent="0.2">
      <c r="G4504" s="246"/>
    </row>
    <row r="4505" spans="7:7" x14ac:dyDescent="0.2">
      <c r="G4505" s="246"/>
    </row>
    <row r="4506" spans="7:7" x14ac:dyDescent="0.2">
      <c r="G4506" s="246"/>
    </row>
    <row r="4507" spans="7:7" x14ac:dyDescent="0.2">
      <c r="G4507" s="246"/>
    </row>
    <row r="4508" spans="7:7" x14ac:dyDescent="0.2">
      <c r="G4508" s="246"/>
    </row>
    <row r="4509" spans="7:7" x14ac:dyDescent="0.2">
      <c r="G4509" s="246"/>
    </row>
    <row r="4510" spans="7:7" x14ac:dyDescent="0.2">
      <c r="G4510" s="246"/>
    </row>
    <row r="4511" spans="7:7" x14ac:dyDescent="0.2">
      <c r="G4511" s="246"/>
    </row>
    <row r="4512" spans="7:7" x14ac:dyDescent="0.2">
      <c r="G4512" s="246"/>
    </row>
    <row r="4513" spans="7:7" x14ac:dyDescent="0.2">
      <c r="G4513" s="246"/>
    </row>
    <row r="4514" spans="7:7" x14ac:dyDescent="0.2">
      <c r="G4514" s="246"/>
    </row>
    <row r="4515" spans="7:7" x14ac:dyDescent="0.2">
      <c r="G4515" s="246"/>
    </row>
    <row r="4516" spans="7:7" x14ac:dyDescent="0.2">
      <c r="G4516" s="246"/>
    </row>
    <row r="4517" spans="7:7" x14ac:dyDescent="0.2">
      <c r="G4517" s="246"/>
    </row>
    <row r="4518" spans="7:7" x14ac:dyDescent="0.2">
      <c r="G4518" s="246"/>
    </row>
    <row r="4519" spans="7:7" x14ac:dyDescent="0.2">
      <c r="G4519" s="246"/>
    </row>
    <row r="4520" spans="7:7" x14ac:dyDescent="0.2">
      <c r="G4520" s="246"/>
    </row>
    <row r="4521" spans="7:7" x14ac:dyDescent="0.2">
      <c r="G4521" s="246"/>
    </row>
    <row r="4522" spans="7:7" x14ac:dyDescent="0.2">
      <c r="G4522" s="246"/>
    </row>
    <row r="4523" spans="7:7" x14ac:dyDescent="0.2">
      <c r="G4523" s="246"/>
    </row>
    <row r="4524" spans="7:7" x14ac:dyDescent="0.2">
      <c r="G4524" s="246"/>
    </row>
    <row r="4525" spans="7:7" x14ac:dyDescent="0.2">
      <c r="G4525" s="246"/>
    </row>
    <row r="4526" spans="7:7" x14ac:dyDescent="0.2">
      <c r="G4526" s="246"/>
    </row>
    <row r="4527" spans="7:7" x14ac:dyDescent="0.2">
      <c r="G4527" s="246"/>
    </row>
    <row r="4528" spans="7:7" x14ac:dyDescent="0.2">
      <c r="G4528" s="246"/>
    </row>
    <row r="4529" spans="7:7" x14ac:dyDescent="0.2">
      <c r="G4529" s="246"/>
    </row>
    <row r="4530" spans="7:7" x14ac:dyDescent="0.2">
      <c r="G4530" s="246"/>
    </row>
    <row r="4531" spans="7:7" x14ac:dyDescent="0.2">
      <c r="G4531" s="246"/>
    </row>
    <row r="4532" spans="7:7" x14ac:dyDescent="0.2">
      <c r="G4532" s="246"/>
    </row>
    <row r="4533" spans="7:7" x14ac:dyDescent="0.2">
      <c r="G4533" s="246"/>
    </row>
    <row r="4534" spans="7:7" x14ac:dyDescent="0.2">
      <c r="G4534" s="246"/>
    </row>
    <row r="4535" spans="7:7" x14ac:dyDescent="0.2">
      <c r="G4535" s="246"/>
    </row>
    <row r="4536" spans="7:7" x14ac:dyDescent="0.2">
      <c r="G4536" s="246"/>
    </row>
    <row r="4537" spans="7:7" x14ac:dyDescent="0.2">
      <c r="G4537" s="246"/>
    </row>
    <row r="4538" spans="7:7" x14ac:dyDescent="0.2">
      <c r="G4538" s="246"/>
    </row>
    <row r="4539" spans="7:7" x14ac:dyDescent="0.2">
      <c r="G4539" s="246"/>
    </row>
    <row r="4540" spans="7:7" x14ac:dyDescent="0.2">
      <c r="G4540" s="246"/>
    </row>
    <row r="4541" spans="7:7" x14ac:dyDescent="0.2">
      <c r="G4541" s="246"/>
    </row>
    <row r="4542" spans="7:7" x14ac:dyDescent="0.2">
      <c r="G4542" s="246"/>
    </row>
    <row r="4543" spans="7:7" x14ac:dyDescent="0.2">
      <c r="G4543" s="246"/>
    </row>
    <row r="4544" spans="7:7" x14ac:dyDescent="0.2">
      <c r="G4544" s="246"/>
    </row>
    <row r="4545" spans="7:7" x14ac:dyDescent="0.2">
      <c r="G4545" s="246"/>
    </row>
    <row r="4546" spans="7:7" x14ac:dyDescent="0.2">
      <c r="G4546" s="246"/>
    </row>
    <row r="4547" spans="7:7" x14ac:dyDescent="0.2">
      <c r="G4547" s="246"/>
    </row>
    <row r="4548" spans="7:7" x14ac:dyDescent="0.2">
      <c r="G4548" s="246"/>
    </row>
    <row r="4549" spans="7:7" x14ac:dyDescent="0.2">
      <c r="G4549" s="246"/>
    </row>
    <row r="4550" spans="7:7" x14ac:dyDescent="0.2">
      <c r="G4550" s="246"/>
    </row>
    <row r="4551" spans="7:7" x14ac:dyDescent="0.2">
      <c r="G4551" s="246"/>
    </row>
    <row r="4552" spans="7:7" x14ac:dyDescent="0.2">
      <c r="G4552" s="246"/>
    </row>
    <row r="4553" spans="7:7" x14ac:dyDescent="0.2">
      <c r="G4553" s="246"/>
    </row>
    <row r="4554" spans="7:7" x14ac:dyDescent="0.2">
      <c r="G4554" s="246"/>
    </row>
    <row r="4555" spans="7:7" x14ac:dyDescent="0.2">
      <c r="G4555" s="246"/>
    </row>
    <row r="4556" spans="7:7" x14ac:dyDescent="0.2">
      <c r="G4556" s="246"/>
    </row>
    <row r="4557" spans="7:7" x14ac:dyDescent="0.2">
      <c r="G4557" s="246"/>
    </row>
    <row r="4558" spans="7:7" x14ac:dyDescent="0.2">
      <c r="G4558" s="246"/>
    </row>
    <row r="4559" spans="7:7" x14ac:dyDescent="0.2">
      <c r="G4559" s="246"/>
    </row>
    <row r="4560" spans="7:7" x14ac:dyDescent="0.2">
      <c r="G4560" s="246"/>
    </row>
    <row r="4561" spans="7:7" x14ac:dyDescent="0.2">
      <c r="G4561" s="246"/>
    </row>
    <row r="4562" spans="7:7" x14ac:dyDescent="0.2">
      <c r="G4562" s="246"/>
    </row>
    <row r="4563" spans="7:7" x14ac:dyDescent="0.2">
      <c r="G4563" s="246"/>
    </row>
    <row r="4564" spans="7:7" x14ac:dyDescent="0.2">
      <c r="G4564" s="246"/>
    </row>
    <row r="4565" spans="7:7" x14ac:dyDescent="0.2">
      <c r="G4565" s="246"/>
    </row>
    <row r="4566" spans="7:7" x14ac:dyDescent="0.2">
      <c r="G4566" s="246"/>
    </row>
    <row r="4567" spans="7:7" x14ac:dyDescent="0.2">
      <c r="G4567" s="246"/>
    </row>
    <row r="4568" spans="7:7" x14ac:dyDescent="0.2">
      <c r="G4568" s="246"/>
    </row>
    <row r="4569" spans="7:7" x14ac:dyDescent="0.2">
      <c r="G4569" s="246"/>
    </row>
    <row r="4570" spans="7:7" x14ac:dyDescent="0.2">
      <c r="G4570" s="246"/>
    </row>
    <row r="4571" spans="7:7" x14ac:dyDescent="0.2">
      <c r="G4571" s="246"/>
    </row>
    <row r="4572" spans="7:7" x14ac:dyDescent="0.2">
      <c r="G4572" s="246"/>
    </row>
    <row r="4573" spans="7:7" x14ac:dyDescent="0.2">
      <c r="G4573" s="246"/>
    </row>
    <row r="4574" spans="7:7" x14ac:dyDescent="0.2">
      <c r="G4574" s="246"/>
    </row>
    <row r="4575" spans="7:7" x14ac:dyDescent="0.2">
      <c r="G4575" s="246"/>
    </row>
    <row r="4576" spans="7:7" x14ac:dyDescent="0.2">
      <c r="G4576" s="246"/>
    </row>
    <row r="4577" spans="7:7" x14ac:dyDescent="0.2">
      <c r="G4577" s="246"/>
    </row>
    <row r="4578" spans="7:7" x14ac:dyDescent="0.2">
      <c r="G4578" s="246"/>
    </row>
    <row r="4579" spans="7:7" x14ac:dyDescent="0.2">
      <c r="G4579" s="246"/>
    </row>
    <row r="4580" spans="7:7" x14ac:dyDescent="0.2">
      <c r="G4580" s="246"/>
    </row>
    <row r="4581" spans="7:7" x14ac:dyDescent="0.2">
      <c r="G4581" s="246"/>
    </row>
    <row r="4582" spans="7:7" x14ac:dyDescent="0.2">
      <c r="G4582" s="246"/>
    </row>
    <row r="4583" spans="7:7" x14ac:dyDescent="0.2">
      <c r="G4583" s="246"/>
    </row>
    <row r="4584" spans="7:7" x14ac:dyDescent="0.2">
      <c r="G4584" s="246"/>
    </row>
    <row r="4585" spans="7:7" x14ac:dyDescent="0.2">
      <c r="G4585" s="246"/>
    </row>
    <row r="4586" spans="7:7" x14ac:dyDescent="0.2">
      <c r="G4586" s="246"/>
    </row>
    <row r="4587" spans="7:7" x14ac:dyDescent="0.2">
      <c r="G4587" s="246"/>
    </row>
    <row r="4588" spans="7:7" x14ac:dyDescent="0.2">
      <c r="G4588" s="246"/>
    </row>
    <row r="4589" spans="7:7" x14ac:dyDescent="0.2">
      <c r="G4589" s="246"/>
    </row>
    <row r="4590" spans="7:7" x14ac:dyDescent="0.2">
      <c r="G4590" s="246"/>
    </row>
    <row r="4591" spans="7:7" x14ac:dyDescent="0.2">
      <c r="G4591" s="246"/>
    </row>
    <row r="4592" spans="7:7" x14ac:dyDescent="0.2">
      <c r="G4592" s="246"/>
    </row>
    <row r="4593" spans="7:7" x14ac:dyDescent="0.2">
      <c r="G4593" s="246"/>
    </row>
    <row r="4594" spans="7:7" x14ac:dyDescent="0.2">
      <c r="G4594" s="246"/>
    </row>
    <row r="4595" spans="7:7" x14ac:dyDescent="0.2">
      <c r="G4595" s="246"/>
    </row>
    <row r="4596" spans="7:7" x14ac:dyDescent="0.2">
      <c r="G4596" s="246"/>
    </row>
    <row r="4597" spans="7:7" x14ac:dyDescent="0.2">
      <c r="G4597" s="246"/>
    </row>
    <row r="4598" spans="7:7" x14ac:dyDescent="0.2">
      <c r="G4598" s="246"/>
    </row>
    <row r="4599" spans="7:7" x14ac:dyDescent="0.2">
      <c r="G4599" s="246"/>
    </row>
    <row r="4600" spans="7:7" x14ac:dyDescent="0.2">
      <c r="G4600" s="246"/>
    </row>
    <row r="4601" spans="7:7" x14ac:dyDescent="0.2">
      <c r="G4601" s="246"/>
    </row>
    <row r="4602" spans="7:7" x14ac:dyDescent="0.2">
      <c r="G4602" s="246"/>
    </row>
    <row r="4603" spans="7:7" x14ac:dyDescent="0.2">
      <c r="G4603" s="246"/>
    </row>
    <row r="4604" spans="7:7" x14ac:dyDescent="0.2">
      <c r="G4604" s="246"/>
    </row>
    <row r="4605" spans="7:7" x14ac:dyDescent="0.2">
      <c r="G4605" s="246"/>
    </row>
    <row r="4606" spans="7:7" x14ac:dyDescent="0.2">
      <c r="G4606" s="246"/>
    </row>
    <row r="4607" spans="7:7" x14ac:dyDescent="0.2">
      <c r="G4607" s="246"/>
    </row>
    <row r="4608" spans="7:7" x14ac:dyDescent="0.2">
      <c r="G4608" s="246"/>
    </row>
    <row r="4609" spans="7:7" x14ac:dyDescent="0.2">
      <c r="G4609" s="246"/>
    </row>
    <row r="4610" spans="7:7" x14ac:dyDescent="0.2">
      <c r="G4610" s="246"/>
    </row>
    <row r="4611" spans="7:7" x14ac:dyDescent="0.2">
      <c r="G4611" s="246"/>
    </row>
    <row r="4612" spans="7:7" x14ac:dyDescent="0.2">
      <c r="G4612" s="246"/>
    </row>
    <row r="4613" spans="7:7" x14ac:dyDescent="0.2">
      <c r="G4613" s="246"/>
    </row>
    <row r="4614" spans="7:7" x14ac:dyDescent="0.2">
      <c r="G4614" s="246"/>
    </row>
    <row r="4615" spans="7:7" x14ac:dyDescent="0.2">
      <c r="G4615" s="246"/>
    </row>
    <row r="4616" spans="7:7" x14ac:dyDescent="0.2">
      <c r="G4616" s="246"/>
    </row>
    <row r="4617" spans="7:7" x14ac:dyDescent="0.2">
      <c r="G4617" s="246"/>
    </row>
    <row r="4618" spans="7:7" x14ac:dyDescent="0.2">
      <c r="G4618" s="246"/>
    </row>
    <row r="4619" spans="7:7" x14ac:dyDescent="0.2">
      <c r="G4619" s="246"/>
    </row>
    <row r="4620" spans="7:7" x14ac:dyDescent="0.2">
      <c r="G4620" s="246"/>
    </row>
    <row r="4621" spans="7:7" x14ac:dyDescent="0.2">
      <c r="G4621" s="246"/>
    </row>
    <row r="4622" spans="7:7" x14ac:dyDescent="0.2">
      <c r="G4622" s="246"/>
    </row>
    <row r="4623" spans="7:7" x14ac:dyDescent="0.2">
      <c r="G4623" s="246"/>
    </row>
    <row r="4624" spans="7:7" x14ac:dyDescent="0.2">
      <c r="G4624" s="246"/>
    </row>
    <row r="4625" spans="7:7" x14ac:dyDescent="0.2">
      <c r="G4625" s="246"/>
    </row>
    <row r="4626" spans="7:7" x14ac:dyDescent="0.2">
      <c r="G4626" s="246"/>
    </row>
    <row r="4627" spans="7:7" x14ac:dyDescent="0.2">
      <c r="G4627" s="246"/>
    </row>
    <row r="4628" spans="7:7" x14ac:dyDescent="0.2">
      <c r="G4628" s="246"/>
    </row>
    <row r="4629" spans="7:7" x14ac:dyDescent="0.2">
      <c r="G4629" s="246"/>
    </row>
    <row r="4630" spans="7:7" x14ac:dyDescent="0.2">
      <c r="G4630" s="246"/>
    </row>
    <row r="4631" spans="7:7" x14ac:dyDescent="0.2">
      <c r="G4631" s="246"/>
    </row>
    <row r="4632" spans="7:7" x14ac:dyDescent="0.2">
      <c r="G4632" s="246"/>
    </row>
    <row r="4633" spans="7:7" x14ac:dyDescent="0.2">
      <c r="G4633" s="246"/>
    </row>
    <row r="4634" spans="7:7" x14ac:dyDescent="0.2">
      <c r="G4634" s="246"/>
    </row>
    <row r="4635" spans="7:7" x14ac:dyDescent="0.2">
      <c r="G4635" s="246"/>
    </row>
    <row r="4636" spans="7:7" x14ac:dyDescent="0.2">
      <c r="G4636" s="246"/>
    </row>
    <row r="4637" spans="7:7" x14ac:dyDescent="0.2">
      <c r="G4637" s="246"/>
    </row>
    <row r="4638" spans="7:7" x14ac:dyDescent="0.2">
      <c r="G4638" s="246"/>
    </row>
    <row r="4639" spans="7:7" x14ac:dyDescent="0.2">
      <c r="G4639" s="246"/>
    </row>
    <row r="4640" spans="7:7" x14ac:dyDescent="0.2">
      <c r="G4640" s="246"/>
    </row>
    <row r="4641" spans="7:7" x14ac:dyDescent="0.2">
      <c r="G4641" s="246"/>
    </row>
    <row r="4642" spans="7:7" x14ac:dyDescent="0.2">
      <c r="G4642" s="246"/>
    </row>
    <row r="4643" spans="7:7" x14ac:dyDescent="0.2">
      <c r="G4643" s="246"/>
    </row>
    <row r="4644" spans="7:7" x14ac:dyDescent="0.2">
      <c r="G4644" s="246"/>
    </row>
    <row r="4645" spans="7:7" x14ac:dyDescent="0.2">
      <c r="G4645" s="246"/>
    </row>
    <row r="4646" spans="7:7" x14ac:dyDescent="0.2">
      <c r="G4646" s="246"/>
    </row>
    <row r="4647" spans="7:7" x14ac:dyDescent="0.2">
      <c r="G4647" s="246"/>
    </row>
    <row r="4648" spans="7:7" x14ac:dyDescent="0.2">
      <c r="G4648" s="246"/>
    </row>
    <row r="4649" spans="7:7" x14ac:dyDescent="0.2">
      <c r="G4649" s="246"/>
    </row>
    <row r="4650" spans="7:7" x14ac:dyDescent="0.2">
      <c r="G4650" s="246"/>
    </row>
    <row r="4651" spans="7:7" x14ac:dyDescent="0.2">
      <c r="G4651" s="246"/>
    </row>
    <row r="4652" spans="7:7" x14ac:dyDescent="0.2">
      <c r="G4652" s="246"/>
    </row>
    <row r="4653" spans="7:7" x14ac:dyDescent="0.2">
      <c r="G4653" s="246"/>
    </row>
    <row r="4654" spans="7:7" x14ac:dyDescent="0.2">
      <c r="G4654" s="246"/>
    </row>
    <row r="4655" spans="7:7" x14ac:dyDescent="0.2">
      <c r="G4655" s="246"/>
    </row>
    <row r="4656" spans="7:7" x14ac:dyDescent="0.2">
      <c r="G4656" s="246"/>
    </row>
    <row r="4657" spans="7:7" x14ac:dyDescent="0.2">
      <c r="G4657" s="246"/>
    </row>
    <row r="4658" spans="7:7" x14ac:dyDescent="0.2">
      <c r="G4658" s="246"/>
    </row>
    <row r="4659" spans="7:7" x14ac:dyDescent="0.2">
      <c r="G4659" s="246"/>
    </row>
    <row r="4660" spans="7:7" x14ac:dyDescent="0.2">
      <c r="G4660" s="246"/>
    </row>
    <row r="4661" spans="7:7" x14ac:dyDescent="0.2">
      <c r="G4661" s="246"/>
    </row>
    <row r="4662" spans="7:7" x14ac:dyDescent="0.2">
      <c r="G4662" s="246"/>
    </row>
    <row r="4663" spans="7:7" x14ac:dyDescent="0.2">
      <c r="G4663" s="246"/>
    </row>
    <row r="4664" spans="7:7" x14ac:dyDescent="0.2">
      <c r="G4664" s="246"/>
    </row>
    <row r="4665" spans="7:7" x14ac:dyDescent="0.2">
      <c r="G4665" s="246"/>
    </row>
    <row r="4666" spans="7:7" x14ac:dyDescent="0.2">
      <c r="G4666" s="246"/>
    </row>
    <row r="4667" spans="7:7" x14ac:dyDescent="0.2">
      <c r="G4667" s="246"/>
    </row>
    <row r="4668" spans="7:7" x14ac:dyDescent="0.2">
      <c r="G4668" s="246"/>
    </row>
    <row r="4669" spans="7:7" x14ac:dyDescent="0.2">
      <c r="G4669" s="246"/>
    </row>
    <row r="4670" spans="7:7" x14ac:dyDescent="0.2">
      <c r="G4670" s="246"/>
    </row>
    <row r="4671" spans="7:7" x14ac:dyDescent="0.2">
      <c r="G4671" s="246"/>
    </row>
    <row r="4672" spans="7:7" x14ac:dyDescent="0.2">
      <c r="G4672" s="246"/>
    </row>
    <row r="4673" spans="7:7" x14ac:dyDescent="0.2">
      <c r="G4673" s="246"/>
    </row>
    <row r="4674" spans="7:7" x14ac:dyDescent="0.2">
      <c r="G4674" s="246"/>
    </row>
    <row r="4675" spans="7:7" x14ac:dyDescent="0.2">
      <c r="G4675" s="246"/>
    </row>
    <row r="4676" spans="7:7" x14ac:dyDescent="0.2">
      <c r="G4676" s="246"/>
    </row>
    <row r="4677" spans="7:7" x14ac:dyDescent="0.2">
      <c r="G4677" s="246"/>
    </row>
    <row r="4678" spans="7:7" x14ac:dyDescent="0.2">
      <c r="G4678" s="246"/>
    </row>
    <row r="4679" spans="7:7" x14ac:dyDescent="0.2">
      <c r="G4679" s="246"/>
    </row>
    <row r="4680" spans="7:7" x14ac:dyDescent="0.2">
      <c r="G4680" s="246"/>
    </row>
    <row r="4681" spans="7:7" x14ac:dyDescent="0.2">
      <c r="G4681" s="246"/>
    </row>
    <row r="4682" spans="7:7" x14ac:dyDescent="0.2">
      <c r="G4682" s="246"/>
    </row>
    <row r="4683" spans="7:7" x14ac:dyDescent="0.2">
      <c r="G4683" s="246"/>
    </row>
    <row r="4684" spans="7:7" x14ac:dyDescent="0.2">
      <c r="G4684" s="246"/>
    </row>
    <row r="4685" spans="7:7" x14ac:dyDescent="0.2">
      <c r="G4685" s="246"/>
    </row>
    <row r="4686" spans="7:7" x14ac:dyDescent="0.2">
      <c r="G4686" s="246"/>
    </row>
    <row r="4687" spans="7:7" x14ac:dyDescent="0.2">
      <c r="G4687" s="246"/>
    </row>
    <row r="4688" spans="7:7" x14ac:dyDescent="0.2">
      <c r="G4688" s="246"/>
    </row>
    <row r="4689" spans="7:7" x14ac:dyDescent="0.2">
      <c r="G4689" s="246"/>
    </row>
    <row r="4690" spans="7:7" x14ac:dyDescent="0.2">
      <c r="G4690" s="246"/>
    </row>
    <row r="4691" spans="7:7" x14ac:dyDescent="0.2">
      <c r="G4691" s="246"/>
    </row>
    <row r="4692" spans="7:7" x14ac:dyDescent="0.2">
      <c r="G4692" s="246"/>
    </row>
    <row r="4693" spans="7:7" x14ac:dyDescent="0.2">
      <c r="G4693" s="246"/>
    </row>
    <row r="4694" spans="7:7" x14ac:dyDescent="0.2">
      <c r="G4694" s="246"/>
    </row>
    <row r="4695" spans="7:7" x14ac:dyDescent="0.2">
      <c r="G4695" s="246"/>
    </row>
    <row r="4696" spans="7:7" x14ac:dyDescent="0.2">
      <c r="G4696" s="246"/>
    </row>
    <row r="4697" spans="7:7" x14ac:dyDescent="0.2">
      <c r="G4697" s="246"/>
    </row>
    <row r="4698" spans="7:7" x14ac:dyDescent="0.2">
      <c r="G4698" s="246"/>
    </row>
    <row r="4699" spans="7:7" x14ac:dyDescent="0.2">
      <c r="G4699" s="246"/>
    </row>
    <row r="4700" spans="7:7" x14ac:dyDescent="0.2">
      <c r="G4700" s="246"/>
    </row>
    <row r="4701" spans="7:7" x14ac:dyDescent="0.2">
      <c r="G4701" s="246"/>
    </row>
    <row r="4702" spans="7:7" x14ac:dyDescent="0.2">
      <c r="G4702" s="246"/>
    </row>
    <row r="4703" spans="7:7" x14ac:dyDescent="0.2">
      <c r="G4703" s="246"/>
    </row>
    <row r="4704" spans="7:7" x14ac:dyDescent="0.2">
      <c r="G4704" s="246"/>
    </row>
    <row r="4705" spans="7:7" x14ac:dyDescent="0.2">
      <c r="G4705" s="246"/>
    </row>
    <row r="4706" spans="7:7" x14ac:dyDescent="0.2">
      <c r="G4706" s="246"/>
    </row>
    <row r="4707" spans="7:7" x14ac:dyDescent="0.2">
      <c r="G4707" s="246"/>
    </row>
    <row r="4708" spans="7:7" x14ac:dyDescent="0.2">
      <c r="G4708" s="246"/>
    </row>
    <row r="4709" spans="7:7" x14ac:dyDescent="0.2">
      <c r="G4709" s="246"/>
    </row>
    <row r="4710" spans="7:7" x14ac:dyDescent="0.2">
      <c r="G4710" s="246"/>
    </row>
    <row r="4711" spans="7:7" x14ac:dyDescent="0.2">
      <c r="G4711" s="246"/>
    </row>
    <row r="4712" spans="7:7" x14ac:dyDescent="0.2">
      <c r="G4712" s="246"/>
    </row>
    <row r="4713" spans="7:7" x14ac:dyDescent="0.2">
      <c r="G4713" s="246"/>
    </row>
    <row r="4714" spans="7:7" x14ac:dyDescent="0.2">
      <c r="G4714" s="246"/>
    </row>
    <row r="4715" spans="7:7" x14ac:dyDescent="0.2">
      <c r="G4715" s="246"/>
    </row>
    <row r="4716" spans="7:7" x14ac:dyDescent="0.2">
      <c r="G4716" s="246"/>
    </row>
    <row r="4717" spans="7:7" x14ac:dyDescent="0.2">
      <c r="G4717" s="246"/>
    </row>
    <row r="4718" spans="7:7" x14ac:dyDescent="0.2">
      <c r="G4718" s="246"/>
    </row>
    <row r="4719" spans="7:7" x14ac:dyDescent="0.2">
      <c r="G4719" s="246"/>
    </row>
    <row r="4720" spans="7:7" x14ac:dyDescent="0.2">
      <c r="G4720" s="246"/>
    </row>
    <row r="4721" spans="7:7" x14ac:dyDescent="0.2">
      <c r="G4721" s="246"/>
    </row>
    <row r="4722" spans="7:7" x14ac:dyDescent="0.2">
      <c r="G4722" s="246"/>
    </row>
    <row r="4723" spans="7:7" x14ac:dyDescent="0.2">
      <c r="G4723" s="246"/>
    </row>
    <row r="4724" spans="7:7" x14ac:dyDescent="0.2">
      <c r="G4724" s="246"/>
    </row>
    <row r="4725" spans="7:7" x14ac:dyDescent="0.2">
      <c r="G4725" s="246"/>
    </row>
    <row r="4726" spans="7:7" x14ac:dyDescent="0.2">
      <c r="G4726" s="246"/>
    </row>
    <row r="4727" spans="7:7" x14ac:dyDescent="0.2">
      <c r="G4727" s="246"/>
    </row>
    <row r="4728" spans="7:7" x14ac:dyDescent="0.2">
      <c r="G4728" s="246"/>
    </row>
    <row r="4729" spans="7:7" x14ac:dyDescent="0.2">
      <c r="G4729" s="246"/>
    </row>
    <row r="4730" spans="7:7" x14ac:dyDescent="0.2">
      <c r="G4730" s="246"/>
    </row>
    <row r="4731" spans="7:7" x14ac:dyDescent="0.2">
      <c r="G4731" s="246"/>
    </row>
    <row r="4732" spans="7:7" x14ac:dyDescent="0.2">
      <c r="G4732" s="246"/>
    </row>
    <row r="4733" spans="7:7" x14ac:dyDescent="0.2">
      <c r="G4733" s="246"/>
    </row>
    <row r="4734" spans="7:7" x14ac:dyDescent="0.2">
      <c r="G4734" s="246"/>
    </row>
    <row r="4735" spans="7:7" x14ac:dyDescent="0.2">
      <c r="G4735" s="246"/>
    </row>
    <row r="4736" spans="7:7" x14ac:dyDescent="0.2">
      <c r="G4736" s="246"/>
    </row>
    <row r="4737" spans="7:7" x14ac:dyDescent="0.2">
      <c r="G4737" s="246"/>
    </row>
    <row r="4738" spans="7:7" x14ac:dyDescent="0.2">
      <c r="G4738" s="246"/>
    </row>
    <row r="4739" spans="7:7" x14ac:dyDescent="0.2">
      <c r="G4739" s="246"/>
    </row>
    <row r="4740" spans="7:7" x14ac:dyDescent="0.2">
      <c r="G4740" s="246"/>
    </row>
    <row r="4741" spans="7:7" x14ac:dyDescent="0.2">
      <c r="G4741" s="246"/>
    </row>
    <row r="4742" spans="7:7" x14ac:dyDescent="0.2">
      <c r="G4742" s="246"/>
    </row>
    <row r="4743" spans="7:7" x14ac:dyDescent="0.2">
      <c r="G4743" s="246"/>
    </row>
    <row r="4744" spans="7:7" x14ac:dyDescent="0.2">
      <c r="G4744" s="246"/>
    </row>
    <row r="4745" spans="7:7" x14ac:dyDescent="0.2">
      <c r="G4745" s="246"/>
    </row>
    <row r="4746" spans="7:7" x14ac:dyDescent="0.2">
      <c r="G4746" s="246"/>
    </row>
    <row r="4747" spans="7:7" x14ac:dyDescent="0.2">
      <c r="G4747" s="246"/>
    </row>
    <row r="4748" spans="7:7" x14ac:dyDescent="0.2">
      <c r="G4748" s="246"/>
    </row>
    <row r="4749" spans="7:7" x14ac:dyDescent="0.2">
      <c r="G4749" s="246"/>
    </row>
    <row r="4750" spans="7:7" x14ac:dyDescent="0.2">
      <c r="G4750" s="246"/>
    </row>
    <row r="4751" spans="7:7" x14ac:dyDescent="0.2">
      <c r="G4751" s="246"/>
    </row>
    <row r="4752" spans="7:7" x14ac:dyDescent="0.2">
      <c r="G4752" s="246"/>
    </row>
    <row r="4753" spans="7:7" x14ac:dyDescent="0.2">
      <c r="G4753" s="246"/>
    </row>
    <row r="4754" spans="7:7" x14ac:dyDescent="0.2">
      <c r="G4754" s="246"/>
    </row>
    <row r="4755" spans="7:7" x14ac:dyDescent="0.2">
      <c r="G4755" s="246"/>
    </row>
    <row r="4756" spans="7:7" x14ac:dyDescent="0.2">
      <c r="G4756" s="246"/>
    </row>
    <row r="4757" spans="7:7" x14ac:dyDescent="0.2">
      <c r="G4757" s="246"/>
    </row>
    <row r="4758" spans="7:7" x14ac:dyDescent="0.2">
      <c r="G4758" s="246"/>
    </row>
    <row r="4759" spans="7:7" x14ac:dyDescent="0.2">
      <c r="G4759" s="246"/>
    </row>
    <row r="4760" spans="7:7" x14ac:dyDescent="0.2">
      <c r="G4760" s="246"/>
    </row>
    <row r="4761" spans="7:7" x14ac:dyDescent="0.2">
      <c r="G4761" s="246"/>
    </row>
    <row r="4762" spans="7:7" x14ac:dyDescent="0.2">
      <c r="G4762" s="246"/>
    </row>
    <row r="4763" spans="7:7" x14ac:dyDescent="0.2">
      <c r="G4763" s="246"/>
    </row>
    <row r="4764" spans="7:7" x14ac:dyDescent="0.2">
      <c r="G4764" s="246"/>
    </row>
    <row r="4765" spans="7:7" x14ac:dyDescent="0.2">
      <c r="G4765" s="246"/>
    </row>
    <row r="4766" spans="7:7" x14ac:dyDescent="0.2">
      <c r="G4766" s="246"/>
    </row>
    <row r="4767" spans="7:7" x14ac:dyDescent="0.2">
      <c r="G4767" s="246"/>
    </row>
    <row r="4768" spans="7:7" x14ac:dyDescent="0.2">
      <c r="G4768" s="246"/>
    </row>
    <row r="4769" spans="7:7" x14ac:dyDescent="0.2">
      <c r="G4769" s="246"/>
    </row>
    <row r="4770" spans="7:7" x14ac:dyDescent="0.2">
      <c r="G4770" s="246"/>
    </row>
    <row r="4771" spans="7:7" x14ac:dyDescent="0.2">
      <c r="G4771" s="246"/>
    </row>
    <row r="4772" spans="7:7" x14ac:dyDescent="0.2">
      <c r="G4772" s="246"/>
    </row>
    <row r="4773" spans="7:7" x14ac:dyDescent="0.2">
      <c r="G4773" s="246"/>
    </row>
    <row r="4774" spans="7:7" x14ac:dyDescent="0.2">
      <c r="G4774" s="246"/>
    </row>
    <row r="4775" spans="7:7" x14ac:dyDescent="0.2">
      <c r="G4775" s="246"/>
    </row>
    <row r="4776" spans="7:7" x14ac:dyDescent="0.2">
      <c r="G4776" s="246"/>
    </row>
    <row r="4777" spans="7:7" x14ac:dyDescent="0.2">
      <c r="G4777" s="246"/>
    </row>
    <row r="4778" spans="7:7" x14ac:dyDescent="0.2">
      <c r="G4778" s="246"/>
    </row>
    <row r="4779" spans="7:7" x14ac:dyDescent="0.2">
      <c r="G4779" s="246"/>
    </row>
    <row r="4780" spans="7:7" x14ac:dyDescent="0.2">
      <c r="G4780" s="246"/>
    </row>
    <row r="4781" spans="7:7" x14ac:dyDescent="0.2">
      <c r="G4781" s="246"/>
    </row>
    <row r="4782" spans="7:7" x14ac:dyDescent="0.2">
      <c r="G4782" s="246"/>
    </row>
    <row r="4783" spans="7:7" x14ac:dyDescent="0.2">
      <c r="G4783" s="246"/>
    </row>
    <row r="4784" spans="7:7" x14ac:dyDescent="0.2">
      <c r="G4784" s="246"/>
    </row>
    <row r="4785" spans="7:7" x14ac:dyDescent="0.2">
      <c r="G4785" s="246"/>
    </row>
    <row r="4786" spans="7:7" x14ac:dyDescent="0.2">
      <c r="G4786" s="246"/>
    </row>
    <row r="4787" spans="7:7" x14ac:dyDescent="0.2">
      <c r="G4787" s="246"/>
    </row>
    <row r="4788" spans="7:7" x14ac:dyDescent="0.2">
      <c r="G4788" s="246"/>
    </row>
    <row r="4789" spans="7:7" x14ac:dyDescent="0.2">
      <c r="G4789" s="246"/>
    </row>
    <row r="4790" spans="7:7" x14ac:dyDescent="0.2">
      <c r="G4790" s="246"/>
    </row>
    <row r="4791" spans="7:7" x14ac:dyDescent="0.2">
      <c r="G4791" s="246"/>
    </row>
    <row r="4792" spans="7:7" x14ac:dyDescent="0.2">
      <c r="G4792" s="246"/>
    </row>
    <row r="4793" spans="7:7" x14ac:dyDescent="0.2">
      <c r="G4793" s="246"/>
    </row>
    <row r="4794" spans="7:7" x14ac:dyDescent="0.2">
      <c r="G4794" s="246"/>
    </row>
    <row r="4795" spans="7:7" x14ac:dyDescent="0.2">
      <c r="G4795" s="246"/>
    </row>
    <row r="4796" spans="7:7" x14ac:dyDescent="0.2">
      <c r="G4796" s="246"/>
    </row>
    <row r="4797" spans="7:7" x14ac:dyDescent="0.2">
      <c r="G4797" s="246"/>
    </row>
    <row r="4798" spans="7:7" x14ac:dyDescent="0.2">
      <c r="G4798" s="246"/>
    </row>
    <row r="4799" spans="7:7" x14ac:dyDescent="0.2">
      <c r="G4799" s="246"/>
    </row>
    <row r="4800" spans="7:7" x14ac:dyDescent="0.2">
      <c r="G4800" s="246"/>
    </row>
    <row r="4801" spans="7:7" x14ac:dyDescent="0.2">
      <c r="G4801" s="246"/>
    </row>
    <row r="4802" spans="7:7" x14ac:dyDescent="0.2">
      <c r="G4802" s="246"/>
    </row>
    <row r="4803" spans="7:7" x14ac:dyDescent="0.2">
      <c r="G4803" s="246"/>
    </row>
    <row r="4804" spans="7:7" x14ac:dyDescent="0.2">
      <c r="G4804" s="246"/>
    </row>
    <row r="4805" spans="7:7" x14ac:dyDescent="0.2">
      <c r="G4805" s="246"/>
    </row>
    <row r="4806" spans="7:7" x14ac:dyDescent="0.2">
      <c r="G4806" s="246"/>
    </row>
    <row r="4807" spans="7:7" x14ac:dyDescent="0.2">
      <c r="G4807" s="246"/>
    </row>
    <row r="4808" spans="7:7" x14ac:dyDescent="0.2">
      <c r="G4808" s="246"/>
    </row>
    <row r="4809" spans="7:7" x14ac:dyDescent="0.2">
      <c r="G4809" s="246"/>
    </row>
    <row r="4810" spans="7:7" x14ac:dyDescent="0.2">
      <c r="G4810" s="246"/>
    </row>
    <row r="4811" spans="7:7" x14ac:dyDescent="0.2">
      <c r="G4811" s="246"/>
    </row>
    <row r="4812" spans="7:7" x14ac:dyDescent="0.2">
      <c r="G4812" s="246"/>
    </row>
    <row r="4813" spans="7:7" x14ac:dyDescent="0.2">
      <c r="G4813" s="246"/>
    </row>
    <row r="4814" spans="7:7" x14ac:dyDescent="0.2">
      <c r="G4814" s="246"/>
    </row>
    <row r="4815" spans="7:7" x14ac:dyDescent="0.2">
      <c r="G4815" s="246"/>
    </row>
    <row r="4816" spans="7:7" x14ac:dyDescent="0.2">
      <c r="G4816" s="246"/>
    </row>
    <row r="4817" spans="7:7" x14ac:dyDescent="0.2">
      <c r="G4817" s="246"/>
    </row>
    <row r="4818" spans="7:7" x14ac:dyDescent="0.2">
      <c r="G4818" s="246"/>
    </row>
    <row r="4819" spans="7:7" x14ac:dyDescent="0.2">
      <c r="G4819" s="246"/>
    </row>
    <row r="4820" spans="7:7" x14ac:dyDescent="0.2">
      <c r="G4820" s="246"/>
    </row>
    <row r="4821" spans="7:7" x14ac:dyDescent="0.2">
      <c r="G4821" s="246"/>
    </row>
    <row r="4822" spans="7:7" x14ac:dyDescent="0.2">
      <c r="G4822" s="246"/>
    </row>
    <row r="4823" spans="7:7" x14ac:dyDescent="0.2">
      <c r="G4823" s="246"/>
    </row>
    <row r="4824" spans="7:7" x14ac:dyDescent="0.2">
      <c r="G4824" s="246"/>
    </row>
    <row r="4825" spans="7:7" x14ac:dyDescent="0.2">
      <c r="G4825" s="246"/>
    </row>
    <row r="4826" spans="7:7" x14ac:dyDescent="0.2">
      <c r="G4826" s="246"/>
    </row>
    <row r="4827" spans="7:7" x14ac:dyDescent="0.2">
      <c r="G4827" s="246"/>
    </row>
    <row r="4828" spans="7:7" x14ac:dyDescent="0.2">
      <c r="G4828" s="246"/>
    </row>
    <row r="4829" spans="7:7" x14ac:dyDescent="0.2">
      <c r="G4829" s="246"/>
    </row>
    <row r="4830" spans="7:7" x14ac:dyDescent="0.2">
      <c r="G4830" s="246"/>
    </row>
    <row r="4831" spans="7:7" x14ac:dyDescent="0.2">
      <c r="G4831" s="246"/>
    </row>
    <row r="4832" spans="7:7" x14ac:dyDescent="0.2">
      <c r="G4832" s="246"/>
    </row>
    <row r="4833" spans="7:7" x14ac:dyDescent="0.2">
      <c r="G4833" s="246"/>
    </row>
    <row r="4834" spans="7:7" x14ac:dyDescent="0.2">
      <c r="G4834" s="246"/>
    </row>
    <row r="4835" spans="7:7" x14ac:dyDescent="0.2">
      <c r="G4835" s="246"/>
    </row>
    <row r="4836" spans="7:7" x14ac:dyDescent="0.2">
      <c r="G4836" s="246"/>
    </row>
    <row r="4837" spans="7:7" x14ac:dyDescent="0.2">
      <c r="G4837" s="246"/>
    </row>
    <row r="4838" spans="7:7" x14ac:dyDescent="0.2">
      <c r="G4838" s="246"/>
    </row>
    <row r="4839" spans="7:7" x14ac:dyDescent="0.2">
      <c r="G4839" s="246"/>
    </row>
    <row r="4840" spans="7:7" x14ac:dyDescent="0.2">
      <c r="G4840" s="246"/>
    </row>
    <row r="4841" spans="7:7" x14ac:dyDescent="0.2">
      <c r="G4841" s="246"/>
    </row>
    <row r="4842" spans="7:7" x14ac:dyDescent="0.2">
      <c r="G4842" s="246"/>
    </row>
    <row r="4843" spans="7:7" x14ac:dyDescent="0.2">
      <c r="G4843" s="246"/>
    </row>
    <row r="4844" spans="7:7" x14ac:dyDescent="0.2">
      <c r="G4844" s="246"/>
    </row>
    <row r="4845" spans="7:7" x14ac:dyDescent="0.2">
      <c r="G4845" s="246"/>
    </row>
    <row r="4846" spans="7:7" x14ac:dyDescent="0.2">
      <c r="G4846" s="246"/>
    </row>
    <row r="4847" spans="7:7" x14ac:dyDescent="0.2">
      <c r="G4847" s="246"/>
    </row>
    <row r="4848" spans="7:7" x14ac:dyDescent="0.2">
      <c r="G4848" s="246"/>
    </row>
    <row r="4849" spans="7:7" x14ac:dyDescent="0.2">
      <c r="G4849" s="246"/>
    </row>
    <row r="4850" spans="7:7" x14ac:dyDescent="0.2">
      <c r="G4850" s="246"/>
    </row>
    <row r="4851" spans="7:7" x14ac:dyDescent="0.2">
      <c r="G4851" s="246"/>
    </row>
    <row r="4852" spans="7:7" x14ac:dyDescent="0.2">
      <c r="G4852" s="246"/>
    </row>
    <row r="4853" spans="7:7" x14ac:dyDescent="0.2">
      <c r="G4853" s="246"/>
    </row>
    <row r="4854" spans="7:7" x14ac:dyDescent="0.2">
      <c r="G4854" s="246"/>
    </row>
    <row r="4855" spans="7:7" x14ac:dyDescent="0.2">
      <c r="G4855" s="246"/>
    </row>
    <row r="4856" spans="7:7" x14ac:dyDescent="0.2">
      <c r="G4856" s="246"/>
    </row>
    <row r="4857" spans="7:7" x14ac:dyDescent="0.2">
      <c r="G4857" s="246"/>
    </row>
    <row r="4858" spans="7:7" x14ac:dyDescent="0.2">
      <c r="G4858" s="246"/>
    </row>
    <row r="4859" spans="7:7" x14ac:dyDescent="0.2">
      <c r="G4859" s="246"/>
    </row>
    <row r="4860" spans="7:7" x14ac:dyDescent="0.2">
      <c r="G4860" s="246"/>
    </row>
    <row r="4861" spans="7:7" x14ac:dyDescent="0.2">
      <c r="G4861" s="246"/>
    </row>
    <row r="4862" spans="7:7" x14ac:dyDescent="0.2">
      <c r="G4862" s="246"/>
    </row>
    <row r="4863" spans="7:7" x14ac:dyDescent="0.2">
      <c r="G4863" s="246"/>
    </row>
    <row r="4864" spans="7:7" x14ac:dyDescent="0.2">
      <c r="G4864" s="246"/>
    </row>
    <row r="4865" spans="7:7" x14ac:dyDescent="0.2">
      <c r="G4865" s="246"/>
    </row>
    <row r="4866" spans="7:7" x14ac:dyDescent="0.2">
      <c r="G4866" s="246"/>
    </row>
    <row r="4867" spans="7:7" x14ac:dyDescent="0.2">
      <c r="G4867" s="246"/>
    </row>
    <row r="4868" spans="7:7" x14ac:dyDescent="0.2">
      <c r="G4868" s="246"/>
    </row>
    <row r="4869" spans="7:7" x14ac:dyDescent="0.2">
      <c r="G4869" s="246"/>
    </row>
    <row r="4870" spans="7:7" x14ac:dyDescent="0.2">
      <c r="G4870" s="246"/>
    </row>
    <row r="4871" spans="7:7" x14ac:dyDescent="0.2">
      <c r="G4871" s="246"/>
    </row>
    <row r="4872" spans="7:7" x14ac:dyDescent="0.2">
      <c r="G4872" s="246"/>
    </row>
    <row r="4873" spans="7:7" x14ac:dyDescent="0.2">
      <c r="G4873" s="246"/>
    </row>
    <row r="4874" spans="7:7" x14ac:dyDescent="0.2">
      <c r="G4874" s="246"/>
    </row>
    <row r="4875" spans="7:7" x14ac:dyDescent="0.2">
      <c r="G4875" s="246"/>
    </row>
    <row r="4876" spans="7:7" x14ac:dyDescent="0.2">
      <c r="G4876" s="246"/>
    </row>
    <row r="4877" spans="7:7" x14ac:dyDescent="0.2">
      <c r="G4877" s="246"/>
    </row>
    <row r="4878" spans="7:7" x14ac:dyDescent="0.2">
      <c r="G4878" s="246"/>
    </row>
    <row r="4879" spans="7:7" x14ac:dyDescent="0.2">
      <c r="G4879" s="246"/>
    </row>
    <row r="4880" spans="7:7" x14ac:dyDescent="0.2">
      <c r="G4880" s="246"/>
    </row>
    <row r="4881" spans="7:7" x14ac:dyDescent="0.2">
      <c r="G4881" s="246"/>
    </row>
    <row r="4882" spans="7:7" x14ac:dyDescent="0.2">
      <c r="G4882" s="246"/>
    </row>
    <row r="4883" spans="7:7" x14ac:dyDescent="0.2">
      <c r="G4883" s="246"/>
    </row>
    <row r="4884" spans="7:7" x14ac:dyDescent="0.2">
      <c r="G4884" s="246"/>
    </row>
    <row r="4885" spans="7:7" x14ac:dyDescent="0.2">
      <c r="G4885" s="246"/>
    </row>
    <row r="4886" spans="7:7" x14ac:dyDescent="0.2">
      <c r="G4886" s="246"/>
    </row>
    <row r="4887" spans="7:7" x14ac:dyDescent="0.2">
      <c r="G4887" s="246"/>
    </row>
    <row r="4888" spans="7:7" x14ac:dyDescent="0.2">
      <c r="G4888" s="246"/>
    </row>
    <row r="4889" spans="7:7" x14ac:dyDescent="0.2">
      <c r="G4889" s="246"/>
    </row>
    <row r="4890" spans="7:7" x14ac:dyDescent="0.2">
      <c r="G4890" s="246"/>
    </row>
    <row r="4891" spans="7:7" x14ac:dyDescent="0.2">
      <c r="G4891" s="246"/>
    </row>
    <row r="4892" spans="7:7" x14ac:dyDescent="0.2">
      <c r="G4892" s="246"/>
    </row>
    <row r="4893" spans="7:7" x14ac:dyDescent="0.2">
      <c r="G4893" s="246"/>
    </row>
    <row r="4894" spans="7:7" x14ac:dyDescent="0.2">
      <c r="G4894" s="246"/>
    </row>
    <row r="4895" spans="7:7" x14ac:dyDescent="0.2">
      <c r="G4895" s="246"/>
    </row>
    <row r="4896" spans="7:7" x14ac:dyDescent="0.2">
      <c r="G4896" s="246"/>
    </row>
    <row r="4897" spans="7:7" x14ac:dyDescent="0.2">
      <c r="G4897" s="246"/>
    </row>
    <row r="4898" spans="7:7" x14ac:dyDescent="0.2">
      <c r="G4898" s="246"/>
    </row>
    <row r="4899" spans="7:7" x14ac:dyDescent="0.2">
      <c r="G4899" s="246"/>
    </row>
    <row r="4900" spans="7:7" x14ac:dyDescent="0.2">
      <c r="G4900" s="246"/>
    </row>
    <row r="4901" spans="7:7" x14ac:dyDescent="0.2">
      <c r="G4901" s="246"/>
    </row>
    <row r="4902" spans="7:7" x14ac:dyDescent="0.2">
      <c r="G4902" s="246"/>
    </row>
    <row r="4903" spans="7:7" x14ac:dyDescent="0.2">
      <c r="G4903" s="246"/>
    </row>
    <row r="4904" spans="7:7" x14ac:dyDescent="0.2">
      <c r="G4904" s="246"/>
    </row>
    <row r="4905" spans="7:7" x14ac:dyDescent="0.2">
      <c r="G4905" s="246"/>
    </row>
    <row r="4906" spans="7:7" x14ac:dyDescent="0.2">
      <c r="G4906" s="246"/>
    </row>
    <row r="4907" spans="7:7" x14ac:dyDescent="0.2">
      <c r="G4907" s="246"/>
    </row>
    <row r="4908" spans="7:7" x14ac:dyDescent="0.2">
      <c r="G4908" s="246"/>
    </row>
    <row r="4909" spans="7:7" x14ac:dyDescent="0.2">
      <c r="G4909" s="246"/>
    </row>
    <row r="4910" spans="7:7" x14ac:dyDescent="0.2">
      <c r="G4910" s="246"/>
    </row>
    <row r="4911" spans="7:7" x14ac:dyDescent="0.2">
      <c r="G4911" s="246"/>
    </row>
    <row r="4912" spans="7:7" x14ac:dyDescent="0.2">
      <c r="G4912" s="246"/>
    </row>
    <row r="4913" spans="7:7" x14ac:dyDescent="0.2">
      <c r="G4913" s="246"/>
    </row>
    <row r="4914" spans="7:7" x14ac:dyDescent="0.2">
      <c r="G4914" s="246"/>
    </row>
    <row r="4915" spans="7:7" x14ac:dyDescent="0.2">
      <c r="G4915" s="246"/>
    </row>
    <row r="4916" spans="7:7" x14ac:dyDescent="0.2">
      <c r="G4916" s="246"/>
    </row>
    <row r="4917" spans="7:7" x14ac:dyDescent="0.2">
      <c r="G4917" s="246"/>
    </row>
    <row r="4918" spans="7:7" x14ac:dyDescent="0.2">
      <c r="G4918" s="246"/>
    </row>
    <row r="4919" spans="7:7" x14ac:dyDescent="0.2">
      <c r="G4919" s="246"/>
    </row>
    <row r="4920" spans="7:7" x14ac:dyDescent="0.2">
      <c r="G4920" s="246"/>
    </row>
    <row r="4921" spans="7:7" x14ac:dyDescent="0.2">
      <c r="G4921" s="246"/>
    </row>
    <row r="4922" spans="7:7" x14ac:dyDescent="0.2">
      <c r="G4922" s="246"/>
    </row>
    <row r="4923" spans="7:7" x14ac:dyDescent="0.2">
      <c r="G4923" s="246"/>
    </row>
    <row r="4924" spans="7:7" x14ac:dyDescent="0.2">
      <c r="G4924" s="246"/>
    </row>
    <row r="4925" spans="7:7" x14ac:dyDescent="0.2">
      <c r="G4925" s="246"/>
    </row>
    <row r="4926" spans="7:7" x14ac:dyDescent="0.2">
      <c r="G4926" s="246"/>
    </row>
    <row r="4927" spans="7:7" x14ac:dyDescent="0.2">
      <c r="G4927" s="246"/>
    </row>
    <row r="4928" spans="7:7" x14ac:dyDescent="0.2">
      <c r="G4928" s="246"/>
    </row>
    <row r="4929" spans="7:7" x14ac:dyDescent="0.2">
      <c r="G4929" s="246"/>
    </row>
    <row r="4930" spans="7:7" x14ac:dyDescent="0.2">
      <c r="G4930" s="246"/>
    </row>
    <row r="4931" spans="7:7" x14ac:dyDescent="0.2">
      <c r="G4931" s="246"/>
    </row>
    <row r="4932" spans="7:7" x14ac:dyDescent="0.2">
      <c r="G4932" s="246"/>
    </row>
    <row r="4933" spans="7:7" x14ac:dyDescent="0.2">
      <c r="G4933" s="246"/>
    </row>
    <row r="4934" spans="7:7" x14ac:dyDescent="0.2">
      <c r="G4934" s="246"/>
    </row>
    <row r="4935" spans="7:7" x14ac:dyDescent="0.2">
      <c r="G4935" s="246"/>
    </row>
    <row r="4936" spans="7:7" x14ac:dyDescent="0.2">
      <c r="G4936" s="246"/>
    </row>
    <row r="4937" spans="7:7" x14ac:dyDescent="0.2">
      <c r="G4937" s="246"/>
    </row>
    <row r="4938" spans="7:7" x14ac:dyDescent="0.2">
      <c r="G4938" s="246"/>
    </row>
    <row r="4939" spans="7:7" x14ac:dyDescent="0.2">
      <c r="G4939" s="246"/>
    </row>
    <row r="4940" spans="7:7" x14ac:dyDescent="0.2">
      <c r="G4940" s="246"/>
    </row>
    <row r="4941" spans="7:7" x14ac:dyDescent="0.2">
      <c r="G4941" s="246"/>
    </row>
    <row r="4942" spans="7:7" x14ac:dyDescent="0.2">
      <c r="G4942" s="246"/>
    </row>
    <row r="4943" spans="7:7" x14ac:dyDescent="0.2">
      <c r="G4943" s="246"/>
    </row>
    <row r="4944" spans="7:7" x14ac:dyDescent="0.2">
      <c r="G4944" s="246"/>
    </row>
    <row r="4945" spans="7:7" x14ac:dyDescent="0.2">
      <c r="G4945" s="246"/>
    </row>
    <row r="4946" spans="7:7" x14ac:dyDescent="0.2">
      <c r="G4946" s="246"/>
    </row>
    <row r="4947" spans="7:7" x14ac:dyDescent="0.2">
      <c r="G4947" s="246"/>
    </row>
    <row r="4948" spans="7:7" x14ac:dyDescent="0.2">
      <c r="G4948" s="246"/>
    </row>
    <row r="4949" spans="7:7" x14ac:dyDescent="0.2">
      <c r="G4949" s="246"/>
    </row>
    <row r="4950" spans="7:7" x14ac:dyDescent="0.2">
      <c r="G4950" s="246"/>
    </row>
    <row r="4951" spans="7:7" x14ac:dyDescent="0.2">
      <c r="G4951" s="246"/>
    </row>
    <row r="4952" spans="7:7" x14ac:dyDescent="0.2">
      <c r="G4952" s="246"/>
    </row>
    <row r="4953" spans="7:7" x14ac:dyDescent="0.2">
      <c r="G4953" s="246"/>
    </row>
    <row r="4954" spans="7:7" x14ac:dyDescent="0.2">
      <c r="G4954" s="246"/>
    </row>
    <row r="4955" spans="7:7" x14ac:dyDescent="0.2">
      <c r="G4955" s="246"/>
    </row>
    <row r="4956" spans="7:7" x14ac:dyDescent="0.2">
      <c r="G4956" s="246"/>
    </row>
    <row r="4957" spans="7:7" x14ac:dyDescent="0.2">
      <c r="G4957" s="246"/>
    </row>
    <row r="4958" spans="7:7" x14ac:dyDescent="0.2">
      <c r="G4958" s="246"/>
    </row>
    <row r="4959" spans="7:7" x14ac:dyDescent="0.2">
      <c r="G4959" s="246"/>
    </row>
    <row r="4960" spans="7:7" x14ac:dyDescent="0.2">
      <c r="G4960" s="246"/>
    </row>
    <row r="4961" spans="7:7" x14ac:dyDescent="0.2">
      <c r="G4961" s="246"/>
    </row>
    <row r="4962" spans="7:7" x14ac:dyDescent="0.2">
      <c r="G4962" s="246"/>
    </row>
    <row r="4963" spans="7:7" x14ac:dyDescent="0.2">
      <c r="G4963" s="246"/>
    </row>
    <row r="4964" spans="7:7" x14ac:dyDescent="0.2">
      <c r="G4964" s="246"/>
    </row>
    <row r="4965" spans="7:7" x14ac:dyDescent="0.2">
      <c r="G4965" s="246"/>
    </row>
    <row r="4966" spans="7:7" x14ac:dyDescent="0.2">
      <c r="G4966" s="246"/>
    </row>
    <row r="4967" spans="7:7" x14ac:dyDescent="0.2">
      <c r="G4967" s="246"/>
    </row>
    <row r="4968" spans="7:7" x14ac:dyDescent="0.2">
      <c r="G4968" s="246"/>
    </row>
    <row r="4969" spans="7:7" x14ac:dyDescent="0.2">
      <c r="G4969" s="246"/>
    </row>
    <row r="4970" spans="7:7" x14ac:dyDescent="0.2">
      <c r="G4970" s="246"/>
    </row>
    <row r="4971" spans="7:7" x14ac:dyDescent="0.2">
      <c r="G4971" s="246"/>
    </row>
    <row r="4972" spans="7:7" x14ac:dyDescent="0.2">
      <c r="G4972" s="246"/>
    </row>
    <row r="4973" spans="7:7" x14ac:dyDescent="0.2">
      <c r="G4973" s="246"/>
    </row>
    <row r="4974" spans="7:7" x14ac:dyDescent="0.2">
      <c r="G4974" s="246"/>
    </row>
    <row r="4975" spans="7:7" x14ac:dyDescent="0.2">
      <c r="G4975" s="246"/>
    </row>
    <row r="4976" spans="7:7" x14ac:dyDescent="0.2">
      <c r="G4976" s="246"/>
    </row>
    <row r="4977" spans="7:7" x14ac:dyDescent="0.2">
      <c r="G4977" s="246"/>
    </row>
    <row r="4978" spans="7:7" x14ac:dyDescent="0.2">
      <c r="G4978" s="246"/>
    </row>
    <row r="4979" spans="7:7" x14ac:dyDescent="0.2">
      <c r="G4979" s="246"/>
    </row>
    <row r="4980" spans="7:7" x14ac:dyDescent="0.2">
      <c r="G4980" s="246"/>
    </row>
    <row r="4981" spans="7:7" x14ac:dyDescent="0.2">
      <c r="G4981" s="246"/>
    </row>
    <row r="4982" spans="7:7" x14ac:dyDescent="0.2">
      <c r="G4982" s="246"/>
    </row>
    <row r="4983" spans="7:7" x14ac:dyDescent="0.2">
      <c r="G4983" s="246"/>
    </row>
    <row r="4984" spans="7:7" x14ac:dyDescent="0.2">
      <c r="G4984" s="246"/>
    </row>
    <row r="4985" spans="7:7" x14ac:dyDescent="0.2">
      <c r="G4985" s="246"/>
    </row>
    <row r="4986" spans="7:7" x14ac:dyDescent="0.2">
      <c r="G4986" s="246"/>
    </row>
    <row r="4987" spans="7:7" x14ac:dyDescent="0.2">
      <c r="G4987" s="246"/>
    </row>
    <row r="4988" spans="7:7" x14ac:dyDescent="0.2">
      <c r="G4988" s="246"/>
    </row>
    <row r="4989" spans="7:7" x14ac:dyDescent="0.2">
      <c r="G4989" s="246"/>
    </row>
    <row r="4990" spans="7:7" x14ac:dyDescent="0.2">
      <c r="G4990" s="246"/>
    </row>
    <row r="4991" spans="7:7" x14ac:dyDescent="0.2">
      <c r="G4991" s="246"/>
    </row>
    <row r="4992" spans="7:7" x14ac:dyDescent="0.2">
      <c r="G4992" s="246"/>
    </row>
    <row r="4993" spans="7:7" x14ac:dyDescent="0.2">
      <c r="G4993" s="246"/>
    </row>
    <row r="4994" spans="7:7" x14ac:dyDescent="0.2">
      <c r="G4994" s="246"/>
    </row>
    <row r="4995" spans="7:7" x14ac:dyDescent="0.2">
      <c r="G4995" s="246"/>
    </row>
    <row r="4996" spans="7:7" x14ac:dyDescent="0.2">
      <c r="G4996" s="246"/>
    </row>
    <row r="4997" spans="7:7" x14ac:dyDescent="0.2">
      <c r="G4997" s="246"/>
    </row>
    <row r="4998" spans="7:7" x14ac:dyDescent="0.2">
      <c r="G4998" s="246"/>
    </row>
    <row r="4999" spans="7:7" x14ac:dyDescent="0.2">
      <c r="G4999" s="246"/>
    </row>
    <row r="5000" spans="7:7" x14ac:dyDescent="0.2">
      <c r="G5000" s="246"/>
    </row>
    <row r="5001" spans="7:7" x14ac:dyDescent="0.2">
      <c r="G5001" s="246"/>
    </row>
    <row r="5002" spans="7:7" x14ac:dyDescent="0.2">
      <c r="G5002" s="246"/>
    </row>
    <row r="5003" spans="7:7" x14ac:dyDescent="0.2">
      <c r="G5003" s="246"/>
    </row>
    <row r="5004" spans="7:7" x14ac:dyDescent="0.2">
      <c r="G5004" s="246"/>
    </row>
    <row r="5005" spans="7:7" x14ac:dyDescent="0.2">
      <c r="G5005" s="246"/>
    </row>
    <row r="5006" spans="7:7" x14ac:dyDescent="0.2">
      <c r="G5006" s="246"/>
    </row>
    <row r="5007" spans="7:7" x14ac:dyDescent="0.2">
      <c r="G5007" s="246"/>
    </row>
    <row r="5008" spans="7:7" x14ac:dyDescent="0.2">
      <c r="G5008" s="246"/>
    </row>
    <row r="5009" spans="7:7" x14ac:dyDescent="0.2">
      <c r="G5009" s="246"/>
    </row>
    <row r="5010" spans="7:7" x14ac:dyDescent="0.2">
      <c r="G5010" s="246"/>
    </row>
    <row r="5011" spans="7:7" x14ac:dyDescent="0.2">
      <c r="G5011" s="246"/>
    </row>
    <row r="5012" spans="7:7" x14ac:dyDescent="0.2">
      <c r="G5012" s="246"/>
    </row>
    <row r="5013" spans="7:7" x14ac:dyDescent="0.2">
      <c r="G5013" s="246"/>
    </row>
    <row r="5014" spans="7:7" x14ac:dyDescent="0.2">
      <c r="G5014" s="246"/>
    </row>
    <row r="5015" spans="7:7" x14ac:dyDescent="0.2">
      <c r="G5015" s="246"/>
    </row>
    <row r="5016" spans="7:7" x14ac:dyDescent="0.2">
      <c r="G5016" s="246"/>
    </row>
    <row r="5017" spans="7:7" x14ac:dyDescent="0.2">
      <c r="G5017" s="246"/>
    </row>
    <row r="5018" spans="7:7" x14ac:dyDescent="0.2">
      <c r="G5018" s="246"/>
    </row>
    <row r="5019" spans="7:7" x14ac:dyDescent="0.2">
      <c r="G5019" s="246"/>
    </row>
    <row r="5020" spans="7:7" x14ac:dyDescent="0.2">
      <c r="G5020" s="246"/>
    </row>
    <row r="5021" spans="7:7" x14ac:dyDescent="0.2">
      <c r="G5021" s="246"/>
    </row>
    <row r="5022" spans="7:7" x14ac:dyDescent="0.2">
      <c r="G5022" s="246"/>
    </row>
    <row r="5023" spans="7:7" x14ac:dyDescent="0.2">
      <c r="G5023" s="246"/>
    </row>
    <row r="5024" spans="7:7" x14ac:dyDescent="0.2">
      <c r="G5024" s="246"/>
    </row>
    <row r="5025" spans="7:7" x14ac:dyDescent="0.2">
      <c r="G5025" s="246"/>
    </row>
    <row r="5026" spans="7:7" x14ac:dyDescent="0.2">
      <c r="G5026" s="246"/>
    </row>
    <row r="5027" spans="7:7" x14ac:dyDescent="0.2">
      <c r="G5027" s="246"/>
    </row>
    <row r="5028" spans="7:7" x14ac:dyDescent="0.2">
      <c r="G5028" s="246"/>
    </row>
    <row r="5029" spans="7:7" x14ac:dyDescent="0.2">
      <c r="G5029" s="246"/>
    </row>
    <row r="5030" spans="7:7" x14ac:dyDescent="0.2">
      <c r="G5030" s="246"/>
    </row>
    <row r="5031" spans="7:7" x14ac:dyDescent="0.2">
      <c r="G5031" s="246"/>
    </row>
    <row r="5032" spans="7:7" x14ac:dyDescent="0.2">
      <c r="G5032" s="246"/>
    </row>
    <row r="5033" spans="7:7" x14ac:dyDescent="0.2">
      <c r="G5033" s="246"/>
    </row>
    <row r="5034" spans="7:7" x14ac:dyDescent="0.2">
      <c r="G5034" s="246"/>
    </row>
    <row r="5035" spans="7:7" x14ac:dyDescent="0.2">
      <c r="G5035" s="246"/>
    </row>
    <row r="5036" spans="7:7" x14ac:dyDescent="0.2">
      <c r="G5036" s="246"/>
    </row>
    <row r="5037" spans="7:7" x14ac:dyDescent="0.2">
      <c r="G5037" s="246"/>
    </row>
    <row r="5038" spans="7:7" x14ac:dyDescent="0.2">
      <c r="G5038" s="246"/>
    </row>
    <row r="5039" spans="7:7" x14ac:dyDescent="0.2">
      <c r="G5039" s="246"/>
    </row>
    <row r="5040" spans="7:7" x14ac:dyDescent="0.2">
      <c r="G5040" s="246"/>
    </row>
    <row r="5041" spans="7:7" x14ac:dyDescent="0.2">
      <c r="G5041" s="246"/>
    </row>
    <row r="5042" spans="7:7" x14ac:dyDescent="0.2">
      <c r="G5042" s="246"/>
    </row>
    <row r="5043" spans="7:7" x14ac:dyDescent="0.2">
      <c r="G5043" s="246"/>
    </row>
    <row r="5044" spans="7:7" x14ac:dyDescent="0.2">
      <c r="G5044" s="246"/>
    </row>
    <row r="5045" spans="7:7" x14ac:dyDescent="0.2">
      <c r="G5045" s="246"/>
    </row>
    <row r="5046" spans="7:7" x14ac:dyDescent="0.2">
      <c r="G5046" s="246"/>
    </row>
    <row r="5047" spans="7:7" x14ac:dyDescent="0.2">
      <c r="G5047" s="246"/>
    </row>
    <row r="5048" spans="7:7" x14ac:dyDescent="0.2">
      <c r="G5048" s="246"/>
    </row>
    <row r="5049" spans="7:7" x14ac:dyDescent="0.2">
      <c r="G5049" s="246"/>
    </row>
    <row r="5050" spans="7:7" x14ac:dyDescent="0.2">
      <c r="G5050" s="246"/>
    </row>
    <row r="5051" spans="7:7" x14ac:dyDescent="0.2">
      <c r="G5051" s="246"/>
    </row>
    <row r="5052" spans="7:7" x14ac:dyDescent="0.2">
      <c r="G5052" s="246"/>
    </row>
    <row r="5053" spans="7:7" x14ac:dyDescent="0.2">
      <c r="G5053" s="246"/>
    </row>
    <row r="5054" spans="7:7" x14ac:dyDescent="0.2">
      <c r="G5054" s="246"/>
    </row>
    <row r="5055" spans="7:7" x14ac:dyDescent="0.2">
      <c r="G5055" s="246"/>
    </row>
    <row r="5056" spans="7:7" x14ac:dyDescent="0.2">
      <c r="G5056" s="246"/>
    </row>
    <row r="5057" spans="7:7" x14ac:dyDescent="0.2">
      <c r="G5057" s="246"/>
    </row>
    <row r="5058" spans="7:7" x14ac:dyDescent="0.2">
      <c r="G5058" s="246"/>
    </row>
    <row r="5059" spans="7:7" x14ac:dyDescent="0.2">
      <c r="G5059" s="246"/>
    </row>
    <row r="5060" spans="7:7" x14ac:dyDescent="0.2">
      <c r="G5060" s="246"/>
    </row>
    <row r="5061" spans="7:7" x14ac:dyDescent="0.2">
      <c r="G5061" s="246"/>
    </row>
    <row r="5062" spans="7:7" x14ac:dyDescent="0.2">
      <c r="G5062" s="246"/>
    </row>
    <row r="5063" spans="7:7" x14ac:dyDescent="0.2">
      <c r="G5063" s="246"/>
    </row>
    <row r="5064" spans="7:7" x14ac:dyDescent="0.2">
      <c r="G5064" s="246"/>
    </row>
    <row r="5065" spans="7:7" x14ac:dyDescent="0.2">
      <c r="G5065" s="246"/>
    </row>
    <row r="5066" spans="7:7" x14ac:dyDescent="0.2">
      <c r="G5066" s="246"/>
    </row>
    <row r="5067" spans="7:7" x14ac:dyDescent="0.2">
      <c r="G5067" s="246"/>
    </row>
    <row r="5068" spans="7:7" x14ac:dyDescent="0.2">
      <c r="G5068" s="246"/>
    </row>
    <row r="5069" spans="7:7" x14ac:dyDescent="0.2">
      <c r="G5069" s="246"/>
    </row>
    <row r="5070" spans="7:7" x14ac:dyDescent="0.2">
      <c r="G5070" s="246"/>
    </row>
    <row r="5071" spans="7:7" x14ac:dyDescent="0.2">
      <c r="G5071" s="246"/>
    </row>
    <row r="5072" spans="7:7" x14ac:dyDescent="0.2">
      <c r="G5072" s="246"/>
    </row>
    <row r="5073" spans="7:7" x14ac:dyDescent="0.2">
      <c r="G5073" s="246"/>
    </row>
    <row r="5074" spans="7:7" x14ac:dyDescent="0.2">
      <c r="G5074" s="246"/>
    </row>
    <row r="5075" spans="7:7" x14ac:dyDescent="0.2">
      <c r="G5075" s="246"/>
    </row>
    <row r="5076" spans="7:7" x14ac:dyDescent="0.2">
      <c r="G5076" s="246"/>
    </row>
    <row r="5077" spans="7:7" x14ac:dyDescent="0.2">
      <c r="G5077" s="246"/>
    </row>
    <row r="5078" spans="7:7" x14ac:dyDescent="0.2">
      <c r="G5078" s="246"/>
    </row>
    <row r="5079" spans="7:7" x14ac:dyDescent="0.2">
      <c r="G5079" s="246"/>
    </row>
    <row r="5080" spans="7:7" x14ac:dyDescent="0.2">
      <c r="G5080" s="246"/>
    </row>
    <row r="5081" spans="7:7" x14ac:dyDescent="0.2">
      <c r="G5081" s="246"/>
    </row>
    <row r="5082" spans="7:7" x14ac:dyDescent="0.2">
      <c r="G5082" s="246"/>
    </row>
    <row r="5083" spans="7:7" x14ac:dyDescent="0.2">
      <c r="G5083" s="246"/>
    </row>
    <row r="5084" spans="7:7" x14ac:dyDescent="0.2">
      <c r="G5084" s="246"/>
    </row>
    <row r="5085" spans="7:7" x14ac:dyDescent="0.2">
      <c r="G5085" s="246"/>
    </row>
    <row r="5086" spans="7:7" x14ac:dyDescent="0.2">
      <c r="G5086" s="246"/>
    </row>
    <row r="5087" spans="7:7" x14ac:dyDescent="0.2">
      <c r="G5087" s="246"/>
    </row>
    <row r="5088" spans="7:7" x14ac:dyDescent="0.2">
      <c r="G5088" s="246"/>
    </row>
    <row r="5089" spans="7:7" x14ac:dyDescent="0.2">
      <c r="G5089" s="246"/>
    </row>
    <row r="5090" spans="7:7" x14ac:dyDescent="0.2">
      <c r="G5090" s="246"/>
    </row>
    <row r="5091" spans="7:7" x14ac:dyDescent="0.2">
      <c r="G5091" s="246"/>
    </row>
    <row r="5092" spans="7:7" x14ac:dyDescent="0.2">
      <c r="G5092" s="246"/>
    </row>
    <row r="5093" spans="7:7" x14ac:dyDescent="0.2">
      <c r="G5093" s="246"/>
    </row>
    <row r="5094" spans="7:7" x14ac:dyDescent="0.2">
      <c r="G5094" s="246"/>
    </row>
    <row r="5095" spans="7:7" x14ac:dyDescent="0.2">
      <c r="G5095" s="246"/>
    </row>
    <row r="5096" spans="7:7" x14ac:dyDescent="0.2">
      <c r="G5096" s="246"/>
    </row>
    <row r="5097" spans="7:7" x14ac:dyDescent="0.2">
      <c r="G5097" s="246"/>
    </row>
    <row r="5098" spans="7:7" x14ac:dyDescent="0.2">
      <c r="G5098" s="246"/>
    </row>
    <row r="5099" spans="7:7" x14ac:dyDescent="0.2">
      <c r="G5099" s="246"/>
    </row>
    <row r="5100" spans="7:7" x14ac:dyDescent="0.2">
      <c r="G5100" s="246"/>
    </row>
    <row r="5101" spans="7:7" x14ac:dyDescent="0.2">
      <c r="G5101" s="246"/>
    </row>
    <row r="5102" spans="7:7" x14ac:dyDescent="0.2">
      <c r="G5102" s="246"/>
    </row>
    <row r="5103" spans="7:7" x14ac:dyDescent="0.2">
      <c r="G5103" s="246"/>
    </row>
    <row r="5104" spans="7:7" x14ac:dyDescent="0.2">
      <c r="G5104" s="246"/>
    </row>
    <row r="5105" spans="7:7" x14ac:dyDescent="0.2">
      <c r="G5105" s="246"/>
    </row>
    <row r="5106" spans="7:7" x14ac:dyDescent="0.2">
      <c r="G5106" s="246"/>
    </row>
    <row r="5107" spans="7:7" x14ac:dyDescent="0.2">
      <c r="G5107" s="246"/>
    </row>
    <row r="5108" spans="7:7" x14ac:dyDescent="0.2">
      <c r="G5108" s="246"/>
    </row>
    <row r="5109" spans="7:7" x14ac:dyDescent="0.2">
      <c r="G5109" s="246"/>
    </row>
    <row r="5110" spans="7:7" x14ac:dyDescent="0.2">
      <c r="G5110" s="246"/>
    </row>
    <row r="5111" spans="7:7" x14ac:dyDescent="0.2">
      <c r="G5111" s="246"/>
    </row>
    <row r="5112" spans="7:7" x14ac:dyDescent="0.2">
      <c r="G5112" s="246"/>
    </row>
    <row r="5113" spans="7:7" x14ac:dyDescent="0.2">
      <c r="G5113" s="246"/>
    </row>
    <row r="5114" spans="7:7" x14ac:dyDescent="0.2">
      <c r="G5114" s="246"/>
    </row>
    <row r="5115" spans="7:7" x14ac:dyDescent="0.2">
      <c r="G5115" s="246"/>
    </row>
    <row r="5116" spans="7:7" x14ac:dyDescent="0.2">
      <c r="G5116" s="246"/>
    </row>
    <row r="5117" spans="7:7" x14ac:dyDescent="0.2">
      <c r="G5117" s="246"/>
    </row>
    <row r="5118" spans="7:7" x14ac:dyDescent="0.2">
      <c r="G5118" s="246"/>
    </row>
    <row r="5119" spans="7:7" x14ac:dyDescent="0.2">
      <c r="G5119" s="246"/>
    </row>
    <row r="5120" spans="7:7" x14ac:dyDescent="0.2">
      <c r="G5120" s="246"/>
    </row>
    <row r="5121" spans="7:7" x14ac:dyDescent="0.2">
      <c r="G5121" s="246"/>
    </row>
    <row r="5122" spans="7:7" x14ac:dyDescent="0.2">
      <c r="G5122" s="246"/>
    </row>
    <row r="5123" spans="7:7" x14ac:dyDescent="0.2">
      <c r="G5123" s="246"/>
    </row>
    <row r="5124" spans="7:7" x14ac:dyDescent="0.2">
      <c r="G5124" s="246"/>
    </row>
    <row r="5125" spans="7:7" x14ac:dyDescent="0.2">
      <c r="G5125" s="246"/>
    </row>
    <row r="5126" spans="7:7" x14ac:dyDescent="0.2">
      <c r="G5126" s="246"/>
    </row>
    <row r="5127" spans="7:7" x14ac:dyDescent="0.2">
      <c r="G5127" s="246"/>
    </row>
    <row r="5128" spans="7:7" x14ac:dyDescent="0.2">
      <c r="G5128" s="246"/>
    </row>
    <row r="5129" spans="7:7" x14ac:dyDescent="0.2">
      <c r="G5129" s="246"/>
    </row>
    <row r="5130" spans="7:7" x14ac:dyDescent="0.2">
      <c r="G5130" s="246"/>
    </row>
    <row r="5131" spans="7:7" x14ac:dyDescent="0.2">
      <c r="G5131" s="246"/>
    </row>
    <row r="5132" spans="7:7" x14ac:dyDescent="0.2">
      <c r="G5132" s="246"/>
    </row>
    <row r="5133" spans="7:7" x14ac:dyDescent="0.2">
      <c r="G5133" s="246"/>
    </row>
    <row r="5134" spans="7:7" x14ac:dyDescent="0.2">
      <c r="G5134" s="246"/>
    </row>
    <row r="5135" spans="7:7" x14ac:dyDescent="0.2">
      <c r="G5135" s="246"/>
    </row>
    <row r="5136" spans="7:7" x14ac:dyDescent="0.2">
      <c r="G5136" s="246"/>
    </row>
    <row r="5137" spans="7:7" x14ac:dyDescent="0.2">
      <c r="G5137" s="246"/>
    </row>
    <row r="5138" spans="7:7" x14ac:dyDescent="0.2">
      <c r="G5138" s="246"/>
    </row>
    <row r="5139" spans="7:7" x14ac:dyDescent="0.2">
      <c r="G5139" s="246"/>
    </row>
    <row r="5140" spans="7:7" x14ac:dyDescent="0.2">
      <c r="G5140" s="246"/>
    </row>
    <row r="5141" spans="7:7" x14ac:dyDescent="0.2">
      <c r="G5141" s="246"/>
    </row>
    <row r="5142" spans="7:7" x14ac:dyDescent="0.2">
      <c r="G5142" s="246"/>
    </row>
    <row r="5143" spans="7:7" x14ac:dyDescent="0.2">
      <c r="G5143" s="246"/>
    </row>
    <row r="5144" spans="7:7" x14ac:dyDescent="0.2">
      <c r="G5144" s="246"/>
    </row>
    <row r="5145" spans="7:7" x14ac:dyDescent="0.2">
      <c r="G5145" s="246"/>
    </row>
    <row r="5146" spans="7:7" x14ac:dyDescent="0.2">
      <c r="G5146" s="246"/>
    </row>
    <row r="5147" spans="7:7" x14ac:dyDescent="0.2">
      <c r="G5147" s="246"/>
    </row>
    <row r="5148" spans="7:7" x14ac:dyDescent="0.2">
      <c r="G5148" s="246"/>
    </row>
    <row r="5149" spans="7:7" x14ac:dyDescent="0.2">
      <c r="G5149" s="246"/>
    </row>
    <row r="5150" spans="7:7" x14ac:dyDescent="0.2">
      <c r="G5150" s="246"/>
    </row>
    <row r="5151" spans="7:7" x14ac:dyDescent="0.2">
      <c r="G5151" s="246"/>
    </row>
    <row r="5152" spans="7:7" x14ac:dyDescent="0.2">
      <c r="G5152" s="246"/>
    </row>
    <row r="5153" spans="7:7" x14ac:dyDescent="0.2">
      <c r="G5153" s="246"/>
    </row>
    <row r="5154" spans="7:7" x14ac:dyDescent="0.2">
      <c r="G5154" s="246"/>
    </row>
    <row r="5155" spans="7:7" x14ac:dyDescent="0.2">
      <c r="G5155" s="246"/>
    </row>
    <row r="5156" spans="7:7" x14ac:dyDescent="0.2">
      <c r="G5156" s="246"/>
    </row>
    <row r="5157" spans="7:7" x14ac:dyDescent="0.2">
      <c r="G5157" s="246"/>
    </row>
    <row r="5158" spans="7:7" x14ac:dyDescent="0.2">
      <c r="G5158" s="246"/>
    </row>
    <row r="5159" spans="7:7" x14ac:dyDescent="0.2">
      <c r="G5159" s="246"/>
    </row>
    <row r="5160" spans="7:7" x14ac:dyDescent="0.2">
      <c r="G5160" s="246"/>
    </row>
    <row r="5161" spans="7:7" x14ac:dyDescent="0.2">
      <c r="G5161" s="246"/>
    </row>
    <row r="5162" spans="7:7" x14ac:dyDescent="0.2">
      <c r="G5162" s="246"/>
    </row>
    <row r="5163" spans="7:7" x14ac:dyDescent="0.2">
      <c r="G5163" s="246"/>
    </row>
    <row r="5164" spans="7:7" x14ac:dyDescent="0.2">
      <c r="G5164" s="246"/>
    </row>
    <row r="5165" spans="7:7" x14ac:dyDescent="0.2">
      <c r="G5165" s="246"/>
    </row>
    <row r="5166" spans="7:7" x14ac:dyDescent="0.2">
      <c r="G5166" s="246"/>
    </row>
    <row r="5167" spans="7:7" x14ac:dyDescent="0.2">
      <c r="G5167" s="246"/>
    </row>
    <row r="5168" spans="7:7" x14ac:dyDescent="0.2">
      <c r="G5168" s="246"/>
    </row>
    <row r="5169" spans="7:7" x14ac:dyDescent="0.2">
      <c r="G5169" s="246"/>
    </row>
    <row r="5170" spans="7:7" x14ac:dyDescent="0.2">
      <c r="G5170" s="246"/>
    </row>
    <row r="5171" spans="7:7" x14ac:dyDescent="0.2">
      <c r="G5171" s="246"/>
    </row>
    <row r="5172" spans="7:7" x14ac:dyDescent="0.2">
      <c r="G5172" s="246"/>
    </row>
    <row r="5173" spans="7:7" x14ac:dyDescent="0.2">
      <c r="G5173" s="246"/>
    </row>
    <row r="5174" spans="7:7" x14ac:dyDescent="0.2">
      <c r="G5174" s="246"/>
    </row>
    <row r="5175" spans="7:7" x14ac:dyDescent="0.2">
      <c r="G5175" s="246"/>
    </row>
    <row r="5176" spans="7:7" x14ac:dyDescent="0.2">
      <c r="G5176" s="246"/>
    </row>
    <row r="5177" spans="7:7" x14ac:dyDescent="0.2">
      <c r="G5177" s="246"/>
    </row>
    <row r="5178" spans="7:7" x14ac:dyDescent="0.2">
      <c r="G5178" s="246"/>
    </row>
    <row r="5179" spans="7:7" x14ac:dyDescent="0.2">
      <c r="G5179" s="246"/>
    </row>
    <row r="5180" spans="7:7" x14ac:dyDescent="0.2">
      <c r="G5180" s="246"/>
    </row>
    <row r="5181" spans="7:7" x14ac:dyDescent="0.2">
      <c r="G5181" s="246"/>
    </row>
    <row r="5182" spans="7:7" x14ac:dyDescent="0.2">
      <c r="G5182" s="246"/>
    </row>
    <row r="5183" spans="7:7" x14ac:dyDescent="0.2">
      <c r="G5183" s="246"/>
    </row>
    <row r="5184" spans="7:7" x14ac:dyDescent="0.2">
      <c r="G5184" s="246"/>
    </row>
    <row r="5185" spans="7:7" x14ac:dyDescent="0.2">
      <c r="G5185" s="246"/>
    </row>
    <row r="5186" spans="7:7" x14ac:dyDescent="0.2">
      <c r="G5186" s="246"/>
    </row>
    <row r="5187" spans="7:7" x14ac:dyDescent="0.2">
      <c r="G5187" s="246"/>
    </row>
    <row r="5188" spans="7:7" x14ac:dyDescent="0.2">
      <c r="G5188" s="246"/>
    </row>
    <row r="5189" spans="7:7" x14ac:dyDescent="0.2">
      <c r="G5189" s="246"/>
    </row>
    <row r="5190" spans="7:7" x14ac:dyDescent="0.2">
      <c r="G5190" s="246"/>
    </row>
    <row r="5191" spans="7:7" x14ac:dyDescent="0.2">
      <c r="G5191" s="246"/>
    </row>
    <row r="5192" spans="7:7" x14ac:dyDescent="0.2">
      <c r="G5192" s="246"/>
    </row>
    <row r="5193" spans="7:7" x14ac:dyDescent="0.2">
      <c r="G5193" s="246"/>
    </row>
    <row r="5194" spans="7:7" x14ac:dyDescent="0.2">
      <c r="G5194" s="246"/>
    </row>
    <row r="5195" spans="7:7" x14ac:dyDescent="0.2">
      <c r="G5195" s="246"/>
    </row>
    <row r="5196" spans="7:7" x14ac:dyDescent="0.2">
      <c r="G5196" s="246"/>
    </row>
    <row r="5197" spans="7:7" x14ac:dyDescent="0.2">
      <c r="G5197" s="246"/>
    </row>
    <row r="5198" spans="7:7" x14ac:dyDescent="0.2">
      <c r="G5198" s="246"/>
    </row>
    <row r="5199" spans="7:7" x14ac:dyDescent="0.2">
      <c r="G5199" s="246"/>
    </row>
    <row r="5200" spans="7:7" x14ac:dyDescent="0.2">
      <c r="G5200" s="246"/>
    </row>
    <row r="5201" spans="7:7" x14ac:dyDescent="0.2">
      <c r="G5201" s="246"/>
    </row>
    <row r="5202" spans="7:7" x14ac:dyDescent="0.2">
      <c r="G5202" s="246"/>
    </row>
    <row r="5203" spans="7:7" x14ac:dyDescent="0.2">
      <c r="G5203" s="246"/>
    </row>
    <row r="5204" spans="7:7" x14ac:dyDescent="0.2">
      <c r="G5204" s="246"/>
    </row>
    <row r="5205" spans="7:7" x14ac:dyDescent="0.2">
      <c r="G5205" s="246"/>
    </row>
    <row r="5206" spans="7:7" x14ac:dyDescent="0.2">
      <c r="G5206" s="246"/>
    </row>
    <row r="5207" spans="7:7" x14ac:dyDescent="0.2">
      <c r="G5207" s="246"/>
    </row>
    <row r="5208" spans="7:7" x14ac:dyDescent="0.2">
      <c r="G5208" s="246"/>
    </row>
    <row r="5209" spans="7:7" x14ac:dyDescent="0.2">
      <c r="G5209" s="246"/>
    </row>
    <row r="5210" spans="7:7" x14ac:dyDescent="0.2">
      <c r="G5210" s="246"/>
    </row>
    <row r="5211" spans="7:7" x14ac:dyDescent="0.2">
      <c r="G5211" s="246"/>
    </row>
    <row r="5212" spans="7:7" x14ac:dyDescent="0.2">
      <c r="G5212" s="246"/>
    </row>
    <row r="5213" spans="7:7" x14ac:dyDescent="0.2">
      <c r="G5213" s="246"/>
    </row>
    <row r="5214" spans="7:7" x14ac:dyDescent="0.2">
      <c r="G5214" s="246"/>
    </row>
    <row r="5215" spans="7:7" x14ac:dyDescent="0.2">
      <c r="G5215" s="246"/>
    </row>
    <row r="5216" spans="7:7" x14ac:dyDescent="0.2">
      <c r="G5216" s="246"/>
    </row>
    <row r="5217" spans="7:7" x14ac:dyDescent="0.2">
      <c r="G5217" s="246"/>
    </row>
    <row r="5218" spans="7:7" x14ac:dyDescent="0.2">
      <c r="G5218" s="246"/>
    </row>
    <row r="5219" spans="7:7" x14ac:dyDescent="0.2">
      <c r="G5219" s="246"/>
    </row>
    <row r="5220" spans="7:7" x14ac:dyDescent="0.2">
      <c r="G5220" s="246"/>
    </row>
    <row r="5221" spans="7:7" x14ac:dyDescent="0.2">
      <c r="G5221" s="246"/>
    </row>
    <row r="5222" spans="7:7" x14ac:dyDescent="0.2">
      <c r="G5222" s="246"/>
    </row>
    <row r="5223" spans="7:7" x14ac:dyDescent="0.2">
      <c r="G5223" s="246"/>
    </row>
    <row r="5224" spans="7:7" x14ac:dyDescent="0.2">
      <c r="G5224" s="246"/>
    </row>
    <row r="5225" spans="7:7" x14ac:dyDescent="0.2">
      <c r="G5225" s="246"/>
    </row>
    <row r="5226" spans="7:7" x14ac:dyDescent="0.2">
      <c r="G5226" s="246"/>
    </row>
    <row r="5227" spans="7:7" x14ac:dyDescent="0.2">
      <c r="G5227" s="246"/>
    </row>
    <row r="5228" spans="7:7" x14ac:dyDescent="0.2">
      <c r="G5228" s="246"/>
    </row>
    <row r="5229" spans="7:7" x14ac:dyDescent="0.2">
      <c r="G5229" s="246"/>
    </row>
    <row r="5230" spans="7:7" x14ac:dyDescent="0.2">
      <c r="G5230" s="246"/>
    </row>
    <row r="5231" spans="7:7" x14ac:dyDescent="0.2">
      <c r="G5231" s="246"/>
    </row>
    <row r="5232" spans="7:7" x14ac:dyDescent="0.2">
      <c r="G5232" s="246"/>
    </row>
    <row r="5233" spans="7:7" x14ac:dyDescent="0.2">
      <c r="G5233" s="246"/>
    </row>
    <row r="5234" spans="7:7" x14ac:dyDescent="0.2">
      <c r="G5234" s="246"/>
    </row>
    <row r="5235" spans="7:7" x14ac:dyDescent="0.2">
      <c r="G5235" s="246"/>
    </row>
    <row r="5236" spans="7:7" x14ac:dyDescent="0.2">
      <c r="G5236" s="246"/>
    </row>
    <row r="5237" spans="7:7" x14ac:dyDescent="0.2">
      <c r="G5237" s="246"/>
    </row>
    <row r="5238" spans="7:7" x14ac:dyDescent="0.2">
      <c r="G5238" s="246"/>
    </row>
    <row r="5239" spans="7:7" x14ac:dyDescent="0.2">
      <c r="G5239" s="246"/>
    </row>
    <row r="5240" spans="7:7" x14ac:dyDescent="0.2">
      <c r="G5240" s="246"/>
    </row>
    <row r="5241" spans="7:7" x14ac:dyDescent="0.2">
      <c r="G5241" s="246"/>
    </row>
    <row r="5242" spans="7:7" x14ac:dyDescent="0.2">
      <c r="G5242" s="246"/>
    </row>
    <row r="5243" spans="7:7" x14ac:dyDescent="0.2">
      <c r="G5243" s="246"/>
    </row>
    <row r="5244" spans="7:7" x14ac:dyDescent="0.2">
      <c r="G5244" s="246"/>
    </row>
    <row r="5245" spans="7:7" x14ac:dyDescent="0.2">
      <c r="G5245" s="246"/>
    </row>
    <row r="5246" spans="7:7" x14ac:dyDescent="0.2">
      <c r="G5246" s="246"/>
    </row>
    <row r="5247" spans="7:7" x14ac:dyDescent="0.2">
      <c r="G5247" s="246"/>
    </row>
    <row r="5248" spans="7:7" x14ac:dyDescent="0.2">
      <c r="G5248" s="246"/>
    </row>
    <row r="5249" spans="7:7" x14ac:dyDescent="0.2">
      <c r="G5249" s="246"/>
    </row>
    <row r="5250" spans="7:7" x14ac:dyDescent="0.2">
      <c r="G5250" s="246"/>
    </row>
    <row r="5251" spans="7:7" x14ac:dyDescent="0.2">
      <c r="G5251" s="246"/>
    </row>
    <row r="5252" spans="7:7" x14ac:dyDescent="0.2">
      <c r="G5252" s="246"/>
    </row>
    <row r="5253" spans="7:7" x14ac:dyDescent="0.2">
      <c r="G5253" s="246"/>
    </row>
    <row r="5254" spans="7:7" x14ac:dyDescent="0.2">
      <c r="G5254" s="246"/>
    </row>
    <row r="5255" spans="7:7" x14ac:dyDescent="0.2">
      <c r="G5255" s="246"/>
    </row>
    <row r="5256" spans="7:7" x14ac:dyDescent="0.2">
      <c r="G5256" s="246"/>
    </row>
    <row r="5257" spans="7:7" x14ac:dyDescent="0.2">
      <c r="G5257" s="246"/>
    </row>
    <row r="5258" spans="7:7" x14ac:dyDescent="0.2">
      <c r="G5258" s="246"/>
    </row>
    <row r="5259" spans="7:7" x14ac:dyDescent="0.2">
      <c r="G5259" s="246"/>
    </row>
    <row r="5260" spans="7:7" x14ac:dyDescent="0.2">
      <c r="G5260" s="246"/>
    </row>
    <row r="5261" spans="7:7" x14ac:dyDescent="0.2">
      <c r="G5261" s="246"/>
    </row>
    <row r="5262" spans="7:7" x14ac:dyDescent="0.2">
      <c r="G5262" s="246"/>
    </row>
    <row r="5263" spans="7:7" x14ac:dyDescent="0.2">
      <c r="G5263" s="246"/>
    </row>
    <row r="5264" spans="7:7" x14ac:dyDescent="0.2">
      <c r="G5264" s="246"/>
    </row>
    <row r="5265" spans="7:7" x14ac:dyDescent="0.2">
      <c r="G5265" s="246"/>
    </row>
    <row r="5266" spans="7:7" x14ac:dyDescent="0.2">
      <c r="G5266" s="246"/>
    </row>
    <row r="5267" spans="7:7" x14ac:dyDescent="0.2">
      <c r="G5267" s="246"/>
    </row>
    <row r="5268" spans="7:7" x14ac:dyDescent="0.2">
      <c r="G5268" s="246"/>
    </row>
    <row r="5269" spans="7:7" x14ac:dyDescent="0.2">
      <c r="G5269" s="246"/>
    </row>
    <row r="5270" spans="7:7" x14ac:dyDescent="0.2">
      <c r="G5270" s="246"/>
    </row>
    <row r="5271" spans="7:7" x14ac:dyDescent="0.2">
      <c r="G5271" s="246"/>
    </row>
    <row r="5272" spans="7:7" x14ac:dyDescent="0.2">
      <c r="G5272" s="246"/>
    </row>
    <row r="5273" spans="7:7" x14ac:dyDescent="0.2">
      <c r="G5273" s="246"/>
    </row>
    <row r="5274" spans="7:7" x14ac:dyDescent="0.2">
      <c r="G5274" s="246"/>
    </row>
    <row r="5275" spans="7:7" x14ac:dyDescent="0.2">
      <c r="G5275" s="246"/>
    </row>
    <row r="5276" spans="7:7" x14ac:dyDescent="0.2">
      <c r="G5276" s="246"/>
    </row>
    <row r="5277" spans="7:7" x14ac:dyDescent="0.2">
      <c r="G5277" s="246"/>
    </row>
    <row r="5278" spans="7:7" x14ac:dyDescent="0.2">
      <c r="G5278" s="246"/>
    </row>
    <row r="5279" spans="7:7" x14ac:dyDescent="0.2">
      <c r="G5279" s="246"/>
    </row>
    <row r="5280" spans="7:7" x14ac:dyDescent="0.2">
      <c r="G5280" s="246"/>
    </row>
    <row r="5281" spans="7:7" x14ac:dyDescent="0.2">
      <c r="G5281" s="246"/>
    </row>
    <row r="5282" spans="7:7" x14ac:dyDescent="0.2">
      <c r="G5282" s="246"/>
    </row>
    <row r="5283" spans="7:7" x14ac:dyDescent="0.2">
      <c r="G5283" s="246"/>
    </row>
    <row r="5284" spans="7:7" x14ac:dyDescent="0.2">
      <c r="G5284" s="246"/>
    </row>
    <row r="5285" spans="7:7" x14ac:dyDescent="0.2">
      <c r="G5285" s="246"/>
    </row>
    <row r="5286" spans="7:7" x14ac:dyDescent="0.2">
      <c r="G5286" s="246"/>
    </row>
    <row r="5287" spans="7:7" x14ac:dyDescent="0.2">
      <c r="G5287" s="246"/>
    </row>
    <row r="5288" spans="7:7" x14ac:dyDescent="0.2">
      <c r="G5288" s="246"/>
    </row>
    <row r="5289" spans="7:7" x14ac:dyDescent="0.2">
      <c r="G5289" s="246"/>
    </row>
    <row r="5290" spans="7:7" x14ac:dyDescent="0.2">
      <c r="G5290" s="246"/>
    </row>
    <row r="5291" spans="7:7" x14ac:dyDescent="0.2">
      <c r="G5291" s="246"/>
    </row>
    <row r="5292" spans="7:7" x14ac:dyDescent="0.2">
      <c r="G5292" s="246"/>
    </row>
    <row r="5293" spans="7:7" x14ac:dyDescent="0.2">
      <c r="G5293" s="246"/>
    </row>
    <row r="5294" spans="7:7" x14ac:dyDescent="0.2">
      <c r="G5294" s="246"/>
    </row>
    <row r="5295" spans="7:7" x14ac:dyDescent="0.2">
      <c r="G5295" s="246"/>
    </row>
    <row r="5296" spans="7:7" x14ac:dyDescent="0.2">
      <c r="G5296" s="246"/>
    </row>
    <row r="5297" spans="7:7" x14ac:dyDescent="0.2">
      <c r="G5297" s="246"/>
    </row>
    <row r="5298" spans="7:7" x14ac:dyDescent="0.2">
      <c r="G5298" s="246"/>
    </row>
    <row r="5299" spans="7:7" x14ac:dyDescent="0.2">
      <c r="G5299" s="246"/>
    </row>
    <row r="5300" spans="7:7" x14ac:dyDescent="0.2">
      <c r="G5300" s="246"/>
    </row>
    <row r="5301" spans="7:7" x14ac:dyDescent="0.2">
      <c r="G5301" s="246"/>
    </row>
    <row r="5302" spans="7:7" x14ac:dyDescent="0.2">
      <c r="G5302" s="246"/>
    </row>
    <row r="5303" spans="7:7" x14ac:dyDescent="0.2">
      <c r="G5303" s="246"/>
    </row>
    <row r="5304" spans="7:7" x14ac:dyDescent="0.2">
      <c r="G5304" s="246"/>
    </row>
    <row r="5305" spans="7:7" x14ac:dyDescent="0.2">
      <c r="G5305" s="246"/>
    </row>
    <row r="5306" spans="7:7" x14ac:dyDescent="0.2">
      <c r="G5306" s="246"/>
    </row>
    <row r="5307" spans="7:7" x14ac:dyDescent="0.2">
      <c r="G5307" s="246"/>
    </row>
    <row r="5308" spans="7:7" x14ac:dyDescent="0.2">
      <c r="G5308" s="246"/>
    </row>
    <row r="5309" spans="7:7" x14ac:dyDescent="0.2">
      <c r="G5309" s="246"/>
    </row>
    <row r="5310" spans="7:7" x14ac:dyDescent="0.2">
      <c r="G5310" s="246"/>
    </row>
    <row r="5311" spans="7:7" x14ac:dyDescent="0.2">
      <c r="G5311" s="246"/>
    </row>
    <row r="5312" spans="7:7" x14ac:dyDescent="0.2">
      <c r="G5312" s="246"/>
    </row>
    <row r="5313" spans="7:7" x14ac:dyDescent="0.2">
      <c r="G5313" s="246"/>
    </row>
    <row r="5314" spans="7:7" x14ac:dyDescent="0.2">
      <c r="G5314" s="246"/>
    </row>
    <row r="5315" spans="7:7" x14ac:dyDescent="0.2">
      <c r="G5315" s="246"/>
    </row>
    <row r="5316" spans="7:7" x14ac:dyDescent="0.2">
      <c r="G5316" s="246"/>
    </row>
    <row r="5317" spans="7:7" x14ac:dyDescent="0.2">
      <c r="G5317" s="246"/>
    </row>
    <row r="5318" spans="7:7" x14ac:dyDescent="0.2">
      <c r="G5318" s="246"/>
    </row>
    <row r="5319" spans="7:7" x14ac:dyDescent="0.2">
      <c r="G5319" s="246"/>
    </row>
    <row r="5320" spans="7:7" x14ac:dyDescent="0.2">
      <c r="G5320" s="246"/>
    </row>
    <row r="5321" spans="7:7" x14ac:dyDescent="0.2">
      <c r="G5321" s="246"/>
    </row>
    <row r="5322" spans="7:7" x14ac:dyDescent="0.2">
      <c r="G5322" s="246"/>
    </row>
    <row r="5323" spans="7:7" x14ac:dyDescent="0.2">
      <c r="G5323" s="246"/>
    </row>
    <row r="5324" spans="7:7" x14ac:dyDescent="0.2">
      <c r="G5324" s="246"/>
    </row>
    <row r="5325" spans="7:7" x14ac:dyDescent="0.2">
      <c r="G5325" s="246"/>
    </row>
    <row r="5326" spans="7:7" x14ac:dyDescent="0.2">
      <c r="G5326" s="246"/>
    </row>
    <row r="5327" spans="7:7" x14ac:dyDescent="0.2">
      <c r="G5327" s="246"/>
    </row>
    <row r="5328" spans="7:7" x14ac:dyDescent="0.2">
      <c r="G5328" s="246"/>
    </row>
    <row r="5329" spans="7:7" x14ac:dyDescent="0.2">
      <c r="G5329" s="246"/>
    </row>
    <row r="5330" spans="7:7" x14ac:dyDescent="0.2">
      <c r="G5330" s="246"/>
    </row>
    <row r="5331" spans="7:7" x14ac:dyDescent="0.2">
      <c r="G5331" s="246"/>
    </row>
    <row r="5332" spans="7:7" x14ac:dyDescent="0.2">
      <c r="G5332" s="246"/>
    </row>
    <row r="5333" spans="7:7" x14ac:dyDescent="0.2">
      <c r="G5333" s="246"/>
    </row>
    <row r="5334" spans="7:7" x14ac:dyDescent="0.2">
      <c r="G5334" s="246"/>
    </row>
    <row r="5335" spans="7:7" x14ac:dyDescent="0.2">
      <c r="G5335" s="246"/>
    </row>
    <row r="5336" spans="7:7" x14ac:dyDescent="0.2">
      <c r="G5336" s="246"/>
    </row>
    <row r="5337" spans="7:7" x14ac:dyDescent="0.2">
      <c r="G5337" s="246"/>
    </row>
    <row r="5338" spans="7:7" x14ac:dyDescent="0.2">
      <c r="G5338" s="246"/>
    </row>
    <row r="5339" spans="7:7" x14ac:dyDescent="0.2">
      <c r="G5339" s="246"/>
    </row>
    <row r="5340" spans="7:7" x14ac:dyDescent="0.2">
      <c r="G5340" s="246"/>
    </row>
    <row r="5341" spans="7:7" x14ac:dyDescent="0.2">
      <c r="G5341" s="246"/>
    </row>
    <row r="5342" spans="7:7" x14ac:dyDescent="0.2">
      <c r="G5342" s="246"/>
    </row>
    <row r="5343" spans="7:7" x14ac:dyDescent="0.2">
      <c r="G5343" s="246"/>
    </row>
    <row r="5344" spans="7:7" x14ac:dyDescent="0.2">
      <c r="G5344" s="246"/>
    </row>
    <row r="5345" spans="7:7" x14ac:dyDescent="0.2">
      <c r="G5345" s="246"/>
    </row>
    <row r="5346" spans="7:7" x14ac:dyDescent="0.2">
      <c r="G5346" s="246"/>
    </row>
    <row r="5347" spans="7:7" x14ac:dyDescent="0.2">
      <c r="G5347" s="246"/>
    </row>
    <row r="5348" spans="7:7" x14ac:dyDescent="0.2">
      <c r="G5348" s="246"/>
    </row>
    <row r="5349" spans="7:7" x14ac:dyDescent="0.2">
      <c r="G5349" s="246"/>
    </row>
    <row r="5350" spans="7:7" x14ac:dyDescent="0.2">
      <c r="G5350" s="246"/>
    </row>
    <row r="5351" spans="7:7" x14ac:dyDescent="0.2">
      <c r="G5351" s="246"/>
    </row>
    <row r="5352" spans="7:7" x14ac:dyDescent="0.2">
      <c r="G5352" s="246"/>
    </row>
    <row r="5353" spans="7:7" x14ac:dyDescent="0.2">
      <c r="G5353" s="246"/>
    </row>
    <row r="5354" spans="7:7" x14ac:dyDescent="0.2">
      <c r="G5354" s="246"/>
    </row>
    <row r="5355" spans="7:7" x14ac:dyDescent="0.2">
      <c r="G5355" s="246"/>
    </row>
    <row r="5356" spans="7:7" x14ac:dyDescent="0.2">
      <c r="G5356" s="246"/>
    </row>
    <row r="5357" spans="7:7" x14ac:dyDescent="0.2">
      <c r="G5357" s="246"/>
    </row>
    <row r="5358" spans="7:7" x14ac:dyDescent="0.2">
      <c r="G5358" s="246"/>
    </row>
    <row r="5359" spans="7:7" x14ac:dyDescent="0.2">
      <c r="G5359" s="246"/>
    </row>
    <row r="5360" spans="7:7" x14ac:dyDescent="0.2">
      <c r="G5360" s="246"/>
    </row>
    <row r="5361" spans="7:7" x14ac:dyDescent="0.2">
      <c r="G5361" s="246"/>
    </row>
    <row r="5362" spans="7:7" x14ac:dyDescent="0.2">
      <c r="G5362" s="246"/>
    </row>
    <row r="5363" spans="7:7" x14ac:dyDescent="0.2">
      <c r="G5363" s="246"/>
    </row>
    <row r="5364" spans="7:7" x14ac:dyDescent="0.2">
      <c r="G5364" s="246"/>
    </row>
    <row r="5365" spans="7:7" x14ac:dyDescent="0.2">
      <c r="G5365" s="246"/>
    </row>
    <row r="5366" spans="7:7" x14ac:dyDescent="0.2">
      <c r="G5366" s="246"/>
    </row>
    <row r="5367" spans="7:7" x14ac:dyDescent="0.2">
      <c r="G5367" s="246"/>
    </row>
    <row r="5368" spans="7:7" x14ac:dyDescent="0.2">
      <c r="G5368" s="246"/>
    </row>
    <row r="5369" spans="7:7" x14ac:dyDescent="0.2">
      <c r="G5369" s="246"/>
    </row>
    <row r="5370" spans="7:7" x14ac:dyDescent="0.2">
      <c r="G5370" s="246"/>
    </row>
    <row r="5371" spans="7:7" x14ac:dyDescent="0.2">
      <c r="G5371" s="246"/>
    </row>
    <row r="5372" spans="7:7" x14ac:dyDescent="0.2">
      <c r="G5372" s="246"/>
    </row>
    <row r="5373" spans="7:7" x14ac:dyDescent="0.2">
      <c r="G5373" s="246"/>
    </row>
    <row r="5374" spans="7:7" x14ac:dyDescent="0.2">
      <c r="G5374" s="246"/>
    </row>
    <row r="5375" spans="7:7" x14ac:dyDescent="0.2">
      <c r="G5375" s="246"/>
    </row>
    <row r="5376" spans="7:7" x14ac:dyDescent="0.2">
      <c r="G5376" s="246"/>
    </row>
    <row r="5377" spans="7:7" x14ac:dyDescent="0.2">
      <c r="G5377" s="246"/>
    </row>
    <row r="5378" spans="7:7" x14ac:dyDescent="0.2">
      <c r="G5378" s="246"/>
    </row>
    <row r="5379" spans="7:7" x14ac:dyDescent="0.2">
      <c r="G5379" s="246"/>
    </row>
    <row r="5380" spans="7:7" x14ac:dyDescent="0.2">
      <c r="G5380" s="246"/>
    </row>
    <row r="5381" spans="7:7" x14ac:dyDescent="0.2">
      <c r="G5381" s="246"/>
    </row>
    <row r="5382" spans="7:7" x14ac:dyDescent="0.2">
      <c r="G5382" s="246"/>
    </row>
    <row r="5383" spans="7:7" x14ac:dyDescent="0.2">
      <c r="G5383" s="246"/>
    </row>
    <row r="5384" spans="7:7" x14ac:dyDescent="0.2">
      <c r="G5384" s="246"/>
    </row>
    <row r="5385" spans="7:7" x14ac:dyDescent="0.2">
      <c r="G5385" s="246"/>
    </row>
    <row r="5386" spans="7:7" x14ac:dyDescent="0.2">
      <c r="G5386" s="246"/>
    </row>
    <row r="5387" spans="7:7" x14ac:dyDescent="0.2">
      <c r="G5387" s="246"/>
    </row>
    <row r="5388" spans="7:7" x14ac:dyDescent="0.2">
      <c r="G5388" s="246"/>
    </row>
    <row r="5389" spans="7:7" x14ac:dyDescent="0.2">
      <c r="G5389" s="246"/>
    </row>
    <row r="5390" spans="7:7" x14ac:dyDescent="0.2">
      <c r="G5390" s="246"/>
    </row>
    <row r="5391" spans="7:7" x14ac:dyDescent="0.2">
      <c r="G5391" s="246"/>
    </row>
    <row r="5392" spans="7:7" x14ac:dyDescent="0.2">
      <c r="G5392" s="246"/>
    </row>
    <row r="5393" spans="7:7" x14ac:dyDescent="0.2">
      <c r="G5393" s="246"/>
    </row>
    <row r="5394" spans="7:7" x14ac:dyDescent="0.2">
      <c r="G5394" s="246"/>
    </row>
    <row r="5395" spans="7:7" x14ac:dyDescent="0.2">
      <c r="G5395" s="246"/>
    </row>
    <row r="5396" spans="7:7" x14ac:dyDescent="0.2">
      <c r="G5396" s="246"/>
    </row>
    <row r="5397" spans="7:7" x14ac:dyDescent="0.2">
      <c r="G5397" s="246"/>
    </row>
    <row r="5398" spans="7:7" x14ac:dyDescent="0.2">
      <c r="G5398" s="246"/>
    </row>
    <row r="5399" spans="7:7" x14ac:dyDescent="0.2">
      <c r="G5399" s="246"/>
    </row>
    <row r="5400" spans="7:7" x14ac:dyDescent="0.2">
      <c r="G5400" s="246"/>
    </row>
    <row r="5401" spans="7:7" x14ac:dyDescent="0.2">
      <c r="G5401" s="246"/>
    </row>
    <row r="5402" spans="7:7" x14ac:dyDescent="0.2">
      <c r="G5402" s="246"/>
    </row>
    <row r="5403" spans="7:7" x14ac:dyDescent="0.2">
      <c r="G5403" s="246"/>
    </row>
    <row r="5404" spans="7:7" x14ac:dyDescent="0.2">
      <c r="G5404" s="246"/>
    </row>
    <row r="5405" spans="7:7" x14ac:dyDescent="0.2">
      <c r="G5405" s="246"/>
    </row>
    <row r="5406" spans="7:7" x14ac:dyDescent="0.2">
      <c r="G5406" s="246"/>
    </row>
    <row r="5407" spans="7:7" x14ac:dyDescent="0.2">
      <c r="G5407" s="246"/>
    </row>
    <row r="5408" spans="7:7" x14ac:dyDescent="0.2">
      <c r="G5408" s="246"/>
    </row>
    <row r="5409" spans="7:7" x14ac:dyDescent="0.2">
      <c r="G5409" s="246"/>
    </row>
    <row r="5410" spans="7:7" x14ac:dyDescent="0.2">
      <c r="G5410" s="246"/>
    </row>
    <row r="5411" spans="7:7" x14ac:dyDescent="0.2">
      <c r="G5411" s="246"/>
    </row>
    <row r="5412" spans="7:7" x14ac:dyDescent="0.2">
      <c r="G5412" s="246"/>
    </row>
    <row r="5413" spans="7:7" x14ac:dyDescent="0.2">
      <c r="G5413" s="246"/>
    </row>
    <row r="5414" spans="7:7" x14ac:dyDescent="0.2">
      <c r="G5414" s="246"/>
    </row>
    <row r="5415" spans="7:7" x14ac:dyDescent="0.2">
      <c r="G5415" s="246"/>
    </row>
    <row r="5416" spans="7:7" x14ac:dyDescent="0.2">
      <c r="G5416" s="246"/>
    </row>
    <row r="5417" spans="7:7" x14ac:dyDescent="0.2">
      <c r="G5417" s="246"/>
    </row>
    <row r="5418" spans="7:7" x14ac:dyDescent="0.2">
      <c r="G5418" s="246"/>
    </row>
    <row r="5419" spans="7:7" x14ac:dyDescent="0.2">
      <c r="G5419" s="246"/>
    </row>
    <row r="5420" spans="7:7" x14ac:dyDescent="0.2">
      <c r="G5420" s="246"/>
    </row>
    <row r="5421" spans="7:7" x14ac:dyDescent="0.2">
      <c r="G5421" s="246"/>
    </row>
    <row r="5422" spans="7:7" x14ac:dyDescent="0.2">
      <c r="G5422" s="246"/>
    </row>
    <row r="5423" spans="7:7" x14ac:dyDescent="0.2">
      <c r="G5423" s="246"/>
    </row>
    <row r="5424" spans="7:7" x14ac:dyDescent="0.2">
      <c r="G5424" s="246"/>
    </row>
    <row r="5425" spans="7:7" x14ac:dyDescent="0.2">
      <c r="G5425" s="246"/>
    </row>
    <row r="5426" spans="7:7" x14ac:dyDescent="0.2">
      <c r="G5426" s="246"/>
    </row>
    <row r="5427" spans="7:7" x14ac:dyDescent="0.2">
      <c r="G5427" s="246"/>
    </row>
    <row r="5428" spans="7:7" x14ac:dyDescent="0.2">
      <c r="G5428" s="246"/>
    </row>
    <row r="5429" spans="7:7" x14ac:dyDescent="0.2">
      <c r="G5429" s="246"/>
    </row>
    <row r="5430" spans="7:7" x14ac:dyDescent="0.2">
      <c r="G5430" s="246"/>
    </row>
    <row r="5431" spans="7:7" x14ac:dyDescent="0.2">
      <c r="G5431" s="246"/>
    </row>
    <row r="5432" spans="7:7" x14ac:dyDescent="0.2">
      <c r="G5432" s="246"/>
    </row>
    <row r="5433" spans="7:7" x14ac:dyDescent="0.2">
      <c r="G5433" s="246"/>
    </row>
    <row r="5434" spans="7:7" x14ac:dyDescent="0.2">
      <c r="G5434" s="246"/>
    </row>
    <row r="5435" spans="7:7" x14ac:dyDescent="0.2">
      <c r="G5435" s="246"/>
    </row>
    <row r="5436" spans="7:7" x14ac:dyDescent="0.2">
      <c r="G5436" s="246"/>
    </row>
    <row r="5437" spans="7:7" x14ac:dyDescent="0.2">
      <c r="G5437" s="246"/>
    </row>
    <row r="5438" spans="7:7" x14ac:dyDescent="0.2">
      <c r="G5438" s="246"/>
    </row>
    <row r="5439" spans="7:7" x14ac:dyDescent="0.2">
      <c r="G5439" s="246"/>
    </row>
    <row r="5440" spans="7:7" x14ac:dyDescent="0.2">
      <c r="G5440" s="246"/>
    </row>
    <row r="5441" spans="7:7" x14ac:dyDescent="0.2">
      <c r="G5441" s="246"/>
    </row>
    <row r="5442" spans="7:7" x14ac:dyDescent="0.2">
      <c r="G5442" s="246"/>
    </row>
    <row r="5443" spans="7:7" x14ac:dyDescent="0.2">
      <c r="G5443" s="246"/>
    </row>
    <row r="5444" spans="7:7" x14ac:dyDescent="0.2">
      <c r="G5444" s="246"/>
    </row>
    <row r="5445" spans="7:7" x14ac:dyDescent="0.2">
      <c r="G5445" s="246"/>
    </row>
    <row r="5446" spans="7:7" x14ac:dyDescent="0.2">
      <c r="G5446" s="246"/>
    </row>
    <row r="5447" spans="7:7" x14ac:dyDescent="0.2">
      <c r="G5447" s="246"/>
    </row>
    <row r="5448" spans="7:7" x14ac:dyDescent="0.2">
      <c r="G5448" s="246"/>
    </row>
    <row r="5449" spans="7:7" x14ac:dyDescent="0.2">
      <c r="G5449" s="246"/>
    </row>
    <row r="5450" spans="7:7" x14ac:dyDescent="0.2">
      <c r="G5450" s="246"/>
    </row>
    <row r="5451" spans="7:7" x14ac:dyDescent="0.2">
      <c r="G5451" s="246"/>
    </row>
    <row r="5452" spans="7:7" x14ac:dyDescent="0.2">
      <c r="G5452" s="246"/>
    </row>
    <row r="5453" spans="7:7" x14ac:dyDescent="0.2">
      <c r="G5453" s="246"/>
    </row>
    <row r="5454" spans="7:7" x14ac:dyDescent="0.2">
      <c r="G5454" s="246"/>
    </row>
    <row r="5455" spans="7:7" x14ac:dyDescent="0.2">
      <c r="G5455" s="246"/>
    </row>
    <row r="5456" spans="7:7" x14ac:dyDescent="0.2">
      <c r="G5456" s="246"/>
    </row>
    <row r="5457" spans="7:7" x14ac:dyDescent="0.2">
      <c r="G5457" s="246"/>
    </row>
    <row r="5458" spans="7:7" x14ac:dyDescent="0.2">
      <c r="G5458" s="246"/>
    </row>
    <row r="5459" spans="7:7" x14ac:dyDescent="0.2">
      <c r="G5459" s="246"/>
    </row>
    <row r="5460" spans="7:7" x14ac:dyDescent="0.2">
      <c r="G5460" s="246"/>
    </row>
    <row r="5461" spans="7:7" x14ac:dyDescent="0.2">
      <c r="G5461" s="246"/>
    </row>
    <row r="5462" spans="7:7" x14ac:dyDescent="0.2">
      <c r="G5462" s="246"/>
    </row>
    <row r="5463" spans="7:7" x14ac:dyDescent="0.2">
      <c r="G5463" s="246"/>
    </row>
    <row r="5464" spans="7:7" x14ac:dyDescent="0.2">
      <c r="G5464" s="246"/>
    </row>
    <row r="5465" spans="7:7" x14ac:dyDescent="0.2">
      <c r="G5465" s="246"/>
    </row>
    <row r="5466" spans="7:7" x14ac:dyDescent="0.2">
      <c r="G5466" s="246"/>
    </row>
    <row r="5467" spans="7:7" x14ac:dyDescent="0.2">
      <c r="G5467" s="246"/>
    </row>
    <row r="5468" spans="7:7" x14ac:dyDescent="0.2">
      <c r="G5468" s="246"/>
    </row>
    <row r="5469" spans="7:7" x14ac:dyDescent="0.2">
      <c r="G5469" s="246"/>
    </row>
    <row r="5470" spans="7:7" x14ac:dyDescent="0.2">
      <c r="G5470" s="246"/>
    </row>
    <row r="5471" spans="7:7" x14ac:dyDescent="0.2">
      <c r="G5471" s="246"/>
    </row>
    <row r="5472" spans="7:7" x14ac:dyDescent="0.2">
      <c r="G5472" s="246"/>
    </row>
    <row r="5473" spans="7:7" x14ac:dyDescent="0.2">
      <c r="G5473" s="246"/>
    </row>
    <row r="5474" spans="7:7" x14ac:dyDescent="0.2">
      <c r="G5474" s="246"/>
    </row>
    <row r="5475" spans="7:7" x14ac:dyDescent="0.2">
      <c r="G5475" s="246"/>
    </row>
    <row r="5476" spans="7:7" x14ac:dyDescent="0.2">
      <c r="G5476" s="246"/>
    </row>
    <row r="5477" spans="7:7" x14ac:dyDescent="0.2">
      <c r="G5477" s="246"/>
    </row>
    <row r="5478" spans="7:7" x14ac:dyDescent="0.2">
      <c r="G5478" s="246"/>
    </row>
    <row r="5479" spans="7:7" x14ac:dyDescent="0.2">
      <c r="G5479" s="246"/>
    </row>
    <row r="5480" spans="7:7" x14ac:dyDescent="0.2">
      <c r="G5480" s="246"/>
    </row>
    <row r="5481" spans="7:7" x14ac:dyDescent="0.2">
      <c r="G5481" s="246"/>
    </row>
    <row r="5482" spans="7:7" x14ac:dyDescent="0.2">
      <c r="G5482" s="246"/>
    </row>
    <row r="5483" spans="7:7" x14ac:dyDescent="0.2">
      <c r="G5483" s="246"/>
    </row>
    <row r="5484" spans="7:7" x14ac:dyDescent="0.2">
      <c r="G5484" s="246"/>
    </row>
    <row r="5485" spans="7:7" x14ac:dyDescent="0.2">
      <c r="G5485" s="246"/>
    </row>
    <row r="5486" spans="7:7" x14ac:dyDescent="0.2">
      <c r="G5486" s="246"/>
    </row>
    <row r="5487" spans="7:7" x14ac:dyDescent="0.2">
      <c r="G5487" s="246"/>
    </row>
    <row r="5488" spans="7:7" x14ac:dyDescent="0.2">
      <c r="G5488" s="246"/>
    </row>
    <row r="5489" spans="7:7" x14ac:dyDescent="0.2">
      <c r="G5489" s="246"/>
    </row>
    <row r="5490" spans="7:7" x14ac:dyDescent="0.2">
      <c r="G5490" s="246"/>
    </row>
    <row r="5491" spans="7:7" x14ac:dyDescent="0.2">
      <c r="G5491" s="246"/>
    </row>
    <row r="5492" spans="7:7" x14ac:dyDescent="0.2">
      <c r="G5492" s="246"/>
    </row>
    <row r="5493" spans="7:7" x14ac:dyDescent="0.2">
      <c r="G5493" s="246"/>
    </row>
    <row r="5494" spans="7:7" x14ac:dyDescent="0.2">
      <c r="G5494" s="246"/>
    </row>
    <row r="5495" spans="7:7" x14ac:dyDescent="0.2">
      <c r="G5495" s="246"/>
    </row>
    <row r="5496" spans="7:7" x14ac:dyDescent="0.2">
      <c r="G5496" s="246"/>
    </row>
    <row r="5497" spans="7:7" x14ac:dyDescent="0.2">
      <c r="G5497" s="246"/>
    </row>
    <row r="5498" spans="7:7" x14ac:dyDescent="0.2">
      <c r="G5498" s="246"/>
    </row>
    <row r="5499" spans="7:7" x14ac:dyDescent="0.2">
      <c r="G5499" s="246"/>
    </row>
    <row r="5500" spans="7:7" x14ac:dyDescent="0.2">
      <c r="G5500" s="246"/>
    </row>
    <row r="5501" spans="7:7" x14ac:dyDescent="0.2">
      <c r="G5501" s="246"/>
    </row>
    <row r="5502" spans="7:7" x14ac:dyDescent="0.2">
      <c r="G5502" s="246"/>
    </row>
    <row r="5503" spans="7:7" x14ac:dyDescent="0.2">
      <c r="G5503" s="246"/>
    </row>
    <row r="5504" spans="7:7" x14ac:dyDescent="0.2">
      <c r="G5504" s="246"/>
    </row>
    <row r="5505" spans="7:7" x14ac:dyDescent="0.2">
      <c r="G5505" s="246"/>
    </row>
    <row r="5506" spans="7:7" x14ac:dyDescent="0.2">
      <c r="G5506" s="246"/>
    </row>
    <row r="5507" spans="7:7" x14ac:dyDescent="0.2">
      <c r="G5507" s="246"/>
    </row>
    <row r="5508" spans="7:7" x14ac:dyDescent="0.2">
      <c r="G5508" s="246"/>
    </row>
    <row r="5509" spans="7:7" x14ac:dyDescent="0.2">
      <c r="G5509" s="246"/>
    </row>
    <row r="5510" spans="7:7" x14ac:dyDescent="0.2">
      <c r="G5510" s="246"/>
    </row>
    <row r="5511" spans="7:7" x14ac:dyDescent="0.2">
      <c r="G5511" s="246"/>
    </row>
    <row r="5512" spans="7:7" x14ac:dyDescent="0.2">
      <c r="G5512" s="246"/>
    </row>
    <row r="5513" spans="7:7" x14ac:dyDescent="0.2">
      <c r="G5513" s="246"/>
    </row>
    <row r="5514" spans="7:7" x14ac:dyDescent="0.2">
      <c r="G5514" s="246"/>
    </row>
    <row r="5515" spans="7:7" x14ac:dyDescent="0.2">
      <c r="G5515" s="246"/>
    </row>
    <row r="5516" spans="7:7" x14ac:dyDescent="0.2">
      <c r="G5516" s="246"/>
    </row>
    <row r="5517" spans="7:7" x14ac:dyDescent="0.2">
      <c r="G5517" s="246"/>
    </row>
    <row r="5518" spans="7:7" x14ac:dyDescent="0.2">
      <c r="G5518" s="246"/>
    </row>
    <row r="5519" spans="7:7" x14ac:dyDescent="0.2">
      <c r="G5519" s="246"/>
    </row>
    <row r="5520" spans="7:7" x14ac:dyDescent="0.2">
      <c r="G5520" s="246"/>
    </row>
    <row r="5521" spans="7:7" x14ac:dyDescent="0.2">
      <c r="G5521" s="246"/>
    </row>
    <row r="5522" spans="7:7" x14ac:dyDescent="0.2">
      <c r="G5522" s="246"/>
    </row>
    <row r="5523" spans="7:7" x14ac:dyDescent="0.2">
      <c r="G5523" s="246"/>
    </row>
    <row r="5524" spans="7:7" x14ac:dyDescent="0.2">
      <c r="G5524" s="246"/>
    </row>
    <row r="5525" spans="7:7" x14ac:dyDescent="0.2">
      <c r="G5525" s="246"/>
    </row>
    <row r="5526" spans="7:7" x14ac:dyDescent="0.2">
      <c r="G5526" s="246"/>
    </row>
    <row r="5527" spans="7:7" x14ac:dyDescent="0.2">
      <c r="G5527" s="246"/>
    </row>
    <row r="5528" spans="7:7" x14ac:dyDescent="0.2">
      <c r="G5528" s="246"/>
    </row>
    <row r="5529" spans="7:7" x14ac:dyDescent="0.2">
      <c r="G5529" s="246"/>
    </row>
    <row r="5530" spans="7:7" x14ac:dyDescent="0.2">
      <c r="G5530" s="246"/>
    </row>
    <row r="5531" spans="7:7" x14ac:dyDescent="0.2">
      <c r="G5531" s="246"/>
    </row>
    <row r="5532" spans="7:7" x14ac:dyDescent="0.2">
      <c r="G5532" s="246"/>
    </row>
    <row r="5533" spans="7:7" x14ac:dyDescent="0.2">
      <c r="G5533" s="246"/>
    </row>
    <row r="5534" spans="7:7" x14ac:dyDescent="0.2">
      <c r="G5534" s="246"/>
    </row>
    <row r="5535" spans="7:7" x14ac:dyDescent="0.2">
      <c r="G5535" s="246"/>
    </row>
    <row r="5536" spans="7:7" x14ac:dyDescent="0.2">
      <c r="G5536" s="246"/>
    </row>
    <row r="5537" spans="7:7" x14ac:dyDescent="0.2">
      <c r="G5537" s="246"/>
    </row>
    <row r="5538" spans="7:7" x14ac:dyDescent="0.2">
      <c r="G5538" s="246"/>
    </row>
    <row r="5539" spans="7:7" x14ac:dyDescent="0.2">
      <c r="G5539" s="246"/>
    </row>
    <row r="5540" spans="7:7" x14ac:dyDescent="0.2">
      <c r="G5540" s="246"/>
    </row>
    <row r="5541" spans="7:7" x14ac:dyDescent="0.2">
      <c r="G5541" s="246"/>
    </row>
    <row r="5542" spans="7:7" x14ac:dyDescent="0.2">
      <c r="G5542" s="246"/>
    </row>
    <row r="5543" spans="7:7" x14ac:dyDescent="0.2">
      <c r="G5543" s="246"/>
    </row>
    <row r="5544" spans="7:7" x14ac:dyDescent="0.2">
      <c r="G5544" s="246"/>
    </row>
    <row r="5545" spans="7:7" x14ac:dyDescent="0.2">
      <c r="G5545" s="246"/>
    </row>
    <row r="5546" spans="7:7" x14ac:dyDescent="0.2">
      <c r="G5546" s="246"/>
    </row>
    <row r="5547" spans="7:7" x14ac:dyDescent="0.2">
      <c r="G5547" s="246"/>
    </row>
    <row r="5548" spans="7:7" x14ac:dyDescent="0.2">
      <c r="G5548" s="246"/>
    </row>
    <row r="5549" spans="7:7" x14ac:dyDescent="0.2">
      <c r="G5549" s="246"/>
    </row>
    <row r="5550" spans="7:7" x14ac:dyDescent="0.2">
      <c r="G5550" s="246"/>
    </row>
    <row r="5551" spans="7:7" x14ac:dyDescent="0.2">
      <c r="G5551" s="246"/>
    </row>
    <row r="5552" spans="7:7" x14ac:dyDescent="0.2">
      <c r="G5552" s="246"/>
    </row>
    <row r="5553" spans="7:7" x14ac:dyDescent="0.2">
      <c r="G5553" s="246"/>
    </row>
    <row r="5554" spans="7:7" x14ac:dyDescent="0.2">
      <c r="G5554" s="246"/>
    </row>
    <row r="5555" spans="7:7" x14ac:dyDescent="0.2">
      <c r="G5555" s="246"/>
    </row>
    <row r="5556" spans="7:7" x14ac:dyDescent="0.2">
      <c r="G5556" s="246"/>
    </row>
    <row r="5557" spans="7:7" x14ac:dyDescent="0.2">
      <c r="G5557" s="246"/>
    </row>
    <row r="5558" spans="7:7" x14ac:dyDescent="0.2">
      <c r="G5558" s="246"/>
    </row>
    <row r="5559" spans="7:7" x14ac:dyDescent="0.2">
      <c r="G5559" s="246"/>
    </row>
    <row r="5560" spans="7:7" x14ac:dyDescent="0.2">
      <c r="G5560" s="246"/>
    </row>
    <row r="5561" spans="7:7" x14ac:dyDescent="0.2">
      <c r="G5561" s="246"/>
    </row>
    <row r="5562" spans="7:7" x14ac:dyDescent="0.2">
      <c r="G5562" s="246"/>
    </row>
    <row r="5563" spans="7:7" x14ac:dyDescent="0.2">
      <c r="G5563" s="246"/>
    </row>
    <row r="5564" spans="7:7" x14ac:dyDescent="0.2">
      <c r="G5564" s="246"/>
    </row>
    <row r="5565" spans="7:7" x14ac:dyDescent="0.2">
      <c r="G5565" s="246"/>
    </row>
    <row r="5566" spans="7:7" x14ac:dyDescent="0.2">
      <c r="G5566" s="246"/>
    </row>
    <row r="5567" spans="7:7" x14ac:dyDescent="0.2">
      <c r="G5567" s="246"/>
    </row>
    <row r="5568" spans="7:7" x14ac:dyDescent="0.2">
      <c r="G5568" s="246"/>
    </row>
    <row r="5569" spans="7:7" x14ac:dyDescent="0.2">
      <c r="G5569" s="246"/>
    </row>
    <row r="5570" spans="7:7" x14ac:dyDescent="0.2">
      <c r="G5570" s="246"/>
    </row>
    <row r="5571" spans="7:7" x14ac:dyDescent="0.2">
      <c r="G5571" s="246"/>
    </row>
    <row r="5572" spans="7:7" x14ac:dyDescent="0.2">
      <c r="G5572" s="246"/>
    </row>
    <row r="5573" spans="7:7" x14ac:dyDescent="0.2">
      <c r="G5573" s="246"/>
    </row>
    <row r="5574" spans="7:7" x14ac:dyDescent="0.2">
      <c r="G5574" s="246"/>
    </row>
    <row r="5575" spans="7:7" x14ac:dyDescent="0.2">
      <c r="G5575" s="246"/>
    </row>
    <row r="5576" spans="7:7" x14ac:dyDescent="0.2">
      <c r="G5576" s="246"/>
    </row>
    <row r="5577" spans="7:7" x14ac:dyDescent="0.2">
      <c r="G5577" s="246"/>
    </row>
    <row r="5578" spans="7:7" x14ac:dyDescent="0.2">
      <c r="G5578" s="246"/>
    </row>
    <row r="5579" spans="7:7" x14ac:dyDescent="0.2">
      <c r="G5579" s="246"/>
    </row>
    <row r="5580" spans="7:7" x14ac:dyDescent="0.2">
      <c r="G5580" s="246"/>
    </row>
    <row r="5581" spans="7:7" x14ac:dyDescent="0.2">
      <c r="G5581" s="246"/>
    </row>
    <row r="5582" spans="7:7" x14ac:dyDescent="0.2">
      <c r="G5582" s="246"/>
    </row>
    <row r="5583" spans="7:7" x14ac:dyDescent="0.2">
      <c r="G5583" s="246"/>
    </row>
    <row r="5584" spans="7:7" x14ac:dyDescent="0.2">
      <c r="G5584" s="246"/>
    </row>
    <row r="5585" spans="7:7" x14ac:dyDescent="0.2">
      <c r="G5585" s="246"/>
    </row>
    <row r="5586" spans="7:7" x14ac:dyDescent="0.2">
      <c r="G5586" s="246"/>
    </row>
    <row r="5587" spans="7:7" x14ac:dyDescent="0.2">
      <c r="G5587" s="246"/>
    </row>
    <row r="5588" spans="7:7" x14ac:dyDescent="0.2">
      <c r="G5588" s="246"/>
    </row>
    <row r="5589" spans="7:7" x14ac:dyDescent="0.2">
      <c r="G5589" s="246"/>
    </row>
    <row r="5590" spans="7:7" x14ac:dyDescent="0.2">
      <c r="G5590" s="246"/>
    </row>
    <row r="5591" spans="7:7" x14ac:dyDescent="0.2">
      <c r="G5591" s="246"/>
    </row>
    <row r="5592" spans="7:7" x14ac:dyDescent="0.2">
      <c r="G5592" s="246"/>
    </row>
    <row r="5593" spans="7:7" x14ac:dyDescent="0.2">
      <c r="G5593" s="246"/>
    </row>
    <row r="5594" spans="7:7" x14ac:dyDescent="0.2">
      <c r="G5594" s="246"/>
    </row>
    <row r="5595" spans="7:7" x14ac:dyDescent="0.2">
      <c r="G5595" s="246"/>
    </row>
    <row r="5596" spans="7:7" x14ac:dyDescent="0.2">
      <c r="G5596" s="246"/>
    </row>
    <row r="5597" spans="7:7" x14ac:dyDescent="0.2">
      <c r="G5597" s="246"/>
    </row>
    <row r="5598" spans="7:7" x14ac:dyDescent="0.2">
      <c r="G5598" s="246"/>
    </row>
    <row r="5599" spans="7:7" x14ac:dyDescent="0.2">
      <c r="G5599" s="246"/>
    </row>
    <row r="5600" spans="7:7" x14ac:dyDescent="0.2">
      <c r="G5600" s="246"/>
    </row>
    <row r="5601" spans="7:7" x14ac:dyDescent="0.2">
      <c r="G5601" s="246"/>
    </row>
    <row r="5602" spans="7:7" x14ac:dyDescent="0.2">
      <c r="G5602" s="246"/>
    </row>
    <row r="5603" spans="7:7" x14ac:dyDescent="0.2">
      <c r="G5603" s="246"/>
    </row>
    <row r="5604" spans="7:7" x14ac:dyDescent="0.2">
      <c r="G5604" s="246"/>
    </row>
    <row r="5605" spans="7:7" x14ac:dyDescent="0.2">
      <c r="G5605" s="246"/>
    </row>
    <row r="5606" spans="7:7" x14ac:dyDescent="0.2">
      <c r="G5606" s="246"/>
    </row>
    <row r="5607" spans="7:7" x14ac:dyDescent="0.2">
      <c r="G5607" s="246"/>
    </row>
    <row r="5608" spans="7:7" x14ac:dyDescent="0.2">
      <c r="G5608" s="246"/>
    </row>
    <row r="5609" spans="7:7" x14ac:dyDescent="0.2">
      <c r="G5609" s="246"/>
    </row>
    <row r="5610" spans="7:7" x14ac:dyDescent="0.2">
      <c r="G5610" s="246"/>
    </row>
    <row r="5611" spans="7:7" x14ac:dyDescent="0.2">
      <c r="G5611" s="246"/>
    </row>
    <row r="5612" spans="7:7" x14ac:dyDescent="0.2">
      <c r="G5612" s="246"/>
    </row>
    <row r="5613" spans="7:7" x14ac:dyDescent="0.2">
      <c r="G5613" s="246"/>
    </row>
    <row r="5614" spans="7:7" x14ac:dyDescent="0.2">
      <c r="G5614" s="246"/>
    </row>
    <row r="5615" spans="7:7" x14ac:dyDescent="0.2">
      <c r="G5615" s="246"/>
    </row>
    <row r="5616" spans="7:7" x14ac:dyDescent="0.2">
      <c r="G5616" s="246"/>
    </row>
    <row r="5617" spans="7:7" x14ac:dyDescent="0.2">
      <c r="G5617" s="246"/>
    </row>
    <row r="5618" spans="7:7" x14ac:dyDescent="0.2">
      <c r="G5618" s="246"/>
    </row>
    <row r="5619" spans="7:7" x14ac:dyDescent="0.2">
      <c r="G5619" s="246"/>
    </row>
    <row r="5620" spans="7:7" x14ac:dyDescent="0.2">
      <c r="G5620" s="246"/>
    </row>
    <row r="5621" spans="7:7" x14ac:dyDescent="0.2">
      <c r="G5621" s="246"/>
    </row>
    <row r="5622" spans="7:7" x14ac:dyDescent="0.2">
      <c r="G5622" s="246"/>
    </row>
    <row r="5623" spans="7:7" x14ac:dyDescent="0.2">
      <c r="G5623" s="246"/>
    </row>
    <row r="5624" spans="7:7" x14ac:dyDescent="0.2">
      <c r="G5624" s="246"/>
    </row>
    <row r="5625" spans="7:7" x14ac:dyDescent="0.2">
      <c r="G5625" s="246"/>
    </row>
    <row r="5626" spans="7:7" x14ac:dyDescent="0.2">
      <c r="G5626" s="246"/>
    </row>
    <row r="5627" spans="7:7" x14ac:dyDescent="0.2">
      <c r="G5627" s="246"/>
    </row>
    <row r="5628" spans="7:7" x14ac:dyDescent="0.2">
      <c r="G5628" s="246"/>
    </row>
    <row r="5629" spans="7:7" x14ac:dyDescent="0.2">
      <c r="G5629" s="246"/>
    </row>
    <row r="5630" spans="7:7" x14ac:dyDescent="0.2">
      <c r="G5630" s="246"/>
    </row>
    <row r="5631" spans="7:7" x14ac:dyDescent="0.2">
      <c r="G5631" s="246"/>
    </row>
    <row r="5632" spans="7:7" x14ac:dyDescent="0.2">
      <c r="G5632" s="246"/>
    </row>
    <row r="5633" spans="7:7" x14ac:dyDescent="0.2">
      <c r="G5633" s="246"/>
    </row>
    <row r="5634" spans="7:7" x14ac:dyDescent="0.2">
      <c r="G5634" s="246"/>
    </row>
    <row r="5635" spans="7:7" x14ac:dyDescent="0.2">
      <c r="G5635" s="246"/>
    </row>
    <row r="5636" spans="7:7" x14ac:dyDescent="0.2">
      <c r="G5636" s="246"/>
    </row>
    <row r="5637" spans="7:7" x14ac:dyDescent="0.2">
      <c r="G5637" s="246"/>
    </row>
    <row r="5638" spans="7:7" x14ac:dyDescent="0.2">
      <c r="G5638" s="246"/>
    </row>
    <row r="5639" spans="7:7" x14ac:dyDescent="0.2">
      <c r="G5639" s="246"/>
    </row>
    <row r="5640" spans="7:7" x14ac:dyDescent="0.2">
      <c r="G5640" s="246"/>
    </row>
    <row r="5641" spans="7:7" x14ac:dyDescent="0.2">
      <c r="G5641" s="246"/>
    </row>
    <row r="5642" spans="7:7" x14ac:dyDescent="0.2">
      <c r="G5642" s="246"/>
    </row>
    <row r="5643" spans="7:7" x14ac:dyDescent="0.2">
      <c r="G5643" s="246"/>
    </row>
    <row r="5644" spans="7:7" x14ac:dyDescent="0.2">
      <c r="G5644" s="246"/>
    </row>
    <row r="5645" spans="7:7" x14ac:dyDescent="0.2">
      <c r="G5645" s="246"/>
    </row>
    <row r="5646" spans="7:7" x14ac:dyDescent="0.2">
      <c r="G5646" s="246"/>
    </row>
    <row r="5647" spans="7:7" x14ac:dyDescent="0.2">
      <c r="G5647" s="246"/>
    </row>
    <row r="5648" spans="7:7" x14ac:dyDescent="0.2">
      <c r="G5648" s="246"/>
    </row>
    <row r="5649" spans="7:7" x14ac:dyDescent="0.2">
      <c r="G5649" s="246"/>
    </row>
    <row r="5650" spans="7:7" x14ac:dyDescent="0.2">
      <c r="G5650" s="246"/>
    </row>
    <row r="5651" spans="7:7" x14ac:dyDescent="0.2">
      <c r="G5651" s="246"/>
    </row>
    <row r="5652" spans="7:7" x14ac:dyDescent="0.2">
      <c r="G5652" s="246"/>
    </row>
    <row r="5653" spans="7:7" x14ac:dyDescent="0.2">
      <c r="G5653" s="246"/>
    </row>
    <row r="5654" spans="7:7" x14ac:dyDescent="0.2">
      <c r="G5654" s="246"/>
    </row>
    <row r="5655" spans="7:7" x14ac:dyDescent="0.2">
      <c r="G5655" s="246"/>
    </row>
    <row r="5656" spans="7:7" x14ac:dyDescent="0.2">
      <c r="G5656" s="246"/>
    </row>
    <row r="5657" spans="7:7" x14ac:dyDescent="0.2">
      <c r="G5657" s="246"/>
    </row>
    <row r="5658" spans="7:7" x14ac:dyDescent="0.2">
      <c r="G5658" s="246"/>
    </row>
    <row r="5659" spans="7:7" x14ac:dyDescent="0.2">
      <c r="G5659" s="246"/>
    </row>
    <row r="5660" spans="7:7" x14ac:dyDescent="0.2">
      <c r="G5660" s="246"/>
    </row>
    <row r="5661" spans="7:7" x14ac:dyDescent="0.2">
      <c r="G5661" s="246"/>
    </row>
    <row r="5662" spans="7:7" x14ac:dyDescent="0.2">
      <c r="G5662" s="246"/>
    </row>
    <row r="5663" spans="7:7" x14ac:dyDescent="0.2">
      <c r="G5663" s="246"/>
    </row>
    <row r="5664" spans="7:7" x14ac:dyDescent="0.2">
      <c r="G5664" s="246"/>
    </row>
    <row r="5665" spans="7:7" x14ac:dyDescent="0.2">
      <c r="G5665" s="246"/>
    </row>
    <row r="5666" spans="7:7" x14ac:dyDescent="0.2">
      <c r="G5666" s="246"/>
    </row>
    <row r="5667" spans="7:7" x14ac:dyDescent="0.2">
      <c r="G5667" s="246"/>
    </row>
    <row r="5668" spans="7:7" x14ac:dyDescent="0.2">
      <c r="G5668" s="246"/>
    </row>
    <row r="5669" spans="7:7" x14ac:dyDescent="0.2">
      <c r="G5669" s="246"/>
    </row>
    <row r="5670" spans="7:7" x14ac:dyDescent="0.2">
      <c r="G5670" s="246"/>
    </row>
    <row r="5671" spans="7:7" x14ac:dyDescent="0.2">
      <c r="G5671" s="246"/>
    </row>
    <row r="5672" spans="7:7" x14ac:dyDescent="0.2">
      <c r="G5672" s="246"/>
    </row>
    <row r="5673" spans="7:7" x14ac:dyDescent="0.2">
      <c r="G5673" s="246"/>
    </row>
    <row r="5674" spans="7:7" x14ac:dyDescent="0.2">
      <c r="G5674" s="246"/>
    </row>
    <row r="5675" spans="7:7" x14ac:dyDescent="0.2">
      <c r="G5675" s="246"/>
    </row>
    <row r="5676" spans="7:7" x14ac:dyDescent="0.2">
      <c r="G5676" s="246"/>
    </row>
    <row r="5677" spans="7:7" x14ac:dyDescent="0.2">
      <c r="G5677" s="246"/>
    </row>
    <row r="5678" spans="7:7" x14ac:dyDescent="0.2">
      <c r="G5678" s="246"/>
    </row>
    <row r="5679" spans="7:7" x14ac:dyDescent="0.2">
      <c r="G5679" s="246"/>
    </row>
    <row r="5680" spans="7:7" x14ac:dyDescent="0.2">
      <c r="G5680" s="246"/>
    </row>
    <row r="5681" spans="7:7" x14ac:dyDescent="0.2">
      <c r="G5681" s="246"/>
    </row>
    <row r="5682" spans="7:7" x14ac:dyDescent="0.2">
      <c r="G5682" s="246"/>
    </row>
    <row r="5683" spans="7:7" x14ac:dyDescent="0.2">
      <c r="G5683" s="246"/>
    </row>
    <row r="5684" spans="7:7" x14ac:dyDescent="0.2">
      <c r="G5684" s="246"/>
    </row>
    <row r="5685" spans="7:7" x14ac:dyDescent="0.2">
      <c r="G5685" s="246"/>
    </row>
    <row r="5686" spans="7:7" x14ac:dyDescent="0.2">
      <c r="G5686" s="246"/>
    </row>
    <row r="5687" spans="7:7" x14ac:dyDescent="0.2">
      <c r="G5687" s="246"/>
    </row>
    <row r="5688" spans="7:7" x14ac:dyDescent="0.2">
      <c r="G5688" s="246"/>
    </row>
    <row r="5689" spans="7:7" x14ac:dyDescent="0.2">
      <c r="G5689" s="246"/>
    </row>
    <row r="5690" spans="7:7" x14ac:dyDescent="0.2">
      <c r="G5690" s="246"/>
    </row>
    <row r="5691" spans="7:7" x14ac:dyDescent="0.2">
      <c r="G5691" s="246"/>
    </row>
    <row r="5692" spans="7:7" x14ac:dyDescent="0.2">
      <c r="G5692" s="246"/>
    </row>
    <row r="5693" spans="7:7" x14ac:dyDescent="0.2">
      <c r="G5693" s="246"/>
    </row>
    <row r="5694" spans="7:7" x14ac:dyDescent="0.2">
      <c r="G5694" s="246"/>
    </row>
    <row r="5695" spans="7:7" x14ac:dyDescent="0.2">
      <c r="G5695" s="246"/>
    </row>
    <row r="5696" spans="7:7" x14ac:dyDescent="0.2">
      <c r="G5696" s="246"/>
    </row>
    <row r="5697" spans="7:7" x14ac:dyDescent="0.2">
      <c r="G5697" s="246"/>
    </row>
    <row r="5698" spans="7:7" x14ac:dyDescent="0.2">
      <c r="G5698" s="246"/>
    </row>
    <row r="5699" spans="7:7" x14ac:dyDescent="0.2">
      <c r="G5699" s="246"/>
    </row>
    <row r="5700" spans="7:7" x14ac:dyDescent="0.2">
      <c r="G5700" s="246"/>
    </row>
    <row r="5701" spans="7:7" x14ac:dyDescent="0.2">
      <c r="G5701" s="246"/>
    </row>
    <row r="5702" spans="7:7" x14ac:dyDescent="0.2">
      <c r="G5702" s="246"/>
    </row>
    <row r="5703" spans="7:7" x14ac:dyDescent="0.2">
      <c r="G5703" s="246"/>
    </row>
    <row r="5704" spans="7:7" x14ac:dyDescent="0.2">
      <c r="G5704" s="246"/>
    </row>
    <row r="5705" spans="7:7" x14ac:dyDescent="0.2">
      <c r="G5705" s="246"/>
    </row>
    <row r="5706" spans="7:7" x14ac:dyDescent="0.2">
      <c r="G5706" s="246"/>
    </row>
    <row r="5707" spans="7:7" x14ac:dyDescent="0.2">
      <c r="G5707" s="246"/>
    </row>
    <row r="5708" spans="7:7" x14ac:dyDescent="0.2">
      <c r="G5708" s="246"/>
    </row>
    <row r="5709" spans="7:7" x14ac:dyDescent="0.2">
      <c r="G5709" s="246"/>
    </row>
    <row r="5710" spans="7:7" x14ac:dyDescent="0.2">
      <c r="G5710" s="246"/>
    </row>
    <row r="5711" spans="7:7" x14ac:dyDescent="0.2">
      <c r="G5711" s="246"/>
    </row>
    <row r="5712" spans="7:7" x14ac:dyDescent="0.2">
      <c r="G5712" s="246"/>
    </row>
    <row r="5713" spans="7:7" x14ac:dyDescent="0.2">
      <c r="G5713" s="246"/>
    </row>
    <row r="5714" spans="7:7" x14ac:dyDescent="0.2">
      <c r="G5714" s="246"/>
    </row>
    <row r="5715" spans="7:7" x14ac:dyDescent="0.2">
      <c r="G5715" s="246"/>
    </row>
    <row r="5716" spans="7:7" x14ac:dyDescent="0.2">
      <c r="G5716" s="246"/>
    </row>
    <row r="5717" spans="7:7" x14ac:dyDescent="0.2">
      <c r="G5717" s="246"/>
    </row>
    <row r="5718" spans="7:7" x14ac:dyDescent="0.2">
      <c r="G5718" s="246"/>
    </row>
    <row r="5719" spans="7:7" x14ac:dyDescent="0.2">
      <c r="G5719" s="246"/>
    </row>
    <row r="5720" spans="7:7" x14ac:dyDescent="0.2">
      <c r="G5720" s="246"/>
    </row>
    <row r="5721" spans="7:7" x14ac:dyDescent="0.2">
      <c r="G5721" s="246"/>
    </row>
    <row r="5722" spans="7:7" x14ac:dyDescent="0.2">
      <c r="G5722" s="246"/>
    </row>
    <row r="5723" spans="7:7" x14ac:dyDescent="0.2">
      <c r="G5723" s="246"/>
    </row>
    <row r="5724" spans="7:7" x14ac:dyDescent="0.2">
      <c r="G5724" s="246"/>
    </row>
    <row r="5725" spans="7:7" x14ac:dyDescent="0.2">
      <c r="G5725" s="246"/>
    </row>
    <row r="5726" spans="7:7" x14ac:dyDescent="0.2">
      <c r="G5726" s="246"/>
    </row>
    <row r="5727" spans="7:7" x14ac:dyDescent="0.2">
      <c r="G5727" s="246"/>
    </row>
    <row r="5728" spans="7:7" x14ac:dyDescent="0.2">
      <c r="G5728" s="246"/>
    </row>
    <row r="5729" spans="7:7" x14ac:dyDescent="0.2">
      <c r="G5729" s="246"/>
    </row>
    <row r="5730" spans="7:7" x14ac:dyDescent="0.2">
      <c r="G5730" s="246"/>
    </row>
    <row r="5731" spans="7:7" x14ac:dyDescent="0.2">
      <c r="G5731" s="246"/>
    </row>
    <row r="5732" spans="7:7" x14ac:dyDescent="0.2">
      <c r="G5732" s="246"/>
    </row>
    <row r="5733" spans="7:7" x14ac:dyDescent="0.2">
      <c r="G5733" s="246"/>
    </row>
    <row r="5734" spans="7:7" x14ac:dyDescent="0.2">
      <c r="G5734" s="246"/>
    </row>
    <row r="5735" spans="7:7" x14ac:dyDescent="0.2">
      <c r="G5735" s="246"/>
    </row>
    <row r="5736" spans="7:7" x14ac:dyDescent="0.2">
      <c r="G5736" s="246"/>
    </row>
    <row r="5737" spans="7:7" x14ac:dyDescent="0.2">
      <c r="G5737" s="246"/>
    </row>
    <row r="5738" spans="7:7" x14ac:dyDescent="0.2">
      <c r="G5738" s="246"/>
    </row>
    <row r="5739" spans="7:7" x14ac:dyDescent="0.2">
      <c r="G5739" s="246"/>
    </row>
    <row r="5740" spans="7:7" x14ac:dyDescent="0.2">
      <c r="G5740" s="246"/>
    </row>
    <row r="5741" spans="7:7" x14ac:dyDescent="0.2">
      <c r="G5741" s="246"/>
    </row>
    <row r="5742" spans="7:7" x14ac:dyDescent="0.2">
      <c r="G5742" s="246"/>
    </row>
    <row r="5743" spans="7:7" x14ac:dyDescent="0.2">
      <c r="G5743" s="246"/>
    </row>
    <row r="5744" spans="7:7" x14ac:dyDescent="0.2">
      <c r="G5744" s="246"/>
    </row>
    <row r="5745" spans="7:7" x14ac:dyDescent="0.2">
      <c r="G5745" s="246"/>
    </row>
    <row r="5746" spans="7:7" x14ac:dyDescent="0.2">
      <c r="G5746" s="246"/>
    </row>
    <row r="5747" spans="7:7" x14ac:dyDescent="0.2">
      <c r="G5747" s="246"/>
    </row>
    <row r="5748" spans="7:7" x14ac:dyDescent="0.2">
      <c r="G5748" s="246"/>
    </row>
    <row r="5749" spans="7:7" x14ac:dyDescent="0.2">
      <c r="G5749" s="246"/>
    </row>
    <row r="5750" spans="7:7" x14ac:dyDescent="0.2">
      <c r="G5750" s="246"/>
    </row>
    <row r="5751" spans="7:7" x14ac:dyDescent="0.2">
      <c r="G5751" s="246"/>
    </row>
    <row r="5752" spans="7:7" x14ac:dyDescent="0.2">
      <c r="G5752" s="246"/>
    </row>
    <row r="5753" spans="7:7" x14ac:dyDescent="0.2">
      <c r="G5753" s="246"/>
    </row>
    <row r="5754" spans="7:7" x14ac:dyDescent="0.2">
      <c r="G5754" s="246"/>
    </row>
    <row r="5755" spans="7:7" x14ac:dyDescent="0.2">
      <c r="G5755" s="246"/>
    </row>
    <row r="5756" spans="7:7" x14ac:dyDescent="0.2">
      <c r="G5756" s="246"/>
    </row>
    <row r="5757" spans="7:7" x14ac:dyDescent="0.2">
      <c r="G5757" s="246"/>
    </row>
    <row r="5758" spans="7:7" x14ac:dyDescent="0.2">
      <c r="G5758" s="246"/>
    </row>
    <row r="5759" spans="7:7" x14ac:dyDescent="0.2">
      <c r="G5759" s="246"/>
    </row>
    <row r="5760" spans="7:7" x14ac:dyDescent="0.2">
      <c r="G5760" s="246"/>
    </row>
    <row r="5761" spans="7:7" x14ac:dyDescent="0.2">
      <c r="G5761" s="246"/>
    </row>
    <row r="5762" spans="7:7" x14ac:dyDescent="0.2">
      <c r="G5762" s="246"/>
    </row>
    <row r="5763" spans="7:7" x14ac:dyDescent="0.2">
      <c r="G5763" s="246"/>
    </row>
    <row r="5764" spans="7:7" x14ac:dyDescent="0.2">
      <c r="G5764" s="246"/>
    </row>
    <row r="5765" spans="7:7" x14ac:dyDescent="0.2">
      <c r="G5765" s="246"/>
    </row>
    <row r="5766" spans="7:7" x14ac:dyDescent="0.2">
      <c r="G5766" s="246"/>
    </row>
    <row r="5767" spans="7:7" x14ac:dyDescent="0.2">
      <c r="G5767" s="246"/>
    </row>
    <row r="5768" spans="7:7" x14ac:dyDescent="0.2">
      <c r="G5768" s="246"/>
    </row>
    <row r="5769" spans="7:7" x14ac:dyDescent="0.2">
      <c r="G5769" s="246"/>
    </row>
    <row r="5770" spans="7:7" x14ac:dyDescent="0.2">
      <c r="G5770" s="246"/>
    </row>
    <row r="5771" spans="7:7" x14ac:dyDescent="0.2">
      <c r="G5771" s="246"/>
    </row>
    <row r="5772" spans="7:7" x14ac:dyDescent="0.2">
      <c r="G5772" s="246"/>
    </row>
    <row r="5773" spans="7:7" x14ac:dyDescent="0.2">
      <c r="G5773" s="246"/>
    </row>
    <row r="5774" spans="7:7" x14ac:dyDescent="0.2">
      <c r="G5774" s="246"/>
    </row>
    <row r="5775" spans="7:7" x14ac:dyDescent="0.2">
      <c r="G5775" s="246"/>
    </row>
    <row r="5776" spans="7:7" x14ac:dyDescent="0.2">
      <c r="G5776" s="246"/>
    </row>
    <row r="5777" spans="7:7" x14ac:dyDescent="0.2">
      <c r="G5777" s="246"/>
    </row>
    <row r="5778" spans="7:7" x14ac:dyDescent="0.2">
      <c r="G5778" s="246"/>
    </row>
    <row r="5779" spans="7:7" x14ac:dyDescent="0.2">
      <c r="G5779" s="246"/>
    </row>
    <row r="5780" spans="7:7" x14ac:dyDescent="0.2">
      <c r="G5780" s="246"/>
    </row>
    <row r="5781" spans="7:7" x14ac:dyDescent="0.2">
      <c r="G5781" s="246"/>
    </row>
    <row r="5782" spans="7:7" x14ac:dyDescent="0.2">
      <c r="G5782" s="246"/>
    </row>
    <row r="5783" spans="7:7" x14ac:dyDescent="0.2">
      <c r="G5783" s="246"/>
    </row>
    <row r="5784" spans="7:7" x14ac:dyDescent="0.2">
      <c r="G5784" s="246"/>
    </row>
    <row r="5785" spans="7:7" x14ac:dyDescent="0.2">
      <c r="G5785" s="246"/>
    </row>
    <row r="5786" spans="7:7" x14ac:dyDescent="0.2">
      <c r="G5786" s="246"/>
    </row>
    <row r="5787" spans="7:7" x14ac:dyDescent="0.2">
      <c r="G5787" s="246"/>
    </row>
    <row r="5788" spans="7:7" x14ac:dyDescent="0.2">
      <c r="G5788" s="246"/>
    </row>
    <row r="5789" spans="7:7" x14ac:dyDescent="0.2">
      <c r="G5789" s="246"/>
    </row>
    <row r="5790" spans="7:7" x14ac:dyDescent="0.2">
      <c r="G5790" s="246"/>
    </row>
    <row r="5791" spans="7:7" x14ac:dyDescent="0.2">
      <c r="G5791" s="246"/>
    </row>
    <row r="5792" spans="7:7" x14ac:dyDescent="0.2">
      <c r="G5792" s="246"/>
    </row>
    <row r="5793" spans="7:7" x14ac:dyDescent="0.2">
      <c r="G5793" s="246"/>
    </row>
    <row r="5794" spans="7:7" x14ac:dyDescent="0.2">
      <c r="G5794" s="246"/>
    </row>
    <row r="5795" spans="7:7" x14ac:dyDescent="0.2">
      <c r="G5795" s="246"/>
    </row>
    <row r="5796" spans="7:7" x14ac:dyDescent="0.2">
      <c r="G5796" s="246"/>
    </row>
    <row r="5797" spans="7:7" x14ac:dyDescent="0.2">
      <c r="G5797" s="246"/>
    </row>
    <row r="5798" spans="7:7" x14ac:dyDescent="0.2">
      <c r="G5798" s="246"/>
    </row>
    <row r="5799" spans="7:7" x14ac:dyDescent="0.2">
      <c r="G5799" s="246"/>
    </row>
    <row r="5800" spans="7:7" x14ac:dyDescent="0.2">
      <c r="G5800" s="246"/>
    </row>
    <row r="5801" spans="7:7" x14ac:dyDescent="0.2">
      <c r="G5801" s="246"/>
    </row>
    <row r="5802" spans="7:7" x14ac:dyDescent="0.2">
      <c r="G5802" s="246"/>
    </row>
    <row r="5803" spans="7:7" x14ac:dyDescent="0.2">
      <c r="G5803" s="246"/>
    </row>
    <row r="5804" spans="7:7" x14ac:dyDescent="0.2">
      <c r="G5804" s="246"/>
    </row>
    <row r="5805" spans="7:7" x14ac:dyDescent="0.2">
      <c r="G5805" s="246"/>
    </row>
    <row r="5806" spans="7:7" x14ac:dyDescent="0.2">
      <c r="G5806" s="246"/>
    </row>
    <row r="5807" spans="7:7" x14ac:dyDescent="0.2">
      <c r="G5807" s="246"/>
    </row>
    <row r="5808" spans="7:7" x14ac:dyDescent="0.2">
      <c r="G5808" s="246"/>
    </row>
    <row r="5809" spans="7:7" x14ac:dyDescent="0.2">
      <c r="G5809" s="246"/>
    </row>
    <row r="5810" spans="7:7" x14ac:dyDescent="0.2">
      <c r="G5810" s="246"/>
    </row>
    <row r="5811" spans="7:7" x14ac:dyDescent="0.2">
      <c r="G5811" s="246"/>
    </row>
    <row r="5812" spans="7:7" x14ac:dyDescent="0.2">
      <c r="G5812" s="246"/>
    </row>
    <row r="5813" spans="7:7" x14ac:dyDescent="0.2">
      <c r="G5813" s="246"/>
    </row>
    <row r="5814" spans="7:7" x14ac:dyDescent="0.2">
      <c r="G5814" s="246"/>
    </row>
    <row r="5815" spans="7:7" x14ac:dyDescent="0.2">
      <c r="G5815" s="246"/>
    </row>
    <row r="5816" spans="7:7" x14ac:dyDescent="0.2">
      <c r="G5816" s="246"/>
    </row>
    <row r="5817" spans="7:7" x14ac:dyDescent="0.2">
      <c r="G5817" s="246"/>
    </row>
    <row r="5818" spans="7:7" x14ac:dyDescent="0.2">
      <c r="G5818" s="246"/>
    </row>
    <row r="5819" spans="7:7" x14ac:dyDescent="0.2">
      <c r="G5819" s="246"/>
    </row>
    <row r="5820" spans="7:7" x14ac:dyDescent="0.2">
      <c r="G5820" s="246"/>
    </row>
    <row r="5821" spans="7:7" x14ac:dyDescent="0.2">
      <c r="G5821" s="246"/>
    </row>
    <row r="5822" spans="7:7" x14ac:dyDescent="0.2">
      <c r="G5822" s="246"/>
    </row>
    <row r="5823" spans="7:7" x14ac:dyDescent="0.2">
      <c r="G5823" s="246"/>
    </row>
    <row r="5824" spans="7:7" x14ac:dyDescent="0.2">
      <c r="G5824" s="246"/>
    </row>
    <row r="5825" spans="7:7" x14ac:dyDescent="0.2">
      <c r="G5825" s="246"/>
    </row>
    <row r="5826" spans="7:7" x14ac:dyDescent="0.2">
      <c r="G5826" s="246"/>
    </row>
    <row r="5827" spans="7:7" x14ac:dyDescent="0.2">
      <c r="G5827" s="246"/>
    </row>
    <row r="5828" spans="7:7" x14ac:dyDescent="0.2">
      <c r="G5828" s="246"/>
    </row>
    <row r="5829" spans="7:7" x14ac:dyDescent="0.2">
      <c r="G5829" s="246"/>
    </row>
    <row r="5830" spans="7:7" x14ac:dyDescent="0.2">
      <c r="G5830" s="246"/>
    </row>
    <row r="5831" spans="7:7" x14ac:dyDescent="0.2">
      <c r="G5831" s="246"/>
    </row>
    <row r="5832" spans="7:7" x14ac:dyDescent="0.2">
      <c r="G5832" s="246"/>
    </row>
    <row r="5833" spans="7:7" x14ac:dyDescent="0.2">
      <c r="G5833" s="246"/>
    </row>
    <row r="5834" spans="7:7" x14ac:dyDescent="0.2">
      <c r="G5834" s="246"/>
    </row>
    <row r="5835" spans="7:7" x14ac:dyDescent="0.2">
      <c r="G5835" s="246"/>
    </row>
    <row r="5836" spans="7:7" x14ac:dyDescent="0.2">
      <c r="G5836" s="246"/>
    </row>
    <row r="5837" spans="7:7" x14ac:dyDescent="0.2">
      <c r="G5837" s="246"/>
    </row>
    <row r="5838" spans="7:7" x14ac:dyDescent="0.2">
      <c r="G5838" s="246"/>
    </row>
    <row r="5839" spans="7:7" x14ac:dyDescent="0.2">
      <c r="G5839" s="246"/>
    </row>
    <row r="5840" spans="7:7" x14ac:dyDescent="0.2">
      <c r="G5840" s="246"/>
    </row>
    <row r="5841" spans="7:7" x14ac:dyDescent="0.2">
      <c r="G5841" s="246"/>
    </row>
    <row r="5842" spans="7:7" x14ac:dyDescent="0.2">
      <c r="G5842" s="246"/>
    </row>
    <row r="5843" spans="7:7" x14ac:dyDescent="0.2">
      <c r="G5843" s="246"/>
    </row>
    <row r="5844" spans="7:7" x14ac:dyDescent="0.2">
      <c r="G5844" s="246"/>
    </row>
    <row r="5845" spans="7:7" x14ac:dyDescent="0.2">
      <c r="G5845" s="246"/>
    </row>
    <row r="5846" spans="7:7" x14ac:dyDescent="0.2">
      <c r="G5846" s="246"/>
    </row>
    <row r="5847" spans="7:7" x14ac:dyDescent="0.2">
      <c r="G5847" s="246"/>
    </row>
    <row r="5848" spans="7:7" x14ac:dyDescent="0.2">
      <c r="G5848" s="246"/>
    </row>
    <row r="5849" spans="7:7" x14ac:dyDescent="0.2">
      <c r="G5849" s="246"/>
    </row>
    <row r="5850" spans="7:7" x14ac:dyDescent="0.2">
      <c r="G5850" s="246"/>
    </row>
    <row r="5851" spans="7:7" x14ac:dyDescent="0.2">
      <c r="G5851" s="246"/>
    </row>
    <row r="5852" spans="7:7" x14ac:dyDescent="0.2">
      <c r="G5852" s="246"/>
    </row>
    <row r="5853" spans="7:7" x14ac:dyDescent="0.2">
      <c r="G5853" s="246"/>
    </row>
    <row r="5854" spans="7:7" x14ac:dyDescent="0.2">
      <c r="G5854" s="246"/>
    </row>
    <row r="5855" spans="7:7" x14ac:dyDescent="0.2">
      <c r="G5855" s="246"/>
    </row>
    <row r="5856" spans="7:7" x14ac:dyDescent="0.2">
      <c r="G5856" s="246"/>
    </row>
    <row r="5857" spans="7:7" x14ac:dyDescent="0.2">
      <c r="G5857" s="246"/>
    </row>
    <row r="5858" spans="7:7" x14ac:dyDescent="0.2">
      <c r="G5858" s="246"/>
    </row>
    <row r="5859" spans="7:7" x14ac:dyDescent="0.2">
      <c r="G5859" s="246"/>
    </row>
    <row r="5860" spans="7:7" x14ac:dyDescent="0.2">
      <c r="G5860" s="246"/>
    </row>
    <row r="5861" spans="7:7" x14ac:dyDescent="0.2">
      <c r="G5861" s="246"/>
    </row>
    <row r="5862" spans="7:7" x14ac:dyDescent="0.2">
      <c r="G5862" s="246"/>
    </row>
    <row r="5863" spans="7:7" x14ac:dyDescent="0.2">
      <c r="G5863" s="246"/>
    </row>
    <row r="5864" spans="7:7" x14ac:dyDescent="0.2">
      <c r="G5864" s="246"/>
    </row>
    <row r="5865" spans="7:7" x14ac:dyDescent="0.2">
      <c r="G5865" s="246"/>
    </row>
    <row r="5866" spans="7:7" x14ac:dyDescent="0.2">
      <c r="G5866" s="246"/>
    </row>
    <row r="5867" spans="7:7" x14ac:dyDescent="0.2">
      <c r="G5867" s="246"/>
    </row>
    <row r="5868" spans="7:7" x14ac:dyDescent="0.2">
      <c r="G5868" s="246"/>
    </row>
    <row r="5869" spans="7:7" x14ac:dyDescent="0.2">
      <c r="G5869" s="246"/>
    </row>
    <row r="5870" spans="7:7" x14ac:dyDescent="0.2">
      <c r="G5870" s="246"/>
    </row>
    <row r="5871" spans="7:7" x14ac:dyDescent="0.2">
      <c r="G5871" s="246"/>
    </row>
    <row r="5872" spans="7:7" x14ac:dyDescent="0.2">
      <c r="G5872" s="246"/>
    </row>
    <row r="5873" spans="7:7" x14ac:dyDescent="0.2">
      <c r="G5873" s="246"/>
    </row>
    <row r="5874" spans="7:7" x14ac:dyDescent="0.2">
      <c r="G5874" s="246"/>
    </row>
    <row r="5875" spans="7:7" x14ac:dyDescent="0.2">
      <c r="G5875" s="246"/>
    </row>
    <row r="5876" spans="7:7" x14ac:dyDescent="0.2">
      <c r="G5876" s="246"/>
    </row>
    <row r="5877" spans="7:7" x14ac:dyDescent="0.2">
      <c r="G5877" s="246"/>
    </row>
    <row r="5878" spans="7:7" x14ac:dyDescent="0.2">
      <c r="G5878" s="246"/>
    </row>
    <row r="5879" spans="7:7" x14ac:dyDescent="0.2">
      <c r="G5879" s="246"/>
    </row>
    <row r="5880" spans="7:7" x14ac:dyDescent="0.2">
      <c r="G5880" s="246"/>
    </row>
    <row r="5881" spans="7:7" x14ac:dyDescent="0.2">
      <c r="G5881" s="246"/>
    </row>
    <row r="5882" spans="7:7" x14ac:dyDescent="0.2">
      <c r="G5882" s="246"/>
    </row>
    <row r="5883" spans="7:7" x14ac:dyDescent="0.2">
      <c r="G5883" s="246"/>
    </row>
    <row r="5884" spans="7:7" x14ac:dyDescent="0.2">
      <c r="G5884" s="246"/>
    </row>
    <row r="5885" spans="7:7" x14ac:dyDescent="0.2">
      <c r="G5885" s="246"/>
    </row>
    <row r="5886" spans="7:7" x14ac:dyDescent="0.2">
      <c r="G5886" s="246"/>
    </row>
    <row r="5887" spans="7:7" x14ac:dyDescent="0.2">
      <c r="G5887" s="246"/>
    </row>
    <row r="5888" spans="7:7" x14ac:dyDescent="0.2">
      <c r="G5888" s="246"/>
    </row>
    <row r="5889" spans="7:7" x14ac:dyDescent="0.2">
      <c r="G5889" s="246"/>
    </row>
    <row r="5890" spans="7:7" x14ac:dyDescent="0.2">
      <c r="G5890" s="246"/>
    </row>
    <row r="5891" spans="7:7" x14ac:dyDescent="0.2">
      <c r="G5891" s="246"/>
    </row>
    <row r="5892" spans="7:7" x14ac:dyDescent="0.2">
      <c r="G5892" s="246"/>
    </row>
    <row r="5893" spans="7:7" x14ac:dyDescent="0.2">
      <c r="G5893" s="246"/>
    </row>
    <row r="5894" spans="7:7" x14ac:dyDescent="0.2">
      <c r="G5894" s="246"/>
    </row>
    <row r="5895" spans="7:7" x14ac:dyDescent="0.2">
      <c r="G5895" s="246"/>
    </row>
    <row r="5896" spans="7:7" x14ac:dyDescent="0.2">
      <c r="G5896" s="246"/>
    </row>
    <row r="5897" spans="7:7" x14ac:dyDescent="0.2">
      <c r="G5897" s="246"/>
    </row>
    <row r="5898" spans="7:7" x14ac:dyDescent="0.2">
      <c r="G5898" s="246"/>
    </row>
    <row r="5899" spans="7:7" x14ac:dyDescent="0.2">
      <c r="G5899" s="246"/>
    </row>
    <row r="5900" spans="7:7" x14ac:dyDescent="0.2">
      <c r="G5900" s="246"/>
    </row>
    <row r="5901" spans="7:7" x14ac:dyDescent="0.2">
      <c r="G5901" s="246"/>
    </row>
    <row r="5902" spans="7:7" x14ac:dyDescent="0.2">
      <c r="G5902" s="246"/>
    </row>
    <row r="5903" spans="7:7" x14ac:dyDescent="0.2">
      <c r="G5903" s="246"/>
    </row>
    <row r="5904" spans="7:7" x14ac:dyDescent="0.2">
      <c r="G5904" s="246"/>
    </row>
    <row r="5905" spans="7:7" x14ac:dyDescent="0.2">
      <c r="G5905" s="246"/>
    </row>
    <row r="5906" spans="7:7" x14ac:dyDescent="0.2">
      <c r="G5906" s="246"/>
    </row>
    <row r="5907" spans="7:7" x14ac:dyDescent="0.2">
      <c r="G5907" s="246"/>
    </row>
    <row r="5908" spans="7:7" x14ac:dyDescent="0.2">
      <c r="G5908" s="246"/>
    </row>
    <row r="5909" spans="7:7" x14ac:dyDescent="0.2">
      <c r="G5909" s="246"/>
    </row>
    <row r="5910" spans="7:7" x14ac:dyDescent="0.2">
      <c r="G5910" s="246"/>
    </row>
    <row r="5911" spans="7:7" x14ac:dyDescent="0.2">
      <c r="G5911" s="246"/>
    </row>
    <row r="5912" spans="7:7" x14ac:dyDescent="0.2">
      <c r="G5912" s="246"/>
    </row>
    <row r="5913" spans="7:7" x14ac:dyDescent="0.2">
      <c r="G5913" s="246"/>
    </row>
    <row r="5914" spans="7:7" x14ac:dyDescent="0.2">
      <c r="G5914" s="246"/>
    </row>
    <row r="5915" spans="7:7" x14ac:dyDescent="0.2">
      <c r="G5915" s="246"/>
    </row>
    <row r="5916" spans="7:7" x14ac:dyDescent="0.2">
      <c r="G5916" s="246"/>
    </row>
    <row r="5917" spans="7:7" x14ac:dyDescent="0.2">
      <c r="G5917" s="246"/>
    </row>
    <row r="5918" spans="7:7" x14ac:dyDescent="0.2">
      <c r="G5918" s="246"/>
    </row>
    <row r="5919" spans="7:7" x14ac:dyDescent="0.2">
      <c r="G5919" s="246"/>
    </row>
    <row r="5920" spans="7:7" x14ac:dyDescent="0.2">
      <c r="G5920" s="246"/>
    </row>
    <row r="5921" spans="7:7" x14ac:dyDescent="0.2">
      <c r="G5921" s="246"/>
    </row>
    <row r="5922" spans="7:7" x14ac:dyDescent="0.2">
      <c r="G5922" s="246"/>
    </row>
    <row r="5923" spans="7:7" x14ac:dyDescent="0.2">
      <c r="G5923" s="246"/>
    </row>
    <row r="5924" spans="7:7" x14ac:dyDescent="0.2">
      <c r="G5924" s="246"/>
    </row>
    <row r="5925" spans="7:7" x14ac:dyDescent="0.2">
      <c r="G5925" s="246"/>
    </row>
    <row r="5926" spans="7:7" x14ac:dyDescent="0.2">
      <c r="G5926" s="246"/>
    </row>
    <row r="5927" spans="7:7" x14ac:dyDescent="0.2">
      <c r="G5927" s="246"/>
    </row>
    <row r="5928" spans="7:7" x14ac:dyDescent="0.2">
      <c r="G5928" s="246"/>
    </row>
    <row r="5929" spans="7:7" x14ac:dyDescent="0.2">
      <c r="G5929" s="246"/>
    </row>
    <row r="5930" spans="7:7" x14ac:dyDescent="0.2">
      <c r="G5930" s="246"/>
    </row>
    <row r="5931" spans="7:7" x14ac:dyDescent="0.2">
      <c r="G5931" s="246"/>
    </row>
    <row r="5932" spans="7:7" x14ac:dyDescent="0.2">
      <c r="G5932" s="246"/>
    </row>
    <row r="5933" spans="7:7" x14ac:dyDescent="0.2">
      <c r="G5933" s="246"/>
    </row>
    <row r="5934" spans="7:7" x14ac:dyDescent="0.2">
      <c r="G5934" s="246"/>
    </row>
    <row r="5935" spans="7:7" x14ac:dyDescent="0.2">
      <c r="G5935" s="246"/>
    </row>
    <row r="5936" spans="7:7" x14ac:dyDescent="0.2">
      <c r="G5936" s="246"/>
    </row>
    <row r="5937" spans="7:7" x14ac:dyDescent="0.2">
      <c r="G5937" s="246"/>
    </row>
    <row r="5938" spans="7:7" x14ac:dyDescent="0.2">
      <c r="G5938" s="246"/>
    </row>
    <row r="5939" spans="7:7" x14ac:dyDescent="0.2">
      <c r="G5939" s="246"/>
    </row>
    <row r="5940" spans="7:7" x14ac:dyDescent="0.2">
      <c r="G5940" s="246"/>
    </row>
    <row r="5941" spans="7:7" x14ac:dyDescent="0.2">
      <c r="G5941" s="246"/>
    </row>
    <row r="5942" spans="7:7" x14ac:dyDescent="0.2">
      <c r="G5942" s="246"/>
    </row>
    <row r="5943" spans="7:7" x14ac:dyDescent="0.2">
      <c r="G5943" s="246"/>
    </row>
    <row r="5944" spans="7:7" x14ac:dyDescent="0.2">
      <c r="G5944" s="246"/>
    </row>
    <row r="5945" spans="7:7" x14ac:dyDescent="0.2">
      <c r="G5945" s="246"/>
    </row>
    <row r="5946" spans="7:7" x14ac:dyDescent="0.2">
      <c r="G5946" s="246"/>
    </row>
    <row r="5947" spans="7:7" x14ac:dyDescent="0.2">
      <c r="G5947" s="246"/>
    </row>
    <row r="5948" spans="7:7" x14ac:dyDescent="0.2">
      <c r="G5948" s="246"/>
    </row>
    <row r="5949" spans="7:7" x14ac:dyDescent="0.2">
      <c r="G5949" s="246"/>
    </row>
    <row r="5950" spans="7:7" x14ac:dyDescent="0.2">
      <c r="G5950" s="246"/>
    </row>
    <row r="5951" spans="7:7" x14ac:dyDescent="0.2">
      <c r="G5951" s="246"/>
    </row>
    <row r="5952" spans="7:7" x14ac:dyDescent="0.2">
      <c r="G5952" s="246"/>
    </row>
    <row r="5953" spans="7:7" x14ac:dyDescent="0.2">
      <c r="G5953" s="246"/>
    </row>
    <row r="5954" spans="7:7" x14ac:dyDescent="0.2">
      <c r="G5954" s="246"/>
    </row>
    <row r="5955" spans="7:7" x14ac:dyDescent="0.2">
      <c r="G5955" s="246"/>
    </row>
    <row r="5956" spans="7:7" x14ac:dyDescent="0.2">
      <c r="G5956" s="246"/>
    </row>
    <row r="5957" spans="7:7" x14ac:dyDescent="0.2">
      <c r="G5957" s="246"/>
    </row>
    <row r="5958" spans="7:7" x14ac:dyDescent="0.2">
      <c r="G5958" s="246"/>
    </row>
    <row r="5959" spans="7:7" x14ac:dyDescent="0.2">
      <c r="G5959" s="246"/>
    </row>
    <row r="5960" spans="7:7" x14ac:dyDescent="0.2">
      <c r="G5960" s="246"/>
    </row>
    <row r="5961" spans="7:7" x14ac:dyDescent="0.2">
      <c r="G5961" s="246"/>
    </row>
    <row r="5962" spans="7:7" x14ac:dyDescent="0.2">
      <c r="G5962" s="246"/>
    </row>
    <row r="5963" spans="7:7" x14ac:dyDescent="0.2">
      <c r="G5963" s="246"/>
    </row>
    <row r="5964" spans="7:7" x14ac:dyDescent="0.2">
      <c r="G5964" s="246"/>
    </row>
    <row r="5965" spans="7:7" x14ac:dyDescent="0.2">
      <c r="G5965" s="246"/>
    </row>
    <row r="5966" spans="7:7" x14ac:dyDescent="0.2">
      <c r="G5966" s="246"/>
    </row>
    <row r="5967" spans="7:7" x14ac:dyDescent="0.2">
      <c r="G5967" s="246"/>
    </row>
    <row r="5968" spans="7:7" x14ac:dyDescent="0.2">
      <c r="G5968" s="246"/>
    </row>
    <row r="5969" spans="7:7" x14ac:dyDescent="0.2">
      <c r="G5969" s="246"/>
    </row>
    <row r="5970" spans="7:7" x14ac:dyDescent="0.2">
      <c r="G5970" s="246"/>
    </row>
    <row r="5971" spans="7:7" x14ac:dyDescent="0.2">
      <c r="G5971" s="246"/>
    </row>
    <row r="5972" spans="7:7" x14ac:dyDescent="0.2">
      <c r="G5972" s="246"/>
    </row>
    <row r="5973" spans="7:7" x14ac:dyDescent="0.2">
      <c r="G5973" s="246"/>
    </row>
    <row r="5974" spans="7:7" x14ac:dyDescent="0.2">
      <c r="G5974" s="246"/>
    </row>
    <row r="5975" spans="7:7" x14ac:dyDescent="0.2">
      <c r="G5975" s="246"/>
    </row>
    <row r="5976" spans="7:7" x14ac:dyDescent="0.2">
      <c r="G5976" s="246"/>
    </row>
    <row r="5977" spans="7:7" x14ac:dyDescent="0.2">
      <c r="G5977" s="246"/>
    </row>
    <row r="5978" spans="7:7" x14ac:dyDescent="0.2">
      <c r="G5978" s="246"/>
    </row>
    <row r="5979" spans="7:7" x14ac:dyDescent="0.2">
      <c r="G5979" s="246"/>
    </row>
    <row r="5980" spans="7:7" x14ac:dyDescent="0.2">
      <c r="G5980" s="246"/>
    </row>
    <row r="5981" spans="7:7" x14ac:dyDescent="0.2">
      <c r="G5981" s="246"/>
    </row>
    <row r="5982" spans="7:7" x14ac:dyDescent="0.2">
      <c r="G5982" s="246"/>
    </row>
    <row r="5983" spans="7:7" x14ac:dyDescent="0.2">
      <c r="G5983" s="246"/>
    </row>
    <row r="5984" spans="7:7" x14ac:dyDescent="0.2">
      <c r="G5984" s="246"/>
    </row>
    <row r="5985" spans="7:7" x14ac:dyDescent="0.2">
      <c r="G5985" s="246"/>
    </row>
    <row r="5986" spans="7:7" x14ac:dyDescent="0.2">
      <c r="G5986" s="246"/>
    </row>
    <row r="5987" spans="7:7" x14ac:dyDescent="0.2">
      <c r="G5987" s="246"/>
    </row>
    <row r="5988" spans="7:7" x14ac:dyDescent="0.2">
      <c r="G5988" s="246"/>
    </row>
    <row r="5989" spans="7:7" x14ac:dyDescent="0.2">
      <c r="G5989" s="246"/>
    </row>
    <row r="5990" spans="7:7" x14ac:dyDescent="0.2">
      <c r="G5990" s="246"/>
    </row>
    <row r="5991" spans="7:7" x14ac:dyDescent="0.2">
      <c r="G5991" s="246"/>
    </row>
    <row r="5992" spans="7:7" x14ac:dyDescent="0.2">
      <c r="G5992" s="246"/>
    </row>
    <row r="5993" spans="7:7" x14ac:dyDescent="0.2">
      <c r="G5993" s="246"/>
    </row>
    <row r="5994" spans="7:7" x14ac:dyDescent="0.2">
      <c r="G5994" s="246"/>
    </row>
    <row r="5995" spans="7:7" x14ac:dyDescent="0.2">
      <c r="G5995" s="246"/>
    </row>
    <row r="5996" spans="7:7" x14ac:dyDescent="0.2">
      <c r="G5996" s="246"/>
    </row>
    <row r="5997" spans="7:7" x14ac:dyDescent="0.2">
      <c r="G5997" s="246"/>
    </row>
    <row r="5998" spans="7:7" x14ac:dyDescent="0.2">
      <c r="G5998" s="246"/>
    </row>
    <row r="5999" spans="7:7" x14ac:dyDescent="0.2">
      <c r="G5999" s="246"/>
    </row>
    <row r="6000" spans="7:7" x14ac:dyDescent="0.2">
      <c r="G6000" s="246"/>
    </row>
    <row r="6001" spans="7:7" x14ac:dyDescent="0.2">
      <c r="G6001" s="246"/>
    </row>
    <row r="6002" spans="7:7" x14ac:dyDescent="0.2">
      <c r="G6002" s="246"/>
    </row>
    <row r="6003" spans="7:7" x14ac:dyDescent="0.2">
      <c r="G6003" s="246"/>
    </row>
    <row r="6004" spans="7:7" x14ac:dyDescent="0.2">
      <c r="G6004" s="246"/>
    </row>
    <row r="6005" spans="7:7" x14ac:dyDescent="0.2">
      <c r="G6005" s="246"/>
    </row>
    <row r="6006" spans="7:7" x14ac:dyDescent="0.2">
      <c r="G6006" s="246"/>
    </row>
  </sheetData>
  <autoFilter ref="A1:K446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C1:R42"/>
  <sheetViews>
    <sheetView topLeftCell="A10" zoomScale="90" zoomScaleNormal="90" workbookViewId="0">
      <selection activeCell="D12" sqref="D12:K42"/>
    </sheetView>
  </sheetViews>
  <sheetFormatPr defaultRowHeight="11.25" x14ac:dyDescent="0.2"/>
  <cols>
    <col min="4" max="4" width="17.6640625" customWidth="1"/>
    <col min="5" max="5" width="24.5" bestFit="1" customWidth="1"/>
    <col min="6" max="6" width="20.1640625" bestFit="1" customWidth="1"/>
    <col min="7" max="7" width="22.6640625" bestFit="1" customWidth="1"/>
    <col min="8" max="8" width="17.83203125" customWidth="1"/>
    <col min="9" max="9" width="16.83203125" customWidth="1"/>
    <col min="10" max="10" width="15.83203125" customWidth="1"/>
    <col min="11" max="11" width="25.5" bestFit="1" customWidth="1"/>
    <col min="12" max="12" width="24.6640625" bestFit="1" customWidth="1"/>
    <col min="13" max="13" width="13.33203125" customWidth="1"/>
    <col min="14" max="14" width="12.1640625" customWidth="1"/>
    <col min="15" max="15" width="13" bestFit="1" customWidth="1"/>
    <col min="16" max="17" width="12.1640625" bestFit="1" customWidth="1"/>
    <col min="18" max="18" width="13" bestFit="1" customWidth="1"/>
  </cols>
  <sheetData>
    <row r="1" spans="3:18" s="494" customFormat="1" ht="15" x14ac:dyDescent="0.2">
      <c r="E1" s="685" t="s">
        <v>777</v>
      </c>
      <c r="F1" s="685"/>
      <c r="G1" s="685"/>
      <c r="H1" s="685"/>
      <c r="I1" s="685"/>
      <c r="J1" s="685"/>
      <c r="K1" s="685"/>
      <c r="L1" s="685"/>
    </row>
    <row r="2" spans="3:18" s="495" customFormat="1" ht="75" x14ac:dyDescent="0.2">
      <c r="D2" s="499" t="s">
        <v>708</v>
      </c>
      <c r="E2" s="498" t="s">
        <v>709</v>
      </c>
      <c r="F2" s="498" t="s">
        <v>711</v>
      </c>
      <c r="G2" s="498" t="s">
        <v>771</v>
      </c>
      <c r="H2" s="498" t="s">
        <v>772</v>
      </c>
      <c r="I2" s="498" t="s">
        <v>773</v>
      </c>
      <c r="J2" s="498" t="s">
        <v>774</v>
      </c>
      <c r="K2" s="498" t="s">
        <v>775</v>
      </c>
      <c r="L2" s="498" t="s">
        <v>776</v>
      </c>
    </row>
    <row r="3" spans="3:18" s="494" customFormat="1" ht="15" x14ac:dyDescent="0.2">
      <c r="C3" s="494" t="s">
        <v>413</v>
      </c>
      <c r="D3" s="496">
        <f>'Rate Calculation proposed'!F24</f>
        <v>22399.427597131882</v>
      </c>
      <c r="E3" s="497">
        <v>711</v>
      </c>
      <c r="F3" s="497">
        <v>1956</v>
      </c>
      <c r="G3" s="497">
        <v>399</v>
      </c>
      <c r="H3" s="497">
        <v>142</v>
      </c>
      <c r="I3" s="497">
        <v>340</v>
      </c>
      <c r="J3" s="497">
        <v>1300</v>
      </c>
      <c r="K3" s="497">
        <v>183</v>
      </c>
      <c r="L3" s="497">
        <v>278</v>
      </c>
    </row>
    <row r="4" spans="3:18" s="494" customFormat="1" ht="15" x14ac:dyDescent="0.2">
      <c r="C4" s="494" t="s">
        <v>414</v>
      </c>
      <c r="D4" s="496">
        <f>'Rate Calculation proposed'!F47</f>
        <v>27301.152855245466</v>
      </c>
      <c r="E4" s="497">
        <v>818</v>
      </c>
      <c r="F4" s="497">
        <v>2152</v>
      </c>
      <c r="G4" s="497">
        <v>439</v>
      </c>
      <c r="H4" s="497">
        <v>163</v>
      </c>
      <c r="I4" s="497">
        <v>414</v>
      </c>
      <c r="J4" s="497">
        <v>1584</v>
      </c>
      <c r="K4" s="497">
        <v>224</v>
      </c>
      <c r="L4" s="497">
        <v>339</v>
      </c>
    </row>
    <row r="5" spans="3:18" s="494" customFormat="1" ht="15" x14ac:dyDescent="0.2">
      <c r="C5" s="494" t="s">
        <v>415</v>
      </c>
      <c r="D5" s="496">
        <f>'Rate Calculation proposed'!F69</f>
        <v>31934.737049264466</v>
      </c>
      <c r="E5" s="497">
        <v>925</v>
      </c>
      <c r="F5" s="497">
        <v>2739</v>
      </c>
      <c r="G5" s="497">
        <v>559</v>
      </c>
      <c r="H5" s="497">
        <v>184</v>
      </c>
      <c r="I5" s="497">
        <v>484</v>
      </c>
      <c r="J5" s="497">
        <v>1852</v>
      </c>
      <c r="K5" s="497">
        <v>263</v>
      </c>
      <c r="L5" s="497">
        <v>396</v>
      </c>
    </row>
    <row r="6" spans="3:18" s="494" customFormat="1" ht="15" x14ac:dyDescent="0.2">
      <c r="C6" s="494" t="s">
        <v>669</v>
      </c>
      <c r="D6" s="496">
        <f>'Rate Calculation proposed'!F114</f>
        <v>35152.429818399352</v>
      </c>
      <c r="E6" s="497">
        <v>925</v>
      </c>
      <c r="F6" s="497">
        <v>3130</v>
      </c>
      <c r="G6" s="497">
        <v>639</v>
      </c>
      <c r="H6" s="497">
        <v>184</v>
      </c>
      <c r="I6" s="497">
        <v>532</v>
      </c>
      <c r="J6" s="497">
        <v>2037</v>
      </c>
      <c r="K6" s="497">
        <v>292</v>
      </c>
      <c r="L6" s="497">
        <v>436</v>
      </c>
    </row>
    <row r="7" spans="3:18" s="494" customFormat="1" ht="15" x14ac:dyDescent="0.2">
      <c r="C7" s="494" t="s">
        <v>691</v>
      </c>
      <c r="D7" s="496">
        <f>'Rate Calculation proposed'!F137</f>
        <v>46908.053887699789</v>
      </c>
      <c r="E7" s="497">
        <v>1245</v>
      </c>
      <c r="F7" s="497">
        <v>3913</v>
      </c>
      <c r="G7" s="497">
        <v>798</v>
      </c>
      <c r="H7" s="497">
        <v>248</v>
      </c>
      <c r="I7" s="497">
        <v>711</v>
      </c>
      <c r="J7" s="497">
        <v>2719</v>
      </c>
      <c r="K7" s="497">
        <v>390</v>
      </c>
      <c r="L7" s="497">
        <v>582</v>
      </c>
    </row>
    <row r="8" spans="3:18" s="494" customFormat="1" ht="15" x14ac:dyDescent="0.2">
      <c r="C8" s="494" t="s">
        <v>694</v>
      </c>
      <c r="D8" s="496">
        <f>'Rate Calculation proposed'!F161</f>
        <v>62228.024360411051</v>
      </c>
      <c r="E8" s="497">
        <v>1423</v>
      </c>
      <c r="F8" s="497">
        <v>5380</v>
      </c>
      <c r="G8" s="497">
        <v>1098</v>
      </c>
      <c r="H8" s="497">
        <v>284</v>
      </c>
      <c r="I8" s="497">
        <v>941</v>
      </c>
      <c r="J8" s="497">
        <v>3602</v>
      </c>
      <c r="K8" s="497">
        <v>524</v>
      </c>
      <c r="L8" s="497">
        <v>772</v>
      </c>
    </row>
    <row r="9" spans="3:18" s="494" customFormat="1" ht="15" x14ac:dyDescent="0.2"/>
    <row r="10" spans="3:18" s="494" customFormat="1" ht="15" x14ac:dyDescent="0.2">
      <c r="K10" s="494">
        <v>65</v>
      </c>
      <c r="L10" s="494">
        <v>55</v>
      </c>
      <c r="O10" s="494" t="s">
        <v>616</v>
      </c>
    </row>
    <row r="11" spans="3:18" x14ac:dyDescent="0.2">
      <c r="K11" s="686"/>
      <c r="L11" s="686"/>
      <c r="M11" s="686"/>
      <c r="N11" s="686"/>
      <c r="O11" s="686"/>
      <c r="P11" s="686"/>
      <c r="Q11" s="686"/>
      <c r="R11" s="686"/>
    </row>
    <row r="12" spans="3:18" ht="105" x14ac:dyDescent="0.2">
      <c r="D12" s="261" t="s">
        <v>686</v>
      </c>
      <c r="E12" s="261" t="s">
        <v>421</v>
      </c>
      <c r="F12" s="376" t="s">
        <v>688</v>
      </c>
      <c r="G12" s="336" t="s">
        <v>672</v>
      </c>
      <c r="H12" s="262" t="s">
        <v>661</v>
      </c>
      <c r="I12" s="261" t="s">
        <v>422</v>
      </c>
      <c r="J12" s="337" t="s">
        <v>674</v>
      </c>
      <c r="K12" s="498" t="s">
        <v>780</v>
      </c>
      <c r="L12" s="498" t="s">
        <v>778</v>
      </c>
      <c r="M12" s="498" t="s">
        <v>771</v>
      </c>
      <c r="N12" s="498" t="s">
        <v>772</v>
      </c>
      <c r="O12" s="498" t="s">
        <v>773</v>
      </c>
      <c r="P12" s="498" t="s">
        <v>774</v>
      </c>
      <c r="Q12" s="498" t="s">
        <v>775</v>
      </c>
      <c r="R12" s="498" t="s">
        <v>776</v>
      </c>
    </row>
    <row r="13" spans="3:18" x14ac:dyDescent="0.2">
      <c r="D13" s="378"/>
      <c r="E13" s="360" t="s">
        <v>340</v>
      </c>
      <c r="F13" s="361">
        <v>3.5</v>
      </c>
      <c r="G13" s="367">
        <v>3.75</v>
      </c>
      <c r="H13" s="362">
        <v>238407.5</v>
      </c>
      <c r="I13" s="363" t="s">
        <v>413</v>
      </c>
      <c r="J13" s="364">
        <v>268793.13116558257</v>
      </c>
      <c r="K13" s="500">
        <f>$E$3</f>
        <v>711</v>
      </c>
      <c r="L13" s="500">
        <f>$F$3</f>
        <v>1956</v>
      </c>
      <c r="M13" s="500">
        <f>$G$3</f>
        <v>399</v>
      </c>
      <c r="N13" s="500">
        <f>$H$3</f>
        <v>142</v>
      </c>
      <c r="O13" s="500">
        <f>$I$3</f>
        <v>340</v>
      </c>
      <c r="P13" s="500">
        <f>$J$3</f>
        <v>1300</v>
      </c>
      <c r="Q13" s="500">
        <f>$K$3</f>
        <v>183</v>
      </c>
      <c r="R13" s="500">
        <f>$L$3</f>
        <v>278</v>
      </c>
    </row>
    <row r="14" spans="3:18" x14ac:dyDescent="0.2">
      <c r="D14" s="378"/>
      <c r="E14" s="360" t="s">
        <v>381</v>
      </c>
      <c r="F14" s="361">
        <v>3.5</v>
      </c>
      <c r="G14" s="367">
        <v>3.75</v>
      </c>
      <c r="H14" s="362">
        <v>239362.49999999997</v>
      </c>
      <c r="I14" s="363" t="s">
        <v>413</v>
      </c>
      <c r="J14" s="364">
        <v>268793.13116558257</v>
      </c>
      <c r="K14" s="500">
        <f t="shared" ref="K14:K19" si="0">$E$3</f>
        <v>711</v>
      </c>
      <c r="L14" s="500">
        <f t="shared" ref="L14:L19" si="1">$F$3</f>
        <v>1956</v>
      </c>
      <c r="M14" s="500">
        <f t="shared" ref="M14:M19" si="2">$G$3</f>
        <v>399</v>
      </c>
      <c r="N14" s="500">
        <f t="shared" ref="N14:N19" si="3">$H$3</f>
        <v>142</v>
      </c>
      <c r="O14" s="500">
        <f t="shared" ref="O14:O19" si="4">$I$3</f>
        <v>340</v>
      </c>
      <c r="P14" s="500">
        <f t="shared" ref="P14:P19" si="5">$J$3</f>
        <v>1300</v>
      </c>
      <c r="Q14" s="500">
        <f t="shared" ref="Q14:Q19" si="6">$K$3</f>
        <v>183</v>
      </c>
      <c r="R14" s="500">
        <f t="shared" ref="R14:R19" si="7">$L$3</f>
        <v>278</v>
      </c>
    </row>
    <row r="15" spans="3:18" x14ac:dyDescent="0.2">
      <c r="D15" s="379"/>
      <c r="E15" s="360" t="s">
        <v>383</v>
      </c>
      <c r="F15" s="361">
        <v>3.71</v>
      </c>
      <c r="G15" s="367">
        <v>3.75</v>
      </c>
      <c r="H15" s="362">
        <v>240538.5</v>
      </c>
      <c r="I15" s="363" t="s">
        <v>413</v>
      </c>
      <c r="J15" s="364">
        <v>268793.13116558257</v>
      </c>
      <c r="K15" s="500">
        <f t="shared" si="0"/>
        <v>711</v>
      </c>
      <c r="L15" s="500">
        <f t="shared" si="1"/>
        <v>1956</v>
      </c>
      <c r="M15" s="500">
        <f t="shared" si="2"/>
        <v>399</v>
      </c>
      <c r="N15" s="500">
        <f t="shared" si="3"/>
        <v>142</v>
      </c>
      <c r="O15" s="500">
        <f t="shared" si="4"/>
        <v>340</v>
      </c>
      <c r="P15" s="500">
        <f t="shared" si="5"/>
        <v>1300</v>
      </c>
      <c r="Q15" s="500">
        <f t="shared" si="6"/>
        <v>183</v>
      </c>
      <c r="R15" s="500">
        <f t="shared" si="7"/>
        <v>278</v>
      </c>
    </row>
    <row r="16" spans="3:18" x14ac:dyDescent="0.2">
      <c r="D16" s="379"/>
      <c r="E16" s="360" t="s">
        <v>343</v>
      </c>
      <c r="F16" s="361">
        <v>3.5</v>
      </c>
      <c r="G16" s="367">
        <v>3.75</v>
      </c>
      <c r="H16" s="362">
        <v>240588.5</v>
      </c>
      <c r="I16" s="363" t="s">
        <v>413</v>
      </c>
      <c r="J16" s="364">
        <v>268793.13116558257</v>
      </c>
      <c r="K16" s="500">
        <f t="shared" si="0"/>
        <v>711</v>
      </c>
      <c r="L16" s="500">
        <f t="shared" si="1"/>
        <v>1956</v>
      </c>
      <c r="M16" s="500">
        <f t="shared" si="2"/>
        <v>399</v>
      </c>
      <c r="N16" s="500">
        <f t="shared" si="3"/>
        <v>142</v>
      </c>
      <c r="O16" s="500">
        <f t="shared" si="4"/>
        <v>340</v>
      </c>
      <c r="P16" s="500">
        <f t="shared" si="5"/>
        <v>1300</v>
      </c>
      <c r="Q16" s="500">
        <f t="shared" si="6"/>
        <v>183</v>
      </c>
      <c r="R16" s="500">
        <f t="shared" si="7"/>
        <v>278</v>
      </c>
    </row>
    <row r="17" spans="4:18" x14ac:dyDescent="0.2">
      <c r="D17" s="378">
        <v>5866</v>
      </c>
      <c r="E17" s="360" t="s">
        <v>366</v>
      </c>
      <c r="F17" s="361">
        <v>3.5</v>
      </c>
      <c r="G17" s="367">
        <v>3.75</v>
      </c>
      <c r="H17" s="362">
        <v>244829.63</v>
      </c>
      <c r="I17" s="363" t="s">
        <v>413</v>
      </c>
      <c r="J17" s="364">
        <v>268793.13116558257</v>
      </c>
      <c r="K17" s="500">
        <f t="shared" si="0"/>
        <v>711</v>
      </c>
      <c r="L17" s="500">
        <f t="shared" si="1"/>
        <v>1956</v>
      </c>
      <c r="M17" s="500">
        <f t="shared" si="2"/>
        <v>399</v>
      </c>
      <c r="N17" s="500">
        <f t="shared" si="3"/>
        <v>142</v>
      </c>
      <c r="O17" s="500">
        <f t="shared" si="4"/>
        <v>340</v>
      </c>
      <c r="P17" s="500">
        <f t="shared" si="5"/>
        <v>1300</v>
      </c>
      <c r="Q17" s="500">
        <f t="shared" si="6"/>
        <v>183</v>
      </c>
      <c r="R17" s="500">
        <f t="shared" si="7"/>
        <v>278</v>
      </c>
    </row>
    <row r="18" spans="4:18" x14ac:dyDescent="0.2">
      <c r="D18" s="378">
        <v>32600</v>
      </c>
      <c r="E18" s="360" t="s">
        <v>367</v>
      </c>
      <c r="F18" s="361">
        <v>3.5</v>
      </c>
      <c r="G18" s="367">
        <v>3.75</v>
      </c>
      <c r="H18" s="362">
        <v>267434.43</v>
      </c>
      <c r="I18" s="363" t="s">
        <v>413</v>
      </c>
      <c r="J18" s="364">
        <v>268793.13116558257</v>
      </c>
      <c r="K18" s="500">
        <f t="shared" si="0"/>
        <v>711</v>
      </c>
      <c r="L18" s="500">
        <f t="shared" si="1"/>
        <v>1956</v>
      </c>
      <c r="M18" s="500">
        <f t="shared" si="2"/>
        <v>399</v>
      </c>
      <c r="N18" s="500">
        <f t="shared" si="3"/>
        <v>142</v>
      </c>
      <c r="O18" s="500">
        <f t="shared" si="4"/>
        <v>340</v>
      </c>
      <c r="P18" s="500">
        <f t="shared" si="5"/>
        <v>1300</v>
      </c>
      <c r="Q18" s="500">
        <f t="shared" si="6"/>
        <v>183</v>
      </c>
      <c r="R18" s="500">
        <f t="shared" si="7"/>
        <v>278</v>
      </c>
    </row>
    <row r="19" spans="4:18" x14ac:dyDescent="0.2">
      <c r="D19" s="378"/>
      <c r="E19" s="360" t="s">
        <v>370</v>
      </c>
      <c r="F19" s="361">
        <v>3.8</v>
      </c>
      <c r="G19" s="367">
        <v>3.75</v>
      </c>
      <c r="H19" s="362">
        <v>265998.75</v>
      </c>
      <c r="I19" s="363" t="s">
        <v>413</v>
      </c>
      <c r="J19" s="364">
        <v>268793.13116558257</v>
      </c>
      <c r="K19" s="500">
        <f t="shared" si="0"/>
        <v>711</v>
      </c>
      <c r="L19" s="500">
        <f t="shared" si="1"/>
        <v>1956</v>
      </c>
      <c r="M19" s="500">
        <f t="shared" si="2"/>
        <v>399</v>
      </c>
      <c r="N19" s="500">
        <f t="shared" si="3"/>
        <v>142</v>
      </c>
      <c r="O19" s="500">
        <f t="shared" si="4"/>
        <v>340</v>
      </c>
      <c r="P19" s="500">
        <f t="shared" si="5"/>
        <v>1300</v>
      </c>
      <c r="Q19" s="500">
        <f t="shared" si="6"/>
        <v>183</v>
      </c>
      <c r="R19" s="500">
        <f t="shared" si="7"/>
        <v>278</v>
      </c>
    </row>
    <row r="20" spans="4:18" x14ac:dyDescent="0.2">
      <c r="D20" s="378"/>
      <c r="E20" s="360" t="s">
        <v>369</v>
      </c>
      <c r="F20" s="361">
        <v>4.5</v>
      </c>
      <c r="G20" s="367">
        <v>4.5999999999999996</v>
      </c>
      <c r="H20" s="362">
        <v>296338</v>
      </c>
      <c r="I20" s="363" t="s">
        <v>414</v>
      </c>
      <c r="J20" s="364">
        <v>327613.83426294557</v>
      </c>
      <c r="K20" s="500">
        <f>$E$4</f>
        <v>818</v>
      </c>
      <c r="L20" s="500">
        <f>$F$4</f>
        <v>2152</v>
      </c>
      <c r="M20" s="500">
        <f>$G$4</f>
        <v>439</v>
      </c>
      <c r="N20" s="500">
        <f>$H$4</f>
        <v>163</v>
      </c>
      <c r="O20" s="500">
        <f>$I$4</f>
        <v>414</v>
      </c>
      <c r="P20" s="500">
        <f>$J$4</f>
        <v>1584</v>
      </c>
      <c r="Q20" s="500">
        <f>$K$4</f>
        <v>224</v>
      </c>
      <c r="R20" s="500">
        <f>$L$4</f>
        <v>339</v>
      </c>
    </row>
    <row r="21" spans="4:18" x14ac:dyDescent="0.2">
      <c r="D21" s="379"/>
      <c r="E21" s="360" t="s">
        <v>361</v>
      </c>
      <c r="F21" s="361">
        <v>4.5</v>
      </c>
      <c r="G21" s="367">
        <v>4.5999999999999996</v>
      </c>
      <c r="H21" s="362">
        <v>310993.5</v>
      </c>
      <c r="I21" s="363" t="s">
        <v>414</v>
      </c>
      <c r="J21" s="364">
        <v>327613.83426294557</v>
      </c>
      <c r="K21" s="500">
        <f t="shared" ref="K21:K31" si="8">$E$4</f>
        <v>818</v>
      </c>
      <c r="L21" s="500">
        <f t="shared" ref="L21:L31" si="9">$F$4</f>
        <v>2152</v>
      </c>
      <c r="M21" s="500">
        <f t="shared" ref="M21:M31" si="10">$G$4</f>
        <v>439</v>
      </c>
      <c r="N21" s="500">
        <f t="shared" ref="N21:N31" si="11">$H$4</f>
        <v>163</v>
      </c>
      <c r="O21" s="500">
        <f t="shared" ref="O21:O31" si="12">$I$4</f>
        <v>414</v>
      </c>
      <c r="P21" s="500">
        <f t="shared" ref="P21:P31" si="13">$J$4</f>
        <v>1584</v>
      </c>
      <c r="Q21" s="500">
        <f t="shared" ref="Q21:Q31" si="14">$K$4</f>
        <v>224</v>
      </c>
      <c r="R21" s="500">
        <f t="shared" ref="R21:R31" si="15">$L$4</f>
        <v>339</v>
      </c>
    </row>
    <row r="22" spans="4:18" x14ac:dyDescent="0.2">
      <c r="D22" s="379"/>
      <c r="E22" s="360" t="s">
        <v>363</v>
      </c>
      <c r="F22" s="361">
        <v>4.5</v>
      </c>
      <c r="G22" s="367">
        <v>4.5999999999999996</v>
      </c>
      <c r="H22" s="362">
        <v>310993.50000000006</v>
      </c>
      <c r="I22" s="363" t="s">
        <v>414</v>
      </c>
      <c r="J22" s="364">
        <v>327613.83426294557</v>
      </c>
      <c r="K22" s="500">
        <f t="shared" si="8"/>
        <v>818</v>
      </c>
      <c r="L22" s="500">
        <f t="shared" si="9"/>
        <v>2152</v>
      </c>
      <c r="M22" s="500">
        <f t="shared" si="10"/>
        <v>439</v>
      </c>
      <c r="N22" s="500">
        <f t="shared" si="11"/>
        <v>163</v>
      </c>
      <c r="O22" s="500">
        <f t="shared" si="12"/>
        <v>414</v>
      </c>
      <c r="P22" s="500">
        <f t="shared" si="13"/>
        <v>1584</v>
      </c>
      <c r="Q22" s="500">
        <f t="shared" si="14"/>
        <v>224</v>
      </c>
      <c r="R22" s="500">
        <f t="shared" si="15"/>
        <v>339</v>
      </c>
    </row>
    <row r="23" spans="4:18" x14ac:dyDescent="0.2">
      <c r="D23" s="379"/>
      <c r="E23" s="360" t="s">
        <v>376</v>
      </c>
      <c r="F23" s="361">
        <v>4.4000000000000004</v>
      </c>
      <c r="G23" s="367">
        <v>4.5999999999999996</v>
      </c>
      <c r="H23" s="362">
        <v>311397.49</v>
      </c>
      <c r="I23" s="363" t="s">
        <v>414</v>
      </c>
      <c r="J23" s="364">
        <v>327613.83426294557</v>
      </c>
      <c r="K23" s="500">
        <f t="shared" si="8"/>
        <v>818</v>
      </c>
      <c r="L23" s="500">
        <f t="shared" si="9"/>
        <v>2152</v>
      </c>
      <c r="M23" s="500">
        <f t="shared" si="10"/>
        <v>439</v>
      </c>
      <c r="N23" s="500">
        <f t="shared" si="11"/>
        <v>163</v>
      </c>
      <c r="O23" s="500">
        <f t="shared" si="12"/>
        <v>414</v>
      </c>
      <c r="P23" s="500">
        <f t="shared" si="13"/>
        <v>1584</v>
      </c>
      <c r="Q23" s="500">
        <f t="shared" si="14"/>
        <v>224</v>
      </c>
      <c r="R23" s="500">
        <f t="shared" si="15"/>
        <v>339</v>
      </c>
    </row>
    <row r="24" spans="4:18" x14ac:dyDescent="0.2">
      <c r="D24" s="379"/>
      <c r="E24" s="360" t="s">
        <v>382</v>
      </c>
      <c r="F24" s="361">
        <v>4.5999999999999996</v>
      </c>
      <c r="G24" s="367">
        <v>4.5999999999999996</v>
      </c>
      <c r="H24" s="362">
        <v>311949.5</v>
      </c>
      <c r="I24" s="363" t="s">
        <v>414</v>
      </c>
      <c r="J24" s="364">
        <v>327613.83426294557</v>
      </c>
      <c r="K24" s="500">
        <f t="shared" si="8"/>
        <v>818</v>
      </c>
      <c r="L24" s="500">
        <f t="shared" si="9"/>
        <v>2152</v>
      </c>
      <c r="M24" s="500">
        <f t="shared" si="10"/>
        <v>439</v>
      </c>
      <c r="N24" s="500">
        <f t="shared" si="11"/>
        <v>163</v>
      </c>
      <c r="O24" s="500">
        <f t="shared" si="12"/>
        <v>414</v>
      </c>
      <c r="P24" s="500">
        <f t="shared" si="13"/>
        <v>1584</v>
      </c>
      <c r="Q24" s="500">
        <f t="shared" si="14"/>
        <v>224</v>
      </c>
      <c r="R24" s="500">
        <f t="shared" si="15"/>
        <v>339</v>
      </c>
    </row>
    <row r="25" spans="4:18" x14ac:dyDescent="0.2">
      <c r="D25" s="378">
        <v>800</v>
      </c>
      <c r="E25" s="360" t="s">
        <v>655</v>
      </c>
      <c r="F25" s="361">
        <v>4.55</v>
      </c>
      <c r="G25" s="367">
        <v>4.5999999999999996</v>
      </c>
      <c r="H25" s="362">
        <v>313711</v>
      </c>
      <c r="I25" s="363" t="s">
        <v>414</v>
      </c>
      <c r="J25" s="364">
        <v>327613.83426294557</v>
      </c>
      <c r="K25" s="500">
        <f t="shared" si="8"/>
        <v>818</v>
      </c>
      <c r="L25" s="500">
        <f t="shared" si="9"/>
        <v>2152</v>
      </c>
      <c r="M25" s="500">
        <f t="shared" si="10"/>
        <v>439</v>
      </c>
      <c r="N25" s="500">
        <f t="shared" si="11"/>
        <v>163</v>
      </c>
      <c r="O25" s="500">
        <f t="shared" si="12"/>
        <v>414</v>
      </c>
      <c r="P25" s="500">
        <f t="shared" si="13"/>
        <v>1584</v>
      </c>
      <c r="Q25" s="500">
        <f t="shared" si="14"/>
        <v>224</v>
      </c>
      <c r="R25" s="500">
        <f t="shared" si="15"/>
        <v>339</v>
      </c>
    </row>
    <row r="26" spans="4:18" x14ac:dyDescent="0.2">
      <c r="D26" s="379"/>
      <c r="E26" s="360" t="s">
        <v>377</v>
      </c>
      <c r="F26" s="361">
        <v>4.5999999999999996</v>
      </c>
      <c r="G26" s="367">
        <v>4.5999999999999996</v>
      </c>
      <c r="H26" s="362">
        <v>315039.51</v>
      </c>
      <c r="I26" s="363" t="s">
        <v>414</v>
      </c>
      <c r="J26" s="364">
        <v>327613.83426294557</v>
      </c>
      <c r="K26" s="500">
        <f t="shared" si="8"/>
        <v>818</v>
      </c>
      <c r="L26" s="500">
        <f t="shared" si="9"/>
        <v>2152</v>
      </c>
      <c r="M26" s="500">
        <f t="shared" si="10"/>
        <v>439</v>
      </c>
      <c r="N26" s="500">
        <f t="shared" si="11"/>
        <v>163</v>
      </c>
      <c r="O26" s="500">
        <f t="shared" si="12"/>
        <v>414</v>
      </c>
      <c r="P26" s="500">
        <f t="shared" si="13"/>
        <v>1584</v>
      </c>
      <c r="Q26" s="500">
        <f t="shared" si="14"/>
        <v>224</v>
      </c>
      <c r="R26" s="500">
        <f t="shared" si="15"/>
        <v>339</v>
      </c>
    </row>
    <row r="27" spans="4:18" x14ac:dyDescent="0.2">
      <c r="D27" s="379"/>
      <c r="E27" s="360" t="s">
        <v>375</v>
      </c>
      <c r="F27" s="361">
        <v>4.5999999999999996</v>
      </c>
      <c r="G27" s="367">
        <v>4.5999999999999996</v>
      </c>
      <c r="H27" s="362">
        <v>315100.5</v>
      </c>
      <c r="I27" s="363" t="s">
        <v>414</v>
      </c>
      <c r="J27" s="364">
        <v>327613.83426294557</v>
      </c>
      <c r="K27" s="500">
        <f t="shared" si="8"/>
        <v>818</v>
      </c>
      <c r="L27" s="500">
        <f t="shared" si="9"/>
        <v>2152</v>
      </c>
      <c r="M27" s="500">
        <f t="shared" si="10"/>
        <v>439</v>
      </c>
      <c r="N27" s="500">
        <f t="shared" si="11"/>
        <v>163</v>
      </c>
      <c r="O27" s="500">
        <f t="shared" si="12"/>
        <v>414</v>
      </c>
      <c r="P27" s="500">
        <f t="shared" si="13"/>
        <v>1584</v>
      </c>
      <c r="Q27" s="500">
        <f t="shared" si="14"/>
        <v>224</v>
      </c>
      <c r="R27" s="500">
        <f t="shared" si="15"/>
        <v>339</v>
      </c>
    </row>
    <row r="28" spans="4:18" x14ac:dyDescent="0.2">
      <c r="D28" s="378">
        <v>13251</v>
      </c>
      <c r="E28" s="360" t="s">
        <v>654</v>
      </c>
      <c r="F28" s="361">
        <v>4.75</v>
      </c>
      <c r="G28" s="367">
        <v>4.5999999999999996</v>
      </c>
      <c r="H28" s="362">
        <v>315647.5</v>
      </c>
      <c r="I28" s="363" t="s">
        <v>414</v>
      </c>
      <c r="J28" s="364">
        <v>327613.83426294557</v>
      </c>
      <c r="K28" s="500">
        <f t="shared" si="8"/>
        <v>818</v>
      </c>
      <c r="L28" s="500">
        <f t="shared" si="9"/>
        <v>2152</v>
      </c>
      <c r="M28" s="500">
        <f t="shared" si="10"/>
        <v>439</v>
      </c>
      <c r="N28" s="500">
        <f t="shared" si="11"/>
        <v>163</v>
      </c>
      <c r="O28" s="500">
        <f t="shared" si="12"/>
        <v>414</v>
      </c>
      <c r="P28" s="500">
        <f t="shared" si="13"/>
        <v>1584</v>
      </c>
      <c r="Q28" s="500">
        <f t="shared" si="14"/>
        <v>224</v>
      </c>
      <c r="R28" s="500">
        <f t="shared" si="15"/>
        <v>339</v>
      </c>
    </row>
    <row r="29" spans="4:18" x14ac:dyDescent="0.2">
      <c r="D29" s="379"/>
      <c r="E29" s="360" t="s">
        <v>700</v>
      </c>
      <c r="F29" s="361">
        <v>4.5</v>
      </c>
      <c r="G29" s="367">
        <v>4.5999999999999996</v>
      </c>
      <c r="H29" s="362">
        <v>315655.50000000006</v>
      </c>
      <c r="I29" s="363" t="s">
        <v>414</v>
      </c>
      <c r="J29" s="364">
        <v>327613.83426294557</v>
      </c>
      <c r="K29" s="500">
        <f t="shared" si="8"/>
        <v>818</v>
      </c>
      <c r="L29" s="500">
        <f t="shared" si="9"/>
        <v>2152</v>
      </c>
      <c r="M29" s="500">
        <f t="shared" si="10"/>
        <v>439</v>
      </c>
      <c r="N29" s="500">
        <f t="shared" si="11"/>
        <v>163</v>
      </c>
      <c r="O29" s="500">
        <f t="shared" si="12"/>
        <v>414</v>
      </c>
      <c r="P29" s="500">
        <f t="shared" si="13"/>
        <v>1584</v>
      </c>
      <c r="Q29" s="500">
        <f t="shared" si="14"/>
        <v>224</v>
      </c>
      <c r="R29" s="500">
        <f t="shared" si="15"/>
        <v>339</v>
      </c>
    </row>
    <row r="30" spans="4:18" x14ac:dyDescent="0.2">
      <c r="D30" s="379"/>
      <c r="E30" s="360" t="s">
        <v>660</v>
      </c>
      <c r="F30" s="361">
        <v>4.5999999999999996</v>
      </c>
      <c r="G30" s="367">
        <v>4.5999999999999996</v>
      </c>
      <c r="H30" s="362">
        <v>316050.71999999997</v>
      </c>
      <c r="I30" s="363" t="s">
        <v>414</v>
      </c>
      <c r="J30" s="364">
        <v>327613.83426294557</v>
      </c>
      <c r="K30" s="500">
        <f t="shared" si="8"/>
        <v>818</v>
      </c>
      <c r="L30" s="500">
        <f t="shared" si="9"/>
        <v>2152</v>
      </c>
      <c r="M30" s="500">
        <f t="shared" si="10"/>
        <v>439</v>
      </c>
      <c r="N30" s="500">
        <f t="shared" si="11"/>
        <v>163</v>
      </c>
      <c r="O30" s="500">
        <f t="shared" si="12"/>
        <v>414</v>
      </c>
      <c r="P30" s="500">
        <f t="shared" si="13"/>
        <v>1584</v>
      </c>
      <c r="Q30" s="500">
        <f t="shared" si="14"/>
        <v>224</v>
      </c>
      <c r="R30" s="500">
        <f t="shared" si="15"/>
        <v>339</v>
      </c>
    </row>
    <row r="31" spans="4:18" x14ac:dyDescent="0.2">
      <c r="D31" s="378">
        <v>3250</v>
      </c>
      <c r="E31" s="360" t="s">
        <v>653</v>
      </c>
      <c r="F31" s="361">
        <v>5</v>
      </c>
      <c r="G31" s="367">
        <v>4.5999999999999996</v>
      </c>
      <c r="H31" s="362">
        <v>315770.5</v>
      </c>
      <c r="I31" s="363" t="s">
        <v>414</v>
      </c>
      <c r="J31" s="364">
        <v>327613.83426294557</v>
      </c>
      <c r="K31" s="500">
        <f t="shared" si="8"/>
        <v>818</v>
      </c>
      <c r="L31" s="500">
        <f t="shared" si="9"/>
        <v>2152</v>
      </c>
      <c r="M31" s="500">
        <f t="shared" si="10"/>
        <v>439</v>
      </c>
      <c r="N31" s="500">
        <f t="shared" si="11"/>
        <v>163</v>
      </c>
      <c r="O31" s="500">
        <f t="shared" si="12"/>
        <v>414</v>
      </c>
      <c r="P31" s="500">
        <f t="shared" si="13"/>
        <v>1584</v>
      </c>
      <c r="Q31" s="500">
        <f t="shared" si="14"/>
        <v>224</v>
      </c>
      <c r="R31" s="500">
        <f t="shared" si="15"/>
        <v>339</v>
      </c>
    </row>
    <row r="32" spans="4:18" x14ac:dyDescent="0.2">
      <c r="D32" s="379"/>
      <c r="E32" s="360" t="s">
        <v>379</v>
      </c>
      <c r="F32" s="361">
        <v>4.5999999999999996</v>
      </c>
      <c r="G32" s="367">
        <v>5.3999999999999995</v>
      </c>
      <c r="H32" s="362">
        <v>342715.75</v>
      </c>
      <c r="I32" s="363" t="s">
        <v>415</v>
      </c>
      <c r="J32" s="364">
        <v>383216.84459117358</v>
      </c>
      <c r="K32" s="500">
        <f>$E$5</f>
        <v>925</v>
      </c>
      <c r="L32" s="500">
        <f>$F$5</f>
        <v>2739</v>
      </c>
      <c r="M32" s="500">
        <f>$G$5</f>
        <v>559</v>
      </c>
      <c r="N32" s="500">
        <f>$H$5</f>
        <v>184</v>
      </c>
      <c r="O32" s="500">
        <f>$I$5</f>
        <v>484</v>
      </c>
      <c r="P32" s="500">
        <f>$J$5</f>
        <v>1852</v>
      </c>
      <c r="Q32" s="500">
        <f>$K$5</f>
        <v>263</v>
      </c>
      <c r="R32" s="500">
        <f>$L$5</f>
        <v>396</v>
      </c>
    </row>
    <row r="33" spans="4:18" x14ac:dyDescent="0.2">
      <c r="D33" s="379"/>
      <c r="E33" s="360" t="s">
        <v>658</v>
      </c>
      <c r="F33" s="361">
        <v>5.0999999999999996</v>
      </c>
      <c r="G33" s="367">
        <v>5.3999999999999995</v>
      </c>
      <c r="H33" s="362">
        <v>342415.75</v>
      </c>
      <c r="I33" s="363" t="s">
        <v>415</v>
      </c>
      <c r="J33" s="364">
        <v>383216.84459117358</v>
      </c>
      <c r="K33" s="500">
        <f t="shared" ref="K33:K38" si="16">$E$5</f>
        <v>925</v>
      </c>
      <c r="L33" s="500">
        <f t="shared" ref="L33:L38" si="17">$F$5</f>
        <v>2739</v>
      </c>
      <c r="M33" s="500">
        <f t="shared" ref="M33:M38" si="18">$G$5</f>
        <v>559</v>
      </c>
      <c r="N33" s="500">
        <f t="shared" ref="N33:N38" si="19">$H$5</f>
        <v>184</v>
      </c>
      <c r="O33" s="500">
        <f t="shared" ref="O33:O38" si="20">$I$5</f>
        <v>484</v>
      </c>
      <c r="P33" s="500">
        <f t="shared" ref="P33:P38" si="21">$J$5</f>
        <v>1852</v>
      </c>
      <c r="Q33" s="500">
        <f t="shared" ref="Q33:Q38" si="22">$K$5</f>
        <v>263</v>
      </c>
      <c r="R33" s="500">
        <f t="shared" ref="R33:R38" si="23">$L$5</f>
        <v>396</v>
      </c>
    </row>
    <row r="34" spans="4:18" x14ac:dyDescent="0.2">
      <c r="D34" s="378">
        <v>850</v>
      </c>
      <c r="E34" s="360" t="s">
        <v>656</v>
      </c>
      <c r="F34" s="361">
        <v>5.1099999999999994</v>
      </c>
      <c r="G34" s="367">
        <v>5.3999999999999995</v>
      </c>
      <c r="H34" s="362">
        <v>344699</v>
      </c>
      <c r="I34" s="363" t="s">
        <v>415</v>
      </c>
      <c r="J34" s="364">
        <v>383216.84459117358</v>
      </c>
      <c r="K34" s="500">
        <f t="shared" si="16"/>
        <v>925</v>
      </c>
      <c r="L34" s="500">
        <f t="shared" si="17"/>
        <v>2739</v>
      </c>
      <c r="M34" s="500">
        <f t="shared" si="18"/>
        <v>559</v>
      </c>
      <c r="N34" s="500">
        <f t="shared" si="19"/>
        <v>184</v>
      </c>
      <c r="O34" s="500">
        <f t="shared" si="20"/>
        <v>484</v>
      </c>
      <c r="P34" s="500">
        <f t="shared" si="21"/>
        <v>1852</v>
      </c>
      <c r="Q34" s="500">
        <f t="shared" si="22"/>
        <v>263</v>
      </c>
      <c r="R34" s="500">
        <f t="shared" si="23"/>
        <v>396</v>
      </c>
    </row>
    <row r="35" spans="4:18" x14ac:dyDescent="0.2">
      <c r="D35" s="379"/>
      <c r="E35" s="360" t="s">
        <v>657</v>
      </c>
      <c r="F35" s="361">
        <v>5.2</v>
      </c>
      <c r="G35" s="367">
        <v>5.3999999999999995</v>
      </c>
      <c r="H35" s="362">
        <v>346242.86000000004</v>
      </c>
      <c r="I35" s="363" t="s">
        <v>415</v>
      </c>
      <c r="J35" s="364">
        <v>383216.84459117358</v>
      </c>
      <c r="K35" s="500">
        <f t="shared" si="16"/>
        <v>925</v>
      </c>
      <c r="L35" s="500">
        <f t="shared" si="17"/>
        <v>2739</v>
      </c>
      <c r="M35" s="500">
        <f t="shared" si="18"/>
        <v>559</v>
      </c>
      <c r="N35" s="500">
        <f t="shared" si="19"/>
        <v>184</v>
      </c>
      <c r="O35" s="500">
        <f t="shared" si="20"/>
        <v>484</v>
      </c>
      <c r="P35" s="500">
        <f t="shared" si="21"/>
        <v>1852</v>
      </c>
      <c r="Q35" s="500">
        <f t="shared" si="22"/>
        <v>263</v>
      </c>
      <c r="R35" s="500">
        <f t="shared" si="23"/>
        <v>396</v>
      </c>
    </row>
    <row r="36" spans="4:18" x14ac:dyDescent="0.2">
      <c r="D36" s="378"/>
      <c r="E36" s="360" t="s">
        <v>374</v>
      </c>
      <c r="F36" s="361">
        <v>4.5</v>
      </c>
      <c r="G36" s="367">
        <v>5.3999999999999995</v>
      </c>
      <c r="H36" s="362">
        <v>371004</v>
      </c>
      <c r="I36" s="363" t="s">
        <v>415</v>
      </c>
      <c r="J36" s="364">
        <v>383216.84459117358</v>
      </c>
      <c r="K36" s="500">
        <f t="shared" si="16"/>
        <v>925</v>
      </c>
      <c r="L36" s="500">
        <f t="shared" si="17"/>
        <v>2739</v>
      </c>
      <c r="M36" s="500">
        <f t="shared" si="18"/>
        <v>559</v>
      </c>
      <c r="N36" s="500">
        <f t="shared" si="19"/>
        <v>184</v>
      </c>
      <c r="O36" s="500">
        <f t="shared" si="20"/>
        <v>484</v>
      </c>
      <c r="P36" s="500">
        <f t="shared" si="21"/>
        <v>1852</v>
      </c>
      <c r="Q36" s="500">
        <f t="shared" si="22"/>
        <v>263</v>
      </c>
      <c r="R36" s="500">
        <f t="shared" si="23"/>
        <v>396</v>
      </c>
    </row>
    <row r="37" spans="4:18" x14ac:dyDescent="0.2">
      <c r="D37" s="378"/>
      <c r="E37" s="360" t="s">
        <v>373</v>
      </c>
      <c r="F37" s="361">
        <v>5.2</v>
      </c>
      <c r="G37" s="367">
        <v>5.3999999999999995</v>
      </c>
      <c r="H37" s="362">
        <v>373925</v>
      </c>
      <c r="I37" s="363" t="s">
        <v>415</v>
      </c>
      <c r="J37" s="364">
        <v>383216.84459117358</v>
      </c>
      <c r="K37" s="500">
        <f t="shared" si="16"/>
        <v>925</v>
      </c>
      <c r="L37" s="500">
        <f t="shared" si="17"/>
        <v>2739</v>
      </c>
      <c r="M37" s="500">
        <f t="shared" si="18"/>
        <v>559</v>
      </c>
      <c r="N37" s="500">
        <f t="shared" si="19"/>
        <v>184</v>
      </c>
      <c r="O37" s="500">
        <f t="shared" si="20"/>
        <v>484</v>
      </c>
      <c r="P37" s="500">
        <f t="shared" si="21"/>
        <v>1852</v>
      </c>
      <c r="Q37" s="500">
        <f t="shared" si="22"/>
        <v>263</v>
      </c>
      <c r="R37" s="500">
        <f t="shared" si="23"/>
        <v>396</v>
      </c>
    </row>
    <row r="38" spans="4:18" x14ac:dyDescent="0.2">
      <c r="D38" s="378"/>
      <c r="E38" s="360" t="s">
        <v>372</v>
      </c>
      <c r="F38" s="361">
        <v>4.5</v>
      </c>
      <c r="G38" s="367">
        <v>5.3999999999999995</v>
      </c>
      <c r="H38" s="362">
        <v>373806</v>
      </c>
      <c r="I38" s="363" t="s">
        <v>693</v>
      </c>
      <c r="J38" s="364">
        <v>383216.84459117358</v>
      </c>
      <c r="K38" s="500">
        <f t="shared" si="16"/>
        <v>925</v>
      </c>
      <c r="L38" s="500">
        <f t="shared" si="17"/>
        <v>2739</v>
      </c>
      <c r="M38" s="500">
        <f t="shared" si="18"/>
        <v>559</v>
      </c>
      <c r="N38" s="500">
        <f t="shared" si="19"/>
        <v>184</v>
      </c>
      <c r="O38" s="500">
        <f t="shared" si="20"/>
        <v>484</v>
      </c>
      <c r="P38" s="500">
        <f t="shared" si="21"/>
        <v>1852</v>
      </c>
      <c r="Q38" s="500">
        <f t="shared" si="22"/>
        <v>263</v>
      </c>
      <c r="R38" s="500">
        <f t="shared" si="23"/>
        <v>396</v>
      </c>
    </row>
    <row r="39" spans="4:18" x14ac:dyDescent="0.2">
      <c r="D39" s="378"/>
      <c r="E39" s="360" t="s">
        <v>371</v>
      </c>
      <c r="F39" s="361">
        <v>5</v>
      </c>
      <c r="G39" s="367">
        <v>6</v>
      </c>
      <c r="H39" s="362">
        <v>404736</v>
      </c>
      <c r="I39" s="363" t="s">
        <v>669</v>
      </c>
      <c r="J39" s="364">
        <v>421829.15782079223</v>
      </c>
      <c r="K39" s="500">
        <f>E6</f>
        <v>925</v>
      </c>
      <c r="L39" s="500">
        <f>$F$6</f>
        <v>3130</v>
      </c>
      <c r="M39" s="500">
        <f>$G$6</f>
        <v>639</v>
      </c>
      <c r="N39" s="500">
        <f>$H$6</f>
        <v>184</v>
      </c>
      <c r="O39" s="500">
        <f>$I$6</f>
        <v>532</v>
      </c>
      <c r="P39" s="500">
        <f>$J$6</f>
        <v>2037</v>
      </c>
      <c r="Q39" s="500">
        <f>$K$6</f>
        <v>292</v>
      </c>
      <c r="R39" s="500">
        <f>$L$6</f>
        <v>436</v>
      </c>
    </row>
    <row r="40" spans="4:18" x14ac:dyDescent="0.2">
      <c r="D40" s="378"/>
      <c r="E40" s="360" t="s">
        <v>380</v>
      </c>
      <c r="F40" s="361">
        <v>7.5</v>
      </c>
      <c r="G40" s="367">
        <v>8</v>
      </c>
      <c r="H40" s="362">
        <v>542403.5</v>
      </c>
      <c r="I40" s="363" t="s">
        <v>691</v>
      </c>
      <c r="J40" s="364">
        <v>562896.64665239747</v>
      </c>
      <c r="K40" s="500">
        <f>E7</f>
        <v>1245</v>
      </c>
      <c r="L40" s="500">
        <f>$F$7</f>
        <v>3913</v>
      </c>
      <c r="M40" s="500">
        <f>$G$7</f>
        <v>798</v>
      </c>
      <c r="N40" s="500">
        <f>$H$7</f>
        <v>248</v>
      </c>
      <c r="O40" s="500">
        <f>$I$7</f>
        <v>711</v>
      </c>
      <c r="P40" s="500">
        <f>$J$7</f>
        <v>2719</v>
      </c>
      <c r="Q40" s="500">
        <f>$K$7</f>
        <v>390</v>
      </c>
      <c r="R40" s="500">
        <f>$L$7</f>
        <v>582</v>
      </c>
    </row>
    <row r="41" spans="4:18" x14ac:dyDescent="0.2">
      <c r="D41" s="378"/>
      <c r="E41" s="360" t="s">
        <v>368</v>
      </c>
      <c r="F41" s="361">
        <v>10.5</v>
      </c>
      <c r="G41" s="367">
        <v>10.75</v>
      </c>
      <c r="H41" s="362">
        <v>721395.94000000006</v>
      </c>
      <c r="I41" s="363" t="s">
        <v>694</v>
      </c>
      <c r="J41" s="364">
        <v>746736.29232493264</v>
      </c>
      <c r="K41" s="500">
        <f>E8</f>
        <v>1423</v>
      </c>
      <c r="L41" s="500">
        <f>$F$8</f>
        <v>5380</v>
      </c>
      <c r="M41" s="500">
        <f>$G$8</f>
        <v>1098</v>
      </c>
      <c r="N41" s="500">
        <f>$H$8</f>
        <v>284</v>
      </c>
      <c r="O41" s="500">
        <f>$I$8</f>
        <v>941</v>
      </c>
      <c r="P41" s="500">
        <f>$J$8</f>
        <v>3602</v>
      </c>
      <c r="Q41" s="500">
        <f>$K$8</f>
        <v>524</v>
      </c>
      <c r="R41" s="500">
        <f>$L$8</f>
        <v>772</v>
      </c>
    </row>
    <row r="42" spans="4:18" x14ac:dyDescent="0.2">
      <c r="D42" s="25"/>
      <c r="E42" s="25"/>
      <c r="F42" s="266">
        <f>SUM(F13:F41)</f>
        <v>137.32</v>
      </c>
      <c r="G42" s="266">
        <v>144.00000000000003</v>
      </c>
      <c r="H42" s="267">
        <f>SUM(H13:H41)</f>
        <v>9649150.8300000001</v>
      </c>
      <c r="I42" s="268"/>
      <c r="J42" s="267">
        <v>10226897.938250761</v>
      </c>
      <c r="K42" s="501">
        <f>SUM(K13:K41)*12</f>
        <v>298332</v>
      </c>
      <c r="L42" s="502">
        <f>SUM(L13:L41)*12</f>
        <v>853344</v>
      </c>
      <c r="M42" s="502">
        <f t="shared" ref="M42:R42" si="24">SUM(M13:M41)*12</f>
        <v>174108</v>
      </c>
      <c r="N42" s="502">
        <f t="shared" si="24"/>
        <v>59448</v>
      </c>
      <c r="O42" s="502">
        <f t="shared" si="24"/>
        <v>155040</v>
      </c>
      <c r="P42" s="502">
        <f t="shared" si="24"/>
        <v>593160</v>
      </c>
      <c r="Q42" s="502">
        <f t="shared" si="24"/>
        <v>84192</v>
      </c>
      <c r="R42" s="502">
        <f t="shared" si="24"/>
        <v>126912</v>
      </c>
    </row>
  </sheetData>
  <mergeCells count="2">
    <mergeCell ref="E1:L1"/>
    <mergeCell ref="K11:R11"/>
  </mergeCells>
  <pageMargins left="0.25" right="0.25" top="0.75" bottom="0.75" header="0.3" footer="0.3"/>
  <pageSetup scale="8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8"/>
  <sheetViews>
    <sheetView tabSelected="1" topLeftCell="AZ1" workbookViewId="0">
      <selection activeCell="BD24" sqref="BD24"/>
    </sheetView>
  </sheetViews>
  <sheetFormatPr defaultRowHeight="12.75" x14ac:dyDescent="0.2"/>
  <cols>
    <col min="1" max="1" width="49.5" style="558" customWidth="1"/>
    <col min="2" max="2" width="16.5" style="563" customWidth="1"/>
    <col min="3" max="58" width="9.83203125" style="558" customWidth="1"/>
    <col min="59" max="59" width="16.6640625" style="558" customWidth="1"/>
    <col min="60" max="60" width="10.83203125" style="558" customWidth="1"/>
    <col min="61" max="61" width="10.5" style="558" customWidth="1"/>
    <col min="62" max="67" width="10.5" style="558" bestFit="1" customWidth="1"/>
    <col min="68" max="68" width="9.5" style="558" bestFit="1" customWidth="1"/>
    <col min="69" max="69" width="11.5" style="558" bestFit="1" customWidth="1"/>
    <col min="70" max="82" width="9.83203125" style="558" customWidth="1"/>
    <col min="83" max="256" width="9.1640625" style="558"/>
    <col min="257" max="257" width="49.5" style="558" customWidth="1"/>
    <col min="258" max="258" width="16.5" style="558" customWidth="1"/>
    <col min="259" max="314" width="9.83203125" style="558" customWidth="1"/>
    <col min="315" max="315" width="16.6640625" style="558" customWidth="1"/>
    <col min="316" max="316" width="10.83203125" style="558" customWidth="1"/>
    <col min="317" max="317" width="10.5" style="558" customWidth="1"/>
    <col min="318" max="323" width="10.5" style="558" bestFit="1" customWidth="1"/>
    <col min="324" max="324" width="9.5" style="558" bestFit="1" customWidth="1"/>
    <col min="325" max="325" width="11.5" style="558" bestFit="1" customWidth="1"/>
    <col min="326" max="338" width="9.83203125" style="558" customWidth="1"/>
    <col min="339" max="512" width="9.1640625" style="558"/>
    <col min="513" max="513" width="49.5" style="558" customWidth="1"/>
    <col min="514" max="514" width="16.5" style="558" customWidth="1"/>
    <col min="515" max="570" width="9.83203125" style="558" customWidth="1"/>
    <col min="571" max="571" width="16.6640625" style="558" customWidth="1"/>
    <col min="572" max="572" width="10.83203125" style="558" customWidth="1"/>
    <col min="573" max="573" width="10.5" style="558" customWidth="1"/>
    <col min="574" max="579" width="10.5" style="558" bestFit="1" customWidth="1"/>
    <col min="580" max="580" width="9.5" style="558" bestFit="1" customWidth="1"/>
    <col min="581" max="581" width="11.5" style="558" bestFit="1" customWidth="1"/>
    <col min="582" max="594" width="9.83203125" style="558" customWidth="1"/>
    <col min="595" max="768" width="9.1640625" style="558"/>
    <col min="769" max="769" width="49.5" style="558" customWidth="1"/>
    <col min="770" max="770" width="16.5" style="558" customWidth="1"/>
    <col min="771" max="826" width="9.83203125" style="558" customWidth="1"/>
    <col min="827" max="827" width="16.6640625" style="558" customWidth="1"/>
    <col min="828" max="828" width="10.83203125" style="558" customWidth="1"/>
    <col min="829" max="829" width="10.5" style="558" customWidth="1"/>
    <col min="830" max="835" width="10.5" style="558" bestFit="1" customWidth="1"/>
    <col min="836" max="836" width="9.5" style="558" bestFit="1" customWidth="1"/>
    <col min="837" max="837" width="11.5" style="558" bestFit="1" customWidth="1"/>
    <col min="838" max="850" width="9.83203125" style="558" customWidth="1"/>
    <col min="851" max="1024" width="9.1640625" style="558"/>
    <col min="1025" max="1025" width="49.5" style="558" customWidth="1"/>
    <col min="1026" max="1026" width="16.5" style="558" customWidth="1"/>
    <col min="1027" max="1082" width="9.83203125" style="558" customWidth="1"/>
    <col min="1083" max="1083" width="16.6640625" style="558" customWidth="1"/>
    <col min="1084" max="1084" width="10.83203125" style="558" customWidth="1"/>
    <col min="1085" max="1085" width="10.5" style="558" customWidth="1"/>
    <col min="1086" max="1091" width="10.5" style="558" bestFit="1" customWidth="1"/>
    <col min="1092" max="1092" width="9.5" style="558" bestFit="1" customWidth="1"/>
    <col min="1093" max="1093" width="11.5" style="558" bestFit="1" customWidth="1"/>
    <col min="1094" max="1106" width="9.83203125" style="558" customWidth="1"/>
    <col min="1107" max="1280" width="9.1640625" style="558"/>
    <col min="1281" max="1281" width="49.5" style="558" customWidth="1"/>
    <col min="1282" max="1282" width="16.5" style="558" customWidth="1"/>
    <col min="1283" max="1338" width="9.83203125" style="558" customWidth="1"/>
    <col min="1339" max="1339" width="16.6640625" style="558" customWidth="1"/>
    <col min="1340" max="1340" width="10.83203125" style="558" customWidth="1"/>
    <col min="1341" max="1341" width="10.5" style="558" customWidth="1"/>
    <col min="1342" max="1347" width="10.5" style="558" bestFit="1" customWidth="1"/>
    <col min="1348" max="1348" width="9.5" style="558" bestFit="1" customWidth="1"/>
    <col min="1349" max="1349" width="11.5" style="558" bestFit="1" customWidth="1"/>
    <col min="1350" max="1362" width="9.83203125" style="558" customWidth="1"/>
    <col min="1363" max="1536" width="9.1640625" style="558"/>
    <col min="1537" max="1537" width="49.5" style="558" customWidth="1"/>
    <col min="1538" max="1538" width="16.5" style="558" customWidth="1"/>
    <col min="1539" max="1594" width="9.83203125" style="558" customWidth="1"/>
    <col min="1595" max="1595" width="16.6640625" style="558" customWidth="1"/>
    <col min="1596" max="1596" width="10.83203125" style="558" customWidth="1"/>
    <col min="1597" max="1597" width="10.5" style="558" customWidth="1"/>
    <col min="1598" max="1603" width="10.5" style="558" bestFit="1" customWidth="1"/>
    <col min="1604" max="1604" width="9.5" style="558" bestFit="1" customWidth="1"/>
    <col min="1605" max="1605" width="11.5" style="558" bestFit="1" customWidth="1"/>
    <col min="1606" max="1618" width="9.83203125" style="558" customWidth="1"/>
    <col min="1619" max="1792" width="9.1640625" style="558"/>
    <col min="1793" max="1793" width="49.5" style="558" customWidth="1"/>
    <col min="1794" max="1794" width="16.5" style="558" customWidth="1"/>
    <col min="1795" max="1850" width="9.83203125" style="558" customWidth="1"/>
    <col min="1851" max="1851" width="16.6640625" style="558" customWidth="1"/>
    <col min="1852" max="1852" width="10.83203125" style="558" customWidth="1"/>
    <col min="1853" max="1853" width="10.5" style="558" customWidth="1"/>
    <col min="1854" max="1859" width="10.5" style="558" bestFit="1" customWidth="1"/>
    <col min="1860" max="1860" width="9.5" style="558" bestFit="1" customWidth="1"/>
    <col min="1861" max="1861" width="11.5" style="558" bestFit="1" customWidth="1"/>
    <col min="1862" max="1874" width="9.83203125" style="558" customWidth="1"/>
    <col min="1875" max="2048" width="9.1640625" style="558"/>
    <col min="2049" max="2049" width="49.5" style="558" customWidth="1"/>
    <col min="2050" max="2050" width="16.5" style="558" customWidth="1"/>
    <col min="2051" max="2106" width="9.83203125" style="558" customWidth="1"/>
    <col min="2107" max="2107" width="16.6640625" style="558" customWidth="1"/>
    <col min="2108" max="2108" width="10.83203125" style="558" customWidth="1"/>
    <col min="2109" max="2109" width="10.5" style="558" customWidth="1"/>
    <col min="2110" max="2115" width="10.5" style="558" bestFit="1" customWidth="1"/>
    <col min="2116" max="2116" width="9.5" style="558" bestFit="1" customWidth="1"/>
    <col min="2117" max="2117" width="11.5" style="558" bestFit="1" customWidth="1"/>
    <col min="2118" max="2130" width="9.83203125" style="558" customWidth="1"/>
    <col min="2131" max="2304" width="9.1640625" style="558"/>
    <col min="2305" max="2305" width="49.5" style="558" customWidth="1"/>
    <col min="2306" max="2306" width="16.5" style="558" customWidth="1"/>
    <col min="2307" max="2362" width="9.83203125" style="558" customWidth="1"/>
    <col min="2363" max="2363" width="16.6640625" style="558" customWidth="1"/>
    <col min="2364" max="2364" width="10.83203125" style="558" customWidth="1"/>
    <col min="2365" max="2365" width="10.5" style="558" customWidth="1"/>
    <col min="2366" max="2371" width="10.5" style="558" bestFit="1" customWidth="1"/>
    <col min="2372" max="2372" width="9.5" style="558" bestFit="1" customWidth="1"/>
    <col min="2373" max="2373" width="11.5" style="558" bestFit="1" customWidth="1"/>
    <col min="2374" max="2386" width="9.83203125" style="558" customWidth="1"/>
    <col min="2387" max="2560" width="9.1640625" style="558"/>
    <col min="2561" max="2561" width="49.5" style="558" customWidth="1"/>
    <col min="2562" max="2562" width="16.5" style="558" customWidth="1"/>
    <col min="2563" max="2618" width="9.83203125" style="558" customWidth="1"/>
    <col min="2619" max="2619" width="16.6640625" style="558" customWidth="1"/>
    <col min="2620" max="2620" width="10.83203125" style="558" customWidth="1"/>
    <col min="2621" max="2621" width="10.5" style="558" customWidth="1"/>
    <col min="2622" max="2627" width="10.5" style="558" bestFit="1" customWidth="1"/>
    <col min="2628" max="2628" width="9.5" style="558" bestFit="1" customWidth="1"/>
    <col min="2629" max="2629" width="11.5" style="558" bestFit="1" customWidth="1"/>
    <col min="2630" max="2642" width="9.83203125" style="558" customWidth="1"/>
    <col min="2643" max="2816" width="9.1640625" style="558"/>
    <col min="2817" max="2817" width="49.5" style="558" customWidth="1"/>
    <col min="2818" max="2818" width="16.5" style="558" customWidth="1"/>
    <col min="2819" max="2874" width="9.83203125" style="558" customWidth="1"/>
    <col min="2875" max="2875" width="16.6640625" style="558" customWidth="1"/>
    <col min="2876" max="2876" width="10.83203125" style="558" customWidth="1"/>
    <col min="2877" max="2877" width="10.5" style="558" customWidth="1"/>
    <col min="2878" max="2883" width="10.5" style="558" bestFit="1" customWidth="1"/>
    <col min="2884" max="2884" width="9.5" style="558" bestFit="1" customWidth="1"/>
    <col min="2885" max="2885" width="11.5" style="558" bestFit="1" customWidth="1"/>
    <col min="2886" max="2898" width="9.83203125" style="558" customWidth="1"/>
    <col min="2899" max="3072" width="9.1640625" style="558"/>
    <col min="3073" max="3073" width="49.5" style="558" customWidth="1"/>
    <col min="3074" max="3074" width="16.5" style="558" customWidth="1"/>
    <col min="3075" max="3130" width="9.83203125" style="558" customWidth="1"/>
    <col min="3131" max="3131" width="16.6640625" style="558" customWidth="1"/>
    <col min="3132" max="3132" width="10.83203125" style="558" customWidth="1"/>
    <col min="3133" max="3133" width="10.5" style="558" customWidth="1"/>
    <col min="3134" max="3139" width="10.5" style="558" bestFit="1" customWidth="1"/>
    <col min="3140" max="3140" width="9.5" style="558" bestFit="1" customWidth="1"/>
    <col min="3141" max="3141" width="11.5" style="558" bestFit="1" customWidth="1"/>
    <col min="3142" max="3154" width="9.83203125" style="558" customWidth="1"/>
    <col min="3155" max="3328" width="9.1640625" style="558"/>
    <col min="3329" max="3329" width="49.5" style="558" customWidth="1"/>
    <col min="3330" max="3330" width="16.5" style="558" customWidth="1"/>
    <col min="3331" max="3386" width="9.83203125" style="558" customWidth="1"/>
    <col min="3387" max="3387" width="16.6640625" style="558" customWidth="1"/>
    <col min="3388" max="3388" width="10.83203125" style="558" customWidth="1"/>
    <col min="3389" max="3389" width="10.5" style="558" customWidth="1"/>
    <col min="3390" max="3395" width="10.5" style="558" bestFit="1" customWidth="1"/>
    <col min="3396" max="3396" width="9.5" style="558" bestFit="1" customWidth="1"/>
    <col min="3397" max="3397" width="11.5" style="558" bestFit="1" customWidth="1"/>
    <col min="3398" max="3410" width="9.83203125" style="558" customWidth="1"/>
    <col min="3411" max="3584" width="9.1640625" style="558"/>
    <col min="3585" max="3585" width="49.5" style="558" customWidth="1"/>
    <col min="3586" max="3586" width="16.5" style="558" customWidth="1"/>
    <col min="3587" max="3642" width="9.83203125" style="558" customWidth="1"/>
    <col min="3643" max="3643" width="16.6640625" style="558" customWidth="1"/>
    <col min="3644" max="3644" width="10.83203125" style="558" customWidth="1"/>
    <col min="3645" max="3645" width="10.5" style="558" customWidth="1"/>
    <col min="3646" max="3651" width="10.5" style="558" bestFit="1" customWidth="1"/>
    <col min="3652" max="3652" width="9.5" style="558" bestFit="1" customWidth="1"/>
    <col min="3653" max="3653" width="11.5" style="558" bestFit="1" customWidth="1"/>
    <col min="3654" max="3666" width="9.83203125" style="558" customWidth="1"/>
    <col min="3667" max="3840" width="9.1640625" style="558"/>
    <col min="3841" max="3841" width="49.5" style="558" customWidth="1"/>
    <col min="3842" max="3842" width="16.5" style="558" customWidth="1"/>
    <col min="3843" max="3898" width="9.83203125" style="558" customWidth="1"/>
    <col min="3899" max="3899" width="16.6640625" style="558" customWidth="1"/>
    <col min="3900" max="3900" width="10.83203125" style="558" customWidth="1"/>
    <col min="3901" max="3901" width="10.5" style="558" customWidth="1"/>
    <col min="3902" max="3907" width="10.5" style="558" bestFit="1" customWidth="1"/>
    <col min="3908" max="3908" width="9.5" style="558" bestFit="1" customWidth="1"/>
    <col min="3909" max="3909" width="11.5" style="558" bestFit="1" customWidth="1"/>
    <col min="3910" max="3922" width="9.83203125" style="558" customWidth="1"/>
    <col min="3923" max="4096" width="9.1640625" style="558"/>
    <col min="4097" max="4097" width="49.5" style="558" customWidth="1"/>
    <col min="4098" max="4098" width="16.5" style="558" customWidth="1"/>
    <col min="4099" max="4154" width="9.83203125" style="558" customWidth="1"/>
    <col min="4155" max="4155" width="16.6640625" style="558" customWidth="1"/>
    <col min="4156" max="4156" width="10.83203125" style="558" customWidth="1"/>
    <col min="4157" max="4157" width="10.5" style="558" customWidth="1"/>
    <col min="4158" max="4163" width="10.5" style="558" bestFit="1" customWidth="1"/>
    <col min="4164" max="4164" width="9.5" style="558" bestFit="1" customWidth="1"/>
    <col min="4165" max="4165" width="11.5" style="558" bestFit="1" customWidth="1"/>
    <col min="4166" max="4178" width="9.83203125" style="558" customWidth="1"/>
    <col min="4179" max="4352" width="9.1640625" style="558"/>
    <col min="4353" max="4353" width="49.5" style="558" customWidth="1"/>
    <col min="4354" max="4354" width="16.5" style="558" customWidth="1"/>
    <col min="4355" max="4410" width="9.83203125" style="558" customWidth="1"/>
    <col min="4411" max="4411" width="16.6640625" style="558" customWidth="1"/>
    <col min="4412" max="4412" width="10.83203125" style="558" customWidth="1"/>
    <col min="4413" max="4413" width="10.5" style="558" customWidth="1"/>
    <col min="4414" max="4419" width="10.5" style="558" bestFit="1" customWidth="1"/>
    <col min="4420" max="4420" width="9.5" style="558" bestFit="1" customWidth="1"/>
    <col min="4421" max="4421" width="11.5" style="558" bestFit="1" customWidth="1"/>
    <col min="4422" max="4434" width="9.83203125" style="558" customWidth="1"/>
    <col min="4435" max="4608" width="9.1640625" style="558"/>
    <col min="4609" max="4609" width="49.5" style="558" customWidth="1"/>
    <col min="4610" max="4610" width="16.5" style="558" customWidth="1"/>
    <col min="4611" max="4666" width="9.83203125" style="558" customWidth="1"/>
    <col min="4667" max="4667" width="16.6640625" style="558" customWidth="1"/>
    <col min="4668" max="4668" width="10.83203125" style="558" customWidth="1"/>
    <col min="4669" max="4669" width="10.5" style="558" customWidth="1"/>
    <col min="4670" max="4675" width="10.5" style="558" bestFit="1" customWidth="1"/>
    <col min="4676" max="4676" width="9.5" style="558" bestFit="1" customWidth="1"/>
    <col min="4677" max="4677" width="11.5" style="558" bestFit="1" customWidth="1"/>
    <col min="4678" max="4690" width="9.83203125" style="558" customWidth="1"/>
    <col min="4691" max="4864" width="9.1640625" style="558"/>
    <col min="4865" max="4865" width="49.5" style="558" customWidth="1"/>
    <col min="4866" max="4866" width="16.5" style="558" customWidth="1"/>
    <col min="4867" max="4922" width="9.83203125" style="558" customWidth="1"/>
    <col min="4923" max="4923" width="16.6640625" style="558" customWidth="1"/>
    <col min="4924" max="4924" width="10.83203125" style="558" customWidth="1"/>
    <col min="4925" max="4925" width="10.5" style="558" customWidth="1"/>
    <col min="4926" max="4931" width="10.5" style="558" bestFit="1" customWidth="1"/>
    <col min="4932" max="4932" width="9.5" style="558" bestFit="1" customWidth="1"/>
    <col min="4933" max="4933" width="11.5" style="558" bestFit="1" customWidth="1"/>
    <col min="4934" max="4946" width="9.83203125" style="558" customWidth="1"/>
    <col min="4947" max="5120" width="9.1640625" style="558"/>
    <col min="5121" max="5121" width="49.5" style="558" customWidth="1"/>
    <col min="5122" max="5122" width="16.5" style="558" customWidth="1"/>
    <col min="5123" max="5178" width="9.83203125" style="558" customWidth="1"/>
    <col min="5179" max="5179" width="16.6640625" style="558" customWidth="1"/>
    <col min="5180" max="5180" width="10.83203125" style="558" customWidth="1"/>
    <col min="5181" max="5181" width="10.5" style="558" customWidth="1"/>
    <col min="5182" max="5187" width="10.5" style="558" bestFit="1" customWidth="1"/>
    <col min="5188" max="5188" width="9.5" style="558" bestFit="1" customWidth="1"/>
    <col min="5189" max="5189" width="11.5" style="558" bestFit="1" customWidth="1"/>
    <col min="5190" max="5202" width="9.83203125" style="558" customWidth="1"/>
    <col min="5203" max="5376" width="9.1640625" style="558"/>
    <col min="5377" max="5377" width="49.5" style="558" customWidth="1"/>
    <col min="5378" max="5378" width="16.5" style="558" customWidth="1"/>
    <col min="5379" max="5434" width="9.83203125" style="558" customWidth="1"/>
    <col min="5435" max="5435" width="16.6640625" style="558" customWidth="1"/>
    <col min="5436" max="5436" width="10.83203125" style="558" customWidth="1"/>
    <col min="5437" max="5437" width="10.5" style="558" customWidth="1"/>
    <col min="5438" max="5443" width="10.5" style="558" bestFit="1" customWidth="1"/>
    <col min="5444" max="5444" width="9.5" style="558" bestFit="1" customWidth="1"/>
    <col min="5445" max="5445" width="11.5" style="558" bestFit="1" customWidth="1"/>
    <col min="5446" max="5458" width="9.83203125" style="558" customWidth="1"/>
    <col min="5459" max="5632" width="9.1640625" style="558"/>
    <col min="5633" max="5633" width="49.5" style="558" customWidth="1"/>
    <col min="5634" max="5634" width="16.5" style="558" customWidth="1"/>
    <col min="5635" max="5690" width="9.83203125" style="558" customWidth="1"/>
    <col min="5691" max="5691" width="16.6640625" style="558" customWidth="1"/>
    <col min="5692" max="5692" width="10.83203125" style="558" customWidth="1"/>
    <col min="5693" max="5693" width="10.5" style="558" customWidth="1"/>
    <col min="5694" max="5699" width="10.5" style="558" bestFit="1" customWidth="1"/>
    <col min="5700" max="5700" width="9.5" style="558" bestFit="1" customWidth="1"/>
    <col min="5701" max="5701" width="11.5" style="558" bestFit="1" customWidth="1"/>
    <col min="5702" max="5714" width="9.83203125" style="558" customWidth="1"/>
    <col min="5715" max="5888" width="9.1640625" style="558"/>
    <col min="5889" max="5889" width="49.5" style="558" customWidth="1"/>
    <col min="5890" max="5890" width="16.5" style="558" customWidth="1"/>
    <col min="5891" max="5946" width="9.83203125" style="558" customWidth="1"/>
    <col min="5947" max="5947" width="16.6640625" style="558" customWidth="1"/>
    <col min="5948" max="5948" width="10.83203125" style="558" customWidth="1"/>
    <col min="5949" max="5949" width="10.5" style="558" customWidth="1"/>
    <col min="5950" max="5955" width="10.5" style="558" bestFit="1" customWidth="1"/>
    <col min="5956" max="5956" width="9.5" style="558" bestFit="1" customWidth="1"/>
    <col min="5957" max="5957" width="11.5" style="558" bestFit="1" customWidth="1"/>
    <col min="5958" max="5970" width="9.83203125" style="558" customWidth="1"/>
    <col min="5971" max="6144" width="9.1640625" style="558"/>
    <col min="6145" max="6145" width="49.5" style="558" customWidth="1"/>
    <col min="6146" max="6146" width="16.5" style="558" customWidth="1"/>
    <col min="6147" max="6202" width="9.83203125" style="558" customWidth="1"/>
    <col min="6203" max="6203" width="16.6640625" style="558" customWidth="1"/>
    <col min="6204" max="6204" width="10.83203125" style="558" customWidth="1"/>
    <col min="6205" max="6205" width="10.5" style="558" customWidth="1"/>
    <col min="6206" max="6211" width="10.5" style="558" bestFit="1" customWidth="1"/>
    <col min="6212" max="6212" width="9.5" style="558" bestFit="1" customWidth="1"/>
    <col min="6213" max="6213" width="11.5" style="558" bestFit="1" customWidth="1"/>
    <col min="6214" max="6226" width="9.83203125" style="558" customWidth="1"/>
    <col min="6227" max="6400" width="9.1640625" style="558"/>
    <col min="6401" max="6401" width="49.5" style="558" customWidth="1"/>
    <col min="6402" max="6402" width="16.5" style="558" customWidth="1"/>
    <col min="6403" max="6458" width="9.83203125" style="558" customWidth="1"/>
    <col min="6459" max="6459" width="16.6640625" style="558" customWidth="1"/>
    <col min="6460" max="6460" width="10.83203125" style="558" customWidth="1"/>
    <col min="6461" max="6461" width="10.5" style="558" customWidth="1"/>
    <col min="6462" max="6467" width="10.5" style="558" bestFit="1" customWidth="1"/>
    <col min="6468" max="6468" width="9.5" style="558" bestFit="1" customWidth="1"/>
    <col min="6469" max="6469" width="11.5" style="558" bestFit="1" customWidth="1"/>
    <col min="6470" max="6482" width="9.83203125" style="558" customWidth="1"/>
    <col min="6483" max="6656" width="9.1640625" style="558"/>
    <col min="6657" max="6657" width="49.5" style="558" customWidth="1"/>
    <col min="6658" max="6658" width="16.5" style="558" customWidth="1"/>
    <col min="6659" max="6714" width="9.83203125" style="558" customWidth="1"/>
    <col min="6715" max="6715" width="16.6640625" style="558" customWidth="1"/>
    <col min="6716" max="6716" width="10.83203125" style="558" customWidth="1"/>
    <col min="6717" max="6717" width="10.5" style="558" customWidth="1"/>
    <col min="6718" max="6723" width="10.5" style="558" bestFit="1" customWidth="1"/>
    <col min="6724" max="6724" width="9.5" style="558" bestFit="1" customWidth="1"/>
    <col min="6725" max="6725" width="11.5" style="558" bestFit="1" customWidth="1"/>
    <col min="6726" max="6738" width="9.83203125" style="558" customWidth="1"/>
    <col min="6739" max="6912" width="9.1640625" style="558"/>
    <col min="6913" max="6913" width="49.5" style="558" customWidth="1"/>
    <col min="6914" max="6914" width="16.5" style="558" customWidth="1"/>
    <col min="6915" max="6970" width="9.83203125" style="558" customWidth="1"/>
    <col min="6971" max="6971" width="16.6640625" style="558" customWidth="1"/>
    <col min="6972" max="6972" width="10.83203125" style="558" customWidth="1"/>
    <col min="6973" max="6973" width="10.5" style="558" customWidth="1"/>
    <col min="6974" max="6979" width="10.5" style="558" bestFit="1" customWidth="1"/>
    <col min="6980" max="6980" width="9.5" style="558" bestFit="1" customWidth="1"/>
    <col min="6981" max="6981" width="11.5" style="558" bestFit="1" customWidth="1"/>
    <col min="6982" max="6994" width="9.83203125" style="558" customWidth="1"/>
    <col min="6995" max="7168" width="9.1640625" style="558"/>
    <col min="7169" max="7169" width="49.5" style="558" customWidth="1"/>
    <col min="7170" max="7170" width="16.5" style="558" customWidth="1"/>
    <col min="7171" max="7226" width="9.83203125" style="558" customWidth="1"/>
    <col min="7227" max="7227" width="16.6640625" style="558" customWidth="1"/>
    <col min="7228" max="7228" width="10.83203125" style="558" customWidth="1"/>
    <col min="7229" max="7229" width="10.5" style="558" customWidth="1"/>
    <col min="7230" max="7235" width="10.5" style="558" bestFit="1" customWidth="1"/>
    <col min="7236" max="7236" width="9.5" style="558" bestFit="1" customWidth="1"/>
    <col min="7237" max="7237" width="11.5" style="558" bestFit="1" customWidth="1"/>
    <col min="7238" max="7250" width="9.83203125" style="558" customWidth="1"/>
    <col min="7251" max="7424" width="9.1640625" style="558"/>
    <col min="7425" max="7425" width="49.5" style="558" customWidth="1"/>
    <col min="7426" max="7426" width="16.5" style="558" customWidth="1"/>
    <col min="7427" max="7482" width="9.83203125" style="558" customWidth="1"/>
    <col min="7483" max="7483" width="16.6640625" style="558" customWidth="1"/>
    <col min="7484" max="7484" width="10.83203125" style="558" customWidth="1"/>
    <col min="7485" max="7485" width="10.5" style="558" customWidth="1"/>
    <col min="7486" max="7491" width="10.5" style="558" bestFit="1" customWidth="1"/>
    <col min="7492" max="7492" width="9.5" style="558" bestFit="1" customWidth="1"/>
    <col min="7493" max="7493" width="11.5" style="558" bestFit="1" customWidth="1"/>
    <col min="7494" max="7506" width="9.83203125" style="558" customWidth="1"/>
    <col min="7507" max="7680" width="9.1640625" style="558"/>
    <col min="7681" max="7681" width="49.5" style="558" customWidth="1"/>
    <col min="7682" max="7682" width="16.5" style="558" customWidth="1"/>
    <col min="7683" max="7738" width="9.83203125" style="558" customWidth="1"/>
    <col min="7739" max="7739" width="16.6640625" style="558" customWidth="1"/>
    <col min="7740" max="7740" width="10.83203125" style="558" customWidth="1"/>
    <col min="7741" max="7741" width="10.5" style="558" customWidth="1"/>
    <col min="7742" max="7747" width="10.5" style="558" bestFit="1" customWidth="1"/>
    <col min="7748" max="7748" width="9.5" style="558" bestFit="1" customWidth="1"/>
    <col min="7749" max="7749" width="11.5" style="558" bestFit="1" customWidth="1"/>
    <col min="7750" max="7762" width="9.83203125" style="558" customWidth="1"/>
    <col min="7763" max="7936" width="9.1640625" style="558"/>
    <col min="7937" max="7937" width="49.5" style="558" customWidth="1"/>
    <col min="7938" max="7938" width="16.5" style="558" customWidth="1"/>
    <col min="7939" max="7994" width="9.83203125" style="558" customWidth="1"/>
    <col min="7995" max="7995" width="16.6640625" style="558" customWidth="1"/>
    <col min="7996" max="7996" width="10.83203125" style="558" customWidth="1"/>
    <col min="7997" max="7997" width="10.5" style="558" customWidth="1"/>
    <col min="7998" max="8003" width="10.5" style="558" bestFit="1" customWidth="1"/>
    <col min="8004" max="8004" width="9.5" style="558" bestFit="1" customWidth="1"/>
    <col min="8005" max="8005" width="11.5" style="558" bestFit="1" customWidth="1"/>
    <col min="8006" max="8018" width="9.83203125" style="558" customWidth="1"/>
    <col min="8019" max="8192" width="9.1640625" style="558"/>
    <col min="8193" max="8193" width="49.5" style="558" customWidth="1"/>
    <col min="8194" max="8194" width="16.5" style="558" customWidth="1"/>
    <col min="8195" max="8250" width="9.83203125" style="558" customWidth="1"/>
    <col min="8251" max="8251" width="16.6640625" style="558" customWidth="1"/>
    <col min="8252" max="8252" width="10.83203125" style="558" customWidth="1"/>
    <col min="8253" max="8253" width="10.5" style="558" customWidth="1"/>
    <col min="8254" max="8259" width="10.5" style="558" bestFit="1" customWidth="1"/>
    <col min="8260" max="8260" width="9.5" style="558" bestFit="1" customWidth="1"/>
    <col min="8261" max="8261" width="11.5" style="558" bestFit="1" customWidth="1"/>
    <col min="8262" max="8274" width="9.83203125" style="558" customWidth="1"/>
    <col min="8275" max="8448" width="9.1640625" style="558"/>
    <col min="8449" max="8449" width="49.5" style="558" customWidth="1"/>
    <col min="8450" max="8450" width="16.5" style="558" customWidth="1"/>
    <col min="8451" max="8506" width="9.83203125" style="558" customWidth="1"/>
    <col min="8507" max="8507" width="16.6640625" style="558" customWidth="1"/>
    <col min="8508" max="8508" width="10.83203125" style="558" customWidth="1"/>
    <col min="8509" max="8509" width="10.5" style="558" customWidth="1"/>
    <col min="8510" max="8515" width="10.5" style="558" bestFit="1" customWidth="1"/>
    <col min="8516" max="8516" width="9.5" style="558" bestFit="1" customWidth="1"/>
    <col min="8517" max="8517" width="11.5" style="558" bestFit="1" customWidth="1"/>
    <col min="8518" max="8530" width="9.83203125" style="558" customWidth="1"/>
    <col min="8531" max="8704" width="9.1640625" style="558"/>
    <col min="8705" max="8705" width="49.5" style="558" customWidth="1"/>
    <col min="8706" max="8706" width="16.5" style="558" customWidth="1"/>
    <col min="8707" max="8762" width="9.83203125" style="558" customWidth="1"/>
    <col min="8763" max="8763" width="16.6640625" style="558" customWidth="1"/>
    <col min="8764" max="8764" width="10.83203125" style="558" customWidth="1"/>
    <col min="8765" max="8765" width="10.5" style="558" customWidth="1"/>
    <col min="8766" max="8771" width="10.5" style="558" bestFit="1" customWidth="1"/>
    <col min="8772" max="8772" width="9.5" style="558" bestFit="1" customWidth="1"/>
    <col min="8773" max="8773" width="11.5" style="558" bestFit="1" customWidth="1"/>
    <col min="8774" max="8786" width="9.83203125" style="558" customWidth="1"/>
    <col min="8787" max="8960" width="9.1640625" style="558"/>
    <col min="8961" max="8961" width="49.5" style="558" customWidth="1"/>
    <col min="8962" max="8962" width="16.5" style="558" customWidth="1"/>
    <col min="8963" max="9018" width="9.83203125" style="558" customWidth="1"/>
    <col min="9019" max="9019" width="16.6640625" style="558" customWidth="1"/>
    <col min="9020" max="9020" width="10.83203125" style="558" customWidth="1"/>
    <col min="9021" max="9021" width="10.5" style="558" customWidth="1"/>
    <col min="9022" max="9027" width="10.5" style="558" bestFit="1" customWidth="1"/>
    <col min="9028" max="9028" width="9.5" style="558" bestFit="1" customWidth="1"/>
    <col min="9029" max="9029" width="11.5" style="558" bestFit="1" customWidth="1"/>
    <col min="9030" max="9042" width="9.83203125" style="558" customWidth="1"/>
    <col min="9043" max="9216" width="9.1640625" style="558"/>
    <col min="9217" max="9217" width="49.5" style="558" customWidth="1"/>
    <col min="9218" max="9218" width="16.5" style="558" customWidth="1"/>
    <col min="9219" max="9274" width="9.83203125" style="558" customWidth="1"/>
    <col min="9275" max="9275" width="16.6640625" style="558" customWidth="1"/>
    <col min="9276" max="9276" width="10.83203125" style="558" customWidth="1"/>
    <col min="9277" max="9277" width="10.5" style="558" customWidth="1"/>
    <col min="9278" max="9283" width="10.5" style="558" bestFit="1" customWidth="1"/>
    <col min="9284" max="9284" width="9.5" style="558" bestFit="1" customWidth="1"/>
    <col min="9285" max="9285" width="11.5" style="558" bestFit="1" customWidth="1"/>
    <col min="9286" max="9298" width="9.83203125" style="558" customWidth="1"/>
    <col min="9299" max="9472" width="9.1640625" style="558"/>
    <col min="9473" max="9473" width="49.5" style="558" customWidth="1"/>
    <col min="9474" max="9474" width="16.5" style="558" customWidth="1"/>
    <col min="9475" max="9530" width="9.83203125" style="558" customWidth="1"/>
    <col min="9531" max="9531" width="16.6640625" style="558" customWidth="1"/>
    <col min="9532" max="9532" width="10.83203125" style="558" customWidth="1"/>
    <col min="9533" max="9533" width="10.5" style="558" customWidth="1"/>
    <col min="9534" max="9539" width="10.5" style="558" bestFit="1" customWidth="1"/>
    <col min="9540" max="9540" width="9.5" style="558" bestFit="1" customWidth="1"/>
    <col min="9541" max="9541" width="11.5" style="558" bestFit="1" customWidth="1"/>
    <col min="9542" max="9554" width="9.83203125" style="558" customWidth="1"/>
    <col min="9555" max="9728" width="9.1640625" style="558"/>
    <col min="9729" max="9729" width="49.5" style="558" customWidth="1"/>
    <col min="9730" max="9730" width="16.5" style="558" customWidth="1"/>
    <col min="9731" max="9786" width="9.83203125" style="558" customWidth="1"/>
    <col min="9787" max="9787" width="16.6640625" style="558" customWidth="1"/>
    <col min="9788" max="9788" width="10.83203125" style="558" customWidth="1"/>
    <col min="9789" max="9789" width="10.5" style="558" customWidth="1"/>
    <col min="9790" max="9795" width="10.5" style="558" bestFit="1" customWidth="1"/>
    <col min="9796" max="9796" width="9.5" style="558" bestFit="1" customWidth="1"/>
    <col min="9797" max="9797" width="11.5" style="558" bestFit="1" customWidth="1"/>
    <col min="9798" max="9810" width="9.83203125" style="558" customWidth="1"/>
    <col min="9811" max="9984" width="9.1640625" style="558"/>
    <col min="9985" max="9985" width="49.5" style="558" customWidth="1"/>
    <col min="9986" max="9986" width="16.5" style="558" customWidth="1"/>
    <col min="9987" max="10042" width="9.83203125" style="558" customWidth="1"/>
    <col min="10043" max="10043" width="16.6640625" style="558" customWidth="1"/>
    <col min="10044" max="10044" width="10.83203125" style="558" customWidth="1"/>
    <col min="10045" max="10045" width="10.5" style="558" customWidth="1"/>
    <col min="10046" max="10051" width="10.5" style="558" bestFit="1" customWidth="1"/>
    <col min="10052" max="10052" width="9.5" style="558" bestFit="1" customWidth="1"/>
    <col min="10053" max="10053" width="11.5" style="558" bestFit="1" customWidth="1"/>
    <col min="10054" max="10066" width="9.83203125" style="558" customWidth="1"/>
    <col min="10067" max="10240" width="9.1640625" style="558"/>
    <col min="10241" max="10241" width="49.5" style="558" customWidth="1"/>
    <col min="10242" max="10242" width="16.5" style="558" customWidth="1"/>
    <col min="10243" max="10298" width="9.83203125" style="558" customWidth="1"/>
    <col min="10299" max="10299" width="16.6640625" style="558" customWidth="1"/>
    <col min="10300" max="10300" width="10.83203125" style="558" customWidth="1"/>
    <col min="10301" max="10301" width="10.5" style="558" customWidth="1"/>
    <col min="10302" max="10307" width="10.5" style="558" bestFit="1" customWidth="1"/>
    <col min="10308" max="10308" width="9.5" style="558" bestFit="1" customWidth="1"/>
    <col min="10309" max="10309" width="11.5" style="558" bestFit="1" customWidth="1"/>
    <col min="10310" max="10322" width="9.83203125" style="558" customWidth="1"/>
    <col min="10323" max="10496" width="9.1640625" style="558"/>
    <col min="10497" max="10497" width="49.5" style="558" customWidth="1"/>
    <col min="10498" max="10498" width="16.5" style="558" customWidth="1"/>
    <col min="10499" max="10554" width="9.83203125" style="558" customWidth="1"/>
    <col min="10555" max="10555" width="16.6640625" style="558" customWidth="1"/>
    <col min="10556" max="10556" width="10.83203125" style="558" customWidth="1"/>
    <col min="10557" max="10557" width="10.5" style="558" customWidth="1"/>
    <col min="10558" max="10563" width="10.5" style="558" bestFit="1" customWidth="1"/>
    <col min="10564" max="10564" width="9.5" style="558" bestFit="1" customWidth="1"/>
    <col min="10565" max="10565" width="11.5" style="558" bestFit="1" customWidth="1"/>
    <col min="10566" max="10578" width="9.83203125" style="558" customWidth="1"/>
    <col min="10579" max="10752" width="9.1640625" style="558"/>
    <col min="10753" max="10753" width="49.5" style="558" customWidth="1"/>
    <col min="10754" max="10754" width="16.5" style="558" customWidth="1"/>
    <col min="10755" max="10810" width="9.83203125" style="558" customWidth="1"/>
    <col min="10811" max="10811" width="16.6640625" style="558" customWidth="1"/>
    <col min="10812" max="10812" width="10.83203125" style="558" customWidth="1"/>
    <col min="10813" max="10813" width="10.5" style="558" customWidth="1"/>
    <col min="10814" max="10819" width="10.5" style="558" bestFit="1" customWidth="1"/>
    <col min="10820" max="10820" width="9.5" style="558" bestFit="1" customWidth="1"/>
    <col min="10821" max="10821" width="11.5" style="558" bestFit="1" customWidth="1"/>
    <col min="10822" max="10834" width="9.83203125" style="558" customWidth="1"/>
    <col min="10835" max="11008" width="9.1640625" style="558"/>
    <col min="11009" max="11009" width="49.5" style="558" customWidth="1"/>
    <col min="11010" max="11010" width="16.5" style="558" customWidth="1"/>
    <col min="11011" max="11066" width="9.83203125" style="558" customWidth="1"/>
    <col min="11067" max="11067" width="16.6640625" style="558" customWidth="1"/>
    <col min="11068" max="11068" width="10.83203125" style="558" customWidth="1"/>
    <col min="11069" max="11069" width="10.5" style="558" customWidth="1"/>
    <col min="11070" max="11075" width="10.5" style="558" bestFit="1" customWidth="1"/>
    <col min="11076" max="11076" width="9.5" style="558" bestFit="1" customWidth="1"/>
    <col min="11077" max="11077" width="11.5" style="558" bestFit="1" customWidth="1"/>
    <col min="11078" max="11090" width="9.83203125" style="558" customWidth="1"/>
    <col min="11091" max="11264" width="9.1640625" style="558"/>
    <col min="11265" max="11265" width="49.5" style="558" customWidth="1"/>
    <col min="11266" max="11266" width="16.5" style="558" customWidth="1"/>
    <col min="11267" max="11322" width="9.83203125" style="558" customWidth="1"/>
    <col min="11323" max="11323" width="16.6640625" style="558" customWidth="1"/>
    <col min="11324" max="11324" width="10.83203125" style="558" customWidth="1"/>
    <col min="11325" max="11325" width="10.5" style="558" customWidth="1"/>
    <col min="11326" max="11331" width="10.5" style="558" bestFit="1" customWidth="1"/>
    <col min="11332" max="11332" width="9.5" style="558" bestFit="1" customWidth="1"/>
    <col min="11333" max="11333" width="11.5" style="558" bestFit="1" customWidth="1"/>
    <col min="11334" max="11346" width="9.83203125" style="558" customWidth="1"/>
    <col min="11347" max="11520" width="9.1640625" style="558"/>
    <col min="11521" max="11521" width="49.5" style="558" customWidth="1"/>
    <col min="11522" max="11522" width="16.5" style="558" customWidth="1"/>
    <col min="11523" max="11578" width="9.83203125" style="558" customWidth="1"/>
    <col min="11579" max="11579" width="16.6640625" style="558" customWidth="1"/>
    <col min="11580" max="11580" width="10.83203125" style="558" customWidth="1"/>
    <col min="11581" max="11581" width="10.5" style="558" customWidth="1"/>
    <col min="11582" max="11587" width="10.5" style="558" bestFit="1" customWidth="1"/>
    <col min="11588" max="11588" width="9.5" style="558" bestFit="1" customWidth="1"/>
    <col min="11589" max="11589" width="11.5" style="558" bestFit="1" customWidth="1"/>
    <col min="11590" max="11602" width="9.83203125" style="558" customWidth="1"/>
    <col min="11603" max="11776" width="9.1640625" style="558"/>
    <col min="11777" max="11777" width="49.5" style="558" customWidth="1"/>
    <col min="11778" max="11778" width="16.5" style="558" customWidth="1"/>
    <col min="11779" max="11834" width="9.83203125" style="558" customWidth="1"/>
    <col min="11835" max="11835" width="16.6640625" style="558" customWidth="1"/>
    <col min="11836" max="11836" width="10.83203125" style="558" customWidth="1"/>
    <col min="11837" max="11837" width="10.5" style="558" customWidth="1"/>
    <col min="11838" max="11843" width="10.5" style="558" bestFit="1" customWidth="1"/>
    <col min="11844" max="11844" width="9.5" style="558" bestFit="1" customWidth="1"/>
    <col min="11845" max="11845" width="11.5" style="558" bestFit="1" customWidth="1"/>
    <col min="11846" max="11858" width="9.83203125" style="558" customWidth="1"/>
    <col min="11859" max="12032" width="9.1640625" style="558"/>
    <col min="12033" max="12033" width="49.5" style="558" customWidth="1"/>
    <col min="12034" max="12034" width="16.5" style="558" customWidth="1"/>
    <col min="12035" max="12090" width="9.83203125" style="558" customWidth="1"/>
    <col min="12091" max="12091" width="16.6640625" style="558" customWidth="1"/>
    <col min="12092" max="12092" width="10.83203125" style="558" customWidth="1"/>
    <col min="12093" max="12093" width="10.5" style="558" customWidth="1"/>
    <col min="12094" max="12099" width="10.5" style="558" bestFit="1" customWidth="1"/>
    <col min="12100" max="12100" width="9.5" style="558" bestFit="1" customWidth="1"/>
    <col min="12101" max="12101" width="11.5" style="558" bestFit="1" customWidth="1"/>
    <col min="12102" max="12114" width="9.83203125" style="558" customWidth="1"/>
    <col min="12115" max="12288" width="9.1640625" style="558"/>
    <col min="12289" max="12289" width="49.5" style="558" customWidth="1"/>
    <col min="12290" max="12290" width="16.5" style="558" customWidth="1"/>
    <col min="12291" max="12346" width="9.83203125" style="558" customWidth="1"/>
    <col min="12347" max="12347" width="16.6640625" style="558" customWidth="1"/>
    <col min="12348" max="12348" width="10.83203125" style="558" customWidth="1"/>
    <col min="12349" max="12349" width="10.5" style="558" customWidth="1"/>
    <col min="12350" max="12355" width="10.5" style="558" bestFit="1" customWidth="1"/>
    <col min="12356" max="12356" width="9.5" style="558" bestFit="1" customWidth="1"/>
    <col min="12357" max="12357" width="11.5" style="558" bestFit="1" customWidth="1"/>
    <col min="12358" max="12370" width="9.83203125" style="558" customWidth="1"/>
    <col min="12371" max="12544" width="9.1640625" style="558"/>
    <col min="12545" max="12545" width="49.5" style="558" customWidth="1"/>
    <col min="12546" max="12546" width="16.5" style="558" customWidth="1"/>
    <col min="12547" max="12602" width="9.83203125" style="558" customWidth="1"/>
    <col min="12603" max="12603" width="16.6640625" style="558" customWidth="1"/>
    <col min="12604" max="12604" width="10.83203125" style="558" customWidth="1"/>
    <col min="12605" max="12605" width="10.5" style="558" customWidth="1"/>
    <col min="12606" max="12611" width="10.5" style="558" bestFit="1" customWidth="1"/>
    <col min="12612" max="12612" width="9.5" style="558" bestFit="1" customWidth="1"/>
    <col min="12613" max="12613" width="11.5" style="558" bestFit="1" customWidth="1"/>
    <col min="12614" max="12626" width="9.83203125" style="558" customWidth="1"/>
    <col min="12627" max="12800" width="9.1640625" style="558"/>
    <col min="12801" max="12801" width="49.5" style="558" customWidth="1"/>
    <col min="12802" max="12802" width="16.5" style="558" customWidth="1"/>
    <col min="12803" max="12858" width="9.83203125" style="558" customWidth="1"/>
    <col min="12859" max="12859" width="16.6640625" style="558" customWidth="1"/>
    <col min="12860" max="12860" width="10.83203125" style="558" customWidth="1"/>
    <col min="12861" max="12861" width="10.5" style="558" customWidth="1"/>
    <col min="12862" max="12867" width="10.5" style="558" bestFit="1" customWidth="1"/>
    <col min="12868" max="12868" width="9.5" style="558" bestFit="1" customWidth="1"/>
    <col min="12869" max="12869" width="11.5" style="558" bestFit="1" customWidth="1"/>
    <col min="12870" max="12882" width="9.83203125" style="558" customWidth="1"/>
    <col min="12883" max="13056" width="9.1640625" style="558"/>
    <col min="13057" max="13057" width="49.5" style="558" customWidth="1"/>
    <col min="13058" max="13058" width="16.5" style="558" customWidth="1"/>
    <col min="13059" max="13114" width="9.83203125" style="558" customWidth="1"/>
    <col min="13115" max="13115" width="16.6640625" style="558" customWidth="1"/>
    <col min="13116" max="13116" width="10.83203125" style="558" customWidth="1"/>
    <col min="13117" max="13117" width="10.5" style="558" customWidth="1"/>
    <col min="13118" max="13123" width="10.5" style="558" bestFit="1" customWidth="1"/>
    <col min="13124" max="13124" width="9.5" style="558" bestFit="1" customWidth="1"/>
    <col min="13125" max="13125" width="11.5" style="558" bestFit="1" customWidth="1"/>
    <col min="13126" max="13138" width="9.83203125" style="558" customWidth="1"/>
    <col min="13139" max="13312" width="9.1640625" style="558"/>
    <col min="13313" max="13313" width="49.5" style="558" customWidth="1"/>
    <col min="13314" max="13314" width="16.5" style="558" customWidth="1"/>
    <col min="13315" max="13370" width="9.83203125" style="558" customWidth="1"/>
    <col min="13371" max="13371" width="16.6640625" style="558" customWidth="1"/>
    <col min="13372" max="13372" width="10.83203125" style="558" customWidth="1"/>
    <col min="13373" max="13373" width="10.5" style="558" customWidth="1"/>
    <col min="13374" max="13379" width="10.5" style="558" bestFit="1" customWidth="1"/>
    <col min="13380" max="13380" width="9.5" style="558" bestFit="1" customWidth="1"/>
    <col min="13381" max="13381" width="11.5" style="558" bestFit="1" customWidth="1"/>
    <col min="13382" max="13394" width="9.83203125" style="558" customWidth="1"/>
    <col min="13395" max="13568" width="9.1640625" style="558"/>
    <col min="13569" max="13569" width="49.5" style="558" customWidth="1"/>
    <col min="13570" max="13570" width="16.5" style="558" customWidth="1"/>
    <col min="13571" max="13626" width="9.83203125" style="558" customWidth="1"/>
    <col min="13627" max="13627" width="16.6640625" style="558" customWidth="1"/>
    <col min="13628" max="13628" width="10.83203125" style="558" customWidth="1"/>
    <col min="13629" max="13629" width="10.5" style="558" customWidth="1"/>
    <col min="13630" max="13635" width="10.5" style="558" bestFit="1" customWidth="1"/>
    <col min="13636" max="13636" width="9.5" style="558" bestFit="1" customWidth="1"/>
    <col min="13637" max="13637" width="11.5" style="558" bestFit="1" customWidth="1"/>
    <col min="13638" max="13650" width="9.83203125" style="558" customWidth="1"/>
    <col min="13651" max="13824" width="9.1640625" style="558"/>
    <col min="13825" max="13825" width="49.5" style="558" customWidth="1"/>
    <col min="13826" max="13826" width="16.5" style="558" customWidth="1"/>
    <col min="13827" max="13882" width="9.83203125" style="558" customWidth="1"/>
    <col min="13883" max="13883" width="16.6640625" style="558" customWidth="1"/>
    <col min="13884" max="13884" width="10.83203125" style="558" customWidth="1"/>
    <col min="13885" max="13885" width="10.5" style="558" customWidth="1"/>
    <col min="13886" max="13891" width="10.5" style="558" bestFit="1" customWidth="1"/>
    <col min="13892" max="13892" width="9.5" style="558" bestFit="1" customWidth="1"/>
    <col min="13893" max="13893" width="11.5" style="558" bestFit="1" customWidth="1"/>
    <col min="13894" max="13906" width="9.83203125" style="558" customWidth="1"/>
    <col min="13907" max="14080" width="9.1640625" style="558"/>
    <col min="14081" max="14081" width="49.5" style="558" customWidth="1"/>
    <col min="14082" max="14082" width="16.5" style="558" customWidth="1"/>
    <col min="14083" max="14138" width="9.83203125" style="558" customWidth="1"/>
    <col min="14139" max="14139" width="16.6640625" style="558" customWidth="1"/>
    <col min="14140" max="14140" width="10.83203125" style="558" customWidth="1"/>
    <col min="14141" max="14141" width="10.5" style="558" customWidth="1"/>
    <col min="14142" max="14147" width="10.5" style="558" bestFit="1" customWidth="1"/>
    <col min="14148" max="14148" width="9.5" style="558" bestFit="1" customWidth="1"/>
    <col min="14149" max="14149" width="11.5" style="558" bestFit="1" customWidth="1"/>
    <col min="14150" max="14162" width="9.83203125" style="558" customWidth="1"/>
    <col min="14163" max="14336" width="9.1640625" style="558"/>
    <col min="14337" max="14337" width="49.5" style="558" customWidth="1"/>
    <col min="14338" max="14338" width="16.5" style="558" customWidth="1"/>
    <col min="14339" max="14394" width="9.83203125" style="558" customWidth="1"/>
    <col min="14395" max="14395" width="16.6640625" style="558" customWidth="1"/>
    <col min="14396" max="14396" width="10.83203125" style="558" customWidth="1"/>
    <col min="14397" max="14397" width="10.5" style="558" customWidth="1"/>
    <col min="14398" max="14403" width="10.5" style="558" bestFit="1" customWidth="1"/>
    <col min="14404" max="14404" width="9.5" style="558" bestFit="1" customWidth="1"/>
    <col min="14405" max="14405" width="11.5" style="558" bestFit="1" customWidth="1"/>
    <col min="14406" max="14418" width="9.83203125" style="558" customWidth="1"/>
    <col min="14419" max="14592" width="9.1640625" style="558"/>
    <col min="14593" max="14593" width="49.5" style="558" customWidth="1"/>
    <col min="14594" max="14594" width="16.5" style="558" customWidth="1"/>
    <col min="14595" max="14650" width="9.83203125" style="558" customWidth="1"/>
    <col min="14651" max="14651" width="16.6640625" style="558" customWidth="1"/>
    <col min="14652" max="14652" width="10.83203125" style="558" customWidth="1"/>
    <col min="14653" max="14653" width="10.5" style="558" customWidth="1"/>
    <col min="14654" max="14659" width="10.5" style="558" bestFit="1" customWidth="1"/>
    <col min="14660" max="14660" width="9.5" style="558" bestFit="1" customWidth="1"/>
    <col min="14661" max="14661" width="11.5" style="558" bestFit="1" customWidth="1"/>
    <col min="14662" max="14674" width="9.83203125" style="558" customWidth="1"/>
    <col min="14675" max="14848" width="9.1640625" style="558"/>
    <col min="14849" max="14849" width="49.5" style="558" customWidth="1"/>
    <col min="14850" max="14850" width="16.5" style="558" customWidth="1"/>
    <col min="14851" max="14906" width="9.83203125" style="558" customWidth="1"/>
    <col min="14907" max="14907" width="16.6640625" style="558" customWidth="1"/>
    <col min="14908" max="14908" width="10.83203125" style="558" customWidth="1"/>
    <col min="14909" max="14909" width="10.5" style="558" customWidth="1"/>
    <col min="14910" max="14915" width="10.5" style="558" bestFit="1" customWidth="1"/>
    <col min="14916" max="14916" width="9.5" style="558" bestFit="1" customWidth="1"/>
    <col min="14917" max="14917" width="11.5" style="558" bestFit="1" customWidth="1"/>
    <col min="14918" max="14930" width="9.83203125" style="558" customWidth="1"/>
    <col min="14931" max="15104" width="9.1640625" style="558"/>
    <col min="15105" max="15105" width="49.5" style="558" customWidth="1"/>
    <col min="15106" max="15106" width="16.5" style="558" customWidth="1"/>
    <col min="15107" max="15162" width="9.83203125" style="558" customWidth="1"/>
    <col min="15163" max="15163" width="16.6640625" style="558" customWidth="1"/>
    <col min="15164" max="15164" width="10.83203125" style="558" customWidth="1"/>
    <col min="15165" max="15165" width="10.5" style="558" customWidth="1"/>
    <col min="15166" max="15171" width="10.5" style="558" bestFit="1" customWidth="1"/>
    <col min="15172" max="15172" width="9.5" style="558" bestFit="1" customWidth="1"/>
    <col min="15173" max="15173" width="11.5" style="558" bestFit="1" customWidth="1"/>
    <col min="15174" max="15186" width="9.83203125" style="558" customWidth="1"/>
    <col min="15187" max="15360" width="9.1640625" style="558"/>
    <col min="15361" max="15361" width="49.5" style="558" customWidth="1"/>
    <col min="15362" max="15362" width="16.5" style="558" customWidth="1"/>
    <col min="15363" max="15418" width="9.83203125" style="558" customWidth="1"/>
    <col min="15419" max="15419" width="16.6640625" style="558" customWidth="1"/>
    <col min="15420" max="15420" width="10.83203125" style="558" customWidth="1"/>
    <col min="15421" max="15421" width="10.5" style="558" customWidth="1"/>
    <col min="15422" max="15427" width="10.5" style="558" bestFit="1" customWidth="1"/>
    <col min="15428" max="15428" width="9.5" style="558" bestFit="1" customWidth="1"/>
    <col min="15429" max="15429" width="11.5" style="558" bestFit="1" customWidth="1"/>
    <col min="15430" max="15442" width="9.83203125" style="558" customWidth="1"/>
    <col min="15443" max="15616" width="9.1640625" style="558"/>
    <col min="15617" max="15617" width="49.5" style="558" customWidth="1"/>
    <col min="15618" max="15618" width="16.5" style="558" customWidth="1"/>
    <col min="15619" max="15674" width="9.83203125" style="558" customWidth="1"/>
    <col min="15675" max="15675" width="16.6640625" style="558" customWidth="1"/>
    <col min="15676" max="15676" width="10.83203125" style="558" customWidth="1"/>
    <col min="15677" max="15677" width="10.5" style="558" customWidth="1"/>
    <col min="15678" max="15683" width="10.5" style="558" bestFit="1" customWidth="1"/>
    <col min="15684" max="15684" width="9.5" style="558" bestFit="1" customWidth="1"/>
    <col min="15685" max="15685" width="11.5" style="558" bestFit="1" customWidth="1"/>
    <col min="15686" max="15698" width="9.83203125" style="558" customWidth="1"/>
    <col min="15699" max="15872" width="9.1640625" style="558"/>
    <col min="15873" max="15873" width="49.5" style="558" customWidth="1"/>
    <col min="15874" max="15874" width="16.5" style="558" customWidth="1"/>
    <col min="15875" max="15930" width="9.83203125" style="558" customWidth="1"/>
    <col min="15931" max="15931" width="16.6640625" style="558" customWidth="1"/>
    <col min="15932" max="15932" width="10.83203125" style="558" customWidth="1"/>
    <col min="15933" max="15933" width="10.5" style="558" customWidth="1"/>
    <col min="15934" max="15939" width="10.5" style="558" bestFit="1" customWidth="1"/>
    <col min="15940" max="15940" width="9.5" style="558" bestFit="1" customWidth="1"/>
    <col min="15941" max="15941" width="11.5" style="558" bestFit="1" customWidth="1"/>
    <col min="15942" max="15954" width="9.83203125" style="558" customWidth="1"/>
    <col min="15955" max="16128" width="9.1640625" style="558"/>
    <col min="16129" max="16129" width="49.5" style="558" customWidth="1"/>
    <col min="16130" max="16130" width="16.5" style="558" customWidth="1"/>
    <col min="16131" max="16186" width="9.83203125" style="558" customWidth="1"/>
    <col min="16187" max="16187" width="16.6640625" style="558" customWidth="1"/>
    <col min="16188" max="16188" width="10.83203125" style="558" customWidth="1"/>
    <col min="16189" max="16189" width="10.5" style="558" customWidth="1"/>
    <col min="16190" max="16195" width="10.5" style="558" bestFit="1" customWidth="1"/>
    <col min="16196" max="16196" width="9.5" style="558" bestFit="1" customWidth="1"/>
    <col min="16197" max="16197" width="11.5" style="558" bestFit="1" customWidth="1"/>
    <col min="16198" max="16210" width="9.83203125" style="558" customWidth="1"/>
    <col min="16211" max="16384" width="9.1640625" style="558"/>
  </cols>
  <sheetData>
    <row r="1" spans="1:83" ht="18" x14ac:dyDescent="0.25">
      <c r="A1" s="556" t="s">
        <v>423</v>
      </c>
      <c r="B1" s="557"/>
    </row>
    <row r="2" spans="1:83" ht="15.75" x14ac:dyDescent="0.25">
      <c r="A2" s="559" t="s">
        <v>796</v>
      </c>
      <c r="B2" s="560"/>
    </row>
    <row r="3" spans="1:83" ht="15.75" thickBot="1" x14ac:dyDescent="0.3">
      <c r="A3" s="561" t="s">
        <v>425</v>
      </c>
      <c r="B3" s="562"/>
    </row>
    <row r="6" spans="1:83" x14ac:dyDescent="0.2">
      <c r="BA6" s="573" t="s">
        <v>431</v>
      </c>
      <c r="BB6" s="573" t="s">
        <v>431</v>
      </c>
      <c r="BC6" s="573" t="s">
        <v>431</v>
      </c>
      <c r="BD6" s="573" t="s">
        <v>431</v>
      </c>
      <c r="BE6" s="572" t="s">
        <v>432</v>
      </c>
      <c r="BF6" s="572" t="s">
        <v>432</v>
      </c>
      <c r="BG6" s="572" t="s">
        <v>432</v>
      </c>
      <c r="BH6" s="572" t="s">
        <v>432</v>
      </c>
      <c r="BI6" s="541" t="s">
        <v>433</v>
      </c>
      <c r="BJ6" s="541" t="s">
        <v>433</v>
      </c>
      <c r="BK6" s="541" t="s">
        <v>433</v>
      </c>
      <c r="BL6" s="541" t="s">
        <v>433</v>
      </c>
      <c r="BM6" s="540" t="s">
        <v>787</v>
      </c>
      <c r="BN6" s="540" t="s">
        <v>787</v>
      </c>
      <c r="BO6" s="540" t="s">
        <v>787</v>
      </c>
      <c r="BP6" s="540" t="s">
        <v>787</v>
      </c>
      <c r="BQ6" s="539" t="s">
        <v>786</v>
      </c>
      <c r="BR6" s="539" t="s">
        <v>786</v>
      </c>
      <c r="BS6" s="539" t="s">
        <v>786</v>
      </c>
      <c r="BT6" s="539" t="s">
        <v>786</v>
      </c>
      <c r="BU6" s="564" t="s">
        <v>797</v>
      </c>
      <c r="BV6" s="564" t="s">
        <v>797</v>
      </c>
      <c r="BW6" s="564" t="s">
        <v>797</v>
      </c>
      <c r="BX6" s="564" t="s">
        <v>797</v>
      </c>
      <c r="BY6" s="565" t="s">
        <v>798</v>
      </c>
      <c r="BZ6" s="565" t="s">
        <v>798</v>
      </c>
      <c r="CA6" s="565" t="s">
        <v>798</v>
      </c>
      <c r="CB6" s="565" t="s">
        <v>798</v>
      </c>
    </row>
    <row r="7" spans="1:83" s="563" customFormat="1" x14ac:dyDescent="0.2">
      <c r="B7" s="563" t="s">
        <v>434</v>
      </c>
      <c r="C7" s="566" t="s">
        <v>435</v>
      </c>
      <c r="D7" s="566" t="s">
        <v>436</v>
      </c>
      <c r="E7" s="566" t="s">
        <v>437</v>
      </c>
      <c r="F7" s="566" t="s">
        <v>438</v>
      </c>
      <c r="G7" s="566" t="s">
        <v>439</v>
      </c>
      <c r="H7" s="566" t="s">
        <v>440</v>
      </c>
      <c r="I7" s="566" t="s">
        <v>441</v>
      </c>
      <c r="J7" s="566" t="s">
        <v>442</v>
      </c>
      <c r="K7" s="566" t="s">
        <v>443</v>
      </c>
      <c r="L7" s="566" t="s">
        <v>444</v>
      </c>
      <c r="M7" s="566" t="s">
        <v>445</v>
      </c>
      <c r="N7" s="566" t="s">
        <v>446</v>
      </c>
      <c r="O7" s="566" t="s">
        <v>447</v>
      </c>
      <c r="P7" s="566" t="s">
        <v>448</v>
      </c>
      <c r="Q7" s="566" t="s">
        <v>449</v>
      </c>
      <c r="R7" s="566" t="s">
        <v>450</v>
      </c>
      <c r="S7" s="566" t="s">
        <v>451</v>
      </c>
      <c r="T7" s="566" t="s">
        <v>452</v>
      </c>
      <c r="U7" s="566" t="s">
        <v>453</v>
      </c>
      <c r="V7" s="566" t="s">
        <v>454</v>
      </c>
      <c r="W7" s="566" t="s">
        <v>455</v>
      </c>
      <c r="X7" s="566" t="s">
        <v>456</v>
      </c>
      <c r="Y7" s="566" t="s">
        <v>457</v>
      </c>
      <c r="Z7" s="566" t="s">
        <v>458</v>
      </c>
      <c r="AA7" s="566" t="s">
        <v>459</v>
      </c>
      <c r="AB7" s="566" t="s">
        <v>460</v>
      </c>
      <c r="AC7" s="566" t="s">
        <v>461</v>
      </c>
      <c r="AD7" s="566" t="s">
        <v>462</v>
      </c>
      <c r="AE7" s="566" t="s">
        <v>463</v>
      </c>
      <c r="AF7" s="566" t="s">
        <v>464</v>
      </c>
      <c r="AG7" s="566" t="s">
        <v>465</v>
      </c>
      <c r="AH7" s="566" t="s">
        <v>466</v>
      </c>
      <c r="AI7" s="566" t="s">
        <v>467</v>
      </c>
      <c r="AJ7" s="566" t="s">
        <v>468</v>
      </c>
      <c r="AK7" s="566" t="s">
        <v>469</v>
      </c>
      <c r="AL7" s="566" t="s">
        <v>470</v>
      </c>
      <c r="AM7" s="566" t="s">
        <v>471</v>
      </c>
      <c r="AN7" s="566" t="s">
        <v>472</v>
      </c>
      <c r="AO7" s="566" t="s">
        <v>473</v>
      </c>
      <c r="AP7" s="566" t="s">
        <v>474</v>
      </c>
      <c r="AQ7" s="566" t="s">
        <v>475</v>
      </c>
      <c r="AR7" s="566" t="s">
        <v>476</v>
      </c>
      <c r="AS7" s="566" t="s">
        <v>477</v>
      </c>
      <c r="AT7" s="566" t="s">
        <v>478</v>
      </c>
      <c r="AU7" s="563" t="s">
        <v>479</v>
      </c>
      <c r="AV7" s="563" t="s">
        <v>480</v>
      </c>
      <c r="AW7" s="563" t="s">
        <v>481</v>
      </c>
      <c r="AX7" s="563" t="s">
        <v>482</v>
      </c>
      <c r="AY7" s="563" t="s">
        <v>483</v>
      </c>
      <c r="AZ7" s="563" t="s">
        <v>484</v>
      </c>
      <c r="BA7" s="563" t="s">
        <v>485</v>
      </c>
      <c r="BB7" s="563" t="s">
        <v>486</v>
      </c>
      <c r="BC7" s="563" t="s">
        <v>487</v>
      </c>
      <c r="BD7" s="563" t="s">
        <v>488</v>
      </c>
      <c r="BE7" s="563" t="s">
        <v>489</v>
      </c>
      <c r="BF7" s="563" t="s">
        <v>490</v>
      </c>
      <c r="BG7" s="563" t="s">
        <v>491</v>
      </c>
      <c r="BH7" s="563" t="s">
        <v>492</v>
      </c>
      <c r="BI7" s="563" t="s">
        <v>493</v>
      </c>
      <c r="BJ7" s="563" t="s">
        <v>494</v>
      </c>
      <c r="BK7" s="563" t="s">
        <v>495</v>
      </c>
      <c r="BL7" s="563" t="s">
        <v>496</v>
      </c>
      <c r="BM7" s="563" t="s">
        <v>497</v>
      </c>
      <c r="BN7" s="563" t="s">
        <v>498</v>
      </c>
      <c r="BO7" s="563" t="s">
        <v>499</v>
      </c>
      <c r="BP7" s="563" t="s">
        <v>500</v>
      </c>
      <c r="BQ7" s="563" t="s">
        <v>501</v>
      </c>
      <c r="BR7" s="563" t="s">
        <v>502</v>
      </c>
      <c r="BS7" s="563" t="s">
        <v>503</v>
      </c>
      <c r="BT7" s="563" t="s">
        <v>504</v>
      </c>
      <c r="BU7" s="563" t="s">
        <v>505</v>
      </c>
      <c r="BV7" s="563" t="s">
        <v>506</v>
      </c>
      <c r="BW7" s="563" t="s">
        <v>799</v>
      </c>
      <c r="BX7" s="563" t="s">
        <v>800</v>
      </c>
      <c r="BY7" s="563" t="s">
        <v>801</v>
      </c>
      <c r="BZ7" s="563" t="s">
        <v>802</v>
      </c>
      <c r="CA7" s="563" t="s">
        <v>803</v>
      </c>
      <c r="CB7" s="563" t="s">
        <v>804</v>
      </c>
      <c r="CC7" s="563" t="s">
        <v>805</v>
      </c>
      <c r="CD7" s="563" t="s">
        <v>806</v>
      </c>
      <c r="CE7" s="563" t="s">
        <v>507</v>
      </c>
    </row>
    <row r="8" spans="1:83" x14ac:dyDescent="0.2">
      <c r="A8" s="563" t="s">
        <v>508</v>
      </c>
      <c r="B8" s="563" t="s">
        <v>509</v>
      </c>
      <c r="C8" s="567">
        <v>2.0339999999999998</v>
      </c>
      <c r="D8" s="567">
        <v>2.0590000000000002</v>
      </c>
      <c r="E8" s="567">
        <v>2.0640000000000001</v>
      </c>
      <c r="F8" s="567">
        <v>2.0870000000000002</v>
      </c>
      <c r="G8" s="567">
        <v>2.1040000000000001</v>
      </c>
      <c r="H8" s="567">
        <v>2.1150000000000002</v>
      </c>
      <c r="I8" s="567">
        <v>2.15</v>
      </c>
      <c r="J8" s="567">
        <v>2.169</v>
      </c>
      <c r="K8" s="567">
        <v>2.1880000000000002</v>
      </c>
      <c r="L8" s="567">
        <v>2.2130000000000001</v>
      </c>
      <c r="M8" s="567">
        <v>2.234</v>
      </c>
      <c r="N8" s="567">
        <v>2.2200000000000002</v>
      </c>
      <c r="O8" s="567">
        <v>2.234</v>
      </c>
      <c r="P8" s="567">
        <v>2.2589999999999999</v>
      </c>
      <c r="Q8" s="567">
        <v>2.2749999999999999</v>
      </c>
      <c r="R8" s="567">
        <v>2.3010000000000002</v>
      </c>
      <c r="S8" s="567">
        <v>2.3220000000000001</v>
      </c>
      <c r="T8" s="567">
        <v>2.363</v>
      </c>
      <c r="U8" s="567">
        <v>2.4039999999999999</v>
      </c>
      <c r="V8" s="567">
        <v>2.35</v>
      </c>
      <c r="W8" s="567">
        <v>2.3420000000000001</v>
      </c>
      <c r="X8" s="567">
        <v>2.347</v>
      </c>
      <c r="Y8" s="567">
        <v>2.367</v>
      </c>
      <c r="Z8" s="567">
        <v>2.38</v>
      </c>
      <c r="AA8" s="567">
        <v>2.3809999999999998</v>
      </c>
      <c r="AB8" s="567">
        <v>2.3839999999999999</v>
      </c>
      <c r="AC8" s="567">
        <v>2.3980000000000001</v>
      </c>
      <c r="AD8" s="567">
        <v>2.42</v>
      </c>
      <c r="AE8" s="567">
        <v>2.4340000000000002</v>
      </c>
      <c r="AF8" s="567">
        <v>2.4769999999999999</v>
      </c>
      <c r="AG8" s="567">
        <v>2.488</v>
      </c>
      <c r="AH8" s="567">
        <v>2.4950000000000001</v>
      </c>
      <c r="AI8" s="567">
        <v>2.5150000000000001</v>
      </c>
      <c r="AJ8" s="567">
        <v>2.5190000000000001</v>
      </c>
      <c r="AK8" s="567">
        <v>2.5289999999999999</v>
      </c>
      <c r="AL8" s="567">
        <v>2.5470000000000002</v>
      </c>
      <c r="AM8" s="567">
        <v>2.5569999999999999</v>
      </c>
      <c r="AN8" s="567">
        <v>2.5539999999999998</v>
      </c>
      <c r="AO8" s="567">
        <v>2.573</v>
      </c>
      <c r="AP8" s="567">
        <v>2.5870000000000002</v>
      </c>
      <c r="AQ8" s="567">
        <v>2.5979999999999999</v>
      </c>
      <c r="AR8" s="567">
        <v>2.6080000000000001</v>
      </c>
      <c r="AS8" s="567">
        <v>2.6139999999999999</v>
      </c>
      <c r="AT8" s="567">
        <v>2.6139999999999999</v>
      </c>
      <c r="AU8" s="558">
        <v>2.613</v>
      </c>
      <c r="AV8" s="558">
        <v>2.6230000000000002</v>
      </c>
      <c r="AW8" s="558">
        <v>2.6190000000000002</v>
      </c>
      <c r="AX8" s="558">
        <v>2.6240000000000001</v>
      </c>
      <c r="AY8" s="558">
        <v>2.6240000000000001</v>
      </c>
      <c r="AZ8" s="558">
        <v>2.6429999999999998</v>
      </c>
      <c r="BA8" s="558">
        <v>2.6640000000000001</v>
      </c>
      <c r="BB8" s="558">
        <v>2.6739999999999999</v>
      </c>
      <c r="BC8" s="558">
        <v>2.6949999999999998</v>
      </c>
      <c r="BD8" s="558">
        <v>2.694</v>
      </c>
      <c r="BE8" s="558">
        <v>2.706</v>
      </c>
      <c r="BF8" s="558">
        <v>2.714</v>
      </c>
      <c r="BG8" s="558">
        <v>2.746</v>
      </c>
      <c r="BH8" s="558">
        <v>2.7650000000000001</v>
      </c>
      <c r="BI8" s="558">
        <v>2.78</v>
      </c>
      <c r="BJ8" s="558">
        <v>2.8050000000000002</v>
      </c>
      <c r="BK8" s="558">
        <v>2.8250000000000002</v>
      </c>
      <c r="BL8" s="558">
        <v>2.8380000000000001</v>
      </c>
      <c r="BM8" s="558">
        <v>2.8479999999999999</v>
      </c>
      <c r="BN8" s="558">
        <v>2.8690000000000002</v>
      </c>
      <c r="BO8" s="558">
        <v>2.895</v>
      </c>
      <c r="BP8" s="558">
        <v>2.91</v>
      </c>
      <c r="BQ8" s="558">
        <v>2.9239999999999999</v>
      </c>
      <c r="BR8" s="558">
        <v>2.94</v>
      </c>
      <c r="BS8" s="558">
        <v>2.96</v>
      </c>
      <c r="BT8" s="558">
        <v>2.9790000000000001</v>
      </c>
      <c r="BU8" s="558">
        <v>2.9990000000000001</v>
      </c>
      <c r="BV8" s="558">
        <v>3.0169999999999999</v>
      </c>
      <c r="BW8" s="558">
        <v>3.0339999999999998</v>
      </c>
      <c r="BX8" s="558">
        <v>3.0510000000000002</v>
      </c>
      <c r="BY8" s="558">
        <v>3.07</v>
      </c>
      <c r="BZ8" s="558">
        <v>3.0880000000000001</v>
      </c>
      <c r="CA8" s="558">
        <v>3.1059999999999999</v>
      </c>
      <c r="CB8" s="558">
        <v>3.1219999999999999</v>
      </c>
      <c r="CC8" s="558">
        <v>3.14</v>
      </c>
      <c r="CD8" s="558">
        <v>3.1579999999999999</v>
      </c>
    </row>
    <row r="9" spans="1:83" x14ac:dyDescent="0.2">
      <c r="A9" s="563" t="s">
        <v>510</v>
      </c>
      <c r="B9" s="563" t="s">
        <v>511</v>
      </c>
      <c r="C9" s="567">
        <v>2.0339999999999998</v>
      </c>
      <c r="D9" s="567">
        <v>2.0590000000000002</v>
      </c>
      <c r="E9" s="567">
        <v>2.0640000000000001</v>
      </c>
      <c r="F9" s="567">
        <v>2.0870000000000002</v>
      </c>
      <c r="G9" s="567">
        <v>2.1040000000000001</v>
      </c>
      <c r="H9" s="567">
        <v>2.1150000000000002</v>
      </c>
      <c r="I9" s="567">
        <v>2.15</v>
      </c>
      <c r="J9" s="567">
        <v>2.169</v>
      </c>
      <c r="K9" s="567">
        <v>2.1880000000000002</v>
      </c>
      <c r="L9" s="567">
        <v>2.2130000000000001</v>
      </c>
      <c r="M9" s="567">
        <v>2.234</v>
      </c>
      <c r="N9" s="567">
        <v>2.2200000000000002</v>
      </c>
      <c r="O9" s="567">
        <v>2.234</v>
      </c>
      <c r="P9" s="567">
        <v>2.2589999999999999</v>
      </c>
      <c r="Q9" s="567">
        <v>2.2749999999999999</v>
      </c>
      <c r="R9" s="567">
        <v>2.3010000000000002</v>
      </c>
      <c r="S9" s="567">
        <v>2.3220000000000001</v>
      </c>
      <c r="T9" s="567">
        <v>2.363</v>
      </c>
      <c r="U9" s="567">
        <v>2.4039999999999999</v>
      </c>
      <c r="V9" s="567">
        <v>2.35</v>
      </c>
      <c r="W9" s="567">
        <v>2.3420000000000001</v>
      </c>
      <c r="X9" s="567">
        <v>2.347</v>
      </c>
      <c r="Y9" s="567">
        <v>2.367</v>
      </c>
      <c r="Z9" s="567">
        <v>2.38</v>
      </c>
      <c r="AA9" s="567">
        <v>2.3809999999999998</v>
      </c>
      <c r="AB9" s="567">
        <v>2.3839999999999999</v>
      </c>
      <c r="AC9" s="567">
        <v>2.3980000000000001</v>
      </c>
      <c r="AD9" s="567">
        <v>2.42</v>
      </c>
      <c r="AE9" s="567">
        <v>2.4340000000000002</v>
      </c>
      <c r="AF9" s="567">
        <v>2.4769999999999999</v>
      </c>
      <c r="AG9" s="567">
        <v>2.488</v>
      </c>
      <c r="AH9" s="567">
        <v>2.4950000000000001</v>
      </c>
      <c r="AI9" s="567">
        <v>2.5150000000000001</v>
      </c>
      <c r="AJ9" s="567">
        <v>2.5190000000000001</v>
      </c>
      <c r="AK9" s="567">
        <v>2.5289999999999999</v>
      </c>
      <c r="AL9" s="567">
        <v>2.5470000000000002</v>
      </c>
      <c r="AM9" s="567">
        <v>2.5569999999999999</v>
      </c>
      <c r="AN9" s="567">
        <v>2.5539999999999998</v>
      </c>
      <c r="AO9" s="567">
        <v>2.573</v>
      </c>
      <c r="AP9" s="567">
        <v>2.5870000000000002</v>
      </c>
      <c r="AQ9" s="567">
        <v>2.5979999999999999</v>
      </c>
      <c r="AR9" s="567">
        <v>2.6080000000000001</v>
      </c>
      <c r="AS9" s="567">
        <v>2.6139999999999999</v>
      </c>
      <c r="AT9" s="567">
        <v>2.6139999999999999</v>
      </c>
      <c r="AU9" s="558">
        <v>2.613</v>
      </c>
      <c r="AV9" s="558">
        <v>2.6230000000000002</v>
      </c>
      <c r="AW9" s="558">
        <v>2.6190000000000002</v>
      </c>
      <c r="AX9" s="558">
        <v>2.6240000000000001</v>
      </c>
      <c r="AY9" s="558">
        <v>2.6240000000000001</v>
      </c>
      <c r="AZ9" s="558">
        <v>2.6429999999999998</v>
      </c>
      <c r="BA9" s="558">
        <v>2.6640000000000001</v>
      </c>
      <c r="BB9" s="558">
        <v>2.6739999999999999</v>
      </c>
      <c r="BC9" s="558">
        <v>2.6949999999999998</v>
      </c>
      <c r="BD9" s="558">
        <v>2.694</v>
      </c>
      <c r="BE9" s="558">
        <v>2.706</v>
      </c>
      <c r="BF9" s="558">
        <v>2.714</v>
      </c>
      <c r="BG9" s="558">
        <v>2.746</v>
      </c>
      <c r="BH9" s="558">
        <v>2.7650000000000001</v>
      </c>
      <c r="BI9" s="558">
        <v>2.78</v>
      </c>
      <c r="BJ9" s="558">
        <v>2.8010000000000002</v>
      </c>
      <c r="BK9" s="558">
        <v>2.8170000000000002</v>
      </c>
      <c r="BL9" s="558">
        <v>2.8260000000000001</v>
      </c>
      <c r="BM9" s="558">
        <v>2.8330000000000002</v>
      </c>
      <c r="BN9" s="558">
        <v>2.8519999999999999</v>
      </c>
      <c r="BO9" s="558">
        <v>2.8759999999999999</v>
      </c>
      <c r="BP9" s="558">
        <v>2.8879999999999999</v>
      </c>
      <c r="BQ9" s="558">
        <v>2.9</v>
      </c>
      <c r="BR9" s="558">
        <v>2.9129999999999998</v>
      </c>
      <c r="BS9" s="558">
        <v>2.931</v>
      </c>
      <c r="BT9" s="558">
        <v>2.9470000000000001</v>
      </c>
      <c r="BU9" s="558">
        <v>2.9630000000000001</v>
      </c>
      <c r="BV9" s="558">
        <v>2.9769999999999999</v>
      </c>
      <c r="BW9" s="558">
        <v>2.99</v>
      </c>
      <c r="BX9" s="558">
        <v>3.004</v>
      </c>
      <c r="BY9" s="558">
        <v>3.0190000000000001</v>
      </c>
      <c r="BZ9" s="558">
        <v>3.0339999999999998</v>
      </c>
      <c r="CA9" s="558">
        <v>3.0489999999999999</v>
      </c>
      <c r="CB9" s="558">
        <v>3.0619999999999998</v>
      </c>
      <c r="CC9" s="558">
        <v>3.0790000000000002</v>
      </c>
      <c r="CD9" s="558">
        <v>3.0950000000000002</v>
      </c>
    </row>
    <row r="10" spans="1:83" x14ac:dyDescent="0.2">
      <c r="A10" s="563" t="s">
        <v>512</v>
      </c>
      <c r="B10" s="563" t="s">
        <v>513</v>
      </c>
      <c r="C10" s="567">
        <v>2.0339999999999998</v>
      </c>
      <c r="D10" s="567">
        <v>2.0590000000000002</v>
      </c>
      <c r="E10" s="567">
        <v>2.0640000000000001</v>
      </c>
      <c r="F10" s="567">
        <v>2.0870000000000002</v>
      </c>
      <c r="G10" s="567">
        <v>2.1040000000000001</v>
      </c>
      <c r="H10" s="567">
        <v>2.1150000000000002</v>
      </c>
      <c r="I10" s="567">
        <v>2.15</v>
      </c>
      <c r="J10" s="567">
        <v>2.169</v>
      </c>
      <c r="K10" s="567">
        <v>2.1880000000000002</v>
      </c>
      <c r="L10" s="567">
        <v>2.2130000000000001</v>
      </c>
      <c r="M10" s="567">
        <v>2.234</v>
      </c>
      <c r="N10" s="567">
        <v>2.2200000000000002</v>
      </c>
      <c r="O10" s="567">
        <v>2.234</v>
      </c>
      <c r="P10" s="567">
        <v>2.2589999999999999</v>
      </c>
      <c r="Q10" s="567">
        <v>2.2749999999999999</v>
      </c>
      <c r="R10" s="567">
        <v>2.3010000000000002</v>
      </c>
      <c r="S10" s="567">
        <v>2.3220000000000001</v>
      </c>
      <c r="T10" s="567">
        <v>2.363</v>
      </c>
      <c r="U10" s="567">
        <v>2.4039999999999999</v>
      </c>
      <c r="V10" s="567">
        <v>2.35</v>
      </c>
      <c r="W10" s="567">
        <v>2.3420000000000001</v>
      </c>
      <c r="X10" s="567">
        <v>2.347</v>
      </c>
      <c r="Y10" s="567">
        <v>2.367</v>
      </c>
      <c r="Z10" s="567">
        <v>2.38</v>
      </c>
      <c r="AA10" s="567">
        <v>2.3809999999999998</v>
      </c>
      <c r="AB10" s="567">
        <v>2.3839999999999999</v>
      </c>
      <c r="AC10" s="567">
        <v>2.3980000000000001</v>
      </c>
      <c r="AD10" s="567">
        <v>2.42</v>
      </c>
      <c r="AE10" s="567">
        <v>2.4340000000000002</v>
      </c>
      <c r="AF10" s="567">
        <v>2.4769999999999999</v>
      </c>
      <c r="AG10" s="567">
        <v>2.488</v>
      </c>
      <c r="AH10" s="567">
        <v>2.4950000000000001</v>
      </c>
      <c r="AI10" s="567">
        <v>2.5150000000000001</v>
      </c>
      <c r="AJ10" s="567">
        <v>2.5190000000000001</v>
      </c>
      <c r="AK10" s="567">
        <v>2.5289999999999999</v>
      </c>
      <c r="AL10" s="567">
        <v>2.5470000000000002</v>
      </c>
      <c r="AM10" s="567">
        <v>2.5569999999999999</v>
      </c>
      <c r="AN10" s="567">
        <v>2.5539999999999998</v>
      </c>
      <c r="AO10" s="567">
        <v>2.573</v>
      </c>
      <c r="AP10" s="567">
        <v>2.5870000000000002</v>
      </c>
      <c r="AQ10" s="567">
        <v>2.5979999999999999</v>
      </c>
      <c r="AR10" s="567">
        <v>2.6080000000000001</v>
      </c>
      <c r="AS10" s="567">
        <v>2.6139999999999999</v>
      </c>
      <c r="AT10" s="567">
        <v>2.6139999999999999</v>
      </c>
      <c r="AU10" s="558">
        <v>2.613</v>
      </c>
      <c r="AV10" s="558">
        <v>2.6230000000000002</v>
      </c>
      <c r="AW10" s="558">
        <v>2.6190000000000002</v>
      </c>
      <c r="AX10" s="558">
        <v>2.6240000000000001</v>
      </c>
      <c r="AY10" s="558">
        <v>2.6240000000000001</v>
      </c>
      <c r="AZ10" s="558">
        <v>2.6429999999999998</v>
      </c>
      <c r="BA10" s="558">
        <v>2.6640000000000001</v>
      </c>
      <c r="BB10" s="558">
        <v>2.6739999999999999</v>
      </c>
      <c r="BC10" s="558">
        <v>2.6949999999999998</v>
      </c>
      <c r="BD10" s="558">
        <v>2.694</v>
      </c>
      <c r="BE10" s="558">
        <v>2.706</v>
      </c>
      <c r="BF10" s="558">
        <v>2.714</v>
      </c>
      <c r="BG10" s="558">
        <v>2.746</v>
      </c>
      <c r="BH10" s="558">
        <v>2.7650000000000001</v>
      </c>
      <c r="BI10" s="558">
        <v>2.78</v>
      </c>
      <c r="BJ10" s="558">
        <v>2.806</v>
      </c>
      <c r="BK10" s="558">
        <v>2.827</v>
      </c>
      <c r="BL10" s="558">
        <v>2.8420000000000001</v>
      </c>
      <c r="BM10" s="558">
        <v>2.855</v>
      </c>
      <c r="BN10" s="558">
        <v>2.88</v>
      </c>
      <c r="BO10" s="558">
        <v>2.911</v>
      </c>
      <c r="BP10" s="558">
        <v>2.931</v>
      </c>
      <c r="BQ10" s="558">
        <v>2.95</v>
      </c>
      <c r="BR10" s="558">
        <v>2.972</v>
      </c>
      <c r="BS10" s="558">
        <v>2.9980000000000002</v>
      </c>
      <c r="BT10" s="558">
        <v>3.0230000000000001</v>
      </c>
      <c r="BU10" s="558">
        <v>3.0489999999999999</v>
      </c>
      <c r="BV10" s="558">
        <v>3.073</v>
      </c>
      <c r="BW10" s="558">
        <v>3.0979999999999999</v>
      </c>
      <c r="BX10" s="558">
        <v>3.1219999999999999</v>
      </c>
      <c r="BY10" s="558">
        <v>3.149</v>
      </c>
      <c r="BZ10" s="558">
        <v>3.1749999999999998</v>
      </c>
      <c r="CA10" s="558">
        <v>3.2010000000000001</v>
      </c>
      <c r="CB10" s="558">
        <v>3.2250000000000001</v>
      </c>
      <c r="CC10" s="558">
        <v>3.2519999999999998</v>
      </c>
      <c r="CD10" s="558">
        <v>3.278</v>
      </c>
    </row>
    <row r="13" spans="1:83" x14ac:dyDescent="0.2">
      <c r="BF13" s="89" t="s">
        <v>514</v>
      </c>
      <c r="BG13" s="88"/>
      <c r="BH13" s="88"/>
      <c r="BI13" s="90" t="s">
        <v>788</v>
      </c>
      <c r="BJ13" s="91"/>
      <c r="BK13" s="91"/>
      <c r="BL13" s="91"/>
      <c r="BM13" s="91"/>
      <c r="BN13" s="91"/>
      <c r="BO13" s="88"/>
      <c r="BP13" s="88"/>
      <c r="BQ13" s="88"/>
    </row>
    <row r="14" spans="1:83" x14ac:dyDescent="0.2">
      <c r="BF14" s="92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4"/>
    </row>
    <row r="15" spans="1:83" x14ac:dyDescent="0.2">
      <c r="BF15" s="95"/>
      <c r="BG15" s="96" t="s">
        <v>515</v>
      </c>
      <c r="BH15" s="97" t="s">
        <v>785</v>
      </c>
      <c r="BI15" s="97"/>
      <c r="BJ15" s="97"/>
      <c r="BK15" s="97"/>
      <c r="BL15" s="97"/>
      <c r="BM15" s="97"/>
      <c r="BN15" s="97"/>
      <c r="BO15" s="97"/>
      <c r="BP15" s="97"/>
      <c r="BQ15" s="98"/>
    </row>
    <row r="16" spans="1:83" x14ac:dyDescent="0.2">
      <c r="BF16" s="95"/>
      <c r="BG16" s="97"/>
      <c r="BH16" s="563" t="s">
        <v>496</v>
      </c>
      <c r="BI16" s="97"/>
      <c r="BJ16" s="97"/>
      <c r="BK16" s="97"/>
      <c r="BL16" s="97"/>
      <c r="BM16" s="97"/>
      <c r="BN16" s="97"/>
      <c r="BO16" s="97"/>
      <c r="BP16" s="97"/>
      <c r="BQ16" s="101" t="s">
        <v>517</v>
      </c>
    </row>
    <row r="17" spans="58:69" x14ac:dyDescent="0.2">
      <c r="BF17" s="95"/>
      <c r="BG17" s="97"/>
      <c r="BH17" s="568">
        <f>BL9</f>
        <v>2.8260000000000001</v>
      </c>
      <c r="BI17" s="97"/>
      <c r="BJ17" s="97"/>
      <c r="BK17" s="97"/>
      <c r="BL17" s="97"/>
      <c r="BM17" s="97"/>
      <c r="BN17" s="97"/>
      <c r="BO17" s="97"/>
      <c r="BP17" s="97"/>
      <c r="BQ17" s="538">
        <f>BH17</f>
        <v>2.8260000000000001</v>
      </c>
    </row>
    <row r="18" spans="58:69" x14ac:dyDescent="0.2">
      <c r="BF18" s="95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537"/>
    </row>
    <row r="19" spans="58:69" x14ac:dyDescent="0.2">
      <c r="BF19" s="95"/>
      <c r="BG19" s="96" t="s">
        <v>518</v>
      </c>
      <c r="BH19" s="97" t="s">
        <v>807</v>
      </c>
      <c r="BI19" s="97"/>
      <c r="BJ19" s="97"/>
      <c r="BK19" s="97"/>
      <c r="BL19" s="97"/>
      <c r="BM19" s="97"/>
      <c r="BN19" s="97"/>
      <c r="BO19" s="97"/>
      <c r="BP19" s="97"/>
      <c r="BQ19" s="537"/>
    </row>
    <row r="20" spans="58:69" x14ac:dyDescent="0.2">
      <c r="BF20" s="95"/>
      <c r="BG20" s="97"/>
      <c r="BH20" s="569" t="str">
        <f>BM7</f>
        <v>2019Q3</v>
      </c>
      <c r="BI20" s="566" t="str">
        <f t="shared" ref="BI20:BO20" si="0">BN7</f>
        <v>2019Q4</v>
      </c>
      <c r="BJ20" s="566" t="str">
        <f t="shared" si="0"/>
        <v>2020Q1</v>
      </c>
      <c r="BK20" s="566" t="str">
        <f t="shared" si="0"/>
        <v>2020Q2</v>
      </c>
      <c r="BL20" s="566" t="str">
        <f t="shared" si="0"/>
        <v>2020Q3</v>
      </c>
      <c r="BM20" s="566" t="str">
        <f t="shared" si="0"/>
        <v>2020Q4</v>
      </c>
      <c r="BN20" s="566" t="str">
        <f t="shared" si="0"/>
        <v>2021Q1</v>
      </c>
      <c r="BO20" s="566" t="str">
        <f t="shared" si="0"/>
        <v>2021Q2</v>
      </c>
      <c r="BP20" s="97"/>
      <c r="BQ20" s="537"/>
    </row>
    <row r="21" spans="58:69" x14ac:dyDescent="0.2">
      <c r="BF21" s="95"/>
      <c r="BG21" s="97"/>
      <c r="BH21" s="567">
        <f>BM9</f>
        <v>2.8330000000000002</v>
      </c>
      <c r="BI21" s="567">
        <f t="shared" ref="BI21:BO21" si="1">BN9</f>
        <v>2.8519999999999999</v>
      </c>
      <c r="BJ21" s="567">
        <f t="shared" si="1"/>
        <v>2.8759999999999999</v>
      </c>
      <c r="BK21" s="567">
        <f t="shared" si="1"/>
        <v>2.8879999999999999</v>
      </c>
      <c r="BL21" s="567">
        <f t="shared" si="1"/>
        <v>2.9</v>
      </c>
      <c r="BM21" s="567">
        <f t="shared" si="1"/>
        <v>2.9129999999999998</v>
      </c>
      <c r="BN21" s="567">
        <f t="shared" si="1"/>
        <v>2.931</v>
      </c>
      <c r="BO21" s="567">
        <f t="shared" si="1"/>
        <v>2.9470000000000001</v>
      </c>
      <c r="BP21" s="97"/>
      <c r="BQ21" s="538">
        <f>AVERAGE(BH21:BO21)</f>
        <v>2.8925000000000001</v>
      </c>
    </row>
    <row r="22" spans="58:69" x14ac:dyDescent="0.2">
      <c r="BF22" s="95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537"/>
    </row>
    <row r="23" spans="58:69" x14ac:dyDescent="0.2">
      <c r="BF23" s="95"/>
      <c r="BG23" s="97"/>
      <c r="BH23" s="97"/>
      <c r="BI23" s="97"/>
      <c r="BJ23" s="97"/>
      <c r="BK23" s="97"/>
      <c r="BL23" s="97"/>
      <c r="BM23" s="97"/>
      <c r="BN23" s="97"/>
      <c r="BO23" s="97"/>
      <c r="BP23" s="110" t="s">
        <v>519</v>
      </c>
      <c r="BQ23" s="570">
        <f>(BQ21-BQ17)/BQ17</f>
        <v>2.3531493276716206E-2</v>
      </c>
    </row>
    <row r="24" spans="58:69" x14ac:dyDescent="0.2">
      <c r="BF24" s="112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5"/>
    </row>
    <row r="28" spans="58:69" x14ac:dyDescent="0.2">
      <c r="BF28" s="563"/>
    </row>
  </sheetData>
  <pageMargins left="0.25" right="0.25" top="1" bottom="1" header="0.5" footer="0.5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opLeftCell="A138" zoomScale="85" zoomScaleNormal="85" zoomScaleSheetLayoutView="85" workbookViewId="0">
      <selection activeCell="N159" sqref="N159"/>
    </sheetView>
  </sheetViews>
  <sheetFormatPr defaultColWidth="9.33203125" defaultRowHeight="11.25" x14ac:dyDescent="0.2"/>
  <cols>
    <col min="1" max="1" width="2.33203125" style="300" customWidth="1"/>
    <col min="2" max="2" width="2.83203125" style="300" customWidth="1"/>
    <col min="3" max="3" width="33" style="300" customWidth="1"/>
    <col min="4" max="4" width="15.6640625" style="300" customWidth="1"/>
    <col min="5" max="5" width="14.83203125" style="300" customWidth="1"/>
    <col min="6" max="6" width="19.5" style="300" customWidth="1"/>
    <col min="7" max="7" width="3" style="300" customWidth="1"/>
    <col min="8" max="9" width="2.6640625" style="300" customWidth="1"/>
    <col min="10" max="10" width="48.83203125" style="384" customWidth="1"/>
    <col min="11" max="11" width="34.33203125" style="300" hidden="1" customWidth="1"/>
    <col min="12" max="12" width="16.33203125" style="300" hidden="1" customWidth="1"/>
    <col min="13" max="13" width="21.83203125" style="300" customWidth="1"/>
    <col min="14" max="14" width="61" style="300" customWidth="1"/>
    <col min="15" max="15" width="18" style="300" customWidth="1"/>
    <col min="16" max="16" width="26.33203125" style="300" customWidth="1"/>
    <col min="17" max="16384" width="9.33203125" style="300"/>
  </cols>
  <sheetData>
    <row r="1" spans="1:16" ht="8.25" customHeight="1" thickBot="1" x14ac:dyDescent="0.25">
      <c r="A1" s="299"/>
      <c r="B1" s="299"/>
      <c r="C1" s="299"/>
      <c r="D1" s="299"/>
      <c r="E1" s="299"/>
      <c r="F1" s="299"/>
      <c r="G1" s="299"/>
      <c r="H1" s="299"/>
    </row>
    <row r="2" spans="1:16" ht="19.5" thickBot="1" x14ac:dyDescent="0.35">
      <c r="A2" s="299"/>
      <c r="B2" s="678" t="s">
        <v>680</v>
      </c>
      <c r="C2" s="679"/>
      <c r="D2" s="679"/>
      <c r="E2" s="679"/>
      <c r="F2" s="679"/>
      <c r="G2" s="680"/>
      <c r="H2" s="299"/>
      <c r="J2" s="666" t="s">
        <v>395</v>
      </c>
      <c r="K2" s="667"/>
      <c r="L2" s="667"/>
      <c r="M2" s="667"/>
      <c r="N2" s="668"/>
    </row>
    <row r="3" spans="1:16" ht="16.5" thickBot="1" x14ac:dyDescent="0.3">
      <c r="A3" s="299"/>
      <c r="B3" s="669"/>
      <c r="C3" s="670"/>
      <c r="D3" s="670"/>
      <c r="E3" s="670"/>
      <c r="F3" s="670"/>
      <c r="G3" s="671"/>
      <c r="H3" s="299"/>
      <c r="J3" s="386" t="s">
        <v>399</v>
      </c>
      <c r="K3" s="304" t="s">
        <v>396</v>
      </c>
      <c r="L3" s="304" t="s">
        <v>779</v>
      </c>
      <c r="M3" s="304" t="s">
        <v>792</v>
      </c>
      <c r="N3" s="305" t="s">
        <v>398</v>
      </c>
      <c r="O3" s="504"/>
    </row>
    <row r="4" spans="1:16" ht="15.75" thickBot="1" x14ac:dyDescent="0.3">
      <c r="A4" s="299"/>
      <c r="B4" s="301"/>
      <c r="C4" s="26"/>
      <c r="D4" s="681"/>
      <c r="E4" s="681"/>
      <c r="F4" s="26"/>
      <c r="G4" s="302"/>
      <c r="H4" s="299"/>
      <c r="J4" s="386"/>
      <c r="K4" s="309"/>
      <c r="L4" s="309"/>
      <c r="M4" s="309"/>
      <c r="N4" s="310"/>
    </row>
    <row r="5" spans="1:16" ht="15.75" thickBot="1" x14ac:dyDescent="0.3">
      <c r="A5" s="299"/>
      <c r="B5" s="306"/>
      <c r="C5" s="672" t="s">
        <v>413</v>
      </c>
      <c r="D5" s="673"/>
      <c r="E5" s="673"/>
      <c r="F5" s="674"/>
      <c r="G5" s="307"/>
      <c r="H5" s="299"/>
      <c r="J5" s="387" t="s">
        <v>354</v>
      </c>
      <c r="K5" s="505">
        <f>'FY15 UFR Analysis'!E68</f>
        <v>57565.4244053859</v>
      </c>
      <c r="L5" s="505">
        <v>64000</v>
      </c>
      <c r="M5" s="506">
        <f>64000*(M17+1)</f>
        <v>66803.199999999997</v>
      </c>
      <c r="N5" s="310" t="s">
        <v>808</v>
      </c>
      <c r="O5" s="503"/>
    </row>
    <row r="6" spans="1:16" ht="15" x14ac:dyDescent="0.25">
      <c r="A6" s="299"/>
      <c r="B6" s="306"/>
      <c r="C6" s="311"/>
      <c r="D6" s="27" t="s">
        <v>400</v>
      </c>
      <c r="E6" s="27" t="s">
        <v>321</v>
      </c>
      <c r="F6" s="28" t="s">
        <v>188</v>
      </c>
      <c r="G6" s="307"/>
      <c r="H6" s="299"/>
      <c r="J6" s="387" t="s">
        <v>692</v>
      </c>
      <c r="K6" s="505">
        <f>'FY15 UFR Analysis'!P119</f>
        <v>35996.495295057597</v>
      </c>
      <c r="L6" s="505">
        <v>43500</v>
      </c>
      <c r="M6" s="506">
        <f>45000*(M17+1)</f>
        <v>46971</v>
      </c>
      <c r="N6" s="310" t="s">
        <v>809</v>
      </c>
      <c r="O6" s="503"/>
    </row>
    <row r="7" spans="1:16" ht="15" x14ac:dyDescent="0.25">
      <c r="A7" s="299"/>
      <c r="B7" s="306"/>
      <c r="C7" s="29" t="s">
        <v>354</v>
      </c>
      <c r="D7" s="507">
        <f>M5</f>
        <v>66803.199999999997</v>
      </c>
      <c r="E7" s="315">
        <v>1</v>
      </c>
      <c r="F7" s="316">
        <f>D7*E7</f>
        <v>66803.199999999997</v>
      </c>
      <c r="G7" s="307"/>
      <c r="H7" s="299"/>
      <c r="J7" s="387" t="s">
        <v>710</v>
      </c>
      <c r="K7" s="505">
        <f>'FY15 UFR Analysis'!H123</f>
        <v>46865.534305482637</v>
      </c>
      <c r="L7" s="343" t="s">
        <v>677</v>
      </c>
      <c r="M7" s="506">
        <f>50000*(M17+1)</f>
        <v>52190</v>
      </c>
      <c r="N7" s="310" t="s">
        <v>809</v>
      </c>
      <c r="O7" s="503"/>
    </row>
    <row r="8" spans="1:16" ht="15" x14ac:dyDescent="0.25">
      <c r="A8" s="299"/>
      <c r="B8" s="306"/>
      <c r="C8" s="30" t="s">
        <v>692</v>
      </c>
      <c r="D8" s="520">
        <f>M6</f>
        <v>46971</v>
      </c>
      <c r="E8" s="521">
        <v>1.25</v>
      </c>
      <c r="F8" s="520">
        <f>D8*E8</f>
        <v>58713.75</v>
      </c>
      <c r="G8" s="307"/>
      <c r="H8" s="299"/>
      <c r="J8" s="387" t="s">
        <v>781</v>
      </c>
      <c r="K8" s="505">
        <f>'FY15 UFR Analysis'!R111</f>
        <v>37217.596402802759</v>
      </c>
      <c r="L8" s="343" t="s">
        <v>677</v>
      </c>
      <c r="M8" s="506">
        <f>37218*(M17+1)</f>
        <v>38848.148400000005</v>
      </c>
      <c r="N8" s="310" t="s">
        <v>810</v>
      </c>
      <c r="O8" s="503"/>
    </row>
    <row r="9" spans="1:16" ht="15" x14ac:dyDescent="0.25">
      <c r="A9" s="299"/>
      <c r="B9" s="306"/>
      <c r="C9" s="542" t="s">
        <v>710</v>
      </c>
      <c r="D9" s="520">
        <f>M7</f>
        <v>52190</v>
      </c>
      <c r="E9" s="521">
        <v>1</v>
      </c>
      <c r="F9" s="520">
        <f t="shared" ref="F9:F10" si="0">D9*E9</f>
        <v>52190</v>
      </c>
      <c r="G9" s="307"/>
      <c r="H9" s="299"/>
      <c r="J9" s="387"/>
      <c r="K9" s="343"/>
      <c r="L9" s="343"/>
      <c r="M9" s="516"/>
      <c r="N9" s="310"/>
    </row>
    <row r="10" spans="1:16" ht="15" x14ac:dyDescent="0.25">
      <c r="A10" s="299"/>
      <c r="B10" s="306"/>
      <c r="C10" s="542" t="s">
        <v>781</v>
      </c>
      <c r="D10" s="520">
        <f>M8</f>
        <v>38848.148400000005</v>
      </c>
      <c r="E10" s="521">
        <v>0.5</v>
      </c>
      <c r="F10" s="520">
        <f t="shared" si="0"/>
        <v>19424.074200000003</v>
      </c>
      <c r="G10" s="307"/>
      <c r="H10" s="299"/>
      <c r="J10" s="388" t="s">
        <v>401</v>
      </c>
      <c r="K10" s="321"/>
      <c r="L10" s="321"/>
      <c r="M10" s="517"/>
      <c r="N10" s="310"/>
    </row>
    <row r="11" spans="1:16" ht="15" x14ac:dyDescent="0.25">
      <c r="A11" s="299"/>
      <c r="B11" s="306"/>
      <c r="C11" s="31" t="s">
        <v>402</v>
      </c>
      <c r="D11" s="508"/>
      <c r="E11" s="509">
        <f>SUM(E7:E10)</f>
        <v>3.75</v>
      </c>
      <c r="F11" s="522">
        <f>SUM(F7:F10)</f>
        <v>197131.02420000001</v>
      </c>
      <c r="G11" s="307"/>
      <c r="H11" s="299"/>
      <c r="J11" s="387" t="s">
        <v>403</v>
      </c>
      <c r="K11" s="325">
        <f>'FY15 UFR Analysis'!Q34</f>
        <v>0.23605030246447692</v>
      </c>
      <c r="L11" s="325">
        <v>0.21709999999999999</v>
      </c>
      <c r="M11" s="518">
        <f>K11</f>
        <v>0.23605030246447692</v>
      </c>
      <c r="N11" s="310" t="s">
        <v>811</v>
      </c>
    </row>
    <row r="12" spans="1:16" ht="12.75" x14ac:dyDescent="0.2">
      <c r="A12" s="299"/>
      <c r="B12" s="306"/>
      <c r="C12" s="323"/>
      <c r="D12" s="510"/>
      <c r="E12" s="510"/>
      <c r="F12" s="510"/>
      <c r="G12" s="307"/>
      <c r="H12" s="299"/>
      <c r="J12" s="389" t="s">
        <v>406</v>
      </c>
      <c r="K12" s="505">
        <v>67</v>
      </c>
      <c r="L12" s="505">
        <v>150</v>
      </c>
      <c r="M12" s="506">
        <f>150*(M17+1)</f>
        <v>156.57000000000002</v>
      </c>
      <c r="N12" s="310" t="s">
        <v>812</v>
      </c>
    </row>
    <row r="13" spans="1:16" ht="15" x14ac:dyDescent="0.25">
      <c r="A13" s="299"/>
      <c r="B13" s="306"/>
      <c r="C13" s="34" t="s">
        <v>403</v>
      </c>
      <c r="D13" s="510"/>
      <c r="E13" s="511">
        <f>M11</f>
        <v>0.23605030246447692</v>
      </c>
      <c r="F13" s="523">
        <f>F11*E13</f>
        <v>46532.837887542126</v>
      </c>
      <c r="G13" s="307"/>
      <c r="H13" s="299"/>
      <c r="J13" s="389" t="s">
        <v>407</v>
      </c>
      <c r="K13" s="505">
        <v>1453</v>
      </c>
      <c r="L13" s="505">
        <v>1456</v>
      </c>
      <c r="M13" s="506">
        <f>1456*(M17+1)</f>
        <v>1519.7728000000002</v>
      </c>
      <c r="N13" s="310" t="s">
        <v>813</v>
      </c>
    </row>
    <row r="14" spans="1:16" ht="12.75" x14ac:dyDescent="0.2">
      <c r="A14" s="299"/>
      <c r="B14" s="306"/>
      <c r="C14" s="323"/>
      <c r="D14" s="510"/>
      <c r="E14" s="510"/>
      <c r="F14" s="524"/>
      <c r="G14" s="307"/>
      <c r="H14" s="299"/>
      <c r="J14" s="389" t="s">
        <v>665</v>
      </c>
      <c r="K14" s="505">
        <f>'FY15 UFR Analysis'!AA69</f>
        <v>1289.1586998396572</v>
      </c>
      <c r="L14" s="505">
        <v>500</v>
      </c>
      <c r="M14" s="506">
        <f>1000*(M17+1)</f>
        <v>1043.8</v>
      </c>
      <c r="N14" s="310" t="s">
        <v>808</v>
      </c>
      <c r="P14" s="515"/>
    </row>
    <row r="15" spans="1:16" ht="15" x14ac:dyDescent="0.25">
      <c r="A15" s="299"/>
      <c r="B15" s="306"/>
      <c r="C15" s="31" t="s">
        <v>405</v>
      </c>
      <c r="D15" s="525"/>
      <c r="E15" s="525"/>
      <c r="F15" s="526">
        <f>F11+F13</f>
        <v>243663.86208754213</v>
      </c>
      <c r="G15" s="307"/>
      <c r="H15" s="299"/>
      <c r="J15" s="389" t="s">
        <v>409</v>
      </c>
      <c r="K15" s="325">
        <v>0.13389999999999999</v>
      </c>
      <c r="L15" s="330">
        <v>0.12</v>
      </c>
      <c r="M15" s="519">
        <f>E20</f>
        <v>0.12</v>
      </c>
      <c r="N15" s="310" t="s">
        <v>393</v>
      </c>
    </row>
    <row r="16" spans="1:16" ht="15" x14ac:dyDescent="0.25">
      <c r="A16" s="299"/>
      <c r="B16" s="306"/>
      <c r="C16" s="34" t="s">
        <v>406</v>
      </c>
      <c r="D16" s="510"/>
      <c r="E16" s="527">
        <f>M12</f>
        <v>156.57000000000002</v>
      </c>
      <c r="F16" s="528">
        <f>E16*E11</f>
        <v>587.13750000000005</v>
      </c>
      <c r="G16" s="307"/>
      <c r="H16" s="299"/>
      <c r="J16" s="553" t="s">
        <v>794</v>
      </c>
      <c r="K16" s="325"/>
      <c r="L16" s="330"/>
      <c r="M16" s="554">
        <v>6.3E-3</v>
      </c>
      <c r="N16" s="555" t="s">
        <v>793</v>
      </c>
    </row>
    <row r="17" spans="1:16" ht="15" x14ac:dyDescent="0.25">
      <c r="A17" s="299"/>
      <c r="B17" s="327"/>
      <c r="C17" s="298" t="s">
        <v>407</v>
      </c>
      <c r="D17" s="510"/>
      <c r="E17" s="527">
        <f>M13</f>
        <v>1519.7728000000002</v>
      </c>
      <c r="F17" s="528">
        <f>E17*E11</f>
        <v>5699.148000000001</v>
      </c>
      <c r="G17" s="329"/>
      <c r="H17" s="299"/>
      <c r="J17" s="389" t="s">
        <v>790</v>
      </c>
      <c r="K17" s="325" t="e">
        <f>#REF!</f>
        <v>#REF!</v>
      </c>
      <c r="L17" s="325">
        <v>4.3799999999999999E-2</v>
      </c>
      <c r="M17" s="518">
        <v>4.3799999999999999E-2</v>
      </c>
      <c r="N17" s="310" t="s">
        <v>667</v>
      </c>
    </row>
    <row r="18" spans="1:16" ht="15.75" thickBot="1" x14ac:dyDescent="0.3">
      <c r="A18" s="299"/>
      <c r="B18" s="306"/>
      <c r="C18" s="34" t="s">
        <v>408</v>
      </c>
      <c r="D18" s="510"/>
      <c r="E18" s="527">
        <f>M14</f>
        <v>1043.8</v>
      </c>
      <c r="F18" s="529">
        <f>E18*E11</f>
        <v>3914.25</v>
      </c>
      <c r="G18" s="307"/>
      <c r="H18" s="299"/>
      <c r="J18" s="552" t="s">
        <v>791</v>
      </c>
      <c r="K18" s="342">
        <f>E22</f>
        <v>2.3531493276716206E-2</v>
      </c>
      <c r="L18" s="342">
        <v>2.6800000000000001E-2</v>
      </c>
      <c r="M18" s="342">
        <f>'Fall 2018'!BQ23</f>
        <v>2.3531493276716206E-2</v>
      </c>
      <c r="N18" s="331" t="s">
        <v>789</v>
      </c>
    </row>
    <row r="19" spans="1:16" ht="15" x14ac:dyDescent="0.25">
      <c r="A19" s="299"/>
      <c r="B19" s="306"/>
      <c r="C19" s="31" t="s">
        <v>411</v>
      </c>
      <c r="D19" s="525"/>
      <c r="E19" s="525"/>
      <c r="F19" s="528">
        <f>SUM(F15:F18)</f>
        <v>253864.39758754213</v>
      </c>
      <c r="G19" s="307"/>
      <c r="H19" s="299"/>
      <c r="I19" s="338"/>
    </row>
    <row r="20" spans="1:16" ht="15.75" thickBot="1" x14ac:dyDescent="0.3">
      <c r="A20" s="299"/>
      <c r="B20" s="306"/>
      <c r="C20" s="41" t="s">
        <v>412</v>
      </c>
      <c r="D20" s="530"/>
      <c r="E20" s="531">
        <f>'Pivot Tables'!$H$42</f>
        <v>0.12</v>
      </c>
      <c r="F20" s="532">
        <f>F19*E20</f>
        <v>30463.727710505056</v>
      </c>
      <c r="G20" s="307"/>
      <c r="H20" s="299"/>
      <c r="I20" s="338"/>
      <c r="J20" s="575"/>
      <c r="K20" s="576"/>
      <c r="L20" s="576"/>
      <c r="M20" s="576"/>
      <c r="N20" s="576"/>
      <c r="O20" s="576"/>
      <c r="P20" s="576"/>
    </row>
    <row r="21" spans="1:16" ht="19.5" thickTop="1" x14ac:dyDescent="0.3">
      <c r="A21" s="299"/>
      <c r="B21" s="306"/>
      <c r="C21" s="34" t="s">
        <v>678</v>
      </c>
      <c r="D21" s="34"/>
      <c r="E21" s="34"/>
      <c r="F21" s="43">
        <f>SUM(F19:F20)</f>
        <v>284328.12529804721</v>
      </c>
      <c r="G21" s="307"/>
      <c r="H21" s="299"/>
      <c r="I21" s="339"/>
      <c r="J21" s="577"/>
      <c r="K21" s="578"/>
      <c r="L21" s="578"/>
      <c r="M21" s="578"/>
      <c r="N21" s="579"/>
      <c r="O21" s="578"/>
      <c r="P21" s="576"/>
    </row>
    <row r="22" spans="1:16" ht="18.75" x14ac:dyDescent="0.3">
      <c r="A22" s="299"/>
      <c r="B22" s="306"/>
      <c r="C22" s="44" t="str">
        <f>J18</f>
        <v>CAF (FY20 Rate Review)</v>
      </c>
      <c r="D22" s="323"/>
      <c r="E22" s="35">
        <f>M18</f>
        <v>2.3531493276716206E-2</v>
      </c>
      <c r="F22" s="43">
        <f>F21*(E22+1)</f>
        <v>291018.7906668795</v>
      </c>
      <c r="G22" s="307"/>
      <c r="H22" s="299"/>
      <c r="I22" s="338"/>
      <c r="J22" s="577"/>
      <c r="K22" s="578"/>
      <c r="L22" s="578"/>
      <c r="M22" s="578"/>
      <c r="N22" s="579"/>
      <c r="O22" s="578"/>
      <c r="P22" s="576"/>
    </row>
    <row r="23" spans="1:16" ht="19.5" thickBot="1" x14ac:dyDescent="0.35">
      <c r="A23" s="299"/>
      <c r="B23" s="306"/>
      <c r="C23" s="543" t="s">
        <v>795</v>
      </c>
      <c r="D23" s="323"/>
      <c r="E23" s="35">
        <f>M16</f>
        <v>6.3E-3</v>
      </c>
      <c r="F23" s="43">
        <f>F11*(E22+1)*(E23)</f>
        <v>1271.1498128947451</v>
      </c>
      <c r="G23" s="307"/>
      <c r="H23" s="299"/>
      <c r="I23" s="338"/>
      <c r="J23" s="577"/>
      <c r="K23" s="578"/>
      <c r="L23" s="578"/>
      <c r="M23" s="578"/>
      <c r="N23" s="579"/>
      <c r="O23" s="578"/>
      <c r="P23" s="576"/>
    </row>
    <row r="24" spans="1:16" ht="19.5" thickBot="1" x14ac:dyDescent="0.35">
      <c r="A24" s="299"/>
      <c r="B24" s="327"/>
      <c r="C24" s="44" t="s">
        <v>664</v>
      </c>
      <c r="D24" s="328"/>
      <c r="E24" s="328"/>
      <c r="F24" s="273">
        <f>(F22+F23)/12</f>
        <v>24357.49503998119</v>
      </c>
      <c r="G24" s="329"/>
      <c r="H24" s="299"/>
      <c r="I24" s="338"/>
      <c r="J24" s="580"/>
      <c r="K24" s="578"/>
      <c r="L24" s="578"/>
      <c r="M24" s="578"/>
      <c r="N24" s="579"/>
      <c r="O24" s="578"/>
      <c r="P24" s="576"/>
    </row>
    <row r="25" spans="1:16" ht="19.5" thickBot="1" x14ac:dyDescent="0.35">
      <c r="A25" s="299"/>
      <c r="B25" s="682"/>
      <c r="C25" s="683"/>
      <c r="D25" s="683"/>
      <c r="E25" s="683"/>
      <c r="F25" s="683"/>
      <c r="G25" s="335"/>
      <c r="H25" s="299"/>
      <c r="J25" s="577"/>
      <c r="K25" s="578"/>
      <c r="L25" s="578"/>
      <c r="M25" s="578"/>
      <c r="N25" s="579"/>
      <c r="O25" s="578"/>
      <c r="P25" s="576"/>
    </row>
    <row r="26" spans="1:16" ht="15.6" customHeight="1" thickBot="1" x14ac:dyDescent="0.35">
      <c r="A26" s="299"/>
      <c r="H26" s="299"/>
      <c r="J26" s="577"/>
      <c r="K26" s="578"/>
      <c r="L26" s="578"/>
      <c r="M26" s="578"/>
      <c r="N26" s="579"/>
      <c r="O26" s="578"/>
      <c r="P26" s="576"/>
    </row>
    <row r="27" spans="1:16" ht="19.5" thickBot="1" x14ac:dyDescent="0.35">
      <c r="B27" s="669" t="s">
        <v>680</v>
      </c>
      <c r="C27" s="670"/>
      <c r="D27" s="670"/>
      <c r="E27" s="670"/>
      <c r="F27" s="670"/>
      <c r="G27" s="671"/>
      <c r="J27" s="577"/>
      <c r="K27" s="578"/>
      <c r="L27" s="578"/>
      <c r="M27" s="578"/>
      <c r="N27" s="579"/>
      <c r="O27" s="578"/>
      <c r="P27" s="576"/>
    </row>
    <row r="28" spans="1:16" ht="19.5" thickBot="1" x14ac:dyDescent="0.35">
      <c r="B28" s="306"/>
      <c r="C28" s="672" t="s">
        <v>414</v>
      </c>
      <c r="D28" s="673"/>
      <c r="E28" s="673"/>
      <c r="F28" s="674"/>
      <c r="G28" s="307"/>
      <c r="J28" s="577"/>
      <c r="K28" s="578"/>
      <c r="L28" s="578"/>
      <c r="M28" s="578"/>
      <c r="N28" s="579"/>
      <c r="O28" s="578"/>
      <c r="P28" s="576"/>
    </row>
    <row r="29" spans="1:16" ht="18.75" x14ac:dyDescent="0.3">
      <c r="B29" s="306"/>
      <c r="C29" s="311"/>
      <c r="D29" s="27" t="s">
        <v>400</v>
      </c>
      <c r="E29" s="27" t="s">
        <v>321</v>
      </c>
      <c r="F29" s="28" t="s">
        <v>188</v>
      </c>
      <c r="G29" s="307"/>
      <c r="J29" s="577"/>
      <c r="K29" s="578"/>
      <c r="L29" s="578"/>
      <c r="M29" s="578"/>
      <c r="N29" s="579"/>
      <c r="O29" s="578"/>
      <c r="P29" s="576"/>
    </row>
    <row r="30" spans="1:16" ht="18.75" x14ac:dyDescent="0.3">
      <c r="B30" s="306"/>
      <c r="C30" s="29" t="s">
        <v>354</v>
      </c>
      <c r="D30" s="507">
        <f>M5</f>
        <v>66803.199999999997</v>
      </c>
      <c r="E30" s="315">
        <v>1.1499999999999999</v>
      </c>
      <c r="F30" s="316">
        <f>D30*E30</f>
        <v>76823.679999999993</v>
      </c>
      <c r="G30" s="307"/>
      <c r="J30" s="577"/>
      <c r="K30" s="578"/>
      <c r="L30" s="578"/>
      <c r="M30" s="578"/>
      <c r="N30" s="579"/>
      <c r="O30" s="578"/>
      <c r="P30" s="576"/>
    </row>
    <row r="31" spans="1:16" ht="18.75" x14ac:dyDescent="0.3">
      <c r="B31" s="306"/>
      <c r="C31" s="30" t="s">
        <v>692</v>
      </c>
      <c r="D31" s="520">
        <f>M6</f>
        <v>46971</v>
      </c>
      <c r="E31" s="521">
        <v>1.95</v>
      </c>
      <c r="F31" s="520">
        <f t="shared" ref="F31:F33" si="1">D31*E31</f>
        <v>91593.45</v>
      </c>
      <c r="G31" s="307"/>
      <c r="J31" s="577"/>
      <c r="K31" s="578"/>
      <c r="L31" s="578"/>
      <c r="M31" s="578"/>
      <c r="N31" s="579"/>
      <c r="O31" s="578"/>
      <c r="P31" s="576"/>
    </row>
    <row r="32" spans="1:16" ht="18.75" x14ac:dyDescent="0.3">
      <c r="B32" s="306"/>
      <c r="C32" s="542" t="s">
        <v>710</v>
      </c>
      <c r="D32" s="520">
        <f>M7</f>
        <v>52190</v>
      </c>
      <c r="E32" s="521">
        <v>1</v>
      </c>
      <c r="F32" s="520">
        <f t="shared" si="1"/>
        <v>52190</v>
      </c>
      <c r="G32" s="307"/>
      <c r="J32" s="577"/>
      <c r="K32" s="578"/>
      <c r="L32" s="578"/>
      <c r="M32" s="578"/>
      <c r="N32" s="579"/>
      <c r="O32" s="578"/>
      <c r="P32" s="576"/>
    </row>
    <row r="33" spans="2:16" ht="18.75" x14ac:dyDescent="0.3">
      <c r="B33" s="306"/>
      <c r="C33" s="542" t="s">
        <v>781</v>
      </c>
      <c r="D33" s="520">
        <f>M8</f>
        <v>38848.148400000005</v>
      </c>
      <c r="E33" s="521">
        <v>0.5</v>
      </c>
      <c r="F33" s="520">
        <f t="shared" si="1"/>
        <v>19424.074200000003</v>
      </c>
      <c r="G33" s="307"/>
      <c r="J33" s="577"/>
      <c r="K33" s="578"/>
      <c r="L33" s="578"/>
      <c r="M33" s="578"/>
      <c r="N33" s="579"/>
      <c r="O33" s="578"/>
      <c r="P33" s="576"/>
    </row>
    <row r="34" spans="2:16" ht="18.75" x14ac:dyDescent="0.3">
      <c r="B34" s="327"/>
      <c r="C34" s="328"/>
      <c r="D34" s="533"/>
      <c r="E34" s="533"/>
      <c r="F34" s="533"/>
      <c r="G34" s="329"/>
      <c r="J34" s="577"/>
      <c r="K34" s="578"/>
      <c r="L34" s="578"/>
      <c r="M34" s="578"/>
      <c r="N34" s="579"/>
      <c r="O34" s="578"/>
      <c r="P34" s="576"/>
    </row>
    <row r="35" spans="2:16" ht="18.75" x14ac:dyDescent="0.3">
      <c r="B35" s="306"/>
      <c r="C35" s="31" t="s">
        <v>402</v>
      </c>
      <c r="D35" s="508"/>
      <c r="E35" s="509">
        <f>SUM(E30:E33)</f>
        <v>4.5999999999999996</v>
      </c>
      <c r="F35" s="522">
        <f>SUM(F30:F33)</f>
        <v>240031.20420000001</v>
      </c>
      <c r="G35" s="307"/>
      <c r="J35" s="577"/>
      <c r="K35" s="578"/>
      <c r="L35" s="578"/>
      <c r="M35" s="578"/>
      <c r="N35" s="579"/>
      <c r="O35" s="578"/>
      <c r="P35" s="576"/>
    </row>
    <row r="36" spans="2:16" ht="18.75" x14ac:dyDescent="0.3">
      <c r="B36" s="306"/>
      <c r="C36" s="323"/>
      <c r="D36" s="510"/>
      <c r="E36" s="510"/>
      <c r="F36" s="510"/>
      <c r="G36" s="307"/>
      <c r="J36" s="577"/>
      <c r="K36" s="578"/>
      <c r="L36" s="578"/>
      <c r="M36" s="578"/>
      <c r="N36" s="579"/>
      <c r="O36" s="578"/>
      <c r="P36" s="576"/>
    </row>
    <row r="37" spans="2:16" ht="18.75" x14ac:dyDescent="0.3">
      <c r="B37" s="306"/>
      <c r="C37" s="34" t="s">
        <v>403</v>
      </c>
      <c r="D37" s="510"/>
      <c r="E37" s="511">
        <f>M11</f>
        <v>0.23605030246447692</v>
      </c>
      <c r="F37" s="523">
        <f>F35*E37</f>
        <v>56659.438352322628</v>
      </c>
      <c r="G37" s="307"/>
      <c r="J37" s="577"/>
      <c r="K37" s="578"/>
      <c r="L37" s="578"/>
      <c r="M37" s="578"/>
      <c r="N37" s="579"/>
      <c r="O37" s="578"/>
      <c r="P37" s="576"/>
    </row>
    <row r="38" spans="2:16" ht="18.75" x14ac:dyDescent="0.3">
      <c r="B38" s="306"/>
      <c r="C38" s="323"/>
      <c r="D38" s="510"/>
      <c r="E38" s="510"/>
      <c r="F38" s="524"/>
      <c r="G38" s="307"/>
      <c r="J38" s="577"/>
      <c r="K38" s="578"/>
      <c r="L38" s="578"/>
      <c r="M38" s="578"/>
      <c r="N38" s="579"/>
      <c r="O38" s="578"/>
      <c r="P38" s="576"/>
    </row>
    <row r="39" spans="2:16" ht="18.75" x14ac:dyDescent="0.3">
      <c r="B39" s="306"/>
      <c r="C39" s="31" t="s">
        <v>405</v>
      </c>
      <c r="D39" s="525"/>
      <c r="E39" s="525"/>
      <c r="F39" s="526">
        <f>F35+F37</f>
        <v>296690.64255232265</v>
      </c>
      <c r="G39" s="307"/>
      <c r="J39" s="577"/>
      <c r="K39" s="578"/>
      <c r="L39" s="578"/>
      <c r="M39" s="578"/>
      <c r="N39" s="579"/>
      <c r="O39" s="578"/>
      <c r="P39" s="576"/>
    </row>
    <row r="40" spans="2:16" ht="18.75" x14ac:dyDescent="0.3">
      <c r="B40" s="327"/>
      <c r="C40" s="34" t="s">
        <v>406</v>
      </c>
      <c r="D40" s="510"/>
      <c r="E40" s="527">
        <f>M12</f>
        <v>156.57000000000002</v>
      </c>
      <c r="F40" s="528">
        <f>E40*E35</f>
        <v>720.22200000000009</v>
      </c>
      <c r="G40" s="329"/>
      <c r="J40" s="577"/>
      <c r="K40" s="578"/>
      <c r="L40" s="578"/>
      <c r="M40" s="578"/>
      <c r="N40" s="579"/>
      <c r="O40" s="578"/>
      <c r="P40" s="576"/>
    </row>
    <row r="41" spans="2:16" ht="18.75" x14ac:dyDescent="0.3">
      <c r="B41" s="327"/>
      <c r="C41" s="298" t="s">
        <v>407</v>
      </c>
      <c r="D41" s="510"/>
      <c r="E41" s="527">
        <f>M13</f>
        <v>1519.7728000000002</v>
      </c>
      <c r="F41" s="528">
        <f>E41*E35</f>
        <v>6990.9548800000002</v>
      </c>
      <c r="G41" s="329"/>
      <c r="J41" s="577"/>
      <c r="K41" s="578"/>
      <c r="L41" s="578"/>
      <c r="M41" s="578"/>
      <c r="N41" s="579"/>
      <c r="O41" s="578"/>
      <c r="P41" s="576"/>
    </row>
    <row r="42" spans="2:16" ht="18.75" x14ac:dyDescent="0.3">
      <c r="B42" s="306"/>
      <c r="C42" s="34" t="s">
        <v>408</v>
      </c>
      <c r="D42" s="510"/>
      <c r="E42" s="527">
        <f>M14</f>
        <v>1043.8</v>
      </c>
      <c r="F42" s="529">
        <f>E42*E35</f>
        <v>4801.4799999999996</v>
      </c>
      <c r="G42" s="307"/>
      <c r="J42" s="577"/>
      <c r="K42" s="578"/>
      <c r="L42" s="578"/>
      <c r="M42" s="578"/>
      <c r="N42" s="579"/>
      <c r="O42" s="578"/>
      <c r="P42" s="576"/>
    </row>
    <row r="43" spans="2:16" ht="18.75" x14ac:dyDescent="0.3">
      <c r="B43" s="306"/>
      <c r="C43" s="31" t="s">
        <v>411</v>
      </c>
      <c r="D43" s="525"/>
      <c r="E43" s="525"/>
      <c r="F43" s="528">
        <f>SUM(F39:F42)</f>
        <v>309203.29943232262</v>
      </c>
      <c r="G43" s="307"/>
      <c r="J43" s="577"/>
      <c r="K43" s="578"/>
      <c r="L43" s="578"/>
      <c r="M43" s="578"/>
      <c r="N43" s="579"/>
      <c r="O43" s="578"/>
      <c r="P43" s="576"/>
    </row>
    <row r="44" spans="2:16" ht="19.5" thickBot="1" x14ac:dyDescent="0.35">
      <c r="B44" s="306"/>
      <c r="C44" s="41" t="s">
        <v>412</v>
      </c>
      <c r="D44" s="530"/>
      <c r="E44" s="531">
        <f>'Pivot Tables'!$H$42</f>
        <v>0.12</v>
      </c>
      <c r="F44" s="532">
        <f>F43*E44</f>
        <v>37104.395931878709</v>
      </c>
      <c r="G44" s="307"/>
      <c r="J44" s="580"/>
      <c r="K44" s="578"/>
      <c r="L44" s="578"/>
      <c r="M44" s="578"/>
      <c r="N44" s="579"/>
      <c r="O44" s="578"/>
      <c r="P44" s="576"/>
    </row>
    <row r="45" spans="2:16" ht="19.5" thickTop="1" x14ac:dyDescent="0.3">
      <c r="B45" s="306"/>
      <c r="C45" s="34" t="s">
        <v>678</v>
      </c>
      <c r="D45" s="34"/>
      <c r="E45" s="34"/>
      <c r="F45" s="43">
        <f>SUM(F43:F44)</f>
        <v>346307.69536420132</v>
      </c>
      <c r="G45" s="307"/>
      <c r="J45" s="577"/>
      <c r="K45" s="578"/>
      <c r="L45" s="578"/>
      <c r="M45" s="578"/>
      <c r="N45" s="579"/>
      <c r="O45" s="578"/>
      <c r="P45" s="576"/>
    </row>
    <row r="46" spans="2:16" ht="18.75" x14ac:dyDescent="0.3">
      <c r="B46" s="306"/>
      <c r="C46" s="44" t="str">
        <f>J18</f>
        <v>CAF (FY20 Rate Review)</v>
      </c>
      <c r="D46" s="323"/>
      <c r="E46" s="35">
        <f>E22</f>
        <v>2.3531493276716206E-2</v>
      </c>
      <c r="F46" s="43">
        <f>F45*(E46+1)</f>
        <v>354456.83256933908</v>
      </c>
      <c r="G46" s="307"/>
      <c r="J46" s="577"/>
      <c r="K46" s="578"/>
      <c r="L46" s="578"/>
      <c r="M46" s="578"/>
      <c r="N46" s="579"/>
      <c r="O46" s="578"/>
      <c r="P46" s="576"/>
    </row>
    <row r="47" spans="2:16" ht="19.5" thickBot="1" x14ac:dyDescent="0.35">
      <c r="B47" s="306"/>
      <c r="C47" s="543" t="str">
        <f>C23</f>
        <v>PFMLA Trust Contribution</v>
      </c>
      <c r="D47" s="323"/>
      <c r="E47" s="35">
        <f>M16</f>
        <v>6.3E-3</v>
      </c>
      <c r="F47" s="43">
        <f>F35*(E46+1)*E47</f>
        <v>1547.7808302673566</v>
      </c>
      <c r="G47" s="307"/>
      <c r="J47" s="577"/>
      <c r="K47" s="578"/>
      <c r="L47" s="578"/>
      <c r="M47" s="578"/>
      <c r="N47" s="579"/>
      <c r="O47" s="578"/>
      <c r="P47" s="576"/>
    </row>
    <row r="48" spans="2:16" ht="19.5" thickBot="1" x14ac:dyDescent="0.35">
      <c r="B48" s="327"/>
      <c r="C48" s="44" t="s">
        <v>664</v>
      </c>
      <c r="D48" s="328"/>
      <c r="E48" s="328"/>
      <c r="F48" s="273">
        <f>(F46+F47)/12</f>
        <v>29667.051116633869</v>
      </c>
      <c r="G48" s="329"/>
      <c r="J48" s="577"/>
      <c r="K48" s="578"/>
      <c r="L48" s="578"/>
      <c r="M48" s="578"/>
      <c r="N48" s="579"/>
      <c r="O48" s="578"/>
      <c r="P48" s="576"/>
    </row>
    <row r="49" spans="2:16" ht="19.5" thickBot="1" x14ac:dyDescent="0.35">
      <c r="B49" s="333"/>
      <c r="C49" s="45"/>
      <c r="D49" s="334"/>
      <c r="E49" s="334"/>
      <c r="F49" s="46"/>
      <c r="G49" s="335"/>
      <c r="J49" s="577"/>
      <c r="K49" s="578"/>
      <c r="L49" s="578"/>
      <c r="M49" s="578"/>
      <c r="N49" s="579"/>
      <c r="O49" s="578"/>
      <c r="P49" s="576"/>
    </row>
    <row r="50" spans="2:16" ht="19.5" thickBot="1" x14ac:dyDescent="0.35">
      <c r="B50" s="323"/>
      <c r="C50" s="44"/>
      <c r="D50" s="323"/>
      <c r="E50" s="323"/>
      <c r="F50" s="377"/>
      <c r="G50" s="323"/>
      <c r="J50" s="577"/>
      <c r="K50" s="578"/>
      <c r="L50" s="578"/>
      <c r="M50" s="578"/>
      <c r="N50" s="579"/>
      <c r="O50" s="578"/>
      <c r="P50" s="576"/>
    </row>
    <row r="51" spans="2:16" ht="19.5" thickBot="1" x14ac:dyDescent="0.35">
      <c r="B51" s="669" t="s">
        <v>680</v>
      </c>
      <c r="C51" s="670"/>
      <c r="D51" s="670"/>
      <c r="E51" s="670"/>
      <c r="F51" s="670"/>
      <c r="G51" s="671"/>
      <c r="J51" s="577"/>
      <c r="K51" s="578"/>
      <c r="L51" s="578"/>
      <c r="M51" s="578"/>
      <c r="N51" s="579"/>
      <c r="O51" s="578"/>
      <c r="P51" s="576"/>
    </row>
    <row r="52" spans="2:16" ht="13.9" customHeight="1" thickBot="1" x14ac:dyDescent="0.35">
      <c r="B52" s="323"/>
      <c r="C52" s="44"/>
      <c r="D52" s="323"/>
      <c r="E52" s="323"/>
      <c r="F52" s="377"/>
      <c r="G52" s="323"/>
      <c r="J52" s="577"/>
      <c r="K52" s="578"/>
      <c r="L52" s="578"/>
      <c r="M52" s="578"/>
      <c r="N52" s="579"/>
      <c r="O52" s="578"/>
      <c r="P52" s="576"/>
    </row>
    <row r="53" spans="2:16" ht="15.6" customHeight="1" thickBot="1" x14ac:dyDescent="0.35">
      <c r="B53" s="323"/>
      <c r="C53" s="672" t="s">
        <v>415</v>
      </c>
      <c r="D53" s="673"/>
      <c r="E53" s="673"/>
      <c r="F53" s="674"/>
      <c r="G53" s="307"/>
      <c r="J53" s="577"/>
      <c r="K53" s="578"/>
      <c r="L53" s="578"/>
      <c r="M53" s="578"/>
      <c r="N53" s="579"/>
      <c r="O53" s="578"/>
      <c r="P53" s="576"/>
    </row>
    <row r="54" spans="2:16" ht="18.75" x14ac:dyDescent="0.3">
      <c r="B54" s="323"/>
      <c r="C54" s="311"/>
      <c r="D54" s="27" t="s">
        <v>400</v>
      </c>
      <c r="E54" s="27" t="s">
        <v>321</v>
      </c>
      <c r="F54" s="28" t="s">
        <v>188</v>
      </c>
      <c r="G54" s="307"/>
      <c r="J54" s="577"/>
      <c r="K54" s="578"/>
      <c r="L54" s="578"/>
      <c r="M54" s="578"/>
      <c r="N54" s="579"/>
      <c r="O54" s="578"/>
      <c r="P54" s="576"/>
    </row>
    <row r="55" spans="2:16" ht="18.75" x14ac:dyDescent="0.3">
      <c r="B55" s="323"/>
      <c r="C55" s="29" t="s">
        <v>354</v>
      </c>
      <c r="D55" s="507">
        <f>M5</f>
        <v>66803.199999999997</v>
      </c>
      <c r="E55" s="315">
        <v>1.3</v>
      </c>
      <c r="F55" s="316">
        <f>D55*E55</f>
        <v>86844.160000000003</v>
      </c>
      <c r="G55" s="307"/>
      <c r="J55" s="577"/>
      <c r="K55" s="578"/>
      <c r="L55" s="578"/>
      <c r="M55" s="578"/>
      <c r="N55" s="579"/>
      <c r="O55" s="578"/>
      <c r="P55" s="576"/>
    </row>
    <row r="56" spans="2:16" ht="18.75" x14ac:dyDescent="0.3">
      <c r="B56" s="323"/>
      <c r="C56" s="30" t="s">
        <v>692</v>
      </c>
      <c r="D56" s="520">
        <f>M6</f>
        <v>46971</v>
      </c>
      <c r="E56" s="521">
        <v>2.6</v>
      </c>
      <c r="F56" s="520">
        <f t="shared" ref="F56:F58" si="2">D56*E56</f>
        <v>122124.6</v>
      </c>
      <c r="G56" s="307"/>
      <c r="J56" s="577"/>
      <c r="K56" s="578"/>
      <c r="L56" s="578"/>
      <c r="M56" s="578"/>
      <c r="N56" s="579"/>
      <c r="O56" s="578"/>
      <c r="P56" s="576"/>
    </row>
    <row r="57" spans="2:16" ht="18.75" x14ac:dyDescent="0.3">
      <c r="B57" s="323"/>
      <c r="C57" s="542" t="s">
        <v>710</v>
      </c>
      <c r="D57" s="520">
        <f>M7</f>
        <v>52190</v>
      </c>
      <c r="E57" s="521">
        <v>1</v>
      </c>
      <c r="F57" s="520">
        <f t="shared" si="2"/>
        <v>52190</v>
      </c>
      <c r="G57" s="307"/>
      <c r="J57" s="577"/>
      <c r="K57" s="578"/>
      <c r="L57" s="578"/>
      <c r="M57" s="578"/>
      <c r="N57" s="579"/>
      <c r="O57" s="578"/>
      <c r="P57" s="576"/>
    </row>
    <row r="58" spans="2:16" ht="18.75" x14ac:dyDescent="0.3">
      <c r="B58" s="323"/>
      <c r="C58" s="542" t="s">
        <v>781</v>
      </c>
      <c r="D58" s="520">
        <f>M8</f>
        <v>38848.148400000005</v>
      </c>
      <c r="E58" s="521">
        <v>0.5</v>
      </c>
      <c r="F58" s="520">
        <f t="shared" si="2"/>
        <v>19424.074200000003</v>
      </c>
      <c r="G58" s="307"/>
      <c r="J58" s="577"/>
      <c r="K58" s="578"/>
      <c r="L58" s="578"/>
      <c r="M58" s="578"/>
      <c r="N58" s="579"/>
      <c r="O58" s="578"/>
      <c r="P58" s="576"/>
    </row>
    <row r="59" spans="2:16" ht="18.75" x14ac:dyDescent="0.3">
      <c r="B59" s="323"/>
      <c r="C59" s="328"/>
      <c r="D59" s="533"/>
      <c r="E59" s="533"/>
      <c r="F59" s="533"/>
      <c r="G59" s="329"/>
      <c r="J59" s="577"/>
      <c r="K59" s="578"/>
      <c r="L59" s="578"/>
      <c r="M59" s="578"/>
      <c r="N59" s="579"/>
      <c r="O59" s="578"/>
      <c r="P59" s="576"/>
    </row>
    <row r="60" spans="2:16" ht="18.75" x14ac:dyDescent="0.3">
      <c r="B60" s="323"/>
      <c r="C60" s="31" t="s">
        <v>402</v>
      </c>
      <c r="D60" s="508"/>
      <c r="E60" s="509">
        <f>SUM(E55:E58)</f>
        <v>5.4</v>
      </c>
      <c r="F60" s="522">
        <f>SUM(F55:F58)</f>
        <v>280582.83420000004</v>
      </c>
      <c r="G60" s="307"/>
      <c r="J60" s="577"/>
      <c r="K60" s="578"/>
      <c r="L60" s="578"/>
      <c r="M60" s="578"/>
      <c r="N60" s="579"/>
      <c r="O60" s="578"/>
      <c r="P60" s="576"/>
    </row>
    <row r="61" spans="2:16" ht="18.75" x14ac:dyDescent="0.3">
      <c r="B61" s="323"/>
      <c r="C61" s="323"/>
      <c r="D61" s="510"/>
      <c r="E61" s="510"/>
      <c r="F61" s="510"/>
      <c r="G61" s="307"/>
      <c r="J61" s="577"/>
      <c r="K61" s="578"/>
      <c r="L61" s="578"/>
      <c r="M61" s="581"/>
      <c r="N61" s="582"/>
      <c r="O61" s="578"/>
      <c r="P61" s="576"/>
    </row>
    <row r="62" spans="2:16" ht="18.75" x14ac:dyDescent="0.3">
      <c r="B62" s="323"/>
      <c r="C62" s="34" t="s">
        <v>403</v>
      </c>
      <c r="D62" s="510"/>
      <c r="E62" s="511">
        <f>M11</f>
        <v>0.23605030246447692</v>
      </c>
      <c r="F62" s="523">
        <f>F60*E62</f>
        <v>66231.662879250187</v>
      </c>
      <c r="G62" s="307"/>
      <c r="J62" s="577"/>
      <c r="K62" s="578"/>
      <c r="L62" s="578"/>
      <c r="M62" s="578"/>
      <c r="N62" s="582"/>
      <c r="O62" s="578"/>
      <c r="P62" s="576"/>
    </row>
    <row r="63" spans="2:16" ht="18.75" x14ac:dyDescent="0.3">
      <c r="B63" s="323"/>
      <c r="C63" s="323"/>
      <c r="D63" s="510"/>
      <c r="E63" s="510"/>
      <c r="F63" s="524"/>
      <c r="G63" s="307"/>
      <c r="J63" s="577"/>
      <c r="K63" s="578"/>
      <c r="L63" s="578"/>
      <c r="M63" s="578"/>
      <c r="N63" s="582"/>
      <c r="O63" s="578"/>
      <c r="P63" s="576"/>
    </row>
    <row r="64" spans="2:16" ht="18.75" x14ac:dyDescent="0.3">
      <c r="B64" s="323"/>
      <c r="C64" s="31" t="s">
        <v>405</v>
      </c>
      <c r="D64" s="525"/>
      <c r="E64" s="525"/>
      <c r="F64" s="526">
        <f>F60+F62</f>
        <v>346814.49707925023</v>
      </c>
      <c r="G64" s="307"/>
      <c r="J64" s="577"/>
      <c r="K64" s="578"/>
      <c r="L64" s="578"/>
      <c r="M64" s="578"/>
      <c r="N64" s="579"/>
      <c r="O64" s="578"/>
      <c r="P64" s="576"/>
    </row>
    <row r="65" spans="2:16" ht="18.75" x14ac:dyDescent="0.3">
      <c r="B65" s="323"/>
      <c r="C65" s="34" t="s">
        <v>406</v>
      </c>
      <c r="D65" s="510"/>
      <c r="E65" s="527">
        <f>M12</f>
        <v>156.57000000000002</v>
      </c>
      <c r="F65" s="528">
        <f>E65*E60</f>
        <v>845.47800000000018</v>
      </c>
      <c r="G65" s="329"/>
      <c r="J65" s="580"/>
      <c r="K65" s="578"/>
      <c r="L65" s="578"/>
      <c r="M65" s="578"/>
      <c r="N65" s="579"/>
      <c r="O65" s="578"/>
      <c r="P65" s="576"/>
    </row>
    <row r="66" spans="2:16" ht="18.75" x14ac:dyDescent="0.3">
      <c r="B66" s="323"/>
      <c r="C66" s="298" t="s">
        <v>407</v>
      </c>
      <c r="D66" s="510"/>
      <c r="E66" s="527">
        <f>M13</f>
        <v>1519.7728000000002</v>
      </c>
      <c r="F66" s="528">
        <f>E66*E60</f>
        <v>8206.7731200000017</v>
      </c>
      <c r="G66" s="329"/>
      <c r="J66" s="577"/>
      <c r="K66" s="578"/>
      <c r="L66" s="578"/>
      <c r="M66" s="578"/>
      <c r="N66" s="579"/>
      <c r="O66" s="578"/>
      <c r="P66" s="576"/>
    </row>
    <row r="67" spans="2:16" ht="18.75" x14ac:dyDescent="0.3">
      <c r="B67" s="323"/>
      <c r="C67" s="34" t="s">
        <v>408</v>
      </c>
      <c r="D67" s="510"/>
      <c r="E67" s="527">
        <f>M14</f>
        <v>1043.8</v>
      </c>
      <c r="F67" s="529">
        <f>E67*E60</f>
        <v>5636.52</v>
      </c>
      <c r="G67" s="307"/>
      <c r="J67" s="577"/>
      <c r="K67" s="578"/>
      <c r="L67" s="578"/>
      <c r="M67" s="578"/>
      <c r="N67" s="579"/>
      <c r="O67" s="578"/>
      <c r="P67" s="576"/>
    </row>
    <row r="68" spans="2:16" ht="18.75" x14ac:dyDescent="0.3">
      <c r="B68" s="323"/>
      <c r="C68" s="31" t="s">
        <v>411</v>
      </c>
      <c r="D68" s="525"/>
      <c r="E68" s="525"/>
      <c r="F68" s="528">
        <f>SUM(F64:F67)</f>
        <v>361503.26819925028</v>
      </c>
      <c r="G68" s="307"/>
      <c r="J68" s="577"/>
      <c r="K68" s="578"/>
      <c r="L68" s="578"/>
      <c r="M68" s="578"/>
      <c r="N68" s="579"/>
      <c r="O68" s="578"/>
      <c r="P68" s="576"/>
    </row>
    <row r="69" spans="2:16" ht="19.5" thickBot="1" x14ac:dyDescent="0.35">
      <c r="B69" s="323"/>
      <c r="C69" s="41" t="s">
        <v>412</v>
      </c>
      <c r="D69" s="530"/>
      <c r="E69" s="531">
        <f>'Pivot Tables'!$H$42</f>
        <v>0.12</v>
      </c>
      <c r="F69" s="532">
        <f>F68*E69</f>
        <v>43380.392183910029</v>
      </c>
      <c r="G69" s="307"/>
      <c r="J69" s="577"/>
      <c r="K69" s="578"/>
      <c r="L69" s="578"/>
      <c r="M69" s="578"/>
      <c r="N69" s="579"/>
      <c r="O69" s="578"/>
      <c r="P69" s="576"/>
    </row>
    <row r="70" spans="2:16" ht="15" customHeight="1" thickTop="1" x14ac:dyDescent="0.3">
      <c r="B70" s="323"/>
      <c r="C70" s="34" t="s">
        <v>678</v>
      </c>
      <c r="D70" s="298"/>
      <c r="E70" s="298"/>
      <c r="F70" s="534">
        <f>SUM(F68:F69)</f>
        <v>404883.66038316028</v>
      </c>
      <c r="G70" s="307"/>
      <c r="J70" s="577"/>
      <c r="K70" s="578"/>
      <c r="L70" s="578"/>
      <c r="M70" s="578"/>
      <c r="N70" s="579"/>
      <c r="O70" s="578"/>
      <c r="P70" s="576"/>
    </row>
    <row r="71" spans="2:16" ht="18.75" x14ac:dyDescent="0.3">
      <c r="B71" s="323"/>
      <c r="C71" s="44" t="str">
        <f>J18</f>
        <v>CAF (FY20 Rate Review)</v>
      </c>
      <c r="D71" s="323"/>
      <c r="E71" s="35">
        <f>E22</f>
        <v>2.3531493276716206E-2</v>
      </c>
      <c r="F71" s="43">
        <f>F70*(E71+1)</f>
        <v>414411.17751531885</v>
      </c>
      <c r="G71" s="307"/>
      <c r="J71" s="577"/>
      <c r="K71" s="578"/>
      <c r="L71" s="578"/>
      <c r="M71" s="578"/>
      <c r="N71" s="579"/>
      <c r="O71" s="578"/>
      <c r="P71" s="576"/>
    </row>
    <row r="72" spans="2:16" ht="19.5" thickBot="1" x14ac:dyDescent="0.35">
      <c r="B72" s="323"/>
      <c r="C72" s="543" t="str">
        <f>C23</f>
        <v>PFMLA Trust Contribution</v>
      </c>
      <c r="D72" s="323"/>
      <c r="E72" s="35">
        <f>M16</f>
        <v>6.3E-3</v>
      </c>
      <c r="F72" s="43">
        <f>F60*(E71+1)*E72</f>
        <v>1809.2678138421975</v>
      </c>
      <c r="G72" s="307"/>
      <c r="J72" s="577"/>
      <c r="K72" s="578"/>
      <c r="L72" s="578"/>
      <c r="M72" s="578"/>
      <c r="N72" s="579"/>
      <c r="O72" s="578"/>
      <c r="P72" s="576"/>
    </row>
    <row r="73" spans="2:16" ht="19.5" thickBot="1" x14ac:dyDescent="0.35">
      <c r="B73" s="323"/>
      <c r="C73" s="44" t="s">
        <v>664</v>
      </c>
      <c r="D73" s="328"/>
      <c r="E73" s="328"/>
      <c r="F73" s="273">
        <f>(F71+F72)/12</f>
        <v>34685.03711076342</v>
      </c>
      <c r="G73" s="329"/>
      <c r="J73" s="577"/>
      <c r="K73" s="578"/>
      <c r="L73" s="578"/>
      <c r="M73" s="578"/>
      <c r="N73" s="579"/>
      <c r="O73" s="578"/>
      <c r="P73" s="576"/>
    </row>
    <row r="74" spans="2:16" ht="19.5" thickBot="1" x14ac:dyDescent="0.35">
      <c r="B74" s="323"/>
      <c r="C74" s="45"/>
      <c r="D74" s="334"/>
      <c r="E74" s="334"/>
      <c r="F74" s="46"/>
      <c r="G74" s="335"/>
      <c r="J74" s="577"/>
      <c r="K74" s="578"/>
      <c r="L74" s="578"/>
      <c r="M74" s="578"/>
      <c r="N74" s="579"/>
      <c r="O74" s="578"/>
      <c r="P74" s="576"/>
    </row>
    <row r="75" spans="2:16" ht="19.5" hidden="1" thickBot="1" x14ac:dyDescent="0.35">
      <c r="B75" s="323"/>
      <c r="C75" s="311"/>
      <c r="D75" s="27" t="s">
        <v>400</v>
      </c>
      <c r="E75" s="27" t="s">
        <v>321</v>
      </c>
      <c r="F75" s="28" t="s">
        <v>188</v>
      </c>
      <c r="G75" s="307"/>
      <c r="J75" s="577"/>
      <c r="K75" s="578"/>
      <c r="L75" s="578"/>
      <c r="M75" s="578"/>
      <c r="N75" s="579"/>
      <c r="O75" s="578"/>
      <c r="P75" s="576"/>
    </row>
    <row r="76" spans="2:16" ht="19.5" hidden="1" thickBot="1" x14ac:dyDescent="0.35">
      <c r="B76" s="323"/>
      <c r="C76" s="29" t="s">
        <v>354</v>
      </c>
      <c r="D76" s="314">
        <f>'Pivot Tables'!$F$59</f>
        <v>62928.713417484811</v>
      </c>
      <c r="E76" s="315">
        <v>1.25</v>
      </c>
      <c r="F76" s="316">
        <f>D76*E76</f>
        <v>78660.891771856011</v>
      </c>
      <c r="G76" s="307"/>
      <c r="J76" s="577"/>
      <c r="K76" s="578"/>
      <c r="L76" s="578"/>
      <c r="M76" s="578"/>
      <c r="N76" s="579"/>
      <c r="O76" s="578"/>
      <c r="P76" s="576"/>
    </row>
    <row r="77" spans="2:16" ht="19.5" hidden="1" thickBot="1" x14ac:dyDescent="0.35">
      <c r="B77" s="323"/>
      <c r="C77" s="30" t="s">
        <v>692</v>
      </c>
      <c r="D77" s="316" t="e">
        <f>#REF!</f>
        <v>#REF!</v>
      </c>
      <c r="E77" s="317">
        <v>5</v>
      </c>
      <c r="F77" s="316" t="e">
        <f t="shared" ref="F77" si="3">D77*E77</f>
        <v>#REF!</v>
      </c>
      <c r="G77" s="307"/>
      <c r="J77" s="577"/>
      <c r="K77" s="578"/>
      <c r="L77" s="578"/>
      <c r="M77" s="578"/>
      <c r="N77" s="579"/>
      <c r="O77" s="578"/>
      <c r="P77" s="576"/>
    </row>
    <row r="78" spans="2:16" ht="19.5" hidden="1" thickBot="1" x14ac:dyDescent="0.35">
      <c r="B78" s="323"/>
      <c r="C78" s="30"/>
      <c r="D78" s="316"/>
      <c r="E78" s="317"/>
      <c r="F78" s="316"/>
      <c r="G78" s="307"/>
      <c r="J78" s="577"/>
      <c r="K78" s="578"/>
      <c r="L78" s="578"/>
      <c r="M78" s="578"/>
      <c r="N78" s="579"/>
      <c r="O78" s="578"/>
      <c r="P78" s="576"/>
    </row>
    <row r="79" spans="2:16" ht="19.5" hidden="1" thickBot="1" x14ac:dyDescent="0.35">
      <c r="B79" s="323"/>
      <c r="C79" s="30"/>
      <c r="D79" s="316"/>
      <c r="E79" s="317"/>
      <c r="F79" s="316"/>
      <c r="G79" s="307"/>
      <c r="J79" s="577"/>
      <c r="K79" s="578"/>
      <c r="L79" s="578"/>
      <c r="M79" s="578"/>
      <c r="N79" s="579"/>
      <c r="O79" s="578"/>
      <c r="P79" s="576"/>
    </row>
    <row r="80" spans="2:16" ht="19.5" hidden="1" thickBot="1" x14ac:dyDescent="0.35">
      <c r="B80" s="323"/>
      <c r="C80" s="328"/>
      <c r="D80" s="328"/>
      <c r="E80" s="328"/>
      <c r="F80" s="328"/>
      <c r="G80" s="329"/>
      <c r="J80" s="577"/>
      <c r="K80" s="578"/>
      <c r="L80" s="578"/>
      <c r="M80" s="578"/>
      <c r="N80" s="579"/>
      <c r="O80" s="578"/>
      <c r="P80" s="576"/>
    </row>
    <row r="81" spans="2:16" ht="19.5" hidden="1" thickBot="1" x14ac:dyDescent="0.35">
      <c r="B81" s="323"/>
      <c r="C81" s="31" t="s">
        <v>402</v>
      </c>
      <c r="D81" s="31"/>
      <c r="E81" s="32">
        <f>SUM(E76:E79)</f>
        <v>6.25</v>
      </c>
      <c r="F81" s="33" t="e">
        <f>SUM(F76:F79)</f>
        <v>#REF!</v>
      </c>
      <c r="G81" s="307"/>
      <c r="J81" s="577"/>
      <c r="K81" s="578"/>
      <c r="L81" s="578"/>
      <c r="M81" s="578"/>
      <c r="N81" s="579"/>
      <c r="O81" s="578"/>
      <c r="P81" s="576"/>
    </row>
    <row r="82" spans="2:16" ht="19.5" hidden="1" thickBot="1" x14ac:dyDescent="0.35">
      <c r="B82" s="323"/>
      <c r="C82" s="323"/>
      <c r="D82" s="323"/>
      <c r="E82" s="323"/>
      <c r="F82" s="323"/>
      <c r="G82" s="307"/>
      <c r="J82" s="577"/>
      <c r="K82" s="578"/>
      <c r="L82" s="578"/>
      <c r="M82" s="578"/>
      <c r="N82" s="579"/>
      <c r="O82" s="578"/>
      <c r="P82" s="576"/>
    </row>
    <row r="83" spans="2:16" ht="19.5" hidden="1" thickBot="1" x14ac:dyDescent="0.35">
      <c r="B83" s="323"/>
      <c r="C83" s="34" t="s">
        <v>403</v>
      </c>
      <c r="D83" s="323"/>
      <c r="E83" s="35">
        <v>0.21709999999999999</v>
      </c>
      <c r="F83" s="36" t="e">
        <f>F81*E83</f>
        <v>#REF!</v>
      </c>
      <c r="G83" s="307"/>
      <c r="J83" s="577"/>
      <c r="K83" s="578"/>
      <c r="L83" s="578"/>
      <c r="M83" s="578"/>
      <c r="N83" s="579"/>
      <c r="O83" s="578"/>
      <c r="P83" s="576"/>
    </row>
    <row r="84" spans="2:16" ht="19.5" hidden="1" thickBot="1" x14ac:dyDescent="0.35">
      <c r="B84" s="323"/>
      <c r="C84" s="323"/>
      <c r="D84" s="323"/>
      <c r="E84" s="323"/>
      <c r="F84" s="326"/>
      <c r="G84" s="307"/>
      <c r="J84" s="577"/>
      <c r="K84" s="578"/>
      <c r="L84" s="578"/>
      <c r="M84" s="581"/>
      <c r="N84" s="582"/>
      <c r="O84" s="578"/>
      <c r="P84" s="576"/>
    </row>
    <row r="85" spans="2:16" ht="19.5" hidden="1" thickBot="1" x14ac:dyDescent="0.35">
      <c r="B85" s="323"/>
      <c r="C85" s="31" t="s">
        <v>405</v>
      </c>
      <c r="D85" s="274"/>
      <c r="E85" s="274"/>
      <c r="F85" s="37" t="e">
        <f>F81+F83</f>
        <v>#REF!</v>
      </c>
      <c r="G85" s="307"/>
      <c r="J85" s="577"/>
      <c r="K85" s="578"/>
      <c r="L85" s="578"/>
      <c r="M85" s="578"/>
      <c r="N85" s="578"/>
      <c r="O85" s="578"/>
      <c r="P85" s="576"/>
    </row>
    <row r="86" spans="2:16" ht="19.5" hidden="1" thickBot="1" x14ac:dyDescent="0.35">
      <c r="B86" s="323"/>
      <c r="C86" s="34" t="s">
        <v>406</v>
      </c>
      <c r="D86" s="323"/>
      <c r="E86" s="39">
        <v>150</v>
      </c>
      <c r="F86" s="38">
        <f>E86*E81</f>
        <v>937.5</v>
      </c>
      <c r="G86" s="329"/>
      <c r="J86" s="580"/>
      <c r="K86" s="578"/>
      <c r="L86" s="578"/>
      <c r="M86" s="578"/>
      <c r="N86" s="578"/>
      <c r="O86" s="578"/>
      <c r="P86" s="576"/>
    </row>
    <row r="87" spans="2:16" ht="19.5" hidden="1" thickBot="1" x14ac:dyDescent="0.35">
      <c r="B87" s="323"/>
      <c r="C87" s="298" t="s">
        <v>407</v>
      </c>
      <c r="D87" s="323"/>
      <c r="E87" s="39">
        <f>Expenditures!$J$38</f>
        <v>1455.5223570213632</v>
      </c>
      <c r="F87" s="38">
        <f>E87*SUM(E77:E79)</f>
        <v>7277.6117851068157</v>
      </c>
      <c r="G87" s="329"/>
      <c r="J87" s="577"/>
      <c r="K87" s="578"/>
      <c r="L87" s="578"/>
      <c r="M87" s="578"/>
      <c r="N87" s="578"/>
      <c r="O87" s="578"/>
      <c r="P87" s="576"/>
    </row>
    <row r="88" spans="2:16" ht="19.5" hidden="1" thickBot="1" x14ac:dyDescent="0.35">
      <c r="B88" s="323"/>
      <c r="C88" s="34" t="s">
        <v>408</v>
      </c>
      <c r="D88" s="323"/>
      <c r="E88" s="39">
        <v>500</v>
      </c>
      <c r="F88" s="40">
        <f>E88*E81</f>
        <v>3125</v>
      </c>
      <c r="G88" s="307"/>
      <c r="J88" s="577"/>
      <c r="K88" s="578"/>
      <c r="L88" s="578"/>
      <c r="M88" s="578"/>
      <c r="N88" s="578"/>
      <c r="O88" s="578"/>
      <c r="P88" s="576"/>
    </row>
    <row r="89" spans="2:16" ht="19.5" hidden="1" thickBot="1" x14ac:dyDescent="0.35">
      <c r="B89" s="323"/>
      <c r="C89" s="31" t="s">
        <v>411</v>
      </c>
      <c r="D89" s="274"/>
      <c r="E89" s="274"/>
      <c r="F89" s="38" t="e">
        <f>SUM(F85:F88)</f>
        <v>#REF!</v>
      </c>
      <c r="G89" s="307"/>
      <c r="J89" s="577"/>
      <c r="K89" s="578"/>
      <c r="L89" s="578"/>
      <c r="M89" s="578"/>
      <c r="N89" s="578"/>
      <c r="O89" s="578"/>
      <c r="P89" s="576"/>
    </row>
    <row r="90" spans="2:16" ht="19.5" hidden="1" thickBot="1" x14ac:dyDescent="0.35">
      <c r="B90" s="323"/>
      <c r="C90" s="41" t="s">
        <v>412</v>
      </c>
      <c r="D90" s="332"/>
      <c r="E90" s="42">
        <f>'Pivot Tables'!$H$42</f>
        <v>0.12</v>
      </c>
      <c r="F90" s="275" t="e">
        <f>F89*E90</f>
        <v>#REF!</v>
      </c>
      <c r="G90" s="307"/>
      <c r="J90" s="577"/>
      <c r="K90" s="578"/>
      <c r="L90" s="578"/>
      <c r="M90" s="578"/>
      <c r="N90" s="578"/>
      <c r="O90" s="578"/>
      <c r="P90" s="576"/>
    </row>
    <row r="91" spans="2:16" ht="19.5" hidden="1" thickBot="1" x14ac:dyDescent="0.35">
      <c r="B91" s="323"/>
      <c r="C91" s="34" t="s">
        <v>678</v>
      </c>
      <c r="D91" s="34"/>
      <c r="E91" s="34"/>
      <c r="F91" s="43" t="e">
        <f>SUM(F89:F90)</f>
        <v>#REF!</v>
      </c>
      <c r="G91" s="307"/>
      <c r="J91" s="577"/>
      <c r="K91" s="578"/>
      <c r="L91" s="578"/>
      <c r="M91" s="578"/>
      <c r="N91" s="578"/>
      <c r="O91" s="578"/>
      <c r="P91" s="576"/>
    </row>
    <row r="92" spans="2:16" ht="19.5" hidden="1" thickBot="1" x14ac:dyDescent="0.35">
      <c r="B92" s="323"/>
      <c r="C92" s="44" t="s">
        <v>679</v>
      </c>
      <c r="D92" s="323"/>
      <c r="E92" s="35" t="e">
        <f>#REF!</f>
        <v>#REF!</v>
      </c>
      <c r="F92" s="43" t="e">
        <f>(F91+(F91*E92))</f>
        <v>#REF!</v>
      </c>
      <c r="G92" s="307"/>
      <c r="J92" s="577"/>
      <c r="K92" s="578"/>
      <c r="L92" s="578"/>
      <c r="M92" s="578"/>
      <c r="N92" s="578"/>
      <c r="O92" s="578"/>
      <c r="P92" s="576"/>
    </row>
    <row r="93" spans="2:16" ht="19.5" hidden="1" thickBot="1" x14ac:dyDescent="0.35">
      <c r="B93" s="323"/>
      <c r="C93" s="44" t="s">
        <v>664</v>
      </c>
      <c r="D93" s="328"/>
      <c r="E93" s="328"/>
      <c r="F93" s="273" t="e">
        <f>F92/12</f>
        <v>#REF!</v>
      </c>
      <c r="G93" s="329"/>
      <c r="J93" s="577"/>
      <c r="K93" s="578"/>
      <c r="L93" s="578"/>
      <c r="M93" s="578"/>
      <c r="N93" s="578"/>
      <c r="O93" s="578"/>
      <c r="P93" s="576"/>
    </row>
    <row r="94" spans="2:16" ht="19.5" hidden="1" thickBot="1" x14ac:dyDescent="0.35">
      <c r="B94" s="323"/>
      <c r="C94" s="45"/>
      <c r="D94" s="334"/>
      <c r="E94" s="334"/>
      <c r="F94" s="46"/>
      <c r="G94" s="335"/>
      <c r="J94" s="577"/>
      <c r="K94" s="578"/>
      <c r="L94" s="578"/>
      <c r="M94" s="578"/>
      <c r="N94" s="578"/>
      <c r="O94" s="578"/>
      <c r="P94" s="576"/>
    </row>
    <row r="95" spans="2:16" ht="19.5" hidden="1" thickBot="1" x14ac:dyDescent="0.35">
      <c r="J95" s="577"/>
      <c r="K95" s="578"/>
      <c r="L95" s="578"/>
      <c r="M95" s="578"/>
      <c r="N95" s="578"/>
      <c r="O95" s="578"/>
      <c r="P95" s="576"/>
    </row>
    <row r="96" spans="2:16" ht="19.149999999999999" customHeight="1" thickBot="1" x14ac:dyDescent="0.35">
      <c r="B96" s="687" t="s">
        <v>680</v>
      </c>
      <c r="C96" s="688"/>
      <c r="D96" s="688"/>
      <c r="E96" s="688"/>
      <c r="F96" s="688"/>
      <c r="G96" s="689"/>
      <c r="J96" s="577"/>
      <c r="K96" s="578"/>
      <c r="L96" s="578"/>
      <c r="M96" s="578"/>
      <c r="N96" s="578"/>
      <c r="O96" s="578"/>
      <c r="P96" s="576"/>
    </row>
    <row r="97" spans="2:16" ht="19.5" thickBot="1" x14ac:dyDescent="0.35">
      <c r="B97" s="306"/>
      <c r="C97" s="672" t="s">
        <v>690</v>
      </c>
      <c r="D97" s="673"/>
      <c r="E97" s="673"/>
      <c r="F97" s="674"/>
      <c r="G97" s="307"/>
      <c r="J97" s="577"/>
      <c r="K97" s="578"/>
      <c r="L97" s="578"/>
      <c r="M97" s="578"/>
      <c r="N97" s="578"/>
      <c r="O97" s="578"/>
      <c r="P97" s="576"/>
    </row>
    <row r="98" spans="2:16" ht="18.75" x14ac:dyDescent="0.3">
      <c r="B98" s="306"/>
      <c r="C98" s="311"/>
      <c r="D98" s="27" t="s">
        <v>400</v>
      </c>
      <c r="E98" s="27" t="s">
        <v>321</v>
      </c>
      <c r="F98" s="28" t="s">
        <v>188</v>
      </c>
      <c r="G98" s="307"/>
      <c r="J98" s="577"/>
      <c r="K98" s="578"/>
      <c r="L98" s="578"/>
      <c r="M98" s="578"/>
      <c r="N98" s="578"/>
      <c r="O98" s="578"/>
      <c r="P98" s="576"/>
    </row>
    <row r="99" spans="2:16" ht="18.75" x14ac:dyDescent="0.3">
      <c r="B99" s="306"/>
      <c r="C99" s="29" t="s">
        <v>354</v>
      </c>
      <c r="D99" s="507">
        <f>M5</f>
        <v>66803.199999999997</v>
      </c>
      <c r="E99" s="315">
        <v>1.3</v>
      </c>
      <c r="F99" s="316">
        <f>D99*E99</f>
        <v>86844.160000000003</v>
      </c>
      <c r="G99" s="307"/>
      <c r="J99" s="577"/>
      <c r="K99" s="578"/>
      <c r="L99" s="578"/>
      <c r="M99" s="578"/>
      <c r="N99" s="578"/>
      <c r="O99" s="578"/>
      <c r="P99" s="576"/>
    </row>
    <row r="100" spans="2:16" ht="18.75" x14ac:dyDescent="0.3">
      <c r="B100" s="306"/>
      <c r="C100" s="30" t="s">
        <v>692</v>
      </c>
      <c r="D100" s="520">
        <f>M6</f>
        <v>46971</v>
      </c>
      <c r="E100" s="521">
        <v>3.2</v>
      </c>
      <c r="F100" s="520">
        <f t="shared" ref="F100:F102" si="4">D100*E100</f>
        <v>150307.20000000001</v>
      </c>
      <c r="G100" s="307"/>
      <c r="J100" s="577"/>
      <c r="K100" s="578"/>
      <c r="L100" s="578"/>
      <c r="M100" s="578"/>
      <c r="N100" s="578"/>
      <c r="O100" s="578"/>
      <c r="P100" s="576"/>
    </row>
    <row r="101" spans="2:16" ht="18.75" x14ac:dyDescent="0.3">
      <c r="B101" s="306"/>
      <c r="C101" s="542" t="s">
        <v>710</v>
      </c>
      <c r="D101" s="520">
        <f>M7</f>
        <v>52190</v>
      </c>
      <c r="E101" s="521">
        <v>1</v>
      </c>
      <c r="F101" s="520">
        <f t="shared" si="4"/>
        <v>52190</v>
      </c>
      <c r="G101" s="307"/>
      <c r="J101" s="577"/>
      <c r="K101" s="578"/>
      <c r="L101" s="578"/>
      <c r="M101" s="578"/>
      <c r="N101" s="578"/>
      <c r="O101" s="578"/>
      <c r="P101" s="576"/>
    </row>
    <row r="102" spans="2:16" ht="18.75" x14ac:dyDescent="0.3">
      <c r="B102" s="306"/>
      <c r="C102" s="542" t="s">
        <v>781</v>
      </c>
      <c r="D102" s="520">
        <f>D58</f>
        <v>38848.148400000005</v>
      </c>
      <c r="E102" s="521">
        <v>0.5</v>
      </c>
      <c r="F102" s="520">
        <f t="shared" si="4"/>
        <v>19424.074200000003</v>
      </c>
      <c r="G102" s="307"/>
      <c r="J102" s="577"/>
      <c r="K102" s="578"/>
      <c r="L102" s="578"/>
      <c r="M102" s="578"/>
      <c r="N102" s="578"/>
      <c r="O102" s="578"/>
      <c r="P102" s="576"/>
    </row>
    <row r="103" spans="2:16" ht="18.75" x14ac:dyDescent="0.3">
      <c r="B103" s="327"/>
      <c r="C103" s="328"/>
      <c r="D103" s="533"/>
      <c r="E103" s="533"/>
      <c r="F103" s="533"/>
      <c r="G103" s="329"/>
      <c r="J103" s="577"/>
      <c r="K103" s="578"/>
      <c r="L103" s="578"/>
      <c r="M103" s="578"/>
      <c r="N103" s="578"/>
      <c r="O103" s="578"/>
      <c r="P103" s="576"/>
    </row>
    <row r="104" spans="2:16" ht="18.75" x14ac:dyDescent="0.3">
      <c r="B104" s="306"/>
      <c r="C104" s="31" t="s">
        <v>402</v>
      </c>
      <c r="D104" s="508"/>
      <c r="E104" s="509">
        <f>SUM(E99:E102)</f>
        <v>6</v>
      </c>
      <c r="F104" s="522">
        <f>SUM(F99:F102)</f>
        <v>308765.43420000002</v>
      </c>
      <c r="G104" s="307"/>
      <c r="J104" s="577"/>
      <c r="K104" s="578"/>
      <c r="L104" s="578"/>
      <c r="M104" s="578"/>
      <c r="N104" s="578"/>
      <c r="O104" s="578"/>
      <c r="P104" s="576"/>
    </row>
    <row r="105" spans="2:16" ht="18.75" x14ac:dyDescent="0.3">
      <c r="B105" s="306"/>
      <c r="C105" s="323"/>
      <c r="D105" s="510"/>
      <c r="E105" s="510"/>
      <c r="F105" s="510"/>
      <c r="G105" s="307"/>
      <c r="J105" s="580"/>
      <c r="K105" s="578"/>
      <c r="L105" s="578"/>
      <c r="M105" s="578"/>
      <c r="N105" s="578"/>
      <c r="O105" s="578"/>
      <c r="P105" s="576"/>
    </row>
    <row r="106" spans="2:16" ht="18.75" x14ac:dyDescent="0.3">
      <c r="B106" s="306"/>
      <c r="C106" s="34" t="s">
        <v>403</v>
      </c>
      <c r="D106" s="510"/>
      <c r="E106" s="511">
        <f>M11</f>
        <v>0.23605030246447692</v>
      </c>
      <c r="F106" s="523">
        <f>F104*E106</f>
        <v>72884.174133485547</v>
      </c>
      <c r="G106" s="307"/>
      <c r="J106" s="577"/>
      <c r="K106" s="578"/>
      <c r="L106" s="578"/>
      <c r="M106" s="578"/>
      <c r="N106" s="578"/>
      <c r="O106" s="578"/>
      <c r="P106" s="576"/>
    </row>
    <row r="107" spans="2:16" ht="18.75" x14ac:dyDescent="0.3">
      <c r="B107" s="306"/>
      <c r="C107" s="323"/>
      <c r="D107" s="510"/>
      <c r="E107" s="510"/>
      <c r="F107" s="524"/>
      <c r="G107" s="307"/>
      <c r="J107" s="577"/>
      <c r="K107" s="578"/>
      <c r="L107" s="578"/>
      <c r="M107" s="578"/>
      <c r="N107" s="578"/>
      <c r="O107" s="578"/>
      <c r="P107" s="576"/>
    </row>
    <row r="108" spans="2:16" ht="18.75" x14ac:dyDescent="0.3">
      <c r="B108" s="306"/>
      <c r="C108" s="31" t="s">
        <v>405</v>
      </c>
      <c r="D108" s="525"/>
      <c r="E108" s="525"/>
      <c r="F108" s="526">
        <f>F104+F106</f>
        <v>381649.60833348555</v>
      </c>
      <c r="G108" s="307"/>
      <c r="J108" s="577"/>
      <c r="K108" s="578"/>
      <c r="L108" s="578"/>
      <c r="M108" s="578"/>
      <c r="N108" s="578"/>
      <c r="O108" s="578"/>
      <c r="P108" s="576"/>
    </row>
    <row r="109" spans="2:16" ht="18.75" x14ac:dyDescent="0.3">
      <c r="B109" s="327"/>
      <c r="C109" s="34" t="s">
        <v>406</v>
      </c>
      <c r="D109" s="510"/>
      <c r="E109" s="527">
        <f>M12</f>
        <v>156.57000000000002</v>
      </c>
      <c r="F109" s="528">
        <f>E109*E104</f>
        <v>939.42000000000007</v>
      </c>
      <c r="G109" s="329"/>
      <c r="J109" s="577"/>
      <c r="K109" s="578"/>
      <c r="L109" s="578"/>
      <c r="M109" s="578"/>
      <c r="N109" s="578"/>
      <c r="O109" s="578"/>
      <c r="P109" s="576"/>
    </row>
    <row r="110" spans="2:16" ht="18.75" x14ac:dyDescent="0.3">
      <c r="B110" s="327"/>
      <c r="C110" s="298" t="s">
        <v>407</v>
      </c>
      <c r="D110" s="510"/>
      <c r="E110" s="527">
        <f>M13</f>
        <v>1519.7728000000002</v>
      </c>
      <c r="F110" s="528">
        <f>E104*E110</f>
        <v>9118.6368000000002</v>
      </c>
      <c r="G110" s="329"/>
      <c r="J110" s="577"/>
      <c r="K110" s="578"/>
      <c r="L110" s="578"/>
      <c r="M110" s="578"/>
      <c r="N110" s="578"/>
      <c r="O110" s="578"/>
      <c r="P110" s="576"/>
    </row>
    <row r="111" spans="2:16" ht="18.75" x14ac:dyDescent="0.3">
      <c r="B111" s="306"/>
      <c r="C111" s="34" t="s">
        <v>408</v>
      </c>
      <c r="D111" s="510"/>
      <c r="E111" s="527">
        <f>M14</f>
        <v>1043.8</v>
      </c>
      <c r="F111" s="529">
        <f>E111*E104</f>
        <v>6262.7999999999993</v>
      </c>
      <c r="G111" s="307"/>
      <c r="J111" s="577"/>
      <c r="K111" s="578"/>
      <c r="L111" s="578"/>
      <c r="M111" s="578"/>
      <c r="N111" s="578"/>
      <c r="O111" s="578"/>
      <c r="P111" s="576"/>
    </row>
    <row r="112" spans="2:16" ht="18.75" x14ac:dyDescent="0.3">
      <c r="B112" s="306"/>
      <c r="C112" s="31" t="s">
        <v>411</v>
      </c>
      <c r="D112" s="274"/>
      <c r="E112" s="274"/>
      <c r="F112" s="38">
        <f>SUM(F108:F111)</f>
        <v>397970.4651334855</v>
      </c>
      <c r="G112" s="307"/>
      <c r="J112" s="577"/>
      <c r="K112" s="578"/>
      <c r="L112" s="578"/>
      <c r="M112" s="578"/>
      <c r="N112" s="578"/>
      <c r="O112" s="578"/>
      <c r="P112" s="576"/>
    </row>
    <row r="113" spans="2:16" ht="19.5" thickBot="1" x14ac:dyDescent="0.35">
      <c r="B113" s="306"/>
      <c r="C113" s="41" t="s">
        <v>412</v>
      </c>
      <c r="D113" s="332"/>
      <c r="E113" s="42">
        <f>'Pivot Tables'!$H$42</f>
        <v>0.12</v>
      </c>
      <c r="F113" s="275">
        <f>F112*E113</f>
        <v>47756.455816018257</v>
      </c>
      <c r="G113" s="307"/>
      <c r="J113" s="577"/>
      <c r="K113" s="578"/>
      <c r="L113" s="578"/>
      <c r="M113" s="578"/>
      <c r="N113" s="578"/>
      <c r="O113" s="578"/>
      <c r="P113" s="576"/>
    </row>
    <row r="114" spans="2:16" ht="19.5" thickTop="1" x14ac:dyDescent="0.3">
      <c r="B114" s="306"/>
      <c r="C114" s="34" t="s">
        <v>678</v>
      </c>
      <c r="D114" s="34"/>
      <c r="E114" s="34"/>
      <c r="F114" s="43">
        <f>SUM(F112:F113)</f>
        <v>445726.92094950378</v>
      </c>
      <c r="G114" s="307"/>
      <c r="J114" s="577"/>
      <c r="K114" s="578"/>
      <c r="L114" s="578"/>
      <c r="M114" s="578"/>
      <c r="N114" s="578"/>
      <c r="O114" s="578"/>
      <c r="P114" s="576"/>
    </row>
    <row r="115" spans="2:16" ht="18.75" x14ac:dyDescent="0.3">
      <c r="B115" s="306"/>
      <c r="C115" s="36" t="str">
        <f>J18</f>
        <v>CAF (FY20 Rate Review)</v>
      </c>
      <c r="D115" s="323"/>
      <c r="E115" s="35">
        <f>E22</f>
        <v>2.3531493276716206E-2</v>
      </c>
      <c r="F115" s="43">
        <f>F114*(E115+1)</f>
        <v>456215.54099307838</v>
      </c>
      <c r="G115" s="307"/>
      <c r="J115" s="577"/>
      <c r="K115" s="578"/>
      <c r="L115" s="578"/>
      <c r="M115" s="578"/>
      <c r="N115" s="578"/>
      <c r="O115" s="578"/>
      <c r="P115" s="576"/>
    </row>
    <row r="116" spans="2:16" ht="19.5" thickBot="1" x14ac:dyDescent="0.35">
      <c r="B116" s="306"/>
      <c r="C116" s="544" t="str">
        <f>C23</f>
        <v>PFMLA Trust Contribution</v>
      </c>
      <c r="D116" s="323"/>
      <c r="E116" s="35">
        <f>M16</f>
        <v>6.3E-3</v>
      </c>
      <c r="F116" s="43">
        <f>F104*(E115+1)*E116</f>
        <v>1990.9962194154459</v>
      </c>
      <c r="G116" s="307"/>
      <c r="J116" s="577"/>
      <c r="K116" s="578"/>
      <c r="L116" s="578"/>
      <c r="M116" s="578"/>
      <c r="N116" s="578"/>
      <c r="O116" s="578"/>
      <c r="P116" s="576"/>
    </row>
    <row r="117" spans="2:16" ht="19.5" thickBot="1" x14ac:dyDescent="0.35">
      <c r="B117" s="327"/>
      <c r="C117" s="44" t="s">
        <v>664</v>
      </c>
      <c r="D117" s="328"/>
      <c r="E117" s="328"/>
      <c r="F117" s="273">
        <f>(F115+F116)/12</f>
        <v>38183.878101041155</v>
      </c>
      <c r="G117" s="329"/>
      <c r="J117" s="577"/>
      <c r="K117" s="578"/>
      <c r="L117" s="578"/>
      <c r="M117" s="578"/>
      <c r="N117" s="578"/>
      <c r="O117" s="578"/>
      <c r="P117" s="576"/>
    </row>
    <row r="118" spans="2:16" ht="19.5" thickBot="1" x14ac:dyDescent="0.35">
      <c r="B118" s="333"/>
      <c r="C118" s="45"/>
      <c r="D118" s="334"/>
      <c r="E118" s="334"/>
      <c r="F118" s="46"/>
      <c r="G118" s="335"/>
      <c r="J118" s="577"/>
      <c r="K118" s="578"/>
      <c r="L118" s="578"/>
      <c r="M118" s="578"/>
      <c r="N118" s="578"/>
      <c r="O118" s="578"/>
      <c r="P118" s="576"/>
    </row>
    <row r="119" spans="2:16" ht="19.5" thickBot="1" x14ac:dyDescent="0.35">
      <c r="J119" s="577"/>
      <c r="K119" s="578"/>
      <c r="L119" s="578"/>
      <c r="M119" s="578"/>
      <c r="N119" s="578"/>
      <c r="O119" s="578"/>
      <c r="P119" s="576"/>
    </row>
    <row r="120" spans="2:16" ht="19.5" thickBot="1" x14ac:dyDescent="0.35">
      <c r="B120" s="669" t="s">
        <v>680</v>
      </c>
      <c r="C120" s="670"/>
      <c r="D120" s="670"/>
      <c r="E120" s="670"/>
      <c r="F120" s="670"/>
      <c r="G120" s="671"/>
      <c r="J120" s="577"/>
      <c r="K120" s="578"/>
      <c r="L120" s="578"/>
      <c r="M120" s="578"/>
      <c r="N120" s="578"/>
      <c r="O120" s="578"/>
      <c r="P120" s="576"/>
    </row>
    <row r="121" spans="2:16" ht="19.5" thickBot="1" x14ac:dyDescent="0.35">
      <c r="B121" s="306"/>
      <c r="C121" s="672" t="s">
        <v>695</v>
      </c>
      <c r="D121" s="673"/>
      <c r="E121" s="673"/>
      <c r="F121" s="674"/>
      <c r="G121" s="307"/>
      <c r="J121" s="577"/>
      <c r="K121" s="578"/>
      <c r="L121" s="578"/>
      <c r="M121" s="578"/>
      <c r="N121" s="578"/>
      <c r="O121" s="578"/>
      <c r="P121" s="576"/>
    </row>
    <row r="122" spans="2:16" ht="18.75" x14ac:dyDescent="0.3">
      <c r="B122" s="306"/>
      <c r="C122" s="311"/>
      <c r="D122" s="27" t="s">
        <v>400</v>
      </c>
      <c r="E122" s="27" t="s">
        <v>321</v>
      </c>
      <c r="F122" s="28" t="s">
        <v>188</v>
      </c>
      <c r="G122" s="307"/>
      <c r="J122" s="577"/>
      <c r="K122" s="578"/>
      <c r="L122" s="578"/>
      <c r="M122" s="578"/>
      <c r="N122" s="578"/>
      <c r="O122" s="578"/>
      <c r="P122" s="576"/>
    </row>
    <row r="123" spans="2:16" ht="18.75" x14ac:dyDescent="0.3">
      <c r="B123" s="306"/>
      <c r="C123" s="29" t="s">
        <v>354</v>
      </c>
      <c r="D123" s="507">
        <f>M5</f>
        <v>66803.199999999997</v>
      </c>
      <c r="E123" s="315">
        <v>1.75</v>
      </c>
      <c r="F123" s="316">
        <f>D123*E123</f>
        <v>116905.59999999999</v>
      </c>
      <c r="G123" s="307"/>
      <c r="J123" s="577"/>
      <c r="K123" s="578"/>
      <c r="L123" s="578"/>
      <c r="M123" s="578"/>
      <c r="N123" s="578"/>
      <c r="O123" s="578"/>
      <c r="P123" s="576"/>
    </row>
    <row r="124" spans="2:16" ht="18.75" x14ac:dyDescent="0.3">
      <c r="B124" s="306"/>
      <c r="C124" s="30" t="s">
        <v>692</v>
      </c>
      <c r="D124" s="520">
        <f>M6</f>
        <v>46971</v>
      </c>
      <c r="E124" s="521">
        <v>1.75</v>
      </c>
      <c r="F124" s="520">
        <f t="shared" ref="F124:F126" si="5">D124*E124</f>
        <v>82199.25</v>
      </c>
      <c r="G124" s="307"/>
      <c r="J124" s="577"/>
      <c r="K124" s="578"/>
      <c r="L124" s="578"/>
      <c r="M124" s="578"/>
      <c r="N124" s="578"/>
      <c r="O124" s="578"/>
      <c r="P124" s="576"/>
    </row>
    <row r="125" spans="2:16" ht="18.75" x14ac:dyDescent="0.3">
      <c r="B125" s="306"/>
      <c r="C125" s="542" t="s">
        <v>710</v>
      </c>
      <c r="D125" s="520">
        <f>M7</f>
        <v>52190</v>
      </c>
      <c r="E125" s="521">
        <v>4</v>
      </c>
      <c r="F125" s="520">
        <f t="shared" si="5"/>
        <v>208760</v>
      </c>
      <c r="G125" s="307"/>
      <c r="J125" s="577"/>
      <c r="K125" s="578"/>
      <c r="L125" s="578"/>
      <c r="M125" s="578"/>
      <c r="N125" s="578"/>
      <c r="O125" s="578"/>
      <c r="P125" s="576"/>
    </row>
    <row r="126" spans="2:16" ht="18.75" x14ac:dyDescent="0.3">
      <c r="B126" s="306"/>
      <c r="C126" s="542" t="s">
        <v>781</v>
      </c>
      <c r="D126" s="520">
        <f>D102</f>
        <v>38848.148400000005</v>
      </c>
      <c r="E126" s="521">
        <v>0.5</v>
      </c>
      <c r="F126" s="520">
        <f t="shared" si="5"/>
        <v>19424.074200000003</v>
      </c>
      <c r="G126" s="307"/>
      <c r="J126" s="577"/>
      <c r="K126" s="578"/>
      <c r="L126" s="578"/>
      <c r="M126" s="578"/>
      <c r="N126" s="578"/>
      <c r="O126" s="578"/>
      <c r="P126" s="576"/>
    </row>
    <row r="127" spans="2:16" ht="18.75" x14ac:dyDescent="0.3">
      <c r="B127" s="327"/>
      <c r="C127" s="328"/>
      <c r="D127" s="533"/>
      <c r="E127" s="533"/>
      <c r="F127" s="533"/>
      <c r="G127" s="329"/>
      <c r="J127" s="580"/>
      <c r="K127" s="578"/>
      <c r="L127" s="578"/>
      <c r="M127" s="578"/>
      <c r="N127" s="578"/>
      <c r="O127" s="578"/>
      <c r="P127" s="576"/>
    </row>
    <row r="128" spans="2:16" ht="18.75" x14ac:dyDescent="0.3">
      <c r="B128" s="306"/>
      <c r="C128" s="31" t="s">
        <v>402</v>
      </c>
      <c r="D128" s="508"/>
      <c r="E128" s="509">
        <f>SUM(E123:E126)</f>
        <v>8</v>
      </c>
      <c r="F128" s="522">
        <f>SUM(F123:F126)</f>
        <v>427288.92420000001</v>
      </c>
      <c r="G128" s="307"/>
      <c r="J128" s="577"/>
      <c r="K128" s="578"/>
      <c r="L128" s="578"/>
      <c r="M128" s="578"/>
      <c r="N128" s="578"/>
      <c r="O128" s="578"/>
      <c r="P128" s="576"/>
    </row>
    <row r="129" spans="2:16" ht="18.75" x14ac:dyDescent="0.3">
      <c r="B129" s="306"/>
      <c r="C129" s="323"/>
      <c r="D129" s="510"/>
      <c r="E129" s="510"/>
      <c r="F129" s="510"/>
      <c r="G129" s="307"/>
      <c r="J129" s="577"/>
      <c r="K129" s="578"/>
      <c r="L129" s="578"/>
      <c r="M129" s="578"/>
      <c r="N129" s="578"/>
      <c r="O129" s="578"/>
      <c r="P129" s="576"/>
    </row>
    <row r="130" spans="2:16" ht="18.75" x14ac:dyDescent="0.3">
      <c r="B130" s="306"/>
      <c r="C130" s="34" t="s">
        <v>403</v>
      </c>
      <c r="D130" s="510"/>
      <c r="E130" s="511">
        <f>M11</f>
        <v>0.23605030246447692</v>
      </c>
      <c r="F130" s="523">
        <f>F128*E130</f>
        <v>100861.67979713096</v>
      </c>
      <c r="G130" s="307"/>
      <c r="J130" s="577"/>
      <c r="K130" s="578"/>
      <c r="L130" s="578"/>
      <c r="M130" s="578"/>
      <c r="N130" s="578"/>
      <c r="O130" s="578"/>
      <c r="P130" s="576"/>
    </row>
    <row r="131" spans="2:16" ht="18.75" x14ac:dyDescent="0.3">
      <c r="B131" s="306"/>
      <c r="C131" s="323"/>
      <c r="D131" s="510"/>
      <c r="E131" s="510"/>
      <c r="F131" s="524"/>
      <c r="G131" s="307"/>
      <c r="J131" s="577"/>
      <c r="K131" s="578"/>
      <c r="L131" s="578"/>
      <c r="M131" s="578"/>
      <c r="N131" s="578"/>
      <c r="O131" s="578"/>
      <c r="P131" s="576"/>
    </row>
    <row r="132" spans="2:16" ht="18.75" x14ac:dyDescent="0.3">
      <c r="B132" s="306"/>
      <c r="C132" s="31" t="s">
        <v>405</v>
      </c>
      <c r="D132" s="525"/>
      <c r="E132" s="525"/>
      <c r="F132" s="526">
        <f>F128+F130</f>
        <v>528150.60399713099</v>
      </c>
      <c r="G132" s="307"/>
      <c r="J132" s="577"/>
      <c r="K132" s="578"/>
      <c r="L132" s="578"/>
      <c r="M132" s="578"/>
      <c r="N132" s="578"/>
      <c r="O132" s="578"/>
      <c r="P132" s="576"/>
    </row>
    <row r="133" spans="2:16" ht="18.75" x14ac:dyDescent="0.3">
      <c r="B133" s="327"/>
      <c r="C133" s="34" t="s">
        <v>406</v>
      </c>
      <c r="D133" s="510"/>
      <c r="E133" s="527">
        <f>M12</f>
        <v>156.57000000000002</v>
      </c>
      <c r="F133" s="528">
        <f>E133*E128</f>
        <v>1252.5600000000002</v>
      </c>
      <c r="G133" s="329"/>
      <c r="J133" s="577"/>
      <c r="K133" s="578"/>
      <c r="L133" s="578"/>
      <c r="M133" s="578"/>
      <c r="N133" s="578"/>
      <c r="O133" s="578"/>
      <c r="P133" s="576"/>
    </row>
    <row r="134" spans="2:16" ht="18.75" x14ac:dyDescent="0.3">
      <c r="B134" s="327"/>
      <c r="C134" s="298" t="s">
        <v>407</v>
      </c>
      <c r="D134" s="510"/>
      <c r="E134" s="527">
        <f>M13</f>
        <v>1519.7728000000002</v>
      </c>
      <c r="F134" s="528">
        <f>E134*E128</f>
        <v>12158.182400000002</v>
      </c>
      <c r="G134" s="329"/>
      <c r="J134" s="577"/>
      <c r="K134" s="578"/>
      <c r="L134" s="578"/>
      <c r="M134" s="578"/>
      <c r="N134" s="578"/>
      <c r="O134" s="578"/>
      <c r="P134" s="576"/>
    </row>
    <row r="135" spans="2:16" ht="18.75" x14ac:dyDescent="0.3">
      <c r="B135" s="306"/>
      <c r="C135" s="34" t="s">
        <v>408</v>
      </c>
      <c r="D135" s="510"/>
      <c r="E135" s="527">
        <f>M14</f>
        <v>1043.8</v>
      </c>
      <c r="F135" s="529">
        <f>E135*E128</f>
        <v>8350.4</v>
      </c>
      <c r="G135" s="307"/>
      <c r="J135" s="577"/>
      <c r="K135" s="578"/>
      <c r="L135" s="578"/>
      <c r="M135" s="578"/>
      <c r="N135" s="578"/>
      <c r="O135" s="578"/>
      <c r="P135" s="576"/>
    </row>
    <row r="136" spans="2:16" ht="18.75" x14ac:dyDescent="0.3">
      <c r="B136" s="306"/>
      <c r="C136" s="31" t="s">
        <v>411</v>
      </c>
      <c r="D136" s="525"/>
      <c r="E136" s="525"/>
      <c r="F136" s="528">
        <f>SUM(F132:F135)</f>
        <v>549911.74639713112</v>
      </c>
      <c r="G136" s="307"/>
      <c r="J136" s="577"/>
      <c r="K136" s="578"/>
      <c r="L136" s="578"/>
      <c r="M136" s="578"/>
      <c r="N136" s="578"/>
      <c r="O136" s="578"/>
      <c r="P136" s="576"/>
    </row>
    <row r="137" spans="2:16" ht="19.5" thickBot="1" x14ac:dyDescent="0.35">
      <c r="B137" s="306"/>
      <c r="C137" s="41" t="s">
        <v>412</v>
      </c>
      <c r="D137" s="530"/>
      <c r="E137" s="531">
        <f>'Pivot Tables'!$H$42</f>
        <v>0.12</v>
      </c>
      <c r="F137" s="532">
        <f>F136*E137</f>
        <v>65989.409567655734</v>
      </c>
      <c r="G137" s="307"/>
      <c r="J137" s="577"/>
      <c r="K137" s="578"/>
      <c r="L137" s="578"/>
      <c r="M137" s="578"/>
      <c r="N137" s="578"/>
      <c r="O137" s="578"/>
      <c r="P137" s="576"/>
    </row>
    <row r="138" spans="2:16" ht="19.5" thickTop="1" x14ac:dyDescent="0.3">
      <c r="B138" s="306"/>
      <c r="C138" s="34" t="s">
        <v>678</v>
      </c>
      <c r="D138" s="34"/>
      <c r="E138" s="34"/>
      <c r="F138" s="43">
        <f>SUM(F136:F137)</f>
        <v>615901.15596478689</v>
      </c>
      <c r="G138" s="307"/>
      <c r="J138" s="577"/>
      <c r="K138" s="578"/>
      <c r="L138" s="578"/>
      <c r="M138" s="578"/>
      <c r="N138" s="578"/>
      <c r="O138" s="578"/>
      <c r="P138" s="576"/>
    </row>
    <row r="139" spans="2:16" ht="18.75" x14ac:dyDescent="0.3">
      <c r="B139" s="306"/>
      <c r="C139" s="44" t="str">
        <f>J18</f>
        <v>CAF (FY20 Rate Review)</v>
      </c>
      <c r="D139" s="323"/>
      <c r="E139" s="35">
        <f>E22</f>
        <v>2.3531493276716206E-2</v>
      </c>
      <c r="F139" s="43">
        <f>F138*(E139+1)</f>
        <v>630394.22987549391</v>
      </c>
      <c r="G139" s="307"/>
      <c r="J139" s="577"/>
      <c r="K139" s="578"/>
      <c r="L139" s="578"/>
      <c r="M139" s="578"/>
      <c r="N139" s="578"/>
      <c r="O139" s="578"/>
      <c r="P139" s="576"/>
    </row>
    <row r="140" spans="2:16" ht="19.5" thickBot="1" x14ac:dyDescent="0.35">
      <c r="B140" s="306"/>
      <c r="C140" s="543" t="str">
        <f>C23</f>
        <v>PFMLA Trust Contribution</v>
      </c>
      <c r="D140" s="323"/>
      <c r="E140" s="35">
        <f>M16</f>
        <v>6.3E-3</v>
      </c>
      <c r="F140" s="43">
        <f>F128*(E139+1)*E140</f>
        <v>2755.2651250762738</v>
      </c>
      <c r="G140" s="307"/>
      <c r="J140" s="577"/>
      <c r="K140" s="578"/>
      <c r="L140" s="578"/>
      <c r="M140" s="578"/>
      <c r="N140" s="578"/>
      <c r="O140" s="578"/>
      <c r="P140" s="576"/>
    </row>
    <row r="141" spans="2:16" ht="19.5" thickBot="1" x14ac:dyDescent="0.35">
      <c r="B141" s="327"/>
      <c r="C141" s="44" t="s">
        <v>664</v>
      </c>
      <c r="D141" s="328"/>
      <c r="E141" s="328"/>
      <c r="F141" s="273">
        <f>(F139+F140)/12</f>
        <v>52762.457916714186</v>
      </c>
      <c r="G141" s="329"/>
      <c r="J141" s="577"/>
      <c r="K141" s="578"/>
      <c r="L141" s="578"/>
      <c r="M141" s="578"/>
      <c r="N141" s="578"/>
      <c r="O141" s="578"/>
      <c r="P141" s="576"/>
    </row>
    <row r="142" spans="2:16" ht="19.5" thickBot="1" x14ac:dyDescent="0.35">
      <c r="B142" s="333"/>
      <c r="C142" s="45"/>
      <c r="D142" s="334"/>
      <c r="E142" s="334"/>
      <c r="F142" s="46"/>
      <c r="G142" s="335"/>
      <c r="J142" s="577"/>
      <c r="K142" s="578"/>
      <c r="L142" s="578"/>
      <c r="M142" s="578"/>
      <c r="N142" s="578"/>
      <c r="O142" s="578"/>
      <c r="P142" s="576"/>
    </row>
    <row r="143" spans="2:16" ht="19.5" thickBot="1" x14ac:dyDescent="0.35">
      <c r="J143" s="577"/>
      <c r="K143" s="578"/>
      <c r="L143" s="578"/>
      <c r="M143" s="578"/>
      <c r="N143" s="578"/>
      <c r="O143" s="578"/>
      <c r="P143" s="576"/>
    </row>
    <row r="144" spans="2:16" ht="19.5" thickBot="1" x14ac:dyDescent="0.35">
      <c r="B144" s="669" t="s">
        <v>680</v>
      </c>
      <c r="C144" s="670"/>
      <c r="D144" s="670"/>
      <c r="E144" s="670"/>
      <c r="F144" s="670"/>
      <c r="G144" s="671"/>
      <c r="J144" s="577"/>
      <c r="K144" s="578"/>
      <c r="L144" s="578"/>
      <c r="M144" s="578"/>
      <c r="N144" s="578"/>
      <c r="O144" s="578"/>
      <c r="P144" s="576"/>
    </row>
    <row r="145" spans="2:16" ht="25.15" customHeight="1" thickBot="1" x14ac:dyDescent="0.35">
      <c r="B145" s="306"/>
      <c r="C145" s="672" t="s">
        <v>694</v>
      </c>
      <c r="D145" s="673"/>
      <c r="E145" s="673"/>
      <c r="F145" s="674"/>
      <c r="G145" s="307"/>
      <c r="J145" s="577"/>
      <c r="K145" s="578"/>
      <c r="L145" s="578"/>
      <c r="M145" s="578"/>
      <c r="N145" s="578"/>
      <c r="O145" s="578"/>
      <c r="P145" s="576"/>
    </row>
    <row r="146" spans="2:16" ht="24" customHeight="1" x14ac:dyDescent="0.3">
      <c r="B146" s="306"/>
      <c r="C146" s="311"/>
      <c r="D146" s="27" t="s">
        <v>400</v>
      </c>
      <c r="E146" s="27" t="s">
        <v>321</v>
      </c>
      <c r="F146" s="28" t="s">
        <v>188</v>
      </c>
      <c r="G146" s="307"/>
      <c r="J146" s="577"/>
      <c r="K146" s="578"/>
      <c r="L146" s="578"/>
      <c r="M146" s="578"/>
      <c r="N146" s="578"/>
      <c r="O146" s="578"/>
      <c r="P146" s="576"/>
    </row>
    <row r="147" spans="2:16" ht="18.75" x14ac:dyDescent="0.3">
      <c r="B147" s="306"/>
      <c r="C147" s="29" t="s">
        <v>354</v>
      </c>
      <c r="D147" s="507">
        <f>M5</f>
        <v>66803.199999999997</v>
      </c>
      <c r="E147" s="315">
        <v>2</v>
      </c>
      <c r="F147" s="316">
        <f>D147*E147</f>
        <v>133606.39999999999</v>
      </c>
      <c r="G147" s="307"/>
      <c r="J147" s="577"/>
      <c r="K147" s="578"/>
      <c r="L147" s="578"/>
      <c r="M147" s="578"/>
      <c r="N147" s="578"/>
      <c r="O147" s="578"/>
      <c r="P147" s="576"/>
    </row>
    <row r="148" spans="2:16" ht="16.5" customHeight="1" x14ac:dyDescent="0.3">
      <c r="B148" s="306"/>
      <c r="C148" s="30" t="s">
        <v>692</v>
      </c>
      <c r="D148" s="520">
        <f>M6</f>
        <v>46971</v>
      </c>
      <c r="E148" s="521">
        <v>3.25</v>
      </c>
      <c r="F148" s="520">
        <f t="shared" ref="F148:F150" si="6">D148*E148</f>
        <v>152655.75</v>
      </c>
      <c r="G148" s="307"/>
      <c r="J148" s="577"/>
      <c r="K148" s="578"/>
      <c r="L148" s="578"/>
      <c r="M148" s="578"/>
      <c r="N148" s="578"/>
      <c r="O148" s="578"/>
      <c r="P148" s="576"/>
    </row>
    <row r="149" spans="2:16" ht="15.75" customHeight="1" x14ac:dyDescent="0.3">
      <c r="B149" s="306"/>
      <c r="C149" s="542" t="s">
        <v>710</v>
      </c>
      <c r="D149" s="520">
        <f>M7</f>
        <v>52190</v>
      </c>
      <c r="E149" s="521">
        <v>5</v>
      </c>
      <c r="F149" s="520">
        <f t="shared" si="6"/>
        <v>260950</v>
      </c>
      <c r="G149" s="307"/>
      <c r="J149" s="577"/>
      <c r="K149" s="578"/>
      <c r="L149" s="578"/>
      <c r="M149" s="578"/>
      <c r="N149" s="578"/>
      <c r="O149" s="578"/>
      <c r="P149" s="576"/>
    </row>
    <row r="150" spans="2:16" ht="15.75" customHeight="1" x14ac:dyDescent="0.3">
      <c r="B150" s="306"/>
      <c r="C150" s="542" t="s">
        <v>781</v>
      </c>
      <c r="D150" s="520">
        <f>D126</f>
        <v>38848.148400000005</v>
      </c>
      <c r="E150" s="521">
        <v>0.5</v>
      </c>
      <c r="F150" s="520">
        <f t="shared" si="6"/>
        <v>19424.074200000003</v>
      </c>
      <c r="G150" s="307"/>
      <c r="J150" s="577"/>
      <c r="K150" s="578"/>
      <c r="L150" s="578"/>
      <c r="M150" s="578"/>
      <c r="N150" s="578"/>
      <c r="O150" s="578"/>
      <c r="P150" s="576"/>
    </row>
    <row r="151" spans="2:16" ht="16.5" customHeight="1" x14ac:dyDescent="0.3">
      <c r="B151" s="306"/>
      <c r="C151" s="30"/>
      <c r="D151" s="535"/>
      <c r="E151" s="536"/>
      <c r="F151" s="535"/>
      <c r="G151" s="307"/>
      <c r="J151" s="580"/>
      <c r="K151" s="578"/>
      <c r="L151" s="578"/>
      <c r="M151" s="578"/>
      <c r="N151" s="578"/>
      <c r="O151" s="578"/>
      <c r="P151" s="576"/>
    </row>
    <row r="152" spans="2:16" ht="16.5" customHeight="1" x14ac:dyDescent="0.3">
      <c r="B152" s="306"/>
      <c r="C152" s="31" t="s">
        <v>402</v>
      </c>
      <c r="D152" s="508"/>
      <c r="E152" s="509">
        <f>SUM(E147:E150)</f>
        <v>10.75</v>
      </c>
      <c r="F152" s="522">
        <f>SUM(F147:F150)</f>
        <v>566636.22420000006</v>
      </c>
      <c r="G152" s="307"/>
      <c r="J152" s="577"/>
      <c r="K152" s="578"/>
      <c r="L152" s="578"/>
      <c r="M152" s="578"/>
      <c r="N152" s="578"/>
      <c r="O152" s="578"/>
      <c r="P152" s="576"/>
    </row>
    <row r="153" spans="2:16" ht="16.5" customHeight="1" x14ac:dyDescent="0.3">
      <c r="B153" s="306"/>
      <c r="C153" s="323"/>
      <c r="D153" s="510"/>
      <c r="E153" s="510"/>
      <c r="F153" s="510"/>
      <c r="G153" s="307"/>
      <c r="J153" s="577"/>
      <c r="K153" s="578"/>
      <c r="L153" s="578"/>
      <c r="M153" s="578"/>
      <c r="N153" s="578"/>
      <c r="O153" s="578"/>
      <c r="P153" s="576"/>
    </row>
    <row r="154" spans="2:16" ht="16.149999999999999" customHeight="1" x14ac:dyDescent="0.3">
      <c r="B154" s="306"/>
      <c r="C154" s="34" t="s">
        <v>403</v>
      </c>
      <c r="D154" s="510"/>
      <c r="E154" s="511">
        <f>M11</f>
        <v>0.23605030246447692</v>
      </c>
      <c r="F154" s="523">
        <f>F152*E154</f>
        <v>133754.65210973917</v>
      </c>
      <c r="G154" s="307"/>
      <c r="J154" s="577"/>
      <c r="K154" s="578"/>
      <c r="L154" s="578"/>
      <c r="M154" s="578"/>
      <c r="N154" s="578"/>
      <c r="O154" s="578"/>
      <c r="P154" s="576"/>
    </row>
    <row r="155" spans="2:16" ht="12.75" customHeight="1" x14ac:dyDescent="0.3">
      <c r="B155" s="306"/>
      <c r="C155" s="323"/>
      <c r="D155" s="510"/>
      <c r="E155" s="510"/>
      <c r="F155" s="524"/>
      <c r="G155" s="307"/>
      <c r="J155" s="577"/>
      <c r="K155" s="578"/>
      <c r="L155" s="578"/>
      <c r="M155" s="578"/>
      <c r="N155" s="578"/>
      <c r="O155" s="578"/>
      <c r="P155" s="576"/>
    </row>
    <row r="156" spans="2:16" ht="18.75" x14ac:dyDescent="0.3">
      <c r="B156" s="306"/>
      <c r="C156" s="31" t="s">
        <v>405</v>
      </c>
      <c r="D156" s="525"/>
      <c r="E156" s="525"/>
      <c r="F156" s="526">
        <f>F152+F154</f>
        <v>700390.87630973919</v>
      </c>
      <c r="G156" s="307"/>
      <c r="J156" s="577"/>
      <c r="K156" s="578"/>
      <c r="L156" s="578"/>
      <c r="M156" s="578"/>
      <c r="N156" s="578"/>
      <c r="O156" s="578"/>
      <c r="P156" s="576"/>
    </row>
    <row r="157" spans="2:16" ht="13.5" customHeight="1" x14ac:dyDescent="0.3">
      <c r="B157" s="306"/>
      <c r="C157" s="34" t="s">
        <v>406</v>
      </c>
      <c r="D157" s="510"/>
      <c r="E157" s="527">
        <f>M12</f>
        <v>156.57000000000002</v>
      </c>
      <c r="F157" s="528">
        <f>E157*E152</f>
        <v>1683.1275000000003</v>
      </c>
      <c r="G157" s="307"/>
      <c r="J157" s="577"/>
      <c r="K157" s="578"/>
      <c r="L157" s="578"/>
      <c r="M157" s="578"/>
      <c r="N157" s="578"/>
      <c r="O157" s="578"/>
      <c r="P157" s="576"/>
    </row>
    <row r="158" spans="2:16" ht="18.75" x14ac:dyDescent="0.3">
      <c r="B158" s="327"/>
      <c r="C158" s="298" t="s">
        <v>407</v>
      </c>
      <c r="D158" s="510"/>
      <c r="E158" s="527">
        <f>M13</f>
        <v>1519.7728000000002</v>
      </c>
      <c r="F158" s="528">
        <f>E158*E152</f>
        <v>16337.557600000002</v>
      </c>
      <c r="G158" s="329"/>
      <c r="J158" s="577"/>
      <c r="K158" s="578"/>
      <c r="L158" s="578"/>
      <c r="M158" s="578"/>
      <c r="N158" s="578"/>
      <c r="O158" s="578"/>
      <c r="P158" s="576"/>
    </row>
    <row r="159" spans="2:16" ht="19.5" customHeight="1" x14ac:dyDescent="0.3">
      <c r="B159" s="306"/>
      <c r="C159" s="34" t="s">
        <v>408</v>
      </c>
      <c r="D159" s="510"/>
      <c r="E159" s="527">
        <f>M14</f>
        <v>1043.8</v>
      </c>
      <c r="F159" s="529">
        <f>E159*E152</f>
        <v>11220.85</v>
      </c>
      <c r="G159" s="307"/>
      <c r="J159" s="577"/>
      <c r="K159" s="578"/>
      <c r="L159" s="578"/>
      <c r="M159" s="578"/>
      <c r="N159" s="578"/>
      <c r="O159" s="578"/>
      <c r="P159" s="576"/>
    </row>
    <row r="160" spans="2:16" ht="12" customHeight="1" x14ac:dyDescent="0.3">
      <c r="B160" s="306"/>
      <c r="C160" s="31" t="s">
        <v>411</v>
      </c>
      <c r="D160" s="525"/>
      <c r="E160" s="525"/>
      <c r="F160" s="528">
        <f>SUM(F156:F159)</f>
        <v>729632.41140973917</v>
      </c>
      <c r="G160" s="307"/>
      <c r="J160" s="577"/>
      <c r="K160" s="578"/>
      <c r="L160" s="578"/>
      <c r="M160" s="578"/>
      <c r="N160" s="578"/>
      <c r="O160" s="578"/>
      <c r="P160" s="576"/>
    </row>
    <row r="161" spans="2:16" ht="15.75" customHeight="1" thickBot="1" x14ac:dyDescent="0.35">
      <c r="B161" s="306"/>
      <c r="C161" s="41" t="s">
        <v>412</v>
      </c>
      <c r="D161" s="332"/>
      <c r="E161" s="42">
        <f>'Pivot Tables'!$H$42</f>
        <v>0.12</v>
      </c>
      <c r="F161" s="275">
        <f>F160*E161</f>
        <v>87555.889369168697</v>
      </c>
      <c r="G161" s="307"/>
      <c r="J161" s="577"/>
      <c r="K161" s="578"/>
      <c r="L161" s="578"/>
      <c r="M161" s="578"/>
      <c r="N161" s="578"/>
      <c r="O161" s="578"/>
      <c r="P161" s="576"/>
    </row>
    <row r="162" spans="2:16" ht="19.5" thickTop="1" x14ac:dyDescent="0.3">
      <c r="B162" s="306"/>
      <c r="C162" s="34" t="s">
        <v>678</v>
      </c>
      <c r="D162" s="34"/>
      <c r="E162" s="34"/>
      <c r="F162" s="43">
        <f>SUM(F160:F161)</f>
        <v>817188.30077890784</v>
      </c>
      <c r="G162" s="307"/>
      <c r="J162" s="577"/>
      <c r="K162" s="578"/>
      <c r="L162" s="578"/>
      <c r="M162" s="578"/>
      <c r="N162" s="578"/>
      <c r="O162" s="578"/>
      <c r="P162" s="576"/>
    </row>
    <row r="163" spans="2:16" ht="18" customHeight="1" x14ac:dyDescent="0.3">
      <c r="B163" s="306"/>
      <c r="C163" s="44" t="str">
        <f>J18</f>
        <v>CAF (FY20 Rate Review)</v>
      </c>
      <c r="D163" s="323"/>
      <c r="E163" s="35">
        <f>E22</f>
        <v>2.3531493276716206E-2</v>
      </c>
      <c r="F163" s="43">
        <f>F162*(E163+1)</f>
        <v>836417.96178449772</v>
      </c>
      <c r="G163" s="307"/>
      <c r="J163" s="577"/>
      <c r="K163" s="578"/>
      <c r="L163" s="578"/>
      <c r="M163" s="578"/>
      <c r="N163" s="578"/>
      <c r="O163" s="578"/>
      <c r="P163" s="576"/>
    </row>
    <row r="164" spans="2:16" ht="19.5" thickBot="1" x14ac:dyDescent="0.35">
      <c r="B164" s="306"/>
      <c r="C164" s="543" t="str">
        <f>C23</f>
        <v>PFMLA Trust Contribution</v>
      </c>
      <c r="D164" s="323"/>
      <c r="E164" s="35">
        <f>M16</f>
        <v>6.3E-3</v>
      </c>
      <c r="F164" s="43">
        <f>F152*(E163+1)*E164</f>
        <v>3653.8111304106687</v>
      </c>
      <c r="G164" s="307"/>
      <c r="J164" s="577"/>
      <c r="K164" s="578"/>
      <c r="L164" s="578"/>
      <c r="M164" s="578"/>
      <c r="N164" s="578"/>
      <c r="O164" s="578"/>
      <c r="P164" s="576"/>
    </row>
    <row r="165" spans="2:16" ht="19.5" thickBot="1" x14ac:dyDescent="0.35">
      <c r="B165" s="327"/>
      <c r="C165" s="44" t="s">
        <v>664</v>
      </c>
      <c r="D165" s="328"/>
      <c r="E165" s="328"/>
      <c r="F165" s="273">
        <f>(F163+F164)/12</f>
        <v>70005.981076242359</v>
      </c>
      <c r="G165" s="329"/>
      <c r="J165" s="577"/>
      <c r="K165" s="578"/>
      <c r="L165" s="578"/>
      <c r="M165" s="578"/>
      <c r="N165" s="578"/>
      <c r="O165" s="578"/>
      <c r="P165" s="576"/>
    </row>
    <row r="166" spans="2:16" ht="19.5" thickBot="1" x14ac:dyDescent="0.35">
      <c r="B166" s="333"/>
      <c r="C166" s="45"/>
      <c r="D166" s="334"/>
      <c r="E166" s="334"/>
      <c r="F166" s="46"/>
      <c r="G166" s="335"/>
      <c r="J166" s="577"/>
      <c r="K166" s="578"/>
      <c r="L166" s="578"/>
      <c r="M166" s="578"/>
      <c r="N166" s="578"/>
      <c r="O166" s="578"/>
      <c r="P166" s="576"/>
    </row>
    <row r="167" spans="2:16" ht="18.75" x14ac:dyDescent="0.3">
      <c r="J167" s="577"/>
      <c r="K167" s="578"/>
      <c r="L167" s="578"/>
      <c r="M167" s="578"/>
      <c r="N167" s="578"/>
      <c r="O167" s="578"/>
      <c r="P167" s="576"/>
    </row>
    <row r="168" spans="2:16" x14ac:dyDescent="0.2">
      <c r="J168" s="575"/>
      <c r="K168" s="576"/>
      <c r="L168" s="576"/>
      <c r="M168" s="576"/>
      <c r="N168" s="576"/>
      <c r="O168" s="576"/>
      <c r="P168" s="576"/>
    </row>
    <row r="169" spans="2:16" x14ac:dyDescent="0.2">
      <c r="J169" s="583"/>
      <c r="K169" s="576"/>
      <c r="L169" s="576"/>
      <c r="M169" s="576"/>
      <c r="N169" s="576"/>
      <c r="O169" s="576"/>
      <c r="P169" s="576"/>
    </row>
    <row r="170" spans="2:16" ht="15" customHeight="1" x14ac:dyDescent="0.2">
      <c r="J170" s="583"/>
      <c r="K170" s="576"/>
      <c r="L170" s="576"/>
      <c r="M170" s="576"/>
      <c r="N170" s="576"/>
      <c r="O170" s="576"/>
      <c r="P170" s="576"/>
    </row>
    <row r="171" spans="2:16" x14ac:dyDescent="0.2">
      <c r="J171" s="583"/>
      <c r="K171" s="576"/>
      <c r="L171" s="576"/>
      <c r="M171" s="576"/>
      <c r="N171" s="576"/>
      <c r="O171" s="576"/>
      <c r="P171" s="576"/>
    </row>
    <row r="172" spans="2:16" x14ac:dyDescent="0.2">
      <c r="J172" s="583"/>
      <c r="K172" s="576"/>
      <c r="L172" s="576"/>
      <c r="M172" s="576"/>
      <c r="N172" s="576"/>
      <c r="O172" s="576"/>
      <c r="P172" s="576"/>
    </row>
    <row r="173" spans="2:16" x14ac:dyDescent="0.2">
      <c r="J173" s="583"/>
      <c r="K173" s="576"/>
      <c r="L173" s="576"/>
      <c r="M173" s="576"/>
      <c r="N173" s="576"/>
      <c r="O173" s="576"/>
      <c r="P173" s="576"/>
    </row>
    <row r="174" spans="2:16" x14ac:dyDescent="0.2">
      <c r="J174" s="583"/>
      <c r="K174" s="576"/>
      <c r="L174" s="576"/>
      <c r="M174" s="576"/>
      <c r="N174" s="576"/>
      <c r="O174" s="576"/>
      <c r="P174" s="576"/>
    </row>
    <row r="175" spans="2:16" x14ac:dyDescent="0.2">
      <c r="J175" s="583"/>
      <c r="K175" s="576"/>
      <c r="L175" s="576"/>
      <c r="M175" s="576"/>
      <c r="N175" s="576"/>
      <c r="O175" s="576"/>
    </row>
    <row r="176" spans="2:16" x14ac:dyDescent="0.2">
      <c r="J176" s="583"/>
      <c r="K176" s="576"/>
      <c r="L176" s="576"/>
      <c r="M176" s="576"/>
      <c r="N176" s="576"/>
      <c r="O176" s="576"/>
    </row>
    <row r="177" spans="10:15" x14ac:dyDescent="0.2">
      <c r="J177" s="583"/>
      <c r="K177" s="576"/>
      <c r="L177" s="576"/>
      <c r="M177" s="576"/>
      <c r="N177" s="576"/>
      <c r="O177" s="576"/>
    </row>
    <row r="178" spans="10:15" x14ac:dyDescent="0.2">
      <c r="J178" s="583"/>
      <c r="K178" s="576"/>
      <c r="L178" s="576"/>
      <c r="M178" s="576"/>
      <c r="N178" s="576"/>
      <c r="O178" s="576"/>
    </row>
  </sheetData>
  <mergeCells count="16">
    <mergeCell ref="B120:G120"/>
    <mergeCell ref="C121:F121"/>
    <mergeCell ref="B144:G144"/>
    <mergeCell ref="C145:F145"/>
    <mergeCell ref="C97:F97"/>
    <mergeCell ref="B27:G27"/>
    <mergeCell ref="C28:F28"/>
    <mergeCell ref="C53:F53"/>
    <mergeCell ref="B96:G96"/>
    <mergeCell ref="B51:G51"/>
    <mergeCell ref="B25:F25"/>
    <mergeCell ref="B2:G2"/>
    <mergeCell ref="J2:N2"/>
    <mergeCell ref="B3:G3"/>
    <mergeCell ref="D4:E4"/>
    <mergeCell ref="C5:F5"/>
  </mergeCells>
  <pageMargins left="0.25" right="0.25" top="0.75" bottom="0.75" header="0.3" footer="0.3"/>
  <pageSetup scale="57" fitToHeight="0" orientation="portrait" r:id="rId1"/>
  <headerFooter>
    <oddHeader>&amp;LMay 12, 2016&amp;RDCF - FNLA DRAFT Rates</oddHeader>
    <oddFooter>&amp;LPublic Consulting Group, Inc.&amp;R&amp;P</oddFooter>
  </headerFooter>
  <rowBreaks count="2" manualBreakCount="2">
    <brk id="49" max="16383" man="1"/>
    <brk id="11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9"/>
  <sheetViews>
    <sheetView topLeftCell="G91" workbookViewId="0">
      <selection activeCell="R112" sqref="R112"/>
    </sheetView>
  </sheetViews>
  <sheetFormatPr defaultColWidth="9.1640625" defaultRowHeight="15" x14ac:dyDescent="0.25"/>
  <cols>
    <col min="1" max="1" width="35.33203125" style="399" customWidth="1"/>
    <col min="2" max="2" width="15.5" style="405" customWidth="1"/>
    <col min="3" max="3" width="9.1640625" style="406"/>
    <col min="4" max="4" width="16" style="405" customWidth="1"/>
    <col min="5" max="5" width="13.6640625" style="399" customWidth="1"/>
    <col min="6" max="6" width="14.6640625" style="400" customWidth="1"/>
    <col min="7" max="7" width="19.5" style="399" customWidth="1"/>
    <col min="8" max="8" width="14" style="405" customWidth="1"/>
    <col min="9" max="9" width="9.1640625" style="406"/>
    <col min="10" max="10" width="16" style="405" customWidth="1"/>
    <col min="11" max="11" width="12" style="399" customWidth="1"/>
    <col min="12" max="12" width="12.1640625" style="400" customWidth="1"/>
    <col min="13" max="13" width="18" style="399" customWidth="1"/>
    <col min="14" max="14" width="14.6640625" style="399" customWidth="1"/>
    <col min="15" max="16" width="15.5" style="399" customWidth="1"/>
    <col min="17" max="17" width="18.5" style="399" customWidth="1"/>
    <col min="18" max="18" width="11.6640625" style="406" bestFit="1" customWidth="1"/>
    <col min="19" max="19" width="14.1640625" style="408" customWidth="1"/>
    <col min="20" max="21" width="9.1640625" style="408"/>
    <col min="22" max="22" width="17.33203125" style="399" customWidth="1"/>
    <col min="23" max="23" width="9.1640625" style="399"/>
    <col min="24" max="24" width="27" style="399" customWidth="1"/>
    <col min="25" max="25" width="18.5" style="399" customWidth="1"/>
    <col min="26" max="26" width="17.5" style="399" customWidth="1"/>
    <col min="27" max="27" width="20.5" style="399" customWidth="1"/>
    <col min="28" max="28" width="16.83203125" style="399" customWidth="1"/>
    <col min="29" max="29" width="14.83203125" style="399" customWidth="1"/>
    <col min="30" max="32" width="9.1640625" style="399"/>
    <col min="33" max="33" width="11.5" style="399" customWidth="1"/>
    <col min="34" max="16384" width="9.1640625" style="399"/>
  </cols>
  <sheetData>
    <row r="1" spans="1:33" ht="15.75" thickBot="1" x14ac:dyDescent="0.3">
      <c r="A1" s="395" t="s">
        <v>421</v>
      </c>
      <c r="B1" s="396" t="s">
        <v>712</v>
      </c>
      <c r="C1" s="397" t="s">
        <v>418</v>
      </c>
      <c r="D1" s="398" t="s">
        <v>713</v>
      </c>
      <c r="G1" s="395" t="s">
        <v>421</v>
      </c>
      <c r="H1" s="396" t="s">
        <v>714</v>
      </c>
      <c r="I1" s="397" t="s">
        <v>418</v>
      </c>
      <c r="J1" s="398" t="s">
        <v>713</v>
      </c>
      <c r="M1" s="395" t="s">
        <v>421</v>
      </c>
      <c r="N1" s="395" t="s">
        <v>715</v>
      </c>
      <c r="O1" s="395" t="s">
        <v>716</v>
      </c>
      <c r="P1" s="395" t="s">
        <v>717</v>
      </c>
      <c r="Q1" s="401" t="s">
        <v>718</v>
      </c>
      <c r="R1" s="397" t="s">
        <v>418</v>
      </c>
      <c r="S1" s="402"/>
      <c r="T1" s="403">
        <v>0.15603558796812286</v>
      </c>
      <c r="U1" s="403"/>
      <c r="X1" s="395" t="s">
        <v>421</v>
      </c>
      <c r="Y1" s="395" t="s">
        <v>719</v>
      </c>
      <c r="Z1" s="395" t="s">
        <v>720</v>
      </c>
      <c r="AA1" s="395" t="s">
        <v>721</v>
      </c>
      <c r="AB1" s="401" t="s">
        <v>722</v>
      </c>
      <c r="AC1" s="397" t="s">
        <v>418</v>
      </c>
      <c r="AE1" s="404">
        <v>8.2055604997298831E-2</v>
      </c>
    </row>
    <row r="2" spans="1:33" x14ac:dyDescent="0.25">
      <c r="A2" s="399" t="s">
        <v>723</v>
      </c>
      <c r="B2" s="405">
        <v>0</v>
      </c>
      <c r="C2" s="406">
        <v>3.68</v>
      </c>
      <c r="D2" s="405">
        <f>B2/C2</f>
        <v>0</v>
      </c>
      <c r="G2" s="399" t="s">
        <v>723</v>
      </c>
      <c r="H2" s="405">
        <v>3453</v>
      </c>
      <c r="I2" s="406">
        <v>3.68</v>
      </c>
      <c r="J2" s="405">
        <f>H2/I2</f>
        <v>938.31521739130426</v>
      </c>
      <c r="M2" s="399" t="s">
        <v>723</v>
      </c>
      <c r="N2" s="405">
        <v>158592</v>
      </c>
      <c r="O2" s="405">
        <v>192043</v>
      </c>
      <c r="P2" s="405">
        <f>O2-N2</f>
        <v>33451</v>
      </c>
      <c r="Q2" s="407">
        <f>P2/N2</f>
        <v>0.21092488902340598</v>
      </c>
      <c r="R2" s="406">
        <v>3.68</v>
      </c>
      <c r="T2" s="403">
        <v>0.18085325403179686</v>
      </c>
      <c r="U2" s="403"/>
      <c r="V2" s="405"/>
      <c r="W2" s="405"/>
      <c r="X2" s="409" t="s">
        <v>723</v>
      </c>
      <c r="Y2" s="405">
        <v>28318.051599999999</v>
      </c>
      <c r="Z2" s="405">
        <v>260007.05160000001</v>
      </c>
      <c r="AA2" s="405">
        <f>Z2-Y2</f>
        <v>231689</v>
      </c>
      <c r="AB2" s="407">
        <f>Y2/AA2</f>
        <v>0.12222441117187263</v>
      </c>
      <c r="AC2" s="406">
        <v>3.68</v>
      </c>
      <c r="AE2" s="404">
        <v>8.2779456193353473E-2</v>
      </c>
    </row>
    <row r="3" spans="1:33" x14ac:dyDescent="0.25">
      <c r="A3" s="399" t="s">
        <v>723</v>
      </c>
      <c r="B3" s="405">
        <v>567</v>
      </c>
      <c r="C3" s="406">
        <v>4.57</v>
      </c>
      <c r="D3" s="405">
        <f t="shared" ref="D3:D30" si="0">B3/C3</f>
        <v>124.07002188183807</v>
      </c>
      <c r="G3" s="399" t="s">
        <v>723</v>
      </c>
      <c r="H3" s="405">
        <v>7223</v>
      </c>
      <c r="I3" s="406">
        <v>4.57</v>
      </c>
      <c r="J3" s="405">
        <f t="shared" ref="J3:J30" si="1">H3/I3</f>
        <v>1580.5251641137854</v>
      </c>
      <c r="M3" s="399" t="s">
        <v>723</v>
      </c>
      <c r="N3" s="405">
        <v>218575</v>
      </c>
      <c r="O3" s="405">
        <v>258105</v>
      </c>
      <c r="P3" s="405">
        <f t="shared" ref="P3:P30" si="2">O3-N3</f>
        <v>39530</v>
      </c>
      <c r="Q3" s="407">
        <f t="shared" ref="Q3:Q30" si="3">P3/N3</f>
        <v>0.18085325403179686</v>
      </c>
      <c r="R3" s="406">
        <v>4.57</v>
      </c>
      <c r="T3" s="403">
        <v>0.19909985722525317</v>
      </c>
      <c r="U3" s="403"/>
      <c r="V3" s="405"/>
      <c r="W3" s="405"/>
      <c r="X3" s="410" t="s">
        <v>723</v>
      </c>
      <c r="Y3" s="405">
        <v>36547.059099999999</v>
      </c>
      <c r="Z3" s="405">
        <v>333529.05910000001</v>
      </c>
      <c r="AA3" s="405">
        <f t="shared" ref="AA3:AA32" si="4">Z3-Y3</f>
        <v>296982</v>
      </c>
      <c r="AB3" s="407">
        <f t="shared" ref="AB3:AB32" si="5">Y3/AA3</f>
        <v>0.12306152931827517</v>
      </c>
      <c r="AC3" s="406">
        <v>4.57</v>
      </c>
      <c r="AE3" s="404">
        <v>8.5743774503596853E-2</v>
      </c>
    </row>
    <row r="4" spans="1:33" x14ac:dyDescent="0.25">
      <c r="A4" s="399" t="s">
        <v>724</v>
      </c>
      <c r="B4" s="405">
        <v>1316</v>
      </c>
      <c r="C4" s="406">
        <v>4.2409999999999997</v>
      </c>
      <c r="D4" s="405">
        <f t="shared" si="0"/>
        <v>310.30417354397548</v>
      </c>
      <c r="G4" s="399" t="s">
        <v>724</v>
      </c>
      <c r="H4" s="405">
        <v>8028</v>
      </c>
      <c r="I4" s="406">
        <v>4.2409999999999997</v>
      </c>
      <c r="J4" s="405">
        <f t="shared" si="1"/>
        <v>1892.9497759962273</v>
      </c>
      <c r="M4" s="399" t="s">
        <v>724</v>
      </c>
      <c r="N4" s="405">
        <v>197387</v>
      </c>
      <c r="O4" s="405">
        <v>238363</v>
      </c>
      <c r="P4" s="405">
        <f t="shared" si="2"/>
        <v>40976</v>
      </c>
      <c r="Q4" s="407">
        <f t="shared" si="3"/>
        <v>0.20759219198832751</v>
      </c>
      <c r="R4" s="406">
        <v>4.2409999999999997</v>
      </c>
      <c r="T4" s="403">
        <v>0.1991006112043576</v>
      </c>
      <c r="U4" s="403"/>
      <c r="V4" s="405"/>
      <c r="W4" s="405"/>
      <c r="X4" s="410" t="s">
        <v>724</v>
      </c>
      <c r="Y4" s="405">
        <v>49307.226000000002</v>
      </c>
      <c r="Z4" s="405">
        <v>303650.22600000002</v>
      </c>
      <c r="AA4" s="405">
        <f t="shared" si="4"/>
        <v>254343.00000000003</v>
      </c>
      <c r="AB4" s="407">
        <f t="shared" si="5"/>
        <v>0.19386114813460562</v>
      </c>
      <c r="AC4" s="406">
        <v>4.2409999999999997</v>
      </c>
      <c r="AE4" s="404">
        <v>9.1102079813417183E-2</v>
      </c>
    </row>
    <row r="5" spans="1:33" x14ac:dyDescent="0.25">
      <c r="A5" s="399" t="s">
        <v>724</v>
      </c>
      <c r="B5" s="405">
        <v>1933</v>
      </c>
      <c r="C5" s="406">
        <v>5.0599999999999996</v>
      </c>
      <c r="D5" s="405">
        <f t="shared" si="0"/>
        <v>382.01581027667987</v>
      </c>
      <c r="G5" s="399" t="s">
        <v>724</v>
      </c>
      <c r="H5" s="405">
        <v>10484</v>
      </c>
      <c r="I5" s="406">
        <v>5.0599999999999996</v>
      </c>
      <c r="J5" s="405">
        <f t="shared" si="1"/>
        <v>2071.936758893281</v>
      </c>
      <c r="M5" s="399" t="s">
        <v>724</v>
      </c>
      <c r="N5" s="405">
        <v>232721</v>
      </c>
      <c r="O5" s="405">
        <v>279894</v>
      </c>
      <c r="P5" s="405">
        <f t="shared" si="2"/>
        <v>47173</v>
      </c>
      <c r="Q5" s="407">
        <f t="shared" si="3"/>
        <v>0.20270194782593751</v>
      </c>
      <c r="R5" s="406">
        <v>5.0599999999999996</v>
      </c>
      <c r="T5" s="403">
        <v>0.19954888968098722</v>
      </c>
      <c r="U5" s="403"/>
      <c r="V5" s="405"/>
      <c r="W5" s="405"/>
      <c r="X5" s="410" t="s">
        <v>724</v>
      </c>
      <c r="Y5" s="405">
        <v>5120.8422</v>
      </c>
      <c r="Z5" s="405">
        <v>31535.842199999999</v>
      </c>
      <c r="AA5" s="405">
        <f t="shared" si="4"/>
        <v>26415</v>
      </c>
      <c r="AB5" s="407">
        <f t="shared" si="5"/>
        <v>0.19386114707552526</v>
      </c>
      <c r="AC5" s="406">
        <v>0</v>
      </c>
      <c r="AE5" s="404">
        <v>9.1102079896978647E-2</v>
      </c>
    </row>
    <row r="6" spans="1:33" x14ac:dyDescent="0.25">
      <c r="A6" s="399" t="s">
        <v>725</v>
      </c>
      <c r="B6" s="405">
        <v>397</v>
      </c>
      <c r="C6" s="406">
        <v>7.41</v>
      </c>
      <c r="D6" s="405">
        <f t="shared" si="0"/>
        <v>53.576248313090417</v>
      </c>
      <c r="G6" s="399" t="s">
        <v>725</v>
      </c>
      <c r="H6" s="405">
        <v>5840</v>
      </c>
      <c r="I6" s="406">
        <v>7.41</v>
      </c>
      <c r="J6" s="405">
        <f t="shared" si="1"/>
        <v>788.12415654520919</v>
      </c>
      <c r="M6" s="399" t="s">
        <v>725</v>
      </c>
      <c r="N6" s="405">
        <v>317283</v>
      </c>
      <c r="O6" s="405">
        <v>380454</v>
      </c>
      <c r="P6" s="405">
        <f t="shared" si="2"/>
        <v>63171</v>
      </c>
      <c r="Q6" s="407">
        <f t="shared" si="3"/>
        <v>0.19909985722525317</v>
      </c>
      <c r="R6" s="406">
        <v>7.41</v>
      </c>
      <c r="T6" s="403">
        <v>0.20270194782593751</v>
      </c>
      <c r="U6" s="403"/>
      <c r="V6" s="405"/>
      <c r="W6" s="405"/>
      <c r="X6" s="410" t="s">
        <v>724</v>
      </c>
      <c r="Y6" s="405">
        <v>58183.158600000002</v>
      </c>
      <c r="Z6" s="405">
        <v>358311.15860000002</v>
      </c>
      <c r="AA6" s="405">
        <f t="shared" si="4"/>
        <v>300128</v>
      </c>
      <c r="AB6" s="407">
        <f t="shared" si="5"/>
        <v>0.19386114791022499</v>
      </c>
      <c r="AC6" s="406">
        <v>5.0599999999999996</v>
      </c>
      <c r="AE6" s="404">
        <v>9.1102080076950823E-2</v>
      </c>
    </row>
    <row r="7" spans="1:33" x14ac:dyDescent="0.25">
      <c r="A7" s="399" t="s">
        <v>725</v>
      </c>
      <c r="B7" s="405">
        <v>268</v>
      </c>
      <c r="C7" s="406">
        <v>3.41</v>
      </c>
      <c r="D7" s="405">
        <f t="shared" si="0"/>
        <v>78.592375366568916</v>
      </c>
      <c r="G7" s="399" t="s">
        <v>725</v>
      </c>
      <c r="H7" s="405">
        <v>7183</v>
      </c>
      <c r="I7" s="406">
        <v>3.41</v>
      </c>
      <c r="J7" s="405">
        <f t="shared" si="1"/>
        <v>2106.4516129032259</v>
      </c>
      <c r="M7" s="399" t="s">
        <v>725</v>
      </c>
      <c r="N7" s="405">
        <v>157885</v>
      </c>
      <c r="O7" s="405">
        <v>189320</v>
      </c>
      <c r="P7" s="405">
        <f t="shared" si="2"/>
        <v>31435</v>
      </c>
      <c r="Q7" s="407">
        <f t="shared" si="3"/>
        <v>0.1991006112043576</v>
      </c>
      <c r="R7" s="406">
        <v>3.41</v>
      </c>
      <c r="T7" s="403">
        <v>0.20358600086068049</v>
      </c>
      <c r="U7" s="403"/>
      <c r="V7" s="405"/>
      <c r="W7" s="405"/>
      <c r="X7" s="410" t="s">
        <v>724</v>
      </c>
      <c r="Y7" s="405">
        <v>4777.1264000000001</v>
      </c>
      <c r="Z7" s="405">
        <v>29419.126400000001</v>
      </c>
      <c r="AA7" s="405">
        <f t="shared" si="4"/>
        <v>24642</v>
      </c>
      <c r="AB7" s="407">
        <f t="shared" si="5"/>
        <v>0.1938611476341206</v>
      </c>
      <c r="AC7" s="406">
        <v>0</v>
      </c>
      <c r="AE7" s="404">
        <v>9.3246060360286154E-2</v>
      </c>
    </row>
    <row r="8" spans="1:33" x14ac:dyDescent="0.25">
      <c r="A8" s="399" t="s">
        <v>726</v>
      </c>
      <c r="B8" s="405">
        <v>232.07</v>
      </c>
      <c r="C8" s="406">
        <v>3.77</v>
      </c>
      <c r="D8" s="405">
        <f t="shared" si="0"/>
        <v>61.557029177718832</v>
      </c>
      <c r="G8" s="399" t="s">
        <v>726</v>
      </c>
      <c r="H8" s="405">
        <v>5972.03</v>
      </c>
      <c r="I8" s="406">
        <v>3.77</v>
      </c>
      <c r="J8" s="405">
        <f t="shared" si="1"/>
        <v>1584.0928381962865</v>
      </c>
      <c r="M8" s="399" t="s">
        <v>726</v>
      </c>
      <c r="N8" s="405">
        <v>162798</v>
      </c>
      <c r="O8" s="405">
        <v>216669</v>
      </c>
      <c r="P8" s="405">
        <f t="shared" si="2"/>
        <v>53871</v>
      </c>
      <c r="Q8" s="407">
        <f t="shared" si="3"/>
        <v>0.33090701359967567</v>
      </c>
      <c r="R8" s="406">
        <v>3.77</v>
      </c>
      <c r="T8" s="403">
        <v>0.20441397555009935</v>
      </c>
      <c r="U8" s="403"/>
      <c r="V8" s="405"/>
      <c r="W8" s="405"/>
      <c r="X8" s="410" t="s">
        <v>725</v>
      </c>
      <c r="Y8" s="405">
        <v>63217</v>
      </c>
      <c r="Z8" s="405">
        <v>563679</v>
      </c>
      <c r="AA8" s="405">
        <f t="shared" si="4"/>
        <v>500462</v>
      </c>
      <c r="AB8" s="407">
        <f t="shared" si="5"/>
        <v>0.12631728283066446</v>
      </c>
      <c r="AC8" s="406">
        <v>7.41</v>
      </c>
      <c r="AE8" s="404">
        <v>9.3572703463588466E-2</v>
      </c>
    </row>
    <row r="9" spans="1:33" x14ac:dyDescent="0.25">
      <c r="A9" s="399" t="s">
        <v>726</v>
      </c>
      <c r="B9" s="405">
        <v>773.8</v>
      </c>
      <c r="C9" s="406">
        <v>3.63</v>
      </c>
      <c r="D9" s="405">
        <f t="shared" si="0"/>
        <v>213.16804407713499</v>
      </c>
      <c r="G9" s="399" t="s">
        <v>726</v>
      </c>
      <c r="H9" s="405">
        <v>5198.55</v>
      </c>
      <c r="I9" s="406">
        <v>3.63</v>
      </c>
      <c r="J9" s="405">
        <f t="shared" si="1"/>
        <v>1432.1074380165289</v>
      </c>
      <c r="M9" s="399" t="s">
        <v>726</v>
      </c>
      <c r="N9" s="405">
        <v>157967</v>
      </c>
      <c r="O9" s="405">
        <v>210841</v>
      </c>
      <c r="P9" s="405">
        <f t="shared" si="2"/>
        <v>52874</v>
      </c>
      <c r="Q9" s="407">
        <f t="shared" si="3"/>
        <v>0.33471547854931727</v>
      </c>
      <c r="R9" s="406">
        <v>3.63</v>
      </c>
      <c r="T9" s="403">
        <v>0.20759219198832751</v>
      </c>
      <c r="U9" s="403"/>
      <c r="V9" s="405"/>
      <c r="W9" s="405"/>
      <c r="X9" s="410" t="s">
        <v>725</v>
      </c>
      <c r="Y9" s="405">
        <v>27703</v>
      </c>
      <c r="Z9" s="405">
        <v>265914</v>
      </c>
      <c r="AA9" s="405">
        <f t="shared" si="4"/>
        <v>238211</v>
      </c>
      <c r="AB9" s="407">
        <f t="shared" si="5"/>
        <v>0.11629605685715605</v>
      </c>
      <c r="AC9" s="406">
        <v>3.41</v>
      </c>
      <c r="AE9" s="404">
        <v>9.4949150929457396E-2</v>
      </c>
    </row>
    <row r="10" spans="1:33" x14ac:dyDescent="0.25">
      <c r="A10" s="399" t="s">
        <v>726</v>
      </c>
      <c r="B10" s="405">
        <v>764.85</v>
      </c>
      <c r="C10" s="406">
        <v>11.51</v>
      </c>
      <c r="D10" s="405">
        <f t="shared" si="0"/>
        <v>66.4509122502172</v>
      </c>
      <c r="G10" s="399" t="s">
        <v>726</v>
      </c>
      <c r="H10" s="405">
        <v>18900.64</v>
      </c>
      <c r="I10" s="406">
        <v>11.51</v>
      </c>
      <c r="J10" s="405">
        <f t="shared" si="1"/>
        <v>1642.1059947871415</v>
      </c>
      <c r="M10" s="399" t="s">
        <v>726</v>
      </c>
      <c r="N10" s="405">
        <v>522056</v>
      </c>
      <c r="O10" s="405">
        <v>697688</v>
      </c>
      <c r="P10" s="405">
        <f t="shared" si="2"/>
        <v>175632</v>
      </c>
      <c r="Q10" s="407">
        <f t="shared" si="3"/>
        <v>0.33642367868581147</v>
      </c>
      <c r="R10" s="406">
        <v>11.51</v>
      </c>
      <c r="T10" s="403">
        <v>0.20848580553757209</v>
      </c>
      <c r="U10" s="403"/>
      <c r="V10" s="405"/>
      <c r="W10" s="405"/>
      <c r="X10" s="410" t="s">
        <v>726</v>
      </c>
      <c r="Y10" s="405">
        <v>23671.144499999999</v>
      </c>
      <c r="Z10" s="405">
        <v>283502.14449999999</v>
      </c>
      <c r="AA10" s="405">
        <f t="shared" si="4"/>
        <v>259831</v>
      </c>
      <c r="AB10" s="407">
        <f t="shared" si="5"/>
        <v>9.1102079813417183E-2</v>
      </c>
      <c r="AC10" s="406">
        <v>3.77</v>
      </c>
      <c r="AE10" s="404">
        <v>0.10483022576301498</v>
      </c>
    </row>
    <row r="11" spans="1:33" x14ac:dyDescent="0.25">
      <c r="A11" s="399" t="s">
        <v>727</v>
      </c>
      <c r="B11" s="405">
        <v>17</v>
      </c>
      <c r="C11" s="406">
        <v>3.47</v>
      </c>
      <c r="D11" s="405">
        <f t="shared" si="0"/>
        <v>4.8991354466858787</v>
      </c>
      <c r="G11" s="399" t="s">
        <v>727</v>
      </c>
      <c r="H11" s="405">
        <v>5109</v>
      </c>
      <c r="I11" s="406">
        <v>3.47</v>
      </c>
      <c r="J11" s="405">
        <f t="shared" si="1"/>
        <v>1472.3342939481267</v>
      </c>
      <c r="M11" s="399" t="s">
        <v>727</v>
      </c>
      <c r="N11" s="405">
        <v>207895</v>
      </c>
      <c r="O11" s="405">
        <v>255791</v>
      </c>
      <c r="P11" s="405">
        <f t="shared" si="2"/>
        <v>47896</v>
      </c>
      <c r="Q11" s="407">
        <f t="shared" si="3"/>
        <v>0.2303855311575555</v>
      </c>
      <c r="R11" s="406">
        <v>3.47</v>
      </c>
      <c r="T11" s="411">
        <v>0.21092488902340598</v>
      </c>
      <c r="U11" s="412"/>
      <c r="V11" s="405"/>
      <c r="W11" s="405"/>
      <c r="X11" s="410" t="s">
        <v>726</v>
      </c>
      <c r="Y11" s="405">
        <v>26822.438399999999</v>
      </c>
      <c r="Z11" s="405">
        <v>321244.23839999997</v>
      </c>
      <c r="AA11" s="405">
        <f t="shared" si="4"/>
        <v>294421.8</v>
      </c>
      <c r="AB11" s="407">
        <f t="shared" si="5"/>
        <v>9.1102080076950823E-2</v>
      </c>
      <c r="AC11" s="406">
        <v>3.63</v>
      </c>
      <c r="AE11" s="404">
        <v>0.11629605685715605</v>
      </c>
    </row>
    <row r="12" spans="1:33" x14ac:dyDescent="0.25">
      <c r="A12" s="399" t="s">
        <v>728</v>
      </c>
      <c r="B12" s="405">
        <v>90</v>
      </c>
      <c r="C12" s="406">
        <v>5.0999999999999996</v>
      </c>
      <c r="D12" s="405">
        <f t="shared" si="0"/>
        <v>17.647058823529413</v>
      </c>
      <c r="G12" s="399" t="s">
        <v>728</v>
      </c>
      <c r="H12" s="405">
        <v>9050</v>
      </c>
      <c r="I12" s="406">
        <v>5.0999999999999996</v>
      </c>
      <c r="J12" s="405">
        <f t="shared" si="1"/>
        <v>1774.5098039215688</v>
      </c>
      <c r="M12" s="399" t="s">
        <v>728</v>
      </c>
      <c r="N12" s="405">
        <v>238934</v>
      </c>
      <c r="O12" s="405">
        <v>289325</v>
      </c>
      <c r="P12" s="405">
        <f t="shared" si="2"/>
        <v>50391</v>
      </c>
      <c r="Q12" s="407">
        <f t="shared" si="3"/>
        <v>0.21089924414273398</v>
      </c>
      <c r="R12" s="406">
        <v>5.0999999999999996</v>
      </c>
      <c r="T12" s="403">
        <v>0.21089924414273398</v>
      </c>
      <c r="U12" s="403">
        <f>Q32</f>
        <v>0.25207811665024116</v>
      </c>
      <c r="V12" s="405" t="s">
        <v>729</v>
      </c>
      <c r="W12" s="405"/>
      <c r="X12" s="410" t="s">
        <v>726</v>
      </c>
      <c r="Y12" s="405">
        <v>68633.224100000007</v>
      </c>
      <c r="Z12" s="405">
        <v>821999.38410000002</v>
      </c>
      <c r="AA12" s="405">
        <f t="shared" si="4"/>
        <v>753366.16</v>
      </c>
      <c r="AB12" s="407">
        <f t="shared" si="5"/>
        <v>9.1102079896978647E-2</v>
      </c>
      <c r="AC12" s="406">
        <v>11.51</v>
      </c>
      <c r="AE12" s="404">
        <v>0.12222441117187263</v>
      </c>
    </row>
    <row r="13" spans="1:33" x14ac:dyDescent="0.25">
      <c r="A13" s="399" t="s">
        <v>728</v>
      </c>
      <c r="B13" s="405">
        <v>3000</v>
      </c>
      <c r="C13" s="406">
        <v>4.5</v>
      </c>
      <c r="D13" s="405">
        <f t="shared" si="0"/>
        <v>666.66666666666663</v>
      </c>
      <c r="G13" s="399" t="s">
        <v>728</v>
      </c>
      <c r="H13" s="405">
        <v>6609</v>
      </c>
      <c r="I13" s="406">
        <v>4.5</v>
      </c>
      <c r="J13" s="405">
        <f t="shared" si="1"/>
        <v>1468.6666666666667</v>
      </c>
      <c r="M13" s="399" t="s">
        <v>728</v>
      </c>
      <c r="N13" s="405">
        <v>179800</v>
      </c>
      <c r="O13" s="405">
        <v>225800</v>
      </c>
      <c r="P13" s="405">
        <f t="shared" si="2"/>
        <v>46000</v>
      </c>
      <c r="Q13" s="407">
        <f t="shared" si="3"/>
        <v>0.25583982202447164</v>
      </c>
      <c r="R13" s="406">
        <v>4.5</v>
      </c>
      <c r="T13" s="403">
        <v>0.22527667906106913</v>
      </c>
      <c r="U13" s="403">
        <f>_xlfn.STDEV.P(T1:T29)*2</f>
        <v>0.13106467970282998</v>
      </c>
      <c r="V13" s="405" t="s">
        <v>730</v>
      </c>
      <c r="W13" s="405"/>
      <c r="X13" s="410" t="s">
        <v>727</v>
      </c>
      <c r="Y13" s="405">
        <v>68638.500899999999</v>
      </c>
      <c r="Z13" s="405">
        <v>373542.50089999998</v>
      </c>
      <c r="AA13" s="405">
        <f t="shared" si="4"/>
        <v>304904</v>
      </c>
      <c r="AB13" s="407">
        <f t="shared" si="5"/>
        <v>0.22511512115288745</v>
      </c>
      <c r="AC13" s="406">
        <v>3.47</v>
      </c>
      <c r="AE13" s="404">
        <v>0.12306152931827517</v>
      </c>
    </row>
    <row r="14" spans="1:33" x14ac:dyDescent="0.25">
      <c r="A14" s="399" t="s">
        <v>731</v>
      </c>
      <c r="B14" s="405">
        <v>150</v>
      </c>
      <c r="C14" s="406">
        <v>3.99</v>
      </c>
      <c r="D14" s="405">
        <f t="shared" si="0"/>
        <v>37.593984962406012</v>
      </c>
      <c r="G14" s="399" t="s">
        <v>731</v>
      </c>
      <c r="H14" s="405">
        <v>7984.03</v>
      </c>
      <c r="I14" s="406">
        <v>3.99</v>
      </c>
      <c r="J14" s="405">
        <f t="shared" si="1"/>
        <v>2001.0100250626565</v>
      </c>
      <c r="M14" s="399" t="s">
        <v>731</v>
      </c>
      <c r="N14" s="405">
        <v>172195.32</v>
      </c>
      <c r="O14" s="405">
        <v>208095.6</v>
      </c>
      <c r="P14" s="405">
        <f t="shared" si="2"/>
        <v>35900.28</v>
      </c>
      <c r="Q14" s="407">
        <f t="shared" si="3"/>
        <v>0.20848580553757209</v>
      </c>
      <c r="R14" s="406">
        <v>3.99</v>
      </c>
      <c r="T14" s="403">
        <v>0.22767857142857142</v>
      </c>
      <c r="U14" s="403">
        <f>U12+U13</f>
        <v>0.38314279635307114</v>
      </c>
      <c r="V14" s="405" t="s">
        <v>732</v>
      </c>
      <c r="W14" s="405"/>
      <c r="X14" s="410" t="s">
        <v>728</v>
      </c>
      <c r="Y14" s="405">
        <v>67809.186000000002</v>
      </c>
      <c r="Z14" s="405">
        <v>396765.18599999999</v>
      </c>
      <c r="AA14" s="405">
        <f t="shared" si="4"/>
        <v>328956</v>
      </c>
      <c r="AB14" s="407">
        <f t="shared" si="5"/>
        <v>0.20613451647028783</v>
      </c>
      <c r="AC14" s="406">
        <v>5.0999999999999996</v>
      </c>
      <c r="AE14" s="404">
        <v>0.12631728283066446</v>
      </c>
    </row>
    <row r="15" spans="1:33" x14ac:dyDescent="0.25">
      <c r="A15" s="399" t="s">
        <v>731</v>
      </c>
      <c r="B15" s="405">
        <v>75</v>
      </c>
      <c r="C15" s="406">
        <v>4.01</v>
      </c>
      <c r="D15" s="405">
        <f t="shared" si="0"/>
        <v>18.703241895261847</v>
      </c>
      <c r="G15" s="399" t="s">
        <v>731</v>
      </c>
      <c r="H15" s="405">
        <v>8292.4699999999993</v>
      </c>
      <c r="I15" s="406">
        <v>4.01</v>
      </c>
      <c r="J15" s="405">
        <f t="shared" si="1"/>
        <v>2067.9476309226934</v>
      </c>
      <c r="M15" s="399" t="s">
        <v>731</v>
      </c>
      <c r="N15" s="405">
        <v>202723.32</v>
      </c>
      <c r="O15" s="405">
        <v>243994.95</v>
      </c>
      <c r="P15" s="405">
        <f t="shared" si="2"/>
        <v>41271.630000000005</v>
      </c>
      <c r="Q15" s="407">
        <f t="shared" si="3"/>
        <v>0.20358600086068049</v>
      </c>
      <c r="R15" s="406">
        <v>4.01</v>
      </c>
      <c r="T15" s="403">
        <v>0.23019718125900498</v>
      </c>
      <c r="U15" s="403">
        <f>U12-U13</f>
        <v>0.12101343694741118</v>
      </c>
      <c r="V15" s="405" t="s">
        <v>733</v>
      </c>
      <c r="W15" s="405"/>
      <c r="X15" s="410" t="s">
        <v>728</v>
      </c>
      <c r="Y15" s="405">
        <v>54089.284800000001</v>
      </c>
      <c r="Z15" s="405">
        <v>340648.28480000002</v>
      </c>
      <c r="AA15" s="405">
        <f t="shared" si="4"/>
        <v>286559</v>
      </c>
      <c r="AB15" s="407">
        <f t="shared" si="5"/>
        <v>0.18875444428547</v>
      </c>
      <c r="AC15" s="406">
        <v>4.5</v>
      </c>
      <c r="AE15" s="404">
        <v>0.1266092496828746</v>
      </c>
      <c r="AF15" s="404">
        <f>AVERAGE(AE1:AE31)</f>
        <v>0.13849044581675377</v>
      </c>
      <c r="AG15" s="399" t="s">
        <v>729</v>
      </c>
    </row>
    <row r="16" spans="1:33" x14ac:dyDescent="0.25">
      <c r="A16" s="399" t="s">
        <v>734</v>
      </c>
      <c r="B16" s="405">
        <v>3386.41</v>
      </c>
      <c r="C16" s="406">
        <v>4.42038461538462</v>
      </c>
      <c r="D16" s="405">
        <f t="shared" si="0"/>
        <v>766.08944574958582</v>
      </c>
      <c r="G16" s="399" t="s">
        <v>734</v>
      </c>
      <c r="H16" s="405">
        <v>6652.16</v>
      </c>
      <c r="I16" s="406">
        <v>4.42038461538462</v>
      </c>
      <c r="J16" s="405">
        <f t="shared" si="1"/>
        <v>1504.8826242060368</v>
      </c>
      <c r="M16" s="399" t="s">
        <v>734</v>
      </c>
      <c r="N16" s="405">
        <v>200901.43</v>
      </c>
      <c r="O16" s="405">
        <v>241968.49</v>
      </c>
      <c r="P16" s="405">
        <f t="shared" si="2"/>
        <v>41067.06</v>
      </c>
      <c r="Q16" s="407">
        <f t="shared" si="3"/>
        <v>0.20441397555009935</v>
      </c>
      <c r="R16" s="406">
        <v>4.42038461538462</v>
      </c>
      <c r="T16" s="403">
        <v>0.2303855311575555</v>
      </c>
      <c r="U16" s="403"/>
      <c r="V16" s="405"/>
      <c r="W16" s="405"/>
      <c r="X16" s="410" t="s">
        <v>731</v>
      </c>
      <c r="Y16" s="405">
        <v>38689.96</v>
      </c>
      <c r="Z16" s="405">
        <v>288601.2</v>
      </c>
      <c r="AA16" s="405">
        <f t="shared" si="4"/>
        <v>249911.24000000002</v>
      </c>
      <c r="AB16" s="407">
        <f t="shared" si="5"/>
        <v>0.15481480544852644</v>
      </c>
      <c r="AC16" s="406">
        <v>3.99</v>
      </c>
      <c r="AE16" s="404">
        <v>0.12699933982696518</v>
      </c>
      <c r="AF16" s="404">
        <f>_xlfn.STDEV.P(AE1:AE31)*2</f>
        <v>9.6181739172903416E-2</v>
      </c>
      <c r="AG16" s="399" t="s">
        <v>730</v>
      </c>
    </row>
    <row r="17" spans="1:40" x14ac:dyDescent="0.25">
      <c r="A17" s="399" t="s">
        <v>735</v>
      </c>
      <c r="B17" s="405">
        <v>829</v>
      </c>
      <c r="C17" s="406">
        <v>2.73</v>
      </c>
      <c r="D17" s="405">
        <f t="shared" si="0"/>
        <v>303.66300366300368</v>
      </c>
      <c r="G17" s="399" t="s">
        <v>735</v>
      </c>
      <c r="H17" s="405">
        <v>4698</v>
      </c>
      <c r="I17" s="406">
        <v>2.73</v>
      </c>
      <c r="J17" s="405">
        <f t="shared" si="1"/>
        <v>1720.8791208791208</v>
      </c>
      <c r="M17" s="399" t="s">
        <v>735</v>
      </c>
      <c r="N17" s="405">
        <v>155221</v>
      </c>
      <c r="O17" s="405">
        <v>179441</v>
      </c>
      <c r="P17" s="405">
        <f t="shared" si="2"/>
        <v>24220</v>
      </c>
      <c r="Q17" s="407">
        <f t="shared" si="3"/>
        <v>0.15603558796812286</v>
      </c>
      <c r="R17" s="406">
        <v>2.73</v>
      </c>
      <c r="T17" s="403">
        <v>0.2349157497185605</v>
      </c>
      <c r="U17" s="403"/>
      <c r="V17" s="405"/>
      <c r="W17" s="405"/>
      <c r="X17" s="410" t="s">
        <v>731</v>
      </c>
      <c r="Y17" s="405">
        <v>42943.87</v>
      </c>
      <c r="Z17" s="405">
        <v>320332.65000000002</v>
      </c>
      <c r="AA17" s="405">
        <f t="shared" si="4"/>
        <v>277388.78000000003</v>
      </c>
      <c r="AB17" s="407">
        <f t="shared" si="5"/>
        <v>0.15481473331401507</v>
      </c>
      <c r="AC17" s="406">
        <v>4.01</v>
      </c>
      <c r="AE17" s="404">
        <v>0.12699976482702074</v>
      </c>
      <c r="AF17" s="404">
        <f>AF15+AF16</f>
        <v>0.2346721849896572</v>
      </c>
      <c r="AG17" s="399" t="s">
        <v>732</v>
      </c>
    </row>
    <row r="18" spans="1:40" x14ac:dyDescent="0.25">
      <c r="A18" s="399" t="s">
        <v>736</v>
      </c>
      <c r="B18" s="405">
        <v>648</v>
      </c>
      <c r="C18" s="406">
        <v>3.77</v>
      </c>
      <c r="D18" s="405">
        <f t="shared" si="0"/>
        <v>171.88328912466844</v>
      </c>
      <c r="G18" s="399" t="s">
        <v>736</v>
      </c>
      <c r="H18" s="405">
        <v>11221</v>
      </c>
      <c r="I18" s="406">
        <v>3.77</v>
      </c>
      <c r="J18" s="405">
        <f t="shared" si="1"/>
        <v>2976.3925729442972</v>
      </c>
      <c r="M18" s="399" t="s">
        <v>736</v>
      </c>
      <c r="N18" s="405">
        <v>178805</v>
      </c>
      <c r="O18" s="405">
        <v>221720</v>
      </c>
      <c r="P18" s="405">
        <f t="shared" si="2"/>
        <v>42915</v>
      </c>
      <c r="Q18" s="407">
        <f t="shared" si="3"/>
        <v>0.24001006683258297</v>
      </c>
      <c r="R18" s="406">
        <v>3.77</v>
      </c>
      <c r="T18" s="403">
        <v>0.23597944190213199</v>
      </c>
      <c r="U18" s="403"/>
      <c r="V18" s="405"/>
      <c r="W18" s="405"/>
      <c r="X18" s="410" t="s">
        <v>734</v>
      </c>
      <c r="Y18" s="405">
        <v>31421.762599999998</v>
      </c>
      <c r="Z18" s="405">
        <v>331161.29259999999</v>
      </c>
      <c r="AA18" s="405">
        <f t="shared" si="4"/>
        <v>299739.52999999997</v>
      </c>
      <c r="AB18" s="407">
        <f t="shared" si="5"/>
        <v>0.10483022576301498</v>
      </c>
      <c r="AC18" s="406">
        <v>4.42038461538462</v>
      </c>
      <c r="AE18" s="404">
        <v>0.12699987478207264</v>
      </c>
      <c r="AF18" s="404">
        <f>AF15-AF16</f>
        <v>4.230870664385035E-2</v>
      </c>
      <c r="AG18" s="399" t="s">
        <v>733</v>
      </c>
    </row>
    <row r="19" spans="1:40" x14ac:dyDescent="0.25">
      <c r="A19" s="399" t="s">
        <v>737</v>
      </c>
      <c r="B19" s="405">
        <v>672</v>
      </c>
      <c r="C19" s="406">
        <v>3.36791111111111</v>
      </c>
      <c r="D19" s="405">
        <f t="shared" si="0"/>
        <v>199.53020665628554</v>
      </c>
      <c r="G19" s="399" t="s">
        <v>737</v>
      </c>
      <c r="H19" s="405">
        <v>5630</v>
      </c>
      <c r="I19" s="406">
        <v>3.36791111111111</v>
      </c>
      <c r="J19" s="405">
        <f t="shared" si="1"/>
        <v>1671.6593206471541</v>
      </c>
      <c r="M19" s="413" t="s">
        <v>737</v>
      </c>
      <c r="N19" s="414">
        <v>177697</v>
      </c>
      <c r="O19" s="414">
        <v>246063</v>
      </c>
      <c r="P19" s="414">
        <f t="shared" si="2"/>
        <v>68366</v>
      </c>
      <c r="Q19" s="415">
        <f t="shared" si="3"/>
        <v>0.38473356331283026</v>
      </c>
      <c r="R19" s="416">
        <v>3.36791111111111</v>
      </c>
      <c r="T19" s="403">
        <v>0.24001006683258297</v>
      </c>
      <c r="U19" s="403"/>
      <c r="V19" s="405"/>
      <c r="W19" s="405"/>
      <c r="X19" s="417" t="s">
        <v>735</v>
      </c>
      <c r="Y19" s="414">
        <v>63686.539199999999</v>
      </c>
      <c r="Z19" s="414">
        <v>293269.5392</v>
      </c>
      <c r="AA19" s="414">
        <f t="shared" si="4"/>
        <v>229583</v>
      </c>
      <c r="AB19" s="415">
        <f t="shared" si="5"/>
        <v>0.27740093648048852</v>
      </c>
      <c r="AC19" s="416">
        <v>2.73</v>
      </c>
      <c r="AE19" s="404">
        <v>0.12699996470886418</v>
      </c>
    </row>
    <row r="20" spans="1:40" x14ac:dyDescent="0.25">
      <c r="A20" s="399" t="s">
        <v>737</v>
      </c>
      <c r="B20" s="405">
        <v>-9879</v>
      </c>
      <c r="C20" s="406">
        <v>4.2312730158730201</v>
      </c>
      <c r="D20" s="405">
        <f t="shared" si="0"/>
        <v>-2334.7583488326877</v>
      </c>
      <c r="G20" s="399" t="s">
        <v>737</v>
      </c>
      <c r="H20" s="405">
        <v>4891</v>
      </c>
      <c r="I20" s="406">
        <v>4.2312730158730201</v>
      </c>
      <c r="J20" s="405">
        <f t="shared" si="1"/>
        <v>1155.9169029396373</v>
      </c>
      <c r="M20" s="413" t="s">
        <v>737</v>
      </c>
      <c r="N20" s="414">
        <v>209473</v>
      </c>
      <c r="O20" s="414">
        <v>292056</v>
      </c>
      <c r="P20" s="414">
        <f t="shared" si="2"/>
        <v>82583</v>
      </c>
      <c r="Q20" s="415">
        <f t="shared" si="3"/>
        <v>0.39424173998558287</v>
      </c>
      <c r="R20" s="416">
        <v>4.2312730158730201</v>
      </c>
      <c r="T20" s="403">
        <v>0.25583982202447164</v>
      </c>
      <c r="U20" s="403"/>
      <c r="V20" s="405"/>
      <c r="W20" s="405"/>
      <c r="X20" s="410" t="s">
        <v>736</v>
      </c>
      <c r="Y20" s="405">
        <v>40249.930099999998</v>
      </c>
      <c r="Z20" s="405">
        <v>307277.9301</v>
      </c>
      <c r="AA20" s="405">
        <f t="shared" si="4"/>
        <v>267028</v>
      </c>
      <c r="AB20" s="407">
        <f t="shared" si="5"/>
        <v>0.15073299466722589</v>
      </c>
      <c r="AC20" s="406">
        <v>3.77</v>
      </c>
      <c r="AE20" s="404">
        <v>0.12700098774228022</v>
      </c>
    </row>
    <row r="21" spans="1:40" x14ac:dyDescent="0.25">
      <c r="A21" s="399" t="s">
        <v>737</v>
      </c>
      <c r="B21" s="405">
        <v>382</v>
      </c>
      <c r="C21" s="406">
        <v>4.6053079365079403</v>
      </c>
      <c r="D21" s="405">
        <f t="shared" si="0"/>
        <v>82.947764897923093</v>
      </c>
      <c r="G21" s="399" t="s">
        <v>737</v>
      </c>
      <c r="H21" s="405">
        <v>6807</v>
      </c>
      <c r="I21" s="406">
        <v>4.6053079365079403</v>
      </c>
      <c r="J21" s="405">
        <f t="shared" si="1"/>
        <v>1478.0770567019963</v>
      </c>
      <c r="M21" s="399" t="s">
        <v>737</v>
      </c>
      <c r="N21" s="405">
        <v>227442</v>
      </c>
      <c r="O21" s="405">
        <v>291225</v>
      </c>
      <c r="P21" s="405">
        <f t="shared" si="2"/>
        <v>63783</v>
      </c>
      <c r="Q21" s="407">
        <f t="shared" si="3"/>
        <v>0.28043633102065579</v>
      </c>
      <c r="R21" s="406">
        <v>4.6053079365079403</v>
      </c>
      <c r="T21" s="403">
        <v>0.26514699064889719</v>
      </c>
      <c r="U21" s="403"/>
      <c r="V21" s="405"/>
      <c r="W21" s="405"/>
      <c r="X21" s="410" t="s">
        <v>737</v>
      </c>
      <c r="Y21" s="405">
        <v>37915</v>
      </c>
      <c r="Z21" s="405">
        <v>437234</v>
      </c>
      <c r="AA21" s="405">
        <f t="shared" si="4"/>
        <v>399319</v>
      </c>
      <c r="AB21" s="407">
        <f t="shared" si="5"/>
        <v>9.4949150929457396E-2</v>
      </c>
      <c r="AC21" s="406">
        <v>3.36791111111111</v>
      </c>
      <c r="AE21" s="404">
        <v>0.15073299466722589</v>
      </c>
    </row>
    <row r="22" spans="1:40" x14ac:dyDescent="0.25">
      <c r="A22" s="399" t="s">
        <v>737</v>
      </c>
      <c r="B22" s="405">
        <v>56</v>
      </c>
      <c r="C22" s="406">
        <v>5.1316083333333298</v>
      </c>
      <c r="D22" s="405">
        <f t="shared" si="0"/>
        <v>10.91275802095835</v>
      </c>
      <c r="G22" s="399" t="s">
        <v>737</v>
      </c>
      <c r="H22" s="405">
        <v>2298</v>
      </c>
      <c r="I22" s="406">
        <v>5.1316083333333298</v>
      </c>
      <c r="J22" s="405">
        <f t="shared" si="1"/>
        <v>447.81282021718368</v>
      </c>
      <c r="M22" s="399" t="s">
        <v>737</v>
      </c>
      <c r="N22" s="405">
        <v>262711</v>
      </c>
      <c r="O22" s="405">
        <v>348395</v>
      </c>
      <c r="P22" s="405">
        <f t="shared" si="2"/>
        <v>85684</v>
      </c>
      <c r="Q22" s="407">
        <f t="shared" si="3"/>
        <v>0.3261530731488213</v>
      </c>
      <c r="R22" s="406">
        <v>5.1316083333333298</v>
      </c>
      <c r="T22" s="403">
        <v>0.28043633102065579</v>
      </c>
      <c r="U22" s="403"/>
      <c r="V22" s="405"/>
      <c r="W22" s="405"/>
      <c r="X22" s="410" t="s">
        <v>737</v>
      </c>
      <c r="Y22" s="405">
        <v>29432</v>
      </c>
      <c r="Z22" s="405">
        <v>345070</v>
      </c>
      <c r="AA22" s="405">
        <f t="shared" si="4"/>
        <v>315638</v>
      </c>
      <c r="AB22" s="407">
        <f t="shared" si="5"/>
        <v>9.3246060360286154E-2</v>
      </c>
      <c r="AC22" s="406">
        <v>4.2312730158730201</v>
      </c>
      <c r="AE22" s="404">
        <v>0.15481473331401507</v>
      </c>
    </row>
    <row r="23" spans="1:40" x14ac:dyDescent="0.25">
      <c r="A23" s="399" t="s">
        <v>737</v>
      </c>
      <c r="B23" s="405">
        <v>0</v>
      </c>
      <c r="C23" s="406">
        <v>4.6306888888888897</v>
      </c>
      <c r="D23" s="405">
        <f t="shared" si="0"/>
        <v>0</v>
      </c>
      <c r="G23" s="399" t="s">
        <v>737</v>
      </c>
      <c r="H23" s="405">
        <v>5040</v>
      </c>
      <c r="I23" s="406">
        <v>4.6306888888888897</v>
      </c>
      <c r="J23" s="405">
        <f t="shared" si="1"/>
        <v>1088.390976144658</v>
      </c>
      <c r="M23" s="399" t="s">
        <v>737</v>
      </c>
      <c r="N23" s="405">
        <v>239437</v>
      </c>
      <c r="O23" s="405">
        <v>302923</v>
      </c>
      <c r="P23" s="405">
        <f t="shared" si="2"/>
        <v>63486</v>
      </c>
      <c r="Q23" s="407">
        <f t="shared" si="3"/>
        <v>0.26514699064889719</v>
      </c>
      <c r="R23" s="406">
        <v>4.6306888888888897</v>
      </c>
      <c r="T23" s="403">
        <v>0.3261530731488213</v>
      </c>
      <c r="U23" s="403"/>
      <c r="V23" s="405"/>
      <c r="W23" s="405"/>
      <c r="X23" s="410" t="s">
        <v>737</v>
      </c>
      <c r="Y23" s="405">
        <v>30512</v>
      </c>
      <c r="Z23" s="405">
        <v>356590</v>
      </c>
      <c r="AA23" s="405">
        <f t="shared" si="4"/>
        <v>326078</v>
      </c>
      <c r="AB23" s="407">
        <f t="shared" si="5"/>
        <v>9.3572703463588466E-2</v>
      </c>
      <c r="AC23" s="406">
        <v>4.6053079365079403</v>
      </c>
      <c r="AE23" s="404">
        <v>0.15481480544852644</v>
      </c>
    </row>
    <row r="24" spans="1:40" x14ac:dyDescent="0.25">
      <c r="A24" s="399" t="s">
        <v>737</v>
      </c>
      <c r="B24" s="405">
        <v>237</v>
      </c>
      <c r="C24" s="406">
        <v>4.6759111111111098</v>
      </c>
      <c r="D24" s="405">
        <f t="shared" si="0"/>
        <v>50.685309101969445</v>
      </c>
      <c r="G24" s="399" t="s">
        <v>737</v>
      </c>
      <c r="H24" s="405">
        <v>6458</v>
      </c>
      <c r="I24" s="406">
        <v>4.6759111111111098</v>
      </c>
      <c r="J24" s="405">
        <f t="shared" si="1"/>
        <v>1381.1212075127371</v>
      </c>
      <c r="M24" s="413" t="s">
        <v>737</v>
      </c>
      <c r="N24" s="414">
        <v>232112</v>
      </c>
      <c r="O24" s="414">
        <v>323560</v>
      </c>
      <c r="P24" s="414">
        <f t="shared" si="2"/>
        <v>91448</v>
      </c>
      <c r="Q24" s="415">
        <f t="shared" si="3"/>
        <v>0.39398221548218104</v>
      </c>
      <c r="R24" s="416">
        <v>4.6759111111111098</v>
      </c>
      <c r="T24" s="403">
        <v>0.33090701359967567</v>
      </c>
      <c r="U24" s="403"/>
      <c r="V24" s="405"/>
      <c r="W24" s="405"/>
      <c r="X24" s="410" t="s">
        <v>737</v>
      </c>
      <c r="Y24" s="405">
        <v>35889</v>
      </c>
      <c r="Z24" s="405">
        <v>454450</v>
      </c>
      <c r="AA24" s="405">
        <f t="shared" si="4"/>
        <v>418561</v>
      </c>
      <c r="AB24" s="407">
        <f t="shared" si="5"/>
        <v>8.5743774503596853E-2</v>
      </c>
      <c r="AC24" s="406">
        <v>5.1316083333333298</v>
      </c>
      <c r="AE24" s="404">
        <v>0.18875444428547</v>
      </c>
    </row>
    <row r="25" spans="1:40" x14ac:dyDescent="0.25">
      <c r="A25" s="399" t="s">
        <v>738</v>
      </c>
      <c r="B25" s="405">
        <v>490</v>
      </c>
      <c r="C25" s="406">
        <v>5.3</v>
      </c>
      <c r="D25" s="405">
        <f t="shared" si="0"/>
        <v>92.452830188679243</v>
      </c>
      <c r="G25" s="399" t="s">
        <v>738</v>
      </c>
      <c r="H25" s="405">
        <v>7736</v>
      </c>
      <c r="I25" s="406">
        <v>5.3</v>
      </c>
      <c r="J25" s="405">
        <f t="shared" si="1"/>
        <v>1459.6226415094341</v>
      </c>
      <c r="M25" s="399" t="s">
        <v>738</v>
      </c>
      <c r="N25" s="405">
        <v>227791</v>
      </c>
      <c r="O25" s="405">
        <v>279107</v>
      </c>
      <c r="P25" s="405">
        <f t="shared" si="2"/>
        <v>51316</v>
      </c>
      <c r="Q25" s="407">
        <f t="shared" si="3"/>
        <v>0.22527667906106913</v>
      </c>
      <c r="R25" s="406">
        <v>5.3</v>
      </c>
      <c r="T25" s="403">
        <v>0.33471547854931727</v>
      </c>
      <c r="U25" s="403"/>
      <c r="V25" s="405"/>
      <c r="W25" s="405"/>
      <c r="X25" s="410" t="s">
        <v>737</v>
      </c>
      <c r="Y25" s="405">
        <v>31441</v>
      </c>
      <c r="Z25" s="405">
        <v>414608</v>
      </c>
      <c r="AA25" s="405">
        <f t="shared" si="4"/>
        <v>383167</v>
      </c>
      <c r="AB25" s="407">
        <f t="shared" si="5"/>
        <v>8.2055604997298831E-2</v>
      </c>
      <c r="AC25" s="406">
        <v>4.6306888888888897</v>
      </c>
      <c r="AE25" s="404">
        <v>0.19386114707552526</v>
      </c>
    </row>
    <row r="26" spans="1:40" x14ac:dyDescent="0.25">
      <c r="A26" s="399" t="s">
        <v>738</v>
      </c>
      <c r="B26" s="405">
        <v>210</v>
      </c>
      <c r="C26" s="406">
        <v>4.96</v>
      </c>
      <c r="D26" s="405">
        <f t="shared" si="0"/>
        <v>42.338709677419352</v>
      </c>
      <c r="G26" s="399" t="s">
        <v>738</v>
      </c>
      <c r="H26" s="405">
        <v>2499</v>
      </c>
      <c r="I26" s="406">
        <v>4.96</v>
      </c>
      <c r="J26" s="405">
        <f t="shared" si="1"/>
        <v>503.83064516129031</v>
      </c>
      <c r="M26" s="399" t="s">
        <v>738</v>
      </c>
      <c r="N26" s="405">
        <v>220296</v>
      </c>
      <c r="O26" s="405">
        <v>272047</v>
      </c>
      <c r="P26" s="405">
        <f t="shared" si="2"/>
        <v>51751</v>
      </c>
      <c r="Q26" s="407">
        <f t="shared" si="3"/>
        <v>0.2349157497185605</v>
      </c>
      <c r="R26" s="406">
        <v>4.96</v>
      </c>
      <c r="T26" s="403">
        <v>0.33642367868581147</v>
      </c>
      <c r="U26" s="403"/>
      <c r="V26" s="405"/>
      <c r="W26" s="405"/>
      <c r="X26" s="410" t="s">
        <v>737</v>
      </c>
      <c r="Y26" s="405">
        <v>33839</v>
      </c>
      <c r="Z26" s="405">
        <v>442624</v>
      </c>
      <c r="AA26" s="405">
        <f t="shared" si="4"/>
        <v>408785</v>
      </c>
      <c r="AB26" s="407">
        <f t="shared" si="5"/>
        <v>8.2779456193353473E-2</v>
      </c>
      <c r="AC26" s="406">
        <v>4.6759111111111098</v>
      </c>
      <c r="AE26" s="404">
        <v>0.1938611476341206</v>
      </c>
    </row>
    <row r="27" spans="1:40" x14ac:dyDescent="0.25">
      <c r="A27" s="399" t="s">
        <v>738</v>
      </c>
      <c r="B27" s="405">
        <v>867</v>
      </c>
      <c r="C27" s="406">
        <v>5.07</v>
      </c>
      <c r="D27" s="405">
        <f t="shared" si="0"/>
        <v>171.0059171597633</v>
      </c>
      <c r="G27" s="399" t="s">
        <v>738</v>
      </c>
      <c r="H27" s="405">
        <v>4844</v>
      </c>
      <c r="I27" s="406">
        <v>5.07</v>
      </c>
      <c r="J27" s="405">
        <f t="shared" si="1"/>
        <v>955.4240631163708</v>
      </c>
      <c r="M27" s="399" t="s">
        <v>738</v>
      </c>
      <c r="N27" s="405">
        <v>216557</v>
      </c>
      <c r="O27" s="405">
        <v>267660</v>
      </c>
      <c r="P27" s="405">
        <f t="shared" si="2"/>
        <v>51103</v>
      </c>
      <c r="Q27" s="407">
        <f t="shared" si="3"/>
        <v>0.23597944190213199</v>
      </c>
      <c r="R27" s="406">
        <v>5.07</v>
      </c>
      <c r="T27" s="418">
        <v>0.38473356331283026</v>
      </c>
      <c r="U27" s="403" t="s">
        <v>739</v>
      </c>
      <c r="V27" s="405"/>
      <c r="W27" s="405"/>
      <c r="X27" s="410" t="s">
        <v>738</v>
      </c>
      <c r="Y27" s="405">
        <v>39962</v>
      </c>
      <c r="Z27" s="405">
        <v>354624</v>
      </c>
      <c r="AA27" s="405">
        <f t="shared" si="4"/>
        <v>314662</v>
      </c>
      <c r="AB27" s="407">
        <f t="shared" si="5"/>
        <v>0.12699976482702074</v>
      </c>
      <c r="AC27" s="406">
        <v>5.3</v>
      </c>
      <c r="AE27" s="404">
        <v>0.19386114791022499</v>
      </c>
    </row>
    <row r="28" spans="1:40" x14ac:dyDescent="0.25">
      <c r="A28" s="399" t="s">
        <v>738</v>
      </c>
      <c r="B28" s="405">
        <v>802</v>
      </c>
      <c r="C28" s="406">
        <v>5.26</v>
      </c>
      <c r="D28" s="405">
        <f t="shared" si="0"/>
        <v>152.47148288973384</v>
      </c>
      <c r="G28" s="399" t="s">
        <v>738</v>
      </c>
      <c r="H28" s="405">
        <v>7936</v>
      </c>
      <c r="I28" s="406">
        <v>5.26</v>
      </c>
      <c r="J28" s="405">
        <f t="shared" si="1"/>
        <v>1508.7452471482891</v>
      </c>
      <c r="M28" s="399" t="s">
        <v>738</v>
      </c>
      <c r="N28" s="405">
        <v>224224</v>
      </c>
      <c r="O28" s="405">
        <v>275275</v>
      </c>
      <c r="P28" s="405">
        <f t="shared" si="2"/>
        <v>51051</v>
      </c>
      <c r="Q28" s="407">
        <f t="shared" si="3"/>
        <v>0.22767857142857142</v>
      </c>
      <c r="R28" s="406">
        <v>5.26</v>
      </c>
      <c r="T28" s="418">
        <v>0.39398221548218104</v>
      </c>
      <c r="U28" s="403" t="s">
        <v>739</v>
      </c>
      <c r="V28" s="405"/>
      <c r="W28" s="405"/>
      <c r="X28" s="410" t="s">
        <v>738</v>
      </c>
      <c r="Y28" s="405">
        <v>39216</v>
      </c>
      <c r="Z28" s="405">
        <v>348001</v>
      </c>
      <c r="AA28" s="405">
        <f t="shared" si="4"/>
        <v>308785</v>
      </c>
      <c r="AB28" s="407">
        <f t="shared" si="5"/>
        <v>0.12700098774228022</v>
      </c>
      <c r="AC28" s="406">
        <v>4.96</v>
      </c>
      <c r="AE28" s="404">
        <v>0.19386114813460562</v>
      </c>
    </row>
    <row r="29" spans="1:40" x14ac:dyDescent="0.25">
      <c r="A29" s="399" t="s">
        <v>738</v>
      </c>
      <c r="B29" s="405">
        <v>700</v>
      </c>
      <c r="C29" s="406">
        <v>6.05</v>
      </c>
      <c r="D29" s="405">
        <f t="shared" si="0"/>
        <v>115.70247933884298</v>
      </c>
      <c r="G29" s="399" t="s">
        <v>738</v>
      </c>
      <c r="H29" s="405">
        <v>4975</v>
      </c>
      <c r="I29" s="406">
        <v>6.05</v>
      </c>
      <c r="J29" s="405">
        <f t="shared" si="1"/>
        <v>822.31404958677683</v>
      </c>
      <c r="M29" s="399" t="s">
        <v>738</v>
      </c>
      <c r="N29" s="405">
        <v>245003</v>
      </c>
      <c r="O29" s="405">
        <v>301402</v>
      </c>
      <c r="P29" s="405">
        <f t="shared" si="2"/>
        <v>56399</v>
      </c>
      <c r="Q29" s="407">
        <f t="shared" si="3"/>
        <v>0.23019718125900498</v>
      </c>
      <c r="R29" s="406">
        <v>6.05</v>
      </c>
      <c r="T29" s="418">
        <v>0.39424173998558287</v>
      </c>
      <c r="U29" s="403" t="s">
        <v>739</v>
      </c>
      <c r="V29" s="405"/>
      <c r="W29" s="405"/>
      <c r="X29" s="410" t="s">
        <v>738</v>
      </c>
      <c r="Y29" s="405">
        <v>39585</v>
      </c>
      <c r="Z29" s="405">
        <v>351278</v>
      </c>
      <c r="AA29" s="405">
        <f t="shared" si="4"/>
        <v>311693</v>
      </c>
      <c r="AB29" s="407">
        <f t="shared" si="5"/>
        <v>0.12699996470886418</v>
      </c>
      <c r="AC29" s="406">
        <v>5.07</v>
      </c>
      <c r="AE29" s="404">
        <v>0.20613451647028783</v>
      </c>
    </row>
    <row r="30" spans="1:40" ht="15.75" thickBot="1" x14ac:dyDescent="0.3">
      <c r="A30" s="419" t="s">
        <v>740</v>
      </c>
      <c r="B30" s="420">
        <v>185</v>
      </c>
      <c r="C30" s="421">
        <v>4.84</v>
      </c>
      <c r="D30" s="422">
        <f t="shared" si="0"/>
        <v>38.223140495867767</v>
      </c>
      <c r="G30" s="419" t="s">
        <v>740</v>
      </c>
      <c r="H30" s="420">
        <v>8659</v>
      </c>
      <c r="I30" s="421">
        <v>4.84</v>
      </c>
      <c r="J30" s="422">
        <f t="shared" si="1"/>
        <v>1789.0495867768595</v>
      </c>
      <c r="K30" s="410"/>
      <c r="L30" s="423"/>
      <c r="M30" s="419" t="s">
        <v>740</v>
      </c>
      <c r="N30" s="420">
        <v>197029.41</v>
      </c>
      <c r="O30" s="420">
        <v>236346.41</v>
      </c>
      <c r="P30" s="420">
        <f t="shared" si="2"/>
        <v>39317</v>
      </c>
      <c r="Q30" s="424">
        <f t="shared" si="3"/>
        <v>0.19954888968098722</v>
      </c>
      <c r="R30" s="421">
        <v>4.84</v>
      </c>
      <c r="S30" s="425"/>
      <c r="T30" s="425"/>
      <c r="U30" s="425"/>
      <c r="V30" s="422"/>
      <c r="W30" s="422"/>
      <c r="X30" s="410" t="s">
        <v>738</v>
      </c>
      <c r="Y30" s="405">
        <v>39555</v>
      </c>
      <c r="Z30" s="405">
        <v>351012</v>
      </c>
      <c r="AA30" s="405">
        <f t="shared" si="4"/>
        <v>311457</v>
      </c>
      <c r="AB30" s="407">
        <f t="shared" si="5"/>
        <v>0.12699987478207264</v>
      </c>
      <c r="AC30" s="406">
        <v>5.26</v>
      </c>
      <c r="AE30" s="404">
        <v>0.22511512115288745</v>
      </c>
    </row>
    <row r="31" spans="1:40" x14ac:dyDescent="0.25">
      <c r="B31" s="405">
        <f>SUM(B2:B30)</f>
        <v>9169.130000000001</v>
      </c>
      <c r="C31" s="406">
        <v>137.39408501221001</v>
      </c>
      <c r="D31" s="426">
        <f>B31/C31</f>
        <v>66.735987937072792</v>
      </c>
      <c r="E31" s="427" t="s">
        <v>741</v>
      </c>
      <c r="F31" s="428"/>
      <c r="H31" s="405">
        <f>SUM(H2:H30)</f>
        <v>199670.88</v>
      </c>
      <c r="I31" s="406">
        <f>SUM(I2:I30)</f>
        <v>137.39408501221001</v>
      </c>
      <c r="J31" s="426">
        <f>H31/I31</f>
        <v>1453.2712960842205</v>
      </c>
      <c r="K31" s="427" t="s">
        <v>741</v>
      </c>
      <c r="L31" s="429"/>
      <c r="N31" s="405">
        <f>SUM(N2:N30)</f>
        <v>6341511.4800000004</v>
      </c>
      <c r="O31" s="405">
        <v>7965572.4500000002</v>
      </c>
      <c r="P31" s="405">
        <f>SUM(P2:P30)</f>
        <v>1624060.97</v>
      </c>
      <c r="Q31" s="430">
        <f>P31/N31</f>
        <v>0.25609998107265114</v>
      </c>
      <c r="R31" s="431" t="s">
        <v>741</v>
      </c>
      <c r="S31" s="432"/>
      <c r="T31" s="432"/>
      <c r="U31" s="432"/>
      <c r="V31" s="433"/>
      <c r="W31" s="433"/>
      <c r="X31" s="410" t="s">
        <v>738</v>
      </c>
      <c r="Y31" s="405">
        <v>43861</v>
      </c>
      <c r="Z31" s="405">
        <v>389225</v>
      </c>
      <c r="AA31" s="405">
        <f t="shared" si="4"/>
        <v>345364</v>
      </c>
      <c r="AB31" s="407">
        <f t="shared" si="5"/>
        <v>0.12699933982696518</v>
      </c>
      <c r="AC31" s="406">
        <v>6.05</v>
      </c>
      <c r="AE31" s="418">
        <v>0.27740093648048852</v>
      </c>
      <c r="AF31" s="399" t="s">
        <v>739</v>
      </c>
    </row>
    <row r="32" spans="1:40" ht="15.75" thickBot="1" x14ac:dyDescent="0.3">
      <c r="D32" s="434">
        <f>AVERAGE(D2:D30)</f>
        <v>65.461816924613331</v>
      </c>
      <c r="E32" s="435" t="s">
        <v>742</v>
      </c>
      <c r="F32" s="428"/>
      <c r="J32" s="434">
        <f>AVERAGE(J2:J30)</f>
        <v>1492.5929728571225</v>
      </c>
      <c r="K32" s="435" t="s">
        <v>742</v>
      </c>
      <c r="L32" s="428"/>
      <c r="Q32" s="436">
        <f>AVERAGE(Q2:Q30)</f>
        <v>0.25207811665024116</v>
      </c>
      <c r="R32" s="437" t="s">
        <v>742</v>
      </c>
      <c r="S32" s="432"/>
      <c r="T32" s="432"/>
      <c r="U32" s="432"/>
      <c r="V32" s="410"/>
      <c r="W32" s="410"/>
      <c r="X32" s="419" t="s">
        <v>740</v>
      </c>
      <c r="Y32" s="420">
        <v>35948.595999999998</v>
      </c>
      <c r="Z32" s="420">
        <v>319882.00599999999</v>
      </c>
      <c r="AA32" s="420">
        <f t="shared" si="4"/>
        <v>283933.40999999997</v>
      </c>
      <c r="AB32" s="424">
        <f t="shared" si="5"/>
        <v>0.1266092496828746</v>
      </c>
      <c r="AC32" s="421">
        <v>4.84</v>
      </c>
      <c r="AM32" s="406"/>
      <c r="AN32" s="406"/>
    </row>
    <row r="33" spans="1:40" x14ac:dyDescent="0.25">
      <c r="N33" s="405">
        <f>N31-N24-N20-N19</f>
        <v>5722229.4800000004</v>
      </c>
      <c r="O33" s="405">
        <f t="shared" ref="O33:P33" si="6">O31-O24-O20-O19</f>
        <v>7103893.4500000002</v>
      </c>
      <c r="P33" s="405">
        <f t="shared" si="6"/>
        <v>1381663.97</v>
      </c>
      <c r="Q33" s="438">
        <f>P33/N33</f>
        <v>0.24145553316746743</v>
      </c>
      <c r="R33" s="439" t="s">
        <v>743</v>
      </c>
      <c r="S33" s="440"/>
      <c r="Y33" s="405">
        <v>1236984.9005</v>
      </c>
      <c r="Z33" s="405">
        <v>10788987.820499999</v>
      </c>
      <c r="AA33" s="405">
        <f>SUM(AA2:AA30)</f>
        <v>8922705.5100000016</v>
      </c>
      <c r="AB33" s="430">
        <f>Y33/AA33</f>
        <v>0.138633388618919</v>
      </c>
      <c r="AC33" s="431" t="s">
        <v>741</v>
      </c>
      <c r="AM33" s="406"/>
      <c r="AN33" s="406"/>
    </row>
    <row r="34" spans="1:40" ht="15.75" thickBot="1" x14ac:dyDescent="0.3">
      <c r="Q34" s="441">
        <f>AVERAGE(Q2:Q18,Q21:Q23,Q25:Q30)</f>
        <v>0.23605030246447692</v>
      </c>
      <c r="R34" s="442" t="s">
        <v>744</v>
      </c>
      <c r="S34" s="443"/>
      <c r="AB34" s="436">
        <f>AVERAGE(AB2:AB32)</f>
        <v>0.13849044581675377</v>
      </c>
      <c r="AC34" s="437" t="s">
        <v>742</v>
      </c>
      <c r="AM34" s="406"/>
      <c r="AN34" s="406"/>
    </row>
    <row r="35" spans="1:40" x14ac:dyDescent="0.25">
      <c r="Y35" s="405">
        <f>Y33-Y19</f>
        <v>1173298.3613</v>
      </c>
      <c r="Z35" s="405">
        <f t="shared" ref="Z35:AA35" si="7">Z33-Z19</f>
        <v>10495718.281299999</v>
      </c>
      <c r="AA35" s="405">
        <f t="shared" si="7"/>
        <v>8693122.5100000016</v>
      </c>
      <c r="AB35" s="438">
        <f>Y35/AA35</f>
        <v>0.1349685754399888</v>
      </c>
      <c r="AC35" s="444" t="s">
        <v>745</v>
      </c>
      <c r="AD35" s="445"/>
      <c r="AM35" s="406"/>
      <c r="AN35" s="406"/>
    </row>
    <row r="36" spans="1:40" ht="15.75" thickBot="1" x14ac:dyDescent="0.3">
      <c r="J36" s="406"/>
      <c r="K36" s="405"/>
      <c r="L36" s="399"/>
      <c r="M36" s="400"/>
      <c r="R36" s="399"/>
      <c r="S36" s="406"/>
      <c r="V36" s="408"/>
      <c r="AB36" s="441">
        <f>AVERAGE(AB2:AB18,AB20:AB32)</f>
        <v>0.13386009612796265</v>
      </c>
      <c r="AC36" s="446" t="s">
        <v>746</v>
      </c>
      <c r="AD36" s="447"/>
      <c r="AN36" s="406"/>
    </row>
    <row r="37" spans="1:40" ht="15.75" thickBot="1" x14ac:dyDescent="0.3">
      <c r="J37" s="406"/>
      <c r="K37" s="405"/>
      <c r="L37" s="399"/>
      <c r="M37" s="400"/>
      <c r="R37" s="399"/>
      <c r="S37" s="406"/>
      <c r="V37" s="408"/>
      <c r="AA37" s="400"/>
      <c r="AB37" s="448"/>
      <c r="AC37" s="429"/>
      <c r="AD37" s="423"/>
      <c r="AN37" s="406"/>
    </row>
    <row r="38" spans="1:40" ht="15.75" thickBot="1" x14ac:dyDescent="0.3">
      <c r="A38" s="449" t="s">
        <v>747</v>
      </c>
      <c r="B38" s="693" t="s">
        <v>748</v>
      </c>
      <c r="C38" s="694"/>
      <c r="D38" s="695"/>
      <c r="E38" s="696" t="s">
        <v>749</v>
      </c>
      <c r="F38" s="697"/>
      <c r="G38" s="698"/>
      <c r="H38" s="696" t="s">
        <v>750</v>
      </c>
      <c r="I38" s="697"/>
      <c r="J38" s="698"/>
      <c r="K38" s="699" t="s">
        <v>751</v>
      </c>
      <c r="L38" s="700"/>
      <c r="M38" s="701"/>
      <c r="N38" s="400"/>
      <c r="O38" s="422">
        <v>33264.5</v>
      </c>
      <c r="P38" s="410"/>
      <c r="R38" s="399"/>
      <c r="S38" s="399"/>
      <c r="T38" s="406"/>
      <c r="V38" s="408"/>
      <c r="W38" s="408"/>
      <c r="Y38" s="410"/>
      <c r="Z38" s="410"/>
      <c r="AA38" s="423"/>
      <c r="AB38" s="423"/>
      <c r="AC38" s="423"/>
      <c r="AD38" s="423"/>
      <c r="AN38" s="406"/>
    </row>
    <row r="39" spans="1:40" ht="15.75" thickBot="1" x14ac:dyDescent="0.3">
      <c r="B39" s="398" t="s">
        <v>8</v>
      </c>
      <c r="C39" s="398" t="s">
        <v>321</v>
      </c>
      <c r="D39" s="398" t="s">
        <v>400</v>
      </c>
      <c r="E39" s="398" t="s">
        <v>8</v>
      </c>
      <c r="F39" s="398" t="s">
        <v>321</v>
      </c>
      <c r="G39" s="398" t="s">
        <v>400</v>
      </c>
      <c r="H39" s="398" t="s">
        <v>8</v>
      </c>
      <c r="I39" s="398" t="s">
        <v>321</v>
      </c>
      <c r="J39" s="398" t="s">
        <v>400</v>
      </c>
      <c r="K39" s="398" t="s">
        <v>8</v>
      </c>
      <c r="L39" s="398" t="s">
        <v>321</v>
      </c>
      <c r="M39" s="398" t="s">
        <v>400</v>
      </c>
      <c r="N39" s="400"/>
      <c r="O39" s="422">
        <v>37251.08</v>
      </c>
      <c r="P39" s="410"/>
      <c r="R39" s="399"/>
      <c r="S39" s="399"/>
      <c r="T39" s="406"/>
      <c r="V39" s="408"/>
      <c r="W39" s="408"/>
      <c r="X39" s="395" t="s">
        <v>421</v>
      </c>
      <c r="Y39" s="449" t="s">
        <v>752</v>
      </c>
      <c r="Z39" s="395" t="s">
        <v>418</v>
      </c>
      <c r="AA39" s="395" t="s">
        <v>390</v>
      </c>
      <c r="AB39" s="450"/>
      <c r="AC39" s="450"/>
      <c r="AD39" s="410"/>
      <c r="AN39" s="406"/>
    </row>
    <row r="40" spans="1:40" x14ac:dyDescent="0.25">
      <c r="A40" s="451" t="s">
        <v>723</v>
      </c>
      <c r="B40" s="452">
        <v>57273</v>
      </c>
      <c r="C40" s="453">
        <v>1</v>
      </c>
      <c r="D40" s="454">
        <f>B40/C40</f>
        <v>57273</v>
      </c>
      <c r="E40" s="452">
        <v>9841</v>
      </c>
      <c r="F40" s="453">
        <v>0.13</v>
      </c>
      <c r="G40" s="454">
        <f>E40/F40</f>
        <v>75700</v>
      </c>
      <c r="J40" s="406"/>
      <c r="K40" s="455"/>
      <c r="L40" s="453"/>
      <c r="M40" s="456"/>
      <c r="O40" s="422">
        <v>37254.411764705881</v>
      </c>
      <c r="P40" s="410"/>
      <c r="R40" s="399"/>
      <c r="S40" s="399"/>
      <c r="T40" s="399"/>
      <c r="U40" s="406"/>
      <c r="V40" s="408"/>
      <c r="W40" s="408"/>
      <c r="X40" s="410" t="s">
        <v>723</v>
      </c>
      <c r="Y40" s="405">
        <v>4218</v>
      </c>
      <c r="Z40" s="406">
        <v>3.68</v>
      </c>
      <c r="AA40" s="405">
        <f>Y40/Z40</f>
        <v>1146.195652173913</v>
      </c>
      <c r="AB40" s="410"/>
      <c r="AD40" s="410"/>
      <c r="AN40" s="406"/>
    </row>
    <row r="41" spans="1:40" x14ac:dyDescent="0.25">
      <c r="A41" s="451" t="s">
        <v>723</v>
      </c>
      <c r="B41" s="457">
        <v>65000</v>
      </c>
      <c r="C41" s="458">
        <v>1</v>
      </c>
      <c r="D41" s="454">
        <f t="shared" ref="D41:D62" si="8">B41/C41</f>
        <v>65000</v>
      </c>
      <c r="E41" s="422">
        <v>4741</v>
      </c>
      <c r="F41" s="458">
        <v>0.06</v>
      </c>
      <c r="G41" s="454">
        <f t="shared" ref="G41:G43" si="9">E41/F41</f>
        <v>79016.666666666672</v>
      </c>
      <c r="J41" s="406"/>
      <c r="K41" s="457"/>
      <c r="L41" s="458"/>
      <c r="M41" s="454"/>
      <c r="O41" s="422">
        <v>42688.461538461539</v>
      </c>
      <c r="P41" s="410"/>
      <c r="R41" s="399"/>
      <c r="S41" s="399"/>
      <c r="T41" s="399"/>
      <c r="U41" s="406"/>
      <c r="V41" s="408"/>
      <c r="W41" s="408"/>
      <c r="X41" s="410" t="s">
        <v>723</v>
      </c>
      <c r="Y41" s="405">
        <v>0</v>
      </c>
      <c r="Z41" s="406">
        <v>4.57</v>
      </c>
      <c r="AA41" s="405">
        <f t="shared" ref="AA41:AA68" si="10">Y41/Z41</f>
        <v>0</v>
      </c>
      <c r="AB41" s="410"/>
      <c r="AD41" s="410"/>
    </row>
    <row r="42" spans="1:40" x14ac:dyDescent="0.25">
      <c r="A42" s="451" t="s">
        <v>724</v>
      </c>
      <c r="B42" s="457">
        <v>55326</v>
      </c>
      <c r="C42" s="458">
        <v>1</v>
      </c>
      <c r="D42" s="454">
        <f t="shared" si="8"/>
        <v>55326</v>
      </c>
      <c r="E42" s="422">
        <v>6525</v>
      </c>
      <c r="F42" s="458">
        <v>0.08</v>
      </c>
      <c r="G42" s="454">
        <f t="shared" si="9"/>
        <v>81562.5</v>
      </c>
      <c r="J42" s="406"/>
      <c r="K42" s="457"/>
      <c r="L42" s="458"/>
      <c r="M42" s="454"/>
      <c r="O42" s="422">
        <v>50000</v>
      </c>
      <c r="P42" s="410"/>
      <c r="R42" s="399"/>
      <c r="S42" s="399"/>
      <c r="T42" s="399"/>
      <c r="U42" s="406"/>
      <c r="V42" s="408"/>
      <c r="W42" s="408"/>
      <c r="X42" s="410" t="s">
        <v>724</v>
      </c>
      <c r="Y42" s="405">
        <v>1133</v>
      </c>
      <c r="Z42" s="406">
        <v>4.2409999999999997</v>
      </c>
      <c r="AA42" s="405">
        <f t="shared" si="10"/>
        <v>267.15397311954729</v>
      </c>
      <c r="AB42" s="410"/>
      <c r="AD42" s="410"/>
      <c r="AM42" s="406"/>
    </row>
    <row r="43" spans="1:40" x14ac:dyDescent="0.25">
      <c r="A43" s="451" t="s">
        <v>724</v>
      </c>
      <c r="B43" s="457">
        <v>63933</v>
      </c>
      <c r="C43" s="458">
        <v>1</v>
      </c>
      <c r="D43" s="454">
        <f t="shared" si="8"/>
        <v>63933</v>
      </c>
      <c r="E43" s="422">
        <v>6487</v>
      </c>
      <c r="F43" s="458">
        <v>0.08</v>
      </c>
      <c r="G43" s="454">
        <f t="shared" si="9"/>
        <v>81087.5</v>
      </c>
      <c r="J43" s="406"/>
      <c r="K43" s="457"/>
      <c r="L43" s="458"/>
      <c r="M43" s="454"/>
      <c r="O43" s="422">
        <v>52543.39622641509</v>
      </c>
      <c r="P43" s="410"/>
      <c r="R43" s="399"/>
      <c r="S43" s="399"/>
      <c r="T43" s="399"/>
      <c r="U43" s="406"/>
      <c r="V43" s="408"/>
      <c r="W43" s="408"/>
      <c r="X43" s="410" t="s">
        <v>724</v>
      </c>
      <c r="Y43" s="405">
        <v>2211</v>
      </c>
      <c r="Z43" s="406">
        <v>5.0599999999999996</v>
      </c>
      <c r="AA43" s="405">
        <f t="shared" si="10"/>
        <v>436.95652173913049</v>
      </c>
      <c r="AB43" s="410"/>
      <c r="AD43" s="410"/>
      <c r="AM43" s="406"/>
    </row>
    <row r="44" spans="1:40" x14ac:dyDescent="0.25">
      <c r="A44" s="451" t="s">
        <v>725</v>
      </c>
      <c r="B44" s="457">
        <v>50000</v>
      </c>
      <c r="C44" s="458">
        <v>1</v>
      </c>
      <c r="D44" s="454">
        <f t="shared" si="8"/>
        <v>50000</v>
      </c>
      <c r="E44" s="422"/>
      <c r="F44" s="458"/>
      <c r="G44" s="454"/>
      <c r="J44" s="406"/>
      <c r="K44" s="457"/>
      <c r="L44" s="458"/>
      <c r="M44" s="454"/>
      <c r="O44" s="422">
        <v>53729.361702127659</v>
      </c>
      <c r="P44" s="410"/>
      <c r="R44" s="399"/>
      <c r="S44" s="399"/>
      <c r="T44" s="399"/>
      <c r="U44" s="406"/>
      <c r="V44" s="408"/>
      <c r="W44" s="408"/>
      <c r="X44" s="410" t="s">
        <v>725</v>
      </c>
      <c r="Y44" s="405">
        <v>0</v>
      </c>
      <c r="Z44" s="406">
        <v>7.41</v>
      </c>
      <c r="AA44" s="405">
        <f t="shared" si="10"/>
        <v>0</v>
      </c>
      <c r="AB44" s="410"/>
      <c r="AD44" s="410"/>
      <c r="AM44" s="406"/>
    </row>
    <row r="45" spans="1:40" x14ac:dyDescent="0.25">
      <c r="A45" s="451" t="s">
        <v>725</v>
      </c>
      <c r="B45" s="457">
        <v>68642</v>
      </c>
      <c r="C45" s="458">
        <v>1</v>
      </c>
      <c r="D45" s="454">
        <f t="shared" si="8"/>
        <v>68642</v>
      </c>
      <c r="E45" s="422"/>
      <c r="F45" s="458"/>
      <c r="G45" s="454"/>
      <c r="J45" s="406"/>
      <c r="K45" s="457"/>
      <c r="L45" s="458"/>
      <c r="M45" s="454"/>
      <c r="O45" s="422">
        <v>53821</v>
      </c>
      <c r="P45" s="410"/>
      <c r="R45" s="399"/>
      <c r="S45" s="399"/>
      <c r="T45" s="399"/>
      <c r="U45" s="406"/>
      <c r="V45" s="408"/>
      <c r="W45" s="408"/>
      <c r="X45" s="410" t="s">
        <v>725</v>
      </c>
      <c r="Y45" s="405">
        <v>0</v>
      </c>
      <c r="Z45" s="406">
        <v>3.41</v>
      </c>
      <c r="AA45" s="405">
        <f t="shared" si="10"/>
        <v>0</v>
      </c>
      <c r="AB45" s="410"/>
      <c r="AD45" s="410"/>
      <c r="AM45" s="406"/>
    </row>
    <row r="46" spans="1:40" x14ac:dyDescent="0.25">
      <c r="A46" s="451" t="s">
        <v>726</v>
      </c>
      <c r="B46" s="457">
        <v>37470</v>
      </c>
      <c r="C46" s="458">
        <v>0.63</v>
      </c>
      <c r="D46" s="454">
        <f t="shared" si="8"/>
        <v>59476.190476190473</v>
      </c>
      <c r="E46" s="422"/>
      <c r="F46" s="458"/>
      <c r="G46" s="454"/>
      <c r="J46" s="406"/>
      <c r="K46" s="457"/>
      <c r="L46" s="458"/>
      <c r="M46" s="454"/>
      <c r="O46" s="422">
        <v>55326</v>
      </c>
      <c r="P46" s="410"/>
      <c r="R46" s="399"/>
      <c r="S46" s="399"/>
      <c r="T46" s="399"/>
      <c r="U46" s="406"/>
      <c r="V46" s="408"/>
      <c r="W46" s="408"/>
      <c r="X46" s="410" t="s">
        <v>726</v>
      </c>
      <c r="Y46" s="405">
        <v>23843.1</v>
      </c>
      <c r="Z46" s="406">
        <v>3.77</v>
      </c>
      <c r="AA46" s="405">
        <f t="shared" si="10"/>
        <v>6324.4297082228113</v>
      </c>
      <c r="AB46" s="410"/>
      <c r="AD46" s="410"/>
      <c r="AM46" s="406"/>
    </row>
    <row r="47" spans="1:40" x14ac:dyDescent="0.25">
      <c r="A47" s="451" t="s">
        <v>726</v>
      </c>
      <c r="B47" s="457">
        <v>55696</v>
      </c>
      <c r="C47" s="458">
        <v>1.06</v>
      </c>
      <c r="D47" s="454">
        <f t="shared" si="8"/>
        <v>52543.39622641509</v>
      </c>
      <c r="E47" s="422"/>
      <c r="F47" s="458"/>
      <c r="G47" s="454"/>
      <c r="J47" s="406"/>
      <c r="K47" s="457"/>
      <c r="L47" s="458"/>
      <c r="M47" s="454"/>
      <c r="O47" s="422">
        <v>57273</v>
      </c>
      <c r="P47" s="410"/>
      <c r="R47" s="399"/>
      <c r="S47" s="399"/>
      <c r="T47" s="399"/>
      <c r="U47" s="406"/>
      <c r="V47" s="408"/>
      <c r="W47" s="408"/>
      <c r="X47" s="410" t="s">
        <v>726</v>
      </c>
      <c r="Y47" s="405">
        <v>25186.52</v>
      </c>
      <c r="Z47" s="406">
        <v>3.63</v>
      </c>
      <c r="AA47" s="405">
        <f t="shared" si="10"/>
        <v>6938.4352617079894</v>
      </c>
      <c r="AB47" s="410"/>
      <c r="AD47" s="410"/>
      <c r="AM47" s="406"/>
    </row>
    <row r="48" spans="1:40" x14ac:dyDescent="0.25">
      <c r="A48" s="451" t="s">
        <v>726</v>
      </c>
      <c r="B48" s="457">
        <v>77609</v>
      </c>
      <c r="C48" s="458">
        <v>1.17</v>
      </c>
      <c r="D48" s="454">
        <f t="shared" si="8"/>
        <v>66332.47863247864</v>
      </c>
      <c r="E48" s="422"/>
      <c r="F48" s="458"/>
      <c r="G48" s="454"/>
      <c r="J48" s="406"/>
      <c r="K48" s="457"/>
      <c r="L48" s="458"/>
      <c r="M48" s="454"/>
      <c r="O48" s="422">
        <v>59096</v>
      </c>
      <c r="P48" s="410"/>
      <c r="R48" s="399"/>
      <c r="S48" s="399"/>
      <c r="T48" s="399"/>
      <c r="U48" s="406"/>
      <c r="V48" s="408"/>
      <c r="W48" s="408"/>
      <c r="X48" s="410" t="s">
        <v>726</v>
      </c>
      <c r="Y48" s="405">
        <v>23562.639999999999</v>
      </c>
      <c r="Z48" s="406">
        <v>11.51</v>
      </c>
      <c r="AA48" s="405">
        <f t="shared" si="10"/>
        <v>2047.1450912250218</v>
      </c>
      <c r="AB48" s="410"/>
      <c r="AD48" s="410"/>
      <c r="AM48" s="406"/>
    </row>
    <row r="49" spans="1:40" x14ac:dyDescent="0.25">
      <c r="A49" s="451" t="s">
        <v>727</v>
      </c>
      <c r="B49" s="457"/>
      <c r="C49" s="458"/>
      <c r="D49" s="454"/>
      <c r="E49" s="422">
        <v>60118</v>
      </c>
      <c r="F49" s="458">
        <v>1</v>
      </c>
      <c r="G49" s="454">
        <f>E49/F49</f>
        <v>60118</v>
      </c>
      <c r="J49" s="406"/>
      <c r="K49" s="457"/>
      <c r="L49" s="458"/>
      <c r="M49" s="454"/>
      <c r="O49" s="422">
        <v>59427</v>
      </c>
      <c r="P49" s="410"/>
      <c r="R49" s="399"/>
      <c r="S49" s="399"/>
      <c r="T49" s="399"/>
      <c r="U49" s="406"/>
      <c r="V49" s="408"/>
      <c r="W49" s="408"/>
      <c r="X49" s="410" t="s">
        <v>727</v>
      </c>
      <c r="Y49" s="405">
        <v>18126</v>
      </c>
      <c r="Z49" s="406">
        <v>3.47</v>
      </c>
      <c r="AA49" s="405">
        <f t="shared" si="10"/>
        <v>5223.6311239193083</v>
      </c>
      <c r="AB49" s="410"/>
      <c r="AD49" s="410"/>
      <c r="AM49" s="406"/>
    </row>
    <row r="50" spans="1:40" x14ac:dyDescent="0.25">
      <c r="A50" s="451" t="s">
        <v>728</v>
      </c>
      <c r="B50" s="457">
        <v>60577</v>
      </c>
      <c r="C50" s="458">
        <v>1</v>
      </c>
      <c r="D50" s="454">
        <f t="shared" si="8"/>
        <v>60577</v>
      </c>
      <c r="E50" s="422"/>
      <c r="F50" s="458"/>
      <c r="G50" s="454"/>
      <c r="H50" s="405">
        <v>110990</v>
      </c>
      <c r="I50" s="406">
        <v>2.6</v>
      </c>
      <c r="J50" s="454">
        <f>H50/I50</f>
        <v>42688.461538461539</v>
      </c>
      <c r="K50" s="457"/>
      <c r="L50" s="458"/>
      <c r="M50" s="454"/>
      <c r="O50" s="422">
        <v>59476.190476190473</v>
      </c>
      <c r="P50" s="410"/>
      <c r="R50" s="399"/>
      <c r="S50" s="399"/>
      <c r="T50" s="399"/>
      <c r="U50" s="406"/>
      <c r="V50" s="408"/>
      <c r="W50" s="408"/>
      <c r="X50" s="410" t="s">
        <v>728</v>
      </c>
      <c r="Y50" s="405">
        <v>852</v>
      </c>
      <c r="Z50" s="406">
        <v>5.0999999999999996</v>
      </c>
      <c r="AA50" s="405">
        <f t="shared" si="10"/>
        <v>167.05882352941177</v>
      </c>
      <c r="AB50" s="410"/>
      <c r="AD50" s="410"/>
      <c r="AM50" s="406"/>
    </row>
    <row r="51" spans="1:40" x14ac:dyDescent="0.25">
      <c r="A51" s="451" t="s">
        <v>728</v>
      </c>
      <c r="B51" s="457">
        <v>53821</v>
      </c>
      <c r="C51" s="458">
        <v>1</v>
      </c>
      <c r="D51" s="454">
        <f t="shared" si="8"/>
        <v>53821</v>
      </c>
      <c r="E51" s="422"/>
      <c r="F51" s="458"/>
      <c r="G51" s="454"/>
      <c r="H51" s="405">
        <v>66529</v>
      </c>
      <c r="I51" s="406">
        <v>2</v>
      </c>
      <c r="J51" s="454">
        <f>H51/I51</f>
        <v>33264.5</v>
      </c>
      <c r="K51" s="457"/>
      <c r="L51" s="458"/>
      <c r="M51" s="454"/>
      <c r="O51" s="422">
        <v>60118</v>
      </c>
      <c r="P51" s="410"/>
      <c r="R51" s="399"/>
      <c r="S51" s="399"/>
      <c r="T51" s="399"/>
      <c r="U51" s="406"/>
      <c r="V51" s="408"/>
      <c r="W51" s="408"/>
      <c r="X51" s="410" t="s">
        <v>728</v>
      </c>
      <c r="Y51" s="405">
        <v>956</v>
      </c>
      <c r="Z51" s="406">
        <v>4.5</v>
      </c>
      <c r="AA51" s="405">
        <f t="shared" si="10"/>
        <v>212.44444444444446</v>
      </c>
      <c r="AB51" s="410"/>
      <c r="AD51" s="410"/>
      <c r="AM51" s="406"/>
    </row>
    <row r="52" spans="1:40" x14ac:dyDescent="0.25">
      <c r="A52" s="451" t="s">
        <v>731</v>
      </c>
      <c r="B52" s="457">
        <v>18999.75</v>
      </c>
      <c r="C52" s="458">
        <v>0.51</v>
      </c>
      <c r="D52" s="454">
        <f t="shared" si="8"/>
        <v>37254.411764705881</v>
      </c>
      <c r="E52" s="422"/>
      <c r="F52" s="458"/>
      <c r="G52" s="454"/>
      <c r="J52" s="406"/>
      <c r="K52" s="457"/>
      <c r="L52" s="458"/>
      <c r="M52" s="454"/>
      <c r="O52" s="422">
        <v>60401.813432835814</v>
      </c>
      <c r="P52" s="410"/>
      <c r="R52" s="399"/>
      <c r="S52" s="399"/>
      <c r="T52" s="399"/>
      <c r="U52" s="406"/>
      <c r="V52" s="408"/>
      <c r="W52" s="408"/>
      <c r="X52" s="410" t="s">
        <v>731</v>
      </c>
      <c r="Y52" s="405">
        <v>31179.66</v>
      </c>
      <c r="Z52" s="406">
        <v>3.99</v>
      </c>
      <c r="AA52" s="405">
        <f t="shared" si="10"/>
        <v>7814.4511278195487</v>
      </c>
      <c r="AB52" s="410"/>
      <c r="AD52" s="410"/>
      <c r="AM52" s="406"/>
    </row>
    <row r="53" spans="1:40" x14ac:dyDescent="0.25">
      <c r="A53" s="451" t="s">
        <v>731</v>
      </c>
      <c r="B53" s="457">
        <v>27346.62</v>
      </c>
      <c r="C53" s="458">
        <v>0.27</v>
      </c>
      <c r="D53" s="454">
        <f t="shared" si="8"/>
        <v>101283.77777777777</v>
      </c>
      <c r="E53" s="422"/>
      <c r="F53" s="458"/>
      <c r="G53" s="454"/>
      <c r="J53" s="406"/>
      <c r="K53" s="457"/>
      <c r="L53" s="458"/>
      <c r="M53" s="454"/>
      <c r="O53" s="422">
        <v>60577</v>
      </c>
      <c r="P53" s="410"/>
      <c r="R53" s="399"/>
      <c r="S53" s="399"/>
      <c r="T53" s="399"/>
      <c r="U53" s="406"/>
      <c r="V53" s="408"/>
      <c r="W53" s="408"/>
      <c r="X53" s="410" t="s">
        <v>731</v>
      </c>
      <c r="Y53" s="405">
        <v>23692.89</v>
      </c>
      <c r="Z53" s="406">
        <v>4.01</v>
      </c>
      <c r="AA53" s="405">
        <f t="shared" si="10"/>
        <v>5908.4513715710727</v>
      </c>
      <c r="AB53" s="410"/>
      <c r="AD53" s="410"/>
      <c r="AM53" s="406"/>
    </row>
    <row r="54" spans="1:40" x14ac:dyDescent="0.25">
      <c r="A54" s="451" t="s">
        <v>734</v>
      </c>
      <c r="B54" s="457">
        <v>80938.429999999993</v>
      </c>
      <c r="C54" s="458">
        <v>1.34</v>
      </c>
      <c r="D54" s="454">
        <f t="shared" si="8"/>
        <v>60401.813432835814</v>
      </c>
      <c r="E54" s="422">
        <v>40.39</v>
      </c>
      <c r="F54" s="459">
        <v>3.8461538461538499E-4</v>
      </c>
      <c r="G54" s="454">
        <f>E54/F54</f>
        <v>105013.9999999999</v>
      </c>
      <c r="J54" s="406"/>
      <c r="K54" s="457"/>
      <c r="L54" s="458"/>
      <c r="M54" s="454"/>
      <c r="O54" s="422">
        <v>63933</v>
      </c>
      <c r="P54" s="410"/>
      <c r="R54" s="399"/>
      <c r="S54" s="399"/>
      <c r="T54" s="399"/>
      <c r="U54" s="406"/>
      <c r="V54" s="408"/>
      <c r="W54" s="408"/>
      <c r="X54" s="410" t="s">
        <v>734</v>
      </c>
      <c r="Y54" s="405">
        <v>4085.97</v>
      </c>
      <c r="Z54" s="406">
        <v>4.42038461538462</v>
      </c>
      <c r="AA54" s="405">
        <f t="shared" si="10"/>
        <v>924.34716784129364</v>
      </c>
      <c r="AB54" s="410"/>
      <c r="AD54" s="410"/>
      <c r="AM54" s="406"/>
    </row>
    <row r="55" spans="1:40" x14ac:dyDescent="0.25">
      <c r="A55" s="451" t="s">
        <v>735</v>
      </c>
      <c r="B55" s="457">
        <v>59096</v>
      </c>
      <c r="C55" s="458">
        <v>1</v>
      </c>
      <c r="D55" s="454">
        <f t="shared" si="8"/>
        <v>59096</v>
      </c>
      <c r="E55" s="422"/>
      <c r="F55" s="458"/>
      <c r="G55" s="454"/>
      <c r="J55" s="406"/>
      <c r="K55" s="457"/>
      <c r="L55" s="458"/>
      <c r="M55" s="454"/>
      <c r="O55" s="422">
        <v>65000</v>
      </c>
      <c r="P55" s="410"/>
      <c r="R55" s="399"/>
      <c r="S55" s="399"/>
      <c r="T55" s="399"/>
      <c r="U55" s="406"/>
      <c r="V55" s="408"/>
      <c r="W55" s="408"/>
      <c r="X55" s="410" t="s">
        <v>735</v>
      </c>
      <c r="Y55" s="405">
        <v>16217</v>
      </c>
      <c r="Z55" s="406">
        <v>2.73</v>
      </c>
      <c r="AA55" s="405">
        <f t="shared" si="10"/>
        <v>5940.2930402930406</v>
      </c>
      <c r="AB55" s="410"/>
      <c r="AD55" s="410"/>
      <c r="AK55" s="405"/>
      <c r="AL55" s="405"/>
      <c r="AM55" s="406"/>
    </row>
    <row r="56" spans="1:40" x14ac:dyDescent="0.25">
      <c r="A56" s="451" t="s">
        <v>736</v>
      </c>
      <c r="B56" s="457">
        <v>59427</v>
      </c>
      <c r="C56" s="458">
        <v>1</v>
      </c>
      <c r="D56" s="454">
        <f t="shared" si="8"/>
        <v>59427</v>
      </c>
      <c r="E56" s="422">
        <v>9881</v>
      </c>
      <c r="F56" s="458">
        <v>0.12</v>
      </c>
      <c r="G56" s="454">
        <f>E56/F56</f>
        <v>82341.666666666672</v>
      </c>
      <c r="J56" s="406"/>
      <c r="K56" s="457"/>
      <c r="L56" s="458"/>
      <c r="M56" s="454"/>
      <c r="O56" s="422">
        <v>66332.47863247864</v>
      </c>
      <c r="P56" s="410"/>
      <c r="R56" s="399"/>
      <c r="S56" s="399"/>
      <c r="T56" s="399"/>
      <c r="U56" s="406"/>
      <c r="V56" s="408"/>
      <c r="W56" s="408"/>
      <c r="X56" s="410" t="s">
        <v>736</v>
      </c>
      <c r="Y56" s="405">
        <v>247</v>
      </c>
      <c r="Z56" s="406">
        <v>3.77</v>
      </c>
      <c r="AA56" s="405">
        <f t="shared" si="10"/>
        <v>65.517241379310349</v>
      </c>
      <c r="AB56" s="410"/>
      <c r="AD56" s="410"/>
      <c r="AK56" s="405"/>
      <c r="AL56" s="405"/>
      <c r="AM56" s="406"/>
    </row>
    <row r="57" spans="1:40" x14ac:dyDescent="0.25">
      <c r="A57" s="451" t="s">
        <v>738</v>
      </c>
      <c r="B57" s="457">
        <v>66481</v>
      </c>
      <c r="C57" s="458">
        <v>0.98</v>
      </c>
      <c r="D57" s="454">
        <f t="shared" si="8"/>
        <v>67837.755102040814</v>
      </c>
      <c r="E57" s="422">
        <v>16755</v>
      </c>
      <c r="F57" s="458">
        <v>0.14000000000000001</v>
      </c>
      <c r="G57" s="454">
        <f t="shared" ref="G57:G62" si="11">E57/F57</f>
        <v>119678.57142857142</v>
      </c>
      <c r="J57" s="406"/>
      <c r="K57" s="457"/>
      <c r="L57" s="458"/>
      <c r="M57" s="454"/>
      <c r="O57" s="422">
        <v>67837.755102040814</v>
      </c>
      <c r="P57" s="410"/>
      <c r="R57" s="399"/>
      <c r="S57" s="399"/>
      <c r="T57" s="399"/>
      <c r="U57" s="406"/>
      <c r="V57" s="408"/>
      <c r="W57" s="408"/>
      <c r="X57" s="410" t="s">
        <v>737</v>
      </c>
      <c r="Y57" s="405">
        <v>10</v>
      </c>
      <c r="Z57" s="406">
        <v>3.36791111111111</v>
      </c>
      <c r="AA57" s="405">
        <f t="shared" si="10"/>
        <v>2.9691995038137726</v>
      </c>
      <c r="AB57" s="410"/>
      <c r="AD57" s="410"/>
      <c r="AK57" s="405"/>
      <c r="AL57" s="405"/>
      <c r="AM57" s="406"/>
    </row>
    <row r="58" spans="1:40" x14ac:dyDescent="0.25">
      <c r="A58" s="451" t="s">
        <v>738</v>
      </c>
      <c r="B58" s="457">
        <v>77564</v>
      </c>
      <c r="C58" s="458">
        <v>1.1399999999999999</v>
      </c>
      <c r="D58" s="454">
        <f t="shared" si="8"/>
        <v>68038.596491228076</v>
      </c>
      <c r="E58" s="422">
        <v>16154</v>
      </c>
      <c r="F58" s="458">
        <v>0.15</v>
      </c>
      <c r="G58" s="454">
        <f t="shared" si="11"/>
        <v>107693.33333333334</v>
      </c>
      <c r="J58" s="406"/>
      <c r="K58" s="457"/>
      <c r="L58" s="458"/>
      <c r="M58" s="454"/>
      <c r="O58" s="422">
        <v>67956.470588235301</v>
      </c>
      <c r="P58" s="410"/>
      <c r="R58" s="405"/>
      <c r="S58" s="399"/>
      <c r="T58" s="399"/>
      <c r="U58" s="406"/>
      <c r="V58" s="408"/>
      <c r="W58" s="408"/>
      <c r="X58" s="410" t="s">
        <v>737</v>
      </c>
      <c r="Y58" s="405">
        <v>33</v>
      </c>
      <c r="Z58" s="406">
        <v>4.2312730158730201</v>
      </c>
      <c r="AA58" s="405">
        <f t="shared" si="10"/>
        <v>7.7990713140478487</v>
      </c>
      <c r="AB58" s="410"/>
      <c r="AD58" s="410"/>
      <c r="AK58" s="405"/>
      <c r="AL58" s="405"/>
      <c r="AM58" s="406"/>
    </row>
    <row r="59" spans="1:40" x14ac:dyDescent="0.25">
      <c r="A59" s="451" t="s">
        <v>738</v>
      </c>
      <c r="B59" s="457">
        <v>63923</v>
      </c>
      <c r="C59" s="458">
        <v>0.94</v>
      </c>
      <c r="D59" s="454">
        <f t="shared" si="8"/>
        <v>68003.191489361707</v>
      </c>
      <c r="E59" s="460">
        <v>13728</v>
      </c>
      <c r="F59" s="461">
        <v>0.11</v>
      </c>
      <c r="G59" s="462">
        <f t="shared" si="11"/>
        <v>124800</v>
      </c>
      <c r="J59" s="406"/>
      <c r="K59" s="457"/>
      <c r="L59" s="458"/>
      <c r="M59" s="454"/>
      <c r="O59" s="422">
        <v>68003.191489361707</v>
      </c>
      <c r="P59" s="410"/>
      <c r="R59" s="404"/>
      <c r="S59" s="399"/>
      <c r="T59" s="399"/>
      <c r="U59" s="406"/>
      <c r="V59" s="408"/>
      <c r="W59" s="408"/>
      <c r="X59" s="410" t="s">
        <v>737</v>
      </c>
      <c r="Y59" s="405">
        <v>0</v>
      </c>
      <c r="Z59" s="406">
        <v>4.6053079365079403</v>
      </c>
      <c r="AA59" s="405">
        <f t="shared" si="10"/>
        <v>0</v>
      </c>
      <c r="AB59" s="410"/>
      <c r="AD59" s="410"/>
      <c r="AK59" s="405"/>
      <c r="AL59" s="405"/>
      <c r="AM59" s="406"/>
    </row>
    <row r="60" spans="1:40" x14ac:dyDescent="0.25">
      <c r="A60" s="451" t="s">
        <v>738</v>
      </c>
      <c r="B60" s="457">
        <v>68345</v>
      </c>
      <c r="C60" s="458">
        <v>1</v>
      </c>
      <c r="D60" s="454">
        <f t="shared" si="8"/>
        <v>68345</v>
      </c>
      <c r="E60" s="460">
        <v>11538</v>
      </c>
      <c r="F60" s="461">
        <v>0.09</v>
      </c>
      <c r="G60" s="462">
        <f t="shared" si="11"/>
        <v>128200</v>
      </c>
      <c r="J60" s="406"/>
      <c r="K60" s="457"/>
      <c r="L60" s="458"/>
      <c r="M60" s="454"/>
      <c r="O60" s="422">
        <v>68038.596491228076</v>
      </c>
      <c r="P60" s="410"/>
      <c r="R60" s="399"/>
      <c r="S60" s="399"/>
      <c r="T60" s="399"/>
      <c r="U60" s="406"/>
      <c r="V60" s="408"/>
      <c r="W60" s="408"/>
      <c r="X60" s="410" t="s">
        <v>737</v>
      </c>
      <c r="Y60" s="405">
        <v>0</v>
      </c>
      <c r="Z60" s="406">
        <v>5.1316083333333298</v>
      </c>
      <c r="AA60" s="405">
        <f t="shared" si="10"/>
        <v>0</v>
      </c>
      <c r="AB60" s="410"/>
      <c r="AD60" s="410"/>
      <c r="AL60" s="405"/>
      <c r="AM60" s="406"/>
      <c r="AN60" s="405"/>
    </row>
    <row r="61" spans="1:40" x14ac:dyDescent="0.25">
      <c r="A61" s="451" t="s">
        <v>738</v>
      </c>
      <c r="B61" s="457">
        <v>57763</v>
      </c>
      <c r="C61" s="458">
        <v>0.85</v>
      </c>
      <c r="D61" s="454">
        <f t="shared" si="8"/>
        <v>67956.470588235301</v>
      </c>
      <c r="E61" s="460">
        <v>9967</v>
      </c>
      <c r="F61" s="461">
        <v>0.08</v>
      </c>
      <c r="G61" s="462">
        <f t="shared" si="11"/>
        <v>124587.5</v>
      </c>
      <c r="J61" s="406"/>
      <c r="K61" s="457"/>
      <c r="L61" s="458"/>
      <c r="M61" s="454"/>
      <c r="O61" s="422">
        <v>68345</v>
      </c>
      <c r="P61" s="410"/>
      <c r="R61" s="399"/>
      <c r="S61" s="399"/>
      <c r="T61" s="399"/>
      <c r="U61" s="406"/>
      <c r="V61" s="408"/>
      <c r="W61" s="408"/>
      <c r="X61" s="410" t="s">
        <v>737</v>
      </c>
      <c r="Y61" s="405">
        <v>0</v>
      </c>
      <c r="Z61" s="406">
        <v>4.6306888888888897</v>
      </c>
      <c r="AA61" s="405">
        <f t="shared" si="10"/>
        <v>0</v>
      </c>
      <c r="AB61" s="410"/>
      <c r="AD61" s="410"/>
    </row>
    <row r="62" spans="1:40" ht="15.75" thickBot="1" x14ac:dyDescent="0.3">
      <c r="A62" s="463" t="s">
        <v>740</v>
      </c>
      <c r="B62" s="464">
        <v>50505.599999999999</v>
      </c>
      <c r="C62" s="421">
        <v>0.94</v>
      </c>
      <c r="D62" s="465">
        <f t="shared" si="8"/>
        <v>53729.361702127659</v>
      </c>
      <c r="E62" s="420">
        <v>5196.51</v>
      </c>
      <c r="F62" s="421">
        <v>0.06</v>
      </c>
      <c r="G62" s="465">
        <f t="shared" si="11"/>
        <v>86608.5</v>
      </c>
      <c r="H62" s="420"/>
      <c r="I62" s="421"/>
      <c r="J62" s="421"/>
      <c r="K62" s="464">
        <v>37251.08</v>
      </c>
      <c r="L62" s="421">
        <v>1</v>
      </c>
      <c r="M62" s="465">
        <f>K62/L62</f>
        <v>37251.08</v>
      </c>
      <c r="O62" s="422">
        <v>68642</v>
      </c>
      <c r="P62" s="422">
        <f>AVERAGE(O38:O75)</f>
        <v>71944.99271887097</v>
      </c>
      <c r="Q62" s="399" t="s">
        <v>729</v>
      </c>
      <c r="R62" s="399"/>
      <c r="S62" s="399"/>
      <c r="T62" s="399"/>
      <c r="U62" s="406"/>
      <c r="V62" s="408"/>
      <c r="W62" s="408"/>
      <c r="X62" s="410" t="s">
        <v>737</v>
      </c>
      <c r="Y62" s="405">
        <v>0</v>
      </c>
      <c r="Z62" s="406">
        <v>4.6759111111111098</v>
      </c>
      <c r="AA62" s="405">
        <f t="shared" si="10"/>
        <v>0</v>
      </c>
      <c r="AB62" s="410"/>
      <c r="AD62" s="410"/>
    </row>
    <row r="63" spans="1:40" x14ac:dyDescent="0.25">
      <c r="B63" s="405">
        <f>SUM(B40:B62)</f>
        <v>1275736.4000000001</v>
      </c>
      <c r="C63" s="406">
        <f>SUM(C40:C62)</f>
        <v>20.830000000000002</v>
      </c>
      <c r="E63" s="405">
        <f>SUM(E40:E62)</f>
        <v>170971.90000000002</v>
      </c>
      <c r="F63" s="408">
        <f>SUM(F40:F62)</f>
        <v>2.1003846153846157</v>
      </c>
      <c r="H63" s="405">
        <f>H50+H51</f>
        <v>177519</v>
      </c>
      <c r="I63" s="406">
        <f>I50+I51</f>
        <v>4.5999999999999996</v>
      </c>
      <c r="J63" s="406"/>
      <c r="K63" s="405">
        <f>K62</f>
        <v>37251.08</v>
      </c>
      <c r="L63" s="406">
        <f>L62</f>
        <v>1</v>
      </c>
      <c r="M63" s="400"/>
      <c r="O63" s="422">
        <v>75700</v>
      </c>
      <c r="P63" s="422">
        <f>_xlfn.STDEV.P(O38:O75)*2</f>
        <v>48864.523301633468</v>
      </c>
      <c r="Q63" s="399" t="s">
        <v>730</v>
      </c>
      <c r="R63" s="399"/>
      <c r="S63" s="406"/>
      <c r="V63" s="408"/>
      <c r="X63" s="410" t="s">
        <v>738</v>
      </c>
      <c r="Y63" s="405">
        <v>48</v>
      </c>
      <c r="Z63" s="406">
        <v>5.3</v>
      </c>
      <c r="AA63" s="405">
        <f t="shared" si="10"/>
        <v>9.0566037735849054</v>
      </c>
      <c r="AB63" s="410"/>
      <c r="AD63" s="410"/>
    </row>
    <row r="64" spans="1:40" x14ac:dyDescent="0.25">
      <c r="E64" s="405">
        <f>E63-E59-E60-E61</f>
        <v>135738.90000000002</v>
      </c>
      <c r="F64" s="408">
        <f>F63-F59-F60-F61</f>
        <v>1.8203846153846155</v>
      </c>
      <c r="J64" s="406"/>
      <c r="K64" s="405"/>
      <c r="L64" s="399"/>
      <c r="M64" s="400"/>
      <c r="O64" s="422">
        <v>79016.666666666672</v>
      </c>
      <c r="P64" s="405">
        <f>P62-P63</f>
        <v>23080.469417237502</v>
      </c>
      <c r="Q64" s="399" t="s">
        <v>733</v>
      </c>
      <c r="R64" s="399"/>
      <c r="S64" s="406"/>
      <c r="V64" s="408"/>
      <c r="X64" s="410" t="s">
        <v>738</v>
      </c>
      <c r="Y64" s="405">
        <v>47</v>
      </c>
      <c r="Z64" s="406">
        <v>4.96</v>
      </c>
      <c r="AA64" s="405">
        <f t="shared" si="10"/>
        <v>9.4758064516129039</v>
      </c>
      <c r="AB64" s="410"/>
      <c r="AD64" s="410"/>
    </row>
    <row r="65" spans="1:30" x14ac:dyDescent="0.25">
      <c r="J65" s="406"/>
      <c r="K65" s="405"/>
      <c r="L65" s="399"/>
      <c r="M65" s="400"/>
      <c r="O65" s="422">
        <v>81087.5</v>
      </c>
      <c r="P65" s="405">
        <f>P62+P63</f>
        <v>120809.51602050444</v>
      </c>
      <c r="Q65" s="399" t="s">
        <v>732</v>
      </c>
      <c r="R65" s="399"/>
      <c r="S65" s="406"/>
      <c r="V65" s="408"/>
      <c r="X65" s="410" t="s">
        <v>738</v>
      </c>
      <c r="Y65" s="405">
        <v>0</v>
      </c>
      <c r="Z65" s="406">
        <v>5.07</v>
      </c>
      <c r="AA65" s="405">
        <f t="shared" si="10"/>
        <v>0</v>
      </c>
      <c r="AB65" s="410"/>
      <c r="AD65" s="410"/>
    </row>
    <row r="66" spans="1:30" x14ac:dyDescent="0.25">
      <c r="A66" s="466" t="s">
        <v>753</v>
      </c>
      <c r="B66" s="405">
        <f>B63+E63+H63+K63</f>
        <v>1661478.3800000004</v>
      </c>
      <c r="D66" s="467" t="s">
        <v>754</v>
      </c>
      <c r="E66" s="405">
        <f>B66-E59-E60-E61</f>
        <v>1626245.3800000004</v>
      </c>
      <c r="O66" s="422">
        <v>81562.5</v>
      </c>
      <c r="X66" s="410" t="s">
        <v>738</v>
      </c>
      <c r="Y66" s="405">
        <v>214</v>
      </c>
      <c r="Z66" s="406">
        <v>5.26</v>
      </c>
      <c r="AA66" s="405">
        <f t="shared" si="10"/>
        <v>40.684410646387832</v>
      </c>
      <c r="AB66" s="410"/>
      <c r="AD66" s="410"/>
    </row>
    <row r="67" spans="1:30" ht="15.75" thickBot="1" x14ac:dyDescent="0.3">
      <c r="A67" s="466" t="s">
        <v>385</v>
      </c>
      <c r="B67" s="406">
        <f>C63+F63+I63+L63</f>
        <v>28.530384615384619</v>
      </c>
      <c r="E67" s="406">
        <f>B67-F59-F60-F61</f>
        <v>28.250384615384622</v>
      </c>
      <c r="O67" s="422">
        <v>82341.666666666672</v>
      </c>
      <c r="X67" s="410" t="s">
        <v>738</v>
      </c>
      <c r="Y67" s="405">
        <v>260</v>
      </c>
      <c r="Z67" s="406">
        <v>6.05</v>
      </c>
      <c r="AA67" s="405">
        <f t="shared" si="10"/>
        <v>42.97520661157025</v>
      </c>
      <c r="AB67" s="410"/>
      <c r="AD67" s="410"/>
    </row>
    <row r="68" spans="1:30" ht="15.75" thickBot="1" x14ac:dyDescent="0.3">
      <c r="A68" s="468" t="s">
        <v>755</v>
      </c>
      <c r="B68" s="469">
        <f>B66/B67</f>
        <v>58235.400692918483</v>
      </c>
      <c r="D68" s="470" t="s">
        <v>755</v>
      </c>
      <c r="E68" s="471">
        <f>E66/E67</f>
        <v>57565.4244053859</v>
      </c>
      <c r="O68" s="422">
        <v>86608.5</v>
      </c>
      <c r="X68" s="419" t="s">
        <v>740</v>
      </c>
      <c r="Y68" s="420">
        <v>1000</v>
      </c>
      <c r="Z68" s="421">
        <v>4.84</v>
      </c>
      <c r="AA68" s="422">
        <f t="shared" si="10"/>
        <v>206.61157024793388</v>
      </c>
      <c r="AB68" s="410"/>
      <c r="AD68" s="410"/>
    </row>
    <row r="69" spans="1:30" ht="15.75" thickBot="1" x14ac:dyDescent="0.3">
      <c r="A69" s="472" t="s">
        <v>756</v>
      </c>
      <c r="B69" s="473">
        <f>AVERAGE(D40:D62,G40:G62,J50:J51,M62)</f>
        <v>71944.99271887097</v>
      </c>
      <c r="D69" s="474" t="s">
        <v>756</v>
      </c>
      <c r="E69" s="475">
        <f>AVERAGE(D40:D62,G40:G58,G62,J50:J51,M62)</f>
        <v>67323.492094774192</v>
      </c>
      <c r="O69" s="422">
        <v>101283.77777777777</v>
      </c>
      <c r="X69" s="410"/>
      <c r="Y69" s="422">
        <f>SUM(Y40:Y68)</f>
        <v>177122.78</v>
      </c>
      <c r="Z69" s="406">
        <v>137.39408501221001</v>
      </c>
      <c r="AA69" s="426">
        <f>Y69/Z69</f>
        <v>1289.1586998396572</v>
      </c>
      <c r="AB69" s="469" t="s">
        <v>741</v>
      </c>
      <c r="AC69" s="422"/>
      <c r="AD69" s="410"/>
    </row>
    <row r="70" spans="1:30" ht="15.75" thickBot="1" x14ac:dyDescent="0.3">
      <c r="O70" s="422">
        <v>105013.9999999999</v>
      </c>
      <c r="X70" s="410"/>
      <c r="Y70" s="422"/>
      <c r="Z70" s="422"/>
      <c r="AA70" s="434">
        <f>AVERAGE(AA40:AA68)</f>
        <v>1508.1407730184417</v>
      </c>
      <c r="AB70" s="473" t="s">
        <v>742</v>
      </c>
      <c r="AC70" s="422"/>
      <c r="AD70" s="410"/>
    </row>
    <row r="71" spans="1:30" x14ac:dyDescent="0.25">
      <c r="O71" s="422">
        <v>107693.33333333334</v>
      </c>
      <c r="Y71" s="410"/>
      <c r="Z71" s="410"/>
      <c r="AA71" s="422"/>
      <c r="AB71" s="410"/>
      <c r="AC71" s="410"/>
      <c r="AD71" s="410"/>
    </row>
    <row r="72" spans="1:30" x14ac:dyDescent="0.25">
      <c r="E72" s="476"/>
      <c r="O72" s="422">
        <v>119678.57142857142</v>
      </c>
      <c r="Y72" s="410"/>
      <c r="Z72" s="410"/>
      <c r="AA72" s="422"/>
      <c r="AB72" s="410"/>
      <c r="AC72" s="410"/>
      <c r="AD72" s="410"/>
    </row>
    <row r="73" spans="1:30" x14ac:dyDescent="0.25">
      <c r="O73" s="460">
        <v>124587.5</v>
      </c>
      <c r="P73" s="399" t="s">
        <v>739</v>
      </c>
      <c r="Y73" s="410"/>
      <c r="Z73" s="410"/>
      <c r="AA73" s="422"/>
      <c r="AB73" s="410"/>
      <c r="AC73" s="410"/>
      <c r="AD73" s="410"/>
    </row>
    <row r="74" spans="1:30" x14ac:dyDescent="0.25">
      <c r="O74" s="460">
        <v>124800</v>
      </c>
      <c r="P74" s="399" t="s">
        <v>739</v>
      </c>
      <c r="Y74" s="410"/>
      <c r="Z74" s="410"/>
      <c r="AA74" s="422"/>
      <c r="AB74" s="410"/>
      <c r="AC74" s="410"/>
      <c r="AD74" s="410"/>
    </row>
    <row r="75" spans="1:30" x14ac:dyDescent="0.25">
      <c r="B75" s="406"/>
      <c r="C75" s="405"/>
      <c r="D75" s="399"/>
      <c r="E75" s="400"/>
      <c r="F75" s="399"/>
      <c r="G75" s="405"/>
      <c r="H75" s="406"/>
      <c r="I75" s="405"/>
      <c r="J75" s="399"/>
      <c r="K75" s="400"/>
      <c r="L75" s="399"/>
      <c r="O75" s="460">
        <v>128200</v>
      </c>
      <c r="P75" s="399" t="s">
        <v>739</v>
      </c>
      <c r="Y75" s="410"/>
      <c r="Z75" s="410"/>
      <c r="AA75" s="422"/>
      <c r="AB75" s="410"/>
      <c r="AC75" s="410"/>
      <c r="AD75" s="410"/>
    </row>
    <row r="76" spans="1:30" s="410" customFormat="1" x14ac:dyDescent="0.25">
      <c r="Q76" s="458"/>
      <c r="R76" s="425"/>
      <c r="S76" s="425"/>
      <c r="T76" s="425"/>
      <c r="X76" s="399"/>
    </row>
    <row r="77" spans="1:30" s="410" customFormat="1" ht="15.75" thickBot="1" x14ac:dyDescent="0.3">
      <c r="B77" s="419"/>
      <c r="C77" s="419"/>
      <c r="D77" s="419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19"/>
      <c r="P77" s="419"/>
      <c r="Q77" s="421"/>
      <c r="R77" s="477"/>
      <c r="S77" s="477"/>
      <c r="T77" s="477"/>
      <c r="U77" s="419"/>
      <c r="V77" s="419"/>
      <c r="X77" s="399"/>
    </row>
    <row r="78" spans="1:30" ht="15.75" thickBot="1" x14ac:dyDescent="0.3">
      <c r="A78" s="478" t="s">
        <v>757</v>
      </c>
      <c r="B78" s="690" t="s">
        <v>758</v>
      </c>
      <c r="C78" s="691"/>
      <c r="D78" s="692"/>
      <c r="E78" s="690" t="s">
        <v>759</v>
      </c>
      <c r="F78" s="691"/>
      <c r="G78" s="692"/>
      <c r="H78" s="690" t="s">
        <v>760</v>
      </c>
      <c r="I78" s="691"/>
      <c r="J78" s="692"/>
      <c r="K78" s="690" t="s">
        <v>761</v>
      </c>
      <c r="L78" s="691"/>
      <c r="M78" s="692"/>
      <c r="N78" s="690" t="s">
        <v>762</v>
      </c>
      <c r="O78" s="691"/>
      <c r="P78" s="692"/>
      <c r="Q78" s="690" t="s">
        <v>763</v>
      </c>
      <c r="R78" s="691"/>
      <c r="S78" s="692"/>
      <c r="T78" s="690" t="s">
        <v>764</v>
      </c>
      <c r="U78" s="691"/>
      <c r="V78" s="692"/>
      <c r="X78" s="410"/>
      <c r="Y78" s="410"/>
      <c r="Z78" s="410"/>
      <c r="AA78" s="410"/>
      <c r="AB78" s="410"/>
      <c r="AC78" s="410"/>
      <c r="AD78" s="410"/>
    </row>
    <row r="79" spans="1:30" ht="15.75" thickBot="1" x14ac:dyDescent="0.3">
      <c r="A79" s="479" t="s">
        <v>765</v>
      </c>
      <c r="B79" s="398" t="s">
        <v>8</v>
      </c>
      <c r="C79" s="398" t="s">
        <v>321</v>
      </c>
      <c r="D79" s="398" t="s">
        <v>400</v>
      </c>
      <c r="E79" s="398" t="s">
        <v>8</v>
      </c>
      <c r="F79" s="398" t="s">
        <v>321</v>
      </c>
      <c r="G79" s="398" t="s">
        <v>400</v>
      </c>
      <c r="H79" s="398" t="s">
        <v>8</v>
      </c>
      <c r="I79" s="398" t="s">
        <v>321</v>
      </c>
      <c r="J79" s="398" t="s">
        <v>400</v>
      </c>
      <c r="K79" s="398" t="s">
        <v>8</v>
      </c>
      <c r="L79" s="398" t="s">
        <v>321</v>
      </c>
      <c r="M79" s="398" t="s">
        <v>400</v>
      </c>
      <c r="N79" s="398" t="s">
        <v>8</v>
      </c>
      <c r="O79" s="398" t="s">
        <v>321</v>
      </c>
      <c r="P79" s="398" t="s">
        <v>400</v>
      </c>
      <c r="Q79" s="398" t="s">
        <v>8</v>
      </c>
      <c r="R79" s="398" t="s">
        <v>321</v>
      </c>
      <c r="S79" s="398" t="s">
        <v>400</v>
      </c>
      <c r="T79" s="398" t="s">
        <v>8</v>
      </c>
      <c r="U79" s="398" t="s">
        <v>321</v>
      </c>
      <c r="V79" s="398" t="s">
        <v>400</v>
      </c>
      <c r="X79" s="410"/>
      <c r="Y79" s="410"/>
    </row>
    <row r="80" spans="1:30" x14ac:dyDescent="0.25">
      <c r="A80" s="399" t="s">
        <v>723</v>
      </c>
      <c r="B80" s="455">
        <v>0</v>
      </c>
      <c r="C80" s="453"/>
      <c r="D80" s="456"/>
      <c r="E80" s="455"/>
      <c r="F80" s="453"/>
      <c r="G80" s="454"/>
      <c r="H80" s="455">
        <v>81697</v>
      </c>
      <c r="I80" s="453">
        <v>2.37</v>
      </c>
      <c r="J80" s="454">
        <f>H80/I80</f>
        <v>34471.308016877636</v>
      </c>
      <c r="K80" s="455"/>
      <c r="L80" s="453"/>
      <c r="M80" s="480"/>
      <c r="N80" s="455"/>
      <c r="O80" s="453"/>
      <c r="P80" s="480"/>
      <c r="Q80" s="455">
        <v>9781</v>
      </c>
      <c r="R80" s="453">
        <v>0.18</v>
      </c>
      <c r="S80" s="454">
        <f>Q80/R80</f>
        <v>54338.888888888891</v>
      </c>
      <c r="T80" s="455"/>
      <c r="U80" s="453"/>
      <c r="V80" s="481"/>
      <c r="W80" s="406"/>
      <c r="X80" s="405">
        <v>22880</v>
      </c>
      <c r="Z80" s="408"/>
    </row>
    <row r="81" spans="1:26" x14ac:dyDescent="0.25">
      <c r="A81" s="399" t="s">
        <v>723</v>
      </c>
      <c r="B81" s="457">
        <v>0</v>
      </c>
      <c r="C81" s="458"/>
      <c r="D81" s="454"/>
      <c r="E81" s="457">
        <v>44990</v>
      </c>
      <c r="F81" s="458">
        <v>1</v>
      </c>
      <c r="G81" s="454">
        <f>E81/F81</f>
        <v>44990</v>
      </c>
      <c r="H81" s="457">
        <v>86507</v>
      </c>
      <c r="I81" s="458">
        <v>2</v>
      </c>
      <c r="J81" s="454">
        <f>H81/I81</f>
        <v>43253.5</v>
      </c>
      <c r="K81" s="457"/>
      <c r="L81" s="458"/>
      <c r="M81" s="482"/>
      <c r="N81" s="457"/>
      <c r="O81" s="458"/>
      <c r="P81" s="482"/>
      <c r="Q81" s="457">
        <v>17337</v>
      </c>
      <c r="R81" s="458">
        <v>0.51</v>
      </c>
      <c r="S81" s="454">
        <f>Q81/R81</f>
        <v>33994.117647058825</v>
      </c>
      <c r="T81" s="457"/>
      <c r="U81" s="458"/>
      <c r="V81" s="451"/>
      <c r="W81" s="406"/>
      <c r="X81" s="405">
        <v>29372.476190476194</v>
      </c>
      <c r="Z81" s="408"/>
    </row>
    <row r="82" spans="1:26" x14ac:dyDescent="0.25">
      <c r="A82" s="399" t="s">
        <v>724</v>
      </c>
      <c r="B82" s="457">
        <v>0</v>
      </c>
      <c r="C82" s="458"/>
      <c r="D82" s="454"/>
      <c r="E82" s="457">
        <v>15346</v>
      </c>
      <c r="F82" s="458">
        <v>0.34</v>
      </c>
      <c r="G82" s="454">
        <f t="shared" ref="G82:G84" si="12">E82/F82</f>
        <v>45135.294117647056</v>
      </c>
      <c r="H82" s="457">
        <v>86674</v>
      </c>
      <c r="I82" s="458">
        <v>1.91</v>
      </c>
      <c r="J82" s="454">
        <f t="shared" ref="J82:J102" si="13">H82/I82</f>
        <v>45379.057591623037</v>
      </c>
      <c r="K82" s="457"/>
      <c r="L82" s="458"/>
      <c r="M82" s="482"/>
      <c r="N82" s="457"/>
      <c r="O82" s="458"/>
      <c r="P82" s="482"/>
      <c r="Q82" s="457">
        <v>33494</v>
      </c>
      <c r="R82" s="458">
        <v>0.91</v>
      </c>
      <c r="S82" s="454">
        <f t="shared" ref="S82:S108" si="14">Q82/R82</f>
        <v>36806.593406593405</v>
      </c>
      <c r="T82" s="483">
        <v>22</v>
      </c>
      <c r="U82" s="484">
        <v>1E-3</v>
      </c>
      <c r="V82" s="485">
        <f>11*2080</f>
        <v>22880</v>
      </c>
      <c r="W82" s="486" t="s">
        <v>766</v>
      </c>
      <c r="X82" s="487">
        <v>31979.897959183672</v>
      </c>
      <c r="Y82" s="408"/>
      <c r="Z82" s="408"/>
    </row>
    <row r="83" spans="1:26" x14ac:dyDescent="0.25">
      <c r="A83" s="399" t="s">
        <v>724</v>
      </c>
      <c r="B83" s="457">
        <v>0</v>
      </c>
      <c r="C83" s="458"/>
      <c r="D83" s="454"/>
      <c r="E83" s="457"/>
      <c r="F83" s="458"/>
      <c r="G83" s="454"/>
      <c r="H83" s="457">
        <v>142840</v>
      </c>
      <c r="I83" s="458">
        <v>3.45</v>
      </c>
      <c r="J83" s="454">
        <f t="shared" si="13"/>
        <v>41402.898550724633</v>
      </c>
      <c r="K83" s="457"/>
      <c r="L83" s="458"/>
      <c r="M83" s="482"/>
      <c r="N83" s="457"/>
      <c r="O83" s="458"/>
      <c r="P83" s="482"/>
      <c r="Q83" s="457">
        <v>19461</v>
      </c>
      <c r="R83" s="458">
        <v>0.53</v>
      </c>
      <c r="S83" s="454">
        <f t="shared" si="14"/>
        <v>36718.867924528298</v>
      </c>
      <c r="T83" s="457"/>
      <c r="U83" s="458"/>
      <c r="V83" s="451"/>
      <c r="W83" s="486" t="s">
        <v>767</v>
      </c>
      <c r="X83" s="487">
        <v>32965.172413793101</v>
      </c>
      <c r="Y83" s="408"/>
      <c r="Z83" s="408"/>
    </row>
    <row r="84" spans="1:26" x14ac:dyDescent="0.25">
      <c r="A84" s="399" t="s">
        <v>725</v>
      </c>
      <c r="B84" s="457">
        <v>0</v>
      </c>
      <c r="C84" s="458"/>
      <c r="D84" s="454"/>
      <c r="E84" s="457">
        <v>173633</v>
      </c>
      <c r="F84" s="458">
        <v>3.92</v>
      </c>
      <c r="G84" s="454">
        <f t="shared" si="12"/>
        <v>44294.132653061228</v>
      </c>
      <c r="H84" s="457"/>
      <c r="I84" s="458"/>
      <c r="J84" s="454"/>
      <c r="K84" s="457">
        <v>71288</v>
      </c>
      <c r="L84" s="458">
        <v>1.99</v>
      </c>
      <c r="M84" s="454">
        <f>K84/L84</f>
        <v>35823.115577889446</v>
      </c>
      <c r="N84" s="457"/>
      <c r="O84" s="458"/>
      <c r="P84" s="482"/>
      <c r="Q84" s="457">
        <v>22362</v>
      </c>
      <c r="R84" s="458">
        <v>0.5</v>
      </c>
      <c r="S84" s="454">
        <f t="shared" si="14"/>
        <v>44724</v>
      </c>
      <c r="T84" s="457"/>
      <c r="U84" s="458"/>
      <c r="V84" s="451"/>
      <c r="W84" s="486" t="s">
        <v>768</v>
      </c>
      <c r="X84" s="487">
        <v>33069.047619047618</v>
      </c>
      <c r="Y84" s="408"/>
      <c r="Z84" s="408"/>
    </row>
    <row r="85" spans="1:26" x14ac:dyDescent="0.25">
      <c r="A85" s="399" t="s">
        <v>725</v>
      </c>
      <c r="B85" s="457">
        <v>0</v>
      </c>
      <c r="C85" s="458"/>
      <c r="D85" s="454"/>
      <c r="E85" s="457"/>
      <c r="F85" s="458"/>
      <c r="G85" s="454"/>
      <c r="H85" s="457"/>
      <c r="I85" s="458"/>
      <c r="J85" s="454"/>
      <c r="K85" s="457">
        <v>66881</v>
      </c>
      <c r="L85" s="458">
        <v>1.91</v>
      </c>
      <c r="M85" s="454">
        <f t="shared" ref="M85:M89" si="15">K85/L85</f>
        <v>35016.230366492149</v>
      </c>
      <c r="N85" s="457"/>
      <c r="O85" s="458"/>
      <c r="P85" s="482"/>
      <c r="Q85" s="457">
        <v>22362</v>
      </c>
      <c r="R85" s="458">
        <v>0.5</v>
      </c>
      <c r="S85" s="454">
        <f t="shared" si="14"/>
        <v>44724</v>
      </c>
      <c r="T85" s="457"/>
      <c r="U85" s="458"/>
      <c r="V85" s="451"/>
      <c r="W85" s="406"/>
      <c r="X85" s="487">
        <v>33185.71428571429</v>
      </c>
      <c r="Y85" s="408"/>
      <c r="Z85" s="408"/>
    </row>
    <row r="86" spans="1:26" x14ac:dyDescent="0.25">
      <c r="A86" s="399" t="s">
        <v>726</v>
      </c>
      <c r="B86" s="457">
        <v>0</v>
      </c>
      <c r="C86" s="458"/>
      <c r="D86" s="454"/>
      <c r="E86" s="457"/>
      <c r="F86" s="458"/>
      <c r="G86" s="454"/>
      <c r="H86" s="457">
        <v>107823</v>
      </c>
      <c r="I86" s="458">
        <v>2.63</v>
      </c>
      <c r="J86" s="454">
        <f t="shared" si="13"/>
        <v>40997.338403041824</v>
      </c>
      <c r="K86" s="457"/>
      <c r="L86" s="458"/>
      <c r="M86" s="454"/>
      <c r="N86" s="457"/>
      <c r="O86" s="458"/>
      <c r="P86" s="482"/>
      <c r="Q86" s="457">
        <v>17505</v>
      </c>
      <c r="R86" s="458">
        <v>0.51</v>
      </c>
      <c r="S86" s="454">
        <f t="shared" si="14"/>
        <v>34323.529411764706</v>
      </c>
      <c r="T86" s="457"/>
      <c r="U86" s="458"/>
      <c r="V86" s="451"/>
      <c r="W86" s="406"/>
      <c r="X86" s="487">
        <v>33207.407407407409</v>
      </c>
      <c r="Y86" s="408"/>
      <c r="Z86" s="408"/>
    </row>
    <row r="87" spans="1:26" x14ac:dyDescent="0.25">
      <c r="A87" s="399" t="s">
        <v>726</v>
      </c>
      <c r="B87" s="457">
        <v>0</v>
      </c>
      <c r="C87" s="458"/>
      <c r="D87" s="454"/>
      <c r="E87" s="457"/>
      <c r="F87" s="458"/>
      <c r="G87" s="454"/>
      <c r="H87" s="457">
        <v>73020</v>
      </c>
      <c r="I87" s="458">
        <v>1.74</v>
      </c>
      <c r="J87" s="454">
        <f t="shared" si="13"/>
        <v>41965.517241379312</v>
      </c>
      <c r="K87" s="457"/>
      <c r="L87" s="458"/>
      <c r="M87" s="454"/>
      <c r="N87" s="457"/>
      <c r="O87" s="458"/>
      <c r="P87" s="482"/>
      <c r="Q87" s="457">
        <v>29251</v>
      </c>
      <c r="R87" s="458">
        <v>0.83</v>
      </c>
      <c r="S87" s="454">
        <f t="shared" si="14"/>
        <v>35242.168674698798</v>
      </c>
      <c r="T87" s="457"/>
      <c r="U87" s="458"/>
      <c r="V87" s="451"/>
      <c r="W87" s="406"/>
      <c r="X87" s="487">
        <v>33416.666666666672</v>
      </c>
      <c r="Y87" s="408"/>
      <c r="Z87" s="408"/>
    </row>
    <row r="88" spans="1:26" x14ac:dyDescent="0.25">
      <c r="A88" s="399" t="s">
        <v>726</v>
      </c>
      <c r="B88" s="457">
        <v>0</v>
      </c>
      <c r="C88" s="458"/>
      <c r="D88" s="454"/>
      <c r="E88" s="457"/>
      <c r="F88" s="458"/>
      <c r="G88" s="454"/>
      <c r="H88" s="457">
        <v>426602</v>
      </c>
      <c r="I88" s="458">
        <v>9.82</v>
      </c>
      <c r="J88" s="454">
        <f t="shared" si="13"/>
        <v>43442.158859470466</v>
      </c>
      <c r="K88" s="457"/>
      <c r="L88" s="458"/>
      <c r="M88" s="454"/>
      <c r="N88" s="457"/>
      <c r="O88" s="458"/>
      <c r="P88" s="482"/>
      <c r="Q88" s="457">
        <v>17845</v>
      </c>
      <c r="R88" s="458">
        <v>0.52</v>
      </c>
      <c r="S88" s="454">
        <f t="shared" si="14"/>
        <v>34317.307692307688</v>
      </c>
      <c r="T88" s="457"/>
      <c r="U88" s="458"/>
      <c r="V88" s="451"/>
      <c r="W88" s="406"/>
      <c r="X88" s="487">
        <v>33509.433962264149</v>
      </c>
      <c r="Y88" s="408"/>
      <c r="Z88" s="408"/>
    </row>
    <row r="89" spans="1:26" x14ac:dyDescent="0.25">
      <c r="A89" s="399" t="s">
        <v>727</v>
      </c>
      <c r="B89" s="457">
        <v>0</v>
      </c>
      <c r="C89" s="458"/>
      <c r="D89" s="454"/>
      <c r="E89" s="457"/>
      <c r="F89" s="458"/>
      <c r="G89" s="454"/>
      <c r="H89" s="457"/>
      <c r="I89" s="458"/>
      <c r="J89" s="454"/>
      <c r="K89" s="457">
        <v>33904</v>
      </c>
      <c r="L89" s="458">
        <v>0.79</v>
      </c>
      <c r="M89" s="454">
        <f t="shared" si="15"/>
        <v>42916.455696202531</v>
      </c>
      <c r="N89" s="457">
        <v>56957</v>
      </c>
      <c r="O89" s="458">
        <v>1.68</v>
      </c>
      <c r="P89" s="454">
        <f>N89/O89</f>
        <v>33902.976190476191</v>
      </c>
      <c r="Q89" s="457"/>
      <c r="R89" s="458"/>
      <c r="S89" s="454"/>
      <c r="T89" s="457"/>
      <c r="U89" s="458"/>
      <c r="V89" s="451"/>
      <c r="W89" s="406"/>
      <c r="X89" s="487">
        <v>33902.976190476191</v>
      </c>
      <c r="Y89" s="408"/>
      <c r="Z89" s="408"/>
    </row>
    <row r="90" spans="1:26" x14ac:dyDescent="0.25">
      <c r="A90" s="399" t="s">
        <v>728</v>
      </c>
      <c r="B90" s="457">
        <v>45775</v>
      </c>
      <c r="C90" s="458">
        <v>1</v>
      </c>
      <c r="D90" s="454">
        <f>B90/C90</f>
        <v>45775</v>
      </c>
      <c r="E90" s="457"/>
      <c r="F90" s="458"/>
      <c r="G90" s="454"/>
      <c r="H90" s="457"/>
      <c r="I90" s="458"/>
      <c r="J90" s="454"/>
      <c r="K90" s="457"/>
      <c r="L90" s="458"/>
      <c r="M90" s="482"/>
      <c r="N90" s="457"/>
      <c r="O90" s="458"/>
      <c r="P90" s="454"/>
      <c r="Q90" s="457">
        <v>21592</v>
      </c>
      <c r="R90" s="458">
        <v>0.5</v>
      </c>
      <c r="S90" s="454">
        <f t="shared" si="14"/>
        <v>43184</v>
      </c>
      <c r="T90" s="457"/>
      <c r="U90" s="458"/>
      <c r="V90" s="451"/>
      <c r="W90" s="406"/>
      <c r="X90" s="487">
        <v>33994.117647058825</v>
      </c>
      <c r="Y90" s="408"/>
      <c r="Z90" s="408"/>
    </row>
    <row r="91" spans="1:26" x14ac:dyDescent="0.25">
      <c r="A91" s="399" t="s">
        <v>728</v>
      </c>
      <c r="B91" s="457">
        <v>0</v>
      </c>
      <c r="C91" s="458"/>
      <c r="D91" s="454"/>
      <c r="E91" s="457"/>
      <c r="F91" s="458"/>
      <c r="G91" s="454"/>
      <c r="H91" s="457"/>
      <c r="I91" s="458"/>
      <c r="J91" s="454"/>
      <c r="K91" s="457"/>
      <c r="L91" s="458"/>
      <c r="M91" s="482"/>
      <c r="N91" s="457"/>
      <c r="O91" s="458"/>
      <c r="P91" s="454"/>
      <c r="Q91" s="457">
        <v>59450</v>
      </c>
      <c r="R91" s="458">
        <v>1.5</v>
      </c>
      <c r="S91" s="454">
        <f t="shared" si="14"/>
        <v>39633.333333333336</v>
      </c>
      <c r="T91" s="457"/>
      <c r="U91" s="458"/>
      <c r="V91" s="451"/>
      <c r="W91" s="406"/>
      <c r="X91" s="487">
        <v>34317.307692307688</v>
      </c>
      <c r="Y91" s="408"/>
      <c r="Z91" s="408"/>
    </row>
    <row r="92" spans="1:26" x14ac:dyDescent="0.25">
      <c r="A92" s="399" t="s">
        <v>731</v>
      </c>
      <c r="B92" s="457">
        <v>50554.239999999998</v>
      </c>
      <c r="C92" s="458">
        <v>0.98</v>
      </c>
      <c r="D92" s="454">
        <f>B92/C92</f>
        <v>51585.959183673469</v>
      </c>
      <c r="E92" s="457"/>
      <c r="F92" s="458"/>
      <c r="G92" s="454"/>
      <c r="H92" s="457">
        <v>40946.339999999997</v>
      </c>
      <c r="I92" s="458">
        <v>0.8</v>
      </c>
      <c r="J92" s="454">
        <f t="shared" si="13"/>
        <v>51182.924999999996</v>
      </c>
      <c r="K92" s="457"/>
      <c r="L92" s="458"/>
      <c r="M92" s="482"/>
      <c r="N92" s="457"/>
      <c r="O92" s="458"/>
      <c r="P92" s="454"/>
      <c r="Q92" s="457">
        <v>15670.15</v>
      </c>
      <c r="R92" s="458">
        <v>0.49</v>
      </c>
      <c r="S92" s="454">
        <f t="shared" si="14"/>
        <v>31979.897959183672</v>
      </c>
      <c r="T92" s="457"/>
      <c r="U92" s="458"/>
      <c r="V92" s="451"/>
      <c r="W92" s="406"/>
      <c r="X92" s="487">
        <v>34323.529411764706</v>
      </c>
      <c r="Y92" s="408"/>
      <c r="Z92" s="408"/>
    </row>
    <row r="93" spans="1:26" x14ac:dyDescent="0.25">
      <c r="A93" s="399" t="s">
        <v>731</v>
      </c>
      <c r="B93" s="457">
        <v>52952.53</v>
      </c>
      <c r="C93" s="458">
        <v>1.02</v>
      </c>
      <c r="D93" s="454">
        <f>B93/C93</f>
        <v>51914.245098039217</v>
      </c>
      <c r="E93" s="457"/>
      <c r="F93" s="458"/>
      <c r="G93" s="454"/>
      <c r="H93" s="457"/>
      <c r="I93" s="458"/>
      <c r="J93" s="454"/>
      <c r="K93" s="457"/>
      <c r="L93" s="458"/>
      <c r="M93" s="482"/>
      <c r="N93" s="457"/>
      <c r="O93" s="458"/>
      <c r="P93" s="454"/>
      <c r="Q93" s="457">
        <v>7672.52</v>
      </c>
      <c r="R93" s="458">
        <v>0.22</v>
      </c>
      <c r="S93" s="454">
        <f t="shared" si="14"/>
        <v>34875.090909090912</v>
      </c>
      <c r="T93" s="457"/>
      <c r="U93" s="458"/>
      <c r="V93" s="451"/>
      <c r="W93" s="406"/>
      <c r="X93" s="487">
        <v>34471.308016877636</v>
      </c>
      <c r="Y93" s="408"/>
      <c r="Z93" s="408"/>
    </row>
    <row r="94" spans="1:26" x14ac:dyDescent="0.25">
      <c r="A94" s="399" t="s">
        <v>734</v>
      </c>
      <c r="B94" s="457">
        <v>0</v>
      </c>
      <c r="C94" s="458"/>
      <c r="D94" s="454"/>
      <c r="E94" s="457"/>
      <c r="F94" s="458"/>
      <c r="G94" s="454"/>
      <c r="H94" s="457">
        <v>75524.289999999994</v>
      </c>
      <c r="I94" s="458">
        <v>1.92</v>
      </c>
      <c r="J94" s="454">
        <f t="shared" si="13"/>
        <v>39335.567708333328</v>
      </c>
      <c r="K94" s="457"/>
      <c r="L94" s="458"/>
      <c r="M94" s="482"/>
      <c r="N94" s="457">
        <v>25278.52</v>
      </c>
      <c r="O94" s="458">
        <v>0.57999999999999996</v>
      </c>
      <c r="P94" s="454">
        <f>N94/O94</f>
        <v>43583.655172413797</v>
      </c>
      <c r="Q94" s="457">
        <v>19119.8</v>
      </c>
      <c r="R94" s="458">
        <v>0.57999999999999996</v>
      </c>
      <c r="S94" s="454">
        <f t="shared" si="14"/>
        <v>32965.172413793101</v>
      </c>
      <c r="T94" s="457"/>
      <c r="U94" s="458"/>
      <c r="V94" s="451"/>
      <c r="W94" s="406"/>
      <c r="X94" s="487">
        <v>34711.182108626199</v>
      </c>
      <c r="Y94" s="408"/>
      <c r="Z94" s="408"/>
    </row>
    <row r="95" spans="1:26" x14ac:dyDescent="0.25">
      <c r="A95" s="399" t="s">
        <v>735</v>
      </c>
      <c r="B95" s="457">
        <v>0</v>
      </c>
      <c r="C95" s="458"/>
      <c r="D95" s="454"/>
      <c r="E95" s="457"/>
      <c r="F95" s="458"/>
      <c r="G95" s="454"/>
      <c r="H95" s="457">
        <v>78545</v>
      </c>
      <c r="I95" s="458">
        <v>1.23</v>
      </c>
      <c r="J95" s="454">
        <f t="shared" si="13"/>
        <v>63857.723577235774</v>
      </c>
      <c r="K95" s="457"/>
      <c r="L95" s="458"/>
      <c r="M95" s="482"/>
      <c r="N95" s="457"/>
      <c r="O95" s="458"/>
      <c r="P95" s="454"/>
      <c r="Q95" s="457">
        <v>17471</v>
      </c>
      <c r="R95" s="458">
        <v>0.5</v>
      </c>
      <c r="S95" s="454">
        <f t="shared" si="14"/>
        <v>34942</v>
      </c>
      <c r="T95" s="457"/>
      <c r="U95" s="458"/>
      <c r="V95" s="451"/>
      <c r="W95" s="406"/>
      <c r="X95" s="487">
        <v>34738.356164383564</v>
      </c>
      <c r="Y95" s="408"/>
      <c r="Z95" s="408"/>
    </row>
    <row r="96" spans="1:26" x14ac:dyDescent="0.25">
      <c r="A96" s="399" t="s">
        <v>736</v>
      </c>
      <c r="B96" s="457">
        <v>0</v>
      </c>
      <c r="C96" s="458"/>
      <c r="D96" s="454"/>
      <c r="E96" s="457"/>
      <c r="F96" s="458"/>
      <c r="G96" s="454"/>
      <c r="H96" s="457">
        <v>82605</v>
      </c>
      <c r="I96" s="458">
        <v>2</v>
      </c>
      <c r="J96" s="454">
        <f t="shared" si="13"/>
        <v>41302.5</v>
      </c>
      <c r="K96" s="457"/>
      <c r="L96" s="458"/>
      <c r="M96" s="482"/>
      <c r="N96" s="457"/>
      <c r="O96" s="458"/>
      <c r="P96" s="454"/>
      <c r="Q96" s="457">
        <v>25931</v>
      </c>
      <c r="R96" s="458">
        <v>0.64</v>
      </c>
      <c r="S96" s="454">
        <f t="shared" si="14"/>
        <v>40517.1875</v>
      </c>
      <c r="T96" s="457">
        <v>352</v>
      </c>
      <c r="U96" s="458">
        <v>0.01</v>
      </c>
      <c r="V96" s="454">
        <f>T96/U96</f>
        <v>35200</v>
      </c>
      <c r="W96" s="406"/>
      <c r="X96" s="487">
        <v>34743.626062322946</v>
      </c>
      <c r="Y96" s="408"/>
      <c r="Z96" s="408"/>
    </row>
    <row r="97" spans="1:30" x14ac:dyDescent="0.25">
      <c r="A97" s="399" t="s">
        <v>737</v>
      </c>
      <c r="B97" s="457">
        <v>0</v>
      </c>
      <c r="C97" s="458"/>
      <c r="D97" s="454"/>
      <c r="E97" s="488">
        <v>71141</v>
      </c>
      <c r="F97" s="461">
        <v>1</v>
      </c>
      <c r="G97" s="462">
        <f>E97/F97</f>
        <v>71141</v>
      </c>
      <c r="H97" s="457">
        <v>79264</v>
      </c>
      <c r="I97" s="458">
        <v>1.76142222222222</v>
      </c>
      <c r="J97" s="454">
        <f t="shared" si="13"/>
        <v>45000.000000000058</v>
      </c>
      <c r="K97" s="457"/>
      <c r="L97" s="458"/>
      <c r="M97" s="482"/>
      <c r="N97" s="457"/>
      <c r="O97" s="458"/>
      <c r="P97" s="454"/>
      <c r="Q97" s="457">
        <v>27292</v>
      </c>
      <c r="R97" s="458">
        <v>0.60648888888888897</v>
      </c>
      <c r="S97" s="454">
        <f t="shared" si="14"/>
        <v>44999.999999999993</v>
      </c>
      <c r="T97" s="457"/>
      <c r="U97" s="458"/>
      <c r="V97" s="451"/>
      <c r="W97" s="406"/>
      <c r="X97" s="487">
        <v>34748.26666666667</v>
      </c>
      <c r="Y97" s="408"/>
      <c r="Z97" s="408"/>
    </row>
    <row r="98" spans="1:30" x14ac:dyDescent="0.25">
      <c r="A98" s="399" t="s">
        <v>737</v>
      </c>
      <c r="B98" s="457">
        <v>0</v>
      </c>
      <c r="C98" s="458"/>
      <c r="D98" s="454"/>
      <c r="E98" s="488">
        <v>68002</v>
      </c>
      <c r="F98" s="461">
        <v>1</v>
      </c>
      <c r="G98" s="462">
        <f t="shared" ref="G98:G108" si="16">E98/F98</f>
        <v>68002</v>
      </c>
      <c r="H98" s="457">
        <v>127694</v>
      </c>
      <c r="I98" s="458">
        <v>2.83764444444444</v>
      </c>
      <c r="J98" s="454">
        <f t="shared" si="13"/>
        <v>45000.000000000073</v>
      </c>
      <c r="K98" s="457"/>
      <c r="L98" s="458"/>
      <c r="M98" s="482"/>
      <c r="N98" s="457"/>
      <c r="O98" s="458"/>
      <c r="P98" s="454"/>
      <c r="Q98" s="457">
        <v>13777</v>
      </c>
      <c r="R98" s="458">
        <v>0.39362857142857099</v>
      </c>
      <c r="S98" s="454">
        <f t="shared" si="14"/>
        <v>35000.000000000036</v>
      </c>
      <c r="T98" s="457"/>
      <c r="U98" s="458"/>
      <c r="V98" s="451"/>
      <c r="W98" s="406"/>
      <c r="X98" s="487">
        <v>34762.553191489358</v>
      </c>
      <c r="Y98" s="408"/>
      <c r="Z98" s="408"/>
    </row>
    <row r="99" spans="1:30" x14ac:dyDescent="0.25">
      <c r="A99" s="399" t="s">
        <v>737</v>
      </c>
      <c r="B99" s="457">
        <v>0</v>
      </c>
      <c r="C99" s="458"/>
      <c r="D99" s="454"/>
      <c r="E99" s="488">
        <v>72692</v>
      </c>
      <c r="F99" s="461">
        <v>1</v>
      </c>
      <c r="G99" s="462">
        <f t="shared" si="16"/>
        <v>72692</v>
      </c>
      <c r="H99" s="457">
        <v>128539</v>
      </c>
      <c r="I99" s="458">
        <v>2.85642222222222</v>
      </c>
      <c r="J99" s="454">
        <f t="shared" si="13"/>
        <v>45000.000000000036</v>
      </c>
      <c r="K99" s="457"/>
      <c r="L99" s="458"/>
      <c r="M99" s="482"/>
      <c r="N99" s="457"/>
      <c r="O99" s="458"/>
      <c r="P99" s="454"/>
      <c r="Q99" s="457">
        <v>26211</v>
      </c>
      <c r="R99" s="458">
        <v>0.74888571428571404</v>
      </c>
      <c r="S99" s="454">
        <f t="shared" si="14"/>
        <v>35000.000000000015</v>
      </c>
      <c r="T99" s="457"/>
      <c r="U99" s="458"/>
      <c r="V99" s="451"/>
      <c r="W99" s="406"/>
      <c r="X99" s="487">
        <v>34875.090909090912</v>
      </c>
      <c r="Y99" s="408"/>
      <c r="Z99" s="408"/>
    </row>
    <row r="100" spans="1:30" x14ac:dyDescent="0.25">
      <c r="A100" s="399" t="s">
        <v>737</v>
      </c>
      <c r="B100" s="457">
        <v>0</v>
      </c>
      <c r="C100" s="458"/>
      <c r="D100" s="454"/>
      <c r="E100" s="488">
        <v>80066</v>
      </c>
      <c r="F100" s="461">
        <v>1</v>
      </c>
      <c r="G100" s="462">
        <f t="shared" si="16"/>
        <v>80066</v>
      </c>
      <c r="H100" s="457">
        <v>156426</v>
      </c>
      <c r="I100" s="458">
        <v>3.4761333333333302</v>
      </c>
      <c r="J100" s="454">
        <f t="shared" si="13"/>
        <v>45000.000000000044</v>
      </c>
      <c r="K100" s="457"/>
      <c r="L100" s="458"/>
      <c r="M100" s="482"/>
      <c r="N100" s="457"/>
      <c r="O100" s="458"/>
      <c r="P100" s="454"/>
      <c r="Q100" s="457">
        <v>26219</v>
      </c>
      <c r="R100" s="458">
        <v>0.65547500000000003</v>
      </c>
      <c r="S100" s="454">
        <f t="shared" si="14"/>
        <v>40000</v>
      </c>
      <c r="T100" s="457"/>
      <c r="U100" s="458"/>
      <c r="V100" s="451"/>
      <c r="W100" s="406"/>
      <c r="X100" s="487">
        <v>34942</v>
      </c>
      <c r="Y100" s="408"/>
      <c r="Z100" s="408"/>
    </row>
    <row r="101" spans="1:30" x14ac:dyDescent="0.25">
      <c r="A101" s="399" t="s">
        <v>737</v>
      </c>
      <c r="B101" s="457">
        <v>0</v>
      </c>
      <c r="C101" s="458"/>
      <c r="D101" s="454"/>
      <c r="E101" s="488">
        <v>76056</v>
      </c>
      <c r="F101" s="461">
        <v>1</v>
      </c>
      <c r="G101" s="462">
        <f t="shared" si="16"/>
        <v>76056</v>
      </c>
      <c r="H101" s="457">
        <v>145414</v>
      </c>
      <c r="I101" s="458">
        <v>3.23142222222222</v>
      </c>
      <c r="J101" s="454">
        <f t="shared" si="13"/>
        <v>45000.000000000029</v>
      </c>
      <c r="K101" s="457"/>
      <c r="L101" s="458"/>
      <c r="M101" s="482"/>
      <c r="N101" s="457"/>
      <c r="O101" s="458"/>
      <c r="P101" s="454"/>
      <c r="Q101" s="457">
        <v>17967</v>
      </c>
      <c r="R101" s="458">
        <v>0.39926666666666699</v>
      </c>
      <c r="S101" s="454">
        <f t="shared" si="14"/>
        <v>44999.999999999964</v>
      </c>
      <c r="T101" s="457"/>
      <c r="U101" s="458"/>
      <c r="V101" s="451"/>
      <c r="W101" s="406"/>
      <c r="X101" s="487">
        <v>35000.000000000015</v>
      </c>
      <c r="Y101" s="408"/>
      <c r="Z101" s="408"/>
    </row>
    <row r="102" spans="1:30" x14ac:dyDescent="0.25">
      <c r="A102" s="399" t="s">
        <v>737</v>
      </c>
      <c r="B102" s="457">
        <v>0</v>
      </c>
      <c r="C102" s="458"/>
      <c r="D102" s="454"/>
      <c r="E102" s="488">
        <v>66696</v>
      </c>
      <c r="F102" s="461">
        <v>1</v>
      </c>
      <c r="G102" s="462">
        <f t="shared" si="16"/>
        <v>66696</v>
      </c>
      <c r="H102" s="457">
        <v>146895</v>
      </c>
      <c r="I102" s="458">
        <v>3.26433333333333</v>
      </c>
      <c r="J102" s="454">
        <f t="shared" si="13"/>
        <v>45000.000000000044</v>
      </c>
      <c r="K102" s="457"/>
      <c r="L102" s="458"/>
      <c r="M102" s="482"/>
      <c r="N102" s="457"/>
      <c r="O102" s="458"/>
      <c r="P102" s="454"/>
      <c r="Q102" s="457">
        <v>18521</v>
      </c>
      <c r="R102" s="458">
        <v>0.41157777777777799</v>
      </c>
      <c r="S102" s="454">
        <f t="shared" si="14"/>
        <v>44999.999999999978</v>
      </c>
      <c r="T102" s="457"/>
      <c r="U102" s="458"/>
      <c r="V102" s="451"/>
      <c r="W102" s="406"/>
      <c r="X102" s="487">
        <v>35000.000000000036</v>
      </c>
      <c r="Y102" s="408"/>
      <c r="Z102" s="408"/>
    </row>
    <row r="103" spans="1:30" x14ac:dyDescent="0.25">
      <c r="A103" s="399" t="s">
        <v>738</v>
      </c>
      <c r="B103" s="457">
        <v>0</v>
      </c>
      <c r="C103" s="458"/>
      <c r="D103" s="454"/>
      <c r="E103" s="457"/>
      <c r="F103" s="458"/>
      <c r="G103" s="454"/>
      <c r="H103" s="457"/>
      <c r="I103" s="458"/>
      <c r="J103" s="454"/>
      <c r="K103" s="457"/>
      <c r="L103" s="458"/>
      <c r="M103" s="482"/>
      <c r="N103" s="457">
        <v>126795</v>
      </c>
      <c r="O103" s="458">
        <v>3.65</v>
      </c>
      <c r="P103" s="454">
        <f t="shared" ref="P103:P107" si="17">N103/O103</f>
        <v>34738.356164383564</v>
      </c>
      <c r="Q103" s="457">
        <v>17760</v>
      </c>
      <c r="R103" s="458">
        <v>0.53</v>
      </c>
      <c r="S103" s="454">
        <f t="shared" si="14"/>
        <v>33509.433962264149</v>
      </c>
      <c r="T103" s="457"/>
      <c r="U103" s="458"/>
      <c r="V103" s="451"/>
      <c r="W103" s="406"/>
      <c r="X103" s="487">
        <v>35016.230366492149</v>
      </c>
      <c r="Y103" s="408"/>
      <c r="Z103" s="408"/>
    </row>
    <row r="104" spans="1:30" x14ac:dyDescent="0.25">
      <c r="A104" s="399" t="s">
        <v>738</v>
      </c>
      <c r="B104" s="457">
        <v>0</v>
      </c>
      <c r="C104" s="458"/>
      <c r="D104" s="454"/>
      <c r="E104" s="457"/>
      <c r="F104" s="458"/>
      <c r="G104" s="454"/>
      <c r="H104" s="457"/>
      <c r="I104" s="458"/>
      <c r="J104" s="454"/>
      <c r="K104" s="457"/>
      <c r="L104" s="458"/>
      <c r="M104" s="482"/>
      <c r="N104" s="457">
        <v>108646</v>
      </c>
      <c r="O104" s="458">
        <v>3.13</v>
      </c>
      <c r="P104" s="454">
        <f t="shared" si="17"/>
        <v>34711.182108626199</v>
      </c>
      <c r="Q104" s="457">
        <v>17932</v>
      </c>
      <c r="R104" s="458">
        <v>0.54</v>
      </c>
      <c r="S104" s="454">
        <f t="shared" si="14"/>
        <v>33207.407407407409</v>
      </c>
      <c r="T104" s="457"/>
      <c r="U104" s="458"/>
      <c r="V104" s="451"/>
      <c r="W104" s="406"/>
      <c r="X104" s="487">
        <v>35200</v>
      </c>
      <c r="Y104" s="408"/>
      <c r="Z104" s="408"/>
    </row>
    <row r="105" spans="1:30" x14ac:dyDescent="0.25">
      <c r="A105" s="399" t="s">
        <v>738</v>
      </c>
      <c r="B105" s="457">
        <v>0</v>
      </c>
      <c r="C105" s="458"/>
      <c r="D105" s="454"/>
      <c r="E105" s="457"/>
      <c r="F105" s="458"/>
      <c r="G105" s="454"/>
      <c r="H105" s="457"/>
      <c r="I105" s="458"/>
      <c r="J105" s="454"/>
      <c r="K105" s="457"/>
      <c r="L105" s="458"/>
      <c r="M105" s="482"/>
      <c r="N105" s="457">
        <v>122645</v>
      </c>
      <c r="O105" s="458">
        <v>3.53</v>
      </c>
      <c r="P105" s="454">
        <f t="shared" si="17"/>
        <v>34743.626062322946</v>
      </c>
      <c r="Q105" s="457">
        <v>16261</v>
      </c>
      <c r="R105" s="458">
        <v>0.49</v>
      </c>
      <c r="S105" s="454">
        <f t="shared" si="14"/>
        <v>33185.71428571429</v>
      </c>
      <c r="T105" s="457"/>
      <c r="U105" s="458"/>
      <c r="V105" s="451"/>
      <c r="W105" s="406"/>
      <c r="X105" s="487">
        <v>35242.168674698798</v>
      </c>
      <c r="Y105" s="408"/>
      <c r="Z105" s="408"/>
    </row>
    <row r="106" spans="1:30" x14ac:dyDescent="0.25">
      <c r="A106" s="399" t="s">
        <v>738</v>
      </c>
      <c r="B106" s="457">
        <v>0</v>
      </c>
      <c r="C106" s="458"/>
      <c r="D106" s="454"/>
      <c r="E106" s="457"/>
      <c r="F106" s="458"/>
      <c r="G106" s="454"/>
      <c r="H106" s="457"/>
      <c r="I106" s="458"/>
      <c r="J106" s="454"/>
      <c r="K106" s="457"/>
      <c r="L106" s="458"/>
      <c r="M106" s="482"/>
      <c r="N106" s="457">
        <v>130306</v>
      </c>
      <c r="O106" s="458">
        <v>3.75</v>
      </c>
      <c r="P106" s="454">
        <f t="shared" si="17"/>
        <v>34748.26666666667</v>
      </c>
      <c r="Q106" s="457">
        <v>14035</v>
      </c>
      <c r="R106" s="458">
        <v>0.42</v>
      </c>
      <c r="S106" s="454">
        <f t="shared" si="14"/>
        <v>33416.666666666672</v>
      </c>
      <c r="T106" s="457"/>
      <c r="U106" s="458"/>
      <c r="V106" s="451"/>
      <c r="W106" s="406"/>
      <c r="X106" s="487">
        <v>35823.115577889446</v>
      </c>
      <c r="Y106" s="408"/>
      <c r="Z106" s="408"/>
    </row>
    <row r="107" spans="1:30" x14ac:dyDescent="0.25">
      <c r="A107" s="399" t="s">
        <v>738</v>
      </c>
      <c r="B107" s="457">
        <v>0</v>
      </c>
      <c r="C107" s="458"/>
      <c r="D107" s="454"/>
      <c r="E107" s="457"/>
      <c r="F107" s="458"/>
      <c r="G107" s="454"/>
      <c r="H107" s="457"/>
      <c r="I107" s="458"/>
      <c r="J107" s="454"/>
      <c r="K107" s="457"/>
      <c r="L107" s="458"/>
      <c r="M107" s="482"/>
      <c r="N107" s="457">
        <v>163384</v>
      </c>
      <c r="O107" s="458">
        <v>4.7</v>
      </c>
      <c r="P107" s="454">
        <f t="shared" si="17"/>
        <v>34762.553191489358</v>
      </c>
      <c r="Q107" s="457">
        <v>13889</v>
      </c>
      <c r="R107" s="458">
        <v>0.42</v>
      </c>
      <c r="S107" s="454">
        <f t="shared" si="14"/>
        <v>33069.047619047618</v>
      </c>
      <c r="T107" s="457"/>
      <c r="U107" s="458"/>
      <c r="V107" s="451"/>
      <c r="W107" s="406"/>
      <c r="X107" s="487">
        <v>36718.867924528298</v>
      </c>
      <c r="Y107" s="408"/>
      <c r="Z107" s="408" t="s">
        <v>769</v>
      </c>
    </row>
    <row r="108" spans="1:30" ht="15.75" thickBot="1" x14ac:dyDescent="0.3">
      <c r="A108" s="419" t="s">
        <v>740</v>
      </c>
      <c r="B108" s="464">
        <v>0</v>
      </c>
      <c r="C108" s="421"/>
      <c r="D108" s="465"/>
      <c r="E108" s="464">
        <v>79403.34</v>
      </c>
      <c r="F108" s="421">
        <v>2</v>
      </c>
      <c r="G108" s="465">
        <f t="shared" si="16"/>
        <v>39701.67</v>
      </c>
      <c r="H108" s="464"/>
      <c r="I108" s="421"/>
      <c r="J108" s="465"/>
      <c r="K108" s="464"/>
      <c r="L108" s="421"/>
      <c r="M108" s="489"/>
      <c r="N108" s="464"/>
      <c r="O108" s="421"/>
      <c r="P108" s="465"/>
      <c r="Q108" s="464">
        <v>24672.880000000001</v>
      </c>
      <c r="R108" s="421">
        <v>0.84</v>
      </c>
      <c r="S108" s="465">
        <f t="shared" si="14"/>
        <v>29372.476190476194</v>
      </c>
      <c r="T108" s="464"/>
      <c r="U108" s="421"/>
      <c r="V108" s="463"/>
      <c r="W108" s="458"/>
      <c r="X108" s="487">
        <v>36806.593406593405</v>
      </c>
      <c r="Y108" s="408"/>
      <c r="Z108" s="425" t="s">
        <v>730</v>
      </c>
      <c r="AA108" s="410"/>
      <c r="AB108" s="410"/>
      <c r="AC108" s="410"/>
    </row>
    <row r="109" spans="1:30" x14ac:dyDescent="0.25">
      <c r="A109" s="399" t="s">
        <v>357</v>
      </c>
      <c r="B109" s="405">
        <v>149281.76999999999</v>
      </c>
      <c r="C109" s="406">
        <v>3</v>
      </c>
      <c r="D109" s="406"/>
      <c r="E109" s="405">
        <v>748025.34</v>
      </c>
      <c r="F109" s="406">
        <v>13.26</v>
      </c>
      <c r="G109" s="406"/>
      <c r="H109" s="405">
        <v>2067015.63</v>
      </c>
      <c r="I109" s="406">
        <v>47.297377777777768</v>
      </c>
      <c r="J109" s="406"/>
      <c r="K109" s="405">
        <v>172073</v>
      </c>
      <c r="L109" s="406">
        <v>4.6899999999999995</v>
      </c>
      <c r="M109" s="406"/>
      <c r="N109" s="405">
        <v>734011.52</v>
      </c>
      <c r="O109" s="406">
        <v>21.02</v>
      </c>
      <c r="P109" s="406"/>
      <c r="Q109" s="405">
        <v>590841.35</v>
      </c>
      <c r="R109" s="406">
        <v>15.875322619047621</v>
      </c>
      <c r="S109" s="406"/>
      <c r="T109" s="405">
        <v>374</v>
      </c>
      <c r="U109" s="406">
        <v>1.0999999999999999E-2</v>
      </c>
      <c r="W109" s="458"/>
      <c r="X109" s="487">
        <v>39335.567708333328</v>
      </c>
      <c r="Y109" s="405">
        <f>AVERAGE(X80:X149)</f>
        <v>42738.758787012688</v>
      </c>
      <c r="Z109" s="425" t="s">
        <v>733</v>
      </c>
      <c r="AA109" s="410"/>
      <c r="AB109" s="410"/>
      <c r="AC109" s="410"/>
      <c r="AD109" s="410"/>
    </row>
    <row r="110" spans="1:30" x14ac:dyDescent="0.25">
      <c r="F110" s="399"/>
      <c r="G110" s="400"/>
      <c r="H110" s="399"/>
      <c r="I110" s="405"/>
      <c r="J110" s="406"/>
      <c r="K110" s="405"/>
      <c r="L110" s="399"/>
      <c r="M110" s="400"/>
      <c r="R110" s="399"/>
      <c r="S110" s="406"/>
      <c r="V110" s="408"/>
      <c r="X110" s="490">
        <v>39633.333333333336</v>
      </c>
      <c r="Y110" s="405">
        <f>_xlfn.STDEV.P(X80:X149)*2</f>
        <v>22449.875095917127</v>
      </c>
      <c r="Z110" s="425" t="s">
        <v>732</v>
      </c>
    </row>
    <row r="111" spans="1:30" x14ac:dyDescent="0.25">
      <c r="A111" s="466" t="s">
        <v>770</v>
      </c>
      <c r="B111" s="405">
        <f>B109+E109+H109+K109+N109+Q109+T109</f>
        <v>4461622.6099999994</v>
      </c>
      <c r="D111" s="467" t="s">
        <v>754</v>
      </c>
      <c r="E111" s="405">
        <f>B111-E97-E98-E99-E100-E101-E102</f>
        <v>4026969.6099999994</v>
      </c>
      <c r="R111" s="406">
        <f>Q109/R109</f>
        <v>37217.596402802759</v>
      </c>
      <c r="X111" s="490">
        <v>39701.67</v>
      </c>
      <c r="Y111" s="405">
        <f>Y109-Y110</f>
        <v>20288.883691095562</v>
      </c>
    </row>
    <row r="112" spans="1:30" ht="15.75" thickBot="1" x14ac:dyDescent="0.3">
      <c r="A112" s="466" t="s">
        <v>385</v>
      </c>
      <c r="B112" s="406">
        <f>C109+F109+I109+L109+O109+R109+U109</f>
        <v>105.15370039682539</v>
      </c>
      <c r="E112" s="406">
        <f>B112-F97-F98-F99-F100-F102-F101</f>
        <v>99.153700396825386</v>
      </c>
      <c r="X112" s="405">
        <v>40000</v>
      </c>
      <c r="Y112" s="405">
        <f>Y109+Y110</f>
        <v>65188.633882929818</v>
      </c>
    </row>
    <row r="113" spans="1:24" x14ac:dyDescent="0.25">
      <c r="A113" s="468" t="s">
        <v>741</v>
      </c>
      <c r="B113" s="469">
        <f>B111/B112</f>
        <v>42429.534987003623</v>
      </c>
      <c r="D113" s="470" t="s">
        <v>755</v>
      </c>
      <c r="E113" s="471">
        <f>E111/E112</f>
        <v>40613.407204003161</v>
      </c>
      <c r="X113" s="405">
        <v>40517.1875</v>
      </c>
    </row>
    <row r="114" spans="1:24" ht="15.75" thickBot="1" x14ac:dyDescent="0.3">
      <c r="A114" s="472" t="s">
        <v>742</v>
      </c>
      <c r="B114" s="473">
        <f>AVERAGE(D80:D108,G80:G108,J80:J108,M80:M108,P80:P108,S80:S108,V82:V96)</f>
        <v>42738.758787012666</v>
      </c>
      <c r="D114" s="474" t="s">
        <v>756</v>
      </c>
      <c r="E114" s="475">
        <f>AVERAGE(X80:X143)</f>
        <v>39954.064298295125</v>
      </c>
      <c r="X114" s="405">
        <v>40997.338403041824</v>
      </c>
    </row>
    <row r="115" spans="1:24" x14ac:dyDescent="0.25">
      <c r="A115" s="466"/>
      <c r="X115" s="405">
        <v>41302.5</v>
      </c>
    </row>
    <row r="116" spans="1:24" x14ac:dyDescent="0.25">
      <c r="A116" s="466"/>
      <c r="X116" s="405">
        <v>41402.898550724633</v>
      </c>
    </row>
    <row r="117" spans="1:24" x14ac:dyDescent="0.25">
      <c r="A117" s="466"/>
      <c r="E117" s="405"/>
      <c r="X117" s="405">
        <v>41965.517241379312</v>
      </c>
    </row>
    <row r="118" spans="1:24" x14ac:dyDescent="0.25">
      <c r="A118" s="466"/>
      <c r="X118" s="405">
        <v>42916.455696202531</v>
      </c>
    </row>
    <row r="119" spans="1:24" x14ac:dyDescent="0.25">
      <c r="A119" s="466"/>
      <c r="F119" s="491">
        <f>SUM(C90:C93)+SUM(F81:F84)+SUM(I80:I102)</f>
        <v>55.557377777777766</v>
      </c>
      <c r="G119" s="405">
        <f>SUM(B90:B93)+SUM(E81:E84)+SUM(H80:H102)</f>
        <v>2450266.4</v>
      </c>
      <c r="H119" s="405">
        <f>G119/F119</f>
        <v>44103.348610165594</v>
      </c>
      <c r="N119" s="406">
        <f>SUM(L84:L89)+SUM(O88:O107)+SUM(R80:R108)</f>
        <v>41.585322619047624</v>
      </c>
      <c r="O119" s="405">
        <f>SUM(K84:K91)+SUM(N89:N108)+SUM(Q80:Q108)</f>
        <v>1496925.87</v>
      </c>
      <c r="P119" s="405">
        <f>O119/N119</f>
        <v>35996.495295057597</v>
      </c>
      <c r="X119" s="405">
        <v>43184</v>
      </c>
    </row>
    <row r="120" spans="1:24" x14ac:dyDescent="0.25">
      <c r="A120" s="466"/>
      <c r="F120" s="491"/>
      <c r="G120" s="405"/>
      <c r="X120" s="405">
        <v>43253.5</v>
      </c>
    </row>
    <row r="121" spans="1:24" x14ac:dyDescent="0.25">
      <c r="A121" s="466"/>
      <c r="X121" s="405">
        <v>43442.158859470466</v>
      </c>
    </row>
    <row r="122" spans="1:24" x14ac:dyDescent="0.25">
      <c r="X122" s="405">
        <v>43583.655172413797</v>
      </c>
    </row>
    <row r="123" spans="1:24" x14ac:dyDescent="0.25">
      <c r="F123" s="492">
        <f>55.5573777777778+SUM(F97:F102)</f>
        <v>61.557377777777802</v>
      </c>
      <c r="G123" s="493">
        <f>2450266.4+SUM(E97:E102)</f>
        <v>2884919.4</v>
      </c>
      <c r="H123" s="493">
        <f>G123/F123</f>
        <v>46865.534305482637</v>
      </c>
      <c r="X123" s="405">
        <v>44294.132653061228</v>
      </c>
    </row>
    <row r="124" spans="1:24" x14ac:dyDescent="0.25">
      <c r="X124" s="405">
        <v>44724</v>
      </c>
    </row>
    <row r="125" spans="1:24" x14ac:dyDescent="0.25">
      <c r="X125" s="405">
        <v>44724</v>
      </c>
    </row>
    <row r="126" spans="1:24" x14ac:dyDescent="0.25">
      <c r="X126" s="405">
        <v>44990</v>
      </c>
    </row>
    <row r="127" spans="1:24" x14ac:dyDescent="0.25">
      <c r="X127" s="405">
        <v>44999.999999999964</v>
      </c>
    </row>
    <row r="128" spans="1:24" x14ac:dyDescent="0.25">
      <c r="X128" s="405">
        <v>44999.999999999978</v>
      </c>
    </row>
    <row r="129" spans="24:25" x14ac:dyDescent="0.25">
      <c r="X129" s="405">
        <v>44999.999999999993</v>
      </c>
    </row>
    <row r="130" spans="24:25" x14ac:dyDescent="0.25">
      <c r="X130" s="405">
        <v>45000.000000000029</v>
      </c>
    </row>
    <row r="131" spans="24:25" x14ac:dyDescent="0.25">
      <c r="X131" s="405">
        <v>45000.000000000036</v>
      </c>
    </row>
    <row r="132" spans="24:25" x14ac:dyDescent="0.25">
      <c r="X132" s="405">
        <v>45000.000000000044</v>
      </c>
    </row>
    <row r="133" spans="24:25" x14ac:dyDescent="0.25">
      <c r="X133" s="405">
        <v>45000.000000000044</v>
      </c>
    </row>
    <row r="134" spans="24:25" x14ac:dyDescent="0.25">
      <c r="X134" s="405">
        <v>45000.000000000058</v>
      </c>
    </row>
    <row r="135" spans="24:25" x14ac:dyDescent="0.25">
      <c r="X135" s="405">
        <v>45000.000000000073</v>
      </c>
    </row>
    <row r="136" spans="24:25" x14ac:dyDescent="0.25">
      <c r="X136" s="405">
        <v>45135.294117647056</v>
      </c>
    </row>
    <row r="137" spans="24:25" x14ac:dyDescent="0.25">
      <c r="X137" s="405">
        <v>45379.057591623037</v>
      </c>
    </row>
    <row r="138" spans="24:25" x14ac:dyDescent="0.25">
      <c r="X138" s="405">
        <v>45775</v>
      </c>
    </row>
    <row r="139" spans="24:25" x14ac:dyDescent="0.25">
      <c r="X139" s="405">
        <v>51182.924999999996</v>
      </c>
    </row>
    <row r="140" spans="24:25" x14ac:dyDescent="0.25">
      <c r="X140" s="405">
        <v>51585.959183673469</v>
      </c>
    </row>
    <row r="141" spans="24:25" x14ac:dyDescent="0.25">
      <c r="X141" s="405">
        <v>51914.245098039217</v>
      </c>
    </row>
    <row r="142" spans="24:25" x14ac:dyDescent="0.25">
      <c r="X142" s="405">
        <v>54338.888888888891</v>
      </c>
    </row>
    <row r="143" spans="24:25" x14ac:dyDescent="0.25">
      <c r="X143" s="405">
        <v>63857.723577235774</v>
      </c>
    </row>
    <row r="144" spans="24:25" x14ac:dyDescent="0.25">
      <c r="X144" s="414">
        <v>66696</v>
      </c>
      <c r="Y144" s="399" t="s">
        <v>739</v>
      </c>
    </row>
    <row r="145" spans="24:25" x14ac:dyDescent="0.25">
      <c r="X145" s="414">
        <v>68002</v>
      </c>
      <c r="Y145" s="399" t="s">
        <v>739</v>
      </c>
    </row>
    <row r="146" spans="24:25" x14ac:dyDescent="0.25">
      <c r="X146" s="414">
        <v>71141</v>
      </c>
      <c r="Y146" s="399" t="s">
        <v>739</v>
      </c>
    </row>
    <row r="147" spans="24:25" x14ac:dyDescent="0.25">
      <c r="X147" s="414">
        <v>72692</v>
      </c>
      <c r="Y147" s="399" t="s">
        <v>739</v>
      </c>
    </row>
    <row r="148" spans="24:25" x14ac:dyDescent="0.25">
      <c r="X148" s="414">
        <v>76056</v>
      </c>
      <c r="Y148" s="399" t="s">
        <v>739</v>
      </c>
    </row>
    <row r="149" spans="24:25" x14ac:dyDescent="0.25">
      <c r="X149" s="414">
        <v>80066</v>
      </c>
      <c r="Y149" s="399" t="s">
        <v>739</v>
      </c>
    </row>
  </sheetData>
  <mergeCells count="11">
    <mergeCell ref="N78:P78"/>
    <mergeCell ref="Q78:S78"/>
    <mergeCell ref="T78:V78"/>
    <mergeCell ref="B38:D38"/>
    <mergeCell ref="E38:G38"/>
    <mergeCell ref="H38:J38"/>
    <mergeCell ref="K38:M38"/>
    <mergeCell ref="B78:D78"/>
    <mergeCell ref="E78:G78"/>
    <mergeCell ref="H78:J78"/>
    <mergeCell ref="K78:M7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2"/>
  <sheetViews>
    <sheetView topLeftCell="A7" zoomScale="85" zoomScaleNormal="85" zoomScaleSheetLayoutView="85" workbookViewId="0">
      <selection activeCell="N28" sqref="N28"/>
    </sheetView>
  </sheetViews>
  <sheetFormatPr defaultColWidth="9.33203125" defaultRowHeight="11.25" x14ac:dyDescent="0.2"/>
  <cols>
    <col min="1" max="1" width="2.33203125" style="300" customWidth="1"/>
    <col min="2" max="2" width="2.83203125" style="300" customWidth="1"/>
    <col min="3" max="3" width="33" style="300" customWidth="1"/>
    <col min="4" max="4" width="15.6640625" style="300" customWidth="1"/>
    <col min="5" max="5" width="14.83203125" style="300" customWidth="1"/>
    <col min="6" max="6" width="19.5" style="300" customWidth="1"/>
    <col min="7" max="7" width="3" style="300" customWidth="1"/>
    <col min="8" max="9" width="2.6640625" style="300" customWidth="1"/>
    <col min="10" max="10" width="29.1640625" style="384" bestFit="1" customWidth="1"/>
    <col min="11" max="11" width="17" style="300" customWidth="1"/>
    <col min="12" max="12" width="11" style="300" bestFit="1" customWidth="1"/>
    <col min="13" max="13" width="49.33203125" style="300" bestFit="1" customWidth="1"/>
    <col min="14" max="16384" width="9.33203125" style="300"/>
  </cols>
  <sheetData>
    <row r="1" spans="1:13" ht="8.25" customHeight="1" thickBot="1" x14ac:dyDescent="0.25">
      <c r="A1" s="299"/>
      <c r="B1" s="299"/>
      <c r="C1" s="299"/>
      <c r="D1" s="299"/>
      <c r="E1" s="299"/>
      <c r="F1" s="299"/>
      <c r="G1" s="299"/>
      <c r="H1" s="299"/>
    </row>
    <row r="2" spans="1:13" ht="19.5" thickBot="1" x14ac:dyDescent="0.35">
      <c r="A2" s="299"/>
      <c r="B2" s="678" t="s">
        <v>680</v>
      </c>
      <c r="C2" s="679"/>
      <c r="D2" s="679"/>
      <c r="E2" s="679"/>
      <c r="F2" s="679"/>
      <c r="G2" s="680"/>
      <c r="H2" s="299"/>
      <c r="J2" s="666" t="s">
        <v>395</v>
      </c>
      <c r="K2" s="667"/>
      <c r="L2" s="667"/>
      <c r="M2" s="668"/>
    </row>
    <row r="3" spans="1:13" ht="16.5" thickBot="1" x14ac:dyDescent="0.3">
      <c r="A3" s="299"/>
      <c r="B3" s="669"/>
      <c r="C3" s="670"/>
      <c r="D3" s="670"/>
      <c r="E3" s="670"/>
      <c r="F3" s="670"/>
      <c r="G3" s="671"/>
      <c r="H3" s="299"/>
      <c r="J3" s="385"/>
      <c r="K3" s="304" t="s">
        <v>396</v>
      </c>
      <c r="L3" s="304" t="s">
        <v>397</v>
      </c>
      <c r="M3" s="305" t="s">
        <v>398</v>
      </c>
    </row>
    <row r="4" spans="1:13" ht="15.75" thickBot="1" x14ac:dyDescent="0.3">
      <c r="A4" s="299"/>
      <c r="B4" s="301"/>
      <c r="C4" s="26"/>
      <c r="D4" s="681"/>
      <c r="E4" s="681"/>
      <c r="F4" s="26"/>
      <c r="G4" s="302"/>
      <c r="H4" s="299"/>
      <c r="J4" s="386" t="s">
        <v>399</v>
      </c>
      <c r="K4" s="309"/>
      <c r="L4" s="309"/>
      <c r="M4" s="310"/>
    </row>
    <row r="5" spans="1:13" ht="15.75" thickBot="1" x14ac:dyDescent="0.3">
      <c r="A5" s="299"/>
      <c r="B5" s="306"/>
      <c r="C5" s="672" t="s">
        <v>413</v>
      </c>
      <c r="D5" s="673"/>
      <c r="E5" s="673"/>
      <c r="F5" s="674"/>
      <c r="G5" s="307"/>
      <c r="H5" s="299"/>
      <c r="J5" s="387" t="s">
        <v>675</v>
      </c>
      <c r="K5" s="313">
        <f>'Pivot Tables'!$D$63</f>
        <v>60744.090744757777</v>
      </c>
      <c r="L5" s="313">
        <v>64000</v>
      </c>
      <c r="M5" s="310" t="s">
        <v>676</v>
      </c>
    </row>
    <row r="6" spans="1:13" ht="15" x14ac:dyDescent="0.25">
      <c r="A6" s="299"/>
      <c r="B6" s="306"/>
      <c r="C6" s="311"/>
      <c r="D6" s="27" t="s">
        <v>400</v>
      </c>
      <c r="E6" s="27" t="s">
        <v>321</v>
      </c>
      <c r="F6" s="28" t="s">
        <v>188</v>
      </c>
      <c r="G6" s="307"/>
      <c r="H6" s="299"/>
      <c r="J6" s="387" t="s">
        <v>692</v>
      </c>
      <c r="K6" s="343" t="s">
        <v>677</v>
      </c>
      <c r="L6" s="313">
        <v>43500</v>
      </c>
      <c r="M6" s="310" t="s">
        <v>676</v>
      </c>
    </row>
    <row r="7" spans="1:13" ht="15" x14ac:dyDescent="0.25">
      <c r="A7" s="299"/>
      <c r="B7" s="306"/>
      <c r="C7" s="29" t="s">
        <v>354</v>
      </c>
      <c r="D7" s="314">
        <f>L5</f>
        <v>64000</v>
      </c>
      <c r="E7" s="315">
        <v>1</v>
      </c>
      <c r="F7" s="316">
        <f>D7*E7</f>
        <v>64000</v>
      </c>
      <c r="G7" s="307"/>
      <c r="H7" s="299"/>
      <c r="J7" s="394" t="s">
        <v>710</v>
      </c>
      <c r="K7" s="343">
        <v>46866</v>
      </c>
      <c r="L7" s="313">
        <v>60000</v>
      </c>
      <c r="M7" s="310"/>
    </row>
    <row r="8" spans="1:13" ht="15" x14ac:dyDescent="0.25">
      <c r="A8" s="299"/>
      <c r="B8" s="306"/>
      <c r="C8" s="30" t="s">
        <v>692</v>
      </c>
      <c r="D8" s="316">
        <f>L6</f>
        <v>43500</v>
      </c>
      <c r="E8" s="317">
        <v>2.75</v>
      </c>
      <c r="F8" s="316">
        <f>D8*E8</f>
        <v>119625</v>
      </c>
      <c r="G8" s="307"/>
      <c r="H8" s="299"/>
      <c r="J8" s="387"/>
      <c r="K8" s="343"/>
      <c r="L8" s="313"/>
      <c r="M8" s="310"/>
    </row>
    <row r="9" spans="1:13" ht="15" x14ac:dyDescent="0.25">
      <c r="A9" s="299"/>
      <c r="B9" s="306"/>
      <c r="C9" s="394" t="s">
        <v>710</v>
      </c>
      <c r="D9" s="316">
        <f>L7</f>
        <v>60000</v>
      </c>
      <c r="E9" s="317"/>
      <c r="F9" s="316">
        <f t="shared" ref="F9:F10" si="0">D9*E9</f>
        <v>0</v>
      </c>
      <c r="G9" s="307"/>
      <c r="H9" s="299"/>
      <c r="J9" s="388" t="s">
        <v>401</v>
      </c>
      <c r="K9" s="321"/>
      <c r="L9" s="322"/>
      <c r="M9" s="310"/>
    </row>
    <row r="10" spans="1:13" ht="15" x14ac:dyDescent="0.25">
      <c r="A10" s="299"/>
      <c r="B10" s="306"/>
      <c r="C10" s="30"/>
      <c r="D10" s="316"/>
      <c r="E10" s="317"/>
      <c r="F10" s="316">
        <f t="shared" si="0"/>
        <v>0</v>
      </c>
      <c r="G10" s="307"/>
      <c r="H10" s="299"/>
      <c r="J10" s="387" t="s">
        <v>403</v>
      </c>
      <c r="K10" s="325">
        <v>0.21709999999999999</v>
      </c>
      <c r="L10" s="325">
        <v>0.21709999999999999</v>
      </c>
      <c r="M10" s="310" t="s">
        <v>666</v>
      </c>
    </row>
    <row r="11" spans="1:13" ht="15" x14ac:dyDescent="0.25">
      <c r="A11" s="299"/>
      <c r="B11" s="306"/>
      <c r="C11" s="30"/>
      <c r="D11" s="318"/>
      <c r="E11" s="319"/>
      <c r="F11" s="318"/>
      <c r="G11" s="307"/>
      <c r="H11" s="299"/>
      <c r="J11" s="389" t="s">
        <v>404</v>
      </c>
      <c r="K11" s="313">
        <f>Expenditures!I82</f>
        <v>1259.6238999188233</v>
      </c>
      <c r="L11" s="313">
        <f>K11</f>
        <v>1259.6238999188233</v>
      </c>
      <c r="M11" s="310" t="s">
        <v>673</v>
      </c>
    </row>
    <row r="12" spans="1:13" ht="15" x14ac:dyDescent="0.25">
      <c r="A12" s="299"/>
      <c r="B12" s="306"/>
      <c r="C12" s="31" t="s">
        <v>402</v>
      </c>
      <c r="D12" s="31"/>
      <c r="E12" s="32">
        <f>SUM(E7:E10)</f>
        <v>3.75</v>
      </c>
      <c r="F12" s="33">
        <f>SUM(F7:F10)</f>
        <v>183625</v>
      </c>
      <c r="G12" s="307"/>
      <c r="H12" s="299"/>
      <c r="J12" s="389" t="s">
        <v>406</v>
      </c>
      <c r="K12" s="313">
        <f>Expenditures!K38</f>
        <v>138.58773707652284</v>
      </c>
      <c r="L12" s="313">
        <f>E17</f>
        <v>150</v>
      </c>
      <c r="M12" s="310" t="s">
        <v>676</v>
      </c>
    </row>
    <row r="13" spans="1:13" ht="12.75" x14ac:dyDescent="0.2">
      <c r="A13" s="299"/>
      <c r="B13" s="306"/>
      <c r="C13" s="323"/>
      <c r="D13" s="323"/>
      <c r="E13" s="323"/>
      <c r="F13" s="323"/>
      <c r="G13" s="307"/>
      <c r="H13" s="299"/>
      <c r="J13" s="389" t="s">
        <v>407</v>
      </c>
      <c r="K13" s="313">
        <f>E18</f>
        <v>1455.5223570213632</v>
      </c>
      <c r="L13" s="313">
        <f>K13</f>
        <v>1455.5223570213632</v>
      </c>
      <c r="M13" s="310" t="s">
        <v>650</v>
      </c>
    </row>
    <row r="14" spans="1:13" ht="15" x14ac:dyDescent="0.25">
      <c r="A14" s="299"/>
      <c r="B14" s="306"/>
      <c r="C14" s="34" t="s">
        <v>403</v>
      </c>
      <c r="D14" s="323"/>
      <c r="E14" s="35">
        <f>K10</f>
        <v>0.21709999999999999</v>
      </c>
      <c r="F14" s="36">
        <f>F12*E14</f>
        <v>39864.987499999996</v>
      </c>
      <c r="G14" s="307"/>
      <c r="H14" s="299"/>
      <c r="J14" s="389" t="s">
        <v>665</v>
      </c>
      <c r="K14" s="313">
        <f>Expenditures!H38</f>
        <v>1073.6266850790851</v>
      </c>
      <c r="L14" s="313">
        <v>500</v>
      </c>
      <c r="M14" s="310" t="s">
        <v>676</v>
      </c>
    </row>
    <row r="15" spans="1:13" ht="12.75" x14ac:dyDescent="0.2">
      <c r="A15" s="299"/>
      <c r="B15" s="306"/>
      <c r="C15" s="323"/>
      <c r="D15" s="323"/>
      <c r="E15" s="323"/>
      <c r="F15" s="326"/>
      <c r="G15" s="307"/>
      <c r="H15" s="299"/>
      <c r="J15" s="389" t="s">
        <v>409</v>
      </c>
      <c r="K15" s="325">
        <v>0.13389999999999999</v>
      </c>
      <c r="L15" s="330">
        <v>0.12</v>
      </c>
      <c r="M15" s="310" t="s">
        <v>393</v>
      </c>
    </row>
    <row r="16" spans="1:13" ht="15.75" thickBot="1" x14ac:dyDescent="0.3">
      <c r="A16" s="299"/>
      <c r="B16" s="306"/>
      <c r="C16" s="31" t="s">
        <v>405</v>
      </c>
      <c r="D16" s="274"/>
      <c r="E16" s="274"/>
      <c r="F16" s="37">
        <f>F12+F14</f>
        <v>223489.98749999999</v>
      </c>
      <c r="G16" s="307"/>
      <c r="H16" s="299"/>
      <c r="J16" s="390" t="s">
        <v>410</v>
      </c>
      <c r="K16" s="342">
        <f>E23</f>
        <v>4.3768475255077849E-2</v>
      </c>
      <c r="L16" s="342">
        <f>K16</f>
        <v>4.3768475255077849E-2</v>
      </c>
      <c r="M16" s="331" t="s">
        <v>667</v>
      </c>
    </row>
    <row r="17" spans="1:12" ht="15" x14ac:dyDescent="0.25">
      <c r="A17" s="299"/>
      <c r="B17" s="306"/>
      <c r="C17" s="34" t="s">
        <v>406</v>
      </c>
      <c r="D17" s="323"/>
      <c r="E17" s="39">
        <v>150</v>
      </c>
      <c r="F17" s="38">
        <f>E17*E12</f>
        <v>562.5</v>
      </c>
      <c r="G17" s="307"/>
      <c r="H17" s="299"/>
    </row>
    <row r="18" spans="1:12" ht="15" x14ac:dyDescent="0.25">
      <c r="A18" s="299"/>
      <c r="B18" s="327"/>
      <c r="C18" s="298" t="s">
        <v>407</v>
      </c>
      <c r="D18" s="323"/>
      <c r="E18" s="39">
        <f>Expenditures!$J$38</f>
        <v>1455.5223570213632</v>
      </c>
      <c r="F18" s="38">
        <f>E18*SUM(E8:E10)</f>
        <v>4002.6864818087488</v>
      </c>
      <c r="G18" s="329"/>
      <c r="H18" s="299"/>
    </row>
    <row r="19" spans="1:12" ht="15" x14ac:dyDescent="0.25">
      <c r="A19" s="299"/>
      <c r="B19" s="306"/>
      <c r="C19" s="34" t="s">
        <v>408</v>
      </c>
      <c r="D19" s="323"/>
      <c r="E19" s="39">
        <f>L14</f>
        <v>500</v>
      </c>
      <c r="F19" s="40">
        <f>E19*E12</f>
        <v>1875</v>
      </c>
      <c r="G19" s="307"/>
      <c r="H19" s="299"/>
    </row>
    <row r="20" spans="1:12" ht="15" x14ac:dyDescent="0.25">
      <c r="A20" s="299"/>
      <c r="B20" s="306"/>
      <c r="C20" s="31" t="s">
        <v>411</v>
      </c>
      <c r="D20" s="274"/>
      <c r="E20" s="274"/>
      <c r="F20" s="38">
        <f>SUM(F16:F19)</f>
        <v>229930.17398180874</v>
      </c>
      <c r="G20" s="307"/>
      <c r="H20" s="299"/>
      <c r="I20" s="338"/>
      <c r="J20" s="391"/>
      <c r="K20" s="338"/>
      <c r="L20" s="338"/>
    </row>
    <row r="21" spans="1:12" ht="15.75" thickBot="1" x14ac:dyDescent="0.3">
      <c r="A21" s="299"/>
      <c r="B21" s="306"/>
      <c r="C21" s="41" t="s">
        <v>412</v>
      </c>
      <c r="D21" s="332"/>
      <c r="E21" s="42">
        <f>L15</f>
        <v>0.12</v>
      </c>
      <c r="F21" s="275">
        <f>F20*E21</f>
        <v>27591.620877817048</v>
      </c>
      <c r="G21" s="307"/>
      <c r="H21" s="299"/>
      <c r="I21" s="338"/>
      <c r="J21" s="391"/>
      <c r="K21" s="338"/>
      <c r="L21" s="338"/>
    </row>
    <row r="22" spans="1:12" ht="15.75" thickTop="1" x14ac:dyDescent="0.25">
      <c r="A22" s="299"/>
      <c r="B22" s="306"/>
      <c r="C22" s="34" t="s">
        <v>678</v>
      </c>
      <c r="D22" s="34"/>
      <c r="E22" s="34"/>
      <c r="F22" s="43">
        <f>SUM(F20:F21)</f>
        <v>257521.79485962578</v>
      </c>
      <c r="G22" s="307"/>
      <c r="H22" s="299"/>
      <c r="I22" s="339"/>
      <c r="J22" s="392"/>
      <c r="K22" s="340"/>
      <c r="L22" s="339"/>
    </row>
    <row r="23" spans="1:12" ht="15.75" thickBot="1" x14ac:dyDescent="0.3">
      <c r="A23" s="299"/>
      <c r="B23" s="306"/>
      <c r="C23" s="44" t="s">
        <v>679</v>
      </c>
      <c r="D23" s="323"/>
      <c r="E23" s="35">
        <f>CAF!BE24</f>
        <v>4.3768475255077849E-2</v>
      </c>
      <c r="F23" s="43">
        <f>(F22+(F22*E23))</f>
        <v>268793.13116558257</v>
      </c>
      <c r="G23" s="307"/>
      <c r="H23" s="299"/>
      <c r="I23" s="338"/>
      <c r="J23" s="391"/>
      <c r="K23" s="338"/>
      <c r="L23" s="338"/>
    </row>
    <row r="24" spans="1:12" ht="15.75" thickBot="1" x14ac:dyDescent="0.3">
      <c r="A24" s="299"/>
      <c r="B24" s="327"/>
      <c r="C24" s="44" t="s">
        <v>664</v>
      </c>
      <c r="D24" s="328"/>
      <c r="E24" s="328"/>
      <c r="F24" s="273">
        <f>F23/12</f>
        <v>22399.427597131882</v>
      </c>
      <c r="G24" s="329"/>
      <c r="H24" s="299"/>
      <c r="J24" s="384">
        <v>22399.427597131882</v>
      </c>
      <c r="L24" s="393">
        <f>F24-J24</f>
        <v>0</v>
      </c>
    </row>
    <row r="25" spans="1:12" ht="9.75" customHeight="1" thickBot="1" x14ac:dyDescent="0.25">
      <c r="A25" s="299"/>
      <c r="B25" s="682"/>
      <c r="C25" s="683"/>
      <c r="D25" s="683"/>
      <c r="E25" s="683"/>
      <c r="F25" s="683"/>
      <c r="G25" s="335"/>
      <c r="H25" s="299"/>
    </row>
    <row r="26" spans="1:12" ht="12" thickBot="1" x14ac:dyDescent="0.25"/>
    <row r="27" spans="1:12" ht="16.5" thickBot="1" x14ac:dyDescent="0.3">
      <c r="B27" s="669"/>
      <c r="C27" s="670"/>
      <c r="D27" s="670"/>
      <c r="E27" s="670"/>
      <c r="F27" s="670"/>
      <c r="G27" s="671"/>
    </row>
    <row r="28" spans="1:12" ht="15.75" thickBot="1" x14ac:dyDescent="0.3">
      <c r="B28" s="306"/>
      <c r="C28" s="672" t="s">
        <v>414</v>
      </c>
      <c r="D28" s="673"/>
      <c r="E28" s="673"/>
      <c r="F28" s="674"/>
      <c r="G28" s="307"/>
    </row>
    <row r="29" spans="1:12" ht="15" x14ac:dyDescent="0.25">
      <c r="B29" s="306"/>
      <c r="C29" s="311"/>
      <c r="D29" s="27" t="s">
        <v>400</v>
      </c>
      <c r="E29" s="27" t="s">
        <v>321</v>
      </c>
      <c r="F29" s="28" t="s">
        <v>188</v>
      </c>
      <c r="G29" s="307"/>
    </row>
    <row r="30" spans="1:12" ht="15" x14ac:dyDescent="0.25">
      <c r="B30" s="306"/>
      <c r="C30" s="29" t="s">
        <v>354</v>
      </c>
      <c r="D30" s="314">
        <f>L5</f>
        <v>64000</v>
      </c>
      <c r="E30" s="315">
        <v>1.1499999999999999</v>
      </c>
      <c r="F30" s="316">
        <f>D30*E30</f>
        <v>73600</v>
      </c>
      <c r="G30" s="307"/>
    </row>
    <row r="31" spans="1:12" ht="15" x14ac:dyDescent="0.25">
      <c r="B31" s="306"/>
      <c r="C31" s="30" t="s">
        <v>692</v>
      </c>
      <c r="D31" s="316">
        <f>L6</f>
        <v>43500</v>
      </c>
      <c r="E31" s="317">
        <v>3.45</v>
      </c>
      <c r="F31" s="316">
        <f t="shared" ref="F31:F32" si="1">D31*E31</f>
        <v>150075</v>
      </c>
      <c r="G31" s="307"/>
    </row>
    <row r="32" spans="1:12" ht="15" x14ac:dyDescent="0.25">
      <c r="B32" s="306"/>
      <c r="C32" s="394" t="s">
        <v>710</v>
      </c>
      <c r="D32" s="316">
        <f>L7</f>
        <v>60000</v>
      </c>
      <c r="E32" s="317"/>
      <c r="F32" s="316">
        <f t="shared" si="1"/>
        <v>0</v>
      </c>
      <c r="G32" s="307"/>
    </row>
    <row r="33" spans="2:12" ht="15" x14ac:dyDescent="0.25">
      <c r="B33" s="306"/>
      <c r="C33" s="30"/>
      <c r="D33" s="316"/>
      <c r="E33" s="317"/>
      <c r="F33" s="316"/>
      <c r="G33" s="307"/>
    </row>
    <row r="34" spans="2:12" x14ac:dyDescent="0.2">
      <c r="B34" s="327"/>
      <c r="C34" s="328"/>
      <c r="D34" s="328"/>
      <c r="E34" s="328"/>
      <c r="F34" s="328"/>
      <c r="G34" s="329"/>
    </row>
    <row r="35" spans="2:12" ht="15" x14ac:dyDescent="0.25">
      <c r="B35" s="306"/>
      <c r="C35" s="31" t="s">
        <v>402</v>
      </c>
      <c r="D35" s="31"/>
      <c r="E35" s="32">
        <f>SUM(E30:E33)</f>
        <v>4.5999999999999996</v>
      </c>
      <c r="F35" s="33">
        <f>SUM(F30:F33)</f>
        <v>223675</v>
      </c>
      <c r="G35" s="307"/>
    </row>
    <row r="36" spans="2:12" ht="12.75" x14ac:dyDescent="0.2">
      <c r="B36" s="306"/>
      <c r="C36" s="323"/>
      <c r="D36" s="323"/>
      <c r="E36" s="323"/>
      <c r="F36" s="323"/>
      <c r="G36" s="307"/>
    </row>
    <row r="37" spans="2:12" ht="15" x14ac:dyDescent="0.25">
      <c r="B37" s="306"/>
      <c r="C37" s="34" t="s">
        <v>403</v>
      </c>
      <c r="D37" s="323"/>
      <c r="E37" s="35">
        <f>K10</f>
        <v>0.21709999999999999</v>
      </c>
      <c r="F37" s="36">
        <f>F35*E37</f>
        <v>48559.842499999999</v>
      </c>
      <c r="G37" s="307"/>
    </row>
    <row r="38" spans="2:12" ht="12.75" x14ac:dyDescent="0.2">
      <c r="B38" s="306"/>
      <c r="C38" s="323"/>
      <c r="D38" s="323"/>
      <c r="E38" s="323"/>
      <c r="F38" s="326"/>
      <c r="G38" s="307"/>
    </row>
    <row r="39" spans="2:12" ht="15" x14ac:dyDescent="0.25">
      <c r="B39" s="306"/>
      <c r="C39" s="31" t="s">
        <v>405</v>
      </c>
      <c r="D39" s="274"/>
      <c r="E39" s="274"/>
      <c r="F39" s="37">
        <f>F35+F37</f>
        <v>272234.84250000003</v>
      </c>
      <c r="G39" s="307"/>
    </row>
    <row r="40" spans="2:12" ht="15" x14ac:dyDescent="0.25">
      <c r="B40" s="327"/>
      <c r="C40" s="34" t="s">
        <v>406</v>
      </c>
      <c r="D40" s="323"/>
      <c r="E40" s="39">
        <v>150</v>
      </c>
      <c r="F40" s="38">
        <f>E40*E35</f>
        <v>690</v>
      </c>
      <c r="G40" s="329"/>
    </row>
    <row r="41" spans="2:12" ht="15" x14ac:dyDescent="0.25">
      <c r="B41" s="327"/>
      <c r="C41" s="298" t="s">
        <v>407</v>
      </c>
      <c r="D41" s="323"/>
      <c r="E41" s="39">
        <f>Expenditures!$J$38</f>
        <v>1455.5223570213632</v>
      </c>
      <c r="F41" s="38">
        <f>E41*SUM(E31:E33)</f>
        <v>5021.5521317237035</v>
      </c>
      <c r="G41" s="329"/>
    </row>
    <row r="42" spans="2:12" ht="15" x14ac:dyDescent="0.25">
      <c r="B42" s="306"/>
      <c r="C42" s="34" t="s">
        <v>408</v>
      </c>
      <c r="D42" s="323"/>
      <c r="E42" s="39">
        <f>L14</f>
        <v>500</v>
      </c>
      <c r="F42" s="40">
        <f>E42*E35</f>
        <v>2300</v>
      </c>
      <c r="G42" s="307"/>
    </row>
    <row r="43" spans="2:12" ht="15" x14ac:dyDescent="0.25">
      <c r="B43" s="306"/>
      <c r="C43" s="31" t="s">
        <v>411</v>
      </c>
      <c r="D43" s="274"/>
      <c r="E43" s="274"/>
      <c r="F43" s="38">
        <f>SUM(F39:F42)</f>
        <v>280246.39463172376</v>
      </c>
      <c r="G43" s="307"/>
    </row>
    <row r="44" spans="2:12" ht="15.75" thickBot="1" x14ac:dyDescent="0.3">
      <c r="B44" s="306"/>
      <c r="C44" s="41" t="s">
        <v>412</v>
      </c>
      <c r="D44" s="332"/>
      <c r="E44" s="42">
        <f>L15</f>
        <v>0.12</v>
      </c>
      <c r="F44" s="275">
        <f>F43*E44</f>
        <v>33629.567355806852</v>
      </c>
      <c r="G44" s="307"/>
    </row>
    <row r="45" spans="2:12" ht="15.75" thickTop="1" x14ac:dyDescent="0.25">
      <c r="B45" s="306"/>
      <c r="C45" s="34" t="s">
        <v>678</v>
      </c>
      <c r="D45" s="34"/>
      <c r="E45" s="34"/>
      <c r="F45" s="43">
        <f>SUM(F43:F44)</f>
        <v>313875.96198753058</v>
      </c>
      <c r="G45" s="307"/>
    </row>
    <row r="46" spans="2:12" ht="15.75" thickBot="1" x14ac:dyDescent="0.3">
      <c r="B46" s="306"/>
      <c r="C46" s="44" t="s">
        <v>679</v>
      </c>
      <c r="D46" s="323"/>
      <c r="E46" s="35">
        <f>CAF!BE24</f>
        <v>4.3768475255077849E-2</v>
      </c>
      <c r="F46" s="43">
        <f>(F45+(F45*E46))</f>
        <v>327613.83426294557</v>
      </c>
      <c r="G46" s="307"/>
    </row>
    <row r="47" spans="2:12" ht="15.75" thickBot="1" x14ac:dyDescent="0.3">
      <c r="B47" s="327"/>
      <c r="C47" s="44" t="s">
        <v>664</v>
      </c>
      <c r="D47" s="328"/>
      <c r="E47" s="328"/>
      <c r="F47" s="273">
        <f>F46/12</f>
        <v>27301.152855245466</v>
      </c>
      <c r="G47" s="329"/>
      <c r="J47" s="384">
        <v>27301.152855245466</v>
      </c>
      <c r="L47" s="393">
        <f>F47-J47</f>
        <v>0</v>
      </c>
    </row>
    <row r="48" spans="2:12" ht="7.5" customHeight="1" thickBot="1" x14ac:dyDescent="0.3">
      <c r="B48" s="333"/>
      <c r="C48" s="45"/>
      <c r="D48" s="334"/>
      <c r="E48" s="334"/>
      <c r="F48" s="46"/>
      <c r="G48" s="335"/>
    </row>
    <row r="49" spans="2:7" ht="7.5" customHeight="1" thickBot="1" x14ac:dyDescent="0.3">
      <c r="B49" s="323"/>
      <c r="C49" s="44"/>
      <c r="D49" s="323"/>
      <c r="E49" s="323"/>
      <c r="F49" s="377"/>
      <c r="G49" s="323"/>
    </row>
    <row r="50" spans="2:7" ht="15.75" thickBot="1" x14ac:dyDescent="0.3">
      <c r="B50" s="323"/>
      <c r="C50" s="672" t="s">
        <v>415</v>
      </c>
      <c r="D50" s="673"/>
      <c r="E50" s="673"/>
      <c r="F50" s="674"/>
      <c r="G50" s="307"/>
    </row>
    <row r="51" spans="2:7" ht="15" x14ac:dyDescent="0.25">
      <c r="B51" s="323"/>
      <c r="C51" s="311"/>
      <c r="D51" s="27" t="s">
        <v>400</v>
      </c>
      <c r="E51" s="27" t="s">
        <v>321</v>
      </c>
      <c r="F51" s="28" t="s">
        <v>188</v>
      </c>
      <c r="G51" s="307"/>
    </row>
    <row r="52" spans="2:7" ht="15" x14ac:dyDescent="0.25">
      <c r="B52" s="323"/>
      <c r="C52" s="29" t="s">
        <v>354</v>
      </c>
      <c r="D52" s="314">
        <f>L5</f>
        <v>64000</v>
      </c>
      <c r="E52" s="315">
        <v>1.3</v>
      </c>
      <c r="F52" s="316">
        <f>D52*E52</f>
        <v>83200</v>
      </c>
      <c r="G52" s="307"/>
    </row>
    <row r="53" spans="2:7" ht="15" x14ac:dyDescent="0.25">
      <c r="B53" s="323"/>
      <c r="C53" s="30" t="s">
        <v>692</v>
      </c>
      <c r="D53" s="316">
        <f>L6</f>
        <v>43500</v>
      </c>
      <c r="E53" s="317">
        <v>4.0999999999999996</v>
      </c>
      <c r="F53" s="316">
        <f t="shared" ref="F53:F54" si="2">D53*E53</f>
        <v>178349.99999999997</v>
      </c>
      <c r="G53" s="307"/>
    </row>
    <row r="54" spans="2:7" ht="15" x14ac:dyDescent="0.25">
      <c r="B54" s="323"/>
      <c r="C54" s="394" t="s">
        <v>710</v>
      </c>
      <c r="D54" s="316">
        <f>L7</f>
        <v>60000</v>
      </c>
      <c r="E54" s="317"/>
      <c r="F54" s="316">
        <f t="shared" si="2"/>
        <v>0</v>
      </c>
      <c r="G54" s="307"/>
    </row>
    <row r="55" spans="2:7" ht="15" x14ac:dyDescent="0.25">
      <c r="B55" s="323"/>
      <c r="C55" s="30"/>
      <c r="D55" s="316"/>
      <c r="E55" s="317"/>
      <c r="F55" s="316"/>
      <c r="G55" s="307"/>
    </row>
    <row r="56" spans="2:7" ht="12.75" x14ac:dyDescent="0.2">
      <c r="B56" s="323"/>
      <c r="C56" s="328"/>
      <c r="D56" s="328"/>
      <c r="E56" s="328"/>
      <c r="F56" s="328"/>
      <c r="G56" s="329"/>
    </row>
    <row r="57" spans="2:7" ht="15" x14ac:dyDescent="0.25">
      <c r="B57" s="323"/>
      <c r="C57" s="31" t="s">
        <v>402</v>
      </c>
      <c r="D57" s="31"/>
      <c r="E57" s="32">
        <f>SUM(E52:E55)</f>
        <v>5.3999999999999995</v>
      </c>
      <c r="F57" s="33">
        <f>SUM(F52:F55)</f>
        <v>261549.99999999997</v>
      </c>
      <c r="G57" s="307"/>
    </row>
    <row r="58" spans="2:7" ht="12.75" x14ac:dyDescent="0.2">
      <c r="B58" s="323"/>
      <c r="C58" s="323"/>
      <c r="D58" s="323"/>
      <c r="E58" s="323"/>
      <c r="F58" s="323"/>
      <c r="G58" s="307"/>
    </row>
    <row r="59" spans="2:7" ht="15" x14ac:dyDescent="0.25">
      <c r="B59" s="323"/>
      <c r="C59" s="34" t="s">
        <v>403</v>
      </c>
      <c r="D59" s="323"/>
      <c r="E59" s="35">
        <f>K10</f>
        <v>0.21709999999999999</v>
      </c>
      <c r="F59" s="36">
        <f>F57*E59</f>
        <v>56782.50499999999</v>
      </c>
      <c r="G59" s="307"/>
    </row>
    <row r="60" spans="2:7" ht="12.75" x14ac:dyDescent="0.2">
      <c r="B60" s="323"/>
      <c r="C60" s="323"/>
      <c r="D60" s="323"/>
      <c r="E60" s="323"/>
      <c r="F60" s="326"/>
      <c r="G60" s="307"/>
    </row>
    <row r="61" spans="2:7" ht="15" x14ac:dyDescent="0.25">
      <c r="B61" s="323"/>
      <c r="C61" s="31" t="s">
        <v>405</v>
      </c>
      <c r="D61" s="274"/>
      <c r="E61" s="274"/>
      <c r="F61" s="37">
        <f>F57+F59</f>
        <v>318332.50499999995</v>
      </c>
      <c r="G61" s="307"/>
    </row>
    <row r="62" spans="2:7" ht="15" x14ac:dyDescent="0.25">
      <c r="B62" s="323"/>
      <c r="C62" s="34" t="s">
        <v>406</v>
      </c>
      <c r="D62" s="323"/>
      <c r="E62" s="39">
        <v>150</v>
      </c>
      <c r="F62" s="38">
        <f>E62*E57</f>
        <v>809.99999999999989</v>
      </c>
      <c r="G62" s="329"/>
    </row>
    <row r="63" spans="2:7" ht="15" x14ac:dyDescent="0.25">
      <c r="B63" s="323"/>
      <c r="C63" s="298" t="s">
        <v>407</v>
      </c>
      <c r="D63" s="323"/>
      <c r="E63" s="39">
        <f>Expenditures!$J$38</f>
        <v>1455.5223570213632</v>
      </c>
      <c r="F63" s="38">
        <f>E63*SUM(E53:E55)</f>
        <v>5967.6416637875882</v>
      </c>
      <c r="G63" s="329"/>
    </row>
    <row r="64" spans="2:7" ht="15" x14ac:dyDescent="0.25">
      <c r="B64" s="323"/>
      <c r="C64" s="34" t="s">
        <v>408</v>
      </c>
      <c r="D64" s="323"/>
      <c r="E64" s="39">
        <f>L14</f>
        <v>500</v>
      </c>
      <c r="F64" s="40">
        <f>E64*E57</f>
        <v>2699.9999999999995</v>
      </c>
      <c r="G64" s="307"/>
    </row>
    <row r="65" spans="2:12" ht="15" x14ac:dyDescent="0.25">
      <c r="B65" s="323"/>
      <c r="C65" s="31" t="s">
        <v>411</v>
      </c>
      <c r="D65" s="274"/>
      <c r="E65" s="274"/>
      <c r="F65" s="38">
        <f>SUM(F61:F64)</f>
        <v>327810.14666378754</v>
      </c>
      <c r="G65" s="307"/>
    </row>
    <row r="66" spans="2:12" ht="15.75" thickBot="1" x14ac:dyDescent="0.3">
      <c r="B66" s="323"/>
      <c r="C66" s="41" t="s">
        <v>412</v>
      </c>
      <c r="D66" s="332"/>
      <c r="E66" s="42">
        <f>L15</f>
        <v>0.12</v>
      </c>
      <c r="F66" s="275">
        <f>F65*E66</f>
        <v>39337.217599654505</v>
      </c>
      <c r="G66" s="307"/>
    </row>
    <row r="67" spans="2:12" ht="15.75" thickTop="1" x14ac:dyDescent="0.25">
      <c r="B67" s="323"/>
      <c r="C67" s="34" t="s">
        <v>678</v>
      </c>
      <c r="D67" s="34"/>
      <c r="E67" s="34"/>
      <c r="F67" s="43">
        <f>SUM(F65:F66)</f>
        <v>367147.36426344205</v>
      </c>
      <c r="G67" s="307"/>
    </row>
    <row r="68" spans="2:12" ht="15.75" thickBot="1" x14ac:dyDescent="0.3">
      <c r="B68" s="323"/>
      <c r="C68" s="44" t="s">
        <v>679</v>
      </c>
      <c r="D68" s="323"/>
      <c r="E68" s="35">
        <f>E46</f>
        <v>4.3768475255077849E-2</v>
      </c>
      <c r="F68" s="43">
        <f>(F67+(F67*E68))</f>
        <v>383216.84459117358</v>
      </c>
      <c r="G68" s="307"/>
    </row>
    <row r="69" spans="2:12" ht="15.75" thickBot="1" x14ac:dyDescent="0.3">
      <c r="B69" s="323"/>
      <c r="C69" s="44" t="s">
        <v>664</v>
      </c>
      <c r="D69" s="328"/>
      <c r="E69" s="328"/>
      <c r="F69" s="273">
        <f>F68/12</f>
        <v>31934.737049264466</v>
      </c>
      <c r="G69" s="329"/>
      <c r="J69" s="384">
        <v>31934.737049264466</v>
      </c>
      <c r="L69" s="393">
        <f>F69-J69</f>
        <v>0</v>
      </c>
    </row>
    <row r="70" spans="2:12" ht="15.75" thickBot="1" x14ac:dyDescent="0.3">
      <c r="B70" s="323"/>
      <c r="C70" s="45"/>
      <c r="D70" s="334"/>
      <c r="E70" s="334"/>
      <c r="F70" s="46"/>
      <c r="G70" s="335"/>
    </row>
    <row r="71" spans="2:12" ht="7.5" customHeight="1" thickBot="1" x14ac:dyDescent="0.3">
      <c r="B71" s="323"/>
      <c r="C71" s="44"/>
      <c r="D71" s="323"/>
      <c r="E71" s="323"/>
      <c r="F71" s="377"/>
      <c r="G71" s="323"/>
    </row>
    <row r="72" spans="2:12" ht="15.75" hidden="1" thickBot="1" x14ac:dyDescent="0.3">
      <c r="B72" s="323"/>
      <c r="C72" s="672" t="s">
        <v>669</v>
      </c>
      <c r="D72" s="673"/>
      <c r="E72" s="673"/>
      <c r="F72" s="674"/>
      <c r="G72" s="307"/>
    </row>
    <row r="73" spans="2:12" ht="15.75" hidden="1" thickBot="1" x14ac:dyDescent="0.3">
      <c r="B73" s="323"/>
      <c r="C73" s="311"/>
      <c r="D73" s="27" t="s">
        <v>400</v>
      </c>
      <c r="E73" s="27" t="s">
        <v>321</v>
      </c>
      <c r="F73" s="28" t="s">
        <v>188</v>
      </c>
      <c r="G73" s="307"/>
    </row>
    <row r="74" spans="2:12" ht="15.75" hidden="1" thickBot="1" x14ac:dyDescent="0.3">
      <c r="B74" s="323"/>
      <c r="C74" s="29" t="s">
        <v>354</v>
      </c>
      <c r="D74" s="314">
        <f>'Pivot Tables'!$F$59</f>
        <v>62928.713417484811</v>
      </c>
      <c r="E74" s="315">
        <v>1.25</v>
      </c>
      <c r="F74" s="316">
        <f>D74*E74</f>
        <v>78660.891771856011</v>
      </c>
      <c r="G74" s="307"/>
    </row>
    <row r="75" spans="2:12" ht="15.75" hidden="1" thickBot="1" x14ac:dyDescent="0.3">
      <c r="B75" s="323"/>
      <c r="C75" s="30" t="s">
        <v>692</v>
      </c>
      <c r="D75" s="316">
        <f>L28</f>
        <v>0</v>
      </c>
      <c r="E75" s="317">
        <v>5</v>
      </c>
      <c r="F75" s="316">
        <f t="shared" ref="F75" si="3">D75*E75</f>
        <v>0</v>
      </c>
      <c r="G75" s="307"/>
    </row>
    <row r="76" spans="2:12" ht="15.75" hidden="1" thickBot="1" x14ac:dyDescent="0.3">
      <c r="B76" s="323"/>
      <c r="C76" s="30"/>
      <c r="D76" s="316"/>
      <c r="E76" s="317"/>
      <c r="F76" s="316"/>
      <c r="G76" s="307"/>
    </row>
    <row r="77" spans="2:12" ht="15.75" hidden="1" thickBot="1" x14ac:dyDescent="0.3">
      <c r="B77" s="323"/>
      <c r="C77" s="30"/>
      <c r="D77" s="316"/>
      <c r="E77" s="317"/>
      <c r="F77" s="316"/>
      <c r="G77" s="307"/>
    </row>
    <row r="78" spans="2:12" ht="13.5" hidden="1" thickBot="1" x14ac:dyDescent="0.25">
      <c r="B78" s="323"/>
      <c r="C78" s="328"/>
      <c r="D78" s="328"/>
      <c r="E78" s="328"/>
      <c r="F78" s="328"/>
      <c r="G78" s="329"/>
    </row>
    <row r="79" spans="2:12" ht="15.75" hidden="1" thickBot="1" x14ac:dyDescent="0.3">
      <c r="B79" s="323"/>
      <c r="C79" s="31" t="s">
        <v>402</v>
      </c>
      <c r="D79" s="31"/>
      <c r="E79" s="32">
        <f>SUM(E74:E77)</f>
        <v>6.25</v>
      </c>
      <c r="F79" s="33">
        <f>SUM(F74:F77)</f>
        <v>78660.891771856011</v>
      </c>
      <c r="G79" s="307"/>
    </row>
    <row r="80" spans="2:12" ht="13.5" hidden="1" thickBot="1" x14ac:dyDescent="0.25">
      <c r="B80" s="323"/>
      <c r="C80" s="323"/>
      <c r="D80" s="323"/>
      <c r="E80" s="323"/>
      <c r="F80" s="323"/>
      <c r="G80" s="307"/>
    </row>
    <row r="81" spans="2:7" ht="15.75" hidden="1" thickBot="1" x14ac:dyDescent="0.3">
      <c r="B81" s="323"/>
      <c r="C81" s="34" t="s">
        <v>403</v>
      </c>
      <c r="D81" s="323"/>
      <c r="E81" s="35">
        <v>0.21709999999999999</v>
      </c>
      <c r="F81" s="36">
        <f>F79*E81</f>
        <v>17077.27960366994</v>
      </c>
      <c r="G81" s="307"/>
    </row>
    <row r="82" spans="2:7" ht="13.5" hidden="1" thickBot="1" x14ac:dyDescent="0.25">
      <c r="B82" s="323"/>
      <c r="C82" s="323"/>
      <c r="D82" s="323"/>
      <c r="E82" s="323"/>
      <c r="F82" s="326"/>
      <c r="G82" s="307"/>
    </row>
    <row r="83" spans="2:7" ht="15.75" hidden="1" thickBot="1" x14ac:dyDescent="0.3">
      <c r="B83" s="323"/>
      <c r="C83" s="31" t="s">
        <v>405</v>
      </c>
      <c r="D83" s="274"/>
      <c r="E83" s="274"/>
      <c r="F83" s="37">
        <f>F79+F81</f>
        <v>95738.171375525955</v>
      </c>
      <c r="G83" s="307"/>
    </row>
    <row r="84" spans="2:7" ht="15.75" hidden="1" thickBot="1" x14ac:dyDescent="0.3">
      <c r="B84" s="323"/>
      <c r="C84" s="34" t="s">
        <v>406</v>
      </c>
      <c r="D84" s="323"/>
      <c r="E84" s="39">
        <v>150</v>
      </c>
      <c r="F84" s="38">
        <f>E84*E79</f>
        <v>937.5</v>
      </c>
      <c r="G84" s="329"/>
    </row>
    <row r="85" spans="2:7" ht="15.75" hidden="1" thickBot="1" x14ac:dyDescent="0.3">
      <c r="B85" s="323"/>
      <c r="C85" s="298" t="s">
        <v>407</v>
      </c>
      <c r="D85" s="323"/>
      <c r="E85" s="39">
        <f>Expenditures!$J$38</f>
        <v>1455.5223570213632</v>
      </c>
      <c r="F85" s="38">
        <f>E85*SUM(E75:E77)</f>
        <v>7277.6117851068157</v>
      </c>
      <c r="G85" s="329"/>
    </row>
    <row r="86" spans="2:7" ht="15.75" hidden="1" thickBot="1" x14ac:dyDescent="0.3">
      <c r="B86" s="323"/>
      <c r="C86" s="34" t="s">
        <v>408</v>
      </c>
      <c r="D86" s="323"/>
      <c r="E86" s="39">
        <v>500</v>
      </c>
      <c r="F86" s="40">
        <f>E86*E79</f>
        <v>3125</v>
      </c>
      <c r="G86" s="307"/>
    </row>
    <row r="87" spans="2:7" ht="15.75" hidden="1" thickBot="1" x14ac:dyDescent="0.3">
      <c r="B87" s="323"/>
      <c r="C87" s="31" t="s">
        <v>411</v>
      </c>
      <c r="D87" s="274"/>
      <c r="E87" s="274"/>
      <c r="F87" s="38">
        <f>SUM(F83:F86)</f>
        <v>107078.28316063277</v>
      </c>
      <c r="G87" s="307"/>
    </row>
    <row r="88" spans="2:7" ht="15.75" hidden="1" thickBot="1" x14ac:dyDescent="0.3">
      <c r="B88" s="323"/>
      <c r="C88" s="41" t="s">
        <v>412</v>
      </c>
      <c r="D88" s="332"/>
      <c r="E88" s="42">
        <f>'Pivot Tables'!$H$42</f>
        <v>0.12</v>
      </c>
      <c r="F88" s="275">
        <f>F87*E88</f>
        <v>12849.393979275932</v>
      </c>
      <c r="G88" s="307"/>
    </row>
    <row r="89" spans="2:7" ht="15.75" hidden="1" thickBot="1" x14ac:dyDescent="0.3">
      <c r="B89" s="323"/>
      <c r="C89" s="34" t="s">
        <v>678</v>
      </c>
      <c r="D89" s="34"/>
      <c r="E89" s="34"/>
      <c r="F89" s="43">
        <f>SUM(F87:F88)</f>
        <v>119927.6771399087</v>
      </c>
      <c r="G89" s="307"/>
    </row>
    <row r="90" spans="2:7" ht="15.75" hidden="1" thickBot="1" x14ac:dyDescent="0.3">
      <c r="B90" s="323"/>
      <c r="C90" s="44" t="s">
        <v>679</v>
      </c>
      <c r="D90" s="323"/>
      <c r="E90" s="35">
        <f>E68</f>
        <v>4.3768475255077849E-2</v>
      </c>
      <c r="F90" s="43">
        <f>(F89+(F89*E90))</f>
        <v>125176.72870920577</v>
      </c>
      <c r="G90" s="307"/>
    </row>
    <row r="91" spans="2:7" ht="15.75" hidden="1" thickBot="1" x14ac:dyDescent="0.3">
      <c r="B91" s="323"/>
      <c r="C91" s="44" t="s">
        <v>664</v>
      </c>
      <c r="D91" s="328"/>
      <c r="E91" s="328"/>
      <c r="F91" s="273">
        <f>F90/12</f>
        <v>10431.394059100481</v>
      </c>
      <c r="G91" s="329"/>
    </row>
    <row r="92" spans="2:7" ht="15.75" hidden="1" thickBot="1" x14ac:dyDescent="0.3">
      <c r="B92" s="323"/>
      <c r="C92" s="45"/>
      <c r="D92" s="334"/>
      <c r="E92" s="334"/>
      <c r="F92" s="46"/>
      <c r="G92" s="335"/>
    </row>
    <row r="93" spans="2:7" ht="12" hidden="1" thickBot="1" x14ac:dyDescent="0.25"/>
    <row r="94" spans="2:7" ht="16.5" thickBot="1" x14ac:dyDescent="0.3">
      <c r="B94" s="675"/>
      <c r="C94" s="676"/>
      <c r="D94" s="676"/>
      <c r="E94" s="676"/>
      <c r="F94" s="676"/>
      <c r="G94" s="677"/>
    </row>
    <row r="95" spans="2:7" ht="15.75" thickBot="1" x14ac:dyDescent="0.3">
      <c r="B95" s="306"/>
      <c r="C95" s="672" t="s">
        <v>690</v>
      </c>
      <c r="D95" s="673"/>
      <c r="E95" s="673"/>
      <c r="F95" s="674"/>
      <c r="G95" s="307"/>
    </row>
    <row r="96" spans="2:7" ht="15" x14ac:dyDescent="0.25">
      <c r="B96" s="306"/>
      <c r="C96" s="311"/>
      <c r="D96" s="27" t="s">
        <v>400</v>
      </c>
      <c r="E96" s="27" t="s">
        <v>321</v>
      </c>
      <c r="F96" s="28" t="s">
        <v>188</v>
      </c>
      <c r="G96" s="307"/>
    </row>
    <row r="97" spans="2:7" ht="15" x14ac:dyDescent="0.25">
      <c r="B97" s="306"/>
      <c r="C97" s="29" t="s">
        <v>354</v>
      </c>
      <c r="D97" s="314">
        <f>L5</f>
        <v>64000</v>
      </c>
      <c r="E97" s="315">
        <v>1.3</v>
      </c>
      <c r="F97" s="316">
        <f>D97*E97</f>
        <v>83200</v>
      </c>
      <c r="G97" s="307"/>
    </row>
    <row r="98" spans="2:7" ht="15" x14ac:dyDescent="0.25">
      <c r="B98" s="306"/>
      <c r="C98" s="30" t="s">
        <v>692</v>
      </c>
      <c r="D98" s="316">
        <f>L6</f>
        <v>43500</v>
      </c>
      <c r="E98" s="317">
        <v>4.7</v>
      </c>
      <c r="F98" s="316">
        <f t="shared" ref="F98:F99" si="4">D98*E98</f>
        <v>204450</v>
      </c>
      <c r="G98" s="307"/>
    </row>
    <row r="99" spans="2:7" ht="15" x14ac:dyDescent="0.25">
      <c r="B99" s="306"/>
      <c r="C99" s="394" t="s">
        <v>710</v>
      </c>
      <c r="D99" s="316">
        <f>L7</f>
        <v>60000</v>
      </c>
      <c r="E99" s="317"/>
      <c r="F99" s="316">
        <f t="shared" si="4"/>
        <v>0</v>
      </c>
      <c r="G99" s="307"/>
    </row>
    <row r="100" spans="2:7" ht="15" x14ac:dyDescent="0.25">
      <c r="B100" s="306"/>
      <c r="C100" s="30"/>
      <c r="D100" s="316"/>
      <c r="E100" s="317"/>
      <c r="F100" s="316"/>
      <c r="G100" s="307"/>
    </row>
    <row r="101" spans="2:7" x14ac:dyDescent="0.2">
      <c r="B101" s="327"/>
      <c r="C101" s="328"/>
      <c r="D101" s="328"/>
      <c r="E101" s="328"/>
      <c r="F101" s="328"/>
      <c r="G101" s="329"/>
    </row>
    <row r="102" spans="2:7" ht="15" x14ac:dyDescent="0.25">
      <c r="B102" s="306"/>
      <c r="C102" s="31" t="s">
        <v>402</v>
      </c>
      <c r="D102" s="31"/>
      <c r="E102" s="32">
        <f>SUM(E97:E100)</f>
        <v>6</v>
      </c>
      <c r="F102" s="33">
        <f>SUM(F97:F100)</f>
        <v>287650</v>
      </c>
      <c r="G102" s="307"/>
    </row>
    <row r="103" spans="2:7" ht="12.75" x14ac:dyDescent="0.2">
      <c r="B103" s="306"/>
      <c r="C103" s="323"/>
      <c r="D103" s="323"/>
      <c r="E103" s="323"/>
      <c r="F103" s="323"/>
      <c r="G103" s="307"/>
    </row>
    <row r="104" spans="2:7" ht="15" x14ac:dyDescent="0.25">
      <c r="B104" s="306"/>
      <c r="C104" s="34" t="s">
        <v>403</v>
      </c>
      <c r="D104" s="323"/>
      <c r="E104" s="35">
        <f>K10</f>
        <v>0.21709999999999999</v>
      </c>
      <c r="F104" s="36">
        <f>F102*E104</f>
        <v>62448.814999999995</v>
      </c>
      <c r="G104" s="307"/>
    </row>
    <row r="105" spans="2:7" ht="12.75" x14ac:dyDescent="0.2">
      <c r="B105" s="306"/>
      <c r="C105" s="323"/>
      <c r="D105" s="323"/>
      <c r="E105" s="323"/>
      <c r="F105" s="326"/>
      <c r="G105" s="307"/>
    </row>
    <row r="106" spans="2:7" ht="15" x14ac:dyDescent="0.25">
      <c r="B106" s="306"/>
      <c r="C106" s="31" t="s">
        <v>405</v>
      </c>
      <c r="D106" s="274"/>
      <c r="E106" s="274"/>
      <c r="F106" s="37">
        <f>F102+F104</f>
        <v>350098.815</v>
      </c>
      <c r="G106" s="307"/>
    </row>
    <row r="107" spans="2:7" ht="15" x14ac:dyDescent="0.25">
      <c r="B107" s="327"/>
      <c r="C107" s="34" t="s">
        <v>406</v>
      </c>
      <c r="D107" s="323"/>
      <c r="E107" s="39">
        <v>150</v>
      </c>
      <c r="F107" s="38">
        <f>E107*E102</f>
        <v>900</v>
      </c>
      <c r="G107" s="329"/>
    </row>
    <row r="108" spans="2:7" ht="15" x14ac:dyDescent="0.25">
      <c r="B108" s="327"/>
      <c r="C108" s="298" t="s">
        <v>407</v>
      </c>
      <c r="D108" s="323"/>
      <c r="E108" s="39">
        <f>Expenditures!$J$38</f>
        <v>1455.5223570213632</v>
      </c>
      <c r="F108" s="38">
        <f>E108*SUM(E98:E100)</f>
        <v>6840.9550780004074</v>
      </c>
      <c r="G108" s="329"/>
    </row>
    <row r="109" spans="2:7" ht="15" x14ac:dyDescent="0.25">
      <c r="B109" s="306"/>
      <c r="C109" s="34" t="s">
        <v>408</v>
      </c>
      <c r="D109" s="323"/>
      <c r="E109" s="39">
        <f>L14</f>
        <v>500</v>
      </c>
      <c r="F109" s="40">
        <f>E109*E102</f>
        <v>3000</v>
      </c>
      <c r="G109" s="307"/>
    </row>
    <row r="110" spans="2:7" ht="15" x14ac:dyDescent="0.25">
      <c r="B110" s="306"/>
      <c r="C110" s="31" t="s">
        <v>411</v>
      </c>
      <c r="D110" s="274"/>
      <c r="E110" s="274"/>
      <c r="F110" s="38">
        <f>SUM(F106:F109)</f>
        <v>360839.77007800044</v>
      </c>
      <c r="G110" s="307"/>
    </row>
    <row r="111" spans="2:7" ht="15.75" thickBot="1" x14ac:dyDescent="0.3">
      <c r="B111" s="306"/>
      <c r="C111" s="41" t="s">
        <v>412</v>
      </c>
      <c r="D111" s="332"/>
      <c r="E111" s="42">
        <f>L15</f>
        <v>0.12</v>
      </c>
      <c r="F111" s="275">
        <f>F110*E111</f>
        <v>43300.772409360048</v>
      </c>
      <c r="G111" s="307"/>
    </row>
    <row r="112" spans="2:7" ht="15.75" thickTop="1" x14ac:dyDescent="0.25">
      <c r="B112" s="306"/>
      <c r="C112" s="34" t="s">
        <v>678</v>
      </c>
      <c r="D112" s="34"/>
      <c r="E112" s="34"/>
      <c r="F112" s="43">
        <f>SUM(F110:F111)</f>
        <v>404140.54248736048</v>
      </c>
      <c r="G112" s="307"/>
    </row>
    <row r="113" spans="2:12" ht="15.75" thickBot="1" x14ac:dyDescent="0.3">
      <c r="B113" s="306"/>
      <c r="C113" s="44" t="s">
        <v>679</v>
      </c>
      <c r="D113" s="323"/>
      <c r="E113" s="35">
        <f>L16</f>
        <v>4.3768475255077849E-2</v>
      </c>
      <c r="F113" s="43">
        <f>(F112+(F112*E113))</f>
        <v>421829.15782079223</v>
      </c>
      <c r="G113" s="307"/>
    </row>
    <row r="114" spans="2:12" ht="15.75" thickBot="1" x14ac:dyDescent="0.3">
      <c r="B114" s="327"/>
      <c r="C114" s="44" t="s">
        <v>664</v>
      </c>
      <c r="D114" s="328"/>
      <c r="E114" s="328"/>
      <c r="F114" s="273">
        <f>F113/12</f>
        <v>35152.429818399352</v>
      </c>
      <c r="G114" s="329"/>
      <c r="J114" s="384">
        <v>35152.429818399352</v>
      </c>
      <c r="L114" s="393">
        <f>F114-J114</f>
        <v>0</v>
      </c>
    </row>
    <row r="115" spans="2:12" ht="15.75" thickBot="1" x14ac:dyDescent="0.3">
      <c r="B115" s="333"/>
      <c r="C115" s="45"/>
      <c r="D115" s="334"/>
      <c r="E115" s="334"/>
      <c r="F115" s="46"/>
      <c r="G115" s="335"/>
    </row>
    <row r="116" spans="2:12" ht="12" thickBot="1" x14ac:dyDescent="0.25"/>
    <row r="117" spans="2:12" ht="16.5" thickBot="1" x14ac:dyDescent="0.3">
      <c r="B117" s="669"/>
      <c r="C117" s="670"/>
      <c r="D117" s="670"/>
      <c r="E117" s="670"/>
      <c r="F117" s="670"/>
      <c r="G117" s="671"/>
    </row>
    <row r="118" spans="2:12" ht="15.75" thickBot="1" x14ac:dyDescent="0.3">
      <c r="B118" s="306"/>
      <c r="C118" s="672" t="s">
        <v>695</v>
      </c>
      <c r="D118" s="673"/>
      <c r="E118" s="673"/>
      <c r="F118" s="674"/>
      <c r="G118" s="307"/>
    </row>
    <row r="119" spans="2:12" ht="15" x14ac:dyDescent="0.25">
      <c r="B119" s="306"/>
      <c r="C119" s="311"/>
      <c r="D119" s="27" t="s">
        <v>400</v>
      </c>
      <c r="E119" s="27" t="s">
        <v>321</v>
      </c>
      <c r="F119" s="28" t="s">
        <v>188</v>
      </c>
      <c r="G119" s="307"/>
    </row>
    <row r="120" spans="2:12" ht="15" x14ac:dyDescent="0.25">
      <c r="B120" s="306"/>
      <c r="C120" s="29" t="s">
        <v>354</v>
      </c>
      <c r="D120" s="314">
        <f>L5</f>
        <v>64000</v>
      </c>
      <c r="E120" s="315">
        <v>1.75</v>
      </c>
      <c r="F120" s="316">
        <f>D120*E120</f>
        <v>112000</v>
      </c>
      <c r="G120" s="307"/>
    </row>
    <row r="121" spans="2:12" ht="15" x14ac:dyDescent="0.25">
      <c r="B121" s="306"/>
      <c r="C121" s="30" t="s">
        <v>692</v>
      </c>
      <c r="D121" s="316">
        <f>L6</f>
        <v>43500</v>
      </c>
      <c r="E121" s="317">
        <v>6.25</v>
      </c>
      <c r="F121" s="316">
        <f t="shared" ref="F121:F122" si="5">D121*E121</f>
        <v>271875</v>
      </c>
      <c r="G121" s="307"/>
    </row>
    <row r="122" spans="2:12" ht="15" x14ac:dyDescent="0.25">
      <c r="B122" s="306"/>
      <c r="C122" s="394" t="s">
        <v>710</v>
      </c>
      <c r="D122" s="316">
        <f>L7</f>
        <v>60000</v>
      </c>
      <c r="E122" s="317"/>
      <c r="F122" s="316">
        <f t="shared" si="5"/>
        <v>0</v>
      </c>
      <c r="G122" s="307"/>
    </row>
    <row r="123" spans="2:12" ht="15" x14ac:dyDescent="0.25">
      <c r="B123" s="306"/>
      <c r="C123" s="30"/>
      <c r="D123" s="316"/>
      <c r="E123" s="317"/>
      <c r="F123" s="316"/>
      <c r="G123" s="307"/>
    </row>
    <row r="124" spans="2:12" x14ac:dyDescent="0.2">
      <c r="B124" s="327"/>
      <c r="C124" s="328"/>
      <c r="D124" s="328"/>
      <c r="E124" s="328"/>
      <c r="F124" s="328"/>
      <c r="G124" s="329"/>
    </row>
    <row r="125" spans="2:12" ht="15" x14ac:dyDescent="0.25">
      <c r="B125" s="306"/>
      <c r="C125" s="31" t="s">
        <v>402</v>
      </c>
      <c r="D125" s="31"/>
      <c r="E125" s="32">
        <f>SUM(E120:E123)</f>
        <v>8</v>
      </c>
      <c r="F125" s="33">
        <f>SUM(F120:F123)</f>
        <v>383875</v>
      </c>
      <c r="G125" s="307"/>
    </row>
    <row r="126" spans="2:12" ht="12.75" x14ac:dyDescent="0.2">
      <c r="B126" s="306"/>
      <c r="C126" s="323"/>
      <c r="D126" s="323"/>
      <c r="E126" s="323"/>
      <c r="F126" s="323"/>
      <c r="G126" s="307"/>
    </row>
    <row r="127" spans="2:12" ht="15" x14ac:dyDescent="0.25">
      <c r="B127" s="306"/>
      <c r="C127" s="34" t="s">
        <v>403</v>
      </c>
      <c r="D127" s="323"/>
      <c r="E127" s="35">
        <f>K10</f>
        <v>0.21709999999999999</v>
      </c>
      <c r="F127" s="36">
        <f>F125*E127</f>
        <v>83339.262499999997</v>
      </c>
      <c r="G127" s="307"/>
    </row>
    <row r="128" spans="2:12" ht="12.75" x14ac:dyDescent="0.2">
      <c r="B128" s="306"/>
      <c r="C128" s="323"/>
      <c r="D128" s="323"/>
      <c r="E128" s="323"/>
      <c r="F128" s="326"/>
      <c r="G128" s="307"/>
    </row>
    <row r="129" spans="2:12" ht="15" x14ac:dyDescent="0.25">
      <c r="B129" s="306"/>
      <c r="C129" s="31" t="s">
        <v>405</v>
      </c>
      <c r="D129" s="274"/>
      <c r="E129" s="274"/>
      <c r="F129" s="37">
        <f>F125+F127</f>
        <v>467214.26250000001</v>
      </c>
      <c r="G129" s="307"/>
    </row>
    <row r="130" spans="2:12" ht="15" x14ac:dyDescent="0.25">
      <c r="B130" s="327"/>
      <c r="C130" s="34" t="s">
        <v>406</v>
      </c>
      <c r="D130" s="323"/>
      <c r="E130" s="39">
        <v>150</v>
      </c>
      <c r="F130" s="38">
        <f>E130*E125</f>
        <v>1200</v>
      </c>
      <c r="G130" s="329"/>
    </row>
    <row r="131" spans="2:12" ht="15" x14ac:dyDescent="0.25">
      <c r="B131" s="327"/>
      <c r="C131" s="298" t="s">
        <v>407</v>
      </c>
      <c r="D131" s="323"/>
      <c r="E131" s="39">
        <f>Expenditures!$J$38</f>
        <v>1455.5223570213632</v>
      </c>
      <c r="F131" s="38">
        <f>E131*SUM(E121:E123)</f>
        <v>9097.0147313835205</v>
      </c>
      <c r="G131" s="329"/>
    </row>
    <row r="132" spans="2:12" ht="15" x14ac:dyDescent="0.25">
      <c r="B132" s="306"/>
      <c r="C132" s="34" t="s">
        <v>408</v>
      </c>
      <c r="D132" s="323"/>
      <c r="E132" s="39">
        <f>L14</f>
        <v>500</v>
      </c>
      <c r="F132" s="40">
        <f>E132*E125</f>
        <v>4000</v>
      </c>
      <c r="G132" s="307"/>
    </row>
    <row r="133" spans="2:12" ht="15" x14ac:dyDescent="0.25">
      <c r="B133" s="306"/>
      <c r="C133" s="31" t="s">
        <v>411</v>
      </c>
      <c r="D133" s="274"/>
      <c r="E133" s="274"/>
      <c r="F133" s="38">
        <f>SUM(F129:F132)</f>
        <v>481511.27723138354</v>
      </c>
      <c r="G133" s="307"/>
    </row>
    <row r="134" spans="2:12" ht="15.75" thickBot="1" x14ac:dyDescent="0.3">
      <c r="B134" s="306"/>
      <c r="C134" s="41" t="s">
        <v>412</v>
      </c>
      <c r="D134" s="332"/>
      <c r="E134" s="42">
        <f>L15</f>
        <v>0.12</v>
      </c>
      <c r="F134" s="275">
        <f>F133*E134</f>
        <v>57781.353267766026</v>
      </c>
      <c r="G134" s="307"/>
    </row>
    <row r="135" spans="2:12" ht="15.75" thickTop="1" x14ac:dyDescent="0.25">
      <c r="B135" s="306"/>
      <c r="C135" s="34" t="s">
        <v>678</v>
      </c>
      <c r="D135" s="34"/>
      <c r="E135" s="34"/>
      <c r="F135" s="43">
        <f>SUM(F133:F134)</f>
        <v>539292.63049914956</v>
      </c>
      <c r="G135" s="307"/>
    </row>
    <row r="136" spans="2:12" ht="15.75" thickBot="1" x14ac:dyDescent="0.3">
      <c r="B136" s="306"/>
      <c r="C136" s="44" t="s">
        <v>679</v>
      </c>
      <c r="D136" s="323"/>
      <c r="E136" s="35">
        <f>CAF!BE24</f>
        <v>4.3768475255077849E-2</v>
      </c>
      <c r="F136" s="43">
        <f>(F135+(F135*E136))</f>
        <v>562896.64665239747</v>
      </c>
      <c r="G136" s="307"/>
    </row>
    <row r="137" spans="2:12" ht="15.75" thickBot="1" x14ac:dyDescent="0.3">
      <c r="B137" s="327"/>
      <c r="C137" s="44" t="s">
        <v>664</v>
      </c>
      <c r="D137" s="328"/>
      <c r="E137" s="328"/>
      <c r="F137" s="273">
        <f>F136/12</f>
        <v>46908.053887699789</v>
      </c>
      <c r="G137" s="329"/>
      <c r="J137" s="384">
        <v>46908.053887699789</v>
      </c>
      <c r="L137" s="393">
        <f>F137-J137</f>
        <v>0</v>
      </c>
    </row>
    <row r="138" spans="2:12" ht="7.5" customHeight="1" thickBot="1" x14ac:dyDescent="0.3">
      <c r="B138" s="333"/>
      <c r="C138" s="45"/>
      <c r="D138" s="334"/>
      <c r="E138" s="334"/>
      <c r="F138" s="46"/>
      <c r="G138" s="335"/>
    </row>
    <row r="139" spans="2:12" customFormat="1" ht="7.5" customHeight="1" x14ac:dyDescent="0.2">
      <c r="J139" s="15"/>
    </row>
    <row r="140" spans="2:12" ht="7.5" customHeight="1" thickBot="1" x14ac:dyDescent="0.25"/>
    <row r="141" spans="2:12" ht="16.5" thickBot="1" x14ac:dyDescent="0.3">
      <c r="B141" s="669"/>
      <c r="C141" s="670"/>
      <c r="D141" s="670"/>
      <c r="E141" s="670"/>
      <c r="F141" s="670"/>
      <c r="G141" s="671"/>
    </row>
    <row r="142" spans="2:12" ht="16.5" customHeight="1" thickBot="1" x14ac:dyDescent="0.3">
      <c r="B142" s="306"/>
      <c r="C142" s="672" t="s">
        <v>694</v>
      </c>
      <c r="D142" s="673"/>
      <c r="E142" s="673"/>
      <c r="F142" s="674"/>
      <c r="G142" s="307"/>
    </row>
    <row r="143" spans="2:12" ht="15.75" customHeight="1" x14ac:dyDescent="0.25">
      <c r="B143" s="306"/>
      <c r="C143" s="311"/>
      <c r="D143" s="27" t="s">
        <v>400</v>
      </c>
      <c r="E143" s="27" t="s">
        <v>321</v>
      </c>
      <c r="F143" s="28" t="s">
        <v>188</v>
      </c>
      <c r="G143" s="307"/>
    </row>
    <row r="144" spans="2:12" ht="15.75" customHeight="1" x14ac:dyDescent="0.25">
      <c r="B144" s="306"/>
      <c r="C144" s="29" t="s">
        <v>354</v>
      </c>
      <c r="D144" s="314">
        <f>L5</f>
        <v>64000</v>
      </c>
      <c r="E144" s="315">
        <v>2</v>
      </c>
      <c r="F144" s="316">
        <f>D144*E144</f>
        <v>128000</v>
      </c>
      <c r="G144" s="307"/>
    </row>
    <row r="145" spans="2:7" ht="16.5" customHeight="1" x14ac:dyDescent="0.25">
      <c r="B145" s="306"/>
      <c r="C145" s="30" t="s">
        <v>692</v>
      </c>
      <c r="D145" s="316">
        <f>L6</f>
        <v>43500</v>
      </c>
      <c r="E145" s="317">
        <v>8.75</v>
      </c>
      <c r="F145" s="316">
        <f t="shared" ref="F145:F146" si="6">D145*E145</f>
        <v>380625</v>
      </c>
      <c r="G145" s="307"/>
    </row>
    <row r="146" spans="2:7" ht="16.5" customHeight="1" x14ac:dyDescent="0.25">
      <c r="B146" s="306"/>
      <c r="C146" s="394" t="s">
        <v>710</v>
      </c>
      <c r="D146" s="316">
        <f>L7</f>
        <v>60000</v>
      </c>
      <c r="E146" s="317"/>
      <c r="F146" s="316">
        <f t="shared" si="6"/>
        <v>0</v>
      </c>
      <c r="G146" s="307"/>
    </row>
    <row r="147" spans="2:7" ht="16.5" customHeight="1" x14ac:dyDescent="0.25">
      <c r="B147" s="306"/>
      <c r="C147" s="30"/>
      <c r="D147" s="316"/>
      <c r="E147" s="317"/>
      <c r="F147" s="316"/>
      <c r="G147" s="307"/>
    </row>
    <row r="148" spans="2:7" ht="12.75" customHeight="1" x14ac:dyDescent="0.25">
      <c r="B148" s="306"/>
      <c r="C148" s="30"/>
      <c r="D148" s="318"/>
      <c r="E148" s="319"/>
      <c r="F148" s="318"/>
      <c r="G148" s="307"/>
    </row>
    <row r="149" spans="2:7" ht="12.75" customHeight="1" x14ac:dyDescent="0.25">
      <c r="B149" s="306"/>
      <c r="C149" s="31" t="s">
        <v>402</v>
      </c>
      <c r="D149" s="31"/>
      <c r="E149" s="32">
        <f>SUM(E144:E147)</f>
        <v>10.75</v>
      </c>
      <c r="F149" s="33">
        <f>SUM(F144:F147)</f>
        <v>508625</v>
      </c>
      <c r="G149" s="307"/>
    </row>
    <row r="150" spans="2:7" ht="12.75" x14ac:dyDescent="0.2">
      <c r="B150" s="306"/>
      <c r="C150" s="323"/>
      <c r="D150" s="323"/>
      <c r="E150" s="323"/>
      <c r="F150" s="323"/>
      <c r="G150" s="307"/>
    </row>
    <row r="151" spans="2:7" ht="13.5" customHeight="1" x14ac:dyDescent="0.25">
      <c r="B151" s="306"/>
      <c r="C151" s="34" t="s">
        <v>403</v>
      </c>
      <c r="D151" s="323"/>
      <c r="E151" s="35">
        <f>K10</f>
        <v>0.21709999999999999</v>
      </c>
      <c r="F151" s="36">
        <f>F149*E151</f>
        <v>110422.48749999999</v>
      </c>
      <c r="G151" s="307"/>
    </row>
    <row r="152" spans="2:7" ht="12.75" x14ac:dyDescent="0.2">
      <c r="B152" s="306"/>
      <c r="C152" s="323"/>
      <c r="D152" s="323"/>
      <c r="E152" s="323"/>
      <c r="F152" s="326"/>
      <c r="G152" s="307"/>
    </row>
    <row r="153" spans="2:7" ht="19.5" customHeight="1" x14ac:dyDescent="0.25">
      <c r="B153" s="306"/>
      <c r="C153" s="31" t="s">
        <v>405</v>
      </c>
      <c r="D153" s="274"/>
      <c r="E153" s="274"/>
      <c r="F153" s="37">
        <f>F149+F151</f>
        <v>619047.48750000005</v>
      </c>
      <c r="G153" s="307"/>
    </row>
    <row r="154" spans="2:7" ht="12" customHeight="1" x14ac:dyDescent="0.25">
      <c r="B154" s="306"/>
      <c r="C154" s="34" t="s">
        <v>406</v>
      </c>
      <c r="D154" s="323"/>
      <c r="E154" s="39">
        <v>150</v>
      </c>
      <c r="F154" s="38">
        <f>E154*E149</f>
        <v>1612.5</v>
      </c>
      <c r="G154" s="307"/>
    </row>
    <row r="155" spans="2:7" ht="15.75" customHeight="1" x14ac:dyDescent="0.25">
      <c r="B155" s="327"/>
      <c r="C155" s="298" t="s">
        <v>407</v>
      </c>
      <c r="D155" s="323"/>
      <c r="E155" s="39">
        <f>Expenditures!$J$38</f>
        <v>1455.5223570213632</v>
      </c>
      <c r="F155" s="38">
        <f>E155*SUM(E145:E147)</f>
        <v>12735.820623936928</v>
      </c>
      <c r="G155" s="329"/>
    </row>
    <row r="156" spans="2:7" ht="15" x14ac:dyDescent="0.25">
      <c r="B156" s="306"/>
      <c r="C156" s="34" t="s">
        <v>408</v>
      </c>
      <c r="D156" s="323"/>
      <c r="E156" s="39">
        <f>L14</f>
        <v>500</v>
      </c>
      <c r="F156" s="40">
        <f>E156*E149</f>
        <v>5375</v>
      </c>
      <c r="G156" s="307"/>
    </row>
    <row r="157" spans="2:7" ht="18" customHeight="1" x14ac:dyDescent="0.25">
      <c r="B157" s="306"/>
      <c r="C157" s="31" t="s">
        <v>411</v>
      </c>
      <c r="D157" s="274"/>
      <c r="E157" s="274"/>
      <c r="F157" s="38">
        <f>SUM(F153:F156)</f>
        <v>638770.80812393699</v>
      </c>
      <c r="G157" s="307"/>
    </row>
    <row r="158" spans="2:7" ht="15.75" thickBot="1" x14ac:dyDescent="0.3">
      <c r="B158" s="306"/>
      <c r="C158" s="41" t="s">
        <v>412</v>
      </c>
      <c r="D158" s="332"/>
      <c r="E158" s="42">
        <f>L15</f>
        <v>0.12</v>
      </c>
      <c r="F158" s="275">
        <f>F157*E158</f>
        <v>76652.49697487244</v>
      </c>
      <c r="G158" s="307"/>
    </row>
    <row r="159" spans="2:7" ht="15.75" thickTop="1" x14ac:dyDescent="0.25">
      <c r="B159" s="306"/>
      <c r="C159" s="34" t="s">
        <v>678</v>
      </c>
      <c r="D159" s="34"/>
      <c r="E159" s="34"/>
      <c r="F159" s="43">
        <f>SUM(F157:F158)</f>
        <v>715423.30509880942</v>
      </c>
      <c r="G159" s="307"/>
    </row>
    <row r="160" spans="2:7" ht="15.75" thickBot="1" x14ac:dyDescent="0.3">
      <c r="B160" s="306"/>
      <c r="C160" s="44" t="s">
        <v>679</v>
      </c>
      <c r="D160" s="323"/>
      <c r="E160" s="35">
        <f>CAF!BE24</f>
        <v>4.3768475255077849E-2</v>
      </c>
      <c r="F160" s="43">
        <f>(F159+(F159*E160))</f>
        <v>746736.29232493264</v>
      </c>
      <c r="G160" s="307"/>
    </row>
    <row r="161" spans="2:12" ht="15.75" thickBot="1" x14ac:dyDescent="0.3">
      <c r="B161" s="327"/>
      <c r="C161" s="44" t="s">
        <v>664</v>
      </c>
      <c r="D161" s="328"/>
      <c r="E161" s="328"/>
      <c r="F161" s="273">
        <f>F160/12</f>
        <v>62228.024360411051</v>
      </c>
      <c r="G161" s="329"/>
      <c r="J161" s="384">
        <v>62228.024360411051</v>
      </c>
      <c r="L161" s="393">
        <f>F161-J161</f>
        <v>0</v>
      </c>
    </row>
    <row r="162" spans="2:12" ht="9.75" customHeight="1" thickBot="1" x14ac:dyDescent="0.3">
      <c r="B162" s="333"/>
      <c r="C162" s="45"/>
      <c r="D162" s="334"/>
      <c r="E162" s="334"/>
      <c r="F162" s="46"/>
      <c r="G162" s="335"/>
    </row>
  </sheetData>
  <mergeCells count="16">
    <mergeCell ref="B117:G117"/>
    <mergeCell ref="C118:F118"/>
    <mergeCell ref="B141:G141"/>
    <mergeCell ref="C142:F142"/>
    <mergeCell ref="B27:G27"/>
    <mergeCell ref="C28:F28"/>
    <mergeCell ref="C50:F50"/>
    <mergeCell ref="C72:F72"/>
    <mergeCell ref="B94:G94"/>
    <mergeCell ref="C95:F95"/>
    <mergeCell ref="B25:F25"/>
    <mergeCell ref="B2:G2"/>
    <mergeCell ref="J2:M2"/>
    <mergeCell ref="B3:G3"/>
    <mergeCell ref="D4:E4"/>
    <mergeCell ref="C5:F5"/>
  </mergeCells>
  <pageMargins left="0.7" right="0.7" top="0.75" bottom="0.75" header="0.3" footer="0.3"/>
  <pageSetup orientation="landscape" r:id="rId1"/>
  <headerFooter>
    <oddHeader>&amp;LMay 12, 2016&amp;RDCF - FNLA DRAFT Rates</oddHeader>
    <oddFooter>&amp;LPublic Consulting Group, Inc.&amp;R&amp;P</oddFooter>
  </headerFooter>
  <rowBreaks count="1" manualBreakCount="1">
    <brk id="71" max="16383" man="1"/>
  </rowBreaks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Q20"/>
  <sheetViews>
    <sheetView workbookViewId="0">
      <selection activeCell="L31" sqref="L31"/>
    </sheetView>
  </sheetViews>
  <sheetFormatPr defaultRowHeight="11.25" x14ac:dyDescent="0.2"/>
  <cols>
    <col min="4" max="4" width="2.83203125" customWidth="1"/>
    <col min="5" max="5" width="28.5" customWidth="1"/>
    <col min="6" max="6" width="14.33203125" customWidth="1"/>
    <col min="7" max="7" width="9.83203125" bestFit="1" customWidth="1"/>
    <col min="8" max="8" width="12.33203125" bestFit="1" customWidth="1"/>
    <col min="9" max="9" width="2.33203125" customWidth="1"/>
    <col min="11" max="11" width="12.5" customWidth="1"/>
    <col min="12" max="12" width="2.1640625" customWidth="1"/>
    <col min="13" max="13" width="30.33203125" customWidth="1"/>
    <col min="14" max="14" width="11" bestFit="1" customWidth="1"/>
    <col min="15" max="15" width="9.83203125" bestFit="1" customWidth="1"/>
    <col min="16" max="16" width="13.1640625" customWidth="1"/>
    <col min="17" max="17" width="2.6640625" customWidth="1"/>
  </cols>
  <sheetData>
    <row r="3" spans="4:17" ht="12" thickBot="1" x14ac:dyDescent="0.25"/>
    <row r="4" spans="4:17" ht="19.5" thickBot="1" x14ac:dyDescent="0.35">
      <c r="D4" s="678" t="s">
        <v>680</v>
      </c>
      <c r="E4" s="679"/>
      <c r="F4" s="679"/>
      <c r="G4" s="679"/>
      <c r="H4" s="679"/>
      <c r="I4" s="680"/>
      <c r="L4" s="678" t="s">
        <v>680</v>
      </c>
      <c r="M4" s="679"/>
      <c r="N4" s="679"/>
      <c r="O4" s="679"/>
      <c r="P4" s="679"/>
      <c r="Q4" s="680"/>
    </row>
    <row r="5" spans="4:17" ht="16.5" thickBot="1" x14ac:dyDescent="0.3">
      <c r="D5" s="669" t="s">
        <v>784</v>
      </c>
      <c r="E5" s="670"/>
      <c r="F5" s="670"/>
      <c r="G5" s="670"/>
      <c r="H5" s="670"/>
      <c r="I5" s="671"/>
      <c r="L5" s="669" t="s">
        <v>784</v>
      </c>
      <c r="M5" s="670"/>
      <c r="N5" s="670"/>
      <c r="O5" s="670"/>
      <c r="P5" s="670"/>
      <c r="Q5" s="671"/>
    </row>
    <row r="6" spans="4:17" ht="15.75" thickBot="1" x14ac:dyDescent="0.3">
      <c r="D6" s="301"/>
      <c r="E6" s="26"/>
      <c r="F6" s="681"/>
      <c r="G6" s="681"/>
      <c r="H6" s="26"/>
      <c r="I6" s="302"/>
      <c r="L6" s="301"/>
      <c r="M6" s="26"/>
      <c r="N6" s="681"/>
      <c r="O6" s="681"/>
      <c r="P6" s="26"/>
      <c r="Q6" s="302"/>
    </row>
    <row r="7" spans="4:17" ht="15.75" thickBot="1" x14ac:dyDescent="0.3">
      <c r="D7" s="306"/>
      <c r="E7" s="672" t="s">
        <v>782</v>
      </c>
      <c r="F7" s="673"/>
      <c r="G7" s="673"/>
      <c r="H7" s="674"/>
      <c r="I7" s="307"/>
      <c r="L7" s="306"/>
      <c r="M7" s="672" t="s">
        <v>783</v>
      </c>
      <c r="N7" s="673"/>
      <c r="O7" s="673"/>
      <c r="P7" s="674"/>
      <c r="Q7" s="307"/>
    </row>
    <row r="8" spans="4:17" ht="15" x14ac:dyDescent="0.25">
      <c r="D8" s="306"/>
      <c r="E8" s="311"/>
      <c r="F8" s="27" t="s">
        <v>400</v>
      </c>
      <c r="G8" s="27" t="s">
        <v>321</v>
      </c>
      <c r="H8" s="28" t="s">
        <v>188</v>
      </c>
      <c r="I8" s="307"/>
      <c r="L8" s="306"/>
      <c r="M8" s="311"/>
      <c r="N8" s="27" t="s">
        <v>400</v>
      </c>
      <c r="O8" s="27" t="s">
        <v>321</v>
      </c>
      <c r="P8" s="28" t="s">
        <v>188</v>
      </c>
      <c r="Q8" s="307"/>
    </row>
    <row r="9" spans="4:17" ht="15" x14ac:dyDescent="0.25">
      <c r="D9" s="306"/>
      <c r="E9" s="30" t="s">
        <v>692</v>
      </c>
      <c r="F9" s="512">
        <f>'Model for FY20 Rate Review-FNLA'!M6</f>
        <v>46971</v>
      </c>
      <c r="G9" s="513">
        <v>0.5</v>
      </c>
      <c r="H9" s="316">
        <f>F9*G9</f>
        <v>23485.5</v>
      </c>
      <c r="I9" s="307"/>
      <c r="L9" s="306"/>
      <c r="M9" s="30" t="s">
        <v>692</v>
      </c>
      <c r="N9" s="512">
        <f>F9</f>
        <v>46971</v>
      </c>
      <c r="O9" s="513">
        <v>1</v>
      </c>
      <c r="P9" s="316">
        <f>N9*O9</f>
        <v>46971</v>
      </c>
      <c r="Q9" s="307"/>
    </row>
    <row r="10" spans="4:17" ht="15" x14ac:dyDescent="0.25">
      <c r="D10" s="306"/>
      <c r="E10" s="31" t="s">
        <v>402</v>
      </c>
      <c r="F10" s="508"/>
      <c r="G10" s="509">
        <f>SUM(G9:G9)</f>
        <v>0.5</v>
      </c>
      <c r="H10" s="33">
        <f>SUM(H9:H9)</f>
        <v>23485.5</v>
      </c>
      <c r="I10" s="307"/>
      <c r="L10" s="306"/>
      <c r="M10" s="31" t="s">
        <v>402</v>
      </c>
      <c r="N10" s="508"/>
      <c r="O10" s="509">
        <f>SUM(O9:O9)</f>
        <v>1</v>
      </c>
      <c r="P10" s="33">
        <f>SUM(P9:P9)</f>
        <v>46971</v>
      </c>
      <c r="Q10" s="307"/>
    </row>
    <row r="11" spans="4:17" ht="4.9000000000000004" customHeight="1" x14ac:dyDescent="0.2">
      <c r="D11" s="306"/>
      <c r="E11" s="323"/>
      <c r="F11" s="510"/>
      <c r="G11" s="510"/>
      <c r="H11" s="323"/>
      <c r="I11" s="307"/>
      <c r="L11" s="306"/>
      <c r="M11" s="323"/>
      <c r="N11" s="510"/>
      <c r="O11" s="510"/>
      <c r="P11" s="323"/>
      <c r="Q11" s="307"/>
    </row>
    <row r="12" spans="4:17" ht="12.6" customHeight="1" x14ac:dyDescent="0.25">
      <c r="D12" s="306"/>
      <c r="E12" s="34" t="s">
        <v>403</v>
      </c>
      <c r="F12" s="510"/>
      <c r="G12" s="511">
        <f>'Model for FY20 Rate Review-FNLA'!M11</f>
        <v>0.23605030246447692</v>
      </c>
      <c r="H12" s="36">
        <f>H10*G12</f>
        <v>5543.759378529473</v>
      </c>
      <c r="I12" s="307"/>
      <c r="L12" s="306"/>
      <c r="M12" s="34" t="s">
        <v>403</v>
      </c>
      <c r="N12" s="510"/>
      <c r="O12" s="511">
        <f>G12</f>
        <v>0.23605030246447692</v>
      </c>
      <c r="P12" s="36">
        <f>P10*O12</f>
        <v>11087.518757058946</v>
      </c>
      <c r="Q12" s="307"/>
    </row>
    <row r="13" spans="4:17" ht="3.6" customHeight="1" x14ac:dyDescent="0.2">
      <c r="D13" s="306"/>
      <c r="E13" s="323"/>
      <c r="F13" s="323"/>
      <c r="G13" s="323"/>
      <c r="H13" s="326"/>
      <c r="I13" s="307"/>
      <c r="L13" s="306"/>
      <c r="M13" s="323"/>
      <c r="N13" s="323"/>
      <c r="O13" s="323"/>
      <c r="P13" s="326"/>
      <c r="Q13" s="307"/>
    </row>
    <row r="14" spans="4:17" ht="15" x14ac:dyDescent="0.25">
      <c r="D14" s="306"/>
      <c r="E14" s="31" t="s">
        <v>411</v>
      </c>
      <c r="F14" s="274"/>
      <c r="G14" s="274"/>
      <c r="H14" s="514">
        <f>SUM(H10:H12)</f>
        <v>29029.259378529474</v>
      </c>
      <c r="I14" s="307"/>
      <c r="L14" s="306"/>
      <c r="M14" s="31" t="s">
        <v>411</v>
      </c>
      <c r="N14" s="274"/>
      <c r="O14" s="274"/>
      <c r="P14" s="514">
        <f>SUM(P10:P12)</f>
        <v>58058.518757058948</v>
      </c>
      <c r="Q14" s="307"/>
    </row>
    <row r="15" spans="4:17" ht="15.75" thickBot="1" x14ac:dyDescent="0.3">
      <c r="D15" s="306"/>
      <c r="E15" s="41" t="s">
        <v>412</v>
      </c>
      <c r="F15" s="332"/>
      <c r="G15" s="42">
        <f>'Pivot Tables'!$H$42</f>
        <v>0.12</v>
      </c>
      <c r="H15" s="275">
        <f>H14*G15</f>
        <v>3483.5111254235367</v>
      </c>
      <c r="I15" s="307"/>
      <c r="L15" s="306"/>
      <c r="M15" s="41" t="s">
        <v>412</v>
      </c>
      <c r="N15" s="332"/>
      <c r="O15" s="42">
        <f>'Pivot Tables'!$H$42</f>
        <v>0.12</v>
      </c>
      <c r="P15" s="275">
        <f>P14*O15</f>
        <v>6967.0222508470733</v>
      </c>
      <c r="Q15" s="307"/>
    </row>
    <row r="16" spans="4:17" ht="15.75" thickTop="1" x14ac:dyDescent="0.25">
      <c r="D16" s="306"/>
      <c r="E16" s="34" t="s">
        <v>678</v>
      </c>
      <c r="F16" s="34"/>
      <c r="G16" s="34"/>
      <c r="H16" s="43">
        <f>SUM(H14:H15)</f>
        <v>32512.770503953012</v>
      </c>
      <c r="I16" s="307"/>
      <c r="L16" s="306"/>
      <c r="M16" s="34" t="s">
        <v>678</v>
      </c>
      <c r="N16" s="34"/>
      <c r="O16" s="34"/>
      <c r="P16" s="43">
        <f>SUM(P14:P15)</f>
        <v>65025.541007906024</v>
      </c>
      <c r="Q16" s="307"/>
    </row>
    <row r="17" spans="4:17" ht="15" x14ac:dyDescent="0.25">
      <c r="D17" s="306"/>
      <c r="E17" s="44" t="s">
        <v>791</v>
      </c>
      <c r="F17" s="323"/>
      <c r="G17" s="35">
        <f>'Model for FY20 Rate Review-FNLA'!M18</f>
        <v>2.3531493276716206E-2</v>
      </c>
      <c r="H17" s="43">
        <f>H16*(G17+1)</f>
        <v>33277.844544474196</v>
      </c>
      <c r="I17" s="307"/>
      <c r="L17" s="306"/>
      <c r="M17" s="44" t="s">
        <v>791</v>
      </c>
      <c r="N17" s="323"/>
      <c r="O17" s="35">
        <f>G17</f>
        <v>2.3531493276716206E-2</v>
      </c>
      <c r="P17" s="43">
        <f>P16*(O17+1)</f>
        <v>66555.689088948391</v>
      </c>
      <c r="Q17" s="307"/>
    </row>
    <row r="18" spans="4:17" ht="15.75" thickBot="1" x14ac:dyDescent="0.3">
      <c r="D18" s="306"/>
      <c r="E18" s="543" t="str">
        <f>'Model for FY20 Rate Review-FNLA'!C23</f>
        <v>PFMLA Trust Contribution</v>
      </c>
      <c r="F18" s="323"/>
      <c r="G18" s="35">
        <f>'Model for FY20 Rate Review-FNLA'!M16</f>
        <v>6.3E-3</v>
      </c>
      <c r="H18" s="43">
        <f>H10*(G17+1)*G18</f>
        <v>151.440337977707</v>
      </c>
      <c r="I18" s="307"/>
      <c r="L18" s="306"/>
      <c r="M18" s="543" t="str">
        <f>'Model for FY20 Rate Review-FNLA'!C23</f>
        <v>PFMLA Trust Contribution</v>
      </c>
      <c r="N18" s="323"/>
      <c r="O18" s="35">
        <f>'Model for FY20 Rate Review-FNLA'!M16</f>
        <v>6.3E-3</v>
      </c>
      <c r="P18" s="43">
        <f>P10*(O17+1)*O18</f>
        <v>302.88067595541401</v>
      </c>
      <c r="Q18" s="307"/>
    </row>
    <row r="19" spans="4:17" ht="15.75" thickBot="1" x14ac:dyDescent="0.3">
      <c r="D19" s="327"/>
      <c r="E19" s="44" t="s">
        <v>664</v>
      </c>
      <c r="F19" s="328"/>
      <c r="G19" s="328"/>
      <c r="H19" s="273">
        <f>(H17+H18)/12</f>
        <v>2785.7737402043253</v>
      </c>
      <c r="I19" s="329"/>
      <c r="L19" s="327"/>
      <c r="M19" s="44" t="s">
        <v>664</v>
      </c>
      <c r="N19" s="328"/>
      <c r="O19" s="328"/>
      <c r="P19" s="273">
        <f>(P17+P18)/12</f>
        <v>5571.5474804086507</v>
      </c>
      <c r="Q19" s="329"/>
    </row>
    <row r="20" spans="4:17" ht="13.5" thickBot="1" x14ac:dyDescent="0.25">
      <c r="D20" s="682"/>
      <c r="E20" s="683"/>
      <c r="F20" s="683"/>
      <c r="G20" s="683"/>
      <c r="H20" s="683"/>
      <c r="I20" s="335"/>
      <c r="L20" s="682"/>
      <c r="M20" s="683"/>
      <c r="N20" s="683"/>
      <c r="O20" s="683"/>
      <c r="P20" s="683"/>
      <c r="Q20" s="335"/>
    </row>
  </sheetData>
  <mergeCells count="10">
    <mergeCell ref="D4:I4"/>
    <mergeCell ref="D5:I5"/>
    <mergeCell ref="F6:G6"/>
    <mergeCell ref="E7:H7"/>
    <mergeCell ref="D20:H20"/>
    <mergeCell ref="L4:Q4"/>
    <mergeCell ref="L5:Q5"/>
    <mergeCell ref="N6:O6"/>
    <mergeCell ref="M7:P7"/>
    <mergeCell ref="L20:P20"/>
  </mergeCells>
  <pageMargins left="0.7" right="0.7" top="0.75" bottom="0.75" header="0.3" footer="0.3"/>
  <pageSetup scale="9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70"/>
  <sheetViews>
    <sheetView zoomScale="85" zoomScaleNormal="85" zoomScaleSheetLayoutView="85" workbookViewId="0">
      <selection activeCell="N26" sqref="N26"/>
    </sheetView>
  </sheetViews>
  <sheetFormatPr defaultColWidth="9.33203125" defaultRowHeight="11.25" x14ac:dyDescent="0.2"/>
  <cols>
    <col min="1" max="1" width="2.33203125" style="300" customWidth="1"/>
    <col min="2" max="2" width="2.83203125" style="300" customWidth="1"/>
    <col min="3" max="3" width="33" style="300" customWidth="1"/>
    <col min="4" max="4" width="15.6640625" style="300" customWidth="1"/>
    <col min="5" max="5" width="14.83203125" style="300" customWidth="1"/>
    <col min="6" max="6" width="19.5" style="300" customWidth="1"/>
    <col min="7" max="7" width="3" style="300" customWidth="1"/>
    <col min="8" max="9" width="2.6640625" style="300" customWidth="1"/>
    <col min="10" max="10" width="48.83203125" style="384" customWidth="1"/>
    <col min="11" max="11" width="34.33203125" style="300" hidden="1" customWidth="1"/>
    <col min="12" max="12" width="16.33203125" style="300" hidden="1" customWidth="1"/>
    <col min="13" max="13" width="21.83203125" style="300" customWidth="1"/>
    <col min="14" max="14" width="61" style="300" customWidth="1"/>
    <col min="15" max="15" width="18" style="300" customWidth="1"/>
    <col min="16" max="16" width="26.33203125" style="300" customWidth="1"/>
    <col min="17" max="16384" width="9.33203125" style="300"/>
  </cols>
  <sheetData>
    <row r="1" spans="1:16" ht="8.25" customHeight="1" thickBot="1" x14ac:dyDescent="0.25">
      <c r="A1" s="299"/>
      <c r="B1" s="299"/>
      <c r="C1" s="299"/>
      <c r="D1" s="299"/>
      <c r="E1" s="299"/>
      <c r="F1" s="299"/>
      <c r="G1" s="299"/>
      <c r="H1" s="299"/>
    </row>
    <row r="2" spans="1:16" ht="19.5" thickBot="1" x14ac:dyDescent="0.35">
      <c r="A2" s="299"/>
      <c r="B2" s="678" t="s">
        <v>680</v>
      </c>
      <c r="C2" s="679"/>
      <c r="D2" s="679"/>
      <c r="E2" s="679"/>
      <c r="F2" s="679"/>
      <c r="G2" s="680"/>
      <c r="H2" s="299"/>
      <c r="J2" s="666" t="s">
        <v>395</v>
      </c>
      <c r="K2" s="667"/>
      <c r="L2" s="667"/>
      <c r="M2" s="667"/>
      <c r="N2" s="668"/>
    </row>
    <row r="3" spans="1:16" ht="16.5" thickBot="1" x14ac:dyDescent="0.3">
      <c r="A3" s="299"/>
      <c r="B3" s="669"/>
      <c r="C3" s="670"/>
      <c r="D3" s="670"/>
      <c r="E3" s="670"/>
      <c r="F3" s="670"/>
      <c r="G3" s="671"/>
      <c r="H3" s="299"/>
      <c r="J3" s="386" t="s">
        <v>399</v>
      </c>
      <c r="K3" s="304" t="s">
        <v>396</v>
      </c>
      <c r="L3" s="304" t="s">
        <v>779</v>
      </c>
      <c r="M3" s="304" t="s">
        <v>792</v>
      </c>
      <c r="N3" s="305" t="s">
        <v>398</v>
      </c>
      <c r="O3" s="504"/>
    </row>
    <row r="4" spans="1:16" ht="15.75" thickBot="1" x14ac:dyDescent="0.3">
      <c r="A4" s="299"/>
      <c r="B4" s="301"/>
      <c r="C4" s="26"/>
      <c r="D4" s="681"/>
      <c r="E4" s="681"/>
      <c r="F4" s="26"/>
      <c r="G4" s="302"/>
      <c r="H4" s="299"/>
      <c r="J4" s="386"/>
      <c r="K4" s="309"/>
      <c r="L4" s="309"/>
      <c r="M4" s="309"/>
      <c r="N4" s="310"/>
    </row>
    <row r="5" spans="1:16" ht="15.75" thickBot="1" x14ac:dyDescent="0.3">
      <c r="A5" s="299"/>
      <c r="B5" s="306"/>
      <c r="C5" s="672" t="s">
        <v>413</v>
      </c>
      <c r="D5" s="673"/>
      <c r="E5" s="673"/>
      <c r="F5" s="674"/>
      <c r="G5" s="307"/>
      <c r="H5" s="299"/>
      <c r="J5" s="387" t="s">
        <v>354</v>
      </c>
      <c r="K5" s="505">
        <f>'FY15 UFR Analysis'!E68</f>
        <v>57565.4244053859</v>
      </c>
      <c r="L5" s="505">
        <v>64000</v>
      </c>
      <c r="M5" s="506">
        <f>[4]Salary!$F$3</f>
        <v>65097.681225472115</v>
      </c>
      <c r="N5" s="310" t="s">
        <v>814</v>
      </c>
      <c r="O5" s="503"/>
    </row>
    <row r="6" spans="1:16" ht="15" x14ac:dyDescent="0.25">
      <c r="A6" s="299"/>
      <c r="B6" s="306"/>
      <c r="C6" s="311"/>
      <c r="D6" s="27" t="s">
        <v>400</v>
      </c>
      <c r="E6" s="27" t="s">
        <v>321</v>
      </c>
      <c r="F6" s="28" t="s">
        <v>188</v>
      </c>
      <c r="G6" s="307"/>
      <c r="H6" s="299"/>
      <c r="J6" s="387" t="s">
        <v>692</v>
      </c>
      <c r="K6" s="505">
        <f>'FY15 UFR Analysis'!P119</f>
        <v>35996.495295057597</v>
      </c>
      <c r="L6" s="505">
        <v>43500</v>
      </c>
      <c r="M6" s="506">
        <f>[4]Salary!$F$4</f>
        <v>41169.864517096743</v>
      </c>
      <c r="N6" s="310" t="s">
        <v>814</v>
      </c>
      <c r="O6" s="503"/>
    </row>
    <row r="7" spans="1:16" ht="15" x14ac:dyDescent="0.25">
      <c r="A7" s="299"/>
      <c r="B7" s="306"/>
      <c r="C7" s="29" t="s">
        <v>354</v>
      </c>
      <c r="D7" s="507">
        <f>M5</f>
        <v>65097.681225472115</v>
      </c>
      <c r="E7" s="315">
        <v>1</v>
      </c>
      <c r="F7" s="316">
        <f>D7*E7</f>
        <v>65097.681225472115</v>
      </c>
      <c r="G7" s="307"/>
      <c r="H7" s="299"/>
      <c r="J7" s="387" t="s">
        <v>710</v>
      </c>
      <c r="K7" s="505">
        <f>'FY15 UFR Analysis'!H123</f>
        <v>46865.534305482637</v>
      </c>
      <c r="L7" s="343" t="s">
        <v>677</v>
      </c>
      <c r="M7" s="506">
        <f>[4]Salary!$F$5</f>
        <v>46152.225636367439</v>
      </c>
      <c r="N7" s="310" t="s">
        <v>814</v>
      </c>
      <c r="O7" s="503"/>
    </row>
    <row r="8" spans="1:16" ht="15" x14ac:dyDescent="0.25">
      <c r="A8" s="299"/>
      <c r="B8" s="306"/>
      <c r="C8" s="30" t="s">
        <v>692</v>
      </c>
      <c r="D8" s="520">
        <f>M6</f>
        <v>41169.864517096743</v>
      </c>
      <c r="E8" s="521">
        <v>1.25</v>
      </c>
      <c r="F8" s="520">
        <f>D8*E8</f>
        <v>51462.33064637093</v>
      </c>
      <c r="G8" s="307"/>
      <c r="H8" s="299"/>
      <c r="J8" s="387" t="s">
        <v>781</v>
      </c>
      <c r="K8" s="505">
        <f>'FY15 UFR Analysis'!R111</f>
        <v>37217.596402802759</v>
      </c>
      <c r="L8" s="343" t="s">
        <v>677</v>
      </c>
      <c r="M8" s="506">
        <f>[4]Salary!$F$6</f>
        <v>43058.598216572937</v>
      </c>
      <c r="N8" s="310" t="s">
        <v>814</v>
      </c>
      <c r="O8" s="503"/>
    </row>
    <row r="9" spans="1:16" ht="15" x14ac:dyDescent="0.25">
      <c r="A9" s="299"/>
      <c r="B9" s="306"/>
      <c r="C9" s="542" t="s">
        <v>710</v>
      </c>
      <c r="D9" s="520">
        <f>M7</f>
        <v>46152.225636367439</v>
      </c>
      <c r="E9" s="521">
        <v>1</v>
      </c>
      <c r="F9" s="520">
        <f t="shared" ref="F9:F10" si="0">D9*E9</f>
        <v>46152.225636367439</v>
      </c>
      <c r="G9" s="307"/>
      <c r="H9" s="299"/>
      <c r="J9" s="387"/>
      <c r="K9" s="343"/>
      <c r="L9" s="343"/>
      <c r="M9" s="516"/>
      <c r="N9" s="310"/>
    </row>
    <row r="10" spans="1:16" ht="15" x14ac:dyDescent="0.25">
      <c r="A10" s="299"/>
      <c r="B10" s="306"/>
      <c r="C10" s="542" t="s">
        <v>781</v>
      </c>
      <c r="D10" s="520">
        <f>M8</f>
        <v>43058.598216572937</v>
      </c>
      <c r="E10" s="521">
        <v>0.5</v>
      </c>
      <c r="F10" s="520">
        <f t="shared" si="0"/>
        <v>21529.299108286468</v>
      </c>
      <c r="G10" s="307"/>
      <c r="H10" s="299"/>
      <c r="J10" s="388" t="s">
        <v>401</v>
      </c>
      <c r="K10" s="321"/>
      <c r="L10" s="321"/>
      <c r="M10" s="517"/>
      <c r="N10" s="310"/>
    </row>
    <row r="11" spans="1:16" ht="15" x14ac:dyDescent="0.25">
      <c r="A11" s="299"/>
      <c r="B11" s="306"/>
      <c r="C11" s="31" t="s">
        <v>402</v>
      </c>
      <c r="D11" s="508"/>
      <c r="E11" s="509">
        <f>SUM(E7:E10)</f>
        <v>3.75</v>
      </c>
      <c r="F11" s="522">
        <f>SUM(F7:F10)</f>
        <v>184241.53661649695</v>
      </c>
      <c r="G11" s="307"/>
      <c r="H11" s="299"/>
      <c r="J11" s="387" t="s">
        <v>403</v>
      </c>
      <c r="K11" s="325">
        <f>'FY15 UFR Analysis'!Q34</f>
        <v>0.23605030246447692</v>
      </c>
      <c r="L11" s="325">
        <v>0.21709999999999999</v>
      </c>
      <c r="M11" s="518">
        <f>'[4]FY17 UFR'!$BP$4</f>
        <v>0.23265490843455378</v>
      </c>
      <c r="N11" s="310" t="s">
        <v>814</v>
      </c>
    </row>
    <row r="12" spans="1:16" ht="12.75" x14ac:dyDescent="0.2">
      <c r="A12" s="299"/>
      <c r="B12" s="306"/>
      <c r="C12" s="323"/>
      <c r="D12" s="510"/>
      <c r="E12" s="510"/>
      <c r="F12" s="510"/>
      <c r="G12" s="307"/>
      <c r="H12" s="299"/>
      <c r="J12" s="389" t="s">
        <v>406</v>
      </c>
      <c r="K12" s="505">
        <v>67</v>
      </c>
      <c r="L12" s="505">
        <v>150</v>
      </c>
      <c r="M12" s="571">
        <f>'[4]FY17 UFR'!$CB$48</f>
        <v>171.0628190955691</v>
      </c>
      <c r="N12" s="310" t="s">
        <v>814</v>
      </c>
    </row>
    <row r="13" spans="1:16" ht="15" x14ac:dyDescent="0.25">
      <c r="A13" s="299"/>
      <c r="B13" s="306"/>
      <c r="C13" s="34" t="s">
        <v>403</v>
      </c>
      <c r="D13" s="510"/>
      <c r="E13" s="511">
        <f>M11</f>
        <v>0.23265490843455378</v>
      </c>
      <c r="F13" s="523">
        <f>F11*E13</f>
        <v>42864.697831352583</v>
      </c>
      <c r="G13" s="307"/>
      <c r="H13" s="299"/>
      <c r="J13" s="389" t="s">
        <v>815</v>
      </c>
      <c r="K13" s="505">
        <v>1453</v>
      </c>
      <c r="L13" s="505">
        <v>1456</v>
      </c>
      <c r="M13" s="571">
        <f>'[4]FY17 UFR'!$CD$48</f>
        <v>4437.1398787228727</v>
      </c>
      <c r="N13" s="310" t="s">
        <v>814</v>
      </c>
    </row>
    <row r="14" spans="1:16" ht="12.75" x14ac:dyDescent="0.2">
      <c r="A14" s="299"/>
      <c r="B14" s="306"/>
      <c r="C14" s="323"/>
      <c r="D14" s="510"/>
      <c r="E14" s="510"/>
      <c r="F14" s="524"/>
      <c r="G14" s="307"/>
      <c r="H14" s="299"/>
      <c r="J14" s="389"/>
      <c r="K14" s="505"/>
      <c r="L14" s="505"/>
      <c r="M14" s="506"/>
      <c r="N14" s="310"/>
      <c r="P14" s="515"/>
    </row>
    <row r="15" spans="1:16" ht="15" x14ac:dyDescent="0.25">
      <c r="A15" s="299"/>
      <c r="B15" s="306"/>
      <c r="C15" s="31" t="s">
        <v>405</v>
      </c>
      <c r="D15" s="525"/>
      <c r="E15" s="525"/>
      <c r="F15" s="526">
        <f>F11+F13</f>
        <v>227106.23444784954</v>
      </c>
      <c r="G15" s="307"/>
      <c r="H15" s="299"/>
      <c r="J15" s="389" t="s">
        <v>409</v>
      </c>
      <c r="K15" s="325">
        <v>0.13389999999999999</v>
      </c>
      <c r="L15" s="330">
        <v>0.12</v>
      </c>
      <c r="M15" s="519">
        <f>'[4]FY17 UFR'!$CZ$4</f>
        <v>0.12513687421037389</v>
      </c>
      <c r="N15" s="310" t="s">
        <v>814</v>
      </c>
    </row>
    <row r="16" spans="1:16" ht="15" x14ac:dyDescent="0.25">
      <c r="A16" s="299"/>
      <c r="B16" s="306"/>
      <c r="C16" s="34" t="s">
        <v>406</v>
      </c>
      <c r="D16" s="510"/>
      <c r="E16" s="527">
        <f>M12</f>
        <v>171.0628190955691</v>
      </c>
      <c r="F16" s="528">
        <f>E16*E11</f>
        <v>641.48557160838413</v>
      </c>
      <c r="G16" s="307"/>
      <c r="H16" s="299"/>
      <c r="J16" s="553" t="s">
        <v>794</v>
      </c>
      <c r="K16" s="325"/>
      <c r="L16" s="330"/>
      <c r="M16" s="554">
        <v>6.3E-3</v>
      </c>
      <c r="N16" s="555" t="s">
        <v>793</v>
      </c>
    </row>
    <row r="17" spans="1:15" ht="15" x14ac:dyDescent="0.25">
      <c r="A17" s="299"/>
      <c r="B17" s="327"/>
      <c r="C17" s="534" t="str">
        <f>J13</f>
        <v>All other Program Expenses</v>
      </c>
      <c r="D17" s="510"/>
      <c r="E17" s="527">
        <f>M13</f>
        <v>4437.1398787228727</v>
      </c>
      <c r="F17" s="528">
        <f>E17*E11</f>
        <v>16639.274545210774</v>
      </c>
      <c r="G17" s="329"/>
      <c r="H17" s="299"/>
      <c r="J17" s="389"/>
      <c r="K17" s="325"/>
      <c r="L17" s="325"/>
      <c r="M17" s="518"/>
      <c r="N17" s="310"/>
    </row>
    <row r="18" spans="1:15" ht="15.75" thickBot="1" x14ac:dyDescent="0.3">
      <c r="A18" s="299"/>
      <c r="B18" s="306"/>
      <c r="C18" s="34"/>
      <c r="D18" s="510"/>
      <c r="E18" s="527"/>
      <c r="F18" s="529"/>
      <c r="G18" s="307"/>
      <c r="H18" s="299"/>
      <c r="J18" s="552" t="s">
        <v>791</v>
      </c>
      <c r="K18" s="342">
        <f>E22</f>
        <v>2.3531493276716206E-2</v>
      </c>
      <c r="L18" s="342">
        <v>2.6800000000000001E-2</v>
      </c>
      <c r="M18" s="342">
        <f>'Fall 2018'!BQ23</f>
        <v>2.3531493276716206E-2</v>
      </c>
      <c r="N18" s="331" t="s">
        <v>816</v>
      </c>
    </row>
    <row r="19" spans="1:15" ht="15" x14ac:dyDescent="0.25">
      <c r="A19" s="299"/>
      <c r="B19" s="306"/>
      <c r="C19" s="31" t="s">
        <v>411</v>
      </c>
      <c r="D19" s="525"/>
      <c r="E19" s="525"/>
      <c r="F19" s="528">
        <f>SUM(F15:F18)</f>
        <v>244386.99456466868</v>
      </c>
      <c r="G19" s="307"/>
      <c r="H19" s="299"/>
      <c r="I19" s="338"/>
    </row>
    <row r="20" spans="1:15" ht="15.75" thickBot="1" x14ac:dyDescent="0.3">
      <c r="A20" s="299"/>
      <c r="B20" s="306"/>
      <c r="C20" s="41" t="s">
        <v>412</v>
      </c>
      <c r="D20" s="530"/>
      <c r="E20" s="531">
        <f>M15</f>
        <v>0.12513687421037389</v>
      </c>
      <c r="F20" s="532">
        <f>F19*E20</f>
        <v>30581.824597490275</v>
      </c>
      <c r="G20" s="307"/>
      <c r="H20" s="299"/>
      <c r="I20" s="338"/>
      <c r="J20" s="545"/>
    </row>
    <row r="21" spans="1:15" ht="19.5" thickTop="1" x14ac:dyDescent="0.3">
      <c r="A21" s="299"/>
      <c r="B21" s="306"/>
      <c r="C21" s="34" t="s">
        <v>678</v>
      </c>
      <c r="D21" s="34"/>
      <c r="E21" s="34"/>
      <c r="F21" s="43">
        <f>SUM(F19:F20)</f>
        <v>274968.81916215894</v>
      </c>
      <c r="G21" s="307"/>
      <c r="H21" s="299"/>
      <c r="I21" s="339"/>
      <c r="J21" s="546"/>
      <c r="K21" s="547"/>
      <c r="L21" s="547"/>
      <c r="M21" s="547"/>
      <c r="N21" s="548"/>
      <c r="O21" s="547"/>
    </row>
    <row r="22" spans="1:15" ht="18.75" x14ac:dyDescent="0.3">
      <c r="A22" s="299"/>
      <c r="B22" s="306"/>
      <c r="C22" s="44" t="str">
        <f>J18</f>
        <v>CAF (FY20 Rate Review)</v>
      </c>
      <c r="D22" s="323"/>
      <c r="E22" s="35">
        <f>M18</f>
        <v>2.3531493276716206E-2</v>
      </c>
      <c r="F22" s="43">
        <f>F21*(E22+1)</f>
        <v>281439.24608157983</v>
      </c>
      <c r="G22" s="307"/>
      <c r="H22" s="299"/>
      <c r="I22" s="338"/>
      <c r="J22" s="546"/>
      <c r="K22" s="547"/>
      <c r="L22" s="547"/>
      <c r="M22" s="547"/>
      <c r="N22" s="548"/>
      <c r="O22" s="547"/>
    </row>
    <row r="23" spans="1:15" ht="19.5" thickBot="1" x14ac:dyDescent="0.35">
      <c r="A23" s="299"/>
      <c r="B23" s="306"/>
      <c r="C23" s="543" t="s">
        <v>795</v>
      </c>
      <c r="D23" s="323"/>
      <c r="E23" s="35">
        <f>M16</f>
        <v>6.3E-3</v>
      </c>
      <c r="F23" s="43">
        <f>F11*(E22+1)*(E23)</f>
        <v>1188.0351951090834</v>
      </c>
      <c r="G23" s="307"/>
      <c r="H23" s="299"/>
      <c r="I23" s="338"/>
      <c r="J23" s="546"/>
      <c r="K23" s="547"/>
      <c r="L23" s="547"/>
      <c r="M23" s="547"/>
      <c r="N23" s="548"/>
      <c r="O23" s="547"/>
    </row>
    <row r="24" spans="1:15" ht="19.5" thickBot="1" x14ac:dyDescent="0.35">
      <c r="A24" s="299"/>
      <c r="B24" s="327"/>
      <c r="C24" s="44" t="s">
        <v>664</v>
      </c>
      <c r="D24" s="328"/>
      <c r="E24" s="328"/>
      <c r="F24" s="273">
        <f>(F22+F23)/12</f>
        <v>23552.273439724075</v>
      </c>
      <c r="G24" s="329"/>
      <c r="H24" s="299"/>
      <c r="I24" s="338"/>
      <c r="J24" s="551">
        <f>(F24-23693)/23693</f>
        <v>-5.9395838549751107E-3</v>
      </c>
      <c r="K24" s="547"/>
      <c r="L24" s="547"/>
      <c r="M24" s="547"/>
      <c r="N24" s="548"/>
      <c r="O24" s="547"/>
    </row>
    <row r="25" spans="1:15" ht="19.5" thickBot="1" x14ac:dyDescent="0.35">
      <c r="A25" s="299"/>
      <c r="B25" s="682"/>
      <c r="C25" s="683"/>
      <c r="D25" s="683"/>
      <c r="E25" s="683"/>
      <c r="F25" s="683"/>
      <c r="G25" s="335"/>
      <c r="H25" s="299"/>
      <c r="J25" s="546"/>
      <c r="K25" s="547"/>
      <c r="L25" s="547"/>
      <c r="M25" s="547"/>
      <c r="N25" s="548"/>
      <c r="O25" s="547"/>
    </row>
    <row r="26" spans="1:15" ht="15.6" customHeight="1" thickBot="1" x14ac:dyDescent="0.35">
      <c r="A26" s="299"/>
      <c r="H26" s="299"/>
      <c r="J26" s="546"/>
      <c r="K26" s="547"/>
      <c r="L26" s="547"/>
      <c r="M26" s="547"/>
      <c r="N26" s="548"/>
      <c r="O26" s="547"/>
    </row>
    <row r="27" spans="1:15" ht="19.5" thickBot="1" x14ac:dyDescent="0.35">
      <c r="B27" s="669" t="s">
        <v>680</v>
      </c>
      <c r="C27" s="670"/>
      <c r="D27" s="670"/>
      <c r="E27" s="670"/>
      <c r="F27" s="670"/>
      <c r="G27" s="671"/>
      <c r="J27" s="546"/>
      <c r="K27" s="547"/>
      <c r="L27" s="547"/>
      <c r="M27" s="547"/>
      <c r="N27" s="548"/>
      <c r="O27" s="547"/>
    </row>
    <row r="28" spans="1:15" ht="19.5" thickBot="1" x14ac:dyDescent="0.35">
      <c r="B28" s="306"/>
      <c r="C28" s="672" t="s">
        <v>414</v>
      </c>
      <c r="D28" s="673"/>
      <c r="E28" s="673"/>
      <c r="F28" s="674"/>
      <c r="G28" s="307"/>
      <c r="J28" s="546"/>
      <c r="K28" s="547"/>
      <c r="L28" s="547"/>
      <c r="M28" s="547"/>
      <c r="N28" s="548"/>
      <c r="O28" s="547"/>
    </row>
    <row r="29" spans="1:15" ht="18.75" x14ac:dyDescent="0.3">
      <c r="B29" s="306"/>
      <c r="C29" s="311"/>
      <c r="D29" s="27" t="s">
        <v>400</v>
      </c>
      <c r="E29" s="27" t="s">
        <v>321</v>
      </c>
      <c r="F29" s="28" t="s">
        <v>188</v>
      </c>
      <c r="G29" s="307"/>
      <c r="J29" s="546"/>
      <c r="K29" s="547"/>
      <c r="L29" s="547"/>
      <c r="M29" s="547"/>
      <c r="N29" s="548"/>
      <c r="O29" s="547"/>
    </row>
    <row r="30" spans="1:15" ht="18.75" x14ac:dyDescent="0.3">
      <c r="B30" s="306"/>
      <c r="C30" s="29" t="s">
        <v>354</v>
      </c>
      <c r="D30" s="507">
        <f>M5</f>
        <v>65097.681225472115</v>
      </c>
      <c r="E30" s="315">
        <v>1.1499999999999999</v>
      </c>
      <c r="F30" s="316">
        <f>D30*E30</f>
        <v>74862.333409292929</v>
      </c>
      <c r="G30" s="307"/>
      <c r="J30" s="546"/>
      <c r="K30" s="547"/>
      <c r="L30" s="547"/>
      <c r="M30" s="547"/>
      <c r="N30" s="548"/>
      <c r="O30" s="547"/>
    </row>
    <row r="31" spans="1:15" ht="18.75" x14ac:dyDescent="0.3">
      <c r="B31" s="306"/>
      <c r="C31" s="30" t="s">
        <v>692</v>
      </c>
      <c r="D31" s="520">
        <f>M6</f>
        <v>41169.864517096743</v>
      </c>
      <c r="E31" s="521">
        <v>1.95</v>
      </c>
      <c r="F31" s="520">
        <f t="shared" ref="F31:F33" si="1">D31*E31</f>
        <v>80281.23580833865</v>
      </c>
      <c r="G31" s="307"/>
      <c r="J31" s="546"/>
      <c r="K31" s="547"/>
      <c r="L31" s="547"/>
      <c r="M31" s="547"/>
      <c r="N31" s="548"/>
      <c r="O31" s="547"/>
    </row>
    <row r="32" spans="1:15" ht="18.75" x14ac:dyDescent="0.3">
      <c r="B32" s="306"/>
      <c r="C32" s="542" t="s">
        <v>710</v>
      </c>
      <c r="D32" s="520">
        <f>M7</f>
        <v>46152.225636367439</v>
      </c>
      <c r="E32" s="521">
        <v>1</v>
      </c>
      <c r="F32" s="520">
        <f t="shared" si="1"/>
        <v>46152.225636367439</v>
      </c>
      <c r="G32" s="307"/>
      <c r="J32" s="546"/>
      <c r="K32" s="547"/>
      <c r="L32" s="547"/>
      <c r="M32" s="547"/>
      <c r="N32" s="548"/>
      <c r="O32" s="547"/>
    </row>
    <row r="33" spans="2:15" ht="18.75" x14ac:dyDescent="0.3">
      <c r="B33" s="306"/>
      <c r="C33" s="542" t="s">
        <v>781</v>
      </c>
      <c r="D33" s="520">
        <f>M8</f>
        <v>43058.598216572937</v>
      </c>
      <c r="E33" s="521">
        <v>0.5</v>
      </c>
      <c r="F33" s="520">
        <f t="shared" si="1"/>
        <v>21529.299108286468</v>
      </c>
      <c r="G33" s="307"/>
      <c r="J33" s="546"/>
      <c r="K33" s="547"/>
      <c r="L33" s="547"/>
      <c r="M33" s="547"/>
      <c r="N33" s="548"/>
      <c r="O33" s="547"/>
    </row>
    <row r="34" spans="2:15" ht="18.75" x14ac:dyDescent="0.3">
      <c r="B34" s="327"/>
      <c r="C34" s="328"/>
      <c r="D34" s="533"/>
      <c r="E34" s="533"/>
      <c r="F34" s="533"/>
      <c r="G34" s="329"/>
      <c r="J34" s="546"/>
      <c r="K34" s="547"/>
      <c r="L34" s="547"/>
      <c r="M34" s="547"/>
      <c r="N34" s="548"/>
      <c r="O34" s="547"/>
    </row>
    <row r="35" spans="2:15" ht="18.75" x14ac:dyDescent="0.3">
      <c r="B35" s="306"/>
      <c r="C35" s="31" t="s">
        <v>402</v>
      </c>
      <c r="D35" s="508"/>
      <c r="E35" s="509">
        <f>SUM(E30:E33)</f>
        <v>4.5999999999999996</v>
      </c>
      <c r="F35" s="522">
        <f>SUM(F30:F33)</f>
        <v>222825.09396228552</v>
      </c>
      <c r="G35" s="307"/>
      <c r="J35" s="546"/>
      <c r="K35" s="547"/>
      <c r="L35" s="547"/>
      <c r="M35" s="547"/>
      <c r="N35" s="548"/>
      <c r="O35" s="547"/>
    </row>
    <row r="36" spans="2:15" ht="18.75" x14ac:dyDescent="0.3">
      <c r="B36" s="306"/>
      <c r="C36" s="323"/>
      <c r="D36" s="510"/>
      <c r="E36" s="510"/>
      <c r="F36" s="510"/>
      <c r="G36" s="307"/>
      <c r="J36" s="546"/>
      <c r="K36" s="547"/>
      <c r="L36" s="547"/>
      <c r="M36" s="547"/>
      <c r="N36" s="548"/>
      <c r="O36" s="547"/>
    </row>
    <row r="37" spans="2:15" ht="18.75" x14ac:dyDescent="0.3">
      <c r="B37" s="306"/>
      <c r="C37" s="34" t="s">
        <v>403</v>
      </c>
      <c r="D37" s="510"/>
      <c r="E37" s="511">
        <f>M11</f>
        <v>0.23265490843455378</v>
      </c>
      <c r="F37" s="523">
        <f>F35*E37</f>
        <v>51841.351832716377</v>
      </c>
      <c r="G37" s="307"/>
      <c r="J37" s="546"/>
      <c r="K37" s="547"/>
      <c r="L37" s="547"/>
      <c r="M37" s="547"/>
      <c r="N37" s="548"/>
      <c r="O37" s="547"/>
    </row>
    <row r="38" spans="2:15" ht="18.75" x14ac:dyDescent="0.3">
      <c r="B38" s="306"/>
      <c r="C38" s="323"/>
      <c r="D38" s="510"/>
      <c r="E38" s="510"/>
      <c r="F38" s="524"/>
      <c r="G38" s="307"/>
      <c r="J38" s="546"/>
      <c r="K38" s="547"/>
      <c r="L38" s="547"/>
      <c r="M38" s="547"/>
      <c r="N38" s="548"/>
      <c r="O38" s="547"/>
    </row>
    <row r="39" spans="2:15" ht="18.75" x14ac:dyDescent="0.3">
      <c r="B39" s="306"/>
      <c r="C39" s="31" t="s">
        <v>405</v>
      </c>
      <c r="D39" s="525"/>
      <c r="E39" s="525"/>
      <c r="F39" s="526">
        <f>F35+F37</f>
        <v>274666.44579500193</v>
      </c>
      <c r="G39" s="307"/>
      <c r="J39" s="546"/>
      <c r="K39" s="547"/>
      <c r="L39" s="547"/>
      <c r="M39" s="547"/>
      <c r="N39" s="548"/>
      <c r="O39" s="547"/>
    </row>
    <row r="40" spans="2:15" ht="18.75" x14ac:dyDescent="0.3">
      <c r="B40" s="327"/>
      <c r="C40" s="34" t="s">
        <v>406</v>
      </c>
      <c r="D40" s="510"/>
      <c r="E40" s="527">
        <f>M12</f>
        <v>171.0628190955691</v>
      </c>
      <c r="F40" s="528">
        <f>E40*E35</f>
        <v>786.88896783961775</v>
      </c>
      <c r="G40" s="329"/>
      <c r="J40" s="546"/>
      <c r="K40" s="547"/>
      <c r="L40" s="547"/>
      <c r="M40" s="547"/>
      <c r="N40" s="548"/>
      <c r="O40" s="547"/>
    </row>
    <row r="41" spans="2:15" ht="18.75" x14ac:dyDescent="0.3">
      <c r="B41" s="327"/>
      <c r="C41" s="534" t="str">
        <f>J13</f>
        <v>All other Program Expenses</v>
      </c>
      <c r="D41" s="510"/>
      <c r="E41" s="527">
        <f>M13</f>
        <v>4437.1398787228727</v>
      </c>
      <c r="F41" s="528">
        <f>E41*E35</f>
        <v>20410.843442125213</v>
      </c>
      <c r="G41" s="329"/>
      <c r="J41" s="546"/>
      <c r="K41" s="547"/>
      <c r="L41" s="547"/>
      <c r="M41" s="547"/>
      <c r="N41" s="548"/>
      <c r="O41" s="547"/>
    </row>
    <row r="42" spans="2:15" ht="18.75" x14ac:dyDescent="0.3">
      <c r="B42" s="306"/>
      <c r="C42" s="34"/>
      <c r="D42" s="510"/>
      <c r="E42" s="527">
        <f>M14</f>
        <v>0</v>
      </c>
      <c r="F42" s="529">
        <f>E42*E35</f>
        <v>0</v>
      </c>
      <c r="G42" s="307"/>
      <c r="J42" s="546"/>
      <c r="K42" s="547"/>
      <c r="L42" s="547"/>
      <c r="M42" s="547"/>
      <c r="N42" s="548"/>
      <c r="O42" s="547"/>
    </row>
    <row r="43" spans="2:15" ht="18.75" x14ac:dyDescent="0.3">
      <c r="B43" s="306"/>
      <c r="C43" s="31" t="s">
        <v>411</v>
      </c>
      <c r="D43" s="525"/>
      <c r="E43" s="525"/>
      <c r="F43" s="528">
        <f>SUM(F39:F42)</f>
        <v>295864.17820496671</v>
      </c>
      <c r="G43" s="307"/>
      <c r="J43" s="546"/>
      <c r="K43" s="547"/>
      <c r="L43" s="547"/>
      <c r="M43" s="547"/>
      <c r="N43" s="548"/>
      <c r="O43" s="547"/>
    </row>
    <row r="44" spans="2:15" ht="19.5" thickBot="1" x14ac:dyDescent="0.35">
      <c r="B44" s="306"/>
      <c r="C44" s="41" t="s">
        <v>412</v>
      </c>
      <c r="D44" s="530"/>
      <c r="E44" s="531">
        <f>M15</f>
        <v>0.12513687421037389</v>
      </c>
      <c r="F44" s="532">
        <f>F43*E44</f>
        <v>37023.518451390562</v>
      </c>
      <c r="G44" s="307"/>
      <c r="J44" s="551"/>
      <c r="K44" s="547"/>
      <c r="L44" s="547"/>
      <c r="M44" s="547"/>
      <c r="N44" s="548"/>
      <c r="O44" s="547"/>
    </row>
    <row r="45" spans="2:15" ht="19.5" thickTop="1" x14ac:dyDescent="0.3">
      <c r="B45" s="306"/>
      <c r="C45" s="34" t="s">
        <v>678</v>
      </c>
      <c r="D45" s="34"/>
      <c r="E45" s="34"/>
      <c r="F45" s="43">
        <f>SUM(F43:F44)</f>
        <v>332887.69665635726</v>
      </c>
      <c r="G45" s="307"/>
      <c r="J45" s="546"/>
      <c r="K45" s="547"/>
      <c r="L45" s="547"/>
      <c r="M45" s="547"/>
      <c r="N45" s="548"/>
      <c r="O45" s="547"/>
    </row>
    <row r="46" spans="2:15" ht="18.75" x14ac:dyDescent="0.3">
      <c r="B46" s="306"/>
      <c r="C46" s="44" t="str">
        <f>J18</f>
        <v>CAF (FY20 Rate Review)</v>
      </c>
      <c r="D46" s="323"/>
      <c r="E46" s="35">
        <f>E22</f>
        <v>2.3531493276716206E-2</v>
      </c>
      <c r="F46" s="43">
        <f>F45*(E46+1)</f>
        <v>340721.04125212785</v>
      </c>
      <c r="G46" s="307"/>
      <c r="J46" s="546"/>
      <c r="K46" s="547"/>
      <c r="L46" s="547"/>
      <c r="M46" s="547"/>
      <c r="N46" s="548"/>
      <c r="O46" s="547"/>
    </row>
    <row r="47" spans="2:15" ht="19.5" thickBot="1" x14ac:dyDescent="0.35">
      <c r="B47" s="306"/>
      <c r="C47" s="543" t="str">
        <f>C23</f>
        <v>PFMLA Trust Contribution</v>
      </c>
      <c r="D47" s="323"/>
      <c r="E47" s="35">
        <f>M16</f>
        <v>6.3E-3</v>
      </c>
      <c r="F47" s="43">
        <f>F35*(E46+1)*E47</f>
        <v>1436.8315573252789</v>
      </c>
      <c r="G47" s="307"/>
      <c r="J47" s="546"/>
      <c r="K47" s="547"/>
      <c r="L47" s="547"/>
      <c r="M47" s="547"/>
      <c r="N47" s="548"/>
      <c r="O47" s="547"/>
    </row>
    <row r="48" spans="2:15" ht="19.5" thickBot="1" x14ac:dyDescent="0.35">
      <c r="B48" s="327"/>
      <c r="C48" s="44" t="s">
        <v>664</v>
      </c>
      <c r="D48" s="328"/>
      <c r="E48" s="328"/>
      <c r="F48" s="273">
        <f>(F46+F47)/12</f>
        <v>28513.156067454427</v>
      </c>
      <c r="G48" s="329"/>
      <c r="J48" s="551">
        <f>(F48-28858)/28858</f>
        <v>-1.1949682325371575E-2</v>
      </c>
      <c r="K48" s="547"/>
      <c r="L48" s="547"/>
      <c r="M48" s="547"/>
      <c r="N48" s="548"/>
      <c r="O48" s="547"/>
    </row>
    <row r="49" spans="2:15" ht="19.5" thickBot="1" x14ac:dyDescent="0.35">
      <c r="B49" s="333"/>
      <c r="C49" s="45"/>
      <c r="D49" s="334"/>
      <c r="E49" s="334"/>
      <c r="F49" s="46"/>
      <c r="G49" s="335"/>
      <c r="J49" s="546"/>
      <c r="K49" s="547"/>
      <c r="L49" s="547"/>
      <c r="M49" s="547"/>
      <c r="N49" s="548"/>
      <c r="O49" s="547"/>
    </row>
    <row r="50" spans="2:15" ht="19.5" thickBot="1" x14ac:dyDescent="0.35">
      <c r="B50" s="323"/>
      <c r="C50" s="44"/>
      <c r="D50" s="323"/>
      <c r="E50" s="323"/>
      <c r="F50" s="377"/>
      <c r="G50" s="323"/>
      <c r="J50" s="546"/>
      <c r="K50" s="547"/>
      <c r="L50" s="547"/>
      <c r="M50" s="547"/>
      <c r="N50" s="548"/>
      <c r="O50" s="547"/>
    </row>
    <row r="51" spans="2:15" ht="19.5" thickBot="1" x14ac:dyDescent="0.35">
      <c r="B51" s="669" t="s">
        <v>680</v>
      </c>
      <c r="C51" s="670"/>
      <c r="D51" s="670"/>
      <c r="E51" s="670"/>
      <c r="F51" s="670"/>
      <c r="G51" s="671"/>
      <c r="J51" s="546"/>
      <c r="K51" s="547"/>
      <c r="L51" s="547"/>
      <c r="M51" s="547"/>
      <c r="N51" s="548"/>
      <c r="O51" s="547"/>
    </row>
    <row r="52" spans="2:15" ht="13.9" customHeight="1" thickBot="1" x14ac:dyDescent="0.35">
      <c r="B52" s="323"/>
      <c r="C52" s="44"/>
      <c r="D52" s="323"/>
      <c r="E52" s="323"/>
      <c r="F52" s="377"/>
      <c r="G52" s="323"/>
      <c r="J52" s="546"/>
      <c r="K52" s="547"/>
      <c r="L52" s="547"/>
      <c r="M52" s="547"/>
      <c r="N52" s="548"/>
      <c r="O52" s="547"/>
    </row>
    <row r="53" spans="2:15" ht="15.6" customHeight="1" thickBot="1" x14ac:dyDescent="0.35">
      <c r="B53" s="323"/>
      <c r="C53" s="672" t="s">
        <v>415</v>
      </c>
      <c r="D53" s="673"/>
      <c r="E53" s="673"/>
      <c r="F53" s="674"/>
      <c r="G53" s="307"/>
      <c r="J53" s="546"/>
      <c r="K53" s="547"/>
      <c r="L53" s="547"/>
      <c r="M53" s="547"/>
      <c r="N53" s="548"/>
      <c r="O53" s="547"/>
    </row>
    <row r="54" spans="2:15" ht="18.75" x14ac:dyDescent="0.3">
      <c r="B54" s="323"/>
      <c r="C54" s="311"/>
      <c r="D54" s="27" t="s">
        <v>400</v>
      </c>
      <c r="E54" s="27" t="s">
        <v>321</v>
      </c>
      <c r="F54" s="28" t="s">
        <v>188</v>
      </c>
      <c r="G54" s="307"/>
      <c r="J54" s="546"/>
      <c r="K54" s="547"/>
      <c r="L54" s="547"/>
      <c r="M54" s="547"/>
      <c r="N54" s="548"/>
      <c r="O54" s="547"/>
    </row>
    <row r="55" spans="2:15" ht="18.75" x14ac:dyDescent="0.3">
      <c r="B55" s="323"/>
      <c r="C55" s="29" t="s">
        <v>354</v>
      </c>
      <c r="D55" s="507">
        <f>M5</f>
        <v>65097.681225472115</v>
      </c>
      <c r="E55" s="315">
        <v>1.3</v>
      </c>
      <c r="F55" s="316">
        <f>D55*E55</f>
        <v>84626.985593113757</v>
      </c>
      <c r="G55" s="307"/>
      <c r="J55" s="546"/>
      <c r="K55" s="547"/>
      <c r="L55" s="547"/>
      <c r="M55" s="547"/>
      <c r="N55" s="548"/>
      <c r="O55" s="547"/>
    </row>
    <row r="56" spans="2:15" ht="18.75" x14ac:dyDescent="0.3">
      <c r="B56" s="323"/>
      <c r="C56" s="30" t="s">
        <v>692</v>
      </c>
      <c r="D56" s="520">
        <f>M6</f>
        <v>41169.864517096743</v>
      </c>
      <c r="E56" s="521">
        <v>2.6</v>
      </c>
      <c r="F56" s="520">
        <f t="shared" ref="F56:F58" si="2">D56*E56</f>
        <v>107041.64774445153</v>
      </c>
      <c r="G56" s="307"/>
      <c r="J56" s="546"/>
      <c r="K56" s="547"/>
      <c r="L56" s="547"/>
      <c r="M56" s="547"/>
      <c r="N56" s="548"/>
      <c r="O56" s="547"/>
    </row>
    <row r="57" spans="2:15" ht="18.75" x14ac:dyDescent="0.3">
      <c r="B57" s="323"/>
      <c r="C57" s="542" t="s">
        <v>710</v>
      </c>
      <c r="D57" s="520">
        <f>M7</f>
        <v>46152.225636367439</v>
      </c>
      <c r="E57" s="521">
        <v>1</v>
      </c>
      <c r="F57" s="520">
        <f t="shared" si="2"/>
        <v>46152.225636367439</v>
      </c>
      <c r="G57" s="307"/>
      <c r="J57" s="546"/>
      <c r="K57" s="547"/>
      <c r="L57" s="547"/>
      <c r="M57" s="547"/>
      <c r="N57" s="548"/>
      <c r="O57" s="547"/>
    </row>
    <row r="58" spans="2:15" ht="18.75" x14ac:dyDescent="0.3">
      <c r="B58" s="323"/>
      <c r="C58" s="542" t="s">
        <v>781</v>
      </c>
      <c r="D58" s="520">
        <f>M8</f>
        <v>43058.598216572937</v>
      </c>
      <c r="E58" s="521">
        <v>0.5</v>
      </c>
      <c r="F58" s="520">
        <f t="shared" si="2"/>
        <v>21529.299108286468</v>
      </c>
      <c r="G58" s="307"/>
      <c r="J58" s="546"/>
      <c r="K58" s="547"/>
      <c r="L58" s="547"/>
      <c r="M58" s="547"/>
      <c r="N58" s="548"/>
      <c r="O58" s="547"/>
    </row>
    <row r="59" spans="2:15" ht="18.75" x14ac:dyDescent="0.3">
      <c r="B59" s="323"/>
      <c r="C59" s="328"/>
      <c r="D59" s="533"/>
      <c r="E59" s="533"/>
      <c r="F59" s="533"/>
      <c r="G59" s="329"/>
      <c r="J59" s="546"/>
      <c r="K59" s="547"/>
      <c r="L59" s="547"/>
      <c r="M59" s="547"/>
      <c r="N59" s="548"/>
      <c r="O59" s="547"/>
    </row>
    <row r="60" spans="2:15" ht="18.75" x14ac:dyDescent="0.3">
      <c r="B60" s="323"/>
      <c r="C60" s="31" t="s">
        <v>402</v>
      </c>
      <c r="D60" s="508"/>
      <c r="E60" s="509">
        <f>SUM(E55:E58)</f>
        <v>5.4</v>
      </c>
      <c r="F60" s="522">
        <f>SUM(F55:F58)</f>
        <v>259350.15808221922</v>
      </c>
      <c r="G60" s="307"/>
      <c r="J60" s="546"/>
      <c r="K60" s="547"/>
      <c r="L60" s="547"/>
      <c r="M60" s="547"/>
      <c r="N60" s="548"/>
      <c r="O60" s="547"/>
    </row>
    <row r="61" spans="2:15" ht="18.75" x14ac:dyDescent="0.3">
      <c r="B61" s="323"/>
      <c r="C61" s="323"/>
      <c r="D61" s="510"/>
      <c r="E61" s="510"/>
      <c r="F61" s="510"/>
      <c r="G61" s="307"/>
      <c r="J61" s="546"/>
      <c r="K61" s="547"/>
      <c r="L61" s="547"/>
      <c r="M61" s="549"/>
      <c r="N61" s="550"/>
      <c r="O61" s="547"/>
    </row>
    <row r="62" spans="2:15" ht="18.75" x14ac:dyDescent="0.3">
      <c r="B62" s="323"/>
      <c r="C62" s="34" t="s">
        <v>403</v>
      </c>
      <c r="D62" s="510"/>
      <c r="E62" s="511">
        <f>M11</f>
        <v>0.23265490843455378</v>
      </c>
      <c r="F62" s="523">
        <f>F60*E62</f>
        <v>60339.087281105756</v>
      </c>
      <c r="G62" s="307"/>
      <c r="J62" s="546"/>
      <c r="K62" s="547"/>
      <c r="L62" s="547"/>
      <c r="M62" s="547"/>
      <c r="N62" s="550"/>
      <c r="O62" s="547"/>
    </row>
    <row r="63" spans="2:15" ht="18.75" x14ac:dyDescent="0.3">
      <c r="B63" s="323"/>
      <c r="C63" s="323"/>
      <c r="D63" s="510"/>
      <c r="E63" s="510"/>
      <c r="F63" s="524"/>
      <c r="G63" s="307"/>
      <c r="J63" s="546"/>
      <c r="K63" s="547"/>
      <c r="L63" s="547"/>
      <c r="M63" s="547"/>
      <c r="N63" s="550"/>
      <c r="O63" s="547"/>
    </row>
    <row r="64" spans="2:15" ht="18.75" x14ac:dyDescent="0.3">
      <c r="B64" s="323"/>
      <c r="C64" s="31" t="s">
        <v>405</v>
      </c>
      <c r="D64" s="525"/>
      <c r="E64" s="525"/>
      <c r="F64" s="526">
        <f>F60+F62</f>
        <v>319689.245363325</v>
      </c>
      <c r="G64" s="307"/>
      <c r="J64" s="546"/>
      <c r="K64" s="547"/>
      <c r="L64" s="547"/>
      <c r="M64" s="547"/>
      <c r="N64" s="548"/>
      <c r="O64" s="547"/>
    </row>
    <row r="65" spans="2:15" ht="18.75" x14ac:dyDescent="0.3">
      <c r="B65" s="323"/>
      <c r="C65" s="34" t="s">
        <v>406</v>
      </c>
      <c r="D65" s="510"/>
      <c r="E65" s="527">
        <f>M12</f>
        <v>171.0628190955691</v>
      </c>
      <c r="F65" s="528">
        <f>E65*E60</f>
        <v>923.73922311607316</v>
      </c>
      <c r="G65" s="329"/>
      <c r="J65" s="546"/>
      <c r="K65" s="547"/>
      <c r="L65" s="547"/>
      <c r="M65" s="547"/>
      <c r="N65" s="548"/>
      <c r="O65" s="547"/>
    </row>
    <row r="66" spans="2:15" ht="18.75" x14ac:dyDescent="0.3">
      <c r="B66" s="323"/>
      <c r="C66" s="534" t="str">
        <f>J13</f>
        <v>All other Program Expenses</v>
      </c>
      <c r="D66" s="510"/>
      <c r="E66" s="527">
        <f>M13</f>
        <v>4437.1398787228727</v>
      </c>
      <c r="F66" s="528">
        <f>E66*E60</f>
        <v>23960.555345103516</v>
      </c>
      <c r="G66" s="329"/>
      <c r="J66" s="546"/>
      <c r="K66" s="547"/>
      <c r="L66" s="547"/>
      <c r="M66" s="547"/>
      <c r="N66" s="548"/>
      <c r="O66" s="547"/>
    </row>
    <row r="67" spans="2:15" ht="18.75" x14ac:dyDescent="0.3">
      <c r="B67" s="323"/>
      <c r="C67" s="34"/>
      <c r="D67" s="510"/>
      <c r="E67" s="527">
        <f>M14</f>
        <v>0</v>
      </c>
      <c r="F67" s="529">
        <f>E67*E60</f>
        <v>0</v>
      </c>
      <c r="G67" s="307"/>
      <c r="J67" s="546"/>
      <c r="K67" s="547"/>
      <c r="L67" s="547"/>
      <c r="M67" s="547"/>
      <c r="N67" s="548"/>
      <c r="O67" s="547"/>
    </row>
    <row r="68" spans="2:15" ht="18.75" x14ac:dyDescent="0.3">
      <c r="B68" s="323"/>
      <c r="C68" s="31" t="s">
        <v>411</v>
      </c>
      <c r="D68" s="525"/>
      <c r="E68" s="525"/>
      <c r="F68" s="528">
        <f>SUM(F64:F67)</f>
        <v>344573.53993154457</v>
      </c>
      <c r="G68" s="307"/>
      <c r="J68" s="546"/>
      <c r="K68" s="547"/>
      <c r="L68" s="547"/>
      <c r="M68" s="547"/>
      <c r="N68" s="548"/>
      <c r="O68" s="547"/>
    </row>
    <row r="69" spans="2:15" ht="19.5" thickBot="1" x14ac:dyDescent="0.35">
      <c r="B69" s="323"/>
      <c r="C69" s="41" t="s">
        <v>412</v>
      </c>
      <c r="D69" s="530"/>
      <c r="E69" s="531">
        <f>M15</f>
        <v>0.12513687421037389</v>
      </c>
      <c r="F69" s="532">
        <f>F68*E69</f>
        <v>43118.855722636938</v>
      </c>
      <c r="G69" s="307"/>
      <c r="J69" s="546"/>
      <c r="K69" s="547"/>
      <c r="L69" s="547"/>
      <c r="M69" s="547"/>
      <c r="N69" s="548"/>
      <c r="O69" s="547"/>
    </row>
    <row r="70" spans="2:15" ht="15" customHeight="1" thickTop="1" x14ac:dyDescent="0.3">
      <c r="B70" s="323"/>
      <c r="C70" s="34" t="s">
        <v>678</v>
      </c>
      <c r="D70" s="298"/>
      <c r="E70" s="298"/>
      <c r="F70" s="534">
        <f>SUM(F68:F69)</f>
        <v>387692.39565418148</v>
      </c>
      <c r="G70" s="307"/>
      <c r="J70" s="546"/>
      <c r="K70" s="547"/>
      <c r="L70" s="547"/>
      <c r="M70" s="547"/>
      <c r="N70" s="548"/>
      <c r="O70" s="547"/>
    </row>
    <row r="71" spans="2:15" ht="18.75" x14ac:dyDescent="0.3">
      <c r="B71" s="323"/>
      <c r="C71" s="44" t="str">
        <f>J18</f>
        <v>CAF (FY20 Rate Review)</v>
      </c>
      <c r="D71" s="323"/>
      <c r="E71" s="35">
        <f>E22</f>
        <v>2.3531493276716206E-2</v>
      </c>
      <c r="F71" s="43">
        <f>F70*(E71+1)</f>
        <v>396815.37665595184</v>
      </c>
      <c r="G71" s="307"/>
      <c r="J71" s="546"/>
      <c r="K71" s="547"/>
      <c r="L71" s="547"/>
      <c r="M71" s="547"/>
      <c r="N71" s="548"/>
      <c r="O71" s="547"/>
    </row>
    <row r="72" spans="2:15" ht="19.5" thickBot="1" x14ac:dyDescent="0.35">
      <c r="B72" s="323"/>
      <c r="C72" s="543" t="str">
        <f>C23</f>
        <v>PFMLA Trust Contribution</v>
      </c>
      <c r="D72" s="323"/>
      <c r="E72" s="35">
        <f>M16</f>
        <v>6.3E-3</v>
      </c>
      <c r="F72" s="43">
        <f>F60*(E71+1)*E72</f>
        <v>1672.3542438757113</v>
      </c>
      <c r="G72" s="307"/>
      <c r="J72" s="546"/>
      <c r="K72" s="547"/>
      <c r="L72" s="547"/>
      <c r="M72" s="547"/>
      <c r="N72" s="548"/>
      <c r="O72" s="547"/>
    </row>
    <row r="73" spans="2:15" ht="19.5" thickBot="1" x14ac:dyDescent="0.35">
      <c r="B73" s="323"/>
      <c r="C73" s="44" t="s">
        <v>664</v>
      </c>
      <c r="D73" s="328"/>
      <c r="E73" s="328"/>
      <c r="F73" s="273">
        <f>(F71+F72)/12</f>
        <v>33207.310908318963</v>
      </c>
      <c r="G73" s="329"/>
      <c r="J73" s="551">
        <f>(F73-33739)/33739</f>
        <v>-1.5758887094491157E-2</v>
      </c>
      <c r="K73" s="547"/>
      <c r="L73" s="547"/>
      <c r="M73" s="547"/>
      <c r="N73" s="548"/>
      <c r="O73" s="547"/>
    </row>
    <row r="74" spans="2:15" ht="19.5" thickBot="1" x14ac:dyDescent="0.35">
      <c r="B74" s="323"/>
      <c r="C74" s="45"/>
      <c r="D74" s="334"/>
      <c r="E74" s="334"/>
      <c r="F74" s="46"/>
      <c r="G74" s="335"/>
      <c r="J74" s="546"/>
      <c r="K74" s="547"/>
      <c r="L74" s="547"/>
      <c r="M74" s="547"/>
      <c r="N74" s="548"/>
      <c r="O74" s="547"/>
    </row>
    <row r="75" spans="2:15" ht="19.5" hidden="1" thickBot="1" x14ac:dyDescent="0.35">
      <c r="B75" s="323"/>
      <c r="C75" s="311"/>
      <c r="D75" s="27" t="s">
        <v>400</v>
      </c>
      <c r="E75" s="27" t="s">
        <v>321</v>
      </c>
      <c r="F75" s="28" t="s">
        <v>188</v>
      </c>
      <c r="G75" s="307"/>
      <c r="J75" s="546"/>
      <c r="K75" s="547"/>
      <c r="L75" s="547"/>
      <c r="M75" s="547"/>
      <c r="N75" s="548"/>
      <c r="O75" s="547"/>
    </row>
    <row r="76" spans="2:15" ht="19.5" hidden="1" thickBot="1" x14ac:dyDescent="0.35">
      <c r="B76" s="323"/>
      <c r="C76" s="29" t="s">
        <v>354</v>
      </c>
      <c r="D76" s="314">
        <f>'Pivot Tables'!$F$59</f>
        <v>62928.713417484811</v>
      </c>
      <c r="E76" s="315">
        <v>1.25</v>
      </c>
      <c r="F76" s="316">
        <f>D76*E76</f>
        <v>78660.891771856011</v>
      </c>
      <c r="G76" s="307"/>
      <c r="J76" s="546"/>
      <c r="K76" s="547"/>
      <c r="L76" s="547"/>
      <c r="M76" s="547"/>
      <c r="N76" s="548"/>
      <c r="O76" s="547"/>
    </row>
    <row r="77" spans="2:15" ht="19.5" hidden="1" thickBot="1" x14ac:dyDescent="0.35">
      <c r="B77" s="323"/>
      <c r="C77" s="30" t="s">
        <v>692</v>
      </c>
      <c r="D77" s="316" t="e">
        <f>#REF!</f>
        <v>#REF!</v>
      </c>
      <c r="E77" s="317">
        <v>5</v>
      </c>
      <c r="F77" s="316" t="e">
        <f t="shared" ref="F77" si="3">D77*E77</f>
        <v>#REF!</v>
      </c>
      <c r="G77" s="307"/>
      <c r="J77" s="546"/>
      <c r="K77" s="547"/>
      <c r="L77" s="547"/>
      <c r="M77" s="547"/>
      <c r="N77" s="548"/>
      <c r="O77" s="547"/>
    </row>
    <row r="78" spans="2:15" ht="19.5" hidden="1" thickBot="1" x14ac:dyDescent="0.35">
      <c r="B78" s="323"/>
      <c r="C78" s="30"/>
      <c r="D78" s="316"/>
      <c r="E78" s="317"/>
      <c r="F78" s="316"/>
      <c r="G78" s="307"/>
      <c r="J78" s="546"/>
      <c r="K78" s="547"/>
      <c r="L78" s="547"/>
      <c r="M78" s="547"/>
      <c r="N78" s="548"/>
      <c r="O78" s="547"/>
    </row>
    <row r="79" spans="2:15" ht="19.5" hidden="1" thickBot="1" x14ac:dyDescent="0.35">
      <c r="B79" s="323"/>
      <c r="C79" s="30"/>
      <c r="D79" s="316"/>
      <c r="E79" s="317"/>
      <c r="F79" s="316"/>
      <c r="G79" s="307"/>
      <c r="J79" s="546"/>
      <c r="K79" s="547"/>
      <c r="L79" s="547"/>
      <c r="M79" s="547"/>
      <c r="N79" s="548"/>
      <c r="O79" s="547"/>
    </row>
    <row r="80" spans="2:15" ht="19.5" hidden="1" thickBot="1" x14ac:dyDescent="0.35">
      <c r="B80" s="323"/>
      <c r="C80" s="328"/>
      <c r="D80" s="328"/>
      <c r="E80" s="328"/>
      <c r="F80" s="328"/>
      <c r="G80" s="329"/>
      <c r="J80" s="546"/>
      <c r="K80" s="547"/>
      <c r="L80" s="547"/>
      <c r="M80" s="547"/>
      <c r="N80" s="548"/>
      <c r="O80" s="547"/>
    </row>
    <row r="81" spans="2:15" ht="19.5" hidden="1" thickBot="1" x14ac:dyDescent="0.35">
      <c r="B81" s="323"/>
      <c r="C81" s="31" t="s">
        <v>402</v>
      </c>
      <c r="D81" s="31"/>
      <c r="E81" s="32">
        <f>SUM(E76:E79)</f>
        <v>6.25</v>
      </c>
      <c r="F81" s="33" t="e">
        <f>SUM(F76:F79)</f>
        <v>#REF!</v>
      </c>
      <c r="G81" s="307"/>
      <c r="J81" s="546"/>
      <c r="K81" s="547"/>
      <c r="L81" s="547"/>
      <c r="M81" s="547"/>
      <c r="N81" s="548"/>
      <c r="O81" s="547"/>
    </row>
    <row r="82" spans="2:15" ht="19.5" hidden="1" thickBot="1" x14ac:dyDescent="0.35">
      <c r="B82" s="323"/>
      <c r="C82" s="323"/>
      <c r="D82" s="323"/>
      <c r="E82" s="323"/>
      <c r="F82" s="323"/>
      <c r="G82" s="307"/>
      <c r="J82" s="546"/>
      <c r="K82" s="547"/>
      <c r="L82" s="547"/>
      <c r="M82" s="547"/>
      <c r="N82" s="548"/>
      <c r="O82" s="547"/>
    </row>
    <row r="83" spans="2:15" ht="19.5" hidden="1" thickBot="1" x14ac:dyDescent="0.35">
      <c r="B83" s="323"/>
      <c r="C83" s="34" t="s">
        <v>403</v>
      </c>
      <c r="D83" s="323"/>
      <c r="E83" s="35">
        <v>0.21709999999999999</v>
      </c>
      <c r="F83" s="36" t="e">
        <f>F81*E83</f>
        <v>#REF!</v>
      </c>
      <c r="G83" s="307"/>
      <c r="J83" s="546"/>
      <c r="K83" s="547"/>
      <c r="L83" s="547"/>
      <c r="M83" s="547"/>
      <c r="N83" s="548"/>
      <c r="O83" s="547"/>
    </row>
    <row r="84" spans="2:15" ht="19.5" hidden="1" thickBot="1" x14ac:dyDescent="0.35">
      <c r="B84" s="323"/>
      <c r="C84" s="323"/>
      <c r="D84" s="323"/>
      <c r="E84" s="323"/>
      <c r="F84" s="326"/>
      <c r="G84" s="307"/>
      <c r="J84" s="546"/>
      <c r="K84" s="547"/>
      <c r="L84" s="547"/>
      <c r="M84" s="549"/>
      <c r="N84" s="550"/>
      <c r="O84" s="547"/>
    </row>
    <row r="85" spans="2:15" ht="19.5" hidden="1" thickBot="1" x14ac:dyDescent="0.35">
      <c r="B85" s="323"/>
      <c r="C85" s="31" t="s">
        <v>405</v>
      </c>
      <c r="D85" s="274"/>
      <c r="E85" s="274"/>
      <c r="F85" s="37" t="e">
        <f>F81+F83</f>
        <v>#REF!</v>
      </c>
      <c r="G85" s="307"/>
      <c r="J85" s="546"/>
      <c r="K85" s="547"/>
      <c r="L85" s="547"/>
      <c r="M85" s="547"/>
      <c r="N85" s="547"/>
      <c r="O85" s="547"/>
    </row>
    <row r="86" spans="2:15" ht="19.5" hidden="1" thickBot="1" x14ac:dyDescent="0.35">
      <c r="B86" s="323"/>
      <c r="C86" s="34" t="s">
        <v>406</v>
      </c>
      <c r="D86" s="323"/>
      <c r="E86" s="39">
        <v>150</v>
      </c>
      <c r="F86" s="38">
        <f>E86*E81</f>
        <v>937.5</v>
      </c>
      <c r="G86" s="329"/>
      <c r="J86" s="551"/>
      <c r="K86" s="547"/>
      <c r="L86" s="547"/>
      <c r="M86" s="547"/>
      <c r="N86" s="547"/>
      <c r="O86" s="547"/>
    </row>
    <row r="87" spans="2:15" ht="19.5" hidden="1" thickBot="1" x14ac:dyDescent="0.35">
      <c r="B87" s="323"/>
      <c r="C87" s="298" t="s">
        <v>407</v>
      </c>
      <c r="D87" s="323"/>
      <c r="E87" s="39">
        <f>Expenditures!$J$38</f>
        <v>1455.5223570213632</v>
      </c>
      <c r="F87" s="38">
        <f>E87*SUM(E77:E79)</f>
        <v>7277.6117851068157</v>
      </c>
      <c r="G87" s="329"/>
      <c r="J87" s="546"/>
      <c r="K87" s="547"/>
      <c r="L87" s="547"/>
      <c r="M87" s="547"/>
      <c r="N87" s="547"/>
      <c r="O87" s="547"/>
    </row>
    <row r="88" spans="2:15" ht="19.5" hidden="1" thickBot="1" x14ac:dyDescent="0.35">
      <c r="B88" s="323"/>
      <c r="C88" s="34" t="s">
        <v>408</v>
      </c>
      <c r="D88" s="323"/>
      <c r="E88" s="39">
        <v>500</v>
      </c>
      <c r="F88" s="40">
        <f>E88*E81</f>
        <v>3125</v>
      </c>
      <c r="G88" s="307"/>
      <c r="J88" s="546"/>
      <c r="K88" s="547"/>
      <c r="L88" s="547"/>
      <c r="M88" s="547"/>
      <c r="N88" s="547"/>
      <c r="O88" s="547"/>
    </row>
    <row r="89" spans="2:15" ht="19.5" hidden="1" thickBot="1" x14ac:dyDescent="0.35">
      <c r="B89" s="323"/>
      <c r="C89" s="31" t="s">
        <v>411</v>
      </c>
      <c r="D89" s="274"/>
      <c r="E89" s="274"/>
      <c r="F89" s="38" t="e">
        <f>SUM(F85:F88)</f>
        <v>#REF!</v>
      </c>
      <c r="G89" s="307"/>
      <c r="J89" s="546"/>
      <c r="K89" s="547"/>
      <c r="L89" s="547"/>
      <c r="M89" s="547"/>
      <c r="N89" s="547"/>
      <c r="O89" s="547"/>
    </row>
    <row r="90" spans="2:15" ht="19.5" hidden="1" thickBot="1" x14ac:dyDescent="0.35">
      <c r="B90" s="323"/>
      <c r="C90" s="41" t="s">
        <v>412</v>
      </c>
      <c r="D90" s="332"/>
      <c r="E90" s="42">
        <f>'Pivot Tables'!$H$42</f>
        <v>0.12</v>
      </c>
      <c r="F90" s="275" t="e">
        <f>F89*E90</f>
        <v>#REF!</v>
      </c>
      <c r="G90" s="307"/>
      <c r="J90" s="546"/>
      <c r="K90" s="547"/>
      <c r="L90" s="547"/>
      <c r="M90" s="547"/>
      <c r="N90" s="547"/>
      <c r="O90" s="547"/>
    </row>
    <row r="91" spans="2:15" ht="19.5" hidden="1" thickBot="1" x14ac:dyDescent="0.35">
      <c r="B91" s="323"/>
      <c r="C91" s="34" t="s">
        <v>678</v>
      </c>
      <c r="D91" s="34"/>
      <c r="E91" s="34"/>
      <c r="F91" s="43" t="e">
        <f>SUM(F89:F90)</f>
        <v>#REF!</v>
      </c>
      <c r="G91" s="307"/>
      <c r="J91" s="546"/>
      <c r="K91" s="547"/>
      <c r="L91" s="547"/>
      <c r="M91" s="547"/>
      <c r="N91" s="547"/>
      <c r="O91" s="547"/>
    </row>
    <row r="92" spans="2:15" ht="19.5" hidden="1" thickBot="1" x14ac:dyDescent="0.35">
      <c r="B92" s="323"/>
      <c r="C92" s="44" t="s">
        <v>679</v>
      </c>
      <c r="D92" s="323"/>
      <c r="E92" s="35" t="e">
        <f>#REF!</f>
        <v>#REF!</v>
      </c>
      <c r="F92" s="43" t="e">
        <f>(F91+(F91*E92))</f>
        <v>#REF!</v>
      </c>
      <c r="G92" s="307"/>
      <c r="J92" s="546"/>
      <c r="K92" s="547"/>
      <c r="L92" s="547"/>
      <c r="M92" s="547"/>
      <c r="N92" s="547"/>
      <c r="O92" s="547"/>
    </row>
    <row r="93" spans="2:15" ht="19.5" hidden="1" thickBot="1" x14ac:dyDescent="0.35">
      <c r="B93" s="323"/>
      <c r="C93" s="44" t="s">
        <v>664</v>
      </c>
      <c r="D93" s="328"/>
      <c r="E93" s="328"/>
      <c r="F93" s="273" t="e">
        <f>F92/12</f>
        <v>#REF!</v>
      </c>
      <c r="G93" s="329"/>
      <c r="J93" s="546"/>
      <c r="K93" s="547"/>
      <c r="L93" s="547"/>
      <c r="M93" s="547"/>
      <c r="N93" s="547"/>
      <c r="O93" s="547"/>
    </row>
    <row r="94" spans="2:15" ht="19.5" hidden="1" thickBot="1" x14ac:dyDescent="0.35">
      <c r="B94" s="323"/>
      <c r="C94" s="45"/>
      <c r="D94" s="334"/>
      <c r="E94" s="334"/>
      <c r="F94" s="46"/>
      <c r="G94" s="335"/>
      <c r="J94" s="546"/>
      <c r="K94" s="547"/>
      <c r="L94" s="547"/>
      <c r="M94" s="547"/>
      <c r="N94" s="547"/>
      <c r="O94" s="547"/>
    </row>
    <row r="95" spans="2:15" ht="19.5" hidden="1" thickBot="1" x14ac:dyDescent="0.35">
      <c r="J95" s="546"/>
      <c r="K95" s="547"/>
      <c r="L95" s="547"/>
      <c r="M95" s="547"/>
      <c r="N95" s="547"/>
      <c r="O95" s="547"/>
    </row>
    <row r="96" spans="2:15" ht="19.149999999999999" customHeight="1" thickBot="1" x14ac:dyDescent="0.35">
      <c r="B96" s="687" t="s">
        <v>680</v>
      </c>
      <c r="C96" s="688"/>
      <c r="D96" s="688"/>
      <c r="E96" s="688"/>
      <c r="F96" s="688"/>
      <c r="G96" s="689"/>
      <c r="J96" s="546"/>
      <c r="K96" s="547"/>
      <c r="L96" s="547"/>
      <c r="M96" s="547"/>
      <c r="N96" s="547"/>
      <c r="O96" s="547"/>
    </row>
    <row r="97" spans="2:15" ht="19.5" thickBot="1" x14ac:dyDescent="0.35">
      <c r="B97" s="306"/>
      <c r="C97" s="672" t="s">
        <v>690</v>
      </c>
      <c r="D97" s="673"/>
      <c r="E97" s="673"/>
      <c r="F97" s="674"/>
      <c r="G97" s="307"/>
      <c r="J97" s="546"/>
      <c r="K97" s="547"/>
      <c r="L97" s="547"/>
      <c r="M97" s="547"/>
      <c r="N97" s="547"/>
      <c r="O97" s="547"/>
    </row>
    <row r="98" spans="2:15" ht="18.75" x14ac:dyDescent="0.3">
      <c r="B98" s="306"/>
      <c r="C98" s="311"/>
      <c r="D98" s="27" t="s">
        <v>400</v>
      </c>
      <c r="E98" s="27" t="s">
        <v>321</v>
      </c>
      <c r="F98" s="28" t="s">
        <v>188</v>
      </c>
      <c r="G98" s="307"/>
      <c r="J98" s="546"/>
      <c r="K98" s="547"/>
      <c r="L98" s="547"/>
      <c r="M98" s="547"/>
      <c r="N98" s="547"/>
      <c r="O98" s="547"/>
    </row>
    <row r="99" spans="2:15" ht="18.75" x14ac:dyDescent="0.3">
      <c r="B99" s="306"/>
      <c r="C99" s="29" t="s">
        <v>354</v>
      </c>
      <c r="D99" s="507">
        <f>M5</f>
        <v>65097.681225472115</v>
      </c>
      <c r="E99" s="315">
        <v>1.3</v>
      </c>
      <c r="F99" s="316">
        <f>D99*E99</f>
        <v>84626.985593113757</v>
      </c>
      <c r="G99" s="307"/>
      <c r="J99" s="546"/>
      <c r="K99" s="547"/>
      <c r="L99" s="547"/>
      <c r="M99" s="547"/>
      <c r="N99" s="547"/>
      <c r="O99" s="547"/>
    </row>
    <row r="100" spans="2:15" ht="18.75" x14ac:dyDescent="0.3">
      <c r="B100" s="306"/>
      <c r="C100" s="30" t="s">
        <v>692</v>
      </c>
      <c r="D100" s="520">
        <f>M6</f>
        <v>41169.864517096743</v>
      </c>
      <c r="E100" s="521">
        <v>3.2</v>
      </c>
      <c r="F100" s="520">
        <f t="shared" ref="F100:F102" si="4">D100*E100</f>
        <v>131743.56645470959</v>
      </c>
      <c r="G100" s="307"/>
      <c r="J100" s="546"/>
      <c r="K100" s="547"/>
      <c r="L100" s="547"/>
      <c r="M100" s="547"/>
      <c r="N100" s="547"/>
      <c r="O100" s="547"/>
    </row>
    <row r="101" spans="2:15" ht="18.75" x14ac:dyDescent="0.3">
      <c r="B101" s="306"/>
      <c r="C101" s="542" t="s">
        <v>710</v>
      </c>
      <c r="D101" s="520">
        <f>M7</f>
        <v>46152.225636367439</v>
      </c>
      <c r="E101" s="521">
        <v>1</v>
      </c>
      <c r="F101" s="520">
        <f t="shared" si="4"/>
        <v>46152.225636367439</v>
      </c>
      <c r="G101" s="307"/>
      <c r="J101" s="546"/>
      <c r="K101" s="547"/>
      <c r="L101" s="547"/>
      <c r="M101" s="547"/>
      <c r="N101" s="547"/>
      <c r="O101" s="547"/>
    </row>
    <row r="102" spans="2:15" ht="18.75" x14ac:dyDescent="0.3">
      <c r="B102" s="306"/>
      <c r="C102" s="542" t="s">
        <v>781</v>
      </c>
      <c r="D102" s="520">
        <f>D58</f>
        <v>43058.598216572937</v>
      </c>
      <c r="E102" s="521">
        <v>0.5</v>
      </c>
      <c r="F102" s="520">
        <f t="shared" si="4"/>
        <v>21529.299108286468</v>
      </c>
      <c r="G102" s="307"/>
      <c r="J102" s="546"/>
      <c r="K102" s="547"/>
      <c r="L102" s="547"/>
      <c r="M102" s="547"/>
      <c r="N102" s="547"/>
      <c r="O102" s="547"/>
    </row>
    <row r="103" spans="2:15" ht="18.75" x14ac:dyDescent="0.3">
      <c r="B103" s="327"/>
      <c r="C103" s="328"/>
      <c r="D103" s="533"/>
      <c r="E103" s="533"/>
      <c r="F103" s="533"/>
      <c r="G103" s="329"/>
      <c r="J103" s="546"/>
      <c r="K103" s="547"/>
      <c r="L103" s="547"/>
      <c r="M103" s="547"/>
      <c r="N103" s="547"/>
      <c r="O103" s="547"/>
    </row>
    <row r="104" spans="2:15" ht="18.75" x14ac:dyDescent="0.3">
      <c r="B104" s="306"/>
      <c r="C104" s="31" t="s">
        <v>402</v>
      </c>
      <c r="D104" s="508"/>
      <c r="E104" s="509">
        <f>SUM(E99:E102)</f>
        <v>6</v>
      </c>
      <c r="F104" s="522">
        <f>SUM(F99:F102)</f>
        <v>284052.07679247722</v>
      </c>
      <c r="G104" s="307"/>
      <c r="J104" s="546"/>
      <c r="K104" s="547"/>
      <c r="L104" s="547"/>
      <c r="M104" s="547"/>
      <c r="N104" s="547"/>
      <c r="O104" s="547"/>
    </row>
    <row r="105" spans="2:15" ht="18.75" x14ac:dyDescent="0.3">
      <c r="B105" s="306"/>
      <c r="C105" s="323"/>
      <c r="D105" s="510"/>
      <c r="E105" s="510"/>
      <c r="F105" s="510"/>
      <c r="G105" s="307"/>
      <c r="J105" s="551"/>
      <c r="K105" s="547"/>
      <c r="L105" s="547"/>
      <c r="M105" s="547"/>
      <c r="N105" s="547"/>
      <c r="O105" s="547"/>
    </row>
    <row r="106" spans="2:15" ht="18.75" x14ac:dyDescent="0.3">
      <c r="B106" s="306"/>
      <c r="C106" s="34" t="s">
        <v>403</v>
      </c>
      <c r="D106" s="510"/>
      <c r="E106" s="511">
        <f>M11</f>
        <v>0.23265490843455378</v>
      </c>
      <c r="F106" s="523">
        <f>F104*E106</f>
        <v>66086.109916798625</v>
      </c>
      <c r="G106" s="307"/>
      <c r="J106" s="546"/>
      <c r="K106" s="547"/>
      <c r="L106" s="547"/>
      <c r="M106" s="547"/>
      <c r="N106" s="547"/>
      <c r="O106" s="547"/>
    </row>
    <row r="107" spans="2:15" ht="18.75" x14ac:dyDescent="0.3">
      <c r="B107" s="306"/>
      <c r="C107" s="323"/>
      <c r="D107" s="510"/>
      <c r="E107" s="510"/>
      <c r="F107" s="524"/>
      <c r="G107" s="307"/>
      <c r="J107" s="546"/>
      <c r="K107" s="547"/>
      <c r="L107" s="547"/>
      <c r="M107" s="547"/>
      <c r="N107" s="547"/>
      <c r="O107" s="547"/>
    </row>
    <row r="108" spans="2:15" ht="18.75" x14ac:dyDescent="0.3">
      <c r="B108" s="306"/>
      <c r="C108" s="31" t="s">
        <v>405</v>
      </c>
      <c r="D108" s="525"/>
      <c r="E108" s="525"/>
      <c r="F108" s="526">
        <f>F104+F106</f>
        <v>350138.18670927582</v>
      </c>
      <c r="G108" s="307"/>
      <c r="J108" s="546"/>
      <c r="K108" s="547"/>
      <c r="L108" s="547"/>
      <c r="M108" s="547"/>
      <c r="N108" s="547"/>
      <c r="O108" s="547"/>
    </row>
    <row r="109" spans="2:15" ht="18.75" x14ac:dyDescent="0.3">
      <c r="B109" s="327"/>
      <c r="C109" s="34" t="s">
        <v>406</v>
      </c>
      <c r="D109" s="510"/>
      <c r="E109" s="527">
        <f>M12</f>
        <v>171.0628190955691</v>
      </c>
      <c r="F109" s="528">
        <f>E109*E104</f>
        <v>1026.3769145734145</v>
      </c>
      <c r="G109" s="329"/>
      <c r="J109" s="546"/>
      <c r="K109" s="547"/>
      <c r="L109" s="547"/>
      <c r="M109" s="547"/>
      <c r="N109" s="547"/>
      <c r="O109" s="547"/>
    </row>
    <row r="110" spans="2:15" ht="18.75" x14ac:dyDescent="0.3">
      <c r="B110" s="327"/>
      <c r="C110" s="534" t="str">
        <f>J13</f>
        <v>All other Program Expenses</v>
      </c>
      <c r="D110" s="510"/>
      <c r="E110" s="527">
        <f>M13</f>
        <v>4437.1398787228727</v>
      </c>
      <c r="F110" s="528">
        <f>E104*E110</f>
        <v>26622.839272337238</v>
      </c>
      <c r="G110" s="329"/>
      <c r="J110" s="546"/>
      <c r="K110" s="547"/>
      <c r="L110" s="547"/>
      <c r="M110" s="547"/>
      <c r="N110" s="547"/>
      <c r="O110" s="547"/>
    </row>
    <row r="111" spans="2:15" ht="18.75" x14ac:dyDescent="0.3">
      <c r="B111" s="306"/>
      <c r="C111" s="34"/>
      <c r="D111" s="510"/>
      <c r="E111" s="527">
        <f>M14</f>
        <v>0</v>
      </c>
      <c r="F111" s="529">
        <f>E111*E104</f>
        <v>0</v>
      </c>
      <c r="G111" s="307"/>
      <c r="J111" s="546"/>
      <c r="K111" s="547"/>
      <c r="L111" s="547"/>
      <c r="M111" s="547"/>
      <c r="N111" s="547"/>
      <c r="O111" s="547"/>
    </row>
    <row r="112" spans="2:15" ht="18.75" x14ac:dyDescent="0.3">
      <c r="B112" s="306"/>
      <c r="C112" s="31" t="s">
        <v>411</v>
      </c>
      <c r="D112" s="274"/>
      <c r="E112" s="274"/>
      <c r="F112" s="38">
        <f>SUM(F108:F111)</f>
        <v>377787.40289618645</v>
      </c>
      <c r="G112" s="307"/>
      <c r="J112" s="546"/>
      <c r="K112" s="547"/>
      <c r="L112" s="547"/>
      <c r="M112" s="547"/>
      <c r="N112" s="547"/>
      <c r="O112" s="547"/>
    </row>
    <row r="113" spans="2:15" ht="19.5" thickBot="1" x14ac:dyDescent="0.35">
      <c r="B113" s="306"/>
      <c r="C113" s="41" t="s">
        <v>412</v>
      </c>
      <c r="D113" s="332"/>
      <c r="E113" s="42">
        <f>M15</f>
        <v>0.12513687421037389</v>
      </c>
      <c r="F113" s="275">
        <f>F112*E113</f>
        <v>47275.134714483924</v>
      </c>
      <c r="G113" s="307"/>
      <c r="J113" s="546"/>
      <c r="K113" s="547"/>
      <c r="L113" s="547"/>
      <c r="M113" s="547"/>
      <c r="N113" s="547"/>
      <c r="O113" s="547"/>
    </row>
    <row r="114" spans="2:15" ht="19.5" thickTop="1" x14ac:dyDescent="0.3">
      <c r="B114" s="306"/>
      <c r="C114" s="34" t="s">
        <v>678</v>
      </c>
      <c r="D114" s="34"/>
      <c r="E114" s="34"/>
      <c r="F114" s="43">
        <f>SUM(F112:F113)</f>
        <v>425062.53761067038</v>
      </c>
      <c r="G114" s="307"/>
      <c r="J114" s="546"/>
      <c r="K114" s="547"/>
      <c r="L114" s="547"/>
      <c r="M114" s="547"/>
      <c r="N114" s="547"/>
      <c r="O114" s="547"/>
    </row>
    <row r="115" spans="2:15" ht="18.75" x14ac:dyDescent="0.3">
      <c r="B115" s="306"/>
      <c r="C115" s="36" t="str">
        <f>J18</f>
        <v>CAF (FY20 Rate Review)</v>
      </c>
      <c r="D115" s="323"/>
      <c r="E115" s="35">
        <f>E22</f>
        <v>2.3531493276716206E-2</v>
      </c>
      <c r="F115" s="43">
        <f>F114*(E115+1)</f>
        <v>435064.89385663974</v>
      </c>
      <c r="G115" s="307"/>
      <c r="J115" s="546"/>
      <c r="K115" s="547"/>
      <c r="L115" s="547"/>
      <c r="M115" s="547"/>
      <c r="N115" s="547"/>
      <c r="O115" s="547"/>
    </row>
    <row r="116" spans="2:15" ht="19.5" thickBot="1" x14ac:dyDescent="0.35">
      <c r="B116" s="306"/>
      <c r="C116" s="544" t="str">
        <f>C23</f>
        <v>PFMLA Trust Contribution</v>
      </c>
      <c r="D116" s="323"/>
      <c r="E116" s="35">
        <f>M16</f>
        <v>6.3E-3</v>
      </c>
      <c r="F116" s="43">
        <f>F104*(E115+1)*E116</f>
        <v>1831.638351864867</v>
      </c>
      <c r="G116" s="307"/>
      <c r="J116" s="546"/>
      <c r="K116" s="547"/>
      <c r="L116" s="547"/>
      <c r="M116" s="547"/>
      <c r="N116" s="547"/>
      <c r="O116" s="547"/>
    </row>
    <row r="117" spans="2:15" ht="19.5" thickBot="1" x14ac:dyDescent="0.35">
      <c r="B117" s="327"/>
      <c r="C117" s="44" t="s">
        <v>664</v>
      </c>
      <c r="D117" s="328"/>
      <c r="E117" s="328"/>
      <c r="F117" s="273">
        <f>(F115+F116)/12</f>
        <v>36408.044350708718</v>
      </c>
      <c r="G117" s="329"/>
      <c r="J117" s="551">
        <f>(F117-37142)/37142</f>
        <v>-1.976080042246733E-2</v>
      </c>
      <c r="K117" s="547"/>
      <c r="L117" s="547"/>
      <c r="M117" s="547"/>
      <c r="N117" s="547"/>
      <c r="O117" s="547"/>
    </row>
    <row r="118" spans="2:15" ht="19.5" thickBot="1" x14ac:dyDescent="0.35">
      <c r="B118" s="333"/>
      <c r="C118" s="45"/>
      <c r="D118" s="334"/>
      <c r="E118" s="334"/>
      <c r="F118" s="46"/>
      <c r="G118" s="335"/>
      <c r="J118" s="546"/>
      <c r="K118" s="547"/>
      <c r="L118" s="547"/>
      <c r="M118" s="547"/>
      <c r="N118" s="547"/>
      <c r="O118" s="547"/>
    </row>
    <row r="119" spans="2:15" ht="19.5" thickBot="1" x14ac:dyDescent="0.35">
      <c r="J119" s="546"/>
      <c r="K119" s="547"/>
      <c r="L119" s="547"/>
      <c r="M119" s="547"/>
      <c r="N119" s="547"/>
      <c r="O119" s="547"/>
    </row>
    <row r="120" spans="2:15" ht="19.5" thickBot="1" x14ac:dyDescent="0.35">
      <c r="B120" s="669" t="s">
        <v>680</v>
      </c>
      <c r="C120" s="670"/>
      <c r="D120" s="670"/>
      <c r="E120" s="670"/>
      <c r="F120" s="670"/>
      <c r="G120" s="671"/>
      <c r="J120" s="546"/>
      <c r="K120" s="547"/>
      <c r="L120" s="547"/>
      <c r="M120" s="547"/>
      <c r="N120" s="547"/>
      <c r="O120" s="547"/>
    </row>
    <row r="121" spans="2:15" ht="19.5" thickBot="1" x14ac:dyDescent="0.35">
      <c r="B121" s="306"/>
      <c r="C121" s="672" t="s">
        <v>695</v>
      </c>
      <c r="D121" s="673"/>
      <c r="E121" s="673"/>
      <c r="F121" s="674"/>
      <c r="G121" s="307"/>
      <c r="J121" s="546"/>
      <c r="K121" s="547"/>
      <c r="L121" s="547"/>
      <c r="M121" s="547"/>
      <c r="N121" s="547"/>
      <c r="O121" s="547"/>
    </row>
    <row r="122" spans="2:15" ht="18.75" x14ac:dyDescent="0.3">
      <c r="B122" s="306"/>
      <c r="C122" s="311"/>
      <c r="D122" s="27" t="s">
        <v>400</v>
      </c>
      <c r="E122" s="27" t="s">
        <v>321</v>
      </c>
      <c r="F122" s="28" t="s">
        <v>188</v>
      </c>
      <c r="G122" s="307"/>
      <c r="J122" s="546"/>
      <c r="K122" s="547"/>
      <c r="L122" s="547"/>
      <c r="M122" s="547"/>
      <c r="N122" s="547"/>
      <c r="O122" s="547"/>
    </row>
    <row r="123" spans="2:15" ht="18.75" x14ac:dyDescent="0.3">
      <c r="B123" s="306"/>
      <c r="C123" s="29" t="s">
        <v>354</v>
      </c>
      <c r="D123" s="507">
        <f>M5</f>
        <v>65097.681225472115</v>
      </c>
      <c r="E123" s="315">
        <v>1.75</v>
      </c>
      <c r="F123" s="316">
        <f>D123*E123</f>
        <v>113920.9421445762</v>
      </c>
      <c r="G123" s="307"/>
      <c r="J123" s="546"/>
      <c r="K123" s="547"/>
      <c r="L123" s="547"/>
      <c r="M123" s="547"/>
      <c r="N123" s="547"/>
      <c r="O123" s="547"/>
    </row>
    <row r="124" spans="2:15" ht="18.75" x14ac:dyDescent="0.3">
      <c r="B124" s="306"/>
      <c r="C124" s="30" t="s">
        <v>692</v>
      </c>
      <c r="D124" s="520">
        <f>M6</f>
        <v>41169.864517096743</v>
      </c>
      <c r="E124" s="521">
        <v>1.75</v>
      </c>
      <c r="F124" s="520">
        <f t="shared" ref="F124:F126" si="5">D124*E124</f>
        <v>72047.262904919306</v>
      </c>
      <c r="G124" s="307"/>
      <c r="J124" s="546"/>
      <c r="K124" s="547"/>
      <c r="L124" s="547"/>
      <c r="M124" s="547"/>
      <c r="N124" s="547"/>
      <c r="O124" s="547"/>
    </row>
    <row r="125" spans="2:15" ht="18.75" x14ac:dyDescent="0.3">
      <c r="B125" s="306"/>
      <c r="C125" s="542" t="s">
        <v>710</v>
      </c>
      <c r="D125" s="520">
        <f>M7</f>
        <v>46152.225636367439</v>
      </c>
      <c r="E125" s="521">
        <v>4</v>
      </c>
      <c r="F125" s="520">
        <f t="shared" si="5"/>
        <v>184608.90254546975</v>
      </c>
      <c r="G125" s="307"/>
      <c r="J125" s="546"/>
      <c r="K125" s="547"/>
      <c r="L125" s="547"/>
      <c r="M125" s="547"/>
      <c r="N125" s="547"/>
      <c r="O125" s="547"/>
    </row>
    <row r="126" spans="2:15" ht="18.75" x14ac:dyDescent="0.3">
      <c r="B126" s="306"/>
      <c r="C126" s="542" t="s">
        <v>781</v>
      </c>
      <c r="D126" s="520">
        <f>D102</f>
        <v>43058.598216572937</v>
      </c>
      <c r="E126" s="521">
        <v>0.5</v>
      </c>
      <c r="F126" s="520">
        <f t="shared" si="5"/>
        <v>21529.299108286468</v>
      </c>
      <c r="G126" s="307"/>
      <c r="J126" s="546"/>
      <c r="K126" s="547"/>
      <c r="L126" s="547"/>
      <c r="M126" s="547"/>
      <c r="N126" s="547"/>
      <c r="O126" s="547"/>
    </row>
    <row r="127" spans="2:15" ht="18.75" x14ac:dyDescent="0.3">
      <c r="B127" s="327"/>
      <c r="C127" s="328"/>
      <c r="D127" s="533"/>
      <c r="E127" s="533"/>
      <c r="F127" s="533"/>
      <c r="G127" s="329"/>
      <c r="J127" s="551"/>
      <c r="K127" s="547"/>
      <c r="L127" s="547"/>
      <c r="M127" s="547"/>
      <c r="N127" s="547"/>
      <c r="O127" s="547"/>
    </row>
    <row r="128" spans="2:15" ht="18.75" x14ac:dyDescent="0.3">
      <c r="B128" s="306"/>
      <c r="C128" s="31" t="s">
        <v>402</v>
      </c>
      <c r="D128" s="508"/>
      <c r="E128" s="509">
        <f>SUM(E123:E126)</f>
        <v>8</v>
      </c>
      <c r="F128" s="522">
        <f>SUM(F123:F126)</f>
        <v>392106.40670325171</v>
      </c>
      <c r="G128" s="307"/>
      <c r="J128" s="546"/>
      <c r="K128" s="547"/>
      <c r="L128" s="547"/>
      <c r="M128" s="547"/>
      <c r="N128" s="547"/>
      <c r="O128" s="547"/>
    </row>
    <row r="129" spans="2:15" ht="18.75" x14ac:dyDescent="0.3">
      <c r="B129" s="306"/>
      <c r="C129" s="323"/>
      <c r="D129" s="510"/>
      <c r="E129" s="510"/>
      <c r="F129" s="510"/>
      <c r="G129" s="307"/>
      <c r="J129" s="546"/>
      <c r="K129" s="547"/>
      <c r="L129" s="547"/>
      <c r="M129" s="547"/>
      <c r="N129" s="547"/>
      <c r="O129" s="547"/>
    </row>
    <row r="130" spans="2:15" ht="18.75" x14ac:dyDescent="0.3">
      <c r="B130" s="306"/>
      <c r="C130" s="34" t="s">
        <v>403</v>
      </c>
      <c r="D130" s="510"/>
      <c r="E130" s="511">
        <f>M11</f>
        <v>0.23265490843455378</v>
      </c>
      <c r="F130" s="523">
        <f>F128*E130</f>
        <v>91225.480148146933</v>
      </c>
      <c r="G130" s="307"/>
      <c r="J130" s="546"/>
      <c r="K130" s="547"/>
      <c r="L130" s="547"/>
      <c r="M130" s="547"/>
      <c r="N130" s="547"/>
      <c r="O130" s="547"/>
    </row>
    <row r="131" spans="2:15" ht="18.75" x14ac:dyDescent="0.3">
      <c r="B131" s="306"/>
      <c r="C131" s="323"/>
      <c r="D131" s="510"/>
      <c r="E131" s="510"/>
      <c r="F131" s="524"/>
      <c r="G131" s="307"/>
      <c r="J131" s="546"/>
      <c r="K131" s="547"/>
      <c r="L131" s="547"/>
      <c r="M131" s="547"/>
      <c r="N131" s="547"/>
      <c r="O131" s="547"/>
    </row>
    <row r="132" spans="2:15" ht="18.75" x14ac:dyDescent="0.3">
      <c r="B132" s="306"/>
      <c r="C132" s="31" t="s">
        <v>405</v>
      </c>
      <c r="D132" s="525"/>
      <c r="E132" s="525"/>
      <c r="F132" s="526">
        <f>F128+F130</f>
        <v>483331.88685139862</v>
      </c>
      <c r="G132" s="307"/>
      <c r="J132" s="546"/>
      <c r="K132" s="547"/>
      <c r="L132" s="547"/>
      <c r="M132" s="547"/>
      <c r="N132" s="547"/>
      <c r="O132" s="547"/>
    </row>
    <row r="133" spans="2:15" ht="18.75" x14ac:dyDescent="0.3">
      <c r="B133" s="327"/>
      <c r="C133" s="34" t="s">
        <v>406</v>
      </c>
      <c r="D133" s="510"/>
      <c r="E133" s="527">
        <f>M12</f>
        <v>171.0628190955691</v>
      </c>
      <c r="F133" s="528">
        <f>E133*E128</f>
        <v>1368.5025527645528</v>
      </c>
      <c r="G133" s="329"/>
      <c r="J133" s="546"/>
      <c r="K133" s="547"/>
      <c r="L133" s="547"/>
      <c r="M133" s="547"/>
      <c r="N133" s="547"/>
      <c r="O133" s="547"/>
    </row>
    <row r="134" spans="2:15" ht="18.75" x14ac:dyDescent="0.3">
      <c r="B134" s="327"/>
      <c r="C134" s="534" t="str">
        <f>J13</f>
        <v>All other Program Expenses</v>
      </c>
      <c r="D134" s="510"/>
      <c r="E134" s="527">
        <f>M13</f>
        <v>4437.1398787228727</v>
      </c>
      <c r="F134" s="528">
        <f>E134*E128</f>
        <v>35497.119029782982</v>
      </c>
      <c r="G134" s="329"/>
      <c r="J134" s="546"/>
      <c r="K134" s="547"/>
      <c r="L134" s="547"/>
      <c r="M134" s="547"/>
      <c r="N134" s="547"/>
      <c r="O134" s="547"/>
    </row>
    <row r="135" spans="2:15" ht="18.75" x14ac:dyDescent="0.3">
      <c r="B135" s="306"/>
      <c r="C135" s="34"/>
      <c r="D135" s="510"/>
      <c r="E135" s="527">
        <f>M14</f>
        <v>0</v>
      </c>
      <c r="F135" s="529">
        <f>E135*E128</f>
        <v>0</v>
      </c>
      <c r="G135" s="307"/>
      <c r="J135" s="546"/>
      <c r="K135" s="547"/>
      <c r="L135" s="547"/>
      <c r="M135" s="547"/>
      <c r="N135" s="547"/>
      <c r="O135" s="547"/>
    </row>
    <row r="136" spans="2:15" ht="18.75" x14ac:dyDescent="0.3">
      <c r="B136" s="306"/>
      <c r="C136" s="31" t="s">
        <v>411</v>
      </c>
      <c r="D136" s="525"/>
      <c r="E136" s="525"/>
      <c r="F136" s="528">
        <f>SUM(F132:F135)</f>
        <v>520197.50843394618</v>
      </c>
      <c r="G136" s="307"/>
      <c r="J136" s="546"/>
      <c r="K136" s="547"/>
      <c r="L136" s="547"/>
      <c r="M136" s="547"/>
      <c r="N136" s="547"/>
      <c r="O136" s="547"/>
    </row>
    <row r="137" spans="2:15" ht="19.5" thickBot="1" x14ac:dyDescent="0.35">
      <c r="B137" s="306"/>
      <c r="C137" s="41" t="s">
        <v>412</v>
      </c>
      <c r="D137" s="530"/>
      <c r="E137" s="531">
        <f>M15</f>
        <v>0.12513687421037389</v>
      </c>
      <c r="F137" s="532">
        <f>F136*E137</f>
        <v>65095.890177448637</v>
      </c>
      <c r="G137" s="307"/>
      <c r="J137" s="546"/>
      <c r="K137" s="547"/>
      <c r="L137" s="547"/>
      <c r="M137" s="547"/>
      <c r="N137" s="547"/>
      <c r="O137" s="547"/>
    </row>
    <row r="138" spans="2:15" ht="19.5" thickTop="1" x14ac:dyDescent="0.3">
      <c r="B138" s="306"/>
      <c r="C138" s="34" t="s">
        <v>678</v>
      </c>
      <c r="D138" s="34"/>
      <c r="E138" s="34"/>
      <c r="F138" s="43">
        <f>SUM(F136:F137)</f>
        <v>585293.3986113948</v>
      </c>
      <c r="G138" s="307"/>
      <c r="J138" s="546"/>
      <c r="K138" s="547"/>
      <c r="L138" s="547"/>
      <c r="M138" s="547"/>
      <c r="N138" s="547"/>
      <c r="O138" s="547"/>
    </row>
    <row r="139" spans="2:15" ht="18.75" x14ac:dyDescent="0.3">
      <c r="B139" s="306"/>
      <c r="C139" s="44" t="str">
        <f>J18</f>
        <v>CAF (FY20 Rate Review)</v>
      </c>
      <c r="D139" s="323"/>
      <c r="E139" s="35">
        <f>E22</f>
        <v>2.3531493276716206E-2</v>
      </c>
      <c r="F139" s="43">
        <f>F138*(E139+1)</f>
        <v>599066.22628572513</v>
      </c>
      <c r="G139" s="307"/>
      <c r="J139" s="546"/>
      <c r="K139" s="547"/>
      <c r="L139" s="547"/>
      <c r="M139" s="547"/>
      <c r="N139" s="547"/>
      <c r="O139" s="547"/>
    </row>
    <row r="140" spans="2:15" ht="19.5" thickBot="1" x14ac:dyDescent="0.35">
      <c r="B140" s="306"/>
      <c r="C140" s="543" t="str">
        <f>C23</f>
        <v>PFMLA Trust Contribution</v>
      </c>
      <c r="D140" s="323"/>
      <c r="E140" s="35">
        <f>M16</f>
        <v>6.3E-3</v>
      </c>
      <c r="F140" s="43">
        <f>F128*(E139+1)*E140</f>
        <v>2528.3995126509835</v>
      </c>
      <c r="G140" s="307"/>
      <c r="J140" s="546"/>
      <c r="K140" s="547"/>
      <c r="L140" s="547"/>
      <c r="M140" s="547"/>
      <c r="N140" s="547"/>
      <c r="O140" s="547"/>
    </row>
    <row r="141" spans="2:15" ht="19.5" thickBot="1" x14ac:dyDescent="0.35">
      <c r="B141" s="327"/>
      <c r="C141" s="44" t="s">
        <v>664</v>
      </c>
      <c r="D141" s="328"/>
      <c r="E141" s="328"/>
      <c r="F141" s="273">
        <f>(F139+F140)/12</f>
        <v>50132.885483198013</v>
      </c>
      <c r="G141" s="329"/>
      <c r="J141" s="551">
        <f>(F141-51323)/51323</f>
        <v>-2.3188716887204305E-2</v>
      </c>
      <c r="K141" s="547"/>
      <c r="L141" s="547"/>
      <c r="M141" s="547"/>
      <c r="N141" s="547"/>
      <c r="O141" s="547"/>
    </row>
    <row r="142" spans="2:15" ht="19.5" thickBot="1" x14ac:dyDescent="0.35">
      <c r="B142" s="333"/>
      <c r="C142" s="45"/>
      <c r="D142" s="334"/>
      <c r="E142" s="334"/>
      <c r="F142" s="46"/>
      <c r="G142" s="335"/>
      <c r="J142" s="546"/>
      <c r="K142" s="547"/>
      <c r="L142" s="547"/>
      <c r="M142" s="547"/>
      <c r="N142" s="547"/>
      <c r="O142" s="547"/>
    </row>
    <row r="143" spans="2:15" ht="19.5" thickBot="1" x14ac:dyDescent="0.35">
      <c r="J143" s="551"/>
      <c r="K143" s="547"/>
      <c r="L143" s="547"/>
      <c r="M143" s="547"/>
      <c r="N143" s="547"/>
      <c r="O143" s="547"/>
    </row>
    <row r="144" spans="2:15" ht="19.5" thickBot="1" x14ac:dyDescent="0.35">
      <c r="B144" s="669" t="s">
        <v>680</v>
      </c>
      <c r="C144" s="670"/>
      <c r="D144" s="670"/>
      <c r="E144" s="670"/>
      <c r="F144" s="670"/>
      <c r="G144" s="671"/>
      <c r="J144" s="546"/>
      <c r="K144" s="547"/>
      <c r="L144" s="547"/>
      <c r="M144" s="547"/>
      <c r="N144" s="547"/>
      <c r="O144" s="547"/>
    </row>
    <row r="145" spans="2:15" ht="25.15" customHeight="1" thickBot="1" x14ac:dyDescent="0.35">
      <c r="B145" s="306"/>
      <c r="C145" s="672" t="s">
        <v>694</v>
      </c>
      <c r="D145" s="673"/>
      <c r="E145" s="673"/>
      <c r="F145" s="674"/>
      <c r="G145" s="307"/>
      <c r="J145" s="546"/>
      <c r="K145" s="547"/>
      <c r="L145" s="547"/>
      <c r="M145" s="547"/>
      <c r="N145" s="547"/>
      <c r="O145" s="547"/>
    </row>
    <row r="146" spans="2:15" ht="24" customHeight="1" x14ac:dyDescent="0.3">
      <c r="B146" s="306"/>
      <c r="C146" s="311"/>
      <c r="D146" s="27" t="s">
        <v>400</v>
      </c>
      <c r="E146" s="27" t="s">
        <v>321</v>
      </c>
      <c r="F146" s="28" t="s">
        <v>188</v>
      </c>
      <c r="G146" s="307"/>
      <c r="J146" s="546"/>
      <c r="K146" s="547"/>
      <c r="L146" s="547"/>
      <c r="M146" s="547"/>
      <c r="N146" s="547"/>
      <c r="O146" s="547"/>
    </row>
    <row r="147" spans="2:15" ht="18.75" x14ac:dyDescent="0.3">
      <c r="B147" s="306"/>
      <c r="C147" s="29" t="s">
        <v>354</v>
      </c>
      <c r="D147" s="507">
        <f>M5</f>
        <v>65097.681225472115</v>
      </c>
      <c r="E147" s="315">
        <v>2</v>
      </c>
      <c r="F147" s="316">
        <f>D147*E147</f>
        <v>130195.36245094423</v>
      </c>
      <c r="G147" s="307"/>
      <c r="J147" s="546"/>
      <c r="K147" s="547"/>
      <c r="L147" s="547"/>
      <c r="M147" s="547"/>
      <c r="N147" s="547"/>
      <c r="O147" s="547"/>
    </row>
    <row r="148" spans="2:15" ht="16.5" customHeight="1" x14ac:dyDescent="0.3">
      <c r="B148" s="306"/>
      <c r="C148" s="30" t="s">
        <v>692</v>
      </c>
      <c r="D148" s="520">
        <f>M6</f>
        <v>41169.864517096743</v>
      </c>
      <c r="E148" s="521">
        <v>3.25</v>
      </c>
      <c r="F148" s="520">
        <f t="shared" ref="F148:F150" si="6">D148*E148</f>
        <v>133802.05968056442</v>
      </c>
      <c r="G148" s="307"/>
      <c r="J148" s="546"/>
      <c r="K148" s="547"/>
      <c r="L148" s="547"/>
      <c r="M148" s="547"/>
      <c r="N148" s="547"/>
      <c r="O148" s="547"/>
    </row>
    <row r="149" spans="2:15" ht="15.75" customHeight="1" x14ac:dyDescent="0.3">
      <c r="B149" s="306"/>
      <c r="C149" s="542" t="s">
        <v>710</v>
      </c>
      <c r="D149" s="520">
        <f>M7</f>
        <v>46152.225636367439</v>
      </c>
      <c r="E149" s="521">
        <v>5</v>
      </c>
      <c r="F149" s="520">
        <f t="shared" si="6"/>
        <v>230761.12818183721</v>
      </c>
      <c r="G149" s="307"/>
      <c r="J149" s="546"/>
      <c r="K149" s="547"/>
      <c r="L149" s="547"/>
      <c r="M149" s="547"/>
      <c r="N149" s="547"/>
      <c r="O149" s="547"/>
    </row>
    <row r="150" spans="2:15" ht="15.75" customHeight="1" x14ac:dyDescent="0.3">
      <c r="B150" s="306"/>
      <c r="C150" s="542" t="s">
        <v>781</v>
      </c>
      <c r="D150" s="520">
        <f>D126</f>
        <v>43058.598216572937</v>
      </c>
      <c r="E150" s="521">
        <v>0.5</v>
      </c>
      <c r="F150" s="520">
        <f t="shared" si="6"/>
        <v>21529.299108286468</v>
      </c>
      <c r="G150" s="307"/>
      <c r="J150" s="546"/>
      <c r="K150" s="547"/>
      <c r="L150" s="547"/>
      <c r="M150" s="547"/>
      <c r="N150" s="547"/>
      <c r="O150" s="547"/>
    </row>
    <row r="151" spans="2:15" ht="16.5" customHeight="1" x14ac:dyDescent="0.3">
      <c r="B151" s="306"/>
      <c r="C151" s="30"/>
      <c r="D151" s="535"/>
      <c r="E151" s="536"/>
      <c r="F151" s="535"/>
      <c r="G151" s="307"/>
      <c r="J151" s="546"/>
      <c r="K151" s="547"/>
      <c r="L151" s="547"/>
      <c r="M151" s="547"/>
      <c r="N151" s="547"/>
      <c r="O151" s="547"/>
    </row>
    <row r="152" spans="2:15" ht="16.5" customHeight="1" x14ac:dyDescent="0.3">
      <c r="B152" s="306"/>
      <c r="C152" s="31" t="s">
        <v>402</v>
      </c>
      <c r="D152" s="508"/>
      <c r="E152" s="509">
        <f>SUM(E147:E150)</f>
        <v>10.75</v>
      </c>
      <c r="F152" s="522">
        <f>SUM(F147:F150)</f>
        <v>516287.8494216323</v>
      </c>
      <c r="G152" s="307"/>
      <c r="J152" s="546"/>
      <c r="K152" s="547"/>
      <c r="L152" s="547"/>
      <c r="M152" s="547"/>
      <c r="N152" s="547"/>
      <c r="O152" s="547"/>
    </row>
    <row r="153" spans="2:15" ht="16.5" customHeight="1" x14ac:dyDescent="0.3">
      <c r="B153" s="306"/>
      <c r="C153" s="323"/>
      <c r="D153" s="510"/>
      <c r="E153" s="510"/>
      <c r="F153" s="510"/>
      <c r="G153" s="307"/>
      <c r="J153" s="546"/>
      <c r="K153" s="547"/>
      <c r="L153" s="547"/>
      <c r="M153" s="547"/>
      <c r="N153" s="547"/>
      <c r="O153" s="547"/>
    </row>
    <row r="154" spans="2:15" ht="16.149999999999999" customHeight="1" x14ac:dyDescent="0.3">
      <c r="B154" s="306"/>
      <c r="C154" s="34" t="s">
        <v>403</v>
      </c>
      <c r="D154" s="510"/>
      <c r="E154" s="511">
        <f>M11</f>
        <v>0.23265490843455378</v>
      </c>
      <c r="F154" s="523">
        <f>F152*E154</f>
        <v>120116.90233306255</v>
      </c>
      <c r="G154" s="307"/>
      <c r="J154" s="546"/>
      <c r="K154" s="547"/>
      <c r="L154" s="547"/>
      <c r="M154" s="547"/>
      <c r="N154" s="547"/>
      <c r="O154" s="547"/>
    </row>
    <row r="155" spans="2:15" ht="12.75" customHeight="1" x14ac:dyDescent="0.3">
      <c r="B155" s="306"/>
      <c r="C155" s="323"/>
      <c r="D155" s="510"/>
      <c r="E155" s="510"/>
      <c r="F155" s="524"/>
      <c r="G155" s="307"/>
      <c r="J155" s="546"/>
      <c r="K155" s="547"/>
      <c r="L155" s="547"/>
      <c r="M155" s="547"/>
      <c r="N155" s="547"/>
      <c r="O155" s="547"/>
    </row>
    <row r="156" spans="2:15" ht="18.75" x14ac:dyDescent="0.3">
      <c r="B156" s="306"/>
      <c r="C156" s="31" t="s">
        <v>405</v>
      </c>
      <c r="D156" s="525"/>
      <c r="E156" s="525"/>
      <c r="F156" s="526">
        <f>F152+F154</f>
        <v>636404.75175469485</v>
      </c>
      <c r="G156" s="307"/>
      <c r="J156" s="546"/>
      <c r="K156" s="547"/>
      <c r="L156" s="547"/>
      <c r="M156" s="547"/>
      <c r="N156" s="547"/>
      <c r="O156" s="547"/>
    </row>
    <row r="157" spans="2:15" ht="13.5" customHeight="1" x14ac:dyDescent="0.3">
      <c r="B157" s="306"/>
      <c r="C157" s="34" t="s">
        <v>406</v>
      </c>
      <c r="D157" s="510"/>
      <c r="E157" s="527">
        <f>M12</f>
        <v>171.0628190955691</v>
      </c>
      <c r="F157" s="528">
        <f>E157*E152</f>
        <v>1838.9253052773679</v>
      </c>
      <c r="G157" s="307"/>
      <c r="J157" s="546"/>
      <c r="K157" s="547"/>
      <c r="L157" s="547"/>
      <c r="M157" s="547"/>
      <c r="N157" s="547"/>
      <c r="O157" s="547"/>
    </row>
    <row r="158" spans="2:15" ht="18.75" x14ac:dyDescent="0.3">
      <c r="B158" s="327"/>
      <c r="C158" s="534" t="str">
        <f>J13</f>
        <v>All other Program Expenses</v>
      </c>
      <c r="D158" s="510"/>
      <c r="E158" s="527">
        <f>M13</f>
        <v>4437.1398787228727</v>
      </c>
      <c r="F158" s="528">
        <f>E158*E152</f>
        <v>47699.253696270884</v>
      </c>
      <c r="G158" s="329"/>
      <c r="J158" s="546"/>
      <c r="K158" s="547"/>
      <c r="L158" s="547"/>
      <c r="M158" s="547"/>
      <c r="N158" s="547"/>
      <c r="O158" s="547"/>
    </row>
    <row r="159" spans="2:15" ht="19.5" customHeight="1" x14ac:dyDescent="0.3">
      <c r="B159" s="306"/>
      <c r="C159" s="34"/>
      <c r="D159" s="510"/>
      <c r="E159" s="527">
        <f>M14</f>
        <v>0</v>
      </c>
      <c r="F159" s="529">
        <f>E159*E152</f>
        <v>0</v>
      </c>
      <c r="G159" s="307"/>
      <c r="J159" s="546"/>
      <c r="K159" s="547"/>
      <c r="L159" s="547"/>
      <c r="M159" s="547"/>
      <c r="N159" s="547"/>
      <c r="O159" s="547"/>
    </row>
    <row r="160" spans="2:15" ht="12" customHeight="1" x14ac:dyDescent="0.25">
      <c r="B160" s="306"/>
      <c r="C160" s="31" t="s">
        <v>411</v>
      </c>
      <c r="D160" s="525"/>
      <c r="E160" s="525"/>
      <c r="F160" s="528">
        <f>SUM(F156:F159)</f>
        <v>685942.93075624306</v>
      </c>
      <c r="G160" s="307"/>
      <c r="J160" s="545"/>
    </row>
    <row r="161" spans="2:10" ht="15.75" customHeight="1" thickBot="1" x14ac:dyDescent="0.3">
      <c r="B161" s="306"/>
      <c r="C161" s="41" t="s">
        <v>412</v>
      </c>
      <c r="D161" s="332"/>
      <c r="E161" s="42">
        <f>M15</f>
        <v>0.12513687421037389</v>
      </c>
      <c r="F161" s="275">
        <f>F160*E161</f>
        <v>85836.754241539194</v>
      </c>
      <c r="G161" s="307"/>
    </row>
    <row r="162" spans="2:10" ht="15.75" thickTop="1" x14ac:dyDescent="0.25">
      <c r="B162" s="306"/>
      <c r="C162" s="34" t="s">
        <v>678</v>
      </c>
      <c r="D162" s="34"/>
      <c r="E162" s="34"/>
      <c r="F162" s="43">
        <f>SUM(F160:F161)</f>
        <v>771779.68499778223</v>
      </c>
      <c r="G162" s="307"/>
    </row>
    <row r="163" spans="2:10" ht="18" customHeight="1" x14ac:dyDescent="0.25">
      <c r="B163" s="306"/>
      <c r="C163" s="44" t="str">
        <f>J18</f>
        <v>CAF (FY20 Rate Review)</v>
      </c>
      <c r="D163" s="323"/>
      <c r="E163" s="35">
        <f>E22</f>
        <v>2.3531493276716206E-2</v>
      </c>
      <c r="F163" s="43">
        <f>F162*(E163+1)</f>
        <v>789940.81346641365</v>
      </c>
      <c r="G163" s="307"/>
    </row>
    <row r="164" spans="2:10" ht="15.75" thickBot="1" x14ac:dyDescent="0.3">
      <c r="B164" s="306"/>
      <c r="C164" s="543" t="str">
        <f>C23</f>
        <v>PFMLA Trust Contribution</v>
      </c>
      <c r="D164" s="323"/>
      <c r="E164" s="35">
        <f>M16</f>
        <v>6.3E-3</v>
      </c>
      <c r="F164" s="43">
        <f>F152*(E163+1)*E164</f>
        <v>3329.1523029186305</v>
      </c>
      <c r="G164" s="307"/>
    </row>
    <row r="165" spans="2:10" ht="16.5" thickBot="1" x14ac:dyDescent="0.3">
      <c r="B165" s="327"/>
      <c r="C165" s="44" t="s">
        <v>664</v>
      </c>
      <c r="D165" s="328"/>
      <c r="E165" s="328"/>
      <c r="F165" s="273">
        <f>(F163+F164)/12</f>
        <v>66105.830480777688</v>
      </c>
      <c r="G165" s="329"/>
      <c r="J165" s="574">
        <f>(F165-68096)/68096</f>
        <v>-2.9225938663391571E-2</v>
      </c>
    </row>
    <row r="166" spans="2:10" ht="15.75" thickBot="1" x14ac:dyDescent="0.3">
      <c r="B166" s="333"/>
      <c r="C166" s="45"/>
      <c r="D166" s="334"/>
      <c r="E166" s="334"/>
      <c r="F166" s="46"/>
      <c r="G166" s="335"/>
    </row>
    <row r="170" spans="2:10" ht="15" customHeight="1" x14ac:dyDescent="0.2"/>
  </sheetData>
  <mergeCells count="16">
    <mergeCell ref="B25:F25"/>
    <mergeCell ref="B2:G2"/>
    <mergeCell ref="J2:N2"/>
    <mergeCell ref="B3:G3"/>
    <mergeCell ref="D4:E4"/>
    <mergeCell ref="C5:F5"/>
    <mergeCell ref="B120:G120"/>
    <mergeCell ref="C121:F121"/>
    <mergeCell ref="B144:G144"/>
    <mergeCell ref="C145:F145"/>
    <mergeCell ref="B27:G27"/>
    <mergeCell ref="C28:F28"/>
    <mergeCell ref="B51:G51"/>
    <mergeCell ref="C53:F53"/>
    <mergeCell ref="B96:G96"/>
    <mergeCell ref="C97:F97"/>
  </mergeCells>
  <pageMargins left="0.25" right="0.25" top="0.75" bottom="0.75" header="0.3" footer="0.3"/>
  <pageSetup scale="47" fitToHeight="0" orientation="portrait" r:id="rId1"/>
  <headerFooter>
    <oddHeader>&amp;LMay 12, 2016&amp;RDCF - FNLA DRAFT Rates</oddHeader>
    <oddFooter>&amp;LPublic Consulting Group, Inc.&amp;R&amp;P</oddFooter>
  </headerFooter>
  <rowBreaks count="1" manualBreakCount="1">
    <brk id="74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O37" sqref="O37"/>
    </sheetView>
  </sheetViews>
  <sheetFormatPr defaultRowHeight="12.75" x14ac:dyDescent="0.2"/>
  <cols>
    <col min="1" max="1" width="28.33203125" style="117" customWidth="1"/>
    <col min="2" max="2" width="27" style="117" customWidth="1"/>
    <col min="3" max="3" width="13.83203125" style="117" customWidth="1"/>
    <col min="4" max="5" width="15.1640625" style="117" customWidth="1"/>
    <col min="6" max="6" width="9.5" style="117" customWidth="1"/>
    <col min="7" max="7" width="14.1640625" style="117" customWidth="1"/>
    <col min="8" max="9" width="20.1640625" style="117" customWidth="1"/>
    <col min="10" max="256" width="9.33203125" style="117"/>
    <col min="257" max="257" width="28.33203125" style="117" customWidth="1"/>
    <col min="258" max="258" width="27" style="117" customWidth="1"/>
    <col min="259" max="259" width="13.83203125" style="117" customWidth="1"/>
    <col min="260" max="261" width="15.1640625" style="117" customWidth="1"/>
    <col min="262" max="262" width="9.5" style="117" customWidth="1"/>
    <col min="263" max="263" width="14.1640625" style="117" customWidth="1"/>
    <col min="264" max="265" width="20.1640625" style="117" customWidth="1"/>
    <col min="266" max="512" width="9.33203125" style="117"/>
    <col min="513" max="513" width="28.33203125" style="117" customWidth="1"/>
    <col min="514" max="514" width="27" style="117" customWidth="1"/>
    <col min="515" max="515" width="13.83203125" style="117" customWidth="1"/>
    <col min="516" max="517" width="15.1640625" style="117" customWidth="1"/>
    <col min="518" max="518" width="9.5" style="117" customWidth="1"/>
    <col min="519" max="519" width="14.1640625" style="117" customWidth="1"/>
    <col min="520" max="521" width="20.1640625" style="117" customWidth="1"/>
    <col min="522" max="768" width="9.33203125" style="117"/>
    <col min="769" max="769" width="28.33203125" style="117" customWidth="1"/>
    <col min="770" max="770" width="27" style="117" customWidth="1"/>
    <col min="771" max="771" width="13.83203125" style="117" customWidth="1"/>
    <col min="772" max="773" width="15.1640625" style="117" customWidth="1"/>
    <col min="774" max="774" width="9.5" style="117" customWidth="1"/>
    <col min="775" max="775" width="14.1640625" style="117" customWidth="1"/>
    <col min="776" max="777" width="20.1640625" style="117" customWidth="1"/>
    <col min="778" max="1024" width="9.33203125" style="117"/>
    <col min="1025" max="1025" width="28.33203125" style="117" customWidth="1"/>
    <col min="1026" max="1026" width="27" style="117" customWidth="1"/>
    <col min="1027" max="1027" width="13.83203125" style="117" customWidth="1"/>
    <col min="1028" max="1029" width="15.1640625" style="117" customWidth="1"/>
    <col min="1030" max="1030" width="9.5" style="117" customWidth="1"/>
    <col min="1031" max="1031" width="14.1640625" style="117" customWidth="1"/>
    <col min="1032" max="1033" width="20.1640625" style="117" customWidth="1"/>
    <col min="1034" max="1280" width="9.33203125" style="117"/>
    <col min="1281" max="1281" width="28.33203125" style="117" customWidth="1"/>
    <col min="1282" max="1282" width="27" style="117" customWidth="1"/>
    <col min="1283" max="1283" width="13.83203125" style="117" customWidth="1"/>
    <col min="1284" max="1285" width="15.1640625" style="117" customWidth="1"/>
    <col min="1286" max="1286" width="9.5" style="117" customWidth="1"/>
    <col min="1287" max="1287" width="14.1640625" style="117" customWidth="1"/>
    <col min="1288" max="1289" width="20.1640625" style="117" customWidth="1"/>
    <col min="1290" max="1536" width="9.33203125" style="117"/>
    <col min="1537" max="1537" width="28.33203125" style="117" customWidth="1"/>
    <col min="1538" max="1538" width="27" style="117" customWidth="1"/>
    <col min="1539" max="1539" width="13.83203125" style="117" customWidth="1"/>
    <col min="1540" max="1541" width="15.1640625" style="117" customWidth="1"/>
    <col min="1542" max="1542" width="9.5" style="117" customWidth="1"/>
    <col min="1543" max="1543" width="14.1640625" style="117" customWidth="1"/>
    <col min="1544" max="1545" width="20.1640625" style="117" customWidth="1"/>
    <col min="1546" max="1792" width="9.33203125" style="117"/>
    <col min="1793" max="1793" width="28.33203125" style="117" customWidth="1"/>
    <col min="1794" max="1794" width="27" style="117" customWidth="1"/>
    <col min="1795" max="1795" width="13.83203125" style="117" customWidth="1"/>
    <col min="1796" max="1797" width="15.1640625" style="117" customWidth="1"/>
    <col min="1798" max="1798" width="9.5" style="117" customWidth="1"/>
    <col min="1799" max="1799" width="14.1640625" style="117" customWidth="1"/>
    <col min="1800" max="1801" width="20.1640625" style="117" customWidth="1"/>
    <col min="1802" max="2048" width="9.33203125" style="117"/>
    <col min="2049" max="2049" width="28.33203125" style="117" customWidth="1"/>
    <col min="2050" max="2050" width="27" style="117" customWidth="1"/>
    <col min="2051" max="2051" width="13.83203125" style="117" customWidth="1"/>
    <col min="2052" max="2053" width="15.1640625" style="117" customWidth="1"/>
    <col min="2054" max="2054" width="9.5" style="117" customWidth="1"/>
    <col min="2055" max="2055" width="14.1640625" style="117" customWidth="1"/>
    <col min="2056" max="2057" width="20.1640625" style="117" customWidth="1"/>
    <col min="2058" max="2304" width="9.33203125" style="117"/>
    <col min="2305" max="2305" width="28.33203125" style="117" customWidth="1"/>
    <col min="2306" max="2306" width="27" style="117" customWidth="1"/>
    <col min="2307" max="2307" width="13.83203125" style="117" customWidth="1"/>
    <col min="2308" max="2309" width="15.1640625" style="117" customWidth="1"/>
    <col min="2310" max="2310" width="9.5" style="117" customWidth="1"/>
    <col min="2311" max="2311" width="14.1640625" style="117" customWidth="1"/>
    <col min="2312" max="2313" width="20.1640625" style="117" customWidth="1"/>
    <col min="2314" max="2560" width="9.33203125" style="117"/>
    <col min="2561" max="2561" width="28.33203125" style="117" customWidth="1"/>
    <col min="2562" max="2562" width="27" style="117" customWidth="1"/>
    <col min="2563" max="2563" width="13.83203125" style="117" customWidth="1"/>
    <col min="2564" max="2565" width="15.1640625" style="117" customWidth="1"/>
    <col min="2566" max="2566" width="9.5" style="117" customWidth="1"/>
    <col min="2567" max="2567" width="14.1640625" style="117" customWidth="1"/>
    <col min="2568" max="2569" width="20.1640625" style="117" customWidth="1"/>
    <col min="2570" max="2816" width="9.33203125" style="117"/>
    <col min="2817" max="2817" width="28.33203125" style="117" customWidth="1"/>
    <col min="2818" max="2818" width="27" style="117" customWidth="1"/>
    <col min="2819" max="2819" width="13.83203125" style="117" customWidth="1"/>
    <col min="2820" max="2821" width="15.1640625" style="117" customWidth="1"/>
    <col min="2822" max="2822" width="9.5" style="117" customWidth="1"/>
    <col min="2823" max="2823" width="14.1640625" style="117" customWidth="1"/>
    <col min="2824" max="2825" width="20.1640625" style="117" customWidth="1"/>
    <col min="2826" max="3072" width="9.33203125" style="117"/>
    <col min="3073" max="3073" width="28.33203125" style="117" customWidth="1"/>
    <col min="3074" max="3074" width="27" style="117" customWidth="1"/>
    <col min="3075" max="3075" width="13.83203125" style="117" customWidth="1"/>
    <col min="3076" max="3077" width="15.1640625" style="117" customWidth="1"/>
    <col min="3078" max="3078" width="9.5" style="117" customWidth="1"/>
    <col min="3079" max="3079" width="14.1640625" style="117" customWidth="1"/>
    <col min="3080" max="3081" width="20.1640625" style="117" customWidth="1"/>
    <col min="3082" max="3328" width="9.33203125" style="117"/>
    <col min="3329" max="3329" width="28.33203125" style="117" customWidth="1"/>
    <col min="3330" max="3330" width="27" style="117" customWidth="1"/>
    <col min="3331" max="3331" width="13.83203125" style="117" customWidth="1"/>
    <col min="3332" max="3333" width="15.1640625" style="117" customWidth="1"/>
    <col min="3334" max="3334" width="9.5" style="117" customWidth="1"/>
    <col min="3335" max="3335" width="14.1640625" style="117" customWidth="1"/>
    <col min="3336" max="3337" width="20.1640625" style="117" customWidth="1"/>
    <col min="3338" max="3584" width="9.33203125" style="117"/>
    <col min="3585" max="3585" width="28.33203125" style="117" customWidth="1"/>
    <col min="3586" max="3586" width="27" style="117" customWidth="1"/>
    <col min="3587" max="3587" width="13.83203125" style="117" customWidth="1"/>
    <col min="3588" max="3589" width="15.1640625" style="117" customWidth="1"/>
    <col min="3590" max="3590" width="9.5" style="117" customWidth="1"/>
    <col min="3591" max="3591" width="14.1640625" style="117" customWidth="1"/>
    <col min="3592" max="3593" width="20.1640625" style="117" customWidth="1"/>
    <col min="3594" max="3840" width="9.33203125" style="117"/>
    <col min="3841" max="3841" width="28.33203125" style="117" customWidth="1"/>
    <col min="3842" max="3842" width="27" style="117" customWidth="1"/>
    <col min="3843" max="3843" width="13.83203125" style="117" customWidth="1"/>
    <col min="3844" max="3845" width="15.1640625" style="117" customWidth="1"/>
    <col min="3846" max="3846" width="9.5" style="117" customWidth="1"/>
    <col min="3847" max="3847" width="14.1640625" style="117" customWidth="1"/>
    <col min="3848" max="3849" width="20.1640625" style="117" customWidth="1"/>
    <col min="3850" max="4096" width="9.33203125" style="117"/>
    <col min="4097" max="4097" width="28.33203125" style="117" customWidth="1"/>
    <col min="4098" max="4098" width="27" style="117" customWidth="1"/>
    <col min="4099" max="4099" width="13.83203125" style="117" customWidth="1"/>
    <col min="4100" max="4101" width="15.1640625" style="117" customWidth="1"/>
    <col min="4102" max="4102" width="9.5" style="117" customWidth="1"/>
    <col min="4103" max="4103" width="14.1640625" style="117" customWidth="1"/>
    <col min="4104" max="4105" width="20.1640625" style="117" customWidth="1"/>
    <col min="4106" max="4352" width="9.33203125" style="117"/>
    <col min="4353" max="4353" width="28.33203125" style="117" customWidth="1"/>
    <col min="4354" max="4354" width="27" style="117" customWidth="1"/>
    <col min="4355" max="4355" width="13.83203125" style="117" customWidth="1"/>
    <col min="4356" max="4357" width="15.1640625" style="117" customWidth="1"/>
    <col min="4358" max="4358" width="9.5" style="117" customWidth="1"/>
    <col min="4359" max="4359" width="14.1640625" style="117" customWidth="1"/>
    <col min="4360" max="4361" width="20.1640625" style="117" customWidth="1"/>
    <col min="4362" max="4608" width="9.33203125" style="117"/>
    <col min="4609" max="4609" width="28.33203125" style="117" customWidth="1"/>
    <col min="4610" max="4610" width="27" style="117" customWidth="1"/>
    <col min="4611" max="4611" width="13.83203125" style="117" customWidth="1"/>
    <col min="4612" max="4613" width="15.1640625" style="117" customWidth="1"/>
    <col min="4614" max="4614" width="9.5" style="117" customWidth="1"/>
    <col min="4615" max="4615" width="14.1640625" style="117" customWidth="1"/>
    <col min="4616" max="4617" width="20.1640625" style="117" customWidth="1"/>
    <col min="4618" max="4864" width="9.33203125" style="117"/>
    <col min="4865" max="4865" width="28.33203125" style="117" customWidth="1"/>
    <col min="4866" max="4866" width="27" style="117" customWidth="1"/>
    <col min="4867" max="4867" width="13.83203125" style="117" customWidth="1"/>
    <col min="4868" max="4869" width="15.1640625" style="117" customWidth="1"/>
    <col min="4870" max="4870" width="9.5" style="117" customWidth="1"/>
    <col min="4871" max="4871" width="14.1640625" style="117" customWidth="1"/>
    <col min="4872" max="4873" width="20.1640625" style="117" customWidth="1"/>
    <col min="4874" max="5120" width="9.33203125" style="117"/>
    <col min="5121" max="5121" width="28.33203125" style="117" customWidth="1"/>
    <col min="5122" max="5122" width="27" style="117" customWidth="1"/>
    <col min="5123" max="5123" width="13.83203125" style="117" customWidth="1"/>
    <col min="5124" max="5125" width="15.1640625" style="117" customWidth="1"/>
    <col min="5126" max="5126" width="9.5" style="117" customWidth="1"/>
    <col min="5127" max="5127" width="14.1640625" style="117" customWidth="1"/>
    <col min="5128" max="5129" width="20.1640625" style="117" customWidth="1"/>
    <col min="5130" max="5376" width="9.33203125" style="117"/>
    <col min="5377" max="5377" width="28.33203125" style="117" customWidth="1"/>
    <col min="5378" max="5378" width="27" style="117" customWidth="1"/>
    <col min="5379" max="5379" width="13.83203125" style="117" customWidth="1"/>
    <col min="5380" max="5381" width="15.1640625" style="117" customWidth="1"/>
    <col min="5382" max="5382" width="9.5" style="117" customWidth="1"/>
    <col min="5383" max="5383" width="14.1640625" style="117" customWidth="1"/>
    <col min="5384" max="5385" width="20.1640625" style="117" customWidth="1"/>
    <col min="5386" max="5632" width="9.33203125" style="117"/>
    <col min="5633" max="5633" width="28.33203125" style="117" customWidth="1"/>
    <col min="5634" max="5634" width="27" style="117" customWidth="1"/>
    <col min="5635" max="5635" width="13.83203125" style="117" customWidth="1"/>
    <col min="5636" max="5637" width="15.1640625" style="117" customWidth="1"/>
    <col min="5638" max="5638" width="9.5" style="117" customWidth="1"/>
    <col min="5639" max="5639" width="14.1640625" style="117" customWidth="1"/>
    <col min="5640" max="5641" width="20.1640625" style="117" customWidth="1"/>
    <col min="5642" max="5888" width="9.33203125" style="117"/>
    <col min="5889" max="5889" width="28.33203125" style="117" customWidth="1"/>
    <col min="5890" max="5890" width="27" style="117" customWidth="1"/>
    <col min="5891" max="5891" width="13.83203125" style="117" customWidth="1"/>
    <col min="5892" max="5893" width="15.1640625" style="117" customWidth="1"/>
    <col min="5894" max="5894" width="9.5" style="117" customWidth="1"/>
    <col min="5895" max="5895" width="14.1640625" style="117" customWidth="1"/>
    <col min="5896" max="5897" width="20.1640625" style="117" customWidth="1"/>
    <col min="5898" max="6144" width="9.33203125" style="117"/>
    <col min="6145" max="6145" width="28.33203125" style="117" customWidth="1"/>
    <col min="6146" max="6146" width="27" style="117" customWidth="1"/>
    <col min="6147" max="6147" width="13.83203125" style="117" customWidth="1"/>
    <col min="6148" max="6149" width="15.1640625" style="117" customWidth="1"/>
    <col min="6150" max="6150" width="9.5" style="117" customWidth="1"/>
    <col min="6151" max="6151" width="14.1640625" style="117" customWidth="1"/>
    <col min="6152" max="6153" width="20.1640625" style="117" customWidth="1"/>
    <col min="6154" max="6400" width="9.33203125" style="117"/>
    <col min="6401" max="6401" width="28.33203125" style="117" customWidth="1"/>
    <col min="6402" max="6402" width="27" style="117" customWidth="1"/>
    <col min="6403" max="6403" width="13.83203125" style="117" customWidth="1"/>
    <col min="6404" max="6405" width="15.1640625" style="117" customWidth="1"/>
    <col min="6406" max="6406" width="9.5" style="117" customWidth="1"/>
    <col min="6407" max="6407" width="14.1640625" style="117" customWidth="1"/>
    <col min="6408" max="6409" width="20.1640625" style="117" customWidth="1"/>
    <col min="6410" max="6656" width="9.33203125" style="117"/>
    <col min="6657" max="6657" width="28.33203125" style="117" customWidth="1"/>
    <col min="6658" max="6658" width="27" style="117" customWidth="1"/>
    <col min="6659" max="6659" width="13.83203125" style="117" customWidth="1"/>
    <col min="6660" max="6661" width="15.1640625" style="117" customWidth="1"/>
    <col min="6662" max="6662" width="9.5" style="117" customWidth="1"/>
    <col min="6663" max="6663" width="14.1640625" style="117" customWidth="1"/>
    <col min="6664" max="6665" width="20.1640625" style="117" customWidth="1"/>
    <col min="6666" max="6912" width="9.33203125" style="117"/>
    <col min="6913" max="6913" width="28.33203125" style="117" customWidth="1"/>
    <col min="6914" max="6914" width="27" style="117" customWidth="1"/>
    <col min="6915" max="6915" width="13.83203125" style="117" customWidth="1"/>
    <col min="6916" max="6917" width="15.1640625" style="117" customWidth="1"/>
    <col min="6918" max="6918" width="9.5" style="117" customWidth="1"/>
    <col min="6919" max="6919" width="14.1640625" style="117" customWidth="1"/>
    <col min="6920" max="6921" width="20.1640625" style="117" customWidth="1"/>
    <col min="6922" max="7168" width="9.33203125" style="117"/>
    <col min="7169" max="7169" width="28.33203125" style="117" customWidth="1"/>
    <col min="7170" max="7170" width="27" style="117" customWidth="1"/>
    <col min="7171" max="7171" width="13.83203125" style="117" customWidth="1"/>
    <col min="7172" max="7173" width="15.1640625" style="117" customWidth="1"/>
    <col min="7174" max="7174" width="9.5" style="117" customWidth="1"/>
    <col min="7175" max="7175" width="14.1640625" style="117" customWidth="1"/>
    <col min="7176" max="7177" width="20.1640625" style="117" customWidth="1"/>
    <col min="7178" max="7424" width="9.33203125" style="117"/>
    <col min="7425" max="7425" width="28.33203125" style="117" customWidth="1"/>
    <col min="7426" max="7426" width="27" style="117" customWidth="1"/>
    <col min="7427" max="7427" width="13.83203125" style="117" customWidth="1"/>
    <col min="7428" max="7429" width="15.1640625" style="117" customWidth="1"/>
    <col min="7430" max="7430" width="9.5" style="117" customWidth="1"/>
    <col min="7431" max="7431" width="14.1640625" style="117" customWidth="1"/>
    <col min="7432" max="7433" width="20.1640625" style="117" customWidth="1"/>
    <col min="7434" max="7680" width="9.33203125" style="117"/>
    <col min="7681" max="7681" width="28.33203125" style="117" customWidth="1"/>
    <col min="7682" max="7682" width="27" style="117" customWidth="1"/>
    <col min="7683" max="7683" width="13.83203125" style="117" customWidth="1"/>
    <col min="7684" max="7685" width="15.1640625" style="117" customWidth="1"/>
    <col min="7686" max="7686" width="9.5" style="117" customWidth="1"/>
    <col min="7687" max="7687" width="14.1640625" style="117" customWidth="1"/>
    <col min="7688" max="7689" width="20.1640625" style="117" customWidth="1"/>
    <col min="7690" max="7936" width="9.33203125" style="117"/>
    <col min="7937" max="7937" width="28.33203125" style="117" customWidth="1"/>
    <col min="7938" max="7938" width="27" style="117" customWidth="1"/>
    <col min="7939" max="7939" width="13.83203125" style="117" customWidth="1"/>
    <col min="7940" max="7941" width="15.1640625" style="117" customWidth="1"/>
    <col min="7942" max="7942" width="9.5" style="117" customWidth="1"/>
    <col min="7943" max="7943" width="14.1640625" style="117" customWidth="1"/>
    <col min="7944" max="7945" width="20.1640625" style="117" customWidth="1"/>
    <col min="7946" max="8192" width="9.33203125" style="117"/>
    <col min="8193" max="8193" width="28.33203125" style="117" customWidth="1"/>
    <col min="8194" max="8194" width="27" style="117" customWidth="1"/>
    <col min="8195" max="8195" width="13.83203125" style="117" customWidth="1"/>
    <col min="8196" max="8197" width="15.1640625" style="117" customWidth="1"/>
    <col min="8198" max="8198" width="9.5" style="117" customWidth="1"/>
    <col min="8199" max="8199" width="14.1640625" style="117" customWidth="1"/>
    <col min="8200" max="8201" width="20.1640625" style="117" customWidth="1"/>
    <col min="8202" max="8448" width="9.33203125" style="117"/>
    <col min="8449" max="8449" width="28.33203125" style="117" customWidth="1"/>
    <col min="8450" max="8450" width="27" style="117" customWidth="1"/>
    <col min="8451" max="8451" width="13.83203125" style="117" customWidth="1"/>
    <col min="8452" max="8453" width="15.1640625" style="117" customWidth="1"/>
    <col min="8454" max="8454" width="9.5" style="117" customWidth="1"/>
    <col min="8455" max="8455" width="14.1640625" style="117" customWidth="1"/>
    <col min="8456" max="8457" width="20.1640625" style="117" customWidth="1"/>
    <col min="8458" max="8704" width="9.33203125" style="117"/>
    <col min="8705" max="8705" width="28.33203125" style="117" customWidth="1"/>
    <col min="8706" max="8706" width="27" style="117" customWidth="1"/>
    <col min="8707" max="8707" width="13.83203125" style="117" customWidth="1"/>
    <col min="8708" max="8709" width="15.1640625" style="117" customWidth="1"/>
    <col min="8710" max="8710" width="9.5" style="117" customWidth="1"/>
    <col min="8711" max="8711" width="14.1640625" style="117" customWidth="1"/>
    <col min="8712" max="8713" width="20.1640625" style="117" customWidth="1"/>
    <col min="8714" max="8960" width="9.33203125" style="117"/>
    <col min="8961" max="8961" width="28.33203125" style="117" customWidth="1"/>
    <col min="8962" max="8962" width="27" style="117" customWidth="1"/>
    <col min="8963" max="8963" width="13.83203125" style="117" customWidth="1"/>
    <col min="8964" max="8965" width="15.1640625" style="117" customWidth="1"/>
    <col min="8966" max="8966" width="9.5" style="117" customWidth="1"/>
    <col min="8967" max="8967" width="14.1640625" style="117" customWidth="1"/>
    <col min="8968" max="8969" width="20.1640625" style="117" customWidth="1"/>
    <col min="8970" max="9216" width="9.33203125" style="117"/>
    <col min="9217" max="9217" width="28.33203125" style="117" customWidth="1"/>
    <col min="9218" max="9218" width="27" style="117" customWidth="1"/>
    <col min="9219" max="9219" width="13.83203125" style="117" customWidth="1"/>
    <col min="9220" max="9221" width="15.1640625" style="117" customWidth="1"/>
    <col min="9222" max="9222" width="9.5" style="117" customWidth="1"/>
    <col min="9223" max="9223" width="14.1640625" style="117" customWidth="1"/>
    <col min="9224" max="9225" width="20.1640625" style="117" customWidth="1"/>
    <col min="9226" max="9472" width="9.33203125" style="117"/>
    <col min="9473" max="9473" width="28.33203125" style="117" customWidth="1"/>
    <col min="9474" max="9474" width="27" style="117" customWidth="1"/>
    <col min="9475" max="9475" width="13.83203125" style="117" customWidth="1"/>
    <col min="9476" max="9477" width="15.1640625" style="117" customWidth="1"/>
    <col min="9478" max="9478" width="9.5" style="117" customWidth="1"/>
    <col min="9479" max="9479" width="14.1640625" style="117" customWidth="1"/>
    <col min="9480" max="9481" width="20.1640625" style="117" customWidth="1"/>
    <col min="9482" max="9728" width="9.33203125" style="117"/>
    <col min="9729" max="9729" width="28.33203125" style="117" customWidth="1"/>
    <col min="9730" max="9730" width="27" style="117" customWidth="1"/>
    <col min="9731" max="9731" width="13.83203125" style="117" customWidth="1"/>
    <col min="9732" max="9733" width="15.1640625" style="117" customWidth="1"/>
    <col min="9734" max="9734" width="9.5" style="117" customWidth="1"/>
    <col min="9735" max="9735" width="14.1640625" style="117" customWidth="1"/>
    <col min="9736" max="9737" width="20.1640625" style="117" customWidth="1"/>
    <col min="9738" max="9984" width="9.33203125" style="117"/>
    <col min="9985" max="9985" width="28.33203125" style="117" customWidth="1"/>
    <col min="9986" max="9986" width="27" style="117" customWidth="1"/>
    <col min="9987" max="9987" width="13.83203125" style="117" customWidth="1"/>
    <col min="9988" max="9989" width="15.1640625" style="117" customWidth="1"/>
    <col min="9990" max="9990" width="9.5" style="117" customWidth="1"/>
    <col min="9991" max="9991" width="14.1640625" style="117" customWidth="1"/>
    <col min="9992" max="9993" width="20.1640625" style="117" customWidth="1"/>
    <col min="9994" max="10240" width="9.33203125" style="117"/>
    <col min="10241" max="10241" width="28.33203125" style="117" customWidth="1"/>
    <col min="10242" max="10242" width="27" style="117" customWidth="1"/>
    <col min="10243" max="10243" width="13.83203125" style="117" customWidth="1"/>
    <col min="10244" max="10245" width="15.1640625" style="117" customWidth="1"/>
    <col min="10246" max="10246" width="9.5" style="117" customWidth="1"/>
    <col min="10247" max="10247" width="14.1640625" style="117" customWidth="1"/>
    <col min="10248" max="10249" width="20.1640625" style="117" customWidth="1"/>
    <col min="10250" max="10496" width="9.33203125" style="117"/>
    <col min="10497" max="10497" width="28.33203125" style="117" customWidth="1"/>
    <col min="10498" max="10498" width="27" style="117" customWidth="1"/>
    <col min="10499" max="10499" width="13.83203125" style="117" customWidth="1"/>
    <col min="10500" max="10501" width="15.1640625" style="117" customWidth="1"/>
    <col min="10502" max="10502" width="9.5" style="117" customWidth="1"/>
    <col min="10503" max="10503" width="14.1640625" style="117" customWidth="1"/>
    <col min="10504" max="10505" width="20.1640625" style="117" customWidth="1"/>
    <col min="10506" max="10752" width="9.33203125" style="117"/>
    <col min="10753" max="10753" width="28.33203125" style="117" customWidth="1"/>
    <col min="10754" max="10754" width="27" style="117" customWidth="1"/>
    <col min="10755" max="10755" width="13.83203125" style="117" customWidth="1"/>
    <col min="10756" max="10757" width="15.1640625" style="117" customWidth="1"/>
    <col min="10758" max="10758" width="9.5" style="117" customWidth="1"/>
    <col min="10759" max="10759" width="14.1640625" style="117" customWidth="1"/>
    <col min="10760" max="10761" width="20.1640625" style="117" customWidth="1"/>
    <col min="10762" max="11008" width="9.33203125" style="117"/>
    <col min="11009" max="11009" width="28.33203125" style="117" customWidth="1"/>
    <col min="11010" max="11010" width="27" style="117" customWidth="1"/>
    <col min="11011" max="11011" width="13.83203125" style="117" customWidth="1"/>
    <col min="11012" max="11013" width="15.1640625" style="117" customWidth="1"/>
    <col min="11014" max="11014" width="9.5" style="117" customWidth="1"/>
    <col min="11015" max="11015" width="14.1640625" style="117" customWidth="1"/>
    <col min="11016" max="11017" width="20.1640625" style="117" customWidth="1"/>
    <col min="11018" max="11264" width="9.33203125" style="117"/>
    <col min="11265" max="11265" width="28.33203125" style="117" customWidth="1"/>
    <col min="11266" max="11266" width="27" style="117" customWidth="1"/>
    <col min="11267" max="11267" width="13.83203125" style="117" customWidth="1"/>
    <col min="11268" max="11269" width="15.1640625" style="117" customWidth="1"/>
    <col min="11270" max="11270" width="9.5" style="117" customWidth="1"/>
    <col min="11271" max="11271" width="14.1640625" style="117" customWidth="1"/>
    <col min="11272" max="11273" width="20.1640625" style="117" customWidth="1"/>
    <col min="11274" max="11520" width="9.33203125" style="117"/>
    <col min="11521" max="11521" width="28.33203125" style="117" customWidth="1"/>
    <col min="11522" max="11522" width="27" style="117" customWidth="1"/>
    <col min="11523" max="11523" width="13.83203125" style="117" customWidth="1"/>
    <col min="11524" max="11525" width="15.1640625" style="117" customWidth="1"/>
    <col min="11526" max="11526" width="9.5" style="117" customWidth="1"/>
    <col min="11527" max="11527" width="14.1640625" style="117" customWidth="1"/>
    <col min="11528" max="11529" width="20.1640625" style="117" customWidth="1"/>
    <col min="11530" max="11776" width="9.33203125" style="117"/>
    <col min="11777" max="11777" width="28.33203125" style="117" customWidth="1"/>
    <col min="11778" max="11778" width="27" style="117" customWidth="1"/>
    <col min="11779" max="11779" width="13.83203125" style="117" customWidth="1"/>
    <col min="11780" max="11781" width="15.1640625" style="117" customWidth="1"/>
    <col min="11782" max="11782" width="9.5" style="117" customWidth="1"/>
    <col min="11783" max="11783" width="14.1640625" style="117" customWidth="1"/>
    <col min="11784" max="11785" width="20.1640625" style="117" customWidth="1"/>
    <col min="11786" max="12032" width="9.33203125" style="117"/>
    <col min="12033" max="12033" width="28.33203125" style="117" customWidth="1"/>
    <col min="12034" max="12034" width="27" style="117" customWidth="1"/>
    <col min="12035" max="12035" width="13.83203125" style="117" customWidth="1"/>
    <col min="12036" max="12037" width="15.1640625" style="117" customWidth="1"/>
    <col min="12038" max="12038" width="9.5" style="117" customWidth="1"/>
    <col min="12039" max="12039" width="14.1640625" style="117" customWidth="1"/>
    <col min="12040" max="12041" width="20.1640625" style="117" customWidth="1"/>
    <col min="12042" max="12288" width="9.33203125" style="117"/>
    <col min="12289" max="12289" width="28.33203125" style="117" customWidth="1"/>
    <col min="12290" max="12290" width="27" style="117" customWidth="1"/>
    <col min="12291" max="12291" width="13.83203125" style="117" customWidth="1"/>
    <col min="12292" max="12293" width="15.1640625" style="117" customWidth="1"/>
    <col min="12294" max="12294" width="9.5" style="117" customWidth="1"/>
    <col min="12295" max="12295" width="14.1640625" style="117" customWidth="1"/>
    <col min="12296" max="12297" width="20.1640625" style="117" customWidth="1"/>
    <col min="12298" max="12544" width="9.33203125" style="117"/>
    <col min="12545" max="12545" width="28.33203125" style="117" customWidth="1"/>
    <col min="12546" max="12546" width="27" style="117" customWidth="1"/>
    <col min="12547" max="12547" width="13.83203125" style="117" customWidth="1"/>
    <col min="12548" max="12549" width="15.1640625" style="117" customWidth="1"/>
    <col min="12550" max="12550" width="9.5" style="117" customWidth="1"/>
    <col min="12551" max="12551" width="14.1640625" style="117" customWidth="1"/>
    <col min="12552" max="12553" width="20.1640625" style="117" customWidth="1"/>
    <col min="12554" max="12800" width="9.33203125" style="117"/>
    <col min="12801" max="12801" width="28.33203125" style="117" customWidth="1"/>
    <col min="12802" max="12802" width="27" style="117" customWidth="1"/>
    <col min="12803" max="12803" width="13.83203125" style="117" customWidth="1"/>
    <col min="12804" max="12805" width="15.1640625" style="117" customWidth="1"/>
    <col min="12806" max="12806" width="9.5" style="117" customWidth="1"/>
    <col min="12807" max="12807" width="14.1640625" style="117" customWidth="1"/>
    <col min="12808" max="12809" width="20.1640625" style="117" customWidth="1"/>
    <col min="12810" max="13056" width="9.33203125" style="117"/>
    <col min="13057" max="13057" width="28.33203125" style="117" customWidth="1"/>
    <col min="13058" max="13058" width="27" style="117" customWidth="1"/>
    <col min="13059" max="13059" width="13.83203125" style="117" customWidth="1"/>
    <col min="13060" max="13061" width="15.1640625" style="117" customWidth="1"/>
    <col min="13062" max="13062" width="9.5" style="117" customWidth="1"/>
    <col min="13063" max="13063" width="14.1640625" style="117" customWidth="1"/>
    <col min="13064" max="13065" width="20.1640625" style="117" customWidth="1"/>
    <col min="13066" max="13312" width="9.33203125" style="117"/>
    <col min="13313" max="13313" width="28.33203125" style="117" customWidth="1"/>
    <col min="13314" max="13314" width="27" style="117" customWidth="1"/>
    <col min="13315" max="13315" width="13.83203125" style="117" customWidth="1"/>
    <col min="13316" max="13317" width="15.1640625" style="117" customWidth="1"/>
    <col min="13318" max="13318" width="9.5" style="117" customWidth="1"/>
    <col min="13319" max="13319" width="14.1640625" style="117" customWidth="1"/>
    <col min="13320" max="13321" width="20.1640625" style="117" customWidth="1"/>
    <col min="13322" max="13568" width="9.33203125" style="117"/>
    <col min="13569" max="13569" width="28.33203125" style="117" customWidth="1"/>
    <col min="13570" max="13570" width="27" style="117" customWidth="1"/>
    <col min="13571" max="13571" width="13.83203125" style="117" customWidth="1"/>
    <col min="13572" max="13573" width="15.1640625" style="117" customWidth="1"/>
    <col min="13574" max="13574" width="9.5" style="117" customWidth="1"/>
    <col min="13575" max="13575" width="14.1640625" style="117" customWidth="1"/>
    <col min="13576" max="13577" width="20.1640625" style="117" customWidth="1"/>
    <col min="13578" max="13824" width="9.33203125" style="117"/>
    <col min="13825" max="13825" width="28.33203125" style="117" customWidth="1"/>
    <col min="13826" max="13826" width="27" style="117" customWidth="1"/>
    <col min="13827" max="13827" width="13.83203125" style="117" customWidth="1"/>
    <col min="13828" max="13829" width="15.1640625" style="117" customWidth="1"/>
    <col min="13830" max="13830" width="9.5" style="117" customWidth="1"/>
    <col min="13831" max="13831" width="14.1640625" style="117" customWidth="1"/>
    <col min="13832" max="13833" width="20.1640625" style="117" customWidth="1"/>
    <col min="13834" max="14080" width="9.33203125" style="117"/>
    <col min="14081" max="14081" width="28.33203125" style="117" customWidth="1"/>
    <col min="14082" max="14082" width="27" style="117" customWidth="1"/>
    <col min="14083" max="14083" width="13.83203125" style="117" customWidth="1"/>
    <col min="14084" max="14085" width="15.1640625" style="117" customWidth="1"/>
    <col min="14086" max="14086" width="9.5" style="117" customWidth="1"/>
    <col min="14087" max="14087" width="14.1640625" style="117" customWidth="1"/>
    <col min="14088" max="14089" width="20.1640625" style="117" customWidth="1"/>
    <col min="14090" max="14336" width="9.33203125" style="117"/>
    <col min="14337" max="14337" width="28.33203125" style="117" customWidth="1"/>
    <col min="14338" max="14338" width="27" style="117" customWidth="1"/>
    <col min="14339" max="14339" width="13.83203125" style="117" customWidth="1"/>
    <col min="14340" max="14341" width="15.1640625" style="117" customWidth="1"/>
    <col min="14342" max="14342" width="9.5" style="117" customWidth="1"/>
    <col min="14343" max="14343" width="14.1640625" style="117" customWidth="1"/>
    <col min="14344" max="14345" width="20.1640625" style="117" customWidth="1"/>
    <col min="14346" max="14592" width="9.33203125" style="117"/>
    <col min="14593" max="14593" width="28.33203125" style="117" customWidth="1"/>
    <col min="14594" max="14594" width="27" style="117" customWidth="1"/>
    <col min="14595" max="14595" width="13.83203125" style="117" customWidth="1"/>
    <col min="14596" max="14597" width="15.1640625" style="117" customWidth="1"/>
    <col min="14598" max="14598" width="9.5" style="117" customWidth="1"/>
    <col min="14599" max="14599" width="14.1640625" style="117" customWidth="1"/>
    <col min="14600" max="14601" width="20.1640625" style="117" customWidth="1"/>
    <col min="14602" max="14848" width="9.33203125" style="117"/>
    <col min="14849" max="14849" width="28.33203125" style="117" customWidth="1"/>
    <col min="14850" max="14850" width="27" style="117" customWidth="1"/>
    <col min="14851" max="14851" width="13.83203125" style="117" customWidth="1"/>
    <col min="14852" max="14853" width="15.1640625" style="117" customWidth="1"/>
    <col min="14854" max="14854" width="9.5" style="117" customWidth="1"/>
    <col min="14855" max="14855" width="14.1640625" style="117" customWidth="1"/>
    <col min="14856" max="14857" width="20.1640625" style="117" customWidth="1"/>
    <col min="14858" max="15104" width="9.33203125" style="117"/>
    <col min="15105" max="15105" width="28.33203125" style="117" customWidth="1"/>
    <col min="15106" max="15106" width="27" style="117" customWidth="1"/>
    <col min="15107" max="15107" width="13.83203125" style="117" customWidth="1"/>
    <col min="15108" max="15109" width="15.1640625" style="117" customWidth="1"/>
    <col min="15110" max="15110" width="9.5" style="117" customWidth="1"/>
    <col min="15111" max="15111" width="14.1640625" style="117" customWidth="1"/>
    <col min="15112" max="15113" width="20.1640625" style="117" customWidth="1"/>
    <col min="15114" max="15360" width="9.33203125" style="117"/>
    <col min="15361" max="15361" width="28.33203125" style="117" customWidth="1"/>
    <col min="15362" max="15362" width="27" style="117" customWidth="1"/>
    <col min="15363" max="15363" width="13.83203125" style="117" customWidth="1"/>
    <col min="15364" max="15365" width="15.1640625" style="117" customWidth="1"/>
    <col min="15366" max="15366" width="9.5" style="117" customWidth="1"/>
    <col min="15367" max="15367" width="14.1640625" style="117" customWidth="1"/>
    <col min="15368" max="15369" width="20.1640625" style="117" customWidth="1"/>
    <col min="15370" max="15616" width="9.33203125" style="117"/>
    <col min="15617" max="15617" width="28.33203125" style="117" customWidth="1"/>
    <col min="15618" max="15618" width="27" style="117" customWidth="1"/>
    <col min="15619" max="15619" width="13.83203125" style="117" customWidth="1"/>
    <col min="15620" max="15621" width="15.1640625" style="117" customWidth="1"/>
    <col min="15622" max="15622" width="9.5" style="117" customWidth="1"/>
    <col min="15623" max="15623" width="14.1640625" style="117" customWidth="1"/>
    <col min="15624" max="15625" width="20.1640625" style="117" customWidth="1"/>
    <col min="15626" max="15872" width="9.33203125" style="117"/>
    <col min="15873" max="15873" width="28.33203125" style="117" customWidth="1"/>
    <col min="15874" max="15874" width="27" style="117" customWidth="1"/>
    <col min="15875" max="15875" width="13.83203125" style="117" customWidth="1"/>
    <col min="15876" max="15877" width="15.1640625" style="117" customWidth="1"/>
    <col min="15878" max="15878" width="9.5" style="117" customWidth="1"/>
    <col min="15879" max="15879" width="14.1640625" style="117" customWidth="1"/>
    <col min="15880" max="15881" width="20.1640625" style="117" customWidth="1"/>
    <col min="15882" max="16128" width="9.33203125" style="117"/>
    <col min="16129" max="16129" width="28.33203125" style="117" customWidth="1"/>
    <col min="16130" max="16130" width="27" style="117" customWidth="1"/>
    <col min="16131" max="16131" width="13.83203125" style="117" customWidth="1"/>
    <col min="16132" max="16133" width="15.1640625" style="117" customWidth="1"/>
    <col min="16134" max="16134" width="9.5" style="117" customWidth="1"/>
    <col min="16135" max="16135" width="14.1640625" style="117" customWidth="1"/>
    <col min="16136" max="16137" width="20.1640625" style="117" customWidth="1"/>
    <col min="16138" max="16384" width="9.33203125" style="117"/>
  </cols>
  <sheetData>
    <row r="1" spans="1:9" x14ac:dyDescent="0.2">
      <c r="A1" s="116"/>
      <c r="C1" s="116"/>
      <c r="D1" s="116"/>
      <c r="E1" s="116"/>
      <c r="F1" s="116"/>
      <c r="G1" s="116"/>
      <c r="H1" s="116"/>
      <c r="I1" s="116"/>
    </row>
    <row r="2" spans="1:9" x14ac:dyDescent="0.2">
      <c r="A2" s="118"/>
      <c r="B2" s="119"/>
      <c r="C2" s="118">
        <v>2014</v>
      </c>
      <c r="D2" s="118">
        <v>2014</v>
      </c>
      <c r="E2" s="118">
        <v>2015</v>
      </c>
      <c r="F2" s="118">
        <v>2015</v>
      </c>
      <c r="G2" s="118">
        <v>2016</v>
      </c>
      <c r="H2" s="118" t="s">
        <v>520</v>
      </c>
      <c r="I2" s="118">
        <v>2016</v>
      </c>
    </row>
    <row r="3" spans="1:9" x14ac:dyDescent="0.2">
      <c r="A3" s="120"/>
      <c r="C3" s="118"/>
      <c r="D3" s="118"/>
      <c r="E3" s="118"/>
      <c r="F3" s="118"/>
      <c r="G3" s="118"/>
      <c r="H3" s="118"/>
      <c r="I3" s="118"/>
    </row>
    <row r="4" spans="1:9" x14ac:dyDescent="0.2">
      <c r="A4" s="120"/>
      <c r="B4" s="119"/>
      <c r="C4" s="121" t="s">
        <v>521</v>
      </c>
      <c r="D4" s="121" t="s">
        <v>522</v>
      </c>
      <c r="E4" s="121" t="s">
        <v>523</v>
      </c>
      <c r="F4" s="121" t="s">
        <v>522</v>
      </c>
      <c r="G4" s="121" t="s">
        <v>524</v>
      </c>
      <c r="H4" s="121" t="s">
        <v>522</v>
      </c>
      <c r="I4" s="121" t="s">
        <v>525</v>
      </c>
    </row>
    <row r="5" spans="1:9" ht="13.5" thickBot="1" x14ac:dyDescent="0.25">
      <c r="A5" s="122" t="s">
        <v>526</v>
      </c>
      <c r="B5" s="119"/>
      <c r="C5" s="118"/>
      <c r="D5" s="118"/>
      <c r="E5" s="118"/>
      <c r="F5" s="118"/>
      <c r="G5" s="118"/>
      <c r="H5" s="118"/>
      <c r="I5" s="123"/>
    </row>
    <row r="6" spans="1:9" x14ac:dyDescent="0.2">
      <c r="A6" s="124" t="s">
        <v>526</v>
      </c>
      <c r="B6" s="125" t="s">
        <v>527</v>
      </c>
      <c r="C6" s="118">
        <v>2527</v>
      </c>
      <c r="D6" s="118">
        <v>723</v>
      </c>
      <c r="E6" s="118">
        <v>2243</v>
      </c>
      <c r="F6" s="118">
        <v>610</v>
      </c>
      <c r="G6" s="118">
        <v>731</v>
      </c>
      <c r="H6" s="126">
        <v>255</v>
      </c>
      <c r="I6" s="127">
        <v>15</v>
      </c>
    </row>
    <row r="7" spans="1:9" x14ac:dyDescent="0.2">
      <c r="A7" s="124" t="s">
        <v>526</v>
      </c>
      <c r="B7" s="125" t="s">
        <v>528</v>
      </c>
      <c r="C7" s="118">
        <v>2744</v>
      </c>
      <c r="D7" s="118">
        <v>804</v>
      </c>
      <c r="E7" s="118">
        <v>2343</v>
      </c>
      <c r="F7" s="118">
        <v>956</v>
      </c>
      <c r="G7" s="118">
        <v>968</v>
      </c>
      <c r="H7" s="126">
        <v>395</v>
      </c>
      <c r="I7" s="128">
        <v>16</v>
      </c>
    </row>
    <row r="8" spans="1:9" x14ac:dyDescent="0.2">
      <c r="A8" s="124" t="s">
        <v>526</v>
      </c>
      <c r="B8" s="125" t="s">
        <v>529</v>
      </c>
      <c r="C8" s="118">
        <v>2127</v>
      </c>
      <c r="D8" s="118">
        <v>751</v>
      </c>
      <c r="E8" s="118">
        <v>1836</v>
      </c>
      <c r="F8" s="118">
        <v>721</v>
      </c>
      <c r="G8" s="118">
        <v>729</v>
      </c>
      <c r="H8" s="126">
        <v>275</v>
      </c>
      <c r="I8" s="128">
        <v>21</v>
      </c>
    </row>
    <row r="9" spans="1:9" x14ac:dyDescent="0.2">
      <c r="A9" s="124" t="s">
        <v>526</v>
      </c>
      <c r="B9" s="125" t="s">
        <v>530</v>
      </c>
      <c r="C9" s="118">
        <v>2216</v>
      </c>
      <c r="D9" s="118">
        <v>550</v>
      </c>
      <c r="E9" s="118">
        <v>1530</v>
      </c>
      <c r="F9" s="118">
        <v>533</v>
      </c>
      <c r="G9" s="118">
        <v>576</v>
      </c>
      <c r="H9" s="126">
        <v>220</v>
      </c>
      <c r="I9" s="128">
        <v>16</v>
      </c>
    </row>
    <row r="10" spans="1:9" x14ac:dyDescent="0.2">
      <c r="A10" s="124" t="s">
        <v>526</v>
      </c>
      <c r="B10" s="124" t="s">
        <v>531</v>
      </c>
      <c r="C10" s="118">
        <v>3805</v>
      </c>
      <c r="D10" s="118">
        <v>1088</v>
      </c>
      <c r="E10" s="118">
        <v>3271</v>
      </c>
      <c r="F10" s="118">
        <v>1293</v>
      </c>
      <c r="G10" s="118">
        <v>1182</v>
      </c>
      <c r="H10" s="126">
        <v>525</v>
      </c>
      <c r="I10" s="128">
        <v>26</v>
      </c>
    </row>
    <row r="11" spans="1:9" x14ac:dyDescent="0.2">
      <c r="A11" s="124" t="s">
        <v>526</v>
      </c>
      <c r="B11" s="124" t="s">
        <v>532</v>
      </c>
      <c r="C11" s="118">
        <v>2614</v>
      </c>
      <c r="D11" s="118">
        <v>671</v>
      </c>
      <c r="E11" s="118">
        <v>2320</v>
      </c>
      <c r="F11" s="118">
        <v>647</v>
      </c>
      <c r="G11" s="118">
        <v>954</v>
      </c>
      <c r="H11" s="126">
        <v>282</v>
      </c>
      <c r="I11" s="128">
        <v>18</v>
      </c>
    </row>
    <row r="12" spans="1:9" x14ac:dyDescent="0.2">
      <c r="A12" s="124" t="s">
        <v>526</v>
      </c>
      <c r="B12" s="124" t="s">
        <v>533</v>
      </c>
      <c r="C12" s="118">
        <v>3399</v>
      </c>
      <c r="D12" s="118">
        <v>1246</v>
      </c>
      <c r="E12" s="118">
        <v>2715</v>
      </c>
      <c r="F12" s="118">
        <v>1276</v>
      </c>
      <c r="G12" s="118">
        <v>878</v>
      </c>
      <c r="H12" s="126">
        <v>529</v>
      </c>
      <c r="I12" s="128">
        <v>27</v>
      </c>
    </row>
    <row r="13" spans="1:9" x14ac:dyDescent="0.2">
      <c r="A13" s="124" t="s">
        <v>526</v>
      </c>
      <c r="B13" s="124" t="s">
        <v>534</v>
      </c>
      <c r="C13" s="118">
        <v>2762</v>
      </c>
      <c r="D13" s="118">
        <v>951</v>
      </c>
      <c r="E13" s="118">
        <v>2250</v>
      </c>
      <c r="F13" s="118">
        <v>1053</v>
      </c>
      <c r="G13" s="118">
        <v>722</v>
      </c>
      <c r="H13" s="126">
        <v>472</v>
      </c>
      <c r="I13" s="128">
        <v>19</v>
      </c>
    </row>
    <row r="14" spans="1:9" x14ac:dyDescent="0.2">
      <c r="A14" s="124" t="s">
        <v>526</v>
      </c>
      <c r="B14" s="124" t="s">
        <v>535</v>
      </c>
      <c r="C14" s="118">
        <v>2460</v>
      </c>
      <c r="D14" s="118">
        <v>763</v>
      </c>
      <c r="E14" s="118">
        <v>2172</v>
      </c>
      <c r="F14" s="118">
        <v>797</v>
      </c>
      <c r="G14" s="118">
        <v>835</v>
      </c>
      <c r="H14" s="126">
        <v>386</v>
      </c>
      <c r="I14" s="128">
        <v>17</v>
      </c>
    </row>
    <row r="15" spans="1:9" x14ac:dyDescent="0.2">
      <c r="A15" s="129"/>
      <c r="B15" s="124"/>
      <c r="C15" s="118"/>
      <c r="D15" s="118"/>
      <c r="E15" s="118"/>
      <c r="F15" s="118"/>
      <c r="G15" s="118"/>
      <c r="H15" s="126"/>
      <c r="I15" s="128"/>
    </row>
    <row r="16" spans="1:9" x14ac:dyDescent="0.2">
      <c r="A16" s="122" t="s">
        <v>536</v>
      </c>
      <c r="B16" s="124"/>
      <c r="C16" s="118"/>
      <c r="D16" s="118"/>
      <c r="E16" s="118"/>
      <c r="F16" s="118"/>
      <c r="G16" s="118"/>
      <c r="H16" s="126"/>
      <c r="I16" s="128"/>
    </row>
    <row r="17" spans="1:9" x14ac:dyDescent="0.2">
      <c r="A17" s="124" t="s">
        <v>536</v>
      </c>
      <c r="B17" s="124" t="s">
        <v>537</v>
      </c>
      <c r="C17" s="118">
        <v>1324</v>
      </c>
      <c r="D17" s="118">
        <v>467</v>
      </c>
      <c r="E17" s="118">
        <v>986</v>
      </c>
      <c r="F17" s="118">
        <v>429</v>
      </c>
      <c r="G17" s="118">
        <v>354</v>
      </c>
      <c r="H17" s="126">
        <v>184</v>
      </c>
      <c r="I17" s="128">
        <v>8</v>
      </c>
    </row>
    <row r="18" spans="1:9" x14ac:dyDescent="0.2">
      <c r="A18" s="124" t="s">
        <v>536</v>
      </c>
      <c r="B18" s="124" t="s">
        <v>538</v>
      </c>
      <c r="C18" s="118">
        <v>1630</v>
      </c>
      <c r="D18" s="118">
        <v>575</v>
      </c>
      <c r="E18" s="118">
        <v>1263</v>
      </c>
      <c r="F18" s="118">
        <v>529</v>
      </c>
      <c r="G18" s="118">
        <v>420</v>
      </c>
      <c r="H18" s="126">
        <v>224</v>
      </c>
      <c r="I18" s="128">
        <v>16</v>
      </c>
    </row>
    <row r="19" spans="1:9" x14ac:dyDescent="0.2">
      <c r="A19" s="124" t="s">
        <v>536</v>
      </c>
      <c r="B19" s="124" t="s">
        <v>539</v>
      </c>
      <c r="C19" s="118">
        <v>1236</v>
      </c>
      <c r="D19" s="118">
        <v>575</v>
      </c>
      <c r="E19" s="118">
        <v>937</v>
      </c>
      <c r="F19" s="118">
        <v>504</v>
      </c>
      <c r="G19" s="118">
        <v>259</v>
      </c>
      <c r="H19" s="126">
        <v>200</v>
      </c>
      <c r="I19" s="128">
        <v>12</v>
      </c>
    </row>
    <row r="20" spans="1:9" x14ac:dyDescent="0.2">
      <c r="A20" s="124" t="s">
        <v>536</v>
      </c>
      <c r="B20" s="124" t="s">
        <v>540</v>
      </c>
      <c r="C20" s="118">
        <v>1363</v>
      </c>
      <c r="D20" s="118">
        <v>426</v>
      </c>
      <c r="E20" s="118">
        <v>1128</v>
      </c>
      <c r="F20" s="118">
        <v>470</v>
      </c>
      <c r="G20" s="118">
        <v>474</v>
      </c>
      <c r="H20" s="126">
        <v>249</v>
      </c>
      <c r="I20" s="128">
        <v>10</v>
      </c>
    </row>
    <row r="21" spans="1:9" x14ac:dyDescent="0.2">
      <c r="A21" s="124" t="s">
        <v>536</v>
      </c>
      <c r="B21" s="124" t="s">
        <v>541</v>
      </c>
      <c r="C21" s="118">
        <v>1640</v>
      </c>
      <c r="D21" s="118">
        <v>541</v>
      </c>
      <c r="E21" s="118">
        <v>1451</v>
      </c>
      <c r="F21" s="118">
        <v>581</v>
      </c>
      <c r="G21" s="118">
        <v>577</v>
      </c>
      <c r="H21" s="126">
        <v>263</v>
      </c>
      <c r="I21" s="128">
        <v>12</v>
      </c>
    </row>
    <row r="22" spans="1:9" x14ac:dyDescent="0.2">
      <c r="A22" s="124" t="s">
        <v>536</v>
      </c>
      <c r="B22" s="124" t="s">
        <v>542</v>
      </c>
      <c r="C22" s="118">
        <v>1959</v>
      </c>
      <c r="D22" s="118">
        <v>723</v>
      </c>
      <c r="E22" s="118">
        <v>1649</v>
      </c>
      <c r="F22" s="118">
        <v>708</v>
      </c>
      <c r="G22" s="118">
        <v>522</v>
      </c>
      <c r="H22" s="126">
        <v>309</v>
      </c>
      <c r="I22" s="128">
        <v>18</v>
      </c>
    </row>
    <row r="23" spans="1:9" x14ac:dyDescent="0.2">
      <c r="A23" s="124" t="s">
        <v>536</v>
      </c>
      <c r="B23" s="124" t="s">
        <v>543</v>
      </c>
      <c r="C23" s="118">
        <v>2273</v>
      </c>
      <c r="D23" s="118">
        <v>837</v>
      </c>
      <c r="E23" s="118">
        <v>1849</v>
      </c>
      <c r="F23" s="118">
        <v>939</v>
      </c>
      <c r="G23" s="118">
        <v>510</v>
      </c>
      <c r="H23" s="126">
        <v>340</v>
      </c>
      <c r="I23" s="128">
        <v>14</v>
      </c>
    </row>
    <row r="24" spans="1:9" x14ac:dyDescent="0.2">
      <c r="A24" s="124" t="s">
        <v>536</v>
      </c>
      <c r="B24" s="124" t="s">
        <v>544</v>
      </c>
      <c r="C24" s="118">
        <v>1368</v>
      </c>
      <c r="D24" s="118">
        <v>596</v>
      </c>
      <c r="E24" s="118">
        <v>843</v>
      </c>
      <c r="F24" s="118">
        <v>524</v>
      </c>
      <c r="G24" s="118">
        <v>215</v>
      </c>
      <c r="H24" s="126">
        <v>217</v>
      </c>
      <c r="I24" s="128">
        <v>11</v>
      </c>
    </row>
    <row r="25" spans="1:9" x14ac:dyDescent="0.2">
      <c r="A25" s="124"/>
      <c r="B25" s="124"/>
      <c r="C25" s="118"/>
      <c r="D25" s="118"/>
      <c r="E25" s="118"/>
      <c r="F25" s="118"/>
      <c r="G25" s="118"/>
      <c r="H25" s="126"/>
      <c r="I25" s="128"/>
    </row>
    <row r="26" spans="1:9" x14ac:dyDescent="0.2">
      <c r="A26" s="122" t="s">
        <v>545</v>
      </c>
      <c r="B26" s="124"/>
      <c r="C26" s="118"/>
      <c r="D26" s="118"/>
      <c r="E26" s="118"/>
      <c r="F26" s="118"/>
      <c r="G26" s="118"/>
      <c r="H26" s="126"/>
      <c r="I26" s="128"/>
    </row>
    <row r="27" spans="1:9" x14ac:dyDescent="0.2">
      <c r="A27" s="124" t="s">
        <v>545</v>
      </c>
      <c r="B27" s="124" t="s">
        <v>546</v>
      </c>
      <c r="C27" s="118">
        <v>1523</v>
      </c>
      <c r="D27" s="118">
        <v>510</v>
      </c>
      <c r="E27" s="118">
        <v>1130</v>
      </c>
      <c r="F27" s="118">
        <v>524</v>
      </c>
      <c r="G27" s="118">
        <v>409</v>
      </c>
      <c r="H27" s="126">
        <v>202</v>
      </c>
      <c r="I27" s="128">
        <v>12</v>
      </c>
    </row>
    <row r="28" spans="1:9" x14ac:dyDescent="0.2">
      <c r="A28" s="124" t="s">
        <v>545</v>
      </c>
      <c r="B28" s="124" t="s">
        <v>547</v>
      </c>
      <c r="C28" s="118">
        <v>2454</v>
      </c>
      <c r="D28" s="118">
        <v>664</v>
      </c>
      <c r="E28" s="118">
        <v>2315</v>
      </c>
      <c r="F28" s="118">
        <v>640</v>
      </c>
      <c r="G28" s="118">
        <v>775</v>
      </c>
      <c r="H28" s="126">
        <v>213</v>
      </c>
      <c r="I28" s="128">
        <v>15</v>
      </c>
    </row>
    <row r="29" spans="1:9" x14ac:dyDescent="0.2">
      <c r="A29" s="124" t="s">
        <v>545</v>
      </c>
      <c r="B29" s="124" t="s">
        <v>548</v>
      </c>
      <c r="C29" s="118">
        <v>2468</v>
      </c>
      <c r="D29" s="118">
        <v>817</v>
      </c>
      <c r="E29" s="118">
        <v>2540</v>
      </c>
      <c r="F29" s="118">
        <v>785</v>
      </c>
      <c r="G29" s="118">
        <v>828</v>
      </c>
      <c r="H29" s="126">
        <v>267</v>
      </c>
      <c r="I29" s="128">
        <v>12</v>
      </c>
    </row>
    <row r="30" spans="1:9" x14ac:dyDescent="0.2">
      <c r="A30" s="124" t="s">
        <v>545</v>
      </c>
      <c r="B30" s="124" t="s">
        <v>549</v>
      </c>
      <c r="C30" s="118">
        <v>1941</v>
      </c>
      <c r="D30" s="118">
        <v>575</v>
      </c>
      <c r="E30" s="118">
        <v>1458</v>
      </c>
      <c r="F30" s="118">
        <v>609</v>
      </c>
      <c r="G30" s="118">
        <v>567</v>
      </c>
      <c r="H30" s="126">
        <v>235</v>
      </c>
      <c r="I30" s="128">
        <v>14</v>
      </c>
    </row>
    <row r="31" spans="1:9" x14ac:dyDescent="0.2">
      <c r="A31" s="124" t="s">
        <v>545</v>
      </c>
      <c r="B31" s="124" t="s">
        <v>550</v>
      </c>
      <c r="C31" s="118">
        <v>1908</v>
      </c>
      <c r="D31" s="118">
        <v>342</v>
      </c>
      <c r="E31" s="118">
        <v>1622</v>
      </c>
      <c r="F31" s="118">
        <v>345</v>
      </c>
      <c r="G31" s="118">
        <v>594</v>
      </c>
      <c r="H31" s="126">
        <v>142</v>
      </c>
      <c r="I31" s="128">
        <v>19</v>
      </c>
    </row>
    <row r="32" spans="1:9" x14ac:dyDescent="0.2">
      <c r="A32" s="124" t="s">
        <v>545</v>
      </c>
      <c r="B32" s="124" t="s">
        <v>551</v>
      </c>
      <c r="C32" s="118">
        <v>2703</v>
      </c>
      <c r="D32" s="118">
        <v>683</v>
      </c>
      <c r="E32" s="118">
        <v>2328</v>
      </c>
      <c r="F32" s="118">
        <v>680</v>
      </c>
      <c r="G32" s="118">
        <v>863</v>
      </c>
      <c r="H32" s="126">
        <v>192</v>
      </c>
      <c r="I32" s="128">
        <v>24</v>
      </c>
    </row>
    <row r="33" spans="1:9" x14ac:dyDescent="0.2">
      <c r="A33" s="124" t="s">
        <v>545</v>
      </c>
      <c r="B33" s="124" t="s">
        <v>552</v>
      </c>
      <c r="C33" s="118">
        <v>2195</v>
      </c>
      <c r="D33" s="118">
        <v>822</v>
      </c>
      <c r="E33" s="118">
        <v>2021</v>
      </c>
      <c r="F33" s="118">
        <v>805</v>
      </c>
      <c r="G33" s="118">
        <v>818</v>
      </c>
      <c r="H33" s="126">
        <v>277</v>
      </c>
      <c r="I33" s="128">
        <v>14</v>
      </c>
    </row>
    <row r="34" spans="1:9" x14ac:dyDescent="0.2">
      <c r="A34" s="124" t="s">
        <v>545</v>
      </c>
      <c r="B34" s="124" t="s">
        <v>553</v>
      </c>
      <c r="C34" s="118">
        <v>1953</v>
      </c>
      <c r="D34" s="118">
        <v>541</v>
      </c>
      <c r="E34" s="118">
        <v>1702</v>
      </c>
      <c r="F34" s="118">
        <v>518</v>
      </c>
      <c r="G34" s="118">
        <v>633</v>
      </c>
      <c r="H34" s="126">
        <v>237</v>
      </c>
      <c r="I34" s="128">
        <v>15</v>
      </c>
    </row>
    <row r="35" spans="1:9" x14ac:dyDescent="0.2">
      <c r="A35" s="124"/>
      <c r="B35" s="124"/>
      <c r="C35" s="118"/>
      <c r="D35" s="118"/>
      <c r="E35" s="118"/>
      <c r="F35" s="118"/>
      <c r="G35" s="118"/>
      <c r="H35" s="126"/>
      <c r="I35" s="128"/>
    </row>
    <row r="36" spans="1:9" x14ac:dyDescent="0.2">
      <c r="A36" s="124"/>
      <c r="B36" s="124"/>
      <c r="C36" s="118"/>
      <c r="D36" s="118"/>
      <c r="E36" s="118"/>
      <c r="F36" s="118"/>
      <c r="G36" s="118"/>
      <c r="H36" s="126"/>
      <c r="I36" s="128"/>
    </row>
    <row r="37" spans="1:9" x14ac:dyDescent="0.2">
      <c r="A37" s="122" t="s">
        <v>554</v>
      </c>
      <c r="B37" s="124"/>
      <c r="C37" s="118"/>
      <c r="D37" s="118"/>
      <c r="E37" s="118"/>
      <c r="F37" s="118"/>
      <c r="G37" s="118"/>
      <c r="H37" s="126"/>
      <c r="I37" s="128"/>
    </row>
    <row r="38" spans="1:9" x14ac:dyDescent="0.2">
      <c r="A38" s="124" t="s">
        <v>554</v>
      </c>
      <c r="B38" s="124" t="s">
        <v>555</v>
      </c>
      <c r="C38" s="118">
        <v>1402</v>
      </c>
      <c r="D38" s="118">
        <v>565</v>
      </c>
      <c r="E38" s="118">
        <v>976</v>
      </c>
      <c r="F38" s="118">
        <v>564</v>
      </c>
      <c r="G38" s="118">
        <v>343</v>
      </c>
      <c r="H38" s="126">
        <v>196</v>
      </c>
      <c r="I38" s="128">
        <v>15</v>
      </c>
    </row>
    <row r="39" spans="1:9" x14ac:dyDescent="0.2">
      <c r="A39" s="124" t="s">
        <v>554</v>
      </c>
      <c r="B39" s="124" t="s">
        <v>556</v>
      </c>
      <c r="C39" s="118">
        <v>1365</v>
      </c>
      <c r="D39" s="118">
        <v>556</v>
      </c>
      <c r="E39" s="118">
        <v>946</v>
      </c>
      <c r="F39" s="118">
        <v>620</v>
      </c>
      <c r="G39" s="118">
        <v>257</v>
      </c>
      <c r="H39" s="126">
        <v>200</v>
      </c>
      <c r="I39" s="128">
        <v>14</v>
      </c>
    </row>
    <row r="40" spans="1:9" x14ac:dyDescent="0.2">
      <c r="A40" s="124" t="s">
        <v>554</v>
      </c>
      <c r="B40" s="124" t="s">
        <v>557</v>
      </c>
      <c r="C40" s="118">
        <v>909</v>
      </c>
      <c r="D40" s="118">
        <v>332</v>
      </c>
      <c r="E40" s="118">
        <v>691</v>
      </c>
      <c r="F40" s="118">
        <v>393</v>
      </c>
      <c r="G40" s="118">
        <v>247</v>
      </c>
      <c r="H40" s="126">
        <v>179</v>
      </c>
      <c r="I40" s="128">
        <v>12</v>
      </c>
    </row>
    <row r="41" spans="1:9" x14ac:dyDescent="0.2">
      <c r="A41" s="124" t="s">
        <v>554</v>
      </c>
      <c r="B41" s="124" t="s">
        <v>558</v>
      </c>
      <c r="C41" s="118">
        <v>1273</v>
      </c>
      <c r="D41" s="118">
        <v>485</v>
      </c>
      <c r="E41" s="118">
        <v>931</v>
      </c>
      <c r="F41" s="118">
        <v>545</v>
      </c>
      <c r="G41" s="118">
        <v>344</v>
      </c>
      <c r="H41" s="126">
        <v>236</v>
      </c>
      <c r="I41" s="128">
        <v>16</v>
      </c>
    </row>
    <row r="42" spans="1:9" ht="13.5" thickBot="1" x14ac:dyDescent="0.25">
      <c r="A42" s="118"/>
      <c r="B42" s="118" t="s">
        <v>559</v>
      </c>
      <c r="C42" s="118">
        <f t="shared" ref="C42:I42" si="0">SUM(C6:C41)</f>
        <v>59541</v>
      </c>
      <c r="D42" s="118">
        <f t="shared" si="0"/>
        <v>19179</v>
      </c>
      <c r="E42" s="118">
        <f t="shared" si="0"/>
        <v>49446</v>
      </c>
      <c r="F42" s="118">
        <f t="shared" si="0"/>
        <v>19598</v>
      </c>
      <c r="G42" s="118">
        <f t="shared" si="0"/>
        <v>17584</v>
      </c>
      <c r="H42" s="126">
        <f t="shared" si="0"/>
        <v>7901</v>
      </c>
      <c r="I42" s="130">
        <f t="shared" si="0"/>
        <v>458</v>
      </c>
    </row>
    <row r="44" spans="1:9" x14ac:dyDescent="0.2">
      <c r="A44" s="131"/>
      <c r="B44" s="131"/>
      <c r="C44" s="131"/>
      <c r="D44" s="131"/>
      <c r="E44" s="131"/>
      <c r="F44" s="131"/>
      <c r="G44" s="131"/>
      <c r="H44" s="131"/>
      <c r="I44" s="131"/>
    </row>
    <row r="45" spans="1:9" x14ac:dyDescent="0.2">
      <c r="A45" s="131"/>
      <c r="B45" s="131"/>
      <c r="C45" s="131"/>
      <c r="D45" s="131"/>
      <c r="E45" s="131"/>
      <c r="F45" s="131"/>
      <c r="G45" s="131"/>
      <c r="H45" s="131"/>
      <c r="I45" s="131"/>
    </row>
    <row r="46" spans="1:9" x14ac:dyDescent="0.2">
      <c r="A46" s="131"/>
      <c r="B46" s="131"/>
      <c r="C46" s="131"/>
      <c r="D46" s="131"/>
      <c r="E46" s="131"/>
      <c r="F46" s="131"/>
      <c r="G46" s="131"/>
      <c r="H46" s="131"/>
      <c r="I46" s="131"/>
    </row>
    <row r="48" spans="1:9" x14ac:dyDescent="0.2">
      <c r="A48" s="132"/>
    </row>
    <row r="49" spans="1:1" x14ac:dyDescent="0.2">
      <c r="A49" s="131"/>
    </row>
    <row r="50" spans="1:1" x14ac:dyDescent="0.2">
      <c r="A50" s="131"/>
    </row>
    <row r="51" spans="1:1" x14ac:dyDescent="0.2">
      <c r="A51" s="131"/>
    </row>
    <row r="52" spans="1:1" x14ac:dyDescent="0.2">
      <c r="A52" s="131"/>
    </row>
  </sheetData>
  <pageMargins left="0.75" right="0.75" top="1" bottom="1" header="0.5" footer="0.5"/>
  <pageSetup scale="85" orientation="landscape" r:id="rId1"/>
  <headerFooter alignWithMargins="0">
    <oddHeader xml:space="preserve">&amp;C&amp;"Arial,Bold"Area Lead Agency  Case/SR Counts 
CONFIDENTIAL </oddHeader>
    <oddFooter>&amp;L&amp;"Arial,Bold"&amp;UOpen Cases&amp;"Arial,Regular"&amp;U= Any case that is assigned to the Lead Agency with an active referral
&amp;"Arial,Bold"&amp;UReferral= &amp;"Arial,Regular"&amp;UService rererral activated electrinically to track service open and close 
1/7/2016&amp;C&amp;P</oddFooter>
  </headerFooter>
  <rowBreaks count="1" manualBreakCount="1">
    <brk id="42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K3"/>
    </sheetView>
  </sheetViews>
  <sheetFormatPr defaultRowHeight="11.25" x14ac:dyDescent="0.2"/>
  <cols>
    <col min="2" max="2" width="17.1640625" customWidth="1"/>
    <col min="3" max="3" width="14.83203125" customWidth="1"/>
    <col min="4" max="4" width="19.83203125" customWidth="1"/>
    <col min="6" max="6" width="23.1640625" customWidth="1"/>
    <col min="7" max="7" width="10.6640625" customWidth="1"/>
    <col min="8" max="8" width="27.83203125" customWidth="1"/>
    <col min="9" max="9" width="18.1640625" customWidth="1"/>
    <col min="11" max="11" width="10.33203125" customWidth="1"/>
  </cols>
  <sheetData>
    <row r="1" spans="1:11" x14ac:dyDescent="0.2">
      <c r="A1" t="s">
        <v>316</v>
      </c>
      <c r="B1" t="s">
        <v>314</v>
      </c>
      <c r="C1" t="s">
        <v>315</v>
      </c>
      <c r="D1" t="s">
        <v>323</v>
      </c>
      <c r="E1" t="s">
        <v>317</v>
      </c>
      <c r="F1" t="s">
        <v>318</v>
      </c>
      <c r="G1" t="s">
        <v>352</v>
      </c>
      <c r="H1" t="s">
        <v>319</v>
      </c>
      <c r="I1" t="s">
        <v>320</v>
      </c>
      <c r="J1" t="s">
        <v>321</v>
      </c>
      <c r="K1" t="s">
        <v>322</v>
      </c>
    </row>
    <row r="2" spans="1:11" x14ac:dyDescent="0.2">
      <c r="A2">
        <v>3323</v>
      </c>
      <c r="B2" t="s">
        <v>654</v>
      </c>
      <c r="C2">
        <v>95</v>
      </c>
      <c r="D2" t="s">
        <v>347</v>
      </c>
      <c r="E2" t="s">
        <v>109</v>
      </c>
      <c r="F2" t="s">
        <v>1</v>
      </c>
      <c r="G2" t="s">
        <v>355</v>
      </c>
      <c r="H2" t="s">
        <v>180</v>
      </c>
      <c r="I2" t="s">
        <v>181</v>
      </c>
      <c r="J2">
        <v>0.18</v>
      </c>
      <c r="K2">
        <v>7473.57</v>
      </c>
    </row>
    <row r="3" spans="1:11" x14ac:dyDescent="0.2">
      <c r="A3">
        <v>2399</v>
      </c>
      <c r="B3" t="s">
        <v>340</v>
      </c>
      <c r="C3">
        <v>68</v>
      </c>
      <c r="D3" t="s">
        <v>339</v>
      </c>
      <c r="E3" t="s">
        <v>109</v>
      </c>
      <c r="F3" t="s">
        <v>1</v>
      </c>
      <c r="G3" t="s">
        <v>355</v>
      </c>
      <c r="H3" t="s">
        <v>180</v>
      </c>
      <c r="I3" t="s">
        <v>181</v>
      </c>
      <c r="J3">
        <v>0.01</v>
      </c>
      <c r="K3">
        <v>360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85"/>
  <sheetViews>
    <sheetView topLeftCell="A46" workbookViewId="0">
      <selection activeCell="G78" sqref="G78"/>
    </sheetView>
  </sheetViews>
  <sheetFormatPr defaultRowHeight="11.25" x14ac:dyDescent="0.2"/>
  <cols>
    <col min="1" max="1" width="38" customWidth="1"/>
    <col min="2" max="2" width="15.6640625" customWidth="1"/>
    <col min="3" max="3" width="15" customWidth="1"/>
    <col min="4" max="4" width="18.5" customWidth="1"/>
    <col min="5" max="5" width="15.1640625" customWidth="1"/>
    <col min="6" max="6" width="18.5" customWidth="1"/>
    <col min="7" max="7" width="18.1640625" customWidth="1"/>
    <col min="8" max="8" width="23.83203125" customWidth="1"/>
  </cols>
  <sheetData>
    <row r="1" spans="1:7" ht="15.75" x14ac:dyDescent="0.25">
      <c r="A1" s="584" t="s">
        <v>388</v>
      </c>
      <c r="B1" s="584"/>
      <c r="C1" s="584"/>
      <c r="D1" s="12"/>
      <c r="E1" s="12"/>
      <c r="F1" s="12"/>
      <c r="G1" s="12"/>
    </row>
    <row r="2" spans="1:7" x14ac:dyDescent="0.2">
      <c r="A2" s="3" t="s">
        <v>319</v>
      </c>
      <c r="B2" t="s">
        <v>360</v>
      </c>
    </row>
    <row r="4" spans="1:7" x14ac:dyDescent="0.2">
      <c r="A4" s="47" t="s">
        <v>356</v>
      </c>
      <c r="B4" s="47" t="s">
        <v>358</v>
      </c>
      <c r="C4" s="47" t="s">
        <v>359</v>
      </c>
    </row>
    <row r="5" spans="1:7" x14ac:dyDescent="0.2">
      <c r="A5" s="4" t="s">
        <v>340</v>
      </c>
      <c r="B5" s="11">
        <v>3.73</v>
      </c>
      <c r="C5" s="5">
        <v>170788</v>
      </c>
    </row>
    <row r="6" spans="1:7" x14ac:dyDescent="0.2">
      <c r="A6" s="4" t="s">
        <v>363</v>
      </c>
      <c r="B6" s="11">
        <v>4.5</v>
      </c>
      <c r="C6" s="5">
        <v>210832.32</v>
      </c>
    </row>
    <row r="7" spans="1:7" x14ac:dyDescent="0.2">
      <c r="A7" s="4" t="s">
        <v>361</v>
      </c>
      <c r="B7" s="11">
        <v>4.5</v>
      </c>
      <c r="C7" s="5">
        <v>210025.21</v>
      </c>
    </row>
    <row r="8" spans="1:7" x14ac:dyDescent="0.2">
      <c r="A8" s="4" t="s">
        <v>343</v>
      </c>
      <c r="B8" s="11">
        <v>3.87</v>
      </c>
      <c r="C8" s="5">
        <v>146052</v>
      </c>
    </row>
    <row r="9" spans="1:7" x14ac:dyDescent="0.2">
      <c r="A9" s="4" t="s">
        <v>366</v>
      </c>
      <c r="B9" s="11">
        <v>3.3899999999999997</v>
      </c>
      <c r="C9" s="5">
        <v>158104</v>
      </c>
    </row>
    <row r="10" spans="1:7" x14ac:dyDescent="0.2">
      <c r="A10" s="4" t="s">
        <v>367</v>
      </c>
      <c r="B10" s="11">
        <v>4.12</v>
      </c>
      <c r="C10" s="5">
        <v>165776</v>
      </c>
    </row>
    <row r="11" spans="1:7" x14ac:dyDescent="0.2">
      <c r="A11" s="4" t="s">
        <v>368</v>
      </c>
      <c r="B11" s="11">
        <v>10.709999999999999</v>
      </c>
      <c r="C11" s="5">
        <v>534583</v>
      </c>
    </row>
    <row r="12" spans="1:7" x14ac:dyDescent="0.2">
      <c r="A12" s="4" t="s">
        <v>369</v>
      </c>
      <c r="B12" s="11">
        <v>4.5</v>
      </c>
      <c r="C12" s="5">
        <v>214370</v>
      </c>
    </row>
    <row r="13" spans="1:7" x14ac:dyDescent="0.2">
      <c r="A13" s="4" t="s">
        <v>370</v>
      </c>
      <c r="B13" s="11">
        <v>4.46</v>
      </c>
      <c r="C13" s="5">
        <v>221515</v>
      </c>
    </row>
    <row r="14" spans="1:7" x14ac:dyDescent="0.2">
      <c r="A14" s="4" t="s">
        <v>371</v>
      </c>
      <c r="B14" s="11">
        <v>5.5</v>
      </c>
      <c r="C14" s="5">
        <v>256168</v>
      </c>
    </row>
    <row r="15" spans="1:7" x14ac:dyDescent="0.2">
      <c r="A15" s="4" t="s">
        <v>372</v>
      </c>
      <c r="B15" s="11">
        <v>4.5</v>
      </c>
      <c r="C15" s="5">
        <v>227811</v>
      </c>
    </row>
    <row r="16" spans="1:7" x14ac:dyDescent="0.2">
      <c r="A16" s="4" t="s">
        <v>373</v>
      </c>
      <c r="B16" s="11">
        <v>4.5</v>
      </c>
      <c r="C16" s="5">
        <v>224834</v>
      </c>
    </row>
    <row r="17" spans="1:3" x14ac:dyDescent="0.2">
      <c r="A17" s="4" t="s">
        <v>374</v>
      </c>
      <c r="B17" s="11">
        <v>3.67</v>
      </c>
      <c r="C17" s="5">
        <v>194295</v>
      </c>
    </row>
    <row r="18" spans="1:3" x14ac:dyDescent="0.2">
      <c r="A18" s="4" t="s">
        <v>375</v>
      </c>
      <c r="B18" s="11">
        <v>5.51</v>
      </c>
      <c r="C18" s="5">
        <v>224984</v>
      </c>
    </row>
    <row r="19" spans="1:3" x14ac:dyDescent="0.2">
      <c r="A19" s="4" t="s">
        <v>376</v>
      </c>
      <c r="B19" s="11">
        <v>5.57</v>
      </c>
      <c r="C19" s="5">
        <v>228272</v>
      </c>
    </row>
    <row r="20" spans="1:3" x14ac:dyDescent="0.2">
      <c r="A20" s="4" t="s">
        <v>377</v>
      </c>
      <c r="B20" s="11">
        <v>5.3699999999999992</v>
      </c>
      <c r="C20" s="5">
        <v>220829</v>
      </c>
    </row>
    <row r="21" spans="1:3" x14ac:dyDescent="0.2">
      <c r="A21" s="4" t="s">
        <v>378</v>
      </c>
      <c r="B21" s="11">
        <v>5.47</v>
      </c>
      <c r="C21" s="5">
        <v>225121</v>
      </c>
    </row>
    <row r="22" spans="1:3" x14ac:dyDescent="0.2">
      <c r="A22" s="4" t="s">
        <v>379</v>
      </c>
      <c r="B22" s="11">
        <v>6.78</v>
      </c>
      <c r="C22" s="5">
        <v>250866</v>
      </c>
    </row>
    <row r="23" spans="1:3" x14ac:dyDescent="0.2">
      <c r="A23" s="4" t="s">
        <v>380</v>
      </c>
      <c r="B23" s="11">
        <v>7.7385637676689694</v>
      </c>
      <c r="C23" s="5">
        <v>325541</v>
      </c>
    </row>
    <row r="24" spans="1:3" x14ac:dyDescent="0.2">
      <c r="A24" s="4" t="s">
        <v>381</v>
      </c>
      <c r="B24" s="11">
        <v>3.3</v>
      </c>
      <c r="C24" s="5">
        <v>153443</v>
      </c>
    </row>
    <row r="25" spans="1:3" x14ac:dyDescent="0.2">
      <c r="A25" s="4" t="s">
        <v>382</v>
      </c>
      <c r="B25" s="11">
        <v>4.51</v>
      </c>
      <c r="C25" s="5">
        <v>222198</v>
      </c>
    </row>
    <row r="26" spans="1:3" x14ac:dyDescent="0.2">
      <c r="A26" s="4" t="s">
        <v>383</v>
      </c>
      <c r="B26" s="11">
        <v>3.71</v>
      </c>
      <c r="C26" s="5">
        <v>157224.6</v>
      </c>
    </row>
    <row r="27" spans="1:3" x14ac:dyDescent="0.2">
      <c r="A27" s="4" t="s">
        <v>653</v>
      </c>
      <c r="B27" s="11">
        <v>4.83</v>
      </c>
      <c r="C27" s="5">
        <v>201313.68</v>
      </c>
    </row>
    <row r="28" spans="1:3" x14ac:dyDescent="0.2">
      <c r="A28" s="4" t="s">
        <v>654</v>
      </c>
      <c r="B28" s="11">
        <v>4.5999999999999996</v>
      </c>
      <c r="C28" s="5">
        <v>204127.32000000004</v>
      </c>
    </row>
    <row r="29" spans="1:3" x14ac:dyDescent="0.2">
      <c r="A29" s="4" t="s">
        <v>655</v>
      </c>
      <c r="B29" s="11">
        <v>4.55</v>
      </c>
      <c r="C29" s="5">
        <v>209440</v>
      </c>
    </row>
    <row r="30" spans="1:3" x14ac:dyDescent="0.2">
      <c r="A30" s="4" t="s">
        <v>656</v>
      </c>
      <c r="B30" s="11">
        <v>5.1099999999999994</v>
      </c>
      <c r="C30" s="5">
        <v>231460</v>
      </c>
    </row>
    <row r="31" spans="1:3" x14ac:dyDescent="0.2">
      <c r="A31" s="4" t="s">
        <v>657</v>
      </c>
      <c r="B31" s="11">
        <v>5</v>
      </c>
      <c r="C31" s="5">
        <v>205268</v>
      </c>
    </row>
    <row r="32" spans="1:3" x14ac:dyDescent="0.2">
      <c r="A32" s="4" t="s">
        <v>658</v>
      </c>
      <c r="B32" s="11">
        <v>5.0999999999999996</v>
      </c>
      <c r="C32" s="5">
        <v>218887</v>
      </c>
    </row>
    <row r="33" spans="1:8" x14ac:dyDescent="0.2">
      <c r="A33" s="4" t="s">
        <v>659</v>
      </c>
      <c r="B33" s="11">
        <v>4.5</v>
      </c>
      <c r="C33" s="5">
        <v>199620</v>
      </c>
    </row>
    <row r="34" spans="1:8" x14ac:dyDescent="0.2">
      <c r="A34" s="48" t="s">
        <v>357</v>
      </c>
      <c r="B34" s="49">
        <v>143.59856376766894</v>
      </c>
      <c r="C34" s="50">
        <v>6413748.1299999999</v>
      </c>
    </row>
    <row r="35" spans="1:8" x14ac:dyDescent="0.2">
      <c r="B35" s="56">
        <v>143.59856376766894</v>
      </c>
      <c r="C35" s="57">
        <v>6413748.1299999999</v>
      </c>
    </row>
    <row r="37" spans="1:8" ht="15.75" x14ac:dyDescent="0.25">
      <c r="A37" s="584" t="s">
        <v>389</v>
      </c>
      <c r="B37" s="584"/>
      <c r="C37" s="584"/>
      <c r="D37" s="12"/>
      <c r="E37" s="12"/>
      <c r="F37" s="12"/>
      <c r="G37" s="12"/>
    </row>
    <row r="38" spans="1:8" ht="15.75" x14ac:dyDescent="0.25">
      <c r="A38" s="2"/>
    </row>
    <row r="39" spans="1:8" x14ac:dyDescent="0.2">
      <c r="A39" s="3" t="s">
        <v>319</v>
      </c>
      <c r="B39" t="s">
        <v>360</v>
      </c>
    </row>
    <row r="40" spans="1:8" ht="15.75" x14ac:dyDescent="0.25">
      <c r="A40" s="2"/>
    </row>
    <row r="41" spans="1:8" x14ac:dyDescent="0.2">
      <c r="A41" s="18" t="s">
        <v>356</v>
      </c>
      <c r="B41" s="18" t="s">
        <v>358</v>
      </c>
      <c r="C41" s="18" t="s">
        <v>359</v>
      </c>
      <c r="D41" s="258" t="s">
        <v>394</v>
      </c>
      <c r="E41" s="258" t="s">
        <v>390</v>
      </c>
      <c r="F41" s="258" t="s">
        <v>391</v>
      </c>
      <c r="G41" s="258" t="s">
        <v>392</v>
      </c>
      <c r="H41" s="258" t="s">
        <v>393</v>
      </c>
    </row>
    <row r="42" spans="1:8" x14ac:dyDescent="0.2">
      <c r="A42" s="4" t="s">
        <v>276</v>
      </c>
      <c r="B42" s="6"/>
      <c r="C42" s="5">
        <v>1180025.0537300585</v>
      </c>
      <c r="D42" s="19">
        <v>1180025.0537300585</v>
      </c>
      <c r="E42" s="23">
        <f t="shared" ref="E42:E47" si="0">D42/GETPIVOTDATA("Sum of FTE",$A$4)</f>
        <v>8217.5268524220428</v>
      </c>
      <c r="F42" s="20">
        <f>D42/D48</f>
        <v>0.1122464585580565</v>
      </c>
      <c r="G42" s="21"/>
      <c r="H42" s="24">
        <v>0.12</v>
      </c>
    </row>
    <row r="43" spans="1:8" x14ac:dyDescent="0.2">
      <c r="A43" s="4" t="s">
        <v>208</v>
      </c>
      <c r="B43" s="6"/>
      <c r="C43" s="5">
        <v>999762.24</v>
      </c>
      <c r="D43" s="19">
        <v>999762.24</v>
      </c>
      <c r="E43" s="23">
        <f t="shared" si="0"/>
        <v>6962.2022238156633</v>
      </c>
      <c r="F43" s="20">
        <f>D43/D48</f>
        <v>9.5099481562144053E-2</v>
      </c>
      <c r="G43" s="259">
        <f>D43:D44/D45</f>
        <v>0.15587800917916042</v>
      </c>
      <c r="H43" s="22"/>
    </row>
    <row r="44" spans="1:8" x14ac:dyDescent="0.2">
      <c r="A44" s="4" t="s">
        <v>206</v>
      </c>
      <c r="B44" s="6"/>
      <c r="C44" s="5">
        <v>602167.52</v>
      </c>
      <c r="D44" s="19">
        <v>602167.52</v>
      </c>
      <c r="E44" s="23">
        <f t="shared" si="0"/>
        <v>4193.4090717944728</v>
      </c>
      <c r="F44" s="20">
        <f>D44/D48</f>
        <v>5.7279437724675426E-2</v>
      </c>
      <c r="G44" s="21"/>
      <c r="H44" s="21"/>
    </row>
    <row r="45" spans="1:8" x14ac:dyDescent="0.2">
      <c r="A45" s="4" t="s">
        <v>190</v>
      </c>
      <c r="B45" s="10">
        <v>143.59856376766899</v>
      </c>
      <c r="C45" s="5">
        <v>6413747.8099999996</v>
      </c>
      <c r="D45" s="19">
        <v>6413747.8099999996</v>
      </c>
      <c r="E45" s="23">
        <f t="shared" si="0"/>
        <v>44664.428680337878</v>
      </c>
      <c r="F45" s="20">
        <f>D45/D48</f>
        <v>0.61008914639678402</v>
      </c>
      <c r="G45" s="21"/>
      <c r="H45" s="21"/>
    </row>
    <row r="46" spans="1:8" x14ac:dyDescent="0.2">
      <c r="A46" s="4" t="s">
        <v>222</v>
      </c>
      <c r="B46" s="6"/>
      <c r="C46" s="5">
        <v>99773</v>
      </c>
      <c r="D46" s="19">
        <v>99773</v>
      </c>
      <c r="E46" s="23">
        <f t="shared" si="0"/>
        <v>694.80499931339693</v>
      </c>
      <c r="F46" s="20">
        <f>D46/D48</f>
        <v>9.4906170630127008E-3</v>
      </c>
      <c r="G46" s="21"/>
      <c r="H46" s="21"/>
    </row>
    <row r="47" spans="1:8" x14ac:dyDescent="0.2">
      <c r="A47" s="4" t="s">
        <v>260</v>
      </c>
      <c r="B47" s="6"/>
      <c r="C47" s="5">
        <v>1217328.69</v>
      </c>
      <c r="D47" s="19">
        <v>1217328.69</v>
      </c>
      <c r="E47" s="23">
        <f t="shared" si="0"/>
        <v>8477.3040764498237</v>
      </c>
      <c r="F47" s="20">
        <f>D47/D48</f>
        <v>0.11579485869532737</v>
      </c>
      <c r="G47" s="21"/>
      <c r="H47" s="21"/>
    </row>
    <row r="48" spans="1:8" x14ac:dyDescent="0.2">
      <c r="A48" s="4" t="s">
        <v>357</v>
      </c>
      <c r="B48" s="232">
        <v>143.59856376766899</v>
      </c>
      <c r="C48" s="5">
        <v>10512804.313730057</v>
      </c>
      <c r="D48" s="19">
        <v>10512804.313730057</v>
      </c>
    </row>
    <row r="51" spans="1:8" ht="15.75" x14ac:dyDescent="0.25">
      <c r="A51" s="584" t="s">
        <v>352</v>
      </c>
      <c r="B51" s="584"/>
      <c r="C51" s="584"/>
      <c r="D51" s="12"/>
      <c r="E51" s="12"/>
      <c r="F51" s="12"/>
      <c r="G51" s="12"/>
    </row>
    <row r="52" spans="1:8" ht="18" x14ac:dyDescent="0.25">
      <c r="A52" s="8"/>
    </row>
    <row r="53" spans="1:8" ht="12.75" x14ac:dyDescent="0.2">
      <c r="A53" s="51" t="s">
        <v>416</v>
      </c>
      <c r="B53" s="251"/>
      <c r="C53" s="251"/>
      <c r="H53">
        <f>8*139</f>
        <v>1112</v>
      </c>
    </row>
    <row r="54" spans="1:8" ht="18" x14ac:dyDescent="0.25">
      <c r="A54" s="8"/>
    </row>
    <row r="55" spans="1:8" x14ac:dyDescent="0.2">
      <c r="A55" s="3" t="s">
        <v>352</v>
      </c>
      <c r="B55" t="s">
        <v>354</v>
      </c>
    </row>
    <row r="57" spans="1:8" x14ac:dyDescent="0.2">
      <c r="A57" s="18" t="s">
        <v>356</v>
      </c>
      <c r="B57" s="47" t="s">
        <v>358</v>
      </c>
      <c r="C57" s="47" t="s">
        <v>359</v>
      </c>
      <c r="D57" s="252" t="s">
        <v>418</v>
      </c>
      <c r="E57" s="252" t="s">
        <v>652</v>
      </c>
      <c r="F57" s="252" t="s">
        <v>400</v>
      </c>
    </row>
    <row r="58" spans="1:8" x14ac:dyDescent="0.2">
      <c r="A58" s="4" t="s">
        <v>115</v>
      </c>
      <c r="B58" s="13">
        <v>4.5999999999999996</v>
      </c>
      <c r="C58" s="5">
        <v>179757</v>
      </c>
      <c r="D58" s="249">
        <v>4.5999999999999996</v>
      </c>
      <c r="E58" s="250">
        <v>179757</v>
      </c>
      <c r="F58" s="23">
        <f>E58/D58</f>
        <v>39077.608695652176</v>
      </c>
      <c r="G58" s="14"/>
    </row>
    <row r="59" spans="1:8" x14ac:dyDescent="0.2">
      <c r="A59" s="4" t="s">
        <v>111</v>
      </c>
      <c r="B59" s="13">
        <v>21.39</v>
      </c>
      <c r="C59" s="5">
        <v>1346045.1800000002</v>
      </c>
      <c r="D59" s="249">
        <v>21.39</v>
      </c>
      <c r="E59" s="250">
        <v>1346045.1800000002</v>
      </c>
      <c r="F59" s="23">
        <f t="shared" ref="F59:F60" si="1">E59/D59</f>
        <v>62928.713417484811</v>
      </c>
      <c r="G59" s="14"/>
    </row>
    <row r="60" spans="1:8" x14ac:dyDescent="0.2">
      <c r="A60" s="4" t="s">
        <v>113</v>
      </c>
      <c r="B60" s="13">
        <v>1.67</v>
      </c>
      <c r="C60" s="5">
        <v>154379.37</v>
      </c>
      <c r="D60" s="249">
        <v>1.67</v>
      </c>
      <c r="E60" s="250">
        <v>154379.37</v>
      </c>
      <c r="F60" s="23">
        <f t="shared" si="1"/>
        <v>92442.736526946115</v>
      </c>
      <c r="G60" s="14"/>
    </row>
    <row r="61" spans="1:8" x14ac:dyDescent="0.2">
      <c r="A61" s="4" t="s">
        <v>357</v>
      </c>
      <c r="B61" s="13">
        <v>27.660000000000004</v>
      </c>
      <c r="C61" s="5">
        <v>1680181.5500000003</v>
      </c>
      <c r="D61" s="231">
        <f>SUM(D58:D60)</f>
        <v>27.660000000000004</v>
      </c>
      <c r="E61" s="253">
        <f>SUM(E58:E60)</f>
        <v>1680181.5500000003</v>
      </c>
      <c r="G61" s="14"/>
    </row>
    <row r="62" spans="1:8" x14ac:dyDescent="0.2">
      <c r="C62" s="255" t="s">
        <v>384</v>
      </c>
    </row>
    <row r="63" spans="1:8" x14ac:dyDescent="0.2">
      <c r="D63" s="254">
        <f>E61/D61</f>
        <v>60744.090744757777</v>
      </c>
    </row>
    <row r="64" spans="1:8" ht="12.75" x14ac:dyDescent="0.2">
      <c r="A64" s="51" t="s">
        <v>417</v>
      </c>
      <c r="B64" s="251"/>
      <c r="C64" s="251"/>
    </row>
    <row r="65" spans="1:8" x14ac:dyDescent="0.2">
      <c r="A65" s="4"/>
      <c r="B65" s="13"/>
      <c r="C65" s="5"/>
      <c r="H65" s="15"/>
    </row>
    <row r="66" spans="1:8" x14ac:dyDescent="0.2">
      <c r="A66" s="3" t="s">
        <v>352</v>
      </c>
      <c r="B66" t="s">
        <v>355</v>
      </c>
      <c r="C66" s="5"/>
      <c r="H66" s="15"/>
    </row>
    <row r="67" spans="1:8" x14ac:dyDescent="0.2">
      <c r="A67" s="3" t="s">
        <v>322</v>
      </c>
      <c r="B67" t="s">
        <v>360</v>
      </c>
      <c r="C67" s="5"/>
      <c r="H67" s="15"/>
    </row>
    <row r="68" spans="1:8" x14ac:dyDescent="0.2">
      <c r="A68" s="3" t="s">
        <v>321</v>
      </c>
      <c r="B68" t="s">
        <v>360</v>
      </c>
      <c r="C68" s="5"/>
    </row>
    <row r="69" spans="1:8" x14ac:dyDescent="0.2">
      <c r="A69" s="4"/>
      <c r="B69" s="13"/>
      <c r="C69" s="5"/>
    </row>
    <row r="70" spans="1:8" x14ac:dyDescent="0.2">
      <c r="A70" s="3" t="s">
        <v>356</v>
      </c>
      <c r="B70" t="s">
        <v>358</v>
      </c>
      <c r="C70" t="s">
        <v>359</v>
      </c>
      <c r="D70" s="252" t="s">
        <v>418</v>
      </c>
      <c r="E70" s="252" t="s">
        <v>652</v>
      </c>
      <c r="F70" s="252" t="s">
        <v>400</v>
      </c>
    </row>
    <row r="71" spans="1:8" x14ac:dyDescent="0.2">
      <c r="A71" s="4" t="s">
        <v>167</v>
      </c>
      <c r="B71" s="13">
        <v>18.043047294544646</v>
      </c>
      <c r="C71" s="5">
        <v>913950.29</v>
      </c>
      <c r="D71" s="256">
        <v>18.043047294544646</v>
      </c>
      <c r="E71" s="250">
        <v>913950.29</v>
      </c>
      <c r="F71" s="278">
        <f>E71/D71</f>
        <v>50653.876536494747</v>
      </c>
    </row>
    <row r="72" spans="1:8" x14ac:dyDescent="0.2">
      <c r="A72" s="4" t="s">
        <v>169</v>
      </c>
      <c r="B72" s="13">
        <v>46.149999999999991</v>
      </c>
      <c r="C72" s="5">
        <v>1972763.9</v>
      </c>
      <c r="D72" s="256">
        <v>46.149999999999991</v>
      </c>
      <c r="E72" s="250">
        <v>1972763.9</v>
      </c>
      <c r="F72" s="23">
        <f t="shared" ref="F72:F77" si="2">E72/D72</f>
        <v>42746.78006500542</v>
      </c>
    </row>
    <row r="73" spans="1:8" x14ac:dyDescent="0.2">
      <c r="A73" s="4" t="s">
        <v>165</v>
      </c>
      <c r="B73" s="13">
        <v>0.88</v>
      </c>
      <c r="C73" s="5">
        <v>35166</v>
      </c>
      <c r="D73" s="256">
        <v>0.88</v>
      </c>
      <c r="E73" s="250">
        <v>35166</v>
      </c>
      <c r="F73" s="23">
        <f t="shared" si="2"/>
        <v>39961.36363636364</v>
      </c>
    </row>
    <row r="74" spans="1:8" x14ac:dyDescent="0.2">
      <c r="A74" s="4" t="s">
        <v>177</v>
      </c>
      <c r="B74" s="13">
        <v>0.32</v>
      </c>
      <c r="C74" s="5">
        <v>12307</v>
      </c>
      <c r="D74" s="256">
        <v>0.32</v>
      </c>
      <c r="E74" s="250">
        <v>12307</v>
      </c>
      <c r="F74" s="23">
        <f t="shared" si="2"/>
        <v>38459.375</v>
      </c>
    </row>
    <row r="75" spans="1:8" x14ac:dyDescent="0.2">
      <c r="A75" s="4" t="s">
        <v>175</v>
      </c>
      <c r="B75" s="13">
        <v>24.36</v>
      </c>
      <c r="C75" s="5">
        <v>791178.32000000007</v>
      </c>
      <c r="D75" s="256">
        <v>24.36</v>
      </c>
      <c r="E75" s="250">
        <v>791178.32000000007</v>
      </c>
      <c r="F75" s="23">
        <f t="shared" si="2"/>
        <v>32478.58456486043</v>
      </c>
    </row>
    <row r="76" spans="1:8" x14ac:dyDescent="0.2">
      <c r="A76" s="4" t="s">
        <v>173</v>
      </c>
      <c r="B76" s="13">
        <v>5.2854596733839783</v>
      </c>
      <c r="C76" s="5">
        <v>205060.95</v>
      </c>
      <c r="D76" s="256">
        <v>5.2854596733839783</v>
      </c>
      <c r="E76" s="250">
        <v>205060.95</v>
      </c>
      <c r="F76" s="23">
        <f t="shared" si="2"/>
        <v>38797.183721337751</v>
      </c>
    </row>
    <row r="77" spans="1:8" x14ac:dyDescent="0.2">
      <c r="A77" s="4" t="s">
        <v>181</v>
      </c>
      <c r="B77" s="13">
        <v>0.19</v>
      </c>
      <c r="C77" s="5">
        <v>7833.57</v>
      </c>
      <c r="D77" s="256">
        <v>0.19</v>
      </c>
      <c r="E77" s="250">
        <v>7833.57</v>
      </c>
      <c r="F77" s="23">
        <f t="shared" si="2"/>
        <v>41229.31578947368</v>
      </c>
    </row>
    <row r="78" spans="1:8" x14ac:dyDescent="0.2">
      <c r="A78" s="4" t="s">
        <v>179</v>
      </c>
      <c r="B78" s="13">
        <v>16.710056799740343</v>
      </c>
      <c r="C78" s="5">
        <v>627525.75</v>
      </c>
      <c r="D78" s="256">
        <v>16.710056799740343</v>
      </c>
      <c r="E78" s="250">
        <v>627525.75</v>
      </c>
      <c r="F78" s="23"/>
      <c r="G78" s="15"/>
    </row>
    <row r="79" spans="1:8" x14ac:dyDescent="0.2">
      <c r="A79" s="4" t="s">
        <v>117</v>
      </c>
      <c r="B79" s="13">
        <v>1</v>
      </c>
      <c r="C79" s="5">
        <v>36857.620000000003</v>
      </c>
      <c r="D79" s="256">
        <v>1</v>
      </c>
      <c r="E79" s="19">
        <v>36857.620000000003</v>
      </c>
      <c r="F79" s="19">
        <f>E79/D79</f>
        <v>36857.620000000003</v>
      </c>
    </row>
    <row r="80" spans="1:8" x14ac:dyDescent="0.2">
      <c r="A80" s="284" t="s">
        <v>141</v>
      </c>
      <c r="B80" s="285">
        <v>3</v>
      </c>
      <c r="C80" s="286">
        <v>130632.18</v>
      </c>
      <c r="D80" s="287"/>
      <c r="E80" s="288"/>
      <c r="F80" s="288"/>
    </row>
    <row r="81" spans="1:6" x14ac:dyDescent="0.2">
      <c r="A81" s="4" t="s">
        <v>357</v>
      </c>
      <c r="B81" s="13">
        <v>115.93856376766895</v>
      </c>
      <c r="C81" s="5">
        <v>4733275.5799999991</v>
      </c>
      <c r="D81" s="13">
        <f>SUM(D71:D80)</f>
        <v>112.93856376766895</v>
      </c>
      <c r="E81" s="15">
        <f>SUM(E71:E80)</f>
        <v>4602643.3999999994</v>
      </c>
      <c r="F81" s="283"/>
    </row>
    <row r="82" spans="1:6" x14ac:dyDescent="0.2">
      <c r="C82" s="255" t="s">
        <v>384</v>
      </c>
      <c r="D82" s="257">
        <f>E81/D81</f>
        <v>40753.514534400369</v>
      </c>
      <c r="E82" s="283"/>
      <c r="F82" s="283"/>
    </row>
    <row r="83" spans="1:6" x14ac:dyDescent="0.2">
      <c r="A83" s="247" t="s">
        <v>651</v>
      </c>
    </row>
    <row r="84" spans="1:6" x14ac:dyDescent="0.2">
      <c r="A84" s="248" t="s">
        <v>137</v>
      </c>
      <c r="B84" s="57">
        <v>194</v>
      </c>
    </row>
    <row r="85" spans="1:6" x14ac:dyDescent="0.2">
      <c r="A85" s="248" t="s">
        <v>125</v>
      </c>
      <c r="B85" s="57">
        <v>31</v>
      </c>
    </row>
  </sheetData>
  <mergeCells count="3">
    <mergeCell ref="A51:C51"/>
    <mergeCell ref="A37:C37"/>
    <mergeCell ref="A1:C1"/>
  </mergeCells>
  <pageMargins left="0.7" right="0.7" top="0.75" bottom="0.75" header="0.3" footer="0.3"/>
  <pageSetup orientation="portrait" verticalDpi="0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82"/>
  <sheetViews>
    <sheetView topLeftCell="A46" zoomScaleNormal="100" workbookViewId="0">
      <selection activeCell="M79" sqref="M79"/>
    </sheetView>
  </sheetViews>
  <sheetFormatPr defaultRowHeight="11.25" x14ac:dyDescent="0.2"/>
  <cols>
    <col min="1" max="1" width="32" customWidth="1"/>
    <col min="2" max="2" width="24.33203125" hidden="1" customWidth="1"/>
    <col min="3" max="3" width="18.6640625" hidden="1" customWidth="1"/>
    <col min="4" max="4" width="16.33203125" hidden="1" customWidth="1"/>
    <col min="5" max="5" width="18" hidden="1" customWidth="1"/>
    <col min="6" max="6" width="11" customWidth="1"/>
    <col min="7" max="7" width="14.83203125" customWidth="1"/>
    <col min="8" max="8" width="16.83203125" customWidth="1"/>
    <col min="9" max="9" width="17.6640625" customWidth="1"/>
    <col min="10" max="10" width="14.1640625" customWidth="1"/>
    <col min="11" max="11" width="17" customWidth="1"/>
    <col min="12" max="12" width="15" customWidth="1"/>
    <col min="13" max="13" width="17.83203125" customWidth="1"/>
    <col min="14" max="14" width="12.5" customWidth="1"/>
    <col min="15" max="15" width="17" customWidth="1"/>
    <col min="16" max="16" width="29.33203125" customWidth="1"/>
    <col min="17" max="17" width="19.6640625" customWidth="1"/>
    <col min="18" max="18" width="24" customWidth="1"/>
    <col min="19" max="19" width="21.33203125" customWidth="1"/>
    <col min="20" max="20" width="11.6640625" customWidth="1"/>
    <col min="21" max="21" width="21.83203125" customWidth="1"/>
    <col min="22" max="22" width="34.6640625" customWidth="1"/>
    <col min="23" max="23" width="38.83203125" customWidth="1"/>
    <col min="24" max="24" width="24.5" customWidth="1"/>
    <col min="25" max="25" width="42.6640625" customWidth="1"/>
    <col min="26" max="26" width="31" customWidth="1"/>
    <col min="27" max="27" width="36.33203125" customWidth="1"/>
    <col min="28" max="28" width="31.1640625" customWidth="1"/>
    <col min="29" max="29" width="24.1640625" customWidth="1"/>
    <col min="30" max="30" width="43" customWidth="1"/>
    <col min="31" max="31" width="27.5" customWidth="1"/>
    <col min="32" max="32" width="26.33203125" customWidth="1"/>
    <col min="33" max="33" width="36.83203125" customWidth="1"/>
    <col min="34" max="34" width="28.5" customWidth="1"/>
    <col min="35" max="35" width="38.5" customWidth="1"/>
    <col min="36" max="36" width="40.83203125" customWidth="1"/>
    <col min="37" max="37" width="39.83203125" customWidth="1"/>
    <col min="38" max="38" width="39.33203125" customWidth="1"/>
    <col min="39" max="39" width="34.6640625" customWidth="1"/>
    <col min="40" max="40" width="29.5" customWidth="1"/>
    <col min="41" max="41" width="37.1640625" customWidth="1"/>
    <col min="42" max="42" width="37.5" customWidth="1"/>
    <col min="43" max="43" width="38" customWidth="1"/>
    <col min="44" max="44" width="38.6640625" customWidth="1"/>
    <col min="45" max="45" width="44.33203125" customWidth="1"/>
    <col min="46" max="46" width="26" customWidth="1"/>
    <col min="47" max="47" width="47.5" customWidth="1"/>
    <col min="48" max="48" width="23" customWidth="1"/>
    <col min="49" max="49" width="18.83203125" customWidth="1"/>
    <col min="50" max="50" width="44.6640625" customWidth="1"/>
    <col min="51" max="51" width="30.83203125" customWidth="1"/>
    <col min="52" max="52" width="17" customWidth="1"/>
    <col min="53" max="53" width="20.83203125" customWidth="1"/>
    <col min="54" max="54" width="31" customWidth="1"/>
    <col min="55" max="55" width="46.1640625" customWidth="1"/>
    <col min="56" max="56" width="27" customWidth="1"/>
    <col min="57" max="57" width="41.33203125" customWidth="1"/>
    <col min="58" max="58" width="47.1640625" customWidth="1"/>
    <col min="59" max="59" width="27.33203125" customWidth="1"/>
    <col min="60" max="60" width="49.5" customWidth="1"/>
    <col min="61" max="61" width="37" customWidth="1"/>
    <col min="62" max="62" width="39.6640625" customWidth="1"/>
    <col min="63" max="63" width="36.6640625" customWidth="1"/>
    <col min="64" max="64" width="31.83203125" customWidth="1"/>
    <col min="65" max="65" width="22.33203125" customWidth="1"/>
    <col min="66" max="66" width="19" customWidth="1"/>
    <col min="67" max="67" width="26.33203125" customWidth="1"/>
    <col min="68" max="68" width="37.33203125" customWidth="1"/>
    <col min="69" max="69" width="33" customWidth="1"/>
    <col min="70" max="70" width="41" customWidth="1"/>
    <col min="71" max="71" width="20.5" customWidth="1"/>
    <col min="72" max="72" width="20.1640625" customWidth="1"/>
    <col min="73" max="73" width="41.83203125" customWidth="1"/>
    <col min="74" max="74" width="33.83203125" customWidth="1"/>
    <col min="75" max="75" width="31.5" customWidth="1"/>
    <col min="76" max="76" width="30.6640625" customWidth="1"/>
    <col min="77" max="77" width="35.6640625" customWidth="1"/>
    <col min="78" max="78" width="36.83203125" customWidth="1"/>
    <col min="79" max="79" width="47" customWidth="1"/>
    <col min="80" max="80" width="16.33203125" customWidth="1"/>
    <col min="81" max="81" width="28.6640625" customWidth="1"/>
    <col min="82" max="82" width="27" customWidth="1"/>
    <col min="83" max="83" width="36" customWidth="1"/>
    <col min="84" max="84" width="35" customWidth="1"/>
    <col min="85" max="85" width="10.1640625" customWidth="1"/>
    <col min="86" max="86" width="26.6640625" customWidth="1"/>
    <col min="87" max="87" width="28.33203125" customWidth="1"/>
    <col min="88" max="88" width="9.6640625" customWidth="1"/>
    <col min="89" max="89" width="47" customWidth="1"/>
    <col min="90" max="90" width="24.5" customWidth="1"/>
    <col min="91" max="91" width="23.6640625" customWidth="1"/>
    <col min="92" max="92" width="34.33203125" customWidth="1"/>
    <col min="93" max="93" width="36.33203125" customWidth="1"/>
    <col min="94" max="94" width="33.1640625" customWidth="1"/>
    <col min="95" max="95" width="20.1640625" customWidth="1"/>
    <col min="96" max="96" width="33.83203125" customWidth="1"/>
    <col min="97" max="97" width="14.83203125" customWidth="1"/>
    <col min="98" max="98" width="30.6640625" customWidth="1"/>
    <col min="99" max="99" width="29.6640625" customWidth="1"/>
    <col min="100" max="100" width="47.1640625" customWidth="1"/>
    <col min="101" max="101" width="38.33203125" customWidth="1"/>
    <col min="102" max="102" width="15" customWidth="1"/>
    <col min="103" max="103" width="18.6640625" customWidth="1"/>
    <col min="104" max="104" width="17" customWidth="1"/>
    <col min="105" max="105" width="25.1640625" customWidth="1"/>
    <col min="106" max="106" width="32" customWidth="1"/>
    <col min="107" max="107" width="43.33203125" customWidth="1"/>
    <col min="108" max="108" width="29" customWidth="1"/>
    <col min="109" max="109" width="16.5" customWidth="1"/>
    <col min="110" max="110" width="33.6640625" customWidth="1"/>
    <col min="111" max="111" width="36.83203125" customWidth="1"/>
    <col min="112" max="112" width="14.5" customWidth="1"/>
    <col min="113" max="113" width="26.6640625" customWidth="1"/>
    <col min="114" max="114" width="43.83203125" customWidth="1"/>
    <col min="115" max="115" width="31" customWidth="1"/>
    <col min="116" max="116" width="40.33203125" customWidth="1"/>
    <col min="117" max="117" width="32.83203125" customWidth="1"/>
    <col min="118" max="118" width="20.83203125" customWidth="1"/>
    <col min="119" max="119" width="41.33203125" customWidth="1"/>
    <col min="120" max="120" width="37.6640625" customWidth="1"/>
    <col min="121" max="121" width="31.83203125" customWidth="1"/>
    <col min="122" max="122" width="31.6640625" customWidth="1"/>
    <col min="123" max="123" width="29.6640625" customWidth="1"/>
    <col min="124" max="124" width="26.33203125" customWidth="1"/>
    <col min="125" max="125" width="48.83203125" customWidth="1"/>
    <col min="126" max="126" width="38" customWidth="1"/>
    <col min="127" max="127" width="37.6640625" customWidth="1"/>
    <col min="128" max="128" width="47.33203125" customWidth="1"/>
    <col min="129" max="129" width="24.1640625" customWidth="1"/>
    <col min="130" max="130" width="17" customWidth="1"/>
    <col min="131" max="131" width="29.33203125" customWidth="1"/>
    <col min="132" max="132" width="39.1640625" customWidth="1"/>
    <col min="133" max="133" width="22.33203125" customWidth="1"/>
    <col min="134" max="134" width="19.6640625" customWidth="1"/>
    <col min="135" max="135" width="22.1640625" customWidth="1"/>
    <col min="136" max="136" width="26" customWidth="1"/>
    <col min="137" max="137" width="29" customWidth="1"/>
    <col min="138" max="138" width="34.83203125" customWidth="1"/>
    <col min="139" max="139" width="45.5" customWidth="1"/>
    <col min="140" max="140" width="40.6640625" customWidth="1"/>
    <col min="141" max="141" width="29.33203125" customWidth="1"/>
    <col min="142" max="142" width="30.6640625" customWidth="1"/>
    <col min="143" max="143" width="40.1640625" customWidth="1"/>
    <col min="144" max="144" width="15.6640625" customWidth="1"/>
    <col min="145" max="145" width="22.5" customWidth="1"/>
    <col min="146" max="146" width="12.33203125" customWidth="1"/>
    <col min="147" max="147" width="16.1640625" customWidth="1"/>
    <col min="148" max="148" width="28.83203125" customWidth="1"/>
    <col min="149" max="149" width="28" customWidth="1"/>
    <col min="150" max="150" width="21.1640625" customWidth="1"/>
    <col min="151" max="151" width="19.5" customWidth="1"/>
    <col min="152" max="152" width="24" customWidth="1"/>
    <col min="153" max="153" width="21.33203125" customWidth="1"/>
    <col min="154" max="154" width="24.5" customWidth="1"/>
    <col min="155" max="155" width="27.5" customWidth="1"/>
    <col min="156" max="156" width="11.6640625" customWidth="1"/>
    <col min="157" max="157" width="19" bestFit="1" customWidth="1"/>
    <col min="158" max="158" width="17" bestFit="1" customWidth="1"/>
    <col min="159" max="159" width="30.6640625" bestFit="1" customWidth="1"/>
    <col min="160" max="160" width="16.1640625" customWidth="1"/>
    <col min="161" max="161" width="28.83203125" bestFit="1" customWidth="1"/>
    <col min="162" max="162" width="42.1640625" bestFit="1" customWidth="1"/>
    <col min="163" max="163" width="40.33203125" bestFit="1" customWidth="1"/>
    <col min="164" max="164" width="19" customWidth="1"/>
    <col min="165" max="165" width="17" customWidth="1"/>
    <col min="166" max="166" width="30.6640625" bestFit="1" customWidth="1"/>
    <col min="167" max="167" width="16.1640625" customWidth="1"/>
    <col min="168" max="168" width="28.83203125" customWidth="1"/>
    <col min="169" max="170" width="40.33203125" bestFit="1" customWidth="1"/>
    <col min="171" max="171" width="19" bestFit="1" customWidth="1"/>
    <col min="172" max="172" width="17" bestFit="1" customWidth="1"/>
    <col min="173" max="173" width="30.6640625" bestFit="1" customWidth="1"/>
    <col min="174" max="174" width="16.1640625" bestFit="1" customWidth="1"/>
    <col min="175" max="175" width="28.83203125" bestFit="1" customWidth="1"/>
    <col min="176" max="176" width="24.5" bestFit="1" customWidth="1"/>
    <col min="177" max="177" width="40.33203125" bestFit="1" customWidth="1"/>
    <col min="178" max="178" width="19" bestFit="1" customWidth="1"/>
    <col min="179" max="179" width="17" bestFit="1" customWidth="1"/>
    <col min="180" max="180" width="30.6640625" bestFit="1" customWidth="1"/>
    <col min="181" max="181" width="16.1640625" bestFit="1" customWidth="1"/>
    <col min="182" max="182" width="28.83203125" bestFit="1" customWidth="1"/>
    <col min="183" max="183" width="24.6640625" bestFit="1" customWidth="1"/>
    <col min="184" max="184" width="40.33203125" bestFit="1" customWidth="1"/>
    <col min="185" max="185" width="19" bestFit="1" customWidth="1"/>
    <col min="186" max="186" width="17" bestFit="1" customWidth="1"/>
    <col min="187" max="187" width="30.6640625" bestFit="1" customWidth="1"/>
    <col min="188" max="188" width="16.1640625" bestFit="1" customWidth="1"/>
    <col min="189" max="189" width="28.83203125" bestFit="1" customWidth="1"/>
    <col min="190" max="190" width="39.5" bestFit="1" customWidth="1"/>
    <col min="191" max="191" width="12.5" bestFit="1" customWidth="1"/>
  </cols>
  <sheetData>
    <row r="1" spans="1:14" ht="15.75" x14ac:dyDescent="0.2">
      <c r="A1" s="585" t="s">
        <v>386</v>
      </c>
      <c r="B1" s="585"/>
      <c r="C1" s="585"/>
      <c r="D1" s="585"/>
      <c r="E1" s="585"/>
      <c r="F1" s="585"/>
      <c r="G1" s="585"/>
      <c r="H1" s="585"/>
      <c r="I1" s="585"/>
    </row>
    <row r="2" spans="1:14" x14ac:dyDescent="0.2">
      <c r="A2" s="3" t="s">
        <v>319</v>
      </c>
      <c r="B2" t="s">
        <v>360</v>
      </c>
    </row>
    <row r="3" spans="1:14" x14ac:dyDescent="0.2">
      <c r="A3" s="3" t="s">
        <v>322</v>
      </c>
      <c r="B3" t="s">
        <v>360</v>
      </c>
    </row>
    <row r="5" spans="1:14" x14ac:dyDescent="0.2">
      <c r="A5" s="3" t="s">
        <v>359</v>
      </c>
      <c r="B5" s="3" t="s">
        <v>365</v>
      </c>
    </row>
    <row r="6" spans="1:14" ht="45" x14ac:dyDescent="0.2">
      <c r="A6" s="53" t="s">
        <v>356</v>
      </c>
      <c r="B6" s="52" t="s">
        <v>246</v>
      </c>
      <c r="C6" s="52" t="s">
        <v>238</v>
      </c>
      <c r="D6" s="52" t="s">
        <v>228</v>
      </c>
      <c r="E6" s="52" t="s">
        <v>224</v>
      </c>
      <c r="F6" s="52" t="s">
        <v>236</v>
      </c>
      <c r="G6" s="52" t="s">
        <v>258</v>
      </c>
      <c r="H6" s="52" t="s">
        <v>254</v>
      </c>
      <c r="I6" s="52" t="s">
        <v>248</v>
      </c>
      <c r="J6" s="52" t="s">
        <v>234</v>
      </c>
      <c r="K6" s="52" t="s">
        <v>232</v>
      </c>
      <c r="L6" s="52" t="s">
        <v>230</v>
      </c>
      <c r="M6" s="52" t="s">
        <v>240</v>
      </c>
      <c r="N6" s="52" t="s">
        <v>357</v>
      </c>
    </row>
    <row r="7" spans="1:14" x14ac:dyDescent="0.2">
      <c r="A7" s="54" t="s">
        <v>382</v>
      </c>
      <c r="B7" s="23"/>
      <c r="C7" s="23"/>
      <c r="D7" s="23"/>
      <c r="E7" s="23"/>
      <c r="F7" s="23"/>
      <c r="G7" s="23"/>
      <c r="H7" s="23">
        <v>1614</v>
      </c>
      <c r="I7" s="23">
        <v>25000</v>
      </c>
      <c r="J7" s="23">
        <v>6601</v>
      </c>
      <c r="K7" s="23">
        <v>1731</v>
      </c>
      <c r="L7" s="23"/>
      <c r="M7" s="23"/>
      <c r="N7" s="23">
        <v>34946</v>
      </c>
    </row>
    <row r="8" spans="1:14" x14ac:dyDescent="0.2">
      <c r="A8" s="54" t="s">
        <v>383</v>
      </c>
      <c r="B8" s="23"/>
      <c r="C8" s="23"/>
      <c r="D8" s="23"/>
      <c r="E8" s="23">
        <v>315</v>
      </c>
      <c r="F8" s="23">
        <v>64</v>
      </c>
      <c r="G8" s="23"/>
      <c r="H8" s="23">
        <v>2301</v>
      </c>
      <c r="I8" s="23">
        <v>24999</v>
      </c>
      <c r="J8" s="23">
        <v>4064</v>
      </c>
      <c r="K8" s="23"/>
      <c r="L8" s="23"/>
      <c r="M8" s="23"/>
      <c r="N8" s="23">
        <v>31743</v>
      </c>
    </row>
    <row r="9" spans="1:14" x14ac:dyDescent="0.2">
      <c r="A9" s="54" t="s">
        <v>380</v>
      </c>
      <c r="B9" s="23"/>
      <c r="C9" s="23"/>
      <c r="D9" s="23"/>
      <c r="E9" s="23"/>
      <c r="F9" s="23"/>
      <c r="G9" s="23"/>
      <c r="H9" s="23"/>
      <c r="I9" s="23">
        <v>25096</v>
      </c>
      <c r="J9" s="23">
        <v>7765</v>
      </c>
      <c r="K9" s="23"/>
      <c r="L9" s="23"/>
      <c r="M9" s="23"/>
      <c r="N9" s="23">
        <v>32861</v>
      </c>
    </row>
    <row r="10" spans="1:14" x14ac:dyDescent="0.2">
      <c r="A10" s="54" t="s">
        <v>381</v>
      </c>
      <c r="B10" s="23"/>
      <c r="C10" s="23"/>
      <c r="D10" s="23"/>
      <c r="E10" s="23"/>
      <c r="F10" s="23"/>
      <c r="G10" s="23"/>
      <c r="H10" s="23"/>
      <c r="I10" s="23">
        <v>24153</v>
      </c>
      <c r="J10" s="23">
        <v>6884</v>
      </c>
      <c r="K10" s="23"/>
      <c r="L10" s="23"/>
      <c r="M10" s="23"/>
      <c r="N10" s="23">
        <v>31037</v>
      </c>
    </row>
    <row r="11" spans="1:14" x14ac:dyDescent="0.2">
      <c r="A11" s="54" t="s">
        <v>340</v>
      </c>
      <c r="B11" s="23"/>
      <c r="C11" s="23"/>
      <c r="D11" s="23"/>
      <c r="E11" s="23">
        <v>842</v>
      </c>
      <c r="F11" s="23">
        <v>45</v>
      </c>
      <c r="G11" s="23">
        <v>3695</v>
      </c>
      <c r="H11" s="23">
        <v>529</v>
      </c>
      <c r="I11" s="23">
        <v>27037</v>
      </c>
      <c r="J11" s="23">
        <v>11749</v>
      </c>
      <c r="K11" s="23">
        <v>720</v>
      </c>
      <c r="L11" s="23"/>
      <c r="M11" s="23">
        <v>1</v>
      </c>
      <c r="N11" s="23">
        <v>44618</v>
      </c>
    </row>
    <row r="12" spans="1:14" x14ac:dyDescent="0.2">
      <c r="A12" s="54" t="s">
        <v>368</v>
      </c>
      <c r="B12" s="23"/>
      <c r="C12" s="23"/>
      <c r="D12" s="23"/>
      <c r="E12" s="23"/>
      <c r="F12" s="23">
        <v>28</v>
      </c>
      <c r="G12" s="23"/>
      <c r="H12" s="23">
        <v>25247</v>
      </c>
      <c r="I12" s="23"/>
      <c r="J12" s="23">
        <v>20759</v>
      </c>
      <c r="K12" s="23">
        <v>2443</v>
      </c>
      <c r="L12" s="23"/>
      <c r="M12" s="23">
        <v>160</v>
      </c>
      <c r="N12" s="23">
        <v>48637</v>
      </c>
    </row>
    <row r="13" spans="1:14" x14ac:dyDescent="0.2">
      <c r="A13" s="54" t="s">
        <v>367</v>
      </c>
      <c r="B13" s="23"/>
      <c r="C13" s="23"/>
      <c r="D13" s="23"/>
      <c r="E13" s="23"/>
      <c r="F13" s="23">
        <v>43</v>
      </c>
      <c r="G13" s="23"/>
      <c r="H13" s="23">
        <v>24336</v>
      </c>
      <c r="I13" s="23"/>
      <c r="J13" s="23">
        <v>3950</v>
      </c>
      <c r="K13" s="23">
        <v>823</v>
      </c>
      <c r="L13" s="23"/>
      <c r="M13" s="23">
        <v>67</v>
      </c>
      <c r="N13" s="23">
        <v>29219</v>
      </c>
    </row>
    <row r="14" spans="1:14" x14ac:dyDescent="0.2">
      <c r="A14" s="54" t="s">
        <v>366</v>
      </c>
      <c r="B14" s="23"/>
      <c r="C14" s="23"/>
      <c r="D14" s="23"/>
      <c r="E14" s="23"/>
      <c r="F14" s="23"/>
      <c r="G14" s="23"/>
      <c r="H14" s="23">
        <v>24597</v>
      </c>
      <c r="I14" s="23"/>
      <c r="J14" s="23">
        <v>4805</v>
      </c>
      <c r="K14" s="23">
        <v>373</v>
      </c>
      <c r="L14" s="23"/>
      <c r="M14" s="23"/>
      <c r="N14" s="23">
        <v>29775</v>
      </c>
    </row>
    <row r="15" spans="1:14" x14ac:dyDescent="0.2">
      <c r="A15" s="54" t="s">
        <v>370</v>
      </c>
      <c r="B15" s="23">
        <v>82</v>
      </c>
      <c r="C15" s="23"/>
      <c r="D15" s="23">
        <v>24989</v>
      </c>
      <c r="E15" s="23"/>
      <c r="F15" s="23"/>
      <c r="G15" s="23"/>
      <c r="H15" s="23"/>
      <c r="I15" s="23"/>
      <c r="J15" s="23">
        <v>7187</v>
      </c>
      <c r="K15" s="23"/>
      <c r="L15" s="23"/>
      <c r="M15" s="23">
        <v>100</v>
      </c>
      <c r="N15" s="23">
        <v>32358</v>
      </c>
    </row>
    <row r="16" spans="1:14" x14ac:dyDescent="0.2">
      <c r="A16" s="54" t="s">
        <v>373</v>
      </c>
      <c r="B16" s="23"/>
      <c r="C16" s="23"/>
      <c r="D16" s="23">
        <v>25001</v>
      </c>
      <c r="E16" s="23"/>
      <c r="F16" s="23">
        <v>26</v>
      </c>
      <c r="G16" s="23"/>
      <c r="H16" s="23"/>
      <c r="I16" s="23"/>
      <c r="J16" s="23">
        <v>6909</v>
      </c>
      <c r="K16" s="23">
        <v>1788</v>
      </c>
      <c r="L16" s="23">
        <v>46761</v>
      </c>
      <c r="M16" s="23">
        <v>150</v>
      </c>
      <c r="N16" s="23">
        <v>80635</v>
      </c>
    </row>
    <row r="17" spans="1:14" x14ac:dyDescent="0.2">
      <c r="A17" s="54" t="s">
        <v>374</v>
      </c>
      <c r="B17" s="23"/>
      <c r="C17" s="23"/>
      <c r="D17" s="23">
        <v>24999</v>
      </c>
      <c r="E17" s="23"/>
      <c r="F17" s="23"/>
      <c r="G17" s="23"/>
      <c r="H17" s="23">
        <v>39</v>
      </c>
      <c r="I17" s="23"/>
      <c r="J17" s="23">
        <v>5688</v>
      </c>
      <c r="K17" s="23">
        <v>154</v>
      </c>
      <c r="L17" s="23">
        <v>126248</v>
      </c>
      <c r="M17" s="23">
        <v>110</v>
      </c>
      <c r="N17" s="23">
        <v>157238</v>
      </c>
    </row>
    <row r="18" spans="1:14" x14ac:dyDescent="0.2">
      <c r="A18" s="54" t="s">
        <v>369</v>
      </c>
      <c r="B18" s="23"/>
      <c r="C18" s="23"/>
      <c r="D18" s="23">
        <v>24999</v>
      </c>
      <c r="E18" s="23"/>
      <c r="F18" s="23"/>
      <c r="G18" s="23"/>
      <c r="H18" s="23"/>
      <c r="I18" s="23"/>
      <c r="J18" s="23">
        <v>6609</v>
      </c>
      <c r="K18" s="23">
        <v>19</v>
      </c>
      <c r="L18" s="23"/>
      <c r="M18" s="23">
        <v>96</v>
      </c>
      <c r="N18" s="23">
        <v>31723</v>
      </c>
    </row>
    <row r="19" spans="1:14" x14ac:dyDescent="0.2">
      <c r="A19" s="54" t="s">
        <v>371</v>
      </c>
      <c r="B19" s="23"/>
      <c r="C19" s="23"/>
      <c r="D19" s="23">
        <v>24926</v>
      </c>
      <c r="E19" s="23"/>
      <c r="F19" s="23"/>
      <c r="G19" s="23"/>
      <c r="H19" s="23"/>
      <c r="I19" s="23"/>
      <c r="J19" s="23">
        <v>2124</v>
      </c>
      <c r="K19" s="23">
        <v>538</v>
      </c>
      <c r="L19" s="23">
        <v>45950</v>
      </c>
      <c r="M19" s="23">
        <v>47</v>
      </c>
      <c r="N19" s="23">
        <v>73585</v>
      </c>
    </row>
    <row r="20" spans="1:14" x14ac:dyDescent="0.2">
      <c r="A20" s="54" t="s">
        <v>372</v>
      </c>
      <c r="B20" s="23"/>
      <c r="C20" s="23"/>
      <c r="D20" s="23">
        <v>24948</v>
      </c>
      <c r="E20" s="23"/>
      <c r="F20" s="23"/>
      <c r="G20" s="23"/>
      <c r="H20" s="23"/>
      <c r="I20" s="23"/>
      <c r="J20" s="23">
        <v>5839</v>
      </c>
      <c r="K20" s="23">
        <v>50</v>
      </c>
      <c r="L20" s="23">
        <v>53296</v>
      </c>
      <c r="M20" s="23">
        <v>40</v>
      </c>
      <c r="N20" s="23">
        <v>84173</v>
      </c>
    </row>
    <row r="21" spans="1:14" x14ac:dyDescent="0.2">
      <c r="A21" s="54" t="s">
        <v>363</v>
      </c>
      <c r="B21" s="23"/>
      <c r="C21" s="23"/>
      <c r="D21" s="23"/>
      <c r="E21" s="23"/>
      <c r="F21" s="23">
        <v>500</v>
      </c>
      <c r="G21" s="23"/>
      <c r="H21" s="23">
        <v>24746.63</v>
      </c>
      <c r="I21" s="23"/>
      <c r="J21" s="23">
        <v>9540.61</v>
      </c>
      <c r="K21" s="23">
        <v>390</v>
      </c>
      <c r="L21" s="23"/>
      <c r="M21" s="23"/>
      <c r="N21" s="23">
        <v>35177.240000000005</v>
      </c>
    </row>
    <row r="22" spans="1:14" x14ac:dyDescent="0.2">
      <c r="A22" s="54" t="s">
        <v>361</v>
      </c>
      <c r="B22" s="23"/>
      <c r="C22" s="23"/>
      <c r="D22" s="23"/>
      <c r="E22" s="23"/>
      <c r="F22" s="23">
        <v>500</v>
      </c>
      <c r="G22" s="23"/>
      <c r="H22" s="23">
        <v>23521.62</v>
      </c>
      <c r="I22" s="23"/>
      <c r="J22" s="23">
        <v>9169.27</v>
      </c>
      <c r="K22" s="23">
        <v>465</v>
      </c>
      <c r="L22" s="23"/>
      <c r="M22" s="23"/>
      <c r="N22" s="23">
        <v>33655.89</v>
      </c>
    </row>
    <row r="23" spans="1:14" x14ac:dyDescent="0.2">
      <c r="A23" s="54" t="s">
        <v>343</v>
      </c>
      <c r="B23" s="23">
        <v>25000</v>
      </c>
      <c r="C23" s="23"/>
      <c r="D23" s="23"/>
      <c r="E23" s="23"/>
      <c r="F23" s="23"/>
      <c r="G23" s="23"/>
      <c r="H23" s="23">
        <v>5061</v>
      </c>
      <c r="I23" s="23"/>
      <c r="J23" s="23">
        <v>2578</v>
      </c>
      <c r="K23" s="23">
        <v>780</v>
      </c>
      <c r="L23" s="23"/>
      <c r="M23" s="23"/>
      <c r="N23" s="23">
        <v>33419</v>
      </c>
    </row>
    <row r="24" spans="1:14" x14ac:dyDescent="0.2">
      <c r="A24" s="54" t="s">
        <v>375</v>
      </c>
      <c r="B24" s="23"/>
      <c r="C24" s="23"/>
      <c r="D24" s="23"/>
      <c r="E24" s="23"/>
      <c r="F24" s="23">
        <v>225</v>
      </c>
      <c r="G24" s="23"/>
      <c r="H24" s="23">
        <v>314</v>
      </c>
      <c r="I24" s="23">
        <v>23169</v>
      </c>
      <c r="J24" s="23">
        <v>6550</v>
      </c>
      <c r="K24" s="23">
        <v>455</v>
      </c>
      <c r="L24" s="23"/>
      <c r="M24" s="23"/>
      <c r="N24" s="23">
        <v>30713</v>
      </c>
    </row>
    <row r="25" spans="1:14" x14ac:dyDescent="0.2">
      <c r="A25" s="54" t="s">
        <v>377</v>
      </c>
      <c r="B25" s="23"/>
      <c r="C25" s="23"/>
      <c r="D25" s="23"/>
      <c r="E25" s="23"/>
      <c r="F25" s="23">
        <v>62</v>
      </c>
      <c r="G25" s="23"/>
      <c r="H25" s="23">
        <v>109</v>
      </c>
      <c r="I25" s="23">
        <v>23102</v>
      </c>
      <c r="J25" s="23">
        <v>5471</v>
      </c>
      <c r="K25" s="23">
        <v>888</v>
      </c>
      <c r="L25" s="23"/>
      <c r="M25" s="23"/>
      <c r="N25" s="23">
        <v>29632</v>
      </c>
    </row>
    <row r="26" spans="1:14" x14ac:dyDescent="0.2">
      <c r="A26" s="54" t="s">
        <v>376</v>
      </c>
      <c r="B26" s="23"/>
      <c r="C26" s="23">
        <v>5900</v>
      </c>
      <c r="D26" s="23"/>
      <c r="E26" s="23"/>
      <c r="F26" s="23">
        <v>269</v>
      </c>
      <c r="G26" s="23"/>
      <c r="H26" s="23">
        <v>40</v>
      </c>
      <c r="I26" s="23">
        <v>23144</v>
      </c>
      <c r="J26" s="23">
        <v>3311</v>
      </c>
      <c r="K26" s="23">
        <v>916</v>
      </c>
      <c r="L26" s="23"/>
      <c r="M26" s="23"/>
      <c r="N26" s="23">
        <v>33580</v>
      </c>
    </row>
    <row r="27" spans="1:14" x14ac:dyDescent="0.2">
      <c r="A27" s="54" t="s">
        <v>378</v>
      </c>
      <c r="B27" s="23"/>
      <c r="C27" s="23"/>
      <c r="D27" s="23"/>
      <c r="E27" s="23"/>
      <c r="F27" s="23">
        <v>62</v>
      </c>
      <c r="G27" s="23"/>
      <c r="H27" s="23"/>
      <c r="I27" s="23">
        <v>23112</v>
      </c>
      <c r="J27" s="23">
        <v>7538</v>
      </c>
      <c r="K27" s="23">
        <v>982</v>
      </c>
      <c r="L27" s="23"/>
      <c r="M27" s="23"/>
      <c r="N27" s="23">
        <v>31694</v>
      </c>
    </row>
    <row r="28" spans="1:14" x14ac:dyDescent="0.2">
      <c r="A28" s="54" t="s">
        <v>379</v>
      </c>
      <c r="B28" s="23"/>
      <c r="C28" s="23"/>
      <c r="D28" s="23"/>
      <c r="E28" s="23"/>
      <c r="F28" s="23">
        <v>33</v>
      </c>
      <c r="G28" s="23"/>
      <c r="H28" s="23"/>
      <c r="I28" s="23">
        <v>23125</v>
      </c>
      <c r="J28" s="23">
        <v>5998</v>
      </c>
      <c r="K28" s="23">
        <v>338</v>
      </c>
      <c r="L28" s="23"/>
      <c r="M28" s="23"/>
      <c r="N28" s="23">
        <v>29494</v>
      </c>
    </row>
    <row r="29" spans="1:14" x14ac:dyDescent="0.2">
      <c r="A29" s="54" t="s">
        <v>653</v>
      </c>
      <c r="B29" s="23"/>
      <c r="C29" s="23"/>
      <c r="D29" s="23"/>
      <c r="E29" s="23"/>
      <c r="F29" s="23">
        <v>71.17</v>
      </c>
      <c r="G29" s="23">
        <v>24498.35</v>
      </c>
      <c r="H29" s="23"/>
      <c r="I29" s="23"/>
      <c r="J29" s="23">
        <v>9358.0400000000009</v>
      </c>
      <c r="K29" s="23">
        <v>300</v>
      </c>
      <c r="L29" s="23"/>
      <c r="M29" s="23"/>
      <c r="N29" s="23">
        <v>34227.56</v>
      </c>
    </row>
    <row r="30" spans="1:14" x14ac:dyDescent="0.2">
      <c r="A30" s="54" t="s">
        <v>654</v>
      </c>
      <c r="B30" s="23">
        <v>74</v>
      </c>
      <c r="C30" s="23"/>
      <c r="D30" s="23"/>
      <c r="E30" s="23"/>
      <c r="F30" s="23">
        <v>498</v>
      </c>
      <c r="G30" s="23"/>
      <c r="H30" s="23">
        <v>2488</v>
      </c>
      <c r="I30" s="23">
        <v>22286</v>
      </c>
      <c r="J30" s="23">
        <v>7682</v>
      </c>
      <c r="K30" s="23">
        <v>1074</v>
      </c>
      <c r="L30" s="23"/>
      <c r="M30" s="23"/>
      <c r="N30" s="23">
        <v>34102</v>
      </c>
    </row>
    <row r="31" spans="1:14" x14ac:dyDescent="0.2">
      <c r="A31" s="54" t="s">
        <v>655</v>
      </c>
      <c r="B31" s="23"/>
      <c r="C31" s="23"/>
      <c r="D31" s="23"/>
      <c r="E31" s="23"/>
      <c r="F31" s="23"/>
      <c r="G31" s="23"/>
      <c r="H31" s="23">
        <v>1695</v>
      </c>
      <c r="I31" s="23"/>
      <c r="J31" s="23">
        <v>7963</v>
      </c>
      <c r="K31" s="23">
        <v>735</v>
      </c>
      <c r="L31" s="23"/>
      <c r="M31" s="23"/>
      <c r="N31" s="23">
        <v>10393</v>
      </c>
    </row>
    <row r="32" spans="1:14" x14ac:dyDescent="0.2">
      <c r="A32" s="54" t="s">
        <v>656</v>
      </c>
      <c r="B32" s="23"/>
      <c r="C32" s="23"/>
      <c r="D32" s="23"/>
      <c r="E32" s="23"/>
      <c r="F32" s="23">
        <v>332</v>
      </c>
      <c r="G32" s="23"/>
      <c r="H32" s="23">
        <v>2793</v>
      </c>
      <c r="I32" s="23"/>
      <c r="J32" s="23">
        <v>11347</v>
      </c>
      <c r="K32" s="23">
        <v>2002</v>
      </c>
      <c r="L32" s="23"/>
      <c r="M32" s="23"/>
      <c r="N32" s="23">
        <v>16474</v>
      </c>
    </row>
    <row r="33" spans="1:14" x14ac:dyDescent="0.2">
      <c r="A33" s="54" t="s">
        <v>657</v>
      </c>
      <c r="B33" s="23">
        <v>23141</v>
      </c>
      <c r="C33" s="23"/>
      <c r="D33" s="23"/>
      <c r="E33" s="23"/>
      <c r="F33" s="23">
        <v>379</v>
      </c>
      <c r="G33" s="23"/>
      <c r="H33" s="23">
        <v>12655</v>
      </c>
      <c r="I33" s="23"/>
      <c r="J33" s="23">
        <v>4762</v>
      </c>
      <c r="K33" s="23">
        <v>1717</v>
      </c>
      <c r="L33" s="23"/>
      <c r="M33" s="23"/>
      <c r="N33" s="23">
        <v>42654</v>
      </c>
    </row>
    <row r="34" spans="1:14" x14ac:dyDescent="0.2">
      <c r="A34" s="54" t="s">
        <v>658</v>
      </c>
      <c r="B34" s="23"/>
      <c r="C34" s="23"/>
      <c r="D34" s="23"/>
      <c r="E34" s="23"/>
      <c r="F34" s="23"/>
      <c r="G34" s="23"/>
      <c r="H34" s="23">
        <v>1207</v>
      </c>
      <c r="I34" s="23"/>
      <c r="J34" s="23">
        <v>8361</v>
      </c>
      <c r="K34" s="23">
        <v>220</v>
      </c>
      <c r="L34" s="23">
        <v>33100</v>
      </c>
      <c r="M34" s="23"/>
      <c r="N34" s="23">
        <v>42888</v>
      </c>
    </row>
    <row r="35" spans="1:14" x14ac:dyDescent="0.2">
      <c r="A35" s="54" t="s">
        <v>659</v>
      </c>
      <c r="B35" s="23"/>
      <c r="C35" s="23"/>
      <c r="D35" s="23"/>
      <c r="E35" s="23"/>
      <c r="F35" s="23"/>
      <c r="G35" s="23"/>
      <c r="H35" s="23">
        <v>878</v>
      </c>
      <c r="I35" s="23"/>
      <c r="J35" s="23">
        <v>8449</v>
      </c>
      <c r="K35" s="23"/>
      <c r="L35" s="23">
        <v>27350</v>
      </c>
      <c r="M35" s="23"/>
      <c r="N35" s="23">
        <v>36677</v>
      </c>
    </row>
    <row r="36" spans="1:14" x14ac:dyDescent="0.2">
      <c r="A36" s="55" t="s">
        <v>357</v>
      </c>
      <c r="B36" s="19">
        <v>48297</v>
      </c>
      <c r="C36" s="19">
        <v>5900</v>
      </c>
      <c r="D36" s="19">
        <v>149862</v>
      </c>
      <c r="E36" s="19">
        <v>1157</v>
      </c>
      <c r="F36" s="19">
        <v>3137.17</v>
      </c>
      <c r="G36" s="19">
        <v>28193.35</v>
      </c>
      <c r="H36" s="19">
        <v>154171.25</v>
      </c>
      <c r="I36" s="19">
        <v>264223</v>
      </c>
      <c r="J36" s="19">
        <v>209010.92</v>
      </c>
      <c r="K36" s="19">
        <v>19901</v>
      </c>
      <c r="L36" s="19">
        <v>332705</v>
      </c>
      <c r="M36" s="19">
        <v>771</v>
      </c>
      <c r="N36" s="19">
        <v>1217328.69</v>
      </c>
    </row>
    <row r="37" spans="1:14" x14ac:dyDescent="0.2">
      <c r="B37" s="15">
        <v>48297</v>
      </c>
      <c r="C37" s="15">
        <v>5900</v>
      </c>
      <c r="D37" s="15">
        <v>149862</v>
      </c>
      <c r="E37" s="15">
        <v>1157</v>
      </c>
      <c r="F37" s="15">
        <v>3137.17</v>
      </c>
      <c r="G37" s="15">
        <v>28193.35</v>
      </c>
      <c r="H37" s="15">
        <v>154171.25</v>
      </c>
      <c r="I37" s="15">
        <v>264223</v>
      </c>
      <c r="J37" s="15">
        <v>209010.92</v>
      </c>
      <c r="K37" s="15">
        <v>19901</v>
      </c>
      <c r="L37" s="15">
        <v>332705</v>
      </c>
      <c r="M37" s="15">
        <v>771</v>
      </c>
      <c r="N37" s="15">
        <v>1217328.69</v>
      </c>
    </row>
    <row r="38" spans="1:14" x14ac:dyDescent="0.2">
      <c r="A38" s="59" t="s">
        <v>419</v>
      </c>
      <c r="B38" s="257">
        <f t="shared" ref="B38:M38" si="0">B37/$B$40</f>
        <v>336.33344744408942</v>
      </c>
      <c r="C38" s="257">
        <f t="shared" si="0"/>
        <v>41.086761909023906</v>
      </c>
      <c r="D38" s="257">
        <f t="shared" si="0"/>
        <v>1043.6176802051084</v>
      </c>
      <c r="E38" s="257">
        <f t="shared" si="0"/>
        <v>8.0571836489390947</v>
      </c>
      <c r="F38" s="257">
        <f t="shared" si="0"/>
        <v>21.846806247141107</v>
      </c>
      <c r="G38" s="257">
        <f t="shared" si="0"/>
        <v>196.33448455386085</v>
      </c>
      <c r="H38" s="257">
        <f t="shared" si="0"/>
        <v>1073.6266850790851</v>
      </c>
      <c r="I38" s="257">
        <f t="shared" si="0"/>
        <v>1840.0114393030547</v>
      </c>
      <c r="J38" s="257">
        <f t="shared" si="0"/>
        <v>1455.5223570213632</v>
      </c>
      <c r="K38" s="257">
        <f t="shared" si="0"/>
        <v>138.58773707652284</v>
      </c>
      <c r="L38" s="257">
        <f t="shared" si="0"/>
        <v>2316.9103594816606</v>
      </c>
      <c r="M38" s="257">
        <f t="shared" si="0"/>
        <v>5.3691344799758358</v>
      </c>
      <c r="N38" s="9"/>
    </row>
    <row r="39" spans="1:14" x14ac:dyDescent="0.2">
      <c r="A39" s="59" t="s">
        <v>420</v>
      </c>
      <c r="B39" s="61">
        <f>B37/N37</f>
        <v>3.967457630527052E-2</v>
      </c>
      <c r="C39" s="61">
        <f>C37/N37</f>
        <v>4.8466778516490895E-3</v>
      </c>
      <c r="D39" s="61">
        <f>D37/N37</f>
        <v>0.12310726037353149</v>
      </c>
      <c r="E39" s="61">
        <f>E37/N37</f>
        <v>9.5044174141660953E-4</v>
      </c>
      <c r="F39" s="61">
        <f>F37/N37</f>
        <v>2.5770936196369445E-3</v>
      </c>
      <c r="G39" s="61">
        <f>G37/N37</f>
        <v>2.3160014408269636E-2</v>
      </c>
      <c r="H39" s="62">
        <f>H37/N37</f>
        <v>0.12664718351458554</v>
      </c>
      <c r="I39" s="62">
        <f>I37/N37</f>
        <v>0.21705148508411481</v>
      </c>
      <c r="J39" s="62">
        <f>J37/N37</f>
        <v>0.1716963723248813</v>
      </c>
      <c r="K39" s="61">
        <f>K37/N37</f>
        <v>1.6348090834859073E-2</v>
      </c>
      <c r="L39" s="62">
        <f>L37/N37</f>
        <v>0.27330744993778139</v>
      </c>
      <c r="M39" s="61">
        <f>M37/N37</f>
        <v>6.3335400400363524E-4</v>
      </c>
    </row>
    <row r="40" spans="1:14" x14ac:dyDescent="0.2">
      <c r="A40" s="58" t="s">
        <v>418</v>
      </c>
      <c r="B40" s="60">
        <f>'Pivot Tables'!B35</f>
        <v>143.59856376766894</v>
      </c>
    </row>
    <row r="43" spans="1:14" s="18" customFormat="1" x14ac:dyDescent="0.2"/>
    <row r="44" spans="1:14" ht="15.75" x14ac:dyDescent="0.2">
      <c r="A44" s="585" t="s">
        <v>387</v>
      </c>
      <c r="B44" s="585"/>
      <c r="C44" s="585"/>
      <c r="D44" s="585"/>
      <c r="E44" s="585"/>
      <c r="F44" s="585"/>
      <c r="G44" s="585"/>
      <c r="H44" s="585"/>
    </row>
    <row r="46" spans="1:14" x14ac:dyDescent="0.2">
      <c r="A46" s="3" t="s">
        <v>359</v>
      </c>
      <c r="B46" s="260" t="s">
        <v>365</v>
      </c>
      <c r="C46" s="52"/>
      <c r="D46" s="52"/>
      <c r="E46" s="52"/>
      <c r="F46" s="52"/>
      <c r="G46" s="52"/>
      <c r="H46" s="52"/>
      <c r="I46" s="289"/>
    </row>
    <row r="47" spans="1:14" ht="33.75" x14ac:dyDescent="0.2">
      <c r="A47" s="3" t="s">
        <v>356</v>
      </c>
      <c r="B47" s="52" t="s">
        <v>276</v>
      </c>
      <c r="C47" s="52" t="s">
        <v>208</v>
      </c>
      <c r="D47" s="52" t="s">
        <v>206</v>
      </c>
      <c r="E47" s="52" t="s">
        <v>190</v>
      </c>
      <c r="F47" s="52" t="s">
        <v>222</v>
      </c>
      <c r="G47" s="52" t="s">
        <v>260</v>
      </c>
      <c r="H47" s="52" t="s">
        <v>357</v>
      </c>
      <c r="I47" s="289" t="s">
        <v>418</v>
      </c>
    </row>
    <row r="48" spans="1:14" x14ac:dyDescent="0.2">
      <c r="A48" s="4" t="s">
        <v>340</v>
      </c>
      <c r="B48" s="5">
        <v>40033.811825412216</v>
      </c>
      <c r="C48" s="5">
        <v>25172</v>
      </c>
      <c r="D48" s="5">
        <v>14453</v>
      </c>
      <c r="E48" s="5">
        <v>170788</v>
      </c>
      <c r="F48" s="5">
        <v>3009</v>
      </c>
      <c r="G48" s="5">
        <v>44618</v>
      </c>
      <c r="H48" s="5">
        <v>298073.81182541221</v>
      </c>
      <c r="I48" s="294">
        <v>3.73</v>
      </c>
    </row>
    <row r="49" spans="1:17" x14ac:dyDescent="0.2">
      <c r="A49" s="4" t="s">
        <v>363</v>
      </c>
      <c r="B49" s="5">
        <v>37980</v>
      </c>
      <c r="C49" s="5">
        <v>33515.31</v>
      </c>
      <c r="D49" s="5">
        <v>15045.81</v>
      </c>
      <c r="E49" s="5">
        <v>210832.32</v>
      </c>
      <c r="F49" s="5">
        <v>0</v>
      </c>
      <c r="G49" s="5">
        <v>35177.240000000005</v>
      </c>
      <c r="H49" s="5">
        <v>332550.68</v>
      </c>
      <c r="I49" s="292">
        <v>4.5</v>
      </c>
    </row>
    <row r="50" spans="1:17" x14ac:dyDescent="0.2">
      <c r="A50" s="4" t="s">
        <v>361</v>
      </c>
      <c r="B50" s="5">
        <v>36073</v>
      </c>
      <c r="C50" s="5">
        <v>33956.15</v>
      </c>
      <c r="D50" s="5">
        <v>15209.31</v>
      </c>
      <c r="E50" s="5">
        <v>210025.20999999996</v>
      </c>
      <c r="F50" s="5">
        <v>0</v>
      </c>
      <c r="G50" s="5">
        <v>33655.89</v>
      </c>
      <c r="H50" s="5">
        <v>328919.55999999994</v>
      </c>
      <c r="I50" s="292">
        <v>4.5</v>
      </c>
    </row>
    <row r="51" spans="1:17" x14ac:dyDescent="0.2">
      <c r="A51" s="4" t="s">
        <v>343</v>
      </c>
      <c r="B51" s="5">
        <v>61937</v>
      </c>
      <c r="C51" s="5">
        <v>15842</v>
      </c>
      <c r="D51" s="5">
        <v>10965</v>
      </c>
      <c r="E51" s="5">
        <v>146052</v>
      </c>
      <c r="F51" s="5"/>
      <c r="G51" s="5">
        <v>33419</v>
      </c>
      <c r="H51" s="5">
        <v>268215</v>
      </c>
      <c r="I51" s="292">
        <v>3.87</v>
      </c>
    </row>
    <row r="52" spans="1:17" x14ac:dyDescent="0.2">
      <c r="A52" s="4" t="s">
        <v>366</v>
      </c>
      <c r="B52" s="5">
        <v>23368.100274003777</v>
      </c>
      <c r="C52" s="5">
        <v>34475</v>
      </c>
      <c r="D52" s="5">
        <v>17396</v>
      </c>
      <c r="E52" s="5">
        <v>158104</v>
      </c>
      <c r="F52" s="5">
        <v>5972</v>
      </c>
      <c r="G52" s="5">
        <v>29775</v>
      </c>
      <c r="H52" s="5">
        <v>269090.10027400381</v>
      </c>
      <c r="I52" s="295">
        <v>3.3899999999999997</v>
      </c>
    </row>
    <row r="53" spans="1:17" x14ac:dyDescent="0.2">
      <c r="A53" s="4" t="s">
        <v>367</v>
      </c>
      <c r="B53" s="5">
        <v>28302.090915037286</v>
      </c>
      <c r="C53" s="5">
        <v>34503</v>
      </c>
      <c r="D53" s="5">
        <v>18145</v>
      </c>
      <c r="E53" s="5">
        <v>165776</v>
      </c>
      <c r="F53" s="5">
        <v>39625</v>
      </c>
      <c r="G53" s="5">
        <v>29219</v>
      </c>
      <c r="H53" s="5">
        <v>315570.09091503732</v>
      </c>
      <c r="I53" s="295">
        <v>4.12</v>
      </c>
      <c r="M53" t="s">
        <v>707</v>
      </c>
    </row>
    <row r="54" spans="1:17" x14ac:dyDescent="0.2">
      <c r="A54" s="4" t="s">
        <v>368</v>
      </c>
      <c r="B54" s="5">
        <v>72567.159097246331</v>
      </c>
      <c r="C54" s="5">
        <v>115630</v>
      </c>
      <c r="D54" s="5">
        <v>58396</v>
      </c>
      <c r="E54" s="5">
        <v>534583</v>
      </c>
      <c r="F54" s="5">
        <v>646</v>
      </c>
      <c r="G54" s="5">
        <v>48637</v>
      </c>
      <c r="H54" s="5">
        <v>830459.15909724636</v>
      </c>
      <c r="I54" s="295">
        <v>10.709999999999999</v>
      </c>
    </row>
    <row r="55" spans="1:17" x14ac:dyDescent="0.2">
      <c r="A55" s="4" t="s">
        <v>369</v>
      </c>
      <c r="B55" s="5">
        <v>31152</v>
      </c>
      <c r="C55" s="5">
        <v>71473</v>
      </c>
      <c r="D55" s="5">
        <v>22063</v>
      </c>
      <c r="E55" s="5">
        <v>214370</v>
      </c>
      <c r="F55" s="5">
        <v>1289</v>
      </c>
      <c r="G55" s="5">
        <v>31723</v>
      </c>
      <c r="H55" s="5">
        <v>372070</v>
      </c>
      <c r="I55" s="295">
        <v>4.5</v>
      </c>
      <c r="O55" t="s">
        <v>706</v>
      </c>
    </row>
    <row r="56" spans="1:17" x14ac:dyDescent="0.2">
      <c r="A56" s="4" t="s">
        <v>370</v>
      </c>
      <c r="B56" s="5">
        <v>28078</v>
      </c>
      <c r="C56" s="5">
        <v>33000</v>
      </c>
      <c r="D56" s="5">
        <v>21920</v>
      </c>
      <c r="E56" s="5">
        <v>221515</v>
      </c>
      <c r="F56" s="5">
        <v>1008</v>
      </c>
      <c r="G56" s="5">
        <v>32358</v>
      </c>
      <c r="H56" s="5">
        <v>337879</v>
      </c>
      <c r="I56" s="295">
        <v>4.46</v>
      </c>
      <c r="M56" s="383" t="s">
        <v>321</v>
      </c>
      <c r="N56" s="383"/>
      <c r="O56" s="383" t="s">
        <v>703</v>
      </c>
      <c r="P56" s="383"/>
      <c r="Q56" s="383" t="s">
        <v>704</v>
      </c>
    </row>
    <row r="57" spans="1:17" x14ac:dyDescent="0.2">
      <c r="A57" s="4" t="s">
        <v>371</v>
      </c>
      <c r="B57" s="5">
        <v>33173</v>
      </c>
      <c r="C57" s="5">
        <v>49496</v>
      </c>
      <c r="D57" s="5">
        <v>25631</v>
      </c>
      <c r="E57" s="5">
        <v>256168</v>
      </c>
      <c r="F57" s="5">
        <v>1785</v>
      </c>
      <c r="G57" s="5">
        <v>73585</v>
      </c>
      <c r="H57" s="5">
        <v>439838</v>
      </c>
      <c r="I57" s="295">
        <v>5.5</v>
      </c>
      <c r="L57" t="s">
        <v>701</v>
      </c>
      <c r="M57">
        <f>3.92+4.14+5.74+5.28+5.11+3.17</f>
        <v>27.36</v>
      </c>
      <c r="O57" s="14">
        <f>3960+5500+3331+9106+8186+6284</f>
        <v>36367</v>
      </c>
      <c r="P57" s="14"/>
      <c r="Q57" s="14">
        <f>O57/M57</f>
        <v>1329.203216374269</v>
      </c>
    </row>
    <row r="58" spans="1:17" x14ac:dyDescent="0.2">
      <c r="A58" s="4" t="s">
        <v>372</v>
      </c>
      <c r="B58" s="5">
        <v>29581</v>
      </c>
      <c r="C58" s="5">
        <v>30120</v>
      </c>
      <c r="D58" s="5">
        <v>22985</v>
      </c>
      <c r="E58" s="5">
        <v>227811</v>
      </c>
      <c r="F58" s="5">
        <v>959</v>
      </c>
      <c r="G58" s="5">
        <v>84173</v>
      </c>
      <c r="H58" s="5">
        <v>395629</v>
      </c>
      <c r="I58" s="295">
        <v>4.5</v>
      </c>
      <c r="O58" s="14"/>
      <c r="P58" s="14"/>
      <c r="Q58" s="14"/>
    </row>
    <row r="59" spans="1:17" x14ac:dyDescent="0.2">
      <c r="A59" s="4" t="s">
        <v>373</v>
      </c>
      <c r="B59" s="5">
        <v>30848</v>
      </c>
      <c r="C59" s="5">
        <v>54048</v>
      </c>
      <c r="D59" s="5">
        <v>22897</v>
      </c>
      <c r="E59" s="5">
        <v>224834</v>
      </c>
      <c r="F59" s="5">
        <v>1719</v>
      </c>
      <c r="G59" s="5">
        <v>80635</v>
      </c>
      <c r="H59" s="5">
        <v>414981</v>
      </c>
      <c r="I59" s="295">
        <v>4.5</v>
      </c>
      <c r="O59" s="14"/>
      <c r="P59" s="14"/>
      <c r="Q59" s="14"/>
    </row>
    <row r="60" spans="1:17" x14ac:dyDescent="0.2">
      <c r="A60" s="4" t="s">
        <v>374</v>
      </c>
      <c r="B60" s="5">
        <v>26431</v>
      </c>
      <c r="C60" s="5">
        <v>44021</v>
      </c>
      <c r="D60" s="5">
        <v>19361</v>
      </c>
      <c r="E60" s="5">
        <v>194295</v>
      </c>
      <c r="F60" s="5">
        <v>2291</v>
      </c>
      <c r="G60" s="5">
        <v>157238</v>
      </c>
      <c r="H60" s="5">
        <v>443637</v>
      </c>
      <c r="I60" s="295">
        <v>3.67</v>
      </c>
      <c r="O60" s="14"/>
      <c r="P60" s="14"/>
      <c r="Q60" s="14"/>
    </row>
    <row r="61" spans="1:17" x14ac:dyDescent="0.2">
      <c r="A61" s="4" t="s">
        <v>375</v>
      </c>
      <c r="B61" s="5">
        <v>39719</v>
      </c>
      <c r="C61" s="5">
        <v>27923</v>
      </c>
      <c r="D61" s="5">
        <v>17999</v>
      </c>
      <c r="E61" s="5">
        <v>224984</v>
      </c>
      <c r="F61" s="5">
        <v>0</v>
      </c>
      <c r="G61" s="5">
        <v>30713</v>
      </c>
      <c r="H61" s="5">
        <v>341338</v>
      </c>
      <c r="I61" s="292">
        <v>5.51</v>
      </c>
      <c r="O61" s="14"/>
      <c r="P61" s="14"/>
      <c r="Q61" s="14"/>
    </row>
    <row r="62" spans="1:17" x14ac:dyDescent="0.2">
      <c r="A62" s="4" t="s">
        <v>376</v>
      </c>
      <c r="B62" s="5">
        <v>40499</v>
      </c>
      <c r="C62" s="5">
        <v>28342</v>
      </c>
      <c r="D62" s="5">
        <v>18262</v>
      </c>
      <c r="E62" s="5">
        <v>228272</v>
      </c>
      <c r="F62" s="5">
        <v>0</v>
      </c>
      <c r="G62" s="5">
        <v>33580</v>
      </c>
      <c r="H62" s="5">
        <v>348955</v>
      </c>
      <c r="I62" s="292">
        <v>5.57</v>
      </c>
      <c r="L62" t="s">
        <v>702</v>
      </c>
      <c r="M62">
        <f>4.49+4.77+4.74+4.63+5.65</f>
        <v>24.28</v>
      </c>
      <c r="O62" s="14">
        <f>5564+2853+7763+7227+5144</f>
        <v>28551</v>
      </c>
      <c r="P62" s="14"/>
      <c r="Q62" s="14">
        <f>O62/M62</f>
        <v>1175.9060955518944</v>
      </c>
    </row>
    <row r="63" spans="1:17" x14ac:dyDescent="0.2">
      <c r="A63" s="4" t="s">
        <v>377</v>
      </c>
      <c r="B63" s="5">
        <v>39137</v>
      </c>
      <c r="C63" s="5">
        <v>26986</v>
      </c>
      <c r="D63" s="5">
        <v>17426</v>
      </c>
      <c r="E63" s="5">
        <v>220829</v>
      </c>
      <c r="F63" s="5">
        <v>0</v>
      </c>
      <c r="G63" s="5">
        <v>29632</v>
      </c>
      <c r="H63" s="5">
        <v>334010</v>
      </c>
      <c r="I63" s="292">
        <v>5.3699999999999992</v>
      </c>
    </row>
    <row r="64" spans="1:17" x14ac:dyDescent="0.2">
      <c r="A64" s="4" t="s">
        <v>378</v>
      </c>
      <c r="B64" s="5">
        <v>39780</v>
      </c>
      <c r="C64" s="5">
        <v>27932</v>
      </c>
      <c r="D64" s="5">
        <v>18008</v>
      </c>
      <c r="E64" s="5">
        <v>225121</v>
      </c>
      <c r="F64" s="5">
        <v>0</v>
      </c>
      <c r="G64" s="5">
        <v>31694</v>
      </c>
      <c r="H64" s="5">
        <v>342535</v>
      </c>
      <c r="I64" s="292">
        <v>5.47</v>
      </c>
    </row>
    <row r="65" spans="1:17" x14ac:dyDescent="0.2">
      <c r="A65" s="4" t="s">
        <v>379</v>
      </c>
      <c r="B65" s="5">
        <v>43603</v>
      </c>
      <c r="C65" s="5">
        <v>31669</v>
      </c>
      <c r="D65" s="5">
        <v>20310</v>
      </c>
      <c r="E65" s="5">
        <v>250866</v>
      </c>
      <c r="F65" s="5">
        <v>0</v>
      </c>
      <c r="G65" s="5">
        <v>29494</v>
      </c>
      <c r="H65" s="5">
        <v>375942</v>
      </c>
      <c r="I65" s="292">
        <v>6.78</v>
      </c>
      <c r="L65" t="s">
        <v>705</v>
      </c>
      <c r="M65">
        <f>10.34+3.63+3.67</f>
        <v>17.64</v>
      </c>
      <c r="O65" s="14">
        <f>17110+7168+5338</f>
        <v>29616</v>
      </c>
      <c r="P65" s="14"/>
      <c r="Q65" s="14">
        <f>O65/M65</f>
        <v>1678.9115646258504</v>
      </c>
    </row>
    <row r="66" spans="1:17" x14ac:dyDescent="0.2">
      <c r="A66" s="4" t="s">
        <v>380</v>
      </c>
      <c r="B66" s="5">
        <v>74737</v>
      </c>
      <c r="C66" s="5">
        <v>32625</v>
      </c>
      <c r="D66" s="5">
        <v>35381</v>
      </c>
      <c r="E66" s="5">
        <v>325541</v>
      </c>
      <c r="F66" s="5">
        <v>10496</v>
      </c>
      <c r="G66" s="5">
        <v>32861</v>
      </c>
      <c r="H66" s="5">
        <v>511641</v>
      </c>
      <c r="I66" s="295">
        <v>7.7385637676689694</v>
      </c>
    </row>
    <row r="67" spans="1:17" x14ac:dyDescent="0.2">
      <c r="A67" s="4" t="s">
        <v>381</v>
      </c>
      <c r="B67" s="5">
        <v>27702</v>
      </c>
      <c r="C67" s="5">
        <v>15378</v>
      </c>
      <c r="D67" s="5">
        <v>16677</v>
      </c>
      <c r="E67" s="5">
        <v>153443</v>
      </c>
      <c r="F67" s="5">
        <v>10496</v>
      </c>
      <c r="G67" s="5">
        <v>31037</v>
      </c>
      <c r="H67" s="5">
        <v>254733</v>
      </c>
      <c r="I67" s="295">
        <v>3.3</v>
      </c>
    </row>
    <row r="68" spans="1:17" x14ac:dyDescent="0.2">
      <c r="A68" s="4" t="s">
        <v>382</v>
      </c>
      <c r="B68" s="5">
        <v>36761.878024955964</v>
      </c>
      <c r="C68" s="5">
        <v>14356</v>
      </c>
      <c r="D68" s="5">
        <v>21854</v>
      </c>
      <c r="E68" s="5">
        <v>222198</v>
      </c>
      <c r="F68" s="5">
        <v>0</v>
      </c>
      <c r="G68" s="5">
        <v>34946</v>
      </c>
      <c r="H68" s="5">
        <v>330115.87802495598</v>
      </c>
      <c r="I68" s="292">
        <v>4.51</v>
      </c>
    </row>
    <row r="69" spans="1:17" x14ac:dyDescent="0.2">
      <c r="A69" s="4" t="s">
        <v>383</v>
      </c>
      <c r="B69" s="5">
        <v>28259.140060498499</v>
      </c>
      <c r="C69" s="5">
        <v>26899</v>
      </c>
      <c r="D69" s="5">
        <v>15321</v>
      </c>
      <c r="E69" s="5">
        <v>157224.6</v>
      </c>
      <c r="F69" s="5">
        <v>0</v>
      </c>
      <c r="G69" s="5">
        <v>31743</v>
      </c>
      <c r="H69" s="5">
        <v>259446.7400604985</v>
      </c>
      <c r="I69" s="292">
        <v>3.71</v>
      </c>
    </row>
    <row r="70" spans="1:17" x14ac:dyDescent="0.2">
      <c r="A70" s="4" t="s">
        <v>653</v>
      </c>
      <c r="B70" s="5">
        <v>34169.013121879216</v>
      </c>
      <c r="C70" s="5">
        <v>24478.78</v>
      </c>
      <c r="D70" s="5">
        <v>18578.400000000001</v>
      </c>
      <c r="E70" s="5">
        <v>201313.68</v>
      </c>
      <c r="F70" s="5">
        <v>2245</v>
      </c>
      <c r="G70" s="5">
        <v>34227.56</v>
      </c>
      <c r="H70" s="5">
        <v>315012.43312187918</v>
      </c>
      <c r="I70" s="295">
        <v>4.83</v>
      </c>
      <c r="M70">
        <f>SUM(M57:M69)</f>
        <v>69.28</v>
      </c>
      <c r="O70" s="14">
        <f t="shared" ref="O70" si="1">SUM(O57:O69)</f>
        <v>94534</v>
      </c>
      <c r="P70" s="14"/>
      <c r="Q70" s="14">
        <f>O70/M70</f>
        <v>1364.5207852193996</v>
      </c>
    </row>
    <row r="71" spans="1:17" x14ac:dyDescent="0.2">
      <c r="A71" s="4" t="s">
        <v>654</v>
      </c>
      <c r="B71" s="5">
        <v>35732.494801002831</v>
      </c>
      <c r="C71" s="5">
        <v>26028</v>
      </c>
      <c r="D71" s="5">
        <v>17407</v>
      </c>
      <c r="E71" s="5">
        <v>204127</v>
      </c>
      <c r="F71" s="5">
        <v>16588</v>
      </c>
      <c r="G71" s="5">
        <v>34102</v>
      </c>
      <c r="H71" s="5">
        <v>333984.49480100285</v>
      </c>
      <c r="I71" s="295">
        <v>4.5999999999999996</v>
      </c>
    </row>
    <row r="72" spans="1:17" x14ac:dyDescent="0.2">
      <c r="A72" s="4" t="s">
        <v>655</v>
      </c>
      <c r="B72" s="5">
        <v>44708.277281728922</v>
      </c>
      <c r="C72" s="5">
        <v>22512</v>
      </c>
      <c r="D72" s="5">
        <v>20689</v>
      </c>
      <c r="E72" s="5">
        <v>209440</v>
      </c>
      <c r="F72" s="5">
        <v>658</v>
      </c>
      <c r="G72" s="5">
        <v>10393</v>
      </c>
      <c r="H72" s="5">
        <v>308400.27728172892</v>
      </c>
      <c r="I72" s="295">
        <v>4.55</v>
      </c>
    </row>
    <row r="73" spans="1:17" x14ac:dyDescent="0.2">
      <c r="A73" s="4" t="s">
        <v>656</v>
      </c>
      <c r="B73" s="5">
        <v>50590.569156708749</v>
      </c>
      <c r="C73" s="5">
        <v>25286</v>
      </c>
      <c r="D73" s="5">
        <v>22985</v>
      </c>
      <c r="E73" s="5">
        <v>231460</v>
      </c>
      <c r="F73" s="5">
        <v>987</v>
      </c>
      <c r="G73" s="5">
        <v>16474</v>
      </c>
      <c r="H73" s="5">
        <v>347782.56915670878</v>
      </c>
      <c r="I73" s="295">
        <v>5.1099999999999994</v>
      </c>
    </row>
    <row r="74" spans="1:17" x14ac:dyDescent="0.2">
      <c r="A74" s="4" t="s">
        <v>657</v>
      </c>
      <c r="B74" s="5">
        <v>60776.85979400306</v>
      </c>
      <c r="C74" s="5">
        <v>31511</v>
      </c>
      <c r="D74" s="5">
        <v>15192</v>
      </c>
      <c r="E74" s="5">
        <v>205268</v>
      </c>
      <c r="F74" s="5">
        <v>0</v>
      </c>
      <c r="G74" s="5">
        <v>42654</v>
      </c>
      <c r="H74" s="5">
        <v>355401.85979400307</v>
      </c>
      <c r="I74" s="292">
        <v>5</v>
      </c>
    </row>
    <row r="75" spans="1:17" x14ac:dyDescent="0.2">
      <c r="A75" s="4" t="s">
        <v>658</v>
      </c>
      <c r="B75" s="5">
        <v>53930.522349283063</v>
      </c>
      <c r="C75" s="5">
        <v>29060</v>
      </c>
      <c r="D75" s="5">
        <v>21761</v>
      </c>
      <c r="E75" s="5">
        <v>218887</v>
      </c>
      <c r="F75" s="5">
        <v>0</v>
      </c>
      <c r="G75" s="5">
        <v>42888</v>
      </c>
      <c r="H75" s="5">
        <v>366526.5223492831</v>
      </c>
      <c r="I75" s="292">
        <v>5.0999999999999996</v>
      </c>
    </row>
    <row r="76" spans="1:17" x14ac:dyDescent="0.2">
      <c r="A76" s="4" t="s">
        <v>659</v>
      </c>
      <c r="B76" s="5">
        <v>50395.137028298523</v>
      </c>
      <c r="C76" s="5">
        <v>33525</v>
      </c>
      <c r="D76" s="5">
        <v>19850</v>
      </c>
      <c r="E76" s="5">
        <v>199620</v>
      </c>
      <c r="F76" s="5">
        <v>0</v>
      </c>
      <c r="G76" s="5">
        <v>36677</v>
      </c>
      <c r="H76" s="5">
        <v>340067.13702829852</v>
      </c>
      <c r="I76" s="293">
        <v>4.5</v>
      </c>
    </row>
    <row r="77" spans="1:17" ht="15.75" customHeight="1" x14ac:dyDescent="0.2">
      <c r="A77" s="4" t="s">
        <v>357</v>
      </c>
      <c r="B77" s="5">
        <v>1180025.0537300585</v>
      </c>
      <c r="C77" s="5">
        <v>999762.24</v>
      </c>
      <c r="D77" s="5">
        <v>602167.52</v>
      </c>
      <c r="E77" s="5">
        <v>6413747.8099999996</v>
      </c>
      <c r="F77" s="5">
        <v>99773</v>
      </c>
      <c r="G77" s="5">
        <v>1217328.69</v>
      </c>
      <c r="H77" s="5">
        <v>10512804.313730061</v>
      </c>
      <c r="I77" s="290">
        <f>SUM(I48:I76)</f>
        <v>143.59856376766894</v>
      </c>
    </row>
    <row r="79" spans="1:17" x14ac:dyDescent="0.2">
      <c r="A79" s="16" t="s">
        <v>385</v>
      </c>
      <c r="B79" s="17">
        <f>'Pivot Tables'!B35</f>
        <v>143.59856376766894</v>
      </c>
    </row>
    <row r="80" spans="1:17" x14ac:dyDescent="0.2">
      <c r="H80" s="297" t="s">
        <v>670</v>
      </c>
      <c r="I80" s="291">
        <f>SUM(I70:I73,I66:I67,I52:I60,I48)</f>
        <v>79.208563767668977</v>
      </c>
    </row>
    <row r="81" spans="8:9" x14ac:dyDescent="0.2">
      <c r="H81" s="297" t="s">
        <v>222</v>
      </c>
      <c r="I81" s="296">
        <f>GETPIVOTDATA(" Actual ",$A$46,"LineDescription","Total Occupancy")</f>
        <v>99773</v>
      </c>
    </row>
    <row r="82" spans="8:9" x14ac:dyDescent="0.2">
      <c r="H82" s="297" t="s">
        <v>671</v>
      </c>
      <c r="I82" s="296">
        <f>I81/I80</f>
        <v>1259.6238999188233</v>
      </c>
    </row>
  </sheetData>
  <mergeCells count="6">
    <mergeCell ref="A1:C1"/>
    <mergeCell ref="D1:F1"/>
    <mergeCell ref="G1:I1"/>
    <mergeCell ref="A44:C44"/>
    <mergeCell ref="D44:F44"/>
    <mergeCell ref="G44:H44"/>
  </mergeCells>
  <pageMargins left="0.7" right="0.7" top="0.75" bottom="0.75" header="0.3" footer="0.3"/>
  <pageSetup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W25"/>
  <sheetViews>
    <sheetView topLeftCell="AO1" zoomScale="85" zoomScaleNormal="85" workbookViewId="0">
      <selection activeCell="AR10" sqref="AR10"/>
    </sheetView>
  </sheetViews>
  <sheetFormatPr defaultColWidth="11" defaultRowHeight="12.75" x14ac:dyDescent="0.2"/>
  <cols>
    <col min="1" max="1" width="46.1640625" style="88" customWidth="1"/>
    <col min="2" max="2" width="15.5" style="89" customWidth="1"/>
    <col min="3" max="32" width="12.83203125" style="88" hidden="1" customWidth="1"/>
    <col min="33" max="74" width="12.83203125" style="88" customWidth="1"/>
    <col min="75" max="256" width="11" style="88"/>
    <col min="257" max="257" width="46.1640625" style="88" customWidth="1"/>
    <col min="258" max="258" width="15.5" style="88" customWidth="1"/>
    <col min="259" max="330" width="12.83203125" style="88" customWidth="1"/>
    <col min="331" max="512" width="11" style="88"/>
    <col min="513" max="513" width="46.1640625" style="88" customWidth="1"/>
    <col min="514" max="514" width="15.5" style="88" customWidth="1"/>
    <col min="515" max="586" width="12.83203125" style="88" customWidth="1"/>
    <col min="587" max="768" width="11" style="88"/>
    <col min="769" max="769" width="46.1640625" style="88" customWidth="1"/>
    <col min="770" max="770" width="15.5" style="88" customWidth="1"/>
    <col min="771" max="842" width="12.83203125" style="88" customWidth="1"/>
    <col min="843" max="1024" width="11" style="88"/>
    <col min="1025" max="1025" width="46.1640625" style="88" customWidth="1"/>
    <col min="1026" max="1026" width="15.5" style="88" customWidth="1"/>
    <col min="1027" max="1098" width="12.83203125" style="88" customWidth="1"/>
    <col min="1099" max="1280" width="11" style="88"/>
    <col min="1281" max="1281" width="46.1640625" style="88" customWidth="1"/>
    <col min="1282" max="1282" width="15.5" style="88" customWidth="1"/>
    <col min="1283" max="1354" width="12.83203125" style="88" customWidth="1"/>
    <col min="1355" max="1536" width="11" style="88"/>
    <col min="1537" max="1537" width="46.1640625" style="88" customWidth="1"/>
    <col min="1538" max="1538" width="15.5" style="88" customWidth="1"/>
    <col min="1539" max="1610" width="12.83203125" style="88" customWidth="1"/>
    <col min="1611" max="1792" width="11" style="88"/>
    <col min="1793" max="1793" width="46.1640625" style="88" customWidth="1"/>
    <col min="1794" max="1794" width="15.5" style="88" customWidth="1"/>
    <col min="1795" max="1866" width="12.83203125" style="88" customWidth="1"/>
    <col min="1867" max="2048" width="11" style="88"/>
    <col min="2049" max="2049" width="46.1640625" style="88" customWidth="1"/>
    <col min="2050" max="2050" width="15.5" style="88" customWidth="1"/>
    <col min="2051" max="2122" width="12.83203125" style="88" customWidth="1"/>
    <col min="2123" max="2304" width="11" style="88"/>
    <col min="2305" max="2305" width="46.1640625" style="88" customWidth="1"/>
    <col min="2306" max="2306" width="15.5" style="88" customWidth="1"/>
    <col min="2307" max="2378" width="12.83203125" style="88" customWidth="1"/>
    <col min="2379" max="2560" width="11" style="88"/>
    <col min="2561" max="2561" width="46.1640625" style="88" customWidth="1"/>
    <col min="2562" max="2562" width="15.5" style="88" customWidth="1"/>
    <col min="2563" max="2634" width="12.83203125" style="88" customWidth="1"/>
    <col min="2635" max="2816" width="11" style="88"/>
    <col min="2817" max="2817" width="46.1640625" style="88" customWidth="1"/>
    <col min="2818" max="2818" width="15.5" style="88" customWidth="1"/>
    <col min="2819" max="2890" width="12.83203125" style="88" customWidth="1"/>
    <col min="2891" max="3072" width="11" style="88"/>
    <col min="3073" max="3073" width="46.1640625" style="88" customWidth="1"/>
    <col min="3074" max="3074" width="15.5" style="88" customWidth="1"/>
    <col min="3075" max="3146" width="12.83203125" style="88" customWidth="1"/>
    <col min="3147" max="3328" width="11" style="88"/>
    <col min="3329" max="3329" width="46.1640625" style="88" customWidth="1"/>
    <col min="3330" max="3330" width="15.5" style="88" customWidth="1"/>
    <col min="3331" max="3402" width="12.83203125" style="88" customWidth="1"/>
    <col min="3403" max="3584" width="11" style="88"/>
    <col min="3585" max="3585" width="46.1640625" style="88" customWidth="1"/>
    <col min="3586" max="3586" width="15.5" style="88" customWidth="1"/>
    <col min="3587" max="3658" width="12.83203125" style="88" customWidth="1"/>
    <col min="3659" max="3840" width="11" style="88"/>
    <col min="3841" max="3841" width="46.1640625" style="88" customWidth="1"/>
    <col min="3842" max="3842" width="15.5" style="88" customWidth="1"/>
    <col min="3843" max="3914" width="12.83203125" style="88" customWidth="1"/>
    <col min="3915" max="4096" width="11" style="88"/>
    <col min="4097" max="4097" width="46.1640625" style="88" customWidth="1"/>
    <col min="4098" max="4098" width="15.5" style="88" customWidth="1"/>
    <col min="4099" max="4170" width="12.83203125" style="88" customWidth="1"/>
    <col min="4171" max="4352" width="11" style="88"/>
    <col min="4353" max="4353" width="46.1640625" style="88" customWidth="1"/>
    <col min="4354" max="4354" width="15.5" style="88" customWidth="1"/>
    <col min="4355" max="4426" width="12.83203125" style="88" customWidth="1"/>
    <col min="4427" max="4608" width="11" style="88"/>
    <col min="4609" max="4609" width="46.1640625" style="88" customWidth="1"/>
    <col min="4610" max="4610" width="15.5" style="88" customWidth="1"/>
    <col min="4611" max="4682" width="12.83203125" style="88" customWidth="1"/>
    <col min="4683" max="4864" width="11" style="88"/>
    <col min="4865" max="4865" width="46.1640625" style="88" customWidth="1"/>
    <col min="4866" max="4866" width="15.5" style="88" customWidth="1"/>
    <col min="4867" max="4938" width="12.83203125" style="88" customWidth="1"/>
    <col min="4939" max="5120" width="11" style="88"/>
    <col min="5121" max="5121" width="46.1640625" style="88" customWidth="1"/>
    <col min="5122" max="5122" width="15.5" style="88" customWidth="1"/>
    <col min="5123" max="5194" width="12.83203125" style="88" customWidth="1"/>
    <col min="5195" max="5376" width="11" style="88"/>
    <col min="5377" max="5377" width="46.1640625" style="88" customWidth="1"/>
    <col min="5378" max="5378" width="15.5" style="88" customWidth="1"/>
    <col min="5379" max="5450" width="12.83203125" style="88" customWidth="1"/>
    <col min="5451" max="5632" width="11" style="88"/>
    <col min="5633" max="5633" width="46.1640625" style="88" customWidth="1"/>
    <col min="5634" max="5634" width="15.5" style="88" customWidth="1"/>
    <col min="5635" max="5706" width="12.83203125" style="88" customWidth="1"/>
    <col min="5707" max="5888" width="11" style="88"/>
    <col min="5889" max="5889" width="46.1640625" style="88" customWidth="1"/>
    <col min="5890" max="5890" width="15.5" style="88" customWidth="1"/>
    <col min="5891" max="5962" width="12.83203125" style="88" customWidth="1"/>
    <col min="5963" max="6144" width="11" style="88"/>
    <col min="6145" max="6145" width="46.1640625" style="88" customWidth="1"/>
    <col min="6146" max="6146" width="15.5" style="88" customWidth="1"/>
    <col min="6147" max="6218" width="12.83203125" style="88" customWidth="1"/>
    <col min="6219" max="6400" width="11" style="88"/>
    <col min="6401" max="6401" width="46.1640625" style="88" customWidth="1"/>
    <col min="6402" max="6402" width="15.5" style="88" customWidth="1"/>
    <col min="6403" max="6474" width="12.83203125" style="88" customWidth="1"/>
    <col min="6475" max="6656" width="11" style="88"/>
    <col min="6657" max="6657" width="46.1640625" style="88" customWidth="1"/>
    <col min="6658" max="6658" width="15.5" style="88" customWidth="1"/>
    <col min="6659" max="6730" width="12.83203125" style="88" customWidth="1"/>
    <col min="6731" max="6912" width="11" style="88"/>
    <col min="6913" max="6913" width="46.1640625" style="88" customWidth="1"/>
    <col min="6914" max="6914" width="15.5" style="88" customWidth="1"/>
    <col min="6915" max="6986" width="12.83203125" style="88" customWidth="1"/>
    <col min="6987" max="7168" width="11" style="88"/>
    <col min="7169" max="7169" width="46.1640625" style="88" customWidth="1"/>
    <col min="7170" max="7170" width="15.5" style="88" customWidth="1"/>
    <col min="7171" max="7242" width="12.83203125" style="88" customWidth="1"/>
    <col min="7243" max="7424" width="11" style="88"/>
    <col min="7425" max="7425" width="46.1640625" style="88" customWidth="1"/>
    <col min="7426" max="7426" width="15.5" style="88" customWidth="1"/>
    <col min="7427" max="7498" width="12.83203125" style="88" customWidth="1"/>
    <col min="7499" max="7680" width="11" style="88"/>
    <col min="7681" max="7681" width="46.1640625" style="88" customWidth="1"/>
    <col min="7682" max="7682" width="15.5" style="88" customWidth="1"/>
    <col min="7683" max="7754" width="12.83203125" style="88" customWidth="1"/>
    <col min="7755" max="7936" width="11" style="88"/>
    <col min="7937" max="7937" width="46.1640625" style="88" customWidth="1"/>
    <col min="7938" max="7938" width="15.5" style="88" customWidth="1"/>
    <col min="7939" max="8010" width="12.83203125" style="88" customWidth="1"/>
    <col min="8011" max="8192" width="11" style="88"/>
    <col min="8193" max="8193" width="46.1640625" style="88" customWidth="1"/>
    <col min="8194" max="8194" width="15.5" style="88" customWidth="1"/>
    <col min="8195" max="8266" width="12.83203125" style="88" customWidth="1"/>
    <col min="8267" max="8448" width="11" style="88"/>
    <col min="8449" max="8449" width="46.1640625" style="88" customWidth="1"/>
    <col min="8450" max="8450" width="15.5" style="88" customWidth="1"/>
    <col min="8451" max="8522" width="12.83203125" style="88" customWidth="1"/>
    <col min="8523" max="8704" width="11" style="88"/>
    <col min="8705" max="8705" width="46.1640625" style="88" customWidth="1"/>
    <col min="8706" max="8706" width="15.5" style="88" customWidth="1"/>
    <col min="8707" max="8778" width="12.83203125" style="88" customWidth="1"/>
    <col min="8779" max="8960" width="11" style="88"/>
    <col min="8961" max="8961" width="46.1640625" style="88" customWidth="1"/>
    <col min="8962" max="8962" width="15.5" style="88" customWidth="1"/>
    <col min="8963" max="9034" width="12.83203125" style="88" customWidth="1"/>
    <col min="9035" max="9216" width="11" style="88"/>
    <col min="9217" max="9217" width="46.1640625" style="88" customWidth="1"/>
    <col min="9218" max="9218" width="15.5" style="88" customWidth="1"/>
    <col min="9219" max="9290" width="12.83203125" style="88" customWidth="1"/>
    <col min="9291" max="9472" width="11" style="88"/>
    <col min="9473" max="9473" width="46.1640625" style="88" customWidth="1"/>
    <col min="9474" max="9474" width="15.5" style="88" customWidth="1"/>
    <col min="9475" max="9546" width="12.83203125" style="88" customWidth="1"/>
    <col min="9547" max="9728" width="11" style="88"/>
    <col min="9729" max="9729" width="46.1640625" style="88" customWidth="1"/>
    <col min="9730" max="9730" width="15.5" style="88" customWidth="1"/>
    <col min="9731" max="9802" width="12.83203125" style="88" customWidth="1"/>
    <col min="9803" max="9984" width="11" style="88"/>
    <col min="9985" max="9985" width="46.1640625" style="88" customWidth="1"/>
    <col min="9986" max="9986" width="15.5" style="88" customWidth="1"/>
    <col min="9987" max="10058" width="12.83203125" style="88" customWidth="1"/>
    <col min="10059" max="10240" width="11" style="88"/>
    <col min="10241" max="10241" width="46.1640625" style="88" customWidth="1"/>
    <col min="10242" max="10242" width="15.5" style="88" customWidth="1"/>
    <col min="10243" max="10314" width="12.83203125" style="88" customWidth="1"/>
    <col min="10315" max="10496" width="11" style="88"/>
    <col min="10497" max="10497" width="46.1640625" style="88" customWidth="1"/>
    <col min="10498" max="10498" width="15.5" style="88" customWidth="1"/>
    <col min="10499" max="10570" width="12.83203125" style="88" customWidth="1"/>
    <col min="10571" max="10752" width="11" style="88"/>
    <col min="10753" max="10753" width="46.1640625" style="88" customWidth="1"/>
    <col min="10754" max="10754" width="15.5" style="88" customWidth="1"/>
    <col min="10755" max="10826" width="12.83203125" style="88" customWidth="1"/>
    <col min="10827" max="11008" width="11" style="88"/>
    <col min="11009" max="11009" width="46.1640625" style="88" customWidth="1"/>
    <col min="11010" max="11010" width="15.5" style="88" customWidth="1"/>
    <col min="11011" max="11082" width="12.83203125" style="88" customWidth="1"/>
    <col min="11083" max="11264" width="11" style="88"/>
    <col min="11265" max="11265" width="46.1640625" style="88" customWidth="1"/>
    <col min="11266" max="11266" width="15.5" style="88" customWidth="1"/>
    <col min="11267" max="11338" width="12.83203125" style="88" customWidth="1"/>
    <col min="11339" max="11520" width="11" style="88"/>
    <col min="11521" max="11521" width="46.1640625" style="88" customWidth="1"/>
    <col min="11522" max="11522" width="15.5" style="88" customWidth="1"/>
    <col min="11523" max="11594" width="12.83203125" style="88" customWidth="1"/>
    <col min="11595" max="11776" width="11" style="88"/>
    <col min="11777" max="11777" width="46.1640625" style="88" customWidth="1"/>
    <col min="11778" max="11778" width="15.5" style="88" customWidth="1"/>
    <col min="11779" max="11850" width="12.83203125" style="88" customWidth="1"/>
    <col min="11851" max="12032" width="11" style="88"/>
    <col min="12033" max="12033" width="46.1640625" style="88" customWidth="1"/>
    <col min="12034" max="12034" width="15.5" style="88" customWidth="1"/>
    <col min="12035" max="12106" width="12.83203125" style="88" customWidth="1"/>
    <col min="12107" max="12288" width="11" style="88"/>
    <col min="12289" max="12289" width="46.1640625" style="88" customWidth="1"/>
    <col min="12290" max="12290" width="15.5" style="88" customWidth="1"/>
    <col min="12291" max="12362" width="12.83203125" style="88" customWidth="1"/>
    <col min="12363" max="12544" width="11" style="88"/>
    <col min="12545" max="12545" width="46.1640625" style="88" customWidth="1"/>
    <col min="12546" max="12546" width="15.5" style="88" customWidth="1"/>
    <col min="12547" max="12618" width="12.83203125" style="88" customWidth="1"/>
    <col min="12619" max="12800" width="11" style="88"/>
    <col min="12801" max="12801" width="46.1640625" style="88" customWidth="1"/>
    <col min="12802" max="12802" width="15.5" style="88" customWidth="1"/>
    <col min="12803" max="12874" width="12.83203125" style="88" customWidth="1"/>
    <col min="12875" max="13056" width="11" style="88"/>
    <col min="13057" max="13057" width="46.1640625" style="88" customWidth="1"/>
    <col min="13058" max="13058" width="15.5" style="88" customWidth="1"/>
    <col min="13059" max="13130" width="12.83203125" style="88" customWidth="1"/>
    <col min="13131" max="13312" width="11" style="88"/>
    <col min="13313" max="13313" width="46.1640625" style="88" customWidth="1"/>
    <col min="13314" max="13314" width="15.5" style="88" customWidth="1"/>
    <col min="13315" max="13386" width="12.83203125" style="88" customWidth="1"/>
    <col min="13387" max="13568" width="11" style="88"/>
    <col min="13569" max="13569" width="46.1640625" style="88" customWidth="1"/>
    <col min="13570" max="13570" width="15.5" style="88" customWidth="1"/>
    <col min="13571" max="13642" width="12.83203125" style="88" customWidth="1"/>
    <col min="13643" max="13824" width="11" style="88"/>
    <col min="13825" max="13825" width="46.1640625" style="88" customWidth="1"/>
    <col min="13826" max="13826" width="15.5" style="88" customWidth="1"/>
    <col min="13827" max="13898" width="12.83203125" style="88" customWidth="1"/>
    <col min="13899" max="14080" width="11" style="88"/>
    <col min="14081" max="14081" width="46.1640625" style="88" customWidth="1"/>
    <col min="14082" max="14082" width="15.5" style="88" customWidth="1"/>
    <col min="14083" max="14154" width="12.83203125" style="88" customWidth="1"/>
    <col min="14155" max="14336" width="11" style="88"/>
    <col min="14337" max="14337" width="46.1640625" style="88" customWidth="1"/>
    <col min="14338" max="14338" width="15.5" style="88" customWidth="1"/>
    <col min="14339" max="14410" width="12.83203125" style="88" customWidth="1"/>
    <col min="14411" max="14592" width="11" style="88"/>
    <col min="14593" max="14593" width="46.1640625" style="88" customWidth="1"/>
    <col min="14594" max="14594" width="15.5" style="88" customWidth="1"/>
    <col min="14595" max="14666" width="12.83203125" style="88" customWidth="1"/>
    <col min="14667" max="14848" width="11" style="88"/>
    <col min="14849" max="14849" width="46.1640625" style="88" customWidth="1"/>
    <col min="14850" max="14850" width="15.5" style="88" customWidth="1"/>
    <col min="14851" max="14922" width="12.83203125" style="88" customWidth="1"/>
    <col min="14923" max="15104" width="11" style="88"/>
    <col min="15105" max="15105" width="46.1640625" style="88" customWidth="1"/>
    <col min="15106" max="15106" width="15.5" style="88" customWidth="1"/>
    <col min="15107" max="15178" width="12.83203125" style="88" customWidth="1"/>
    <col min="15179" max="15360" width="11" style="88"/>
    <col min="15361" max="15361" width="46.1640625" style="88" customWidth="1"/>
    <col min="15362" max="15362" width="15.5" style="88" customWidth="1"/>
    <col min="15363" max="15434" width="12.83203125" style="88" customWidth="1"/>
    <col min="15435" max="15616" width="11" style="88"/>
    <col min="15617" max="15617" width="46.1640625" style="88" customWidth="1"/>
    <col min="15618" max="15618" width="15.5" style="88" customWidth="1"/>
    <col min="15619" max="15690" width="12.83203125" style="88" customWidth="1"/>
    <col min="15691" max="15872" width="11" style="88"/>
    <col min="15873" max="15873" width="46.1640625" style="88" customWidth="1"/>
    <col min="15874" max="15874" width="15.5" style="88" customWidth="1"/>
    <col min="15875" max="15946" width="12.83203125" style="88" customWidth="1"/>
    <col min="15947" max="16128" width="11" style="88"/>
    <col min="16129" max="16129" width="46.1640625" style="88" customWidth="1"/>
    <col min="16130" max="16130" width="15.5" style="88" customWidth="1"/>
    <col min="16131" max="16202" width="12.83203125" style="88" customWidth="1"/>
    <col min="16203" max="16384" width="11" style="88"/>
  </cols>
  <sheetData>
    <row r="1" spans="1:75" s="63" customFormat="1" ht="18" x14ac:dyDescent="0.25">
      <c r="A1" s="586" t="s">
        <v>423</v>
      </c>
      <c r="B1" s="587"/>
    </row>
    <row r="2" spans="1:75" s="63" customFormat="1" ht="15.75" x14ac:dyDescent="0.25">
      <c r="A2" s="64" t="s">
        <v>424</v>
      </c>
      <c r="B2" s="65"/>
    </row>
    <row r="3" spans="1:75" s="63" customFormat="1" ht="15.75" thickBot="1" x14ac:dyDescent="0.3">
      <c r="A3" s="66" t="s">
        <v>425</v>
      </c>
      <c r="B3" s="67"/>
    </row>
    <row r="4" spans="1:75" s="63" customFormat="1" ht="14.25" x14ac:dyDescent="0.2">
      <c r="B4" s="68"/>
    </row>
    <row r="5" spans="1:75" s="63" customFormat="1" ht="14.25" x14ac:dyDescent="0.2">
      <c r="B5" s="68"/>
      <c r="AK5" s="69"/>
    </row>
    <row r="6" spans="1:75" s="63" customFormat="1" ht="14.25" x14ac:dyDescent="0.2">
      <c r="B6" s="68"/>
      <c r="AG6" s="70" t="s">
        <v>426</v>
      </c>
      <c r="AH6" s="70" t="s">
        <v>426</v>
      </c>
      <c r="AI6" s="70" t="s">
        <v>426</v>
      </c>
      <c r="AJ6" s="70" t="s">
        <v>426</v>
      </c>
      <c r="AK6" s="71" t="s">
        <v>427</v>
      </c>
      <c r="AL6" s="71" t="s">
        <v>427</v>
      </c>
      <c r="AM6" s="71" t="s">
        <v>427</v>
      </c>
      <c r="AN6" s="71" t="s">
        <v>427</v>
      </c>
      <c r="AO6" s="72" t="s">
        <v>428</v>
      </c>
      <c r="AP6" s="72" t="s">
        <v>428</v>
      </c>
      <c r="AQ6" s="72" t="s">
        <v>428</v>
      </c>
      <c r="AR6" s="72" t="s">
        <v>428</v>
      </c>
      <c r="AS6" s="73" t="s">
        <v>429</v>
      </c>
      <c r="AT6" s="74" t="s">
        <v>429</v>
      </c>
      <c r="AU6" s="74" t="s">
        <v>429</v>
      </c>
      <c r="AV6" s="73" t="s">
        <v>429</v>
      </c>
      <c r="AW6" s="75" t="s">
        <v>430</v>
      </c>
      <c r="AX6" s="75" t="s">
        <v>430</v>
      </c>
      <c r="AY6" s="75" t="s">
        <v>430</v>
      </c>
      <c r="AZ6" s="75" t="s">
        <v>430</v>
      </c>
      <c r="BA6" s="76" t="s">
        <v>431</v>
      </c>
      <c r="BB6" s="76" t="s">
        <v>431</v>
      </c>
      <c r="BC6" s="76" t="s">
        <v>431</v>
      </c>
      <c r="BD6" s="76" t="s">
        <v>431</v>
      </c>
      <c r="BE6" s="77" t="s">
        <v>432</v>
      </c>
      <c r="BF6" s="77" t="s">
        <v>432</v>
      </c>
      <c r="BG6" s="77" t="s">
        <v>432</v>
      </c>
      <c r="BH6" s="77" t="s">
        <v>432</v>
      </c>
      <c r="BI6" s="78" t="s">
        <v>433</v>
      </c>
      <c r="BJ6" s="78" t="s">
        <v>433</v>
      </c>
      <c r="BK6" s="78" t="s">
        <v>433</v>
      </c>
      <c r="BL6" s="78" t="s">
        <v>433</v>
      </c>
    </row>
    <row r="7" spans="1:75" s="68" customFormat="1" x14ac:dyDescent="0.2">
      <c r="B7" s="68" t="s">
        <v>434</v>
      </c>
      <c r="C7" s="79" t="s">
        <v>435</v>
      </c>
      <c r="D7" s="79" t="s">
        <v>436</v>
      </c>
      <c r="E7" s="79" t="s">
        <v>437</v>
      </c>
      <c r="F7" s="79" t="s">
        <v>438</v>
      </c>
      <c r="G7" s="79" t="s">
        <v>439</v>
      </c>
      <c r="H7" s="79" t="s">
        <v>440</v>
      </c>
      <c r="I7" s="79" t="s">
        <v>441</v>
      </c>
      <c r="J7" s="79" t="s">
        <v>442</v>
      </c>
      <c r="K7" s="79" t="s">
        <v>443</v>
      </c>
      <c r="L7" s="79" t="s">
        <v>444</v>
      </c>
      <c r="M7" s="79" t="s">
        <v>445</v>
      </c>
      <c r="N7" s="79" t="s">
        <v>446</v>
      </c>
      <c r="O7" s="79" t="s">
        <v>447</v>
      </c>
      <c r="P7" s="79" t="s">
        <v>448</v>
      </c>
      <c r="Q7" s="79" t="s">
        <v>449</v>
      </c>
      <c r="R7" s="79" t="s">
        <v>450</v>
      </c>
      <c r="S7" s="79" t="s">
        <v>451</v>
      </c>
      <c r="T7" s="79" t="s">
        <v>452</v>
      </c>
      <c r="U7" s="79" t="s">
        <v>453</v>
      </c>
      <c r="V7" s="79" t="s">
        <v>454</v>
      </c>
      <c r="W7" s="79" t="s">
        <v>455</v>
      </c>
      <c r="X7" s="79" t="s">
        <v>456</v>
      </c>
      <c r="Y7" s="79" t="s">
        <v>457</v>
      </c>
      <c r="Z7" s="79" t="s">
        <v>458</v>
      </c>
      <c r="AA7" s="79" t="s">
        <v>459</v>
      </c>
      <c r="AB7" s="79" t="s">
        <v>460</v>
      </c>
      <c r="AC7" s="79" t="s">
        <v>461</v>
      </c>
      <c r="AD7" s="79" t="s">
        <v>462</v>
      </c>
      <c r="AE7" s="79" t="s">
        <v>463</v>
      </c>
      <c r="AF7" s="79" t="s">
        <v>464</v>
      </c>
      <c r="AG7" s="79" t="s">
        <v>465</v>
      </c>
      <c r="AH7" s="79" t="s">
        <v>466</v>
      </c>
      <c r="AI7" s="79" t="s">
        <v>467</v>
      </c>
      <c r="AJ7" s="79" t="s">
        <v>468</v>
      </c>
      <c r="AK7" s="79" t="s">
        <v>469</v>
      </c>
      <c r="AL7" s="79" t="s">
        <v>470</v>
      </c>
      <c r="AM7" s="79" t="s">
        <v>471</v>
      </c>
      <c r="AN7" s="79" t="s">
        <v>472</v>
      </c>
      <c r="AO7" s="79" t="s">
        <v>473</v>
      </c>
      <c r="AP7" s="79" t="s">
        <v>474</v>
      </c>
      <c r="AQ7" s="79" t="s">
        <v>475</v>
      </c>
      <c r="AR7" s="79" t="s">
        <v>476</v>
      </c>
      <c r="AS7" s="79" t="s">
        <v>477</v>
      </c>
      <c r="AT7" s="79" t="s">
        <v>478</v>
      </c>
      <c r="AU7" s="68" t="s">
        <v>479</v>
      </c>
      <c r="AV7" s="68" t="s">
        <v>480</v>
      </c>
      <c r="AW7" s="68" t="s">
        <v>481</v>
      </c>
      <c r="AX7" s="68" t="s">
        <v>482</v>
      </c>
      <c r="AY7" s="68" t="s">
        <v>483</v>
      </c>
      <c r="AZ7" s="68" t="s">
        <v>484</v>
      </c>
      <c r="BA7" s="68" t="s">
        <v>485</v>
      </c>
      <c r="BB7" s="68" t="s">
        <v>486</v>
      </c>
      <c r="BC7" s="68" t="s">
        <v>487</v>
      </c>
      <c r="BD7" s="68" t="s">
        <v>488</v>
      </c>
      <c r="BE7" s="68" t="s">
        <v>489</v>
      </c>
      <c r="BF7" s="68" t="s">
        <v>490</v>
      </c>
      <c r="BG7" s="68" t="s">
        <v>491</v>
      </c>
      <c r="BH7" s="68" t="s">
        <v>492</v>
      </c>
      <c r="BI7" s="68" t="s">
        <v>493</v>
      </c>
      <c r="BJ7" s="68" t="s">
        <v>494</v>
      </c>
      <c r="BK7" s="68" t="s">
        <v>495</v>
      </c>
      <c r="BL7" s="68" t="s">
        <v>496</v>
      </c>
      <c r="BM7" s="68" t="s">
        <v>497</v>
      </c>
      <c r="BN7" s="68" t="s">
        <v>498</v>
      </c>
      <c r="BO7" s="68" t="s">
        <v>499</v>
      </c>
      <c r="BP7" s="68" t="s">
        <v>500</v>
      </c>
      <c r="BQ7" s="68" t="s">
        <v>501</v>
      </c>
      <c r="BR7" s="68" t="s">
        <v>502</v>
      </c>
      <c r="BS7" s="68" t="s">
        <v>503</v>
      </c>
      <c r="BT7" s="68" t="s">
        <v>504</v>
      </c>
      <c r="BU7" s="68" t="s">
        <v>505</v>
      </c>
      <c r="BV7" s="68" t="s">
        <v>506</v>
      </c>
      <c r="BW7" s="68" t="s">
        <v>507</v>
      </c>
    </row>
    <row r="8" spans="1:75" s="63" customFormat="1" ht="15" thickBot="1" x14ac:dyDescent="0.25">
      <c r="A8" s="68" t="s">
        <v>508</v>
      </c>
      <c r="B8" s="68" t="s">
        <v>509</v>
      </c>
      <c r="C8" s="80">
        <v>2.036</v>
      </c>
      <c r="D8" s="80">
        <v>2.0609999999999999</v>
      </c>
      <c r="E8" s="80">
        <v>2.0659999999999998</v>
      </c>
      <c r="F8" s="80">
        <v>2.0880000000000001</v>
      </c>
      <c r="G8" s="80">
        <v>2.105</v>
      </c>
      <c r="H8" s="80">
        <v>2.1160000000000001</v>
      </c>
      <c r="I8" s="80">
        <v>2.15</v>
      </c>
      <c r="J8" s="80">
        <v>2.17</v>
      </c>
      <c r="K8" s="80">
        <v>2.1880000000000002</v>
      </c>
      <c r="L8" s="80">
        <v>2.2149999999999999</v>
      </c>
      <c r="M8" s="80">
        <v>2.2349999999999999</v>
      </c>
      <c r="N8" s="80">
        <v>2.222</v>
      </c>
      <c r="O8" s="80">
        <v>2.2349999999999999</v>
      </c>
      <c r="P8" s="80">
        <v>2.262</v>
      </c>
      <c r="Q8" s="80">
        <v>2.2749999999999999</v>
      </c>
      <c r="R8" s="80">
        <v>2.3029999999999999</v>
      </c>
      <c r="S8" s="80">
        <v>2.3220000000000001</v>
      </c>
      <c r="T8" s="80">
        <v>2.363</v>
      </c>
      <c r="U8" s="80">
        <v>2.403</v>
      </c>
      <c r="V8" s="80">
        <v>2.3519999999999999</v>
      </c>
      <c r="W8" s="80">
        <v>2.3460000000000001</v>
      </c>
      <c r="X8" s="80">
        <v>2.351</v>
      </c>
      <c r="Y8" s="80">
        <v>2.371</v>
      </c>
      <c r="Z8" s="80">
        <v>2.3849999999999998</v>
      </c>
      <c r="AA8" s="80">
        <v>2.3849999999999998</v>
      </c>
      <c r="AB8" s="80">
        <v>2.3860000000000001</v>
      </c>
      <c r="AC8" s="80">
        <v>2.4009999999999998</v>
      </c>
      <c r="AD8" s="80">
        <v>2.4239999999999999</v>
      </c>
      <c r="AE8" s="80">
        <v>2.4369999999999998</v>
      </c>
      <c r="AF8" s="80">
        <v>2.4809999999999999</v>
      </c>
      <c r="AG8" s="80">
        <v>2.492</v>
      </c>
      <c r="AH8" s="80">
        <v>2.4990000000000001</v>
      </c>
      <c r="AI8" s="80">
        <v>2.52</v>
      </c>
      <c r="AJ8" s="80">
        <v>2.524</v>
      </c>
      <c r="AK8" s="80">
        <v>2.5329999999999999</v>
      </c>
      <c r="AL8" s="80">
        <v>2.5499999999999998</v>
      </c>
      <c r="AM8" s="80">
        <v>2.5630000000000002</v>
      </c>
      <c r="AN8" s="80">
        <v>2.5590000000000002</v>
      </c>
      <c r="AO8" s="80">
        <v>2.5750000000000002</v>
      </c>
      <c r="AP8" s="80">
        <v>2.589</v>
      </c>
      <c r="AQ8" s="80">
        <v>2.6059999999999999</v>
      </c>
      <c r="AR8" s="80">
        <v>2.6139999999999999</v>
      </c>
      <c r="AS8" s="80">
        <v>2.6160000000000001</v>
      </c>
      <c r="AT8" s="80">
        <v>2.6190000000000002</v>
      </c>
      <c r="AU8" s="63">
        <v>2.6219999999999999</v>
      </c>
      <c r="AV8" s="63">
        <v>2.63</v>
      </c>
      <c r="AW8" s="63">
        <v>2.6240000000000001</v>
      </c>
      <c r="AX8" s="63">
        <v>2.6259999999999999</v>
      </c>
      <c r="AY8" s="63">
        <v>2.6240000000000001</v>
      </c>
      <c r="AZ8" s="63">
        <v>2.6269999999999998</v>
      </c>
      <c r="BA8" s="63">
        <v>2.6429999999999998</v>
      </c>
      <c r="BB8" s="63">
        <v>2.6669999999999998</v>
      </c>
      <c r="BC8" s="81">
        <v>2.6749999999999998</v>
      </c>
      <c r="BD8" s="81">
        <v>2.6920000000000002</v>
      </c>
      <c r="BE8" s="81">
        <v>2.7130000000000001</v>
      </c>
      <c r="BF8" s="81">
        <v>2.7250000000000001</v>
      </c>
      <c r="BG8" s="81">
        <v>2.7440000000000002</v>
      </c>
      <c r="BH8" s="81">
        <v>2.7639999999999998</v>
      </c>
      <c r="BI8" s="81">
        <v>2.7829999999999999</v>
      </c>
      <c r="BJ8" s="81">
        <v>2.802</v>
      </c>
      <c r="BK8" s="81">
        <v>2.82</v>
      </c>
      <c r="BL8" s="81">
        <v>2.8380000000000001</v>
      </c>
      <c r="BM8" s="63">
        <v>2.8559999999999999</v>
      </c>
      <c r="BN8" s="63">
        <v>2.875</v>
      </c>
      <c r="BO8" s="63">
        <v>2.8940000000000001</v>
      </c>
      <c r="BP8" s="63">
        <v>2.9129999999999998</v>
      </c>
      <c r="BQ8" s="63">
        <v>2.9329999999999998</v>
      </c>
      <c r="BR8" s="63">
        <v>2.9529999999999998</v>
      </c>
      <c r="BS8" s="63">
        <v>2.972</v>
      </c>
      <c r="BT8" s="63">
        <v>2.9929999999999999</v>
      </c>
      <c r="BU8" s="63">
        <v>3.0150000000000001</v>
      </c>
      <c r="BV8" s="63">
        <v>3.0339999999999998</v>
      </c>
    </row>
    <row r="9" spans="1:75" s="63" customFormat="1" ht="15" thickBot="1" x14ac:dyDescent="0.25">
      <c r="A9" s="68" t="s">
        <v>510</v>
      </c>
      <c r="B9" s="68" t="s">
        <v>511</v>
      </c>
      <c r="C9" s="80">
        <v>2.036</v>
      </c>
      <c r="D9" s="80">
        <v>2.0609999999999999</v>
      </c>
      <c r="E9" s="80">
        <v>2.0659999999999998</v>
      </c>
      <c r="F9" s="80">
        <v>2.0880000000000001</v>
      </c>
      <c r="G9" s="80">
        <v>2.105</v>
      </c>
      <c r="H9" s="80">
        <v>2.1160000000000001</v>
      </c>
      <c r="I9" s="80">
        <v>2.15</v>
      </c>
      <c r="J9" s="80">
        <v>2.17</v>
      </c>
      <c r="K9" s="80">
        <v>2.1880000000000002</v>
      </c>
      <c r="L9" s="80">
        <v>2.2149999999999999</v>
      </c>
      <c r="M9" s="80">
        <v>2.2349999999999999</v>
      </c>
      <c r="N9" s="80">
        <v>2.222</v>
      </c>
      <c r="O9" s="80">
        <v>2.2349999999999999</v>
      </c>
      <c r="P9" s="80">
        <v>2.262</v>
      </c>
      <c r="Q9" s="80">
        <v>2.2749999999999999</v>
      </c>
      <c r="R9" s="80">
        <v>2.3029999999999999</v>
      </c>
      <c r="S9" s="80">
        <v>2.3220000000000001</v>
      </c>
      <c r="T9" s="80">
        <v>2.363</v>
      </c>
      <c r="U9" s="80">
        <v>2.403</v>
      </c>
      <c r="V9" s="80">
        <v>2.3519999999999999</v>
      </c>
      <c r="W9" s="80">
        <v>2.3460000000000001</v>
      </c>
      <c r="X9" s="80">
        <v>2.351</v>
      </c>
      <c r="Y9" s="80">
        <v>2.371</v>
      </c>
      <c r="Z9" s="80">
        <v>2.3849999999999998</v>
      </c>
      <c r="AA9" s="80">
        <v>2.3849999999999998</v>
      </c>
      <c r="AB9" s="80">
        <v>2.3860000000000001</v>
      </c>
      <c r="AC9" s="80">
        <v>2.4009999999999998</v>
      </c>
      <c r="AD9" s="80">
        <v>2.4239999999999999</v>
      </c>
      <c r="AE9" s="80">
        <v>2.4369999999999998</v>
      </c>
      <c r="AF9" s="80">
        <v>2.4809999999999999</v>
      </c>
      <c r="AG9" s="80">
        <v>2.492</v>
      </c>
      <c r="AH9" s="80">
        <v>2.4990000000000001</v>
      </c>
      <c r="AI9" s="80">
        <v>2.52</v>
      </c>
      <c r="AJ9" s="80">
        <v>2.524</v>
      </c>
      <c r="AK9" s="80">
        <v>2.5329999999999999</v>
      </c>
      <c r="AL9" s="80">
        <v>2.5499999999999998</v>
      </c>
      <c r="AM9" s="80">
        <v>2.5630000000000002</v>
      </c>
      <c r="AN9" s="80">
        <v>2.5590000000000002</v>
      </c>
      <c r="AO9" s="82">
        <v>2.5750000000000002</v>
      </c>
      <c r="AP9" s="82">
        <v>2.589</v>
      </c>
      <c r="AQ9" s="82">
        <v>2.6059999999999999</v>
      </c>
      <c r="AR9" s="82">
        <v>2.6139999999999999</v>
      </c>
      <c r="AS9" s="83">
        <v>2.6160000000000001</v>
      </c>
      <c r="AT9" s="84">
        <v>2.6190000000000002</v>
      </c>
      <c r="AU9" s="85">
        <v>2.6219999999999999</v>
      </c>
      <c r="AV9" s="86">
        <v>2.63</v>
      </c>
      <c r="AW9" s="63">
        <v>2.6240000000000001</v>
      </c>
      <c r="AX9" s="63">
        <v>2.6259999999999999</v>
      </c>
      <c r="AY9" s="63">
        <v>2.6240000000000001</v>
      </c>
      <c r="AZ9" s="63">
        <v>2.6230000000000002</v>
      </c>
      <c r="BA9" s="81">
        <v>2.6339999999999999</v>
      </c>
      <c r="BB9" s="81">
        <v>2.6520000000000001</v>
      </c>
      <c r="BC9" s="81">
        <v>2.6589999999999998</v>
      </c>
      <c r="BD9" s="81">
        <v>2.6709999999999998</v>
      </c>
      <c r="BE9" s="87">
        <v>2.6869999999999998</v>
      </c>
      <c r="BF9" s="85">
        <v>2.6960000000000002</v>
      </c>
      <c r="BG9" s="85">
        <v>2.7120000000000002</v>
      </c>
      <c r="BH9" s="85">
        <v>2.7269999999999999</v>
      </c>
      <c r="BI9" s="85">
        <v>2.7429999999999999</v>
      </c>
      <c r="BJ9" s="85">
        <v>2.7589999999999999</v>
      </c>
      <c r="BK9" s="85">
        <v>2.7759999999999998</v>
      </c>
      <c r="BL9" s="86">
        <v>2.7919999999999998</v>
      </c>
      <c r="BM9" s="63">
        <v>2.8090000000000002</v>
      </c>
      <c r="BN9" s="63">
        <v>2.827</v>
      </c>
      <c r="BO9" s="63">
        <v>2.8450000000000002</v>
      </c>
      <c r="BP9" s="63">
        <v>2.863</v>
      </c>
      <c r="BQ9" s="63">
        <v>2.8809999999999998</v>
      </c>
      <c r="BR9" s="63">
        <v>2.9</v>
      </c>
      <c r="BS9" s="63">
        <v>2.92</v>
      </c>
      <c r="BT9" s="63">
        <v>2.9390000000000001</v>
      </c>
      <c r="BU9" s="63">
        <v>2.96</v>
      </c>
      <c r="BV9" s="63">
        <v>2.9790000000000001</v>
      </c>
    </row>
    <row r="10" spans="1:75" s="63" customFormat="1" ht="14.25" x14ac:dyDescent="0.2">
      <c r="A10" s="68" t="s">
        <v>512</v>
      </c>
      <c r="B10" s="68" t="s">
        <v>513</v>
      </c>
      <c r="C10" s="80">
        <v>2.036</v>
      </c>
      <c r="D10" s="80">
        <v>2.0609999999999999</v>
      </c>
      <c r="E10" s="80">
        <v>2.0659999999999998</v>
      </c>
      <c r="F10" s="80">
        <v>2.0880000000000001</v>
      </c>
      <c r="G10" s="80">
        <v>2.105</v>
      </c>
      <c r="H10" s="80">
        <v>2.1160000000000001</v>
      </c>
      <c r="I10" s="80">
        <v>2.15</v>
      </c>
      <c r="J10" s="80">
        <v>2.17</v>
      </c>
      <c r="K10" s="80">
        <v>2.1880000000000002</v>
      </c>
      <c r="L10" s="80">
        <v>2.2149999999999999</v>
      </c>
      <c r="M10" s="80">
        <v>2.2349999999999999</v>
      </c>
      <c r="N10" s="80">
        <v>2.222</v>
      </c>
      <c r="O10" s="80">
        <v>2.2349999999999999</v>
      </c>
      <c r="P10" s="80">
        <v>2.262</v>
      </c>
      <c r="Q10" s="80">
        <v>2.2749999999999999</v>
      </c>
      <c r="R10" s="80">
        <v>2.3029999999999999</v>
      </c>
      <c r="S10" s="80">
        <v>2.3220000000000001</v>
      </c>
      <c r="T10" s="80">
        <v>2.363</v>
      </c>
      <c r="U10" s="80">
        <v>2.403</v>
      </c>
      <c r="V10" s="80">
        <v>2.3519999999999999</v>
      </c>
      <c r="W10" s="80">
        <v>2.3460000000000001</v>
      </c>
      <c r="X10" s="80">
        <v>2.351</v>
      </c>
      <c r="Y10" s="80">
        <v>2.371</v>
      </c>
      <c r="Z10" s="80">
        <v>2.3849999999999998</v>
      </c>
      <c r="AA10" s="80">
        <v>2.3849999999999998</v>
      </c>
      <c r="AB10" s="80">
        <v>2.3860000000000001</v>
      </c>
      <c r="AC10" s="80">
        <v>2.4009999999999998</v>
      </c>
      <c r="AD10" s="80">
        <v>2.4239999999999999</v>
      </c>
      <c r="AE10" s="80">
        <v>2.4369999999999998</v>
      </c>
      <c r="AF10" s="80">
        <v>2.4809999999999999</v>
      </c>
      <c r="AG10" s="80">
        <v>2.492</v>
      </c>
      <c r="AH10" s="80">
        <v>2.4990000000000001</v>
      </c>
      <c r="AI10" s="80">
        <v>2.52</v>
      </c>
      <c r="AJ10" s="80">
        <v>2.524</v>
      </c>
      <c r="AK10" s="80">
        <v>2.5329999999999999</v>
      </c>
      <c r="AL10" s="80">
        <v>2.5499999999999998</v>
      </c>
      <c r="AM10" s="80">
        <v>2.5630000000000002</v>
      </c>
      <c r="AN10" s="80">
        <v>2.5590000000000002</v>
      </c>
      <c r="AO10" s="80">
        <v>2.5750000000000002</v>
      </c>
      <c r="AP10" s="80">
        <v>2.589</v>
      </c>
      <c r="AQ10" s="80">
        <v>2.6059999999999999</v>
      </c>
      <c r="AR10" s="80">
        <v>2.6139999999999999</v>
      </c>
      <c r="AS10" s="80">
        <v>2.6160000000000001</v>
      </c>
      <c r="AT10" s="80">
        <v>2.6190000000000002</v>
      </c>
      <c r="AU10" s="63">
        <v>2.6219999999999999</v>
      </c>
      <c r="AV10" s="63">
        <v>2.63</v>
      </c>
      <c r="AW10" s="63">
        <v>2.6240000000000001</v>
      </c>
      <c r="AX10" s="63">
        <v>2.6259999999999999</v>
      </c>
      <c r="AY10" s="63">
        <v>2.6240000000000001</v>
      </c>
      <c r="AZ10" s="63">
        <v>2.629</v>
      </c>
      <c r="BA10" s="63">
        <v>2.6469999999999998</v>
      </c>
      <c r="BB10" s="63">
        <v>2.6749999999999998</v>
      </c>
      <c r="BC10" s="81">
        <v>2.6850000000000001</v>
      </c>
      <c r="BD10" s="81">
        <v>2.7069999999999999</v>
      </c>
      <c r="BE10" s="81">
        <v>2.734</v>
      </c>
      <c r="BF10" s="81">
        <v>2.75</v>
      </c>
      <c r="BG10" s="81">
        <v>2.774</v>
      </c>
      <c r="BH10" s="81">
        <v>2.8</v>
      </c>
      <c r="BI10" s="81">
        <v>2.8239999999999998</v>
      </c>
      <c r="BJ10" s="81">
        <v>2.8490000000000002</v>
      </c>
      <c r="BK10" s="81">
        <v>2.8730000000000002</v>
      </c>
      <c r="BL10" s="81">
        <v>2.8980000000000001</v>
      </c>
      <c r="BM10" s="63">
        <v>2.923</v>
      </c>
      <c r="BN10" s="63">
        <v>2.9489999999999998</v>
      </c>
      <c r="BO10" s="63">
        <v>2.9750000000000001</v>
      </c>
      <c r="BP10" s="63">
        <v>3.0030000000000001</v>
      </c>
      <c r="BQ10" s="63">
        <v>3.0310000000000001</v>
      </c>
      <c r="BR10" s="63">
        <v>3.0590000000000002</v>
      </c>
      <c r="BS10" s="63">
        <v>3.0880000000000001</v>
      </c>
      <c r="BT10" s="63">
        <v>3.1179999999999999</v>
      </c>
      <c r="BU10" s="63">
        <v>3.149</v>
      </c>
      <c r="BV10" s="63">
        <v>3.1779999999999999</v>
      </c>
    </row>
    <row r="14" spans="1:75" x14ac:dyDescent="0.2">
      <c r="AR14" s="89" t="s">
        <v>514</v>
      </c>
      <c r="AU14" s="90"/>
      <c r="AV14" s="91"/>
      <c r="AW14" s="91"/>
      <c r="AX14" s="91"/>
      <c r="AY14" s="91"/>
      <c r="AZ14" s="91"/>
    </row>
    <row r="15" spans="1:75" x14ac:dyDescent="0.2">
      <c r="AR15" s="92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4"/>
    </row>
    <row r="16" spans="1:75" x14ac:dyDescent="0.2">
      <c r="AR16" s="95"/>
      <c r="AS16" s="96" t="s">
        <v>515</v>
      </c>
      <c r="AT16" s="93" t="s">
        <v>516</v>
      </c>
      <c r="AU16" s="97"/>
      <c r="AV16" s="97"/>
      <c r="AW16" s="97"/>
      <c r="AX16" s="97"/>
      <c r="AY16" s="97"/>
      <c r="AZ16" s="97"/>
      <c r="BA16" s="97"/>
      <c r="BB16" s="97"/>
      <c r="BC16" s="98"/>
    </row>
    <row r="17" spans="41:57" x14ac:dyDescent="0.2">
      <c r="AR17" s="95"/>
      <c r="AS17" s="97"/>
      <c r="AT17" s="99" t="s">
        <v>429</v>
      </c>
      <c r="AU17" s="100" t="s">
        <v>429</v>
      </c>
      <c r="AV17" s="100" t="s">
        <v>429</v>
      </c>
      <c r="AW17" s="99" t="s">
        <v>429</v>
      </c>
      <c r="AX17" s="97"/>
      <c r="AY17" s="97"/>
      <c r="AZ17" s="97"/>
      <c r="BA17" s="97"/>
      <c r="BB17" s="97"/>
      <c r="BC17" s="101" t="s">
        <v>517</v>
      </c>
    </row>
    <row r="18" spans="41:57" x14ac:dyDescent="0.2">
      <c r="AR18" s="95"/>
      <c r="AS18" s="97"/>
      <c r="AT18" s="102" t="s">
        <v>477</v>
      </c>
      <c r="AU18" s="102" t="s">
        <v>478</v>
      </c>
      <c r="AV18" s="103" t="s">
        <v>479</v>
      </c>
      <c r="AW18" s="103" t="s">
        <v>480</v>
      </c>
      <c r="AX18" s="97"/>
      <c r="AY18" s="97"/>
      <c r="AZ18" s="97"/>
      <c r="BA18" s="97"/>
      <c r="BB18" s="97"/>
      <c r="BC18" s="101"/>
    </row>
    <row r="19" spans="41:57" ht="14.25" x14ac:dyDescent="0.2">
      <c r="AO19" s="104"/>
      <c r="AR19" s="95"/>
      <c r="AS19" s="97"/>
      <c r="AT19" s="105">
        <v>2.6160000000000001</v>
      </c>
      <c r="AU19" s="105">
        <v>2.6190000000000002</v>
      </c>
      <c r="AV19" s="105">
        <v>2.6219999999999999</v>
      </c>
      <c r="AW19" s="105">
        <v>2.63</v>
      </c>
      <c r="AX19" s="97"/>
      <c r="AY19" s="97"/>
      <c r="AZ19" s="97"/>
      <c r="BA19" s="97"/>
      <c r="BB19" s="97"/>
      <c r="BC19" s="106">
        <f>AVERAGE(AT19:AW19)</f>
        <v>2.62175</v>
      </c>
    </row>
    <row r="20" spans="41:57" x14ac:dyDescent="0.2">
      <c r="AR20" s="95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06"/>
    </row>
    <row r="21" spans="41:57" x14ac:dyDescent="0.2">
      <c r="AR21" s="92"/>
      <c r="AS21" s="107" t="s">
        <v>518</v>
      </c>
      <c r="AT21" s="93" t="s">
        <v>668</v>
      </c>
      <c r="AU21" s="93"/>
      <c r="AV21" s="93"/>
      <c r="AW21" s="93"/>
      <c r="AX21" s="93"/>
      <c r="AY21" s="93"/>
      <c r="AZ21" s="93"/>
      <c r="BA21" s="93"/>
      <c r="BB21" s="93"/>
      <c r="BC21" s="108"/>
      <c r="BD21" s="93"/>
      <c r="BE21" s="94"/>
    </row>
    <row r="22" spans="41:57" x14ac:dyDescent="0.2">
      <c r="AR22" s="95"/>
      <c r="AS22" s="96"/>
      <c r="AT22" s="276" t="s">
        <v>432</v>
      </c>
      <c r="AU22" s="276" t="s">
        <v>432</v>
      </c>
      <c r="AV22" s="276" t="s">
        <v>432</v>
      </c>
      <c r="AW22" s="276" t="s">
        <v>432</v>
      </c>
      <c r="AX22" s="277" t="s">
        <v>433</v>
      </c>
      <c r="AY22" s="277" t="s">
        <v>433</v>
      </c>
      <c r="AZ22" s="277" t="s">
        <v>433</v>
      </c>
      <c r="BA22" s="277" t="s">
        <v>433</v>
      </c>
      <c r="BB22" s="97"/>
      <c r="BC22" s="106"/>
      <c r="BD22" s="97"/>
      <c r="BE22" s="98"/>
    </row>
    <row r="23" spans="41:57" x14ac:dyDescent="0.2">
      <c r="AR23" s="95"/>
      <c r="AS23" s="97"/>
      <c r="AT23" s="68" t="s">
        <v>489</v>
      </c>
      <c r="AU23" s="68" t="s">
        <v>490</v>
      </c>
      <c r="AV23" s="68" t="s">
        <v>491</v>
      </c>
      <c r="AW23" s="68" t="s">
        <v>492</v>
      </c>
      <c r="AX23" s="68" t="s">
        <v>493</v>
      </c>
      <c r="AY23" s="68" t="s">
        <v>494</v>
      </c>
      <c r="AZ23" s="68" t="s">
        <v>495</v>
      </c>
      <c r="BA23" s="68" t="s">
        <v>496</v>
      </c>
      <c r="BB23" s="97"/>
      <c r="BC23" s="106"/>
      <c r="BD23" s="97"/>
      <c r="BE23" s="98"/>
    </row>
    <row r="24" spans="41:57" ht="14.25" x14ac:dyDescent="0.2">
      <c r="AR24" s="95"/>
      <c r="AS24" s="97"/>
      <c r="AT24" s="109">
        <v>2.6869999999999998</v>
      </c>
      <c r="AU24" s="109">
        <v>2.6960000000000002</v>
      </c>
      <c r="AV24" s="109">
        <v>2.7120000000000002</v>
      </c>
      <c r="AW24" s="109">
        <v>2.7269999999999999</v>
      </c>
      <c r="AX24" s="109">
        <v>2.7429999999999999</v>
      </c>
      <c r="AY24" s="109">
        <v>2.7589999999999999</v>
      </c>
      <c r="AZ24" s="109">
        <v>2.7759999999999998</v>
      </c>
      <c r="BA24" s="109">
        <v>2.7919999999999998</v>
      </c>
      <c r="BB24" s="97"/>
      <c r="BC24" s="106">
        <f>AVERAGE(AT24:BA24)</f>
        <v>2.7365000000000004</v>
      </c>
      <c r="BD24" s="110" t="s">
        <v>519</v>
      </c>
      <c r="BE24" s="111">
        <f>(BC24-BC19)/BC19</f>
        <v>4.3768475255077849E-2</v>
      </c>
    </row>
    <row r="25" spans="41:57" x14ac:dyDescent="0.2">
      <c r="AR25" s="112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4"/>
      <c r="BD25" s="113"/>
      <c r="BE25" s="115"/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"/>
  <sheetViews>
    <sheetView topLeftCell="BK1" zoomScale="90" zoomScaleNormal="90" zoomScaleSheetLayoutView="110" workbookViewId="0">
      <selection activeCell="BY9" sqref="BY9"/>
    </sheetView>
  </sheetViews>
  <sheetFormatPr defaultColWidth="19.5" defaultRowHeight="11.25" x14ac:dyDescent="0.2"/>
  <cols>
    <col min="1" max="1" width="19.5" style="224"/>
    <col min="2" max="2" width="19.5" style="225"/>
    <col min="3" max="3" width="19.5" style="135"/>
    <col min="4" max="4" width="6.5" style="226" bestFit="1" customWidth="1"/>
    <col min="5" max="5" width="8.5" style="227" bestFit="1" customWidth="1"/>
    <col min="6" max="6" width="7.5" style="226" bestFit="1" customWidth="1"/>
    <col min="7" max="7" width="8.6640625" style="227" bestFit="1" customWidth="1"/>
    <col min="8" max="8" width="7.5" style="226" bestFit="1" customWidth="1"/>
    <col min="9" max="9" width="11.5" style="228" bestFit="1" customWidth="1"/>
    <col min="10" max="10" width="7.5" style="226" bestFit="1" customWidth="1"/>
    <col min="11" max="11" width="11.5" style="228" bestFit="1" customWidth="1"/>
    <col min="12" max="12" width="7.5" style="226" bestFit="1" customWidth="1"/>
    <col min="13" max="13" width="11.5" style="228" bestFit="1" customWidth="1"/>
    <col min="14" max="14" width="7.33203125" style="226" bestFit="1" customWidth="1"/>
    <col min="15" max="15" width="8.6640625" style="227" bestFit="1" customWidth="1"/>
    <col min="16" max="16" width="7.33203125" style="226" bestFit="1" customWidth="1"/>
    <col min="17" max="17" width="11.5" style="227" bestFit="1" customWidth="1"/>
    <col min="18" max="18" width="7.5" style="226" bestFit="1" customWidth="1"/>
    <col min="19" max="19" width="8.6640625" style="227" bestFit="1" customWidth="1"/>
    <col min="20" max="20" width="7.5" style="226" bestFit="1" customWidth="1"/>
    <col min="21" max="21" width="11.5" style="229" bestFit="1" customWidth="1"/>
    <col min="22" max="22" width="19.5" style="224"/>
    <col min="23" max="23" width="19.5" style="225"/>
    <col min="24" max="24" width="19.5" style="135"/>
    <col min="25" max="25" width="7.33203125" style="226" bestFit="1" customWidth="1"/>
    <col min="26" max="26" width="11.5" style="227" bestFit="1" customWidth="1"/>
    <col min="27" max="27" width="7.5" style="226" bestFit="1" customWidth="1"/>
    <col min="28" max="28" width="11.5" style="228" bestFit="1" customWidth="1"/>
    <col min="29" max="29" width="7.5" style="226" bestFit="1" customWidth="1"/>
    <col min="30" max="30" width="11.5" style="227" bestFit="1" customWidth="1"/>
    <col min="31" max="31" width="7.5" style="226" bestFit="1" customWidth="1"/>
    <col min="32" max="32" width="11.1640625" style="229" bestFit="1" customWidth="1"/>
    <col min="33" max="33" width="7.5" style="226" bestFit="1" customWidth="1"/>
    <col min="34" max="34" width="11.5" style="229" bestFit="1" customWidth="1"/>
    <col min="35" max="35" width="7.5" style="226" bestFit="1" customWidth="1"/>
    <col min="36" max="36" width="11.5" style="227" bestFit="1" customWidth="1"/>
    <col min="37" max="37" width="7.5" style="226" bestFit="1" customWidth="1"/>
    <col min="38" max="38" width="11.5" style="227" bestFit="1" customWidth="1"/>
    <col min="39" max="39" width="7.5" style="226" bestFit="1" customWidth="1"/>
    <col min="40" max="40" width="11.1640625" style="229" bestFit="1" customWidth="1"/>
    <col min="41" max="41" width="19.5" style="224"/>
    <col min="42" max="42" width="19.5" style="225"/>
    <col min="43" max="43" width="19.5" style="135"/>
    <col min="44" max="44" width="7.5" style="226" bestFit="1" customWidth="1"/>
    <col min="45" max="45" width="11.5" style="227" bestFit="1" customWidth="1"/>
    <col min="46" max="46" width="7.5" style="226" bestFit="1" customWidth="1"/>
    <col min="47" max="47" width="8.6640625" style="227" bestFit="1" customWidth="1"/>
    <col min="48" max="48" width="7.5" style="226" bestFit="1" customWidth="1"/>
    <col min="49" max="49" width="8.6640625" style="227" bestFit="1" customWidth="1"/>
    <col min="50" max="50" width="8.5" style="226" bestFit="1" customWidth="1"/>
    <col min="51" max="51" width="8.6640625" style="227" bestFit="1" customWidth="1"/>
    <col min="52" max="52" width="7.33203125" style="226" bestFit="1" customWidth="1"/>
    <col min="53" max="53" width="11.5" style="229" bestFit="1" customWidth="1"/>
    <col min="54" max="54" width="7.5" style="226" bestFit="1" customWidth="1"/>
    <col min="55" max="55" width="11.5" style="229" bestFit="1" customWidth="1"/>
    <col min="56" max="56" width="7.5" style="226" bestFit="1" customWidth="1"/>
    <col min="57" max="57" width="8.5" style="227" bestFit="1" customWidth="1"/>
    <col min="58" max="58" width="6.5" style="226" bestFit="1" customWidth="1"/>
    <col min="59" max="59" width="8.1640625" style="227" bestFit="1" customWidth="1"/>
    <col min="60" max="60" width="19.5" style="224"/>
    <col min="61" max="61" width="19.5" style="225"/>
    <col min="62" max="62" width="19.5" style="135"/>
    <col min="63" max="63" width="19.5" style="226"/>
    <col min="64" max="64" width="19.5" style="227"/>
    <col min="65" max="65" width="19.5" style="226"/>
    <col min="66" max="66" width="19.5" style="227"/>
    <col min="67" max="67" width="19.5" style="226"/>
    <col min="68" max="68" width="19.5" style="227"/>
    <col min="69" max="69" width="19.5" style="226"/>
    <col min="70" max="70" width="19.5" style="228"/>
    <col min="71" max="71" width="19.5" style="213"/>
    <col min="72" max="72" width="19.5" style="135"/>
    <col min="73" max="73" width="19.5" style="226"/>
    <col min="74" max="74" width="19.5" style="230"/>
    <col min="75" max="75" width="19.5" style="135"/>
    <col min="76" max="78" width="19.5" style="368"/>
    <col min="79" max="16384" width="19.5" style="136"/>
  </cols>
  <sheetData>
    <row r="1" spans="1:78" ht="22.15" customHeight="1" x14ac:dyDescent="0.2">
      <c r="A1" s="133"/>
      <c r="B1" s="588" t="s">
        <v>560</v>
      </c>
      <c r="C1" s="589"/>
      <c r="D1" s="592" t="s">
        <v>561</v>
      </c>
      <c r="E1" s="592"/>
      <c r="F1" s="593" t="s">
        <v>562</v>
      </c>
      <c r="G1" s="593"/>
      <c r="H1" s="592" t="s">
        <v>563</v>
      </c>
      <c r="I1" s="592"/>
      <c r="J1" s="592" t="s">
        <v>564</v>
      </c>
      <c r="K1" s="592"/>
      <c r="L1" s="592" t="s">
        <v>565</v>
      </c>
      <c r="M1" s="592"/>
      <c r="N1" s="592" t="s">
        <v>566</v>
      </c>
      <c r="O1" s="592"/>
      <c r="P1" s="592" t="s">
        <v>567</v>
      </c>
      <c r="Q1" s="592"/>
      <c r="R1" s="592" t="s">
        <v>568</v>
      </c>
      <c r="S1" s="592"/>
      <c r="T1" s="592" t="s">
        <v>569</v>
      </c>
      <c r="U1" s="592"/>
      <c r="V1" s="133"/>
      <c r="W1" s="588" t="s">
        <v>570</v>
      </c>
      <c r="X1" s="597"/>
      <c r="Y1" s="595" t="s">
        <v>571</v>
      </c>
      <c r="Z1" s="596"/>
      <c r="AA1" s="594" t="s">
        <v>572</v>
      </c>
      <c r="AB1" s="594"/>
      <c r="AC1" s="592" t="s">
        <v>573</v>
      </c>
      <c r="AD1" s="592"/>
      <c r="AE1" s="592" t="s">
        <v>574</v>
      </c>
      <c r="AF1" s="592"/>
      <c r="AG1" s="592" t="s">
        <v>575</v>
      </c>
      <c r="AH1" s="592"/>
      <c r="AI1" s="595" t="s">
        <v>576</v>
      </c>
      <c r="AJ1" s="596"/>
      <c r="AK1" s="592" t="s">
        <v>577</v>
      </c>
      <c r="AL1" s="592"/>
      <c r="AM1" s="592" t="s">
        <v>578</v>
      </c>
      <c r="AN1" s="592"/>
      <c r="AO1" s="133"/>
      <c r="AP1" s="588" t="s">
        <v>579</v>
      </c>
      <c r="AQ1" s="597"/>
      <c r="AR1" s="595" t="s">
        <v>580</v>
      </c>
      <c r="AS1" s="596"/>
      <c r="AT1" s="592" t="s">
        <v>581</v>
      </c>
      <c r="AU1" s="592"/>
      <c r="AV1" s="592" t="s">
        <v>582</v>
      </c>
      <c r="AW1" s="592"/>
      <c r="AX1" s="592" t="s">
        <v>583</v>
      </c>
      <c r="AY1" s="592"/>
      <c r="AZ1" s="592" t="s">
        <v>584</v>
      </c>
      <c r="BA1" s="592"/>
      <c r="BB1" s="592" t="s">
        <v>585</v>
      </c>
      <c r="BC1" s="592"/>
      <c r="BD1" s="592" t="s">
        <v>586</v>
      </c>
      <c r="BE1" s="592"/>
      <c r="BF1" s="592" t="s">
        <v>587</v>
      </c>
      <c r="BG1" s="592"/>
      <c r="BH1" s="133"/>
      <c r="BI1" s="588" t="s">
        <v>588</v>
      </c>
      <c r="BJ1" s="597"/>
      <c r="BK1" s="592" t="s">
        <v>589</v>
      </c>
      <c r="BL1" s="592"/>
      <c r="BM1" s="592" t="s">
        <v>590</v>
      </c>
      <c r="BN1" s="592"/>
      <c r="BO1" s="592" t="s">
        <v>591</v>
      </c>
      <c r="BP1" s="595"/>
      <c r="BQ1" s="602" t="s">
        <v>592</v>
      </c>
      <c r="BR1" s="603"/>
      <c r="BS1" s="134"/>
      <c r="BT1" s="134"/>
      <c r="BU1" s="604" t="s">
        <v>593</v>
      </c>
      <c r="BV1" s="605"/>
    </row>
    <row r="2" spans="1:78" s="147" customFormat="1" ht="12" customHeight="1" thickBot="1" x14ac:dyDescent="0.25">
      <c r="A2" s="133"/>
      <c r="B2" s="590"/>
      <c r="C2" s="591"/>
      <c r="D2" s="137" t="s">
        <v>321</v>
      </c>
      <c r="E2" s="138" t="s">
        <v>594</v>
      </c>
      <c r="F2" s="137" t="s">
        <v>321</v>
      </c>
      <c r="G2" s="138" t="s">
        <v>594</v>
      </c>
      <c r="H2" s="137" t="s">
        <v>321</v>
      </c>
      <c r="I2" s="139" t="s">
        <v>594</v>
      </c>
      <c r="J2" s="137" t="s">
        <v>321</v>
      </c>
      <c r="K2" s="139" t="s">
        <v>594</v>
      </c>
      <c r="L2" s="137" t="s">
        <v>321</v>
      </c>
      <c r="M2" s="139" t="s">
        <v>594</v>
      </c>
      <c r="N2" s="137" t="s">
        <v>321</v>
      </c>
      <c r="O2" s="138" t="s">
        <v>594</v>
      </c>
      <c r="P2" s="137" t="s">
        <v>321</v>
      </c>
      <c r="Q2" s="138" t="s">
        <v>594</v>
      </c>
      <c r="R2" s="137" t="s">
        <v>321</v>
      </c>
      <c r="S2" s="138" t="s">
        <v>594</v>
      </c>
      <c r="T2" s="137" t="s">
        <v>321</v>
      </c>
      <c r="U2" s="140" t="s">
        <v>594</v>
      </c>
      <c r="V2" s="133"/>
      <c r="W2" s="598"/>
      <c r="X2" s="599"/>
      <c r="Y2" s="137" t="s">
        <v>321</v>
      </c>
      <c r="Z2" s="138" t="s">
        <v>594</v>
      </c>
      <c r="AA2" s="137" t="s">
        <v>321</v>
      </c>
      <c r="AB2" s="139" t="s">
        <v>594</v>
      </c>
      <c r="AC2" s="137" t="s">
        <v>321</v>
      </c>
      <c r="AD2" s="138" t="s">
        <v>594</v>
      </c>
      <c r="AE2" s="137" t="s">
        <v>321</v>
      </c>
      <c r="AF2" s="140" t="s">
        <v>594</v>
      </c>
      <c r="AG2" s="137" t="s">
        <v>321</v>
      </c>
      <c r="AH2" s="140" t="s">
        <v>594</v>
      </c>
      <c r="AI2" s="137" t="s">
        <v>321</v>
      </c>
      <c r="AJ2" s="138" t="s">
        <v>594</v>
      </c>
      <c r="AK2" s="137" t="s">
        <v>321</v>
      </c>
      <c r="AL2" s="138" t="s">
        <v>594</v>
      </c>
      <c r="AM2" s="137" t="s">
        <v>321</v>
      </c>
      <c r="AN2" s="140" t="s">
        <v>594</v>
      </c>
      <c r="AO2" s="133"/>
      <c r="AP2" s="598"/>
      <c r="AQ2" s="599"/>
      <c r="AR2" s="137" t="s">
        <v>321</v>
      </c>
      <c r="AS2" s="138" t="s">
        <v>594</v>
      </c>
      <c r="AT2" s="137" t="s">
        <v>321</v>
      </c>
      <c r="AU2" s="138" t="s">
        <v>594</v>
      </c>
      <c r="AV2" s="137" t="s">
        <v>321</v>
      </c>
      <c r="AW2" s="138" t="s">
        <v>594</v>
      </c>
      <c r="AX2" s="137" t="s">
        <v>321</v>
      </c>
      <c r="AY2" s="138" t="s">
        <v>594</v>
      </c>
      <c r="AZ2" s="137" t="s">
        <v>321</v>
      </c>
      <c r="BA2" s="140" t="s">
        <v>594</v>
      </c>
      <c r="BB2" s="137" t="s">
        <v>321</v>
      </c>
      <c r="BC2" s="140" t="s">
        <v>594</v>
      </c>
      <c r="BD2" s="137" t="s">
        <v>321</v>
      </c>
      <c r="BE2" s="138" t="s">
        <v>594</v>
      </c>
      <c r="BF2" s="137" t="s">
        <v>321</v>
      </c>
      <c r="BG2" s="138" t="s">
        <v>594</v>
      </c>
      <c r="BH2" s="133"/>
      <c r="BI2" s="598"/>
      <c r="BJ2" s="599"/>
      <c r="BK2" s="137" t="s">
        <v>321</v>
      </c>
      <c r="BL2" s="138" t="s">
        <v>594</v>
      </c>
      <c r="BM2" s="137" t="s">
        <v>321</v>
      </c>
      <c r="BN2" s="138" t="s">
        <v>594</v>
      </c>
      <c r="BO2" s="137" t="s">
        <v>321</v>
      </c>
      <c r="BP2" s="141" t="s">
        <v>594</v>
      </c>
      <c r="BQ2" s="142" t="s">
        <v>321</v>
      </c>
      <c r="BR2" s="143" t="s">
        <v>594</v>
      </c>
      <c r="BS2" s="144"/>
      <c r="BT2" s="144"/>
      <c r="BU2" s="145" t="s">
        <v>321</v>
      </c>
      <c r="BV2" s="146" t="s">
        <v>594</v>
      </c>
      <c r="BW2" s="136"/>
      <c r="BX2" s="369"/>
      <c r="BY2" s="369"/>
      <c r="BZ2" s="369"/>
    </row>
    <row r="3" spans="1:78" ht="45" customHeight="1" x14ac:dyDescent="0.2">
      <c r="A3" s="133"/>
      <c r="B3" s="148" t="s">
        <v>595</v>
      </c>
      <c r="C3" s="149" t="s">
        <v>596</v>
      </c>
      <c r="D3" s="150"/>
      <c r="E3" s="151"/>
      <c r="F3" s="152"/>
      <c r="G3" s="151"/>
      <c r="H3" s="150"/>
      <c r="I3" s="153"/>
      <c r="J3" s="150"/>
      <c r="K3" s="153"/>
      <c r="L3" s="150"/>
      <c r="M3" s="153"/>
      <c r="N3" s="150"/>
      <c r="O3" s="151"/>
      <c r="P3" s="150"/>
      <c r="Q3" s="153"/>
      <c r="R3" s="150"/>
      <c r="S3" s="151"/>
      <c r="T3" s="150"/>
      <c r="U3" s="153"/>
      <c r="V3" s="133"/>
      <c r="W3" s="148" t="s">
        <v>595</v>
      </c>
      <c r="X3" s="149" t="s">
        <v>596</v>
      </c>
      <c r="Y3" s="150"/>
      <c r="Z3" s="153"/>
      <c r="AA3" s="150"/>
      <c r="AB3" s="153"/>
      <c r="AC3" s="150"/>
      <c r="AD3" s="153"/>
      <c r="AE3" s="150"/>
      <c r="AF3" s="153"/>
      <c r="AG3" s="150"/>
      <c r="AH3" s="153"/>
      <c r="AI3" s="150"/>
      <c r="AJ3" s="153"/>
      <c r="AK3" s="150"/>
      <c r="AL3" s="153"/>
      <c r="AM3" s="150"/>
      <c r="AN3" s="153"/>
      <c r="AO3" s="133"/>
      <c r="AP3" s="148" t="s">
        <v>595</v>
      </c>
      <c r="AQ3" s="149" t="s">
        <v>596</v>
      </c>
      <c r="AR3" s="150"/>
      <c r="AS3" s="153"/>
      <c r="AT3" s="150"/>
      <c r="AU3" s="151"/>
      <c r="AV3" s="150"/>
      <c r="AW3" s="151"/>
      <c r="AX3" s="150"/>
      <c r="AY3" s="151"/>
      <c r="AZ3" s="150"/>
      <c r="BA3" s="153"/>
      <c r="BB3" s="150"/>
      <c r="BC3" s="153"/>
      <c r="BD3" s="150"/>
      <c r="BE3" s="151"/>
      <c r="BF3" s="150"/>
      <c r="BG3" s="151"/>
      <c r="BH3" s="133"/>
      <c r="BI3" s="148" t="s">
        <v>595</v>
      </c>
      <c r="BJ3" s="149" t="s">
        <v>596</v>
      </c>
      <c r="BK3" s="150"/>
      <c r="BL3" s="151"/>
      <c r="BM3" s="150"/>
      <c r="BN3" s="151"/>
      <c r="BO3" s="150"/>
      <c r="BP3" s="154"/>
      <c r="BQ3" s="150"/>
      <c r="BR3" s="153"/>
      <c r="BS3" s="155"/>
      <c r="BT3" s="156" t="s">
        <v>596</v>
      </c>
      <c r="BU3" s="150"/>
      <c r="BV3" s="157"/>
      <c r="BW3" s="136"/>
    </row>
    <row r="4" spans="1:78" x14ac:dyDescent="0.2">
      <c r="A4" s="133"/>
      <c r="B4" s="158">
        <v>101</v>
      </c>
      <c r="C4" s="159" t="s">
        <v>597</v>
      </c>
      <c r="D4" s="160">
        <v>0.08</v>
      </c>
      <c r="E4" s="161">
        <v>7006</v>
      </c>
      <c r="F4" s="162">
        <v>0.08</v>
      </c>
      <c r="G4" s="161">
        <v>7006</v>
      </c>
      <c r="H4" s="160" t="s">
        <v>598</v>
      </c>
      <c r="I4" s="163" t="s">
        <v>598</v>
      </c>
      <c r="J4" s="160" t="s">
        <v>598</v>
      </c>
      <c r="K4" s="163" t="s">
        <v>598</v>
      </c>
      <c r="L4" s="160" t="s">
        <v>598</v>
      </c>
      <c r="M4" s="163" t="s">
        <v>598</v>
      </c>
      <c r="N4" s="160" t="s">
        <v>598</v>
      </c>
      <c r="O4" s="164" t="s">
        <v>598</v>
      </c>
      <c r="P4" s="160">
        <v>0.11</v>
      </c>
      <c r="Q4" s="165">
        <v>9750</v>
      </c>
      <c r="R4" s="160">
        <v>0.04</v>
      </c>
      <c r="S4" s="161">
        <v>8543</v>
      </c>
      <c r="T4" s="160" t="s">
        <v>598</v>
      </c>
      <c r="U4" s="163" t="s">
        <v>598</v>
      </c>
      <c r="V4" s="133"/>
      <c r="W4" s="158">
        <v>101</v>
      </c>
      <c r="X4" s="159" t="s">
        <v>597</v>
      </c>
      <c r="Y4" s="160" t="s">
        <v>598</v>
      </c>
      <c r="Z4" s="166" t="s">
        <v>598</v>
      </c>
      <c r="AA4" s="160" t="s">
        <v>598</v>
      </c>
      <c r="AB4" s="163" t="s">
        <v>598</v>
      </c>
      <c r="AC4" s="160" t="s">
        <v>598</v>
      </c>
      <c r="AD4" s="165" t="s">
        <v>598</v>
      </c>
      <c r="AE4" s="160" t="s">
        <v>598</v>
      </c>
      <c r="AF4" s="163" t="s">
        <v>598</v>
      </c>
      <c r="AG4" s="160" t="s">
        <v>598</v>
      </c>
      <c r="AH4" s="163" t="s">
        <v>598</v>
      </c>
      <c r="AI4" s="160">
        <v>0.21</v>
      </c>
      <c r="AJ4" s="165">
        <v>4525</v>
      </c>
      <c r="AK4" s="160">
        <v>0.14000000000000001</v>
      </c>
      <c r="AL4" s="165">
        <v>13600</v>
      </c>
      <c r="AM4" s="160">
        <v>0.25</v>
      </c>
      <c r="AN4" s="163">
        <v>21630</v>
      </c>
      <c r="AO4" s="133"/>
      <c r="AP4" s="158">
        <v>101</v>
      </c>
      <c r="AQ4" s="159" t="s">
        <v>597</v>
      </c>
      <c r="AR4" s="160">
        <v>0.1</v>
      </c>
      <c r="AS4" s="165">
        <v>13600</v>
      </c>
      <c r="AT4" s="160">
        <v>0.125</v>
      </c>
      <c r="AU4" s="161">
        <v>6375</v>
      </c>
      <c r="AV4" s="160" t="s">
        <v>598</v>
      </c>
      <c r="AW4" s="164" t="s">
        <v>598</v>
      </c>
      <c r="AX4" s="160" t="s">
        <v>598</v>
      </c>
      <c r="AY4" s="164" t="s">
        <v>598</v>
      </c>
      <c r="AZ4" s="160" t="s">
        <v>598</v>
      </c>
      <c r="BA4" s="163" t="s">
        <v>598</v>
      </c>
      <c r="BB4" s="160" t="s">
        <v>598</v>
      </c>
      <c r="BC4" s="163" t="s">
        <v>598</v>
      </c>
      <c r="BD4" s="160" t="s">
        <v>598</v>
      </c>
      <c r="BE4" s="164" t="s">
        <v>598</v>
      </c>
      <c r="BF4" s="160">
        <v>0.125</v>
      </c>
      <c r="BG4" s="161">
        <v>9842.56</v>
      </c>
      <c r="BH4" s="133"/>
      <c r="BI4" s="158">
        <v>101</v>
      </c>
      <c r="BJ4" s="159" t="s">
        <v>597</v>
      </c>
      <c r="BK4" s="160">
        <v>1</v>
      </c>
      <c r="BL4" s="161">
        <v>68390.399999999994</v>
      </c>
      <c r="BM4" s="160">
        <v>1</v>
      </c>
      <c r="BN4" s="161">
        <v>53417</v>
      </c>
      <c r="BO4" s="160">
        <v>1</v>
      </c>
      <c r="BP4" s="167">
        <v>45002.879999999997</v>
      </c>
      <c r="BQ4" s="160" t="s">
        <v>598</v>
      </c>
      <c r="BR4" s="168" t="s">
        <v>598</v>
      </c>
      <c r="BS4" s="155"/>
      <c r="BT4" s="169" t="s">
        <v>597</v>
      </c>
      <c r="BU4" s="170">
        <f t="shared" ref="BU4:BV15" si="0">AVERAGE(D4,F4,H4,J4,L4,N4,P4,R4,T4,Y4,AA4,AC4,AE4,AG4,AI4,AK4,AM4,AR4,AT4,AV4,AX4,AZ4,BB4,BD4,BF4,BK4,BM4,BO4,BQ4)</f>
        <v>0.32769230769230767</v>
      </c>
      <c r="BV4" s="166">
        <f t="shared" si="0"/>
        <v>20668.295384615383</v>
      </c>
      <c r="BW4" s="136"/>
      <c r="BY4" s="371"/>
    </row>
    <row r="5" spans="1:78" x14ac:dyDescent="0.2">
      <c r="A5" s="133"/>
      <c r="B5" s="158">
        <v>102</v>
      </c>
      <c r="C5" s="159" t="s">
        <v>599</v>
      </c>
      <c r="D5" s="160">
        <v>1</v>
      </c>
      <c r="E5" s="161">
        <v>58870</v>
      </c>
      <c r="F5" s="162">
        <v>1</v>
      </c>
      <c r="G5" s="161">
        <v>65152</v>
      </c>
      <c r="H5" s="160" t="s">
        <v>598</v>
      </c>
      <c r="I5" s="163" t="s">
        <v>598</v>
      </c>
      <c r="J5" s="160" t="s">
        <v>598</v>
      </c>
      <c r="K5" s="163" t="s">
        <v>598</v>
      </c>
      <c r="L5" s="160" t="s">
        <v>598</v>
      </c>
      <c r="M5" s="163" t="s">
        <v>598</v>
      </c>
      <c r="N5" s="160">
        <v>1</v>
      </c>
      <c r="O5" s="161">
        <v>63000</v>
      </c>
      <c r="P5" s="160">
        <v>1</v>
      </c>
      <c r="Q5" s="165">
        <v>66876.53</v>
      </c>
      <c r="R5" s="160">
        <v>1</v>
      </c>
      <c r="S5" s="161">
        <v>53265</v>
      </c>
      <c r="T5" s="160">
        <v>1</v>
      </c>
      <c r="U5" s="163">
        <v>57750</v>
      </c>
      <c r="V5" s="133"/>
      <c r="W5" s="158">
        <v>102</v>
      </c>
      <c r="X5" s="159" t="s">
        <v>599</v>
      </c>
      <c r="Y5" s="160">
        <v>1</v>
      </c>
      <c r="Z5" s="166">
        <v>60600.02</v>
      </c>
      <c r="AA5" s="160">
        <v>1</v>
      </c>
      <c r="AB5" s="163">
        <v>67878</v>
      </c>
      <c r="AC5" s="160">
        <v>1</v>
      </c>
      <c r="AD5" s="165">
        <v>59999.94</v>
      </c>
      <c r="AE5" s="160">
        <v>0.5</v>
      </c>
      <c r="AF5" s="163">
        <v>30305.599999999999</v>
      </c>
      <c r="AG5" s="160">
        <v>0.5</v>
      </c>
      <c r="AH5" s="163">
        <v>30305.599999999999</v>
      </c>
      <c r="AI5" s="160">
        <v>1</v>
      </c>
      <c r="AJ5" s="165">
        <v>75789</v>
      </c>
      <c r="AK5" s="160">
        <v>1</v>
      </c>
      <c r="AL5" s="165">
        <v>70000</v>
      </c>
      <c r="AM5" s="160">
        <v>1</v>
      </c>
      <c r="AN5" s="163">
        <v>49000</v>
      </c>
      <c r="AO5" s="133"/>
      <c r="AP5" s="158">
        <v>102</v>
      </c>
      <c r="AQ5" s="159" t="s">
        <v>599</v>
      </c>
      <c r="AR5" s="160">
        <v>1</v>
      </c>
      <c r="AS5" s="165">
        <v>64932</v>
      </c>
      <c r="AT5" s="160">
        <v>1</v>
      </c>
      <c r="AU5" s="161">
        <v>65000</v>
      </c>
      <c r="AV5" s="160">
        <v>1</v>
      </c>
      <c r="AW5" s="161">
        <v>59018.54</v>
      </c>
      <c r="AX5" s="160">
        <v>1</v>
      </c>
      <c r="AY5" s="161">
        <v>60000</v>
      </c>
      <c r="AZ5" s="160">
        <v>1</v>
      </c>
      <c r="BA5" s="163">
        <v>67059</v>
      </c>
      <c r="BB5" s="160">
        <v>1</v>
      </c>
      <c r="BC5" s="163">
        <v>62733</v>
      </c>
      <c r="BD5" s="160">
        <v>1.02</v>
      </c>
      <c r="BE5" s="161">
        <v>52873.35</v>
      </c>
      <c r="BF5" s="160">
        <v>1</v>
      </c>
      <c r="BG5" s="161">
        <v>57308.160000000003</v>
      </c>
      <c r="BH5" s="133"/>
      <c r="BI5" s="158">
        <v>102</v>
      </c>
      <c r="BJ5" s="159" t="s">
        <v>599</v>
      </c>
      <c r="BK5" s="160" t="s">
        <v>598</v>
      </c>
      <c r="BL5" s="164" t="s">
        <v>598</v>
      </c>
      <c r="BM5" s="160" t="s">
        <v>598</v>
      </c>
      <c r="BN5" s="164" t="s">
        <v>598</v>
      </c>
      <c r="BO5" s="160" t="s">
        <v>598</v>
      </c>
      <c r="BP5" s="171" t="s">
        <v>598</v>
      </c>
      <c r="BQ5" s="160">
        <v>1</v>
      </c>
      <c r="BR5" s="168">
        <v>59000</v>
      </c>
      <c r="BS5" s="155"/>
      <c r="BT5" s="169" t="s">
        <v>599</v>
      </c>
      <c r="BU5" s="170">
        <f t="shared" si="0"/>
        <v>0.95739130434782604</v>
      </c>
      <c r="BV5" s="166">
        <f t="shared" si="0"/>
        <v>58987.640869565214</v>
      </c>
      <c r="BW5" s="136"/>
      <c r="BY5" s="371"/>
    </row>
    <row r="6" spans="1:78" ht="22.5" x14ac:dyDescent="0.2">
      <c r="A6" s="133"/>
      <c r="B6" s="158">
        <v>103</v>
      </c>
      <c r="C6" s="159" t="s">
        <v>600</v>
      </c>
      <c r="D6" s="172" t="s">
        <v>598</v>
      </c>
      <c r="E6" s="173" t="s">
        <v>598</v>
      </c>
      <c r="F6" s="174" t="s">
        <v>598</v>
      </c>
      <c r="G6" s="173" t="s">
        <v>598</v>
      </c>
      <c r="H6" s="172">
        <v>1</v>
      </c>
      <c r="I6" s="175">
        <v>67600</v>
      </c>
      <c r="J6" s="172">
        <v>1</v>
      </c>
      <c r="K6" s="175">
        <v>70564</v>
      </c>
      <c r="L6" s="172">
        <v>1</v>
      </c>
      <c r="M6" s="175">
        <v>60000</v>
      </c>
      <c r="N6" s="172" t="s">
        <v>598</v>
      </c>
      <c r="O6" s="173" t="s">
        <v>598</v>
      </c>
      <c r="P6" s="172" t="s">
        <v>598</v>
      </c>
      <c r="Q6" s="176" t="s">
        <v>598</v>
      </c>
      <c r="R6" s="172" t="s">
        <v>598</v>
      </c>
      <c r="S6" s="173" t="s">
        <v>598</v>
      </c>
      <c r="T6" s="172" t="s">
        <v>598</v>
      </c>
      <c r="U6" s="175" t="s">
        <v>598</v>
      </c>
      <c r="V6" s="133"/>
      <c r="W6" s="158">
        <v>103</v>
      </c>
      <c r="X6" s="159" t="s">
        <v>600</v>
      </c>
      <c r="Y6" s="172" t="s">
        <v>598</v>
      </c>
      <c r="Z6" s="177" t="s">
        <v>598</v>
      </c>
      <c r="AA6" s="172" t="s">
        <v>598</v>
      </c>
      <c r="AB6" s="175" t="s">
        <v>598</v>
      </c>
      <c r="AC6" s="172" t="s">
        <v>598</v>
      </c>
      <c r="AD6" s="176" t="s">
        <v>598</v>
      </c>
      <c r="AE6" s="172" t="s">
        <v>598</v>
      </c>
      <c r="AF6" s="175" t="s">
        <v>598</v>
      </c>
      <c r="AG6" s="172" t="s">
        <v>598</v>
      </c>
      <c r="AH6" s="175" t="s">
        <v>598</v>
      </c>
      <c r="AI6" s="172" t="s">
        <v>598</v>
      </c>
      <c r="AJ6" s="176" t="s">
        <v>598</v>
      </c>
      <c r="AK6" s="172" t="s">
        <v>598</v>
      </c>
      <c r="AL6" s="176" t="s">
        <v>598</v>
      </c>
      <c r="AM6" s="172" t="s">
        <v>598</v>
      </c>
      <c r="AN6" s="175" t="s">
        <v>598</v>
      </c>
      <c r="AO6" s="133"/>
      <c r="AP6" s="158">
        <v>103</v>
      </c>
      <c r="AQ6" s="159" t="s">
        <v>600</v>
      </c>
      <c r="AR6" s="172" t="s">
        <v>598</v>
      </c>
      <c r="AS6" s="176" t="s">
        <v>598</v>
      </c>
      <c r="AT6" s="160" t="s">
        <v>598</v>
      </c>
      <c r="AU6" s="164" t="s">
        <v>598</v>
      </c>
      <c r="AV6" s="172" t="s">
        <v>598</v>
      </c>
      <c r="AW6" s="173" t="s">
        <v>598</v>
      </c>
      <c r="AX6" s="172" t="s">
        <v>598</v>
      </c>
      <c r="AY6" s="173" t="s">
        <v>598</v>
      </c>
      <c r="AZ6" s="172" t="s">
        <v>598</v>
      </c>
      <c r="BA6" s="175" t="s">
        <v>598</v>
      </c>
      <c r="BB6" s="172" t="s">
        <v>598</v>
      </c>
      <c r="BC6" s="175" t="s">
        <v>598</v>
      </c>
      <c r="BD6" s="172" t="s">
        <v>598</v>
      </c>
      <c r="BE6" s="173" t="s">
        <v>598</v>
      </c>
      <c r="BF6" s="172" t="s">
        <v>598</v>
      </c>
      <c r="BG6" s="173" t="s">
        <v>598</v>
      </c>
      <c r="BH6" s="133"/>
      <c r="BI6" s="158">
        <v>103</v>
      </c>
      <c r="BJ6" s="159" t="s">
        <v>600</v>
      </c>
      <c r="BK6" s="172" t="s">
        <v>598</v>
      </c>
      <c r="BL6" s="173" t="s">
        <v>598</v>
      </c>
      <c r="BM6" s="160" t="s">
        <v>598</v>
      </c>
      <c r="BN6" s="164" t="s">
        <v>598</v>
      </c>
      <c r="BO6" s="172" t="s">
        <v>598</v>
      </c>
      <c r="BP6" s="178" t="s">
        <v>598</v>
      </c>
      <c r="BQ6" s="172" t="s">
        <v>598</v>
      </c>
      <c r="BR6" s="179" t="s">
        <v>598</v>
      </c>
      <c r="BS6" s="155"/>
      <c r="BT6" s="169" t="s">
        <v>600</v>
      </c>
      <c r="BU6" s="170">
        <f t="shared" si="0"/>
        <v>1</v>
      </c>
      <c r="BV6" s="166">
        <f t="shared" si="0"/>
        <v>66054.666666666672</v>
      </c>
      <c r="BW6" s="136"/>
      <c r="BY6" s="371"/>
    </row>
    <row r="7" spans="1:78" ht="22.5" x14ac:dyDescent="0.2">
      <c r="A7" s="133"/>
      <c r="B7" s="158">
        <v>116</v>
      </c>
      <c r="C7" s="159" t="s">
        <v>601</v>
      </c>
      <c r="D7" s="172" t="s">
        <v>598</v>
      </c>
      <c r="E7" s="173" t="s">
        <v>598</v>
      </c>
      <c r="F7" s="174" t="s">
        <v>598</v>
      </c>
      <c r="G7" s="173" t="s">
        <v>598</v>
      </c>
      <c r="H7" s="172" t="s">
        <v>598</v>
      </c>
      <c r="I7" s="175" t="s">
        <v>598</v>
      </c>
      <c r="J7" s="172" t="s">
        <v>598</v>
      </c>
      <c r="K7" s="175" t="s">
        <v>598</v>
      </c>
      <c r="L7" s="172" t="s">
        <v>598</v>
      </c>
      <c r="M7" s="175" t="s">
        <v>598</v>
      </c>
      <c r="N7" s="172" t="s">
        <v>598</v>
      </c>
      <c r="O7" s="173" t="s">
        <v>598</v>
      </c>
      <c r="P7" s="172" t="s">
        <v>598</v>
      </c>
      <c r="Q7" s="176" t="s">
        <v>598</v>
      </c>
      <c r="R7" s="172" t="s">
        <v>598</v>
      </c>
      <c r="S7" s="173" t="s">
        <v>598</v>
      </c>
      <c r="T7" s="172" t="s">
        <v>598</v>
      </c>
      <c r="U7" s="175" t="s">
        <v>598</v>
      </c>
      <c r="V7" s="133"/>
      <c r="W7" s="158">
        <v>116</v>
      </c>
      <c r="X7" s="159" t="s">
        <v>601</v>
      </c>
      <c r="Y7" s="172" t="s">
        <v>598</v>
      </c>
      <c r="Z7" s="177" t="s">
        <v>598</v>
      </c>
      <c r="AA7" s="172" t="s">
        <v>598</v>
      </c>
      <c r="AB7" s="175" t="s">
        <v>598</v>
      </c>
      <c r="AC7" s="172" t="s">
        <v>598</v>
      </c>
      <c r="AD7" s="176" t="s">
        <v>598</v>
      </c>
      <c r="AE7" s="172">
        <v>1</v>
      </c>
      <c r="AF7" s="175">
        <v>52652</v>
      </c>
      <c r="AG7" s="172">
        <v>1</v>
      </c>
      <c r="AH7" s="175">
        <v>52218.400000000001</v>
      </c>
      <c r="AI7" s="172" t="s">
        <v>598</v>
      </c>
      <c r="AJ7" s="176" t="s">
        <v>598</v>
      </c>
      <c r="AK7" s="172" t="s">
        <v>598</v>
      </c>
      <c r="AL7" s="176" t="s">
        <v>598</v>
      </c>
      <c r="AM7" s="172" t="s">
        <v>598</v>
      </c>
      <c r="AN7" s="175" t="s">
        <v>598</v>
      </c>
      <c r="AO7" s="133"/>
      <c r="AP7" s="158">
        <v>116</v>
      </c>
      <c r="AQ7" s="159" t="s">
        <v>601</v>
      </c>
      <c r="AR7" s="172" t="s">
        <v>598</v>
      </c>
      <c r="AS7" s="176" t="s">
        <v>598</v>
      </c>
      <c r="AT7" s="160" t="s">
        <v>598</v>
      </c>
      <c r="AU7" s="164" t="s">
        <v>598</v>
      </c>
      <c r="AV7" s="172" t="s">
        <v>598</v>
      </c>
      <c r="AW7" s="173" t="s">
        <v>598</v>
      </c>
      <c r="AX7" s="172" t="s">
        <v>598</v>
      </c>
      <c r="AY7" s="173" t="s">
        <v>598</v>
      </c>
      <c r="AZ7" s="172" t="s">
        <v>598</v>
      </c>
      <c r="BA7" s="175" t="s">
        <v>598</v>
      </c>
      <c r="BB7" s="172" t="s">
        <v>598</v>
      </c>
      <c r="BC7" s="175" t="s">
        <v>598</v>
      </c>
      <c r="BD7" s="172" t="s">
        <v>598</v>
      </c>
      <c r="BE7" s="173" t="s">
        <v>598</v>
      </c>
      <c r="BF7" s="172" t="s">
        <v>598</v>
      </c>
      <c r="BG7" s="173" t="s">
        <v>598</v>
      </c>
      <c r="BH7" s="133"/>
      <c r="BI7" s="158">
        <v>116</v>
      </c>
      <c r="BJ7" s="159" t="s">
        <v>601</v>
      </c>
      <c r="BK7" s="172" t="s">
        <v>598</v>
      </c>
      <c r="BL7" s="173" t="s">
        <v>598</v>
      </c>
      <c r="BM7" s="160" t="s">
        <v>598</v>
      </c>
      <c r="BN7" s="164" t="s">
        <v>598</v>
      </c>
      <c r="BO7" s="172" t="s">
        <v>598</v>
      </c>
      <c r="BP7" s="178" t="s">
        <v>598</v>
      </c>
      <c r="BQ7" s="172" t="s">
        <v>598</v>
      </c>
      <c r="BR7" s="179" t="s">
        <v>598</v>
      </c>
      <c r="BS7" s="155"/>
      <c r="BT7" s="169" t="s">
        <v>601</v>
      </c>
      <c r="BU7" s="170">
        <f t="shared" si="0"/>
        <v>1</v>
      </c>
      <c r="BV7" s="166">
        <f t="shared" si="0"/>
        <v>52435.199999999997</v>
      </c>
      <c r="BW7" s="136"/>
      <c r="BY7" s="371"/>
    </row>
    <row r="8" spans="1:78" ht="22.5" x14ac:dyDescent="0.2">
      <c r="A8" s="133"/>
      <c r="B8" s="158">
        <v>124</v>
      </c>
      <c r="C8" s="159" t="s">
        <v>602</v>
      </c>
      <c r="D8" s="172" t="s">
        <v>598</v>
      </c>
      <c r="E8" s="173" t="s">
        <v>598</v>
      </c>
      <c r="F8" s="174" t="s">
        <v>598</v>
      </c>
      <c r="G8" s="173" t="s">
        <v>598</v>
      </c>
      <c r="H8" s="172" t="s">
        <v>598</v>
      </c>
      <c r="I8" s="175" t="s">
        <v>598</v>
      </c>
      <c r="J8" s="172" t="s">
        <v>598</v>
      </c>
      <c r="K8" s="175" t="s">
        <v>598</v>
      </c>
      <c r="L8" s="172" t="s">
        <v>598</v>
      </c>
      <c r="M8" s="175" t="s">
        <v>598</v>
      </c>
      <c r="N8" s="172" t="s">
        <v>598</v>
      </c>
      <c r="O8" s="173" t="s">
        <v>598</v>
      </c>
      <c r="P8" s="172" t="s">
        <v>598</v>
      </c>
      <c r="Q8" s="176" t="s">
        <v>598</v>
      </c>
      <c r="R8" s="172" t="s">
        <v>598</v>
      </c>
      <c r="S8" s="173" t="s">
        <v>598</v>
      </c>
      <c r="T8" s="172" t="s">
        <v>598</v>
      </c>
      <c r="U8" s="175" t="s">
        <v>598</v>
      </c>
      <c r="V8" s="133"/>
      <c r="W8" s="158">
        <v>124</v>
      </c>
      <c r="X8" s="159" t="s">
        <v>602</v>
      </c>
      <c r="Y8" s="172" t="s">
        <v>598</v>
      </c>
      <c r="Z8" s="177" t="s">
        <v>598</v>
      </c>
      <c r="AA8" s="172" t="s">
        <v>598</v>
      </c>
      <c r="AB8" s="175" t="s">
        <v>598</v>
      </c>
      <c r="AC8" s="172" t="s">
        <v>598</v>
      </c>
      <c r="AD8" s="176" t="s">
        <v>598</v>
      </c>
      <c r="AE8" s="172" t="s">
        <v>598</v>
      </c>
      <c r="AF8" s="175" t="s">
        <v>598</v>
      </c>
      <c r="AG8" s="172" t="s">
        <v>598</v>
      </c>
      <c r="AH8" s="175" t="s">
        <v>598</v>
      </c>
      <c r="AI8" s="172" t="s">
        <v>598</v>
      </c>
      <c r="AJ8" s="176" t="s">
        <v>598</v>
      </c>
      <c r="AK8" s="172" t="s">
        <v>598</v>
      </c>
      <c r="AL8" s="176" t="s">
        <v>598</v>
      </c>
      <c r="AM8" s="172" t="s">
        <v>598</v>
      </c>
      <c r="AN8" s="175" t="s">
        <v>598</v>
      </c>
      <c r="AO8" s="133"/>
      <c r="AP8" s="158">
        <v>124</v>
      </c>
      <c r="AQ8" s="159" t="s">
        <v>602</v>
      </c>
      <c r="AR8" s="172" t="s">
        <v>598</v>
      </c>
      <c r="AS8" s="176" t="s">
        <v>598</v>
      </c>
      <c r="AT8" s="160" t="s">
        <v>598</v>
      </c>
      <c r="AU8" s="164" t="s">
        <v>598</v>
      </c>
      <c r="AV8" s="172">
        <v>0.05</v>
      </c>
      <c r="AW8" s="180">
        <v>3873.35</v>
      </c>
      <c r="AX8" s="172">
        <v>0.55000000000000004</v>
      </c>
      <c r="AY8" s="180">
        <v>42606.85</v>
      </c>
      <c r="AZ8" s="172" t="s">
        <v>598</v>
      </c>
      <c r="BA8" s="175" t="s">
        <v>598</v>
      </c>
      <c r="BB8" s="172" t="s">
        <v>598</v>
      </c>
      <c r="BC8" s="175" t="s">
        <v>598</v>
      </c>
      <c r="BD8" s="172">
        <v>0.03</v>
      </c>
      <c r="BE8" s="180">
        <v>2200</v>
      </c>
      <c r="BF8" s="172" t="s">
        <v>598</v>
      </c>
      <c r="BG8" s="173" t="s">
        <v>598</v>
      </c>
      <c r="BH8" s="133"/>
      <c r="BI8" s="158">
        <v>124</v>
      </c>
      <c r="BJ8" s="159" t="s">
        <v>602</v>
      </c>
      <c r="BK8" s="172" t="s">
        <v>598</v>
      </c>
      <c r="BL8" s="173" t="s">
        <v>598</v>
      </c>
      <c r="BM8" s="160" t="s">
        <v>598</v>
      </c>
      <c r="BN8" s="164" t="s">
        <v>598</v>
      </c>
      <c r="BO8" s="172" t="s">
        <v>598</v>
      </c>
      <c r="BP8" s="178" t="s">
        <v>598</v>
      </c>
      <c r="BQ8" s="172" t="s">
        <v>598</v>
      </c>
      <c r="BR8" s="179" t="s">
        <v>598</v>
      </c>
      <c r="BS8" s="155"/>
      <c r="BT8" s="169" t="s">
        <v>602</v>
      </c>
      <c r="BU8" s="170">
        <f t="shared" si="0"/>
        <v>0.21000000000000005</v>
      </c>
      <c r="BV8" s="166">
        <f t="shared" si="0"/>
        <v>16226.733333333332</v>
      </c>
      <c r="BW8" s="382">
        <f>SUM(BU7:BU14)</f>
        <v>10.238518218623481</v>
      </c>
      <c r="BX8" s="368">
        <f>SUM(BV7:BV14)</f>
        <v>437520.93102699058</v>
      </c>
      <c r="BY8" s="371">
        <f>BX8/BW8</f>
        <v>42732.837084877807</v>
      </c>
    </row>
    <row r="9" spans="1:78" x14ac:dyDescent="0.2">
      <c r="A9" s="133"/>
      <c r="B9" s="158">
        <v>126</v>
      </c>
      <c r="C9" s="159" t="s">
        <v>603</v>
      </c>
      <c r="D9" s="172" t="s">
        <v>598</v>
      </c>
      <c r="E9" s="173" t="s">
        <v>598</v>
      </c>
      <c r="F9" s="174" t="s">
        <v>598</v>
      </c>
      <c r="G9" s="173" t="s">
        <v>598</v>
      </c>
      <c r="H9" s="172" t="s">
        <v>598</v>
      </c>
      <c r="I9" s="175" t="s">
        <v>598</v>
      </c>
      <c r="J9" s="172" t="s">
        <v>598</v>
      </c>
      <c r="K9" s="175" t="s">
        <v>598</v>
      </c>
      <c r="L9" s="172" t="s">
        <v>598</v>
      </c>
      <c r="M9" s="175" t="s">
        <v>598</v>
      </c>
      <c r="N9" s="172" t="s">
        <v>598</v>
      </c>
      <c r="O9" s="173" t="s">
        <v>598</v>
      </c>
      <c r="P9" s="172" t="s">
        <v>598</v>
      </c>
      <c r="Q9" s="176" t="s">
        <v>598</v>
      </c>
      <c r="R9" s="172" t="s">
        <v>598</v>
      </c>
      <c r="S9" s="173" t="s">
        <v>598</v>
      </c>
      <c r="T9" s="172" t="s">
        <v>598</v>
      </c>
      <c r="U9" s="175" t="s">
        <v>598</v>
      </c>
      <c r="V9" s="133"/>
      <c r="W9" s="158">
        <v>126</v>
      </c>
      <c r="X9" s="159" t="s">
        <v>603</v>
      </c>
      <c r="Y9" s="172" t="s">
        <v>598</v>
      </c>
      <c r="Z9" s="177" t="s">
        <v>598</v>
      </c>
      <c r="AA9" s="172" t="s">
        <v>598</v>
      </c>
      <c r="AB9" s="175" t="s">
        <v>598</v>
      </c>
      <c r="AC9" s="172" t="s">
        <v>598</v>
      </c>
      <c r="AD9" s="176" t="s">
        <v>598</v>
      </c>
      <c r="AE9" s="172" t="s">
        <v>598</v>
      </c>
      <c r="AF9" s="175" t="s">
        <v>598</v>
      </c>
      <c r="AG9" s="172" t="s">
        <v>598</v>
      </c>
      <c r="AH9" s="175" t="s">
        <v>598</v>
      </c>
      <c r="AI9" s="172" t="s">
        <v>598</v>
      </c>
      <c r="AJ9" s="176" t="s">
        <v>598</v>
      </c>
      <c r="AK9" s="172" t="s">
        <v>598</v>
      </c>
      <c r="AL9" s="176" t="s">
        <v>598</v>
      </c>
      <c r="AM9" s="172">
        <v>1</v>
      </c>
      <c r="AN9" s="175">
        <v>39000</v>
      </c>
      <c r="AO9" s="133"/>
      <c r="AP9" s="158">
        <v>126</v>
      </c>
      <c r="AQ9" s="159" t="s">
        <v>603</v>
      </c>
      <c r="AR9" s="172" t="s">
        <v>598</v>
      </c>
      <c r="AS9" s="176" t="s">
        <v>598</v>
      </c>
      <c r="AT9" s="160" t="s">
        <v>598</v>
      </c>
      <c r="AU9" s="164" t="s">
        <v>598</v>
      </c>
      <c r="AV9" s="172" t="s">
        <v>598</v>
      </c>
      <c r="AW9" s="173" t="s">
        <v>598</v>
      </c>
      <c r="AX9" s="172" t="s">
        <v>598</v>
      </c>
      <c r="AY9" s="173" t="s">
        <v>598</v>
      </c>
      <c r="AZ9" s="172" t="s">
        <v>598</v>
      </c>
      <c r="BA9" s="175" t="s">
        <v>598</v>
      </c>
      <c r="BB9" s="172" t="s">
        <v>598</v>
      </c>
      <c r="BC9" s="175" t="s">
        <v>598</v>
      </c>
      <c r="BD9" s="172" t="s">
        <v>598</v>
      </c>
      <c r="BE9" s="173" t="s">
        <v>598</v>
      </c>
      <c r="BF9" s="172" t="s">
        <v>598</v>
      </c>
      <c r="BG9" s="173" t="s">
        <v>598</v>
      </c>
      <c r="BH9" s="133"/>
      <c r="BI9" s="158">
        <v>126</v>
      </c>
      <c r="BJ9" s="159" t="s">
        <v>603</v>
      </c>
      <c r="BK9" s="172" t="s">
        <v>598</v>
      </c>
      <c r="BL9" s="173" t="s">
        <v>598</v>
      </c>
      <c r="BM9" s="160" t="s">
        <v>598</v>
      </c>
      <c r="BN9" s="164" t="s">
        <v>598</v>
      </c>
      <c r="BO9" s="172" t="s">
        <v>598</v>
      </c>
      <c r="BP9" s="178" t="s">
        <v>598</v>
      </c>
      <c r="BQ9" s="172" t="s">
        <v>598</v>
      </c>
      <c r="BR9" s="179" t="s">
        <v>598</v>
      </c>
      <c r="BS9" s="155"/>
      <c r="BT9" s="169" t="s">
        <v>603</v>
      </c>
      <c r="BU9" s="170">
        <f t="shared" si="0"/>
        <v>1</v>
      </c>
      <c r="BV9" s="166">
        <f t="shared" si="0"/>
        <v>39000</v>
      </c>
      <c r="BW9" s="136"/>
      <c r="BY9" s="371"/>
    </row>
    <row r="10" spans="1:78" x14ac:dyDescent="0.2">
      <c r="A10" s="133"/>
      <c r="B10" s="158">
        <v>132</v>
      </c>
      <c r="C10" s="159" t="s">
        <v>604</v>
      </c>
      <c r="D10" s="172">
        <v>2</v>
      </c>
      <c r="E10" s="180">
        <v>80976</v>
      </c>
      <c r="F10" s="174">
        <v>2.5</v>
      </c>
      <c r="G10" s="180">
        <v>103939</v>
      </c>
      <c r="H10" s="172">
        <v>3.77</v>
      </c>
      <c r="I10" s="175">
        <v>144991</v>
      </c>
      <c r="J10" s="172">
        <v>3</v>
      </c>
      <c r="K10" s="175">
        <v>139903</v>
      </c>
      <c r="L10" s="172">
        <v>3.5</v>
      </c>
      <c r="M10" s="175">
        <v>163430</v>
      </c>
      <c r="N10" s="172" t="s">
        <v>598</v>
      </c>
      <c r="O10" s="173" t="s">
        <v>598</v>
      </c>
      <c r="P10" s="172" t="s">
        <v>598</v>
      </c>
      <c r="Q10" s="176" t="s">
        <v>598</v>
      </c>
      <c r="R10" s="172" t="s">
        <v>598</v>
      </c>
      <c r="S10" s="173" t="s">
        <v>598</v>
      </c>
      <c r="T10" s="172" t="s">
        <v>598</v>
      </c>
      <c r="U10" s="175" t="s">
        <v>598</v>
      </c>
      <c r="V10" s="133"/>
      <c r="W10" s="158">
        <v>132</v>
      </c>
      <c r="X10" s="159" t="s">
        <v>604</v>
      </c>
      <c r="Y10" s="172">
        <v>2.6</v>
      </c>
      <c r="Z10" s="177">
        <v>111032.48</v>
      </c>
      <c r="AA10" s="172">
        <v>3</v>
      </c>
      <c r="AB10" s="175">
        <v>97480</v>
      </c>
      <c r="AC10" s="172">
        <v>2</v>
      </c>
      <c r="AD10" s="176">
        <v>78676.52</v>
      </c>
      <c r="AE10" s="172">
        <v>2.5</v>
      </c>
      <c r="AF10" s="175">
        <v>115177</v>
      </c>
      <c r="AG10" s="172">
        <v>2.5</v>
      </c>
      <c r="AH10" s="175">
        <v>107073.60000000001</v>
      </c>
      <c r="AI10" s="172" t="s">
        <v>598</v>
      </c>
      <c r="AJ10" s="176" t="s">
        <v>598</v>
      </c>
      <c r="AK10" s="172" t="s">
        <v>598</v>
      </c>
      <c r="AL10" s="176" t="s">
        <v>598</v>
      </c>
      <c r="AM10" s="172">
        <v>2</v>
      </c>
      <c r="AN10" s="175">
        <v>81492</v>
      </c>
      <c r="AO10" s="133"/>
      <c r="AP10" s="158">
        <v>132</v>
      </c>
      <c r="AQ10" s="159" t="s">
        <v>604</v>
      </c>
      <c r="AR10" s="172" t="s">
        <v>598</v>
      </c>
      <c r="AS10" s="176" t="s">
        <v>598</v>
      </c>
      <c r="AT10" s="172" t="s">
        <v>598</v>
      </c>
      <c r="AU10" s="173" t="s">
        <v>598</v>
      </c>
      <c r="AV10" s="172" t="s">
        <v>598</v>
      </c>
      <c r="AW10" s="173" t="s">
        <v>598</v>
      </c>
      <c r="AX10" s="172" t="s">
        <v>598</v>
      </c>
      <c r="AY10" s="173" t="s">
        <v>598</v>
      </c>
      <c r="AZ10" s="172">
        <v>2.31</v>
      </c>
      <c r="BA10" s="175">
        <v>110784</v>
      </c>
      <c r="BB10" s="172">
        <v>3</v>
      </c>
      <c r="BC10" s="175">
        <v>138279</v>
      </c>
      <c r="BD10" s="172" t="s">
        <v>598</v>
      </c>
      <c r="BE10" s="173" t="s">
        <v>598</v>
      </c>
      <c r="BF10" s="172" t="s">
        <v>598</v>
      </c>
      <c r="BG10" s="173" t="s">
        <v>598</v>
      </c>
      <c r="BH10" s="133"/>
      <c r="BI10" s="158">
        <v>132</v>
      </c>
      <c r="BJ10" s="159" t="s">
        <v>604</v>
      </c>
      <c r="BK10" s="172" t="s">
        <v>598</v>
      </c>
      <c r="BL10" s="173" t="s">
        <v>598</v>
      </c>
      <c r="BM10" s="160">
        <v>2</v>
      </c>
      <c r="BN10" s="161">
        <v>78024</v>
      </c>
      <c r="BO10" s="172" t="s">
        <v>598</v>
      </c>
      <c r="BP10" s="178" t="s">
        <v>598</v>
      </c>
      <c r="BQ10" s="172">
        <v>2</v>
      </c>
      <c r="BR10" s="179">
        <v>82500</v>
      </c>
      <c r="BS10" s="155"/>
      <c r="BT10" s="169" t="s">
        <v>604</v>
      </c>
      <c r="BU10" s="170">
        <f t="shared" si="0"/>
        <v>2.5786666666666664</v>
      </c>
      <c r="BV10" s="166">
        <f t="shared" si="0"/>
        <v>108917.17333333334</v>
      </c>
      <c r="BW10" s="136"/>
      <c r="BY10" s="371"/>
    </row>
    <row r="11" spans="1:78" ht="12" customHeight="1" x14ac:dyDescent="0.2">
      <c r="A11" s="133"/>
      <c r="B11" s="158">
        <v>134</v>
      </c>
      <c r="C11" s="159" t="s">
        <v>605</v>
      </c>
      <c r="D11" s="172">
        <v>1</v>
      </c>
      <c r="E11" s="180">
        <v>50446</v>
      </c>
      <c r="F11" s="174">
        <v>1</v>
      </c>
      <c r="G11" s="180">
        <v>43645</v>
      </c>
      <c r="H11" s="172" t="s">
        <v>598</v>
      </c>
      <c r="I11" s="175" t="s">
        <v>598</v>
      </c>
      <c r="J11" s="172" t="s">
        <v>598</v>
      </c>
      <c r="K11" s="175" t="s">
        <v>598</v>
      </c>
      <c r="L11" s="172" t="s">
        <v>598</v>
      </c>
      <c r="M11" s="175" t="s">
        <v>598</v>
      </c>
      <c r="N11" s="172">
        <v>1</v>
      </c>
      <c r="O11" s="180">
        <v>45875</v>
      </c>
      <c r="P11" s="172" t="s">
        <v>598</v>
      </c>
      <c r="Q11" s="176" t="s">
        <v>598</v>
      </c>
      <c r="R11" s="172">
        <v>1</v>
      </c>
      <c r="S11" s="180">
        <v>37016</v>
      </c>
      <c r="T11" s="172" t="s">
        <v>598</v>
      </c>
      <c r="U11" s="175" t="s">
        <v>598</v>
      </c>
      <c r="V11" s="133"/>
      <c r="W11" s="158">
        <v>134</v>
      </c>
      <c r="X11" s="159" t="s">
        <v>605</v>
      </c>
      <c r="Y11" s="172">
        <v>1</v>
      </c>
      <c r="Z11" s="177">
        <v>46459.92</v>
      </c>
      <c r="AA11" s="172" t="s">
        <v>598</v>
      </c>
      <c r="AB11" s="175" t="s">
        <v>598</v>
      </c>
      <c r="AC11" s="172">
        <v>1</v>
      </c>
      <c r="AD11" s="176">
        <v>46459.92</v>
      </c>
      <c r="AE11" s="172" t="s">
        <v>598</v>
      </c>
      <c r="AF11" s="175" t="s">
        <v>598</v>
      </c>
      <c r="AG11" s="172" t="s">
        <v>598</v>
      </c>
      <c r="AH11" s="175" t="s">
        <v>598</v>
      </c>
      <c r="AI11" s="172" t="s">
        <v>598</v>
      </c>
      <c r="AJ11" s="176" t="s">
        <v>598</v>
      </c>
      <c r="AK11" s="172" t="s">
        <v>598</v>
      </c>
      <c r="AL11" s="176" t="s">
        <v>598</v>
      </c>
      <c r="AM11" s="172" t="s">
        <v>598</v>
      </c>
      <c r="AN11" s="175" t="s">
        <v>598</v>
      </c>
      <c r="AO11" s="133"/>
      <c r="AP11" s="158">
        <v>134</v>
      </c>
      <c r="AQ11" s="159" t="s">
        <v>605</v>
      </c>
      <c r="AR11" s="172" t="s">
        <v>598</v>
      </c>
      <c r="AS11" s="176" t="s">
        <v>598</v>
      </c>
      <c r="AT11" s="172">
        <v>1</v>
      </c>
      <c r="AU11" s="180">
        <v>44990.400000000001</v>
      </c>
      <c r="AV11" s="172" t="s">
        <v>598</v>
      </c>
      <c r="AW11" s="173" t="s">
        <v>598</v>
      </c>
      <c r="AX11" s="172">
        <v>5.5</v>
      </c>
      <c r="AY11" s="180">
        <v>249839.95</v>
      </c>
      <c r="AZ11" s="172" t="s">
        <v>598</v>
      </c>
      <c r="BA11" s="175" t="s">
        <v>598</v>
      </c>
      <c r="BB11" s="172" t="s">
        <v>598</v>
      </c>
      <c r="BC11" s="175" t="s">
        <v>598</v>
      </c>
      <c r="BD11" s="172" t="s">
        <v>598</v>
      </c>
      <c r="BE11" s="173" t="s">
        <v>598</v>
      </c>
      <c r="BF11" s="172" t="s">
        <v>598</v>
      </c>
      <c r="BG11" s="173" t="s">
        <v>598</v>
      </c>
      <c r="BH11" s="133"/>
      <c r="BI11" s="158">
        <v>134</v>
      </c>
      <c r="BJ11" s="159" t="s">
        <v>605</v>
      </c>
      <c r="BK11" s="172" t="s">
        <v>598</v>
      </c>
      <c r="BL11" s="173" t="s">
        <v>598</v>
      </c>
      <c r="BM11" s="160" t="s">
        <v>598</v>
      </c>
      <c r="BN11" s="164" t="s">
        <v>598</v>
      </c>
      <c r="BO11" s="172">
        <v>4</v>
      </c>
      <c r="BP11" s="181">
        <v>173829.12</v>
      </c>
      <c r="BQ11" s="172" t="s">
        <v>598</v>
      </c>
      <c r="BR11" s="179">
        <v>0</v>
      </c>
      <c r="BS11" s="155"/>
      <c r="BT11" s="169" t="s">
        <v>605</v>
      </c>
      <c r="BU11" s="170">
        <f t="shared" si="0"/>
        <v>1.8333333333333333</v>
      </c>
      <c r="BV11" s="166">
        <f t="shared" si="0"/>
        <v>73856.130999999994</v>
      </c>
      <c r="BW11" s="136"/>
      <c r="BY11" s="371"/>
    </row>
    <row r="12" spans="1:78" x14ac:dyDescent="0.2">
      <c r="A12" s="133"/>
      <c r="B12" s="158">
        <v>135</v>
      </c>
      <c r="C12" s="159" t="s">
        <v>606</v>
      </c>
      <c r="D12" s="172" t="s">
        <v>598</v>
      </c>
      <c r="E12" s="173" t="s">
        <v>598</v>
      </c>
      <c r="F12" s="174" t="s">
        <v>598</v>
      </c>
      <c r="G12" s="173" t="s">
        <v>598</v>
      </c>
      <c r="H12" s="172" t="s">
        <v>598</v>
      </c>
      <c r="I12" s="175" t="s">
        <v>598</v>
      </c>
      <c r="J12" s="172" t="s">
        <v>598</v>
      </c>
      <c r="K12" s="175" t="s">
        <v>598</v>
      </c>
      <c r="L12" s="172" t="s">
        <v>598</v>
      </c>
      <c r="M12" s="175" t="s">
        <v>598</v>
      </c>
      <c r="N12" s="172">
        <v>2.63</v>
      </c>
      <c r="O12" s="180">
        <v>93490.05</v>
      </c>
      <c r="P12" s="172">
        <v>3</v>
      </c>
      <c r="Q12" s="176">
        <v>131364.75</v>
      </c>
      <c r="R12" s="172">
        <v>2</v>
      </c>
      <c r="S12" s="180">
        <v>79242</v>
      </c>
      <c r="T12" s="172">
        <v>3.25</v>
      </c>
      <c r="U12" s="175">
        <v>173283.12</v>
      </c>
      <c r="V12" s="133"/>
      <c r="W12" s="158">
        <v>135</v>
      </c>
      <c r="X12" s="159" t="s">
        <v>606</v>
      </c>
      <c r="Y12" s="172" t="s">
        <v>598</v>
      </c>
      <c r="Z12" s="177" t="s">
        <v>598</v>
      </c>
      <c r="AA12" s="172" t="s">
        <v>598</v>
      </c>
      <c r="AB12" s="175" t="s">
        <v>598</v>
      </c>
      <c r="AC12" s="172" t="s">
        <v>598</v>
      </c>
      <c r="AD12" s="176" t="s">
        <v>598</v>
      </c>
      <c r="AE12" s="172" t="s">
        <v>598</v>
      </c>
      <c r="AF12" s="175" t="s">
        <v>598</v>
      </c>
      <c r="AG12" s="172" t="s">
        <v>598</v>
      </c>
      <c r="AH12" s="175" t="s">
        <v>598</v>
      </c>
      <c r="AI12" s="172">
        <v>2.67</v>
      </c>
      <c r="AJ12" s="176">
        <v>122000</v>
      </c>
      <c r="AK12" s="172">
        <v>3</v>
      </c>
      <c r="AL12" s="176">
        <v>126020</v>
      </c>
      <c r="AM12" s="172" t="s">
        <v>598</v>
      </c>
      <c r="AN12" s="175" t="s">
        <v>598</v>
      </c>
      <c r="AO12" s="133"/>
      <c r="AP12" s="158">
        <v>135</v>
      </c>
      <c r="AQ12" s="159" t="s">
        <v>606</v>
      </c>
      <c r="AR12" s="172">
        <v>3</v>
      </c>
      <c r="AS12" s="176">
        <v>128500</v>
      </c>
      <c r="AT12" s="172">
        <v>2</v>
      </c>
      <c r="AU12" s="180">
        <v>86507.199999999997</v>
      </c>
      <c r="AV12" s="172">
        <v>2</v>
      </c>
      <c r="AW12" s="180">
        <v>82105.740000000005</v>
      </c>
      <c r="AX12" s="172">
        <v>3</v>
      </c>
      <c r="AY12" s="180">
        <v>120708</v>
      </c>
      <c r="AZ12" s="172" t="s">
        <v>598</v>
      </c>
      <c r="BA12" s="175" t="s">
        <v>598</v>
      </c>
      <c r="BB12" s="172" t="s">
        <v>598</v>
      </c>
      <c r="BC12" s="175" t="s">
        <v>598</v>
      </c>
      <c r="BD12" s="172" t="s">
        <v>598</v>
      </c>
      <c r="BE12" s="173" t="s">
        <v>598</v>
      </c>
      <c r="BF12" s="172">
        <v>2</v>
      </c>
      <c r="BG12" s="180">
        <v>70000</v>
      </c>
      <c r="BH12" s="133"/>
      <c r="BI12" s="158">
        <v>135</v>
      </c>
      <c r="BJ12" s="159" t="s">
        <v>606</v>
      </c>
      <c r="BK12" s="172">
        <v>2</v>
      </c>
      <c r="BL12" s="180">
        <v>73135</v>
      </c>
      <c r="BM12" s="160" t="s">
        <v>598</v>
      </c>
      <c r="BN12" s="164" t="s">
        <v>598</v>
      </c>
      <c r="BO12" s="172">
        <v>2</v>
      </c>
      <c r="BP12" s="181">
        <v>74040.320000000007</v>
      </c>
      <c r="BQ12" s="172" t="s">
        <v>598</v>
      </c>
      <c r="BR12" s="179" t="s">
        <v>598</v>
      </c>
      <c r="BS12" s="155"/>
      <c r="BT12" s="169" t="s">
        <v>606</v>
      </c>
      <c r="BU12" s="170">
        <f t="shared" si="0"/>
        <v>2.5038461538461538</v>
      </c>
      <c r="BV12" s="166">
        <f t="shared" si="0"/>
        <v>104645.86</v>
      </c>
      <c r="BW12" s="136"/>
      <c r="BY12" s="371"/>
    </row>
    <row r="13" spans="1:78" ht="22.5" x14ac:dyDescent="0.2">
      <c r="A13" s="133"/>
      <c r="B13" s="158">
        <v>137</v>
      </c>
      <c r="C13" s="159" t="s">
        <v>607</v>
      </c>
      <c r="D13" s="172">
        <v>0.5</v>
      </c>
      <c r="E13" s="180">
        <v>18309</v>
      </c>
      <c r="F13" s="162">
        <v>0.5</v>
      </c>
      <c r="G13" s="161">
        <v>18793</v>
      </c>
      <c r="H13" s="160" t="s">
        <v>598</v>
      </c>
      <c r="I13" s="163" t="s">
        <v>598</v>
      </c>
      <c r="J13" s="160" t="s">
        <v>598</v>
      </c>
      <c r="K13" s="163" t="s">
        <v>598</v>
      </c>
      <c r="L13" s="160" t="s">
        <v>598</v>
      </c>
      <c r="M13" s="163" t="s">
        <v>598</v>
      </c>
      <c r="N13" s="160">
        <v>0.54</v>
      </c>
      <c r="O13" s="161">
        <v>18879.05</v>
      </c>
      <c r="P13" s="160" t="s">
        <v>598</v>
      </c>
      <c r="Q13" s="165" t="s">
        <v>598</v>
      </c>
      <c r="R13" s="160">
        <v>1</v>
      </c>
      <c r="S13" s="161">
        <v>31356</v>
      </c>
      <c r="T13" s="160" t="s">
        <v>598</v>
      </c>
      <c r="U13" s="163" t="s">
        <v>598</v>
      </c>
      <c r="V13" s="133"/>
      <c r="W13" s="158">
        <v>137</v>
      </c>
      <c r="X13" s="159" t="s">
        <v>607</v>
      </c>
      <c r="Y13" s="160" t="s">
        <v>598</v>
      </c>
      <c r="Z13" s="166" t="s">
        <v>598</v>
      </c>
      <c r="AA13" s="160" t="s">
        <v>598</v>
      </c>
      <c r="AB13" s="163" t="s">
        <v>598</v>
      </c>
      <c r="AC13" s="160" t="s">
        <v>598</v>
      </c>
      <c r="AD13" s="165" t="s">
        <v>598</v>
      </c>
      <c r="AE13" s="160">
        <v>0.5</v>
      </c>
      <c r="AF13" s="163">
        <v>16156.4</v>
      </c>
      <c r="AG13" s="160">
        <v>0.5</v>
      </c>
      <c r="AH13" s="163">
        <v>16156.4</v>
      </c>
      <c r="AI13" s="160" t="s">
        <v>598</v>
      </c>
      <c r="AJ13" s="165" t="s">
        <v>598</v>
      </c>
      <c r="AK13" s="160" t="s">
        <v>598</v>
      </c>
      <c r="AL13" s="165" t="s">
        <v>598</v>
      </c>
      <c r="AM13" s="160" t="s">
        <v>598</v>
      </c>
      <c r="AN13" s="163" t="s">
        <v>598</v>
      </c>
      <c r="AO13" s="133"/>
      <c r="AP13" s="158">
        <v>137</v>
      </c>
      <c r="AQ13" s="159" t="s">
        <v>607</v>
      </c>
      <c r="AR13" s="160">
        <v>0.5</v>
      </c>
      <c r="AS13" s="165">
        <v>17500</v>
      </c>
      <c r="AT13" s="160">
        <v>0.55000000000000004</v>
      </c>
      <c r="AU13" s="161">
        <v>19124.66</v>
      </c>
      <c r="AV13" s="160" t="s">
        <v>598</v>
      </c>
      <c r="AW13" s="164" t="s">
        <v>598</v>
      </c>
      <c r="AX13" s="160">
        <v>0.5</v>
      </c>
      <c r="AY13" s="161">
        <v>17000</v>
      </c>
      <c r="AZ13" s="160" t="s">
        <v>598</v>
      </c>
      <c r="BA13" s="163" t="s">
        <v>598</v>
      </c>
      <c r="BB13" s="160" t="s">
        <v>598</v>
      </c>
      <c r="BC13" s="163" t="s">
        <v>598</v>
      </c>
      <c r="BD13" s="160">
        <v>2</v>
      </c>
      <c r="BE13" s="161">
        <v>83833.52</v>
      </c>
      <c r="BF13" s="172">
        <v>0.6</v>
      </c>
      <c r="BG13" s="180">
        <v>31200</v>
      </c>
      <c r="BH13" s="133"/>
      <c r="BI13" s="158">
        <v>137</v>
      </c>
      <c r="BJ13" s="159" t="s">
        <v>607</v>
      </c>
      <c r="BK13" s="160">
        <v>0.5</v>
      </c>
      <c r="BL13" s="161">
        <v>22277</v>
      </c>
      <c r="BM13" s="160">
        <v>0.5</v>
      </c>
      <c r="BN13" s="161">
        <v>16638</v>
      </c>
      <c r="BO13" s="160" t="s">
        <v>598</v>
      </c>
      <c r="BP13" s="171" t="s">
        <v>598</v>
      </c>
      <c r="BQ13" s="160" t="s">
        <v>598</v>
      </c>
      <c r="BR13" s="168" t="s">
        <v>598</v>
      </c>
      <c r="BS13" s="155"/>
      <c r="BT13" s="169" t="s">
        <v>607</v>
      </c>
      <c r="BU13" s="170">
        <f t="shared" si="0"/>
        <v>0.66846153846153844</v>
      </c>
      <c r="BV13" s="166">
        <f t="shared" si="0"/>
        <v>25171.002307692306</v>
      </c>
      <c r="BW13" s="136"/>
      <c r="BY13" s="371"/>
    </row>
    <row r="14" spans="1:78" x14ac:dyDescent="0.2">
      <c r="A14" s="133"/>
      <c r="B14" s="158">
        <v>137</v>
      </c>
      <c r="C14" s="159" t="s">
        <v>608</v>
      </c>
      <c r="D14" s="160">
        <v>0.01</v>
      </c>
      <c r="E14" s="161">
        <v>367</v>
      </c>
      <c r="F14" s="162">
        <v>0.01</v>
      </c>
      <c r="G14" s="161">
        <v>485</v>
      </c>
      <c r="H14" s="160">
        <v>0.5</v>
      </c>
      <c r="I14" s="163">
        <v>20871</v>
      </c>
      <c r="J14" s="160">
        <v>0.5</v>
      </c>
      <c r="K14" s="163">
        <v>23630</v>
      </c>
      <c r="L14" s="160">
        <v>0.5</v>
      </c>
      <c r="M14" s="163">
        <v>21940</v>
      </c>
      <c r="N14" s="160" t="s">
        <v>598</v>
      </c>
      <c r="O14" s="164" t="s">
        <v>598</v>
      </c>
      <c r="P14" s="160">
        <v>0.5</v>
      </c>
      <c r="Q14" s="165">
        <v>16005</v>
      </c>
      <c r="R14" s="160" t="s">
        <v>598</v>
      </c>
      <c r="S14" s="164" t="s">
        <v>598</v>
      </c>
      <c r="T14" s="160">
        <v>0.4</v>
      </c>
      <c r="U14" s="163">
        <v>16005</v>
      </c>
      <c r="V14" s="133"/>
      <c r="W14" s="158">
        <v>137</v>
      </c>
      <c r="X14" s="159" t="s">
        <v>608</v>
      </c>
      <c r="Y14" s="160">
        <v>0.5</v>
      </c>
      <c r="Z14" s="166">
        <v>18665.14</v>
      </c>
      <c r="AA14" s="160">
        <v>0.5</v>
      </c>
      <c r="AB14" s="163">
        <v>20446</v>
      </c>
      <c r="AC14" s="160">
        <v>0.5</v>
      </c>
      <c r="AD14" s="165">
        <v>18665.14</v>
      </c>
      <c r="AE14" s="160" t="s">
        <v>598</v>
      </c>
      <c r="AF14" s="163" t="s">
        <v>598</v>
      </c>
      <c r="AG14" s="160" t="s">
        <v>598</v>
      </c>
      <c r="AH14" s="163" t="s">
        <v>598</v>
      </c>
      <c r="AI14" s="160">
        <v>0.52</v>
      </c>
      <c r="AJ14" s="165">
        <v>17500.259999999998</v>
      </c>
      <c r="AK14" s="160">
        <v>0.5</v>
      </c>
      <c r="AL14" s="165">
        <v>16224</v>
      </c>
      <c r="AM14" s="160">
        <v>0.5</v>
      </c>
      <c r="AN14" s="163">
        <v>16000</v>
      </c>
      <c r="AO14" s="133"/>
      <c r="AP14" s="158">
        <v>137</v>
      </c>
      <c r="AQ14" s="159" t="s">
        <v>608</v>
      </c>
      <c r="AR14" s="160" t="s">
        <v>598</v>
      </c>
      <c r="AS14" s="165" t="s">
        <v>598</v>
      </c>
      <c r="AT14" s="160" t="s">
        <v>598</v>
      </c>
      <c r="AU14" s="164" t="s">
        <v>598</v>
      </c>
      <c r="AV14" s="160">
        <v>0.5</v>
      </c>
      <c r="AW14" s="161">
        <v>17000</v>
      </c>
      <c r="AX14" s="160" t="s">
        <v>598</v>
      </c>
      <c r="AY14" s="164" t="s">
        <v>598</v>
      </c>
      <c r="AZ14" s="160">
        <v>0.5</v>
      </c>
      <c r="BA14" s="163">
        <v>24180</v>
      </c>
      <c r="BB14" s="160">
        <v>0.5</v>
      </c>
      <c r="BC14" s="163">
        <v>20780</v>
      </c>
      <c r="BD14" s="160">
        <v>0.5</v>
      </c>
      <c r="BE14" s="161">
        <v>17702</v>
      </c>
      <c r="BF14" s="160" t="s">
        <v>598</v>
      </c>
      <c r="BG14" s="164" t="s">
        <v>598</v>
      </c>
      <c r="BH14" s="133"/>
      <c r="BI14" s="158">
        <v>137</v>
      </c>
      <c r="BJ14" s="159" t="s">
        <v>608</v>
      </c>
      <c r="BK14" s="160" t="s">
        <v>598</v>
      </c>
      <c r="BL14" s="164" t="s">
        <v>598</v>
      </c>
      <c r="BM14" s="160" t="s">
        <v>598</v>
      </c>
      <c r="BN14" s="164" t="s">
        <v>598</v>
      </c>
      <c r="BO14" s="160">
        <v>0.5</v>
      </c>
      <c r="BP14" s="167">
        <v>22277.25</v>
      </c>
      <c r="BQ14" s="160">
        <v>0.5</v>
      </c>
      <c r="BR14" s="168">
        <v>19365</v>
      </c>
      <c r="BS14" s="155"/>
      <c r="BT14" s="169" t="s">
        <v>608</v>
      </c>
      <c r="BU14" s="170">
        <f t="shared" si="0"/>
        <v>0.44421052631578944</v>
      </c>
      <c r="BV14" s="166">
        <f t="shared" si="0"/>
        <v>17268.83105263158</v>
      </c>
      <c r="BW14" s="136"/>
      <c r="BY14" s="371"/>
    </row>
    <row r="15" spans="1:78" s="359" customFormat="1" ht="28.15" customHeight="1" x14ac:dyDescent="0.2">
      <c r="A15" s="346"/>
      <c r="B15" s="347"/>
      <c r="C15" s="348" t="s">
        <v>609</v>
      </c>
      <c r="D15" s="349">
        <f t="shared" ref="D15:S15" si="1">SUM(D4:D14)</f>
        <v>4.59</v>
      </c>
      <c r="E15" s="350">
        <f t="shared" si="1"/>
        <v>215974</v>
      </c>
      <c r="F15" s="351">
        <f t="shared" si="1"/>
        <v>5.09</v>
      </c>
      <c r="G15" s="352">
        <f t="shared" si="1"/>
        <v>239020</v>
      </c>
      <c r="H15" s="353">
        <f t="shared" si="1"/>
        <v>5.27</v>
      </c>
      <c r="I15" s="354">
        <f t="shared" si="1"/>
        <v>233462</v>
      </c>
      <c r="J15" s="353">
        <f t="shared" si="1"/>
        <v>4.5</v>
      </c>
      <c r="K15" s="354">
        <f t="shared" si="1"/>
        <v>234097</v>
      </c>
      <c r="L15" s="353">
        <f t="shared" si="1"/>
        <v>5</v>
      </c>
      <c r="M15" s="354">
        <f t="shared" si="1"/>
        <v>245370</v>
      </c>
      <c r="N15" s="353">
        <f t="shared" si="1"/>
        <v>5.17</v>
      </c>
      <c r="O15" s="352">
        <f t="shared" si="1"/>
        <v>221244.09999999998</v>
      </c>
      <c r="P15" s="353">
        <f>SUM(P4:P14)</f>
        <v>4.6100000000000003</v>
      </c>
      <c r="Q15" s="354">
        <f>SUM(Q4:Q14)</f>
        <v>223996.28</v>
      </c>
      <c r="R15" s="353">
        <f t="shared" si="1"/>
        <v>5.04</v>
      </c>
      <c r="S15" s="352">
        <f t="shared" si="1"/>
        <v>209422</v>
      </c>
      <c r="T15" s="353">
        <f>SUM(T4:T14)</f>
        <v>4.6500000000000004</v>
      </c>
      <c r="U15" s="354">
        <f>SUM(U4:U14)</f>
        <v>247038.12</v>
      </c>
      <c r="V15" s="346"/>
      <c r="W15" s="347"/>
      <c r="X15" s="348" t="s">
        <v>609</v>
      </c>
      <c r="Y15" s="353">
        <f t="shared" ref="Y15:AD15" si="2">SUM(Y4:Y14)</f>
        <v>5.0999999999999996</v>
      </c>
      <c r="Z15" s="354">
        <f t="shared" si="2"/>
        <v>236757.56</v>
      </c>
      <c r="AA15" s="353">
        <f>SUM(AA4:AA14)</f>
        <v>4.5</v>
      </c>
      <c r="AB15" s="354">
        <f>SUM(AB4:AB14)</f>
        <v>185804</v>
      </c>
      <c r="AC15" s="353">
        <f t="shared" si="2"/>
        <v>4.5</v>
      </c>
      <c r="AD15" s="354">
        <f t="shared" si="2"/>
        <v>203801.52000000002</v>
      </c>
      <c r="AE15" s="353">
        <f>SUM(AE4:AE14)</f>
        <v>4.5</v>
      </c>
      <c r="AF15" s="354">
        <f>SUM(AF4:AF14)</f>
        <v>214291</v>
      </c>
      <c r="AG15" s="353">
        <f t="shared" ref="AG15:AN15" si="3">SUM(AG4:AG14)</f>
        <v>4.5</v>
      </c>
      <c r="AH15" s="354">
        <f t="shared" si="3"/>
        <v>205754</v>
      </c>
      <c r="AI15" s="353">
        <f t="shared" si="3"/>
        <v>4.4000000000000004</v>
      </c>
      <c r="AJ15" s="354">
        <f t="shared" si="3"/>
        <v>219814.26</v>
      </c>
      <c r="AK15" s="353">
        <f t="shared" si="3"/>
        <v>4.6400000000000006</v>
      </c>
      <c r="AL15" s="354">
        <f t="shared" si="3"/>
        <v>225844</v>
      </c>
      <c r="AM15" s="353">
        <f t="shared" si="3"/>
        <v>4.75</v>
      </c>
      <c r="AN15" s="354">
        <f t="shared" si="3"/>
        <v>207122</v>
      </c>
      <c r="AO15" s="346"/>
      <c r="AP15" s="347"/>
      <c r="AQ15" s="348" t="s">
        <v>609</v>
      </c>
      <c r="AR15" s="353">
        <f t="shared" ref="AR15:BG15" si="4">SUM(AR4:AR14)</f>
        <v>4.5999999999999996</v>
      </c>
      <c r="AS15" s="354">
        <f t="shared" si="4"/>
        <v>224532</v>
      </c>
      <c r="AT15" s="353">
        <f t="shared" si="4"/>
        <v>4.6749999999999998</v>
      </c>
      <c r="AU15" s="352">
        <f t="shared" si="4"/>
        <v>221997.25999999998</v>
      </c>
      <c r="AV15" s="353">
        <f t="shared" si="4"/>
        <v>3.55</v>
      </c>
      <c r="AW15" s="352">
        <f t="shared" si="4"/>
        <v>161997.63</v>
      </c>
      <c r="AX15" s="353">
        <f t="shared" si="4"/>
        <v>10.55</v>
      </c>
      <c r="AY15" s="352">
        <f t="shared" si="4"/>
        <v>490154.80000000005</v>
      </c>
      <c r="AZ15" s="353">
        <f t="shared" si="4"/>
        <v>3.81</v>
      </c>
      <c r="BA15" s="354">
        <f t="shared" si="4"/>
        <v>202023</v>
      </c>
      <c r="BB15" s="353">
        <f t="shared" si="4"/>
        <v>4.5</v>
      </c>
      <c r="BC15" s="354">
        <f t="shared" si="4"/>
        <v>221792</v>
      </c>
      <c r="BD15" s="353">
        <f t="shared" si="4"/>
        <v>3.55</v>
      </c>
      <c r="BE15" s="352">
        <f t="shared" si="4"/>
        <v>156608.87</v>
      </c>
      <c r="BF15" s="353">
        <f t="shared" si="4"/>
        <v>3.7250000000000001</v>
      </c>
      <c r="BG15" s="350">
        <f t="shared" si="4"/>
        <v>168350.72</v>
      </c>
      <c r="BH15" s="346"/>
      <c r="BI15" s="347"/>
      <c r="BJ15" s="348" t="s">
        <v>609</v>
      </c>
      <c r="BK15" s="353">
        <f>SUM(BK4:BK14)</f>
        <v>3.5</v>
      </c>
      <c r="BL15" s="352">
        <f>SUM(BL4:BL14)</f>
        <v>163802.4</v>
      </c>
      <c r="BM15" s="353">
        <f>SUM(BM4:BM14)</f>
        <v>3.5</v>
      </c>
      <c r="BN15" s="352">
        <f>SUM(BN4:BN14)</f>
        <v>148079</v>
      </c>
      <c r="BO15" s="353">
        <f t="shared" ref="BO15:BR15" si="5">SUM(BO4:BO14)</f>
        <v>7.5</v>
      </c>
      <c r="BP15" s="355">
        <f t="shared" si="5"/>
        <v>315149.57</v>
      </c>
      <c r="BQ15" s="353">
        <f t="shared" si="5"/>
        <v>3.5</v>
      </c>
      <c r="BR15" s="354">
        <f t="shared" si="5"/>
        <v>160865</v>
      </c>
      <c r="BS15" s="187"/>
      <c r="BT15" s="356" t="s">
        <v>609</v>
      </c>
      <c r="BU15" s="357">
        <f t="shared" si="0"/>
        <v>4.7506896551724136</v>
      </c>
      <c r="BV15" s="358">
        <f t="shared" si="0"/>
        <v>220833.24448275863</v>
      </c>
      <c r="BX15" s="370"/>
      <c r="BY15" s="372"/>
      <c r="BZ15" s="370"/>
    </row>
    <row r="16" spans="1:78" ht="12" customHeight="1" x14ac:dyDescent="0.2">
      <c r="A16" s="133"/>
      <c r="B16" s="158">
        <v>150</v>
      </c>
      <c r="C16" s="159" t="s">
        <v>610</v>
      </c>
      <c r="D16" s="190"/>
      <c r="E16" s="161">
        <v>22677</v>
      </c>
      <c r="F16" s="191"/>
      <c r="G16" s="161">
        <v>24711</v>
      </c>
      <c r="H16" s="192"/>
      <c r="I16" s="168">
        <v>23182</v>
      </c>
      <c r="J16" s="192"/>
      <c r="K16" s="168">
        <v>24581</v>
      </c>
      <c r="L16" s="192"/>
      <c r="M16" s="168">
        <v>28436</v>
      </c>
      <c r="N16" s="192"/>
      <c r="O16" s="161">
        <v>22039.74</v>
      </c>
      <c r="P16" s="192"/>
      <c r="Q16" s="168">
        <v>17919.7</v>
      </c>
      <c r="R16" s="192"/>
      <c r="S16" s="161">
        <v>20942</v>
      </c>
      <c r="T16" s="192"/>
      <c r="U16" s="168">
        <v>19763.05</v>
      </c>
      <c r="V16" s="133"/>
      <c r="W16" s="158">
        <v>150</v>
      </c>
      <c r="X16" s="159" t="s">
        <v>610</v>
      </c>
      <c r="Y16" s="192"/>
      <c r="Z16" s="168">
        <v>20834.669999999998</v>
      </c>
      <c r="AA16" s="192"/>
      <c r="AB16" s="168">
        <v>19271</v>
      </c>
      <c r="AC16" s="192"/>
      <c r="AD16" s="168">
        <v>18342.14</v>
      </c>
      <c r="AE16" s="192"/>
      <c r="AF16" s="168">
        <v>19286.189999999999</v>
      </c>
      <c r="AG16" s="192"/>
      <c r="AH16" s="168">
        <v>18517.86</v>
      </c>
      <c r="AI16" s="192"/>
      <c r="AJ16" s="168">
        <v>17585.14</v>
      </c>
      <c r="AK16" s="192"/>
      <c r="AL16" s="168">
        <v>18067.52</v>
      </c>
      <c r="AM16" s="192"/>
      <c r="AN16" s="168">
        <v>18578.84</v>
      </c>
      <c r="AO16" s="133"/>
      <c r="AP16" s="158">
        <v>150</v>
      </c>
      <c r="AQ16" s="159" t="s">
        <v>610</v>
      </c>
      <c r="AR16" s="192"/>
      <c r="AS16" s="168">
        <v>17962.560000000001</v>
      </c>
      <c r="AT16" s="192"/>
      <c r="AU16" s="161">
        <v>22427.42</v>
      </c>
      <c r="AV16" s="192"/>
      <c r="AW16" s="161">
        <v>17413.740000000002</v>
      </c>
      <c r="AX16" s="192"/>
      <c r="AY16" s="161">
        <v>52736.66</v>
      </c>
      <c r="AZ16" s="192"/>
      <c r="BA16" s="168">
        <v>24581</v>
      </c>
      <c r="BB16" s="192"/>
      <c r="BC16" s="168">
        <v>21181</v>
      </c>
      <c r="BD16" s="192"/>
      <c r="BE16" s="161">
        <v>16868.5</v>
      </c>
      <c r="BF16" s="190"/>
      <c r="BG16" s="161">
        <v>16835.07</v>
      </c>
      <c r="BH16" s="133"/>
      <c r="BI16" s="158">
        <v>150</v>
      </c>
      <c r="BJ16" s="159" t="s">
        <v>610</v>
      </c>
      <c r="BK16" s="192"/>
      <c r="BL16" s="161">
        <v>16341.54</v>
      </c>
      <c r="BM16" s="190"/>
      <c r="BN16" s="161">
        <v>15992</v>
      </c>
      <c r="BO16" s="192"/>
      <c r="BP16" s="167">
        <v>31431.16</v>
      </c>
      <c r="BQ16" s="192"/>
      <c r="BR16" s="168">
        <v>15691</v>
      </c>
      <c r="BS16" s="155"/>
      <c r="BT16" s="169" t="s">
        <v>610</v>
      </c>
      <c r="BU16" s="193"/>
      <c r="BV16" s="166">
        <f>AVERAGE(E16,G16,I16,K16,M16,O16,Q16,S16,U16,Z16,AB16,AD16,AF16,AH16,AJ16,AL16,AN16,AS16,AU16,AW16,AY16,BA16,BC16,BE16,BG16,BL16,BN16,BP16,BR16)</f>
        <v>21524.017241379312</v>
      </c>
      <c r="BW16" s="136"/>
      <c r="BY16" s="371"/>
    </row>
    <row r="17" spans="1:78" s="147" customFormat="1" ht="12" customHeight="1" thickBot="1" x14ac:dyDescent="0.25">
      <c r="A17" s="133"/>
      <c r="B17" s="194">
        <v>151</v>
      </c>
      <c r="C17" s="195" t="s">
        <v>611</v>
      </c>
      <c r="D17" s="196"/>
      <c r="E17" s="197">
        <v>23541</v>
      </c>
      <c r="F17" s="198"/>
      <c r="G17" s="197">
        <v>25895</v>
      </c>
      <c r="H17" s="199"/>
      <c r="I17" s="200">
        <v>49681</v>
      </c>
      <c r="J17" s="199"/>
      <c r="K17" s="200">
        <v>31472</v>
      </c>
      <c r="L17" s="199"/>
      <c r="M17" s="200">
        <v>57655</v>
      </c>
      <c r="N17" s="199"/>
      <c r="O17" s="197">
        <v>39668.160000000003</v>
      </c>
      <c r="P17" s="199"/>
      <c r="Q17" s="200">
        <v>29119.51</v>
      </c>
      <c r="R17" s="199"/>
      <c r="S17" s="197">
        <v>26178</v>
      </c>
      <c r="T17" s="199"/>
      <c r="U17" s="200">
        <v>32114.959999999999</v>
      </c>
      <c r="V17" s="133"/>
      <c r="W17" s="194">
        <v>151</v>
      </c>
      <c r="X17" s="195" t="s">
        <v>611</v>
      </c>
      <c r="Y17" s="199"/>
      <c r="Z17" s="200">
        <v>23912.51</v>
      </c>
      <c r="AA17" s="199"/>
      <c r="AB17" s="200">
        <v>44717</v>
      </c>
      <c r="AC17" s="199"/>
      <c r="AD17" s="200">
        <v>26494.2</v>
      </c>
      <c r="AE17" s="199"/>
      <c r="AF17" s="200">
        <v>32143.65</v>
      </c>
      <c r="AG17" s="199"/>
      <c r="AH17" s="200">
        <v>30862.63</v>
      </c>
      <c r="AI17" s="199"/>
      <c r="AJ17" s="200">
        <v>28575.85</v>
      </c>
      <c r="AK17" s="199"/>
      <c r="AL17" s="200">
        <v>29359.72</v>
      </c>
      <c r="AM17" s="199"/>
      <c r="AN17" s="200">
        <v>28417.14</v>
      </c>
      <c r="AO17" s="133"/>
      <c r="AP17" s="194">
        <v>151</v>
      </c>
      <c r="AQ17" s="195" t="s">
        <v>611</v>
      </c>
      <c r="AR17" s="199"/>
      <c r="AS17" s="200">
        <v>29189.16</v>
      </c>
      <c r="AT17" s="199"/>
      <c r="AU17" s="197">
        <v>19429.240000000002</v>
      </c>
      <c r="AV17" s="199"/>
      <c r="AW17" s="197">
        <v>30410.41</v>
      </c>
      <c r="AX17" s="199"/>
      <c r="AY17" s="197">
        <v>91897.34</v>
      </c>
      <c r="AZ17" s="199"/>
      <c r="BA17" s="200">
        <v>31694.75</v>
      </c>
      <c r="BB17" s="199"/>
      <c r="BC17" s="200">
        <v>47756</v>
      </c>
      <c r="BD17" s="199"/>
      <c r="BE17" s="197">
        <v>29032.76</v>
      </c>
      <c r="BF17" s="196"/>
      <c r="BG17" s="197">
        <v>14324.35</v>
      </c>
      <c r="BH17" s="133"/>
      <c r="BI17" s="194">
        <v>151</v>
      </c>
      <c r="BJ17" s="195" t="s">
        <v>611</v>
      </c>
      <c r="BK17" s="199"/>
      <c r="BL17" s="197">
        <v>18650.169999999998</v>
      </c>
      <c r="BM17" s="196"/>
      <c r="BN17" s="197">
        <v>15992</v>
      </c>
      <c r="BO17" s="199"/>
      <c r="BP17" s="201">
        <v>35829.58</v>
      </c>
      <c r="BQ17" s="199"/>
      <c r="BR17" s="200">
        <v>25082</v>
      </c>
      <c r="BS17" s="155"/>
      <c r="BT17" s="202" t="s">
        <v>611</v>
      </c>
      <c r="BU17" s="203"/>
      <c r="BV17" s="204">
        <f>AVERAGE(E17,G17,I17,K17,M17,O17,Q17,S17,U17,Z17,AB17,AD17,AF17,AH17,AJ17,AL17,AN17,AS17,AU17,AW17,AY17,BA17,BC17,BE17,BG17,BL17,BN17,BP17,BR17)</f>
        <v>32727.416896551727</v>
      </c>
      <c r="BW17" s="136"/>
      <c r="BX17" s="369"/>
      <c r="BY17" s="373"/>
      <c r="BZ17" s="369"/>
    </row>
    <row r="18" spans="1:78" ht="20.25" customHeight="1" thickTop="1" x14ac:dyDescent="0.2">
      <c r="A18" s="133"/>
      <c r="B18" s="205" t="s">
        <v>612</v>
      </c>
      <c r="C18" s="182" t="s">
        <v>613</v>
      </c>
      <c r="D18" s="184">
        <f>D15</f>
        <v>4.59</v>
      </c>
      <c r="E18" s="183">
        <f>SUM(E15:E17)</f>
        <v>262192</v>
      </c>
      <c r="F18" s="206">
        <f>F15</f>
        <v>5.09</v>
      </c>
      <c r="G18" s="183">
        <f>SUM(G15:G17)</f>
        <v>289626</v>
      </c>
      <c r="H18" s="207">
        <f>H15</f>
        <v>5.27</v>
      </c>
      <c r="I18" s="185">
        <f>SUM(I15:I17)</f>
        <v>306325</v>
      </c>
      <c r="J18" s="207">
        <f>J15</f>
        <v>4.5</v>
      </c>
      <c r="K18" s="185">
        <f>SUM(K15:K17)</f>
        <v>290150</v>
      </c>
      <c r="L18" s="207">
        <f>L15</f>
        <v>5</v>
      </c>
      <c r="M18" s="185">
        <f>SUM(M15:M17)</f>
        <v>331461</v>
      </c>
      <c r="N18" s="207">
        <f>N15</f>
        <v>5.17</v>
      </c>
      <c r="O18" s="183">
        <f>SUM(O15:O17)</f>
        <v>282952</v>
      </c>
      <c r="P18" s="207">
        <f>P15</f>
        <v>4.6100000000000003</v>
      </c>
      <c r="Q18" s="185">
        <f>SUM(Q15:Q17)</f>
        <v>271035.49</v>
      </c>
      <c r="R18" s="207">
        <f>R15</f>
        <v>5.04</v>
      </c>
      <c r="S18" s="183">
        <f>SUM(S15:S17)</f>
        <v>256542</v>
      </c>
      <c r="T18" s="207">
        <f>T15</f>
        <v>4.6500000000000004</v>
      </c>
      <c r="U18" s="185">
        <f>SUM(U15:U17)</f>
        <v>298916.13</v>
      </c>
      <c r="V18" s="133"/>
      <c r="W18" s="205" t="s">
        <v>612</v>
      </c>
      <c r="X18" s="182" t="s">
        <v>613</v>
      </c>
      <c r="Y18" s="207">
        <f>Y15</f>
        <v>5.0999999999999996</v>
      </c>
      <c r="Z18" s="185">
        <f>SUM(Z15:Z17)</f>
        <v>281504.74</v>
      </c>
      <c r="AA18" s="207">
        <f>AA15</f>
        <v>4.5</v>
      </c>
      <c r="AB18" s="185">
        <f>SUM(AB15:AB17)</f>
        <v>249792</v>
      </c>
      <c r="AC18" s="207">
        <f>AC15</f>
        <v>4.5</v>
      </c>
      <c r="AD18" s="185">
        <f>SUM(AD15:AD17)</f>
        <v>248637.86000000004</v>
      </c>
      <c r="AE18" s="207">
        <f>AE15</f>
        <v>4.5</v>
      </c>
      <c r="AF18" s="185">
        <f>SUM(AF15:AF17)</f>
        <v>265720.84000000003</v>
      </c>
      <c r="AG18" s="207">
        <f>AG15</f>
        <v>4.5</v>
      </c>
      <c r="AH18" s="185">
        <f>SUM(AH15:AH17)</f>
        <v>255134.49</v>
      </c>
      <c r="AI18" s="207">
        <f>AI15</f>
        <v>4.4000000000000004</v>
      </c>
      <c r="AJ18" s="185">
        <f>SUM(AJ15:AJ17)</f>
        <v>265975.25</v>
      </c>
      <c r="AK18" s="207">
        <f>AK15</f>
        <v>4.6400000000000006</v>
      </c>
      <c r="AL18" s="185">
        <f>SUM(AL15:AL17)</f>
        <v>273271.24</v>
      </c>
      <c r="AM18" s="207">
        <f>AM15</f>
        <v>4.75</v>
      </c>
      <c r="AN18" s="185">
        <f>SUM(AN15:AN17)</f>
        <v>254117.97999999998</v>
      </c>
      <c r="AO18" s="133"/>
      <c r="AP18" s="205" t="s">
        <v>612</v>
      </c>
      <c r="AQ18" s="182" t="s">
        <v>613</v>
      </c>
      <c r="AR18" s="207">
        <f>AR15</f>
        <v>4.5999999999999996</v>
      </c>
      <c r="AS18" s="185">
        <f>SUM(AS15:AS17)</f>
        <v>271683.71999999997</v>
      </c>
      <c r="AT18" s="207">
        <f>AT15</f>
        <v>4.6749999999999998</v>
      </c>
      <c r="AU18" s="183">
        <f>SUM(AU15:AU17)</f>
        <v>263853.92</v>
      </c>
      <c r="AV18" s="207">
        <f>AV15</f>
        <v>3.55</v>
      </c>
      <c r="AW18" s="183">
        <f>SUM(AW15:AW17)</f>
        <v>209821.78</v>
      </c>
      <c r="AX18" s="207">
        <f>AX15</f>
        <v>10.55</v>
      </c>
      <c r="AY18" s="183">
        <f>SUM(AY15:AY17)</f>
        <v>634788.80000000005</v>
      </c>
      <c r="AZ18" s="207">
        <f>AZ15</f>
        <v>3.81</v>
      </c>
      <c r="BA18" s="185">
        <f>SUM(BA15:BA17)</f>
        <v>258298.75</v>
      </c>
      <c r="BB18" s="207">
        <f>BB15</f>
        <v>4.5</v>
      </c>
      <c r="BC18" s="185">
        <f>SUM(BC15:BC17)</f>
        <v>290729</v>
      </c>
      <c r="BD18" s="207">
        <f>BD15</f>
        <v>3.55</v>
      </c>
      <c r="BE18" s="183">
        <f>SUM(BE15:BE17)</f>
        <v>202510.13</v>
      </c>
      <c r="BF18" s="184">
        <f>BF15</f>
        <v>3.7250000000000001</v>
      </c>
      <c r="BG18" s="183">
        <f>SUM(BG15:BG17)</f>
        <v>199510.14</v>
      </c>
      <c r="BH18" s="133"/>
      <c r="BI18" s="205" t="s">
        <v>612</v>
      </c>
      <c r="BJ18" s="182" t="s">
        <v>613</v>
      </c>
      <c r="BK18" s="207">
        <f>BK15</f>
        <v>3.5</v>
      </c>
      <c r="BL18" s="183">
        <f>SUM(BL15:BL17)</f>
        <v>198794.11</v>
      </c>
      <c r="BM18" s="184">
        <f>BM15</f>
        <v>3.5</v>
      </c>
      <c r="BN18" s="183">
        <f>SUM(BN15:BN17)</f>
        <v>180063</v>
      </c>
      <c r="BO18" s="207">
        <f>BO15</f>
        <v>7.5</v>
      </c>
      <c r="BP18" s="186">
        <f>SUM(BP15:BP17)</f>
        <v>382410.31</v>
      </c>
      <c r="BQ18" s="207">
        <f>BQ15</f>
        <v>3.5</v>
      </c>
      <c r="BR18" s="185">
        <f>SUM(BR15:BR17)</f>
        <v>201638</v>
      </c>
      <c r="BS18" s="187"/>
      <c r="BT18" s="188" t="s">
        <v>613</v>
      </c>
      <c r="BU18" s="189">
        <f>AVERAGE(D18,F18,H18,J18,L18,N18,P18,R18,T18,Y18,AA18,AC18,AE18,AG18,AI18,AK18,AM18,AR18,AT18,AV18,AX18,AZ18,BB18,BD18,BF18,BK18,BM18,BO18,BQ18)</f>
        <v>4.7506896551724136</v>
      </c>
      <c r="BV18" s="208">
        <f>AVERAGE(E18,G18,I18,K18,M18,O18,Q18,S18,U18,Z18,AB18,AD18,AF18,AH18,AJ18,AL18,AN18,AS18,AU18,AW18,AY18,BA18,BC18,BE18,BG18,BL18,BN18,BP18,BR18)</f>
        <v>275084.67862068961</v>
      </c>
      <c r="BW18" s="136"/>
    </row>
    <row r="19" spans="1:78" ht="12" customHeight="1" x14ac:dyDescent="0.2">
      <c r="A19" s="133"/>
      <c r="B19" s="209" t="s">
        <v>614</v>
      </c>
      <c r="C19" s="210" t="s">
        <v>404</v>
      </c>
      <c r="D19" s="600"/>
      <c r="E19" s="601"/>
      <c r="F19" s="606"/>
      <c r="G19" s="601"/>
      <c r="H19" s="600"/>
      <c r="I19" s="601"/>
      <c r="J19" s="600"/>
      <c r="K19" s="601"/>
      <c r="L19" s="600"/>
      <c r="M19" s="601"/>
      <c r="N19" s="600"/>
      <c r="O19" s="601"/>
      <c r="P19" s="600"/>
      <c r="Q19" s="601"/>
      <c r="R19" s="600"/>
      <c r="S19" s="601"/>
      <c r="T19" s="600"/>
      <c r="U19" s="601"/>
      <c r="V19" s="133"/>
      <c r="W19" s="209" t="s">
        <v>614</v>
      </c>
      <c r="X19" s="210" t="s">
        <v>404</v>
      </c>
      <c r="Y19" s="211"/>
      <c r="Z19" s="212"/>
      <c r="AA19" s="600"/>
      <c r="AB19" s="601"/>
      <c r="AC19" s="600"/>
      <c r="AD19" s="601"/>
      <c r="AE19" s="600"/>
      <c r="AF19" s="601"/>
      <c r="AG19" s="600"/>
      <c r="AH19" s="601"/>
      <c r="AI19" s="613"/>
      <c r="AJ19" s="614"/>
      <c r="AK19" s="600"/>
      <c r="AL19" s="601"/>
      <c r="AM19" s="600"/>
      <c r="AN19" s="601"/>
      <c r="AO19" s="133"/>
      <c r="AP19" s="209" t="s">
        <v>614</v>
      </c>
      <c r="AQ19" s="210" t="s">
        <v>404</v>
      </c>
      <c r="AR19" s="613"/>
      <c r="AS19" s="614"/>
      <c r="AT19" s="600"/>
      <c r="AU19" s="601"/>
      <c r="AV19" s="600"/>
      <c r="AW19" s="601"/>
      <c r="AX19" s="600"/>
      <c r="AY19" s="601"/>
      <c r="AZ19" s="600"/>
      <c r="BA19" s="601"/>
      <c r="BB19" s="600"/>
      <c r="BC19" s="601"/>
      <c r="BD19" s="600"/>
      <c r="BE19" s="601"/>
      <c r="BF19" s="600"/>
      <c r="BG19" s="601"/>
      <c r="BH19" s="133"/>
      <c r="BI19" s="209" t="s">
        <v>614</v>
      </c>
      <c r="BJ19" s="210" t="s">
        <v>404</v>
      </c>
      <c r="BK19" s="600"/>
      <c r="BL19" s="601"/>
      <c r="BM19" s="600"/>
      <c r="BN19" s="601"/>
      <c r="BO19" s="600"/>
      <c r="BP19" s="607"/>
      <c r="BQ19" s="211"/>
      <c r="BR19" s="212"/>
      <c r="BT19" s="214" t="s">
        <v>404</v>
      </c>
      <c r="BU19" s="608"/>
      <c r="BV19" s="609"/>
      <c r="BW19" s="136"/>
    </row>
    <row r="20" spans="1:78" ht="12" customHeight="1" x14ac:dyDescent="0.2">
      <c r="A20" s="133"/>
      <c r="B20" s="158">
        <v>301</v>
      </c>
      <c r="C20" s="159" t="s">
        <v>615</v>
      </c>
      <c r="D20" s="610">
        <v>800</v>
      </c>
      <c r="E20" s="611"/>
      <c r="F20" s="612">
        <v>850</v>
      </c>
      <c r="G20" s="611"/>
      <c r="H20" s="610">
        <v>0</v>
      </c>
      <c r="I20" s="611"/>
      <c r="J20" s="610">
        <v>0</v>
      </c>
      <c r="K20" s="611"/>
      <c r="L20" s="610">
        <v>0</v>
      </c>
      <c r="M20" s="611"/>
      <c r="N20" s="610">
        <v>0</v>
      </c>
      <c r="O20" s="611"/>
      <c r="P20" s="610">
        <v>0</v>
      </c>
      <c r="Q20" s="611"/>
      <c r="R20" s="610">
        <v>0</v>
      </c>
      <c r="S20" s="611"/>
      <c r="T20" s="610">
        <v>0</v>
      </c>
      <c r="U20" s="611"/>
      <c r="V20" s="133"/>
      <c r="W20" s="158">
        <v>301</v>
      </c>
      <c r="X20" s="159" t="s">
        <v>615</v>
      </c>
      <c r="Y20" s="617">
        <v>0</v>
      </c>
      <c r="Z20" s="618"/>
      <c r="AA20" s="610">
        <v>0</v>
      </c>
      <c r="AB20" s="611"/>
      <c r="AC20" s="610">
        <v>0</v>
      </c>
      <c r="AD20" s="611"/>
      <c r="AE20" s="610">
        <v>0</v>
      </c>
      <c r="AF20" s="611"/>
      <c r="AG20" s="610">
        <v>0</v>
      </c>
      <c r="AH20" s="611"/>
      <c r="AI20" s="615">
        <v>0</v>
      </c>
      <c r="AJ20" s="616"/>
      <c r="AK20" s="610">
        <v>0</v>
      </c>
      <c r="AL20" s="611"/>
      <c r="AM20" s="610">
        <v>9753</v>
      </c>
      <c r="AN20" s="611"/>
      <c r="AO20" s="133"/>
      <c r="AP20" s="158">
        <v>301</v>
      </c>
      <c r="AQ20" s="159" t="s">
        <v>615</v>
      </c>
      <c r="AR20" s="615">
        <v>0</v>
      </c>
      <c r="AS20" s="616"/>
      <c r="AT20" s="610">
        <v>0</v>
      </c>
      <c r="AU20" s="611"/>
      <c r="AV20" s="610">
        <v>4976.26</v>
      </c>
      <c r="AW20" s="611"/>
      <c r="AX20" s="610">
        <v>0</v>
      </c>
      <c r="AY20" s="611"/>
      <c r="AZ20" s="610">
        <v>0</v>
      </c>
      <c r="BA20" s="611"/>
      <c r="BB20" s="610">
        <v>0</v>
      </c>
      <c r="BC20" s="611"/>
      <c r="BD20" s="610">
        <v>31000</v>
      </c>
      <c r="BE20" s="611"/>
      <c r="BF20" s="610">
        <v>0</v>
      </c>
      <c r="BG20" s="611"/>
      <c r="BH20" s="133"/>
      <c r="BI20" s="158">
        <v>301</v>
      </c>
      <c r="BJ20" s="159" t="s">
        <v>615</v>
      </c>
      <c r="BK20" s="610">
        <v>0</v>
      </c>
      <c r="BL20" s="611"/>
      <c r="BM20" s="610">
        <v>0</v>
      </c>
      <c r="BN20" s="611"/>
      <c r="BO20" s="610">
        <v>0</v>
      </c>
      <c r="BP20" s="619"/>
      <c r="BQ20" s="617">
        <v>0</v>
      </c>
      <c r="BR20" s="618"/>
      <c r="BS20" s="215"/>
      <c r="BT20" s="169" t="s">
        <v>615</v>
      </c>
      <c r="BU20" s="620">
        <f>AVERAGE(D20,F20,H20,J20,L20,N20,P20,R20,T20,Y20,AA20,AC20,AE20,AG20,AI20,AK20,AM20,AR20,AT20,AV20,AX20,AZ20,BB20,BD20,BF20,BK20,BM20,BO20,BQ20)</f>
        <v>1633.7675862068966</v>
      </c>
      <c r="BV20" s="621"/>
      <c r="BW20" s="136"/>
    </row>
    <row r="21" spans="1:78" ht="12" customHeight="1" thickBot="1" x14ac:dyDescent="0.25">
      <c r="A21" s="133" t="s">
        <v>616</v>
      </c>
      <c r="B21" s="158">
        <v>390</v>
      </c>
      <c r="C21" s="159" t="s">
        <v>617</v>
      </c>
      <c r="D21" s="624">
        <v>0</v>
      </c>
      <c r="E21" s="625"/>
      <c r="F21" s="626">
        <v>0</v>
      </c>
      <c r="G21" s="625"/>
      <c r="H21" s="624">
        <v>0</v>
      </c>
      <c r="I21" s="625"/>
      <c r="J21" s="624">
        <v>0</v>
      </c>
      <c r="K21" s="625"/>
      <c r="L21" s="624">
        <v>0</v>
      </c>
      <c r="M21" s="625"/>
      <c r="N21" s="624">
        <v>0</v>
      </c>
      <c r="O21" s="625"/>
      <c r="P21" s="624">
        <v>0</v>
      </c>
      <c r="Q21" s="625"/>
      <c r="R21" s="624">
        <v>3250</v>
      </c>
      <c r="S21" s="625"/>
      <c r="T21" s="624">
        <v>0</v>
      </c>
      <c r="U21" s="625"/>
      <c r="V21" s="133" t="s">
        <v>616</v>
      </c>
      <c r="W21" s="158">
        <v>390</v>
      </c>
      <c r="X21" s="159" t="s">
        <v>617</v>
      </c>
      <c r="Y21" s="622">
        <v>0</v>
      </c>
      <c r="Z21" s="623"/>
      <c r="AA21" s="624">
        <v>0</v>
      </c>
      <c r="AB21" s="625"/>
      <c r="AC21" s="624">
        <v>0</v>
      </c>
      <c r="AD21" s="625"/>
      <c r="AE21" s="624">
        <v>0</v>
      </c>
      <c r="AF21" s="625"/>
      <c r="AG21" s="624">
        <v>0</v>
      </c>
      <c r="AH21" s="625"/>
      <c r="AI21" s="632">
        <v>0</v>
      </c>
      <c r="AJ21" s="633"/>
      <c r="AK21" s="624">
        <v>0</v>
      </c>
      <c r="AL21" s="625"/>
      <c r="AM21" s="624">
        <v>3498</v>
      </c>
      <c r="AN21" s="625"/>
      <c r="AO21" s="133" t="s">
        <v>616</v>
      </c>
      <c r="AP21" s="158">
        <v>390</v>
      </c>
      <c r="AQ21" s="159" t="s">
        <v>617</v>
      </c>
      <c r="AR21" s="632">
        <v>0</v>
      </c>
      <c r="AS21" s="633"/>
      <c r="AT21" s="624">
        <v>0</v>
      </c>
      <c r="AU21" s="625"/>
      <c r="AV21" s="624">
        <v>889.91</v>
      </c>
      <c r="AW21" s="625"/>
      <c r="AX21" s="624">
        <v>0</v>
      </c>
      <c r="AY21" s="625"/>
      <c r="AZ21" s="624">
        <v>0</v>
      </c>
      <c r="BA21" s="625"/>
      <c r="BB21" s="624">
        <v>0</v>
      </c>
      <c r="BC21" s="625"/>
      <c r="BD21" s="624">
        <v>1600</v>
      </c>
      <c r="BE21" s="625"/>
      <c r="BF21" s="624">
        <v>0</v>
      </c>
      <c r="BG21" s="625"/>
      <c r="BH21" s="133" t="s">
        <v>616</v>
      </c>
      <c r="BI21" s="158">
        <v>390</v>
      </c>
      <c r="BJ21" s="159" t="s">
        <v>617</v>
      </c>
      <c r="BK21" s="624">
        <v>0</v>
      </c>
      <c r="BL21" s="625"/>
      <c r="BM21" s="624">
        <v>0</v>
      </c>
      <c r="BN21" s="625"/>
      <c r="BO21" s="624">
        <v>0</v>
      </c>
      <c r="BP21" s="629"/>
      <c r="BQ21" s="622">
        <v>0</v>
      </c>
      <c r="BR21" s="623"/>
      <c r="BS21" s="215"/>
      <c r="BT21" s="202" t="s">
        <v>617</v>
      </c>
      <c r="BU21" s="630">
        <f>AVERAGE(D21,F21,H21,J21,L21,N21,P21,R21,T21,Y21,AA21,AC21,AE21,AG21,AI21,AK21,AM21,AR21,AT21,AV21,AX21,AZ21,BB21,BD21,BF21,BK21,BM21,BO21,BQ21)</f>
        <v>318.54862068965519</v>
      </c>
      <c r="BV21" s="631"/>
      <c r="BW21" s="136"/>
    </row>
    <row r="22" spans="1:78" ht="12" customHeight="1" thickTop="1" x14ac:dyDescent="0.2">
      <c r="A22" s="133"/>
      <c r="B22" s="209" t="s">
        <v>618</v>
      </c>
      <c r="C22" s="216" t="s">
        <v>222</v>
      </c>
      <c r="D22" s="627">
        <f>SUM(D20:E21)</f>
        <v>800</v>
      </c>
      <c r="E22" s="628"/>
      <c r="F22" s="644">
        <f>SUM(F20:G21)</f>
        <v>850</v>
      </c>
      <c r="G22" s="628"/>
      <c r="H22" s="627">
        <f>SUM(H20:I21)</f>
        <v>0</v>
      </c>
      <c r="I22" s="628"/>
      <c r="J22" s="627">
        <f>SUM(J20:K21)</f>
        <v>0</v>
      </c>
      <c r="K22" s="628"/>
      <c r="L22" s="627">
        <f>SUM(L20:M21)</f>
        <v>0</v>
      </c>
      <c r="M22" s="628"/>
      <c r="N22" s="627">
        <f>SUM(N20:O21)</f>
        <v>0</v>
      </c>
      <c r="O22" s="628"/>
      <c r="P22" s="627">
        <f>SUM(P20:Q21)</f>
        <v>0</v>
      </c>
      <c r="Q22" s="628"/>
      <c r="R22" s="627">
        <f>SUM(R20:S21)</f>
        <v>3250</v>
      </c>
      <c r="S22" s="628"/>
      <c r="T22" s="627">
        <f>SUM(T20:U21)</f>
        <v>0</v>
      </c>
      <c r="U22" s="628"/>
      <c r="V22" s="133"/>
      <c r="W22" s="209" t="s">
        <v>618</v>
      </c>
      <c r="X22" s="216" t="s">
        <v>222</v>
      </c>
      <c r="Y22" s="635">
        <f>SUM(Y20:Z21)</f>
        <v>0</v>
      </c>
      <c r="Z22" s="636"/>
      <c r="AA22" s="627">
        <f>SUM(AA20:AB21)</f>
        <v>0</v>
      </c>
      <c r="AB22" s="628"/>
      <c r="AC22" s="627">
        <f>SUM(AC20:AD21)</f>
        <v>0</v>
      </c>
      <c r="AD22" s="628"/>
      <c r="AE22" s="627">
        <f>SUM(AE20:AF21)</f>
        <v>0</v>
      </c>
      <c r="AF22" s="628"/>
      <c r="AG22" s="627">
        <f>SUM(AG20:AH21)</f>
        <v>0</v>
      </c>
      <c r="AH22" s="628"/>
      <c r="AI22" s="642">
        <f>SUM(AI20:AJ21)</f>
        <v>0</v>
      </c>
      <c r="AJ22" s="643"/>
      <c r="AK22" s="627">
        <f>SUM(AK20:AL21)</f>
        <v>0</v>
      </c>
      <c r="AL22" s="628"/>
      <c r="AM22" s="627">
        <f>SUM(AM20:AN21)</f>
        <v>13251</v>
      </c>
      <c r="AN22" s="628"/>
      <c r="AO22" s="133"/>
      <c r="AP22" s="209" t="s">
        <v>618</v>
      </c>
      <c r="AQ22" s="216" t="s">
        <v>222</v>
      </c>
      <c r="AR22" s="642">
        <f>SUM(AR20:AS21)</f>
        <v>0</v>
      </c>
      <c r="AS22" s="643"/>
      <c r="AT22" s="627">
        <f>SUM(AT20:AU21)</f>
        <v>0</v>
      </c>
      <c r="AU22" s="628"/>
      <c r="AV22" s="627">
        <f>SUM(AV20:AW21)</f>
        <v>5866.17</v>
      </c>
      <c r="AW22" s="628"/>
      <c r="AX22" s="627">
        <f>SUM(AX20:AY21)</f>
        <v>0</v>
      </c>
      <c r="AY22" s="628"/>
      <c r="AZ22" s="627">
        <f>SUM(AZ20:BA21)</f>
        <v>0</v>
      </c>
      <c r="BA22" s="628"/>
      <c r="BB22" s="627">
        <f>SUM(BB20:BC21)</f>
        <v>0</v>
      </c>
      <c r="BC22" s="628"/>
      <c r="BD22" s="627">
        <f>SUM(BD20:BE21)</f>
        <v>32600</v>
      </c>
      <c r="BE22" s="628"/>
      <c r="BF22" s="627">
        <f>SUM(BF20:BG21)</f>
        <v>0</v>
      </c>
      <c r="BG22" s="628"/>
      <c r="BH22" s="133"/>
      <c r="BI22" s="209" t="s">
        <v>618</v>
      </c>
      <c r="BJ22" s="216" t="s">
        <v>222</v>
      </c>
      <c r="BK22" s="627">
        <f>SUM(BK20:BL21)</f>
        <v>0</v>
      </c>
      <c r="BL22" s="628"/>
      <c r="BM22" s="627">
        <f>SUM(BM20:BN21)</f>
        <v>0</v>
      </c>
      <c r="BN22" s="628"/>
      <c r="BO22" s="627">
        <f>SUM(BO20:BP21)</f>
        <v>0</v>
      </c>
      <c r="BP22" s="634"/>
      <c r="BQ22" s="635">
        <f>SUM(BQ20:BR21)</f>
        <v>0</v>
      </c>
      <c r="BR22" s="636"/>
      <c r="BS22" s="217"/>
      <c r="BT22" s="188" t="s">
        <v>222</v>
      </c>
      <c r="BU22" s="637">
        <f>AVERAGE(D22,F22,H22,J22,L22,N22,P22,R22,T22,Y22,AA22,AC22,AE22,AG22,AI22,AK22,AM22,AR22,AT22,AV22,AX22,AZ22,BB22,BD22,BF22,BK22,BM22,BO22,BQ22)</f>
        <v>1952.3162068965516</v>
      </c>
      <c r="BV22" s="638"/>
    </row>
    <row r="23" spans="1:78" ht="17.45" customHeight="1" x14ac:dyDescent="0.2">
      <c r="A23" s="133"/>
      <c r="B23" s="209" t="s">
        <v>619</v>
      </c>
      <c r="C23" s="210" t="s">
        <v>620</v>
      </c>
      <c r="D23" s="639"/>
      <c r="E23" s="640"/>
      <c r="F23" s="641"/>
      <c r="G23" s="640"/>
      <c r="H23" s="639"/>
      <c r="I23" s="640"/>
      <c r="J23" s="639"/>
      <c r="K23" s="640"/>
      <c r="L23" s="639"/>
      <c r="M23" s="640"/>
      <c r="N23" s="639"/>
      <c r="O23" s="640"/>
      <c r="P23" s="639"/>
      <c r="Q23" s="640"/>
      <c r="R23" s="639"/>
      <c r="S23" s="640"/>
      <c r="T23" s="639"/>
      <c r="U23" s="640"/>
      <c r="V23" s="133"/>
      <c r="W23" s="209" t="s">
        <v>619</v>
      </c>
      <c r="X23" s="210" t="s">
        <v>620</v>
      </c>
      <c r="Y23" s="647"/>
      <c r="Z23" s="648"/>
      <c r="AA23" s="639"/>
      <c r="AB23" s="640"/>
      <c r="AC23" s="639"/>
      <c r="AD23" s="640"/>
      <c r="AE23" s="639"/>
      <c r="AF23" s="640"/>
      <c r="AG23" s="639"/>
      <c r="AH23" s="640"/>
      <c r="AI23" s="645"/>
      <c r="AJ23" s="646"/>
      <c r="AK23" s="639"/>
      <c r="AL23" s="640"/>
      <c r="AM23" s="639"/>
      <c r="AN23" s="640"/>
      <c r="AO23" s="133"/>
      <c r="AP23" s="209" t="s">
        <v>619</v>
      </c>
      <c r="AQ23" s="210" t="s">
        <v>620</v>
      </c>
      <c r="AR23" s="645"/>
      <c r="AS23" s="646"/>
      <c r="AT23" s="639"/>
      <c r="AU23" s="640"/>
      <c r="AV23" s="639"/>
      <c r="AW23" s="640"/>
      <c r="AX23" s="639"/>
      <c r="AY23" s="640"/>
      <c r="AZ23" s="639"/>
      <c r="BA23" s="640"/>
      <c r="BB23" s="639"/>
      <c r="BC23" s="640"/>
      <c r="BD23" s="639"/>
      <c r="BE23" s="640"/>
      <c r="BF23" s="639"/>
      <c r="BG23" s="640"/>
      <c r="BH23" s="133"/>
      <c r="BI23" s="209" t="s">
        <v>619</v>
      </c>
      <c r="BJ23" s="210" t="s">
        <v>620</v>
      </c>
      <c r="BK23" s="639"/>
      <c r="BL23" s="640"/>
      <c r="BM23" s="639"/>
      <c r="BN23" s="640"/>
      <c r="BO23" s="639"/>
      <c r="BP23" s="649"/>
      <c r="BQ23" s="647"/>
      <c r="BR23" s="648"/>
      <c r="BS23" s="215"/>
      <c r="BT23" s="214" t="s">
        <v>620</v>
      </c>
      <c r="BU23" s="650"/>
      <c r="BV23" s="651"/>
    </row>
    <row r="24" spans="1:78" ht="12" customHeight="1" x14ac:dyDescent="0.2">
      <c r="A24" s="133"/>
      <c r="B24" s="158">
        <v>201</v>
      </c>
      <c r="C24" s="159" t="s">
        <v>621</v>
      </c>
      <c r="D24" s="610"/>
      <c r="E24" s="611"/>
      <c r="F24" s="612">
        <v>0</v>
      </c>
      <c r="G24" s="611"/>
      <c r="H24" s="610">
        <v>0</v>
      </c>
      <c r="I24" s="611"/>
      <c r="J24" s="610">
        <v>0</v>
      </c>
      <c r="K24" s="611"/>
      <c r="L24" s="610">
        <v>0</v>
      </c>
      <c r="M24" s="611"/>
      <c r="N24" s="610">
        <v>0</v>
      </c>
      <c r="O24" s="611"/>
      <c r="P24" s="610">
        <v>0</v>
      </c>
      <c r="Q24" s="611"/>
      <c r="R24" s="610">
        <v>0</v>
      </c>
      <c r="S24" s="611"/>
      <c r="T24" s="610">
        <v>0</v>
      </c>
      <c r="U24" s="611"/>
      <c r="V24" s="133"/>
      <c r="W24" s="158">
        <v>201</v>
      </c>
      <c r="X24" s="159" t="s">
        <v>621</v>
      </c>
      <c r="Y24" s="615">
        <v>0</v>
      </c>
      <c r="Z24" s="616"/>
      <c r="AA24" s="610">
        <v>0</v>
      </c>
      <c r="AB24" s="611"/>
      <c r="AC24" s="610">
        <v>0</v>
      </c>
      <c r="AD24" s="611"/>
      <c r="AE24" s="610">
        <v>0</v>
      </c>
      <c r="AF24" s="611"/>
      <c r="AG24" s="610">
        <v>0</v>
      </c>
      <c r="AH24" s="611"/>
      <c r="AI24" s="615">
        <v>0</v>
      </c>
      <c r="AJ24" s="616"/>
      <c r="AK24" s="610">
        <v>0</v>
      </c>
      <c r="AL24" s="611"/>
      <c r="AM24" s="610">
        <v>0</v>
      </c>
      <c r="AN24" s="611"/>
      <c r="AO24" s="133"/>
      <c r="AP24" s="158">
        <v>201</v>
      </c>
      <c r="AQ24" s="159" t="s">
        <v>621</v>
      </c>
      <c r="AR24" s="615">
        <v>0</v>
      </c>
      <c r="AS24" s="616"/>
      <c r="AT24" s="610">
        <v>150</v>
      </c>
      <c r="AU24" s="611"/>
      <c r="AV24" s="610">
        <v>0</v>
      </c>
      <c r="AW24" s="611"/>
      <c r="AX24" s="610">
        <v>0</v>
      </c>
      <c r="AY24" s="611"/>
      <c r="AZ24" s="610">
        <v>0</v>
      </c>
      <c r="BA24" s="611"/>
      <c r="BB24" s="610">
        <v>0</v>
      </c>
      <c r="BC24" s="611"/>
      <c r="BD24" s="610">
        <v>0</v>
      </c>
      <c r="BE24" s="611"/>
      <c r="BF24" s="610">
        <v>280</v>
      </c>
      <c r="BG24" s="611"/>
      <c r="BH24" s="133"/>
      <c r="BI24" s="158">
        <v>201</v>
      </c>
      <c r="BJ24" s="159" t="s">
        <v>621</v>
      </c>
      <c r="BK24" s="610">
        <v>0</v>
      </c>
      <c r="BL24" s="611"/>
      <c r="BM24" s="610">
        <v>0</v>
      </c>
      <c r="BN24" s="611"/>
      <c r="BO24" s="610">
        <v>0</v>
      </c>
      <c r="BP24" s="619"/>
      <c r="BQ24" s="615">
        <v>0</v>
      </c>
      <c r="BR24" s="616"/>
      <c r="BS24" s="155"/>
      <c r="BT24" s="169" t="s">
        <v>621</v>
      </c>
      <c r="BU24" s="620">
        <f t="shared" ref="BU24:BU40" si="6">AVERAGE(D24,F24,H24,J24,L24,N24,P24,R24,T24,Y24,AA24,AC24,AE24,AG24,AI24,AK24,AM24,AR24,AT24,AV24,AX24,AZ24,BB24,BD24,BF24,BK24,BM24,BO24,BQ24)</f>
        <v>15.357142857142858</v>
      </c>
      <c r="BV24" s="621"/>
    </row>
    <row r="25" spans="1:78" ht="12" customHeight="1" x14ac:dyDescent="0.2">
      <c r="A25" s="133"/>
      <c r="B25" s="158">
        <v>202</v>
      </c>
      <c r="C25" s="159" t="s">
        <v>622</v>
      </c>
      <c r="D25" s="610"/>
      <c r="E25" s="611"/>
      <c r="F25" s="612">
        <v>0</v>
      </c>
      <c r="G25" s="611"/>
      <c r="H25" s="610">
        <v>0</v>
      </c>
      <c r="I25" s="611"/>
      <c r="J25" s="610">
        <v>0</v>
      </c>
      <c r="K25" s="611"/>
      <c r="L25" s="610">
        <v>0</v>
      </c>
      <c r="M25" s="611"/>
      <c r="N25" s="610">
        <v>0</v>
      </c>
      <c r="O25" s="611"/>
      <c r="P25" s="610">
        <v>0</v>
      </c>
      <c r="Q25" s="611"/>
      <c r="R25" s="610">
        <v>0</v>
      </c>
      <c r="S25" s="611"/>
      <c r="T25" s="610">
        <v>0</v>
      </c>
      <c r="U25" s="611"/>
      <c r="V25" s="133"/>
      <c r="W25" s="158">
        <v>202</v>
      </c>
      <c r="X25" s="159" t="s">
        <v>622</v>
      </c>
      <c r="Y25" s="615">
        <v>0</v>
      </c>
      <c r="Z25" s="616"/>
      <c r="AA25" s="610">
        <v>0</v>
      </c>
      <c r="AB25" s="611"/>
      <c r="AC25" s="610">
        <v>0</v>
      </c>
      <c r="AD25" s="611"/>
      <c r="AE25" s="610">
        <v>0</v>
      </c>
      <c r="AF25" s="611"/>
      <c r="AG25" s="610">
        <v>0</v>
      </c>
      <c r="AH25" s="611"/>
      <c r="AI25" s="615">
        <v>0</v>
      </c>
      <c r="AJ25" s="616"/>
      <c r="AK25" s="610">
        <v>0</v>
      </c>
      <c r="AL25" s="611"/>
      <c r="AM25" s="610">
        <v>0</v>
      </c>
      <c r="AN25" s="611"/>
      <c r="AO25" s="133"/>
      <c r="AP25" s="158">
        <v>202</v>
      </c>
      <c r="AQ25" s="159" t="s">
        <v>622</v>
      </c>
      <c r="AR25" s="615">
        <v>0</v>
      </c>
      <c r="AS25" s="616"/>
      <c r="AT25" s="610">
        <v>0</v>
      </c>
      <c r="AU25" s="611"/>
      <c r="AV25" s="610">
        <v>0</v>
      </c>
      <c r="AW25" s="611"/>
      <c r="AX25" s="610">
        <v>0</v>
      </c>
      <c r="AY25" s="611"/>
      <c r="AZ25" s="610">
        <v>0</v>
      </c>
      <c r="BA25" s="611"/>
      <c r="BB25" s="610">
        <v>0</v>
      </c>
      <c r="BC25" s="611"/>
      <c r="BD25" s="610">
        <v>0</v>
      </c>
      <c r="BE25" s="611"/>
      <c r="BF25" s="610">
        <v>0</v>
      </c>
      <c r="BG25" s="611"/>
      <c r="BH25" s="133"/>
      <c r="BI25" s="158">
        <v>202</v>
      </c>
      <c r="BJ25" s="159" t="s">
        <v>622</v>
      </c>
      <c r="BK25" s="610">
        <v>0</v>
      </c>
      <c r="BL25" s="611"/>
      <c r="BM25" s="610">
        <v>0</v>
      </c>
      <c r="BN25" s="611"/>
      <c r="BO25" s="610">
        <v>0</v>
      </c>
      <c r="BP25" s="619"/>
      <c r="BQ25" s="615">
        <v>0</v>
      </c>
      <c r="BR25" s="616"/>
      <c r="BS25" s="155"/>
      <c r="BT25" s="169" t="s">
        <v>622</v>
      </c>
      <c r="BU25" s="620">
        <f t="shared" si="6"/>
        <v>0</v>
      </c>
      <c r="BV25" s="621"/>
    </row>
    <row r="26" spans="1:78" ht="17.45" customHeight="1" x14ac:dyDescent="0.2">
      <c r="A26" s="133"/>
      <c r="B26" s="158">
        <v>203</v>
      </c>
      <c r="C26" s="159" t="s">
        <v>623</v>
      </c>
      <c r="D26" s="610"/>
      <c r="E26" s="611"/>
      <c r="F26" s="612">
        <v>0</v>
      </c>
      <c r="G26" s="611"/>
      <c r="H26" s="610">
        <v>0</v>
      </c>
      <c r="I26" s="611"/>
      <c r="J26" s="610">
        <v>0</v>
      </c>
      <c r="K26" s="611"/>
      <c r="L26" s="610">
        <v>0</v>
      </c>
      <c r="M26" s="611"/>
      <c r="N26" s="610">
        <v>0</v>
      </c>
      <c r="O26" s="611"/>
      <c r="P26" s="610">
        <v>0</v>
      </c>
      <c r="Q26" s="611"/>
      <c r="R26" s="610">
        <v>0</v>
      </c>
      <c r="S26" s="611"/>
      <c r="T26" s="610">
        <v>0</v>
      </c>
      <c r="U26" s="611"/>
      <c r="V26" s="133"/>
      <c r="W26" s="158">
        <v>203</v>
      </c>
      <c r="X26" s="159" t="s">
        <v>623</v>
      </c>
      <c r="Y26" s="615">
        <v>0</v>
      </c>
      <c r="Z26" s="616"/>
      <c r="AA26" s="610">
        <v>0</v>
      </c>
      <c r="AB26" s="611"/>
      <c r="AC26" s="610">
        <v>0</v>
      </c>
      <c r="AD26" s="611"/>
      <c r="AE26" s="610">
        <v>0</v>
      </c>
      <c r="AF26" s="611"/>
      <c r="AG26" s="610">
        <v>0</v>
      </c>
      <c r="AH26" s="611"/>
      <c r="AI26" s="615">
        <v>0</v>
      </c>
      <c r="AJ26" s="616"/>
      <c r="AK26" s="610">
        <v>0</v>
      </c>
      <c r="AL26" s="611"/>
      <c r="AM26" s="610">
        <v>0</v>
      </c>
      <c r="AN26" s="611"/>
      <c r="AO26" s="133"/>
      <c r="AP26" s="158">
        <v>203</v>
      </c>
      <c r="AQ26" s="159" t="s">
        <v>623</v>
      </c>
      <c r="AR26" s="615">
        <v>0</v>
      </c>
      <c r="AS26" s="616"/>
      <c r="AT26" s="610">
        <v>0</v>
      </c>
      <c r="AU26" s="611"/>
      <c r="AV26" s="610">
        <v>0</v>
      </c>
      <c r="AW26" s="611"/>
      <c r="AX26" s="610">
        <v>0</v>
      </c>
      <c r="AY26" s="611"/>
      <c r="AZ26" s="610">
        <v>0</v>
      </c>
      <c r="BA26" s="611"/>
      <c r="BB26" s="610">
        <v>0</v>
      </c>
      <c r="BC26" s="611"/>
      <c r="BD26" s="610">
        <v>0</v>
      </c>
      <c r="BE26" s="611"/>
      <c r="BF26" s="610">
        <v>0</v>
      </c>
      <c r="BG26" s="611"/>
      <c r="BH26" s="133"/>
      <c r="BI26" s="158">
        <v>203</v>
      </c>
      <c r="BJ26" s="159" t="s">
        <v>623</v>
      </c>
      <c r="BK26" s="610">
        <v>0</v>
      </c>
      <c r="BL26" s="611"/>
      <c r="BM26" s="610">
        <v>0</v>
      </c>
      <c r="BN26" s="611"/>
      <c r="BO26" s="610">
        <v>0</v>
      </c>
      <c r="BP26" s="619"/>
      <c r="BQ26" s="615">
        <v>0</v>
      </c>
      <c r="BR26" s="616"/>
      <c r="BS26" s="155"/>
      <c r="BT26" s="169" t="s">
        <v>623</v>
      </c>
      <c r="BU26" s="620">
        <f t="shared" si="6"/>
        <v>0</v>
      </c>
      <c r="BV26" s="621"/>
    </row>
    <row r="27" spans="1:78" ht="12" customHeight="1" x14ac:dyDescent="0.2">
      <c r="A27" s="133"/>
      <c r="B27" s="158">
        <v>206</v>
      </c>
      <c r="C27" s="159" t="s">
        <v>624</v>
      </c>
      <c r="D27" s="610"/>
      <c r="E27" s="611"/>
      <c r="F27" s="612">
        <v>0</v>
      </c>
      <c r="G27" s="611"/>
      <c r="H27" s="610">
        <v>53872</v>
      </c>
      <c r="I27" s="611"/>
      <c r="J27" s="610">
        <v>53877</v>
      </c>
      <c r="K27" s="611"/>
      <c r="L27" s="610">
        <v>48804</v>
      </c>
      <c r="M27" s="611"/>
      <c r="N27" s="610">
        <v>0</v>
      </c>
      <c r="O27" s="611"/>
      <c r="P27" s="610">
        <v>0</v>
      </c>
      <c r="Q27" s="611"/>
      <c r="R27" s="610">
        <v>0</v>
      </c>
      <c r="S27" s="611"/>
      <c r="T27" s="610">
        <v>0</v>
      </c>
      <c r="U27" s="611"/>
      <c r="V27" s="133"/>
      <c r="W27" s="158">
        <v>206</v>
      </c>
      <c r="X27" s="159" t="s">
        <v>624</v>
      </c>
      <c r="Y27" s="615">
        <v>1000</v>
      </c>
      <c r="Z27" s="616"/>
      <c r="AA27" s="610">
        <v>110900</v>
      </c>
      <c r="AB27" s="611"/>
      <c r="AC27" s="610">
        <v>9725.0400000000009</v>
      </c>
      <c r="AD27" s="611"/>
      <c r="AE27" s="610">
        <v>0</v>
      </c>
      <c r="AF27" s="611"/>
      <c r="AG27" s="610">
        <v>0</v>
      </c>
      <c r="AH27" s="611"/>
      <c r="AI27" s="615">
        <v>0</v>
      </c>
      <c r="AJ27" s="616"/>
      <c r="AK27" s="610">
        <v>0</v>
      </c>
      <c r="AL27" s="611"/>
      <c r="AM27" s="610">
        <v>0</v>
      </c>
      <c r="AN27" s="611"/>
      <c r="AO27" s="133"/>
      <c r="AP27" s="158">
        <v>206</v>
      </c>
      <c r="AQ27" s="159" t="s">
        <v>624</v>
      </c>
      <c r="AR27" s="615">
        <v>0</v>
      </c>
      <c r="AS27" s="616"/>
      <c r="AT27" s="610">
        <v>0</v>
      </c>
      <c r="AU27" s="611"/>
      <c r="AV27" s="610">
        <v>0</v>
      </c>
      <c r="AW27" s="611"/>
      <c r="AX27" s="610">
        <v>0</v>
      </c>
      <c r="AY27" s="611"/>
      <c r="AZ27" s="610">
        <v>0</v>
      </c>
      <c r="BA27" s="611"/>
      <c r="BB27" s="610">
        <v>0</v>
      </c>
      <c r="BC27" s="611"/>
      <c r="BD27" s="610">
        <v>0</v>
      </c>
      <c r="BE27" s="611"/>
      <c r="BF27" s="610">
        <v>0</v>
      </c>
      <c r="BG27" s="611"/>
      <c r="BH27" s="133"/>
      <c r="BI27" s="158">
        <v>206</v>
      </c>
      <c r="BJ27" s="159" t="s">
        <v>624</v>
      </c>
      <c r="BK27" s="610">
        <v>0</v>
      </c>
      <c r="BL27" s="611"/>
      <c r="BM27" s="610">
        <v>0</v>
      </c>
      <c r="BN27" s="611"/>
      <c r="BO27" s="610">
        <v>0</v>
      </c>
      <c r="BP27" s="619"/>
      <c r="BQ27" s="615">
        <v>0</v>
      </c>
      <c r="BR27" s="616"/>
      <c r="BS27" s="155"/>
      <c r="BT27" s="169" t="s">
        <v>624</v>
      </c>
      <c r="BU27" s="620">
        <f t="shared" si="6"/>
        <v>9934.9299999999985</v>
      </c>
      <c r="BV27" s="621"/>
    </row>
    <row r="28" spans="1:78" ht="12" customHeight="1" x14ac:dyDescent="0.2">
      <c r="A28" s="133"/>
      <c r="B28" s="158">
        <v>204</v>
      </c>
      <c r="C28" s="159" t="s">
        <v>406</v>
      </c>
      <c r="D28" s="610">
        <v>1000</v>
      </c>
      <c r="E28" s="611"/>
      <c r="F28" s="612">
        <v>1658</v>
      </c>
      <c r="G28" s="611"/>
      <c r="H28" s="610">
        <v>0</v>
      </c>
      <c r="I28" s="611"/>
      <c r="J28" s="610">
        <v>0</v>
      </c>
      <c r="K28" s="611"/>
      <c r="L28" s="610">
        <v>0</v>
      </c>
      <c r="M28" s="611"/>
      <c r="N28" s="610">
        <v>2000</v>
      </c>
      <c r="O28" s="611"/>
      <c r="P28" s="610">
        <v>0</v>
      </c>
      <c r="Q28" s="611"/>
      <c r="R28" s="610">
        <v>2500</v>
      </c>
      <c r="S28" s="611"/>
      <c r="T28" s="610">
        <v>0</v>
      </c>
      <c r="U28" s="611"/>
      <c r="V28" s="133"/>
      <c r="W28" s="158">
        <v>204</v>
      </c>
      <c r="X28" s="159" t="s">
        <v>406</v>
      </c>
      <c r="Y28" s="615">
        <v>0</v>
      </c>
      <c r="Z28" s="616"/>
      <c r="AA28" s="610">
        <v>0</v>
      </c>
      <c r="AB28" s="611"/>
      <c r="AC28" s="610">
        <v>0</v>
      </c>
      <c r="AD28" s="611"/>
      <c r="AE28" s="610">
        <v>0</v>
      </c>
      <c r="AF28" s="611"/>
      <c r="AG28" s="610">
        <v>500</v>
      </c>
      <c r="AH28" s="611"/>
      <c r="AI28" s="615">
        <v>0</v>
      </c>
      <c r="AJ28" s="616"/>
      <c r="AK28" s="610">
        <v>0</v>
      </c>
      <c r="AL28" s="611"/>
      <c r="AM28" s="610">
        <v>1500</v>
      </c>
      <c r="AN28" s="611"/>
      <c r="AO28" s="133"/>
      <c r="AP28" s="158">
        <v>204</v>
      </c>
      <c r="AQ28" s="159" t="s">
        <v>406</v>
      </c>
      <c r="AR28" s="615">
        <v>0</v>
      </c>
      <c r="AS28" s="616"/>
      <c r="AT28" s="610">
        <v>0</v>
      </c>
      <c r="AU28" s="611"/>
      <c r="AV28" s="610">
        <v>500</v>
      </c>
      <c r="AW28" s="611"/>
      <c r="AX28" s="610">
        <v>500</v>
      </c>
      <c r="AY28" s="611"/>
      <c r="AZ28" s="610">
        <v>0</v>
      </c>
      <c r="BA28" s="611"/>
      <c r="BB28" s="610">
        <v>0</v>
      </c>
      <c r="BC28" s="611"/>
      <c r="BD28" s="610">
        <v>500</v>
      </c>
      <c r="BE28" s="611"/>
      <c r="BF28" s="610">
        <v>2000</v>
      </c>
      <c r="BG28" s="611"/>
      <c r="BH28" s="133"/>
      <c r="BI28" s="158">
        <v>204</v>
      </c>
      <c r="BJ28" s="159" t="s">
        <v>406</v>
      </c>
      <c r="BK28" s="610">
        <v>1000</v>
      </c>
      <c r="BL28" s="611"/>
      <c r="BM28" s="610">
        <v>2000</v>
      </c>
      <c r="BN28" s="611"/>
      <c r="BO28" s="610">
        <v>1750</v>
      </c>
      <c r="BP28" s="619"/>
      <c r="BQ28" s="615">
        <v>0</v>
      </c>
      <c r="BR28" s="616"/>
      <c r="BS28" s="155"/>
      <c r="BT28" s="169" t="s">
        <v>406</v>
      </c>
      <c r="BU28" s="620">
        <f t="shared" si="6"/>
        <v>600.27586206896547</v>
      </c>
      <c r="BV28" s="621"/>
    </row>
    <row r="29" spans="1:78" ht="12" customHeight="1" x14ac:dyDescent="0.2">
      <c r="A29" s="133"/>
      <c r="B29" s="158">
        <v>205</v>
      </c>
      <c r="C29" s="159" t="s">
        <v>625</v>
      </c>
      <c r="D29" s="610">
        <v>9282</v>
      </c>
      <c r="E29" s="611"/>
      <c r="F29" s="612">
        <v>9746</v>
      </c>
      <c r="G29" s="611"/>
      <c r="H29" s="610">
        <v>6400</v>
      </c>
      <c r="I29" s="611"/>
      <c r="J29" s="610">
        <v>6600</v>
      </c>
      <c r="K29" s="611"/>
      <c r="L29" s="610">
        <v>2000</v>
      </c>
      <c r="M29" s="611"/>
      <c r="N29" s="610">
        <v>8000</v>
      </c>
      <c r="O29" s="611"/>
      <c r="P29" s="610">
        <v>7500</v>
      </c>
      <c r="Q29" s="611"/>
      <c r="R29" s="610">
        <v>9000</v>
      </c>
      <c r="S29" s="611"/>
      <c r="T29" s="610">
        <v>4811.8500000000004</v>
      </c>
      <c r="U29" s="611"/>
      <c r="V29" s="133"/>
      <c r="W29" s="158">
        <v>205</v>
      </c>
      <c r="X29" s="159" t="s">
        <v>625</v>
      </c>
      <c r="Y29" s="615">
        <v>8484</v>
      </c>
      <c r="Z29" s="616"/>
      <c r="AA29" s="610">
        <v>5725</v>
      </c>
      <c r="AB29" s="611"/>
      <c r="AC29" s="610">
        <v>10000</v>
      </c>
      <c r="AD29" s="611"/>
      <c r="AE29" s="610">
        <v>9494.65</v>
      </c>
      <c r="AF29" s="611"/>
      <c r="AG29" s="610">
        <v>11000</v>
      </c>
      <c r="AH29" s="611"/>
      <c r="AI29" s="615">
        <v>2500</v>
      </c>
      <c r="AJ29" s="616"/>
      <c r="AK29" s="610">
        <v>5000</v>
      </c>
      <c r="AL29" s="611"/>
      <c r="AM29" s="610">
        <v>6500</v>
      </c>
      <c r="AN29" s="611"/>
      <c r="AO29" s="133"/>
      <c r="AP29" s="158">
        <v>205</v>
      </c>
      <c r="AQ29" s="159" t="s">
        <v>625</v>
      </c>
      <c r="AR29" s="615">
        <v>5700</v>
      </c>
      <c r="AS29" s="616"/>
      <c r="AT29" s="610">
        <v>6000</v>
      </c>
      <c r="AU29" s="611"/>
      <c r="AV29" s="610">
        <v>2000</v>
      </c>
      <c r="AW29" s="611"/>
      <c r="AX29" s="610">
        <v>14000</v>
      </c>
      <c r="AY29" s="611"/>
      <c r="AZ29" s="610">
        <v>7700</v>
      </c>
      <c r="BA29" s="611"/>
      <c r="BB29" s="610">
        <v>5609</v>
      </c>
      <c r="BC29" s="611"/>
      <c r="BD29" s="610">
        <v>1500</v>
      </c>
      <c r="BE29" s="611"/>
      <c r="BF29" s="610">
        <v>4050</v>
      </c>
      <c r="BG29" s="611"/>
      <c r="BH29" s="133"/>
      <c r="BI29" s="158">
        <v>205</v>
      </c>
      <c r="BJ29" s="159" t="s">
        <v>625</v>
      </c>
      <c r="BK29" s="610">
        <v>5500</v>
      </c>
      <c r="BL29" s="611"/>
      <c r="BM29" s="610">
        <v>2400</v>
      </c>
      <c r="BN29" s="611"/>
      <c r="BO29" s="610">
        <v>10298.049999999999</v>
      </c>
      <c r="BP29" s="619"/>
      <c r="BQ29" s="615">
        <v>12000</v>
      </c>
      <c r="BR29" s="616"/>
      <c r="BS29" s="155"/>
      <c r="BT29" s="169" t="s">
        <v>625</v>
      </c>
      <c r="BU29" s="620">
        <f t="shared" si="6"/>
        <v>6855.191379310344</v>
      </c>
      <c r="BV29" s="621"/>
    </row>
    <row r="30" spans="1:78" ht="12" customHeight="1" x14ac:dyDescent="0.2">
      <c r="A30" s="133"/>
      <c r="B30" s="158">
        <v>207</v>
      </c>
      <c r="C30" s="159" t="s">
        <v>626</v>
      </c>
      <c r="D30" s="610"/>
      <c r="E30" s="611"/>
      <c r="F30" s="612">
        <v>0</v>
      </c>
      <c r="G30" s="611"/>
      <c r="H30" s="610">
        <v>0</v>
      </c>
      <c r="I30" s="611"/>
      <c r="J30" s="610">
        <v>0</v>
      </c>
      <c r="K30" s="611"/>
      <c r="L30" s="610">
        <v>0</v>
      </c>
      <c r="M30" s="611"/>
      <c r="N30" s="610">
        <v>0</v>
      </c>
      <c r="O30" s="611"/>
      <c r="P30" s="610">
        <v>0</v>
      </c>
      <c r="Q30" s="611"/>
      <c r="R30" s="610">
        <v>500</v>
      </c>
      <c r="S30" s="611"/>
      <c r="T30" s="610">
        <v>0</v>
      </c>
      <c r="U30" s="611"/>
      <c r="V30" s="133"/>
      <c r="W30" s="158">
        <v>207</v>
      </c>
      <c r="X30" s="159" t="s">
        <v>626</v>
      </c>
      <c r="Y30" s="615">
        <v>0</v>
      </c>
      <c r="Z30" s="616"/>
      <c r="AA30" s="610">
        <v>0</v>
      </c>
      <c r="AB30" s="611"/>
      <c r="AC30" s="610">
        <v>0</v>
      </c>
      <c r="AD30" s="611"/>
      <c r="AE30" s="610">
        <v>0</v>
      </c>
      <c r="AF30" s="611"/>
      <c r="AG30" s="610">
        <v>500</v>
      </c>
      <c r="AH30" s="611"/>
      <c r="AI30" s="615">
        <v>0</v>
      </c>
      <c r="AJ30" s="616"/>
      <c r="AK30" s="610">
        <v>0</v>
      </c>
      <c r="AL30" s="611"/>
      <c r="AM30" s="610">
        <v>0</v>
      </c>
      <c r="AN30" s="611"/>
      <c r="AO30" s="133"/>
      <c r="AP30" s="158">
        <v>207</v>
      </c>
      <c r="AQ30" s="159" t="s">
        <v>626</v>
      </c>
      <c r="AR30" s="615">
        <v>0</v>
      </c>
      <c r="AS30" s="616"/>
      <c r="AT30" s="610">
        <v>100</v>
      </c>
      <c r="AU30" s="611"/>
      <c r="AV30" s="610">
        <v>0</v>
      </c>
      <c r="AW30" s="611"/>
      <c r="AX30" s="610">
        <v>0</v>
      </c>
      <c r="AY30" s="611"/>
      <c r="AZ30" s="610">
        <v>0</v>
      </c>
      <c r="BA30" s="611"/>
      <c r="BB30" s="610">
        <v>0</v>
      </c>
      <c r="BC30" s="611"/>
      <c r="BD30" s="610">
        <v>0</v>
      </c>
      <c r="BE30" s="611"/>
      <c r="BF30" s="610">
        <v>1000</v>
      </c>
      <c r="BG30" s="611"/>
      <c r="BH30" s="133"/>
      <c r="BI30" s="158">
        <v>207</v>
      </c>
      <c r="BJ30" s="159" t="s">
        <v>626</v>
      </c>
      <c r="BK30" s="610">
        <v>0</v>
      </c>
      <c r="BL30" s="611"/>
      <c r="BM30" s="610">
        <v>0</v>
      </c>
      <c r="BN30" s="611"/>
      <c r="BO30" s="610">
        <v>0</v>
      </c>
      <c r="BP30" s="619"/>
      <c r="BQ30" s="615">
        <v>0</v>
      </c>
      <c r="BR30" s="616"/>
      <c r="BS30" s="155"/>
      <c r="BT30" s="169" t="s">
        <v>626</v>
      </c>
      <c r="BU30" s="620">
        <f t="shared" si="6"/>
        <v>75</v>
      </c>
      <c r="BV30" s="621"/>
    </row>
    <row r="31" spans="1:78" ht="22.5" x14ac:dyDescent="0.2">
      <c r="A31" s="133"/>
      <c r="B31" s="158">
        <v>208</v>
      </c>
      <c r="C31" s="159" t="s">
        <v>627</v>
      </c>
      <c r="D31" s="610"/>
      <c r="E31" s="611"/>
      <c r="F31" s="612">
        <v>0</v>
      </c>
      <c r="G31" s="611"/>
      <c r="H31" s="610">
        <v>0</v>
      </c>
      <c r="I31" s="611"/>
      <c r="J31" s="610">
        <v>0</v>
      </c>
      <c r="K31" s="611"/>
      <c r="L31" s="610">
        <v>0</v>
      </c>
      <c r="M31" s="611"/>
      <c r="N31" s="610">
        <v>0</v>
      </c>
      <c r="O31" s="611"/>
      <c r="P31" s="610">
        <v>0</v>
      </c>
      <c r="Q31" s="611"/>
      <c r="R31" s="610">
        <v>0</v>
      </c>
      <c r="S31" s="611"/>
      <c r="T31" s="610">
        <v>0</v>
      </c>
      <c r="U31" s="611"/>
      <c r="V31" s="133"/>
      <c r="W31" s="158">
        <v>208</v>
      </c>
      <c r="X31" s="159" t="s">
        <v>627</v>
      </c>
      <c r="Y31" s="615">
        <v>0</v>
      </c>
      <c r="Z31" s="616"/>
      <c r="AA31" s="610">
        <v>0</v>
      </c>
      <c r="AB31" s="611"/>
      <c r="AC31" s="610">
        <v>0</v>
      </c>
      <c r="AD31" s="611"/>
      <c r="AE31" s="610">
        <v>0</v>
      </c>
      <c r="AF31" s="611"/>
      <c r="AG31" s="610">
        <v>0</v>
      </c>
      <c r="AH31" s="611"/>
      <c r="AI31" s="615">
        <v>6000</v>
      </c>
      <c r="AJ31" s="616"/>
      <c r="AK31" s="610">
        <v>0</v>
      </c>
      <c r="AL31" s="611"/>
      <c r="AM31" s="610">
        <v>0</v>
      </c>
      <c r="AN31" s="611"/>
      <c r="AO31" s="133"/>
      <c r="AP31" s="158">
        <v>208</v>
      </c>
      <c r="AQ31" s="159" t="s">
        <v>627</v>
      </c>
      <c r="AR31" s="615">
        <v>0</v>
      </c>
      <c r="AS31" s="616"/>
      <c r="AT31" s="610">
        <v>0</v>
      </c>
      <c r="AU31" s="611"/>
      <c r="AV31" s="610">
        <v>0</v>
      </c>
      <c r="AW31" s="611"/>
      <c r="AX31" s="610">
        <v>0</v>
      </c>
      <c r="AY31" s="611"/>
      <c r="AZ31" s="610">
        <v>0</v>
      </c>
      <c r="BA31" s="611"/>
      <c r="BB31" s="610">
        <v>0</v>
      </c>
      <c r="BC31" s="611"/>
      <c r="BD31" s="610">
        <v>0</v>
      </c>
      <c r="BE31" s="611"/>
      <c r="BF31" s="610">
        <v>0</v>
      </c>
      <c r="BG31" s="611"/>
      <c r="BH31" s="133"/>
      <c r="BI31" s="158">
        <v>208</v>
      </c>
      <c r="BJ31" s="159" t="s">
        <v>627</v>
      </c>
      <c r="BK31" s="610">
        <v>0</v>
      </c>
      <c r="BL31" s="611"/>
      <c r="BM31" s="610">
        <v>0</v>
      </c>
      <c r="BN31" s="611"/>
      <c r="BO31" s="610">
        <v>0</v>
      </c>
      <c r="BP31" s="619"/>
      <c r="BQ31" s="615">
        <v>0</v>
      </c>
      <c r="BR31" s="616"/>
      <c r="BS31" s="155"/>
      <c r="BT31" s="169" t="s">
        <v>627</v>
      </c>
      <c r="BU31" s="620">
        <f t="shared" si="6"/>
        <v>214.28571428571428</v>
      </c>
      <c r="BV31" s="621"/>
    </row>
    <row r="32" spans="1:78" ht="12" hidden="1" customHeight="1" x14ac:dyDescent="0.2">
      <c r="A32" s="133" t="s">
        <v>616</v>
      </c>
      <c r="B32" s="158">
        <v>208</v>
      </c>
      <c r="C32" s="159" t="s">
        <v>628</v>
      </c>
      <c r="D32" s="610"/>
      <c r="E32" s="611"/>
      <c r="F32" s="612">
        <v>0</v>
      </c>
      <c r="G32" s="611"/>
      <c r="H32" s="610">
        <v>0</v>
      </c>
      <c r="I32" s="611"/>
      <c r="J32" s="610">
        <v>0</v>
      </c>
      <c r="K32" s="611"/>
      <c r="L32" s="610">
        <v>0</v>
      </c>
      <c r="M32" s="611"/>
      <c r="N32" s="610">
        <v>0</v>
      </c>
      <c r="O32" s="611"/>
      <c r="P32" s="610">
        <v>0</v>
      </c>
      <c r="Q32" s="611"/>
      <c r="R32" s="610">
        <v>0</v>
      </c>
      <c r="S32" s="611"/>
      <c r="T32" s="610">
        <v>0</v>
      </c>
      <c r="U32" s="611"/>
      <c r="V32" s="133" t="s">
        <v>616</v>
      </c>
      <c r="W32" s="158">
        <v>208</v>
      </c>
      <c r="X32" s="159" t="s">
        <v>628</v>
      </c>
      <c r="Y32" s="615">
        <v>0</v>
      </c>
      <c r="Z32" s="616"/>
      <c r="AA32" s="610">
        <v>0</v>
      </c>
      <c r="AB32" s="611"/>
      <c r="AC32" s="610">
        <v>0</v>
      </c>
      <c r="AD32" s="611"/>
      <c r="AE32" s="610">
        <v>0</v>
      </c>
      <c r="AF32" s="611"/>
      <c r="AG32" s="610">
        <v>0</v>
      </c>
      <c r="AH32" s="611"/>
      <c r="AI32" s="615">
        <v>0</v>
      </c>
      <c r="AJ32" s="616"/>
      <c r="AK32" s="610">
        <v>0</v>
      </c>
      <c r="AL32" s="611"/>
      <c r="AM32" s="610">
        <v>0</v>
      </c>
      <c r="AN32" s="611"/>
      <c r="AO32" s="133" t="s">
        <v>616</v>
      </c>
      <c r="AP32" s="158">
        <v>208</v>
      </c>
      <c r="AQ32" s="159" t="s">
        <v>628</v>
      </c>
      <c r="AR32" s="615">
        <v>0</v>
      </c>
      <c r="AS32" s="616"/>
      <c r="AT32" s="610">
        <v>0</v>
      </c>
      <c r="AU32" s="611"/>
      <c r="AV32" s="610">
        <v>0</v>
      </c>
      <c r="AW32" s="611"/>
      <c r="AX32" s="610">
        <v>0</v>
      </c>
      <c r="AY32" s="611"/>
      <c r="AZ32" s="610">
        <v>0</v>
      </c>
      <c r="BA32" s="611"/>
      <c r="BB32" s="610">
        <v>0</v>
      </c>
      <c r="BC32" s="611"/>
      <c r="BD32" s="610">
        <v>0</v>
      </c>
      <c r="BE32" s="611"/>
      <c r="BF32" s="610">
        <v>0</v>
      </c>
      <c r="BG32" s="611"/>
      <c r="BH32" s="133" t="s">
        <v>616</v>
      </c>
      <c r="BI32" s="158">
        <v>208</v>
      </c>
      <c r="BJ32" s="159" t="s">
        <v>628</v>
      </c>
      <c r="BK32" s="610">
        <v>0</v>
      </c>
      <c r="BL32" s="611"/>
      <c r="BM32" s="610">
        <v>0</v>
      </c>
      <c r="BN32" s="611"/>
      <c r="BO32" s="610">
        <v>0</v>
      </c>
      <c r="BP32" s="619"/>
      <c r="BQ32" s="615">
        <v>0</v>
      </c>
      <c r="BR32" s="616"/>
      <c r="BS32" s="155"/>
      <c r="BT32" s="169" t="s">
        <v>628</v>
      </c>
      <c r="BU32" s="620">
        <f t="shared" si="6"/>
        <v>0</v>
      </c>
      <c r="BV32" s="621"/>
    </row>
    <row r="33" spans="1:75" ht="12" hidden="1" customHeight="1" x14ac:dyDescent="0.2">
      <c r="A33" s="133" t="s">
        <v>616</v>
      </c>
      <c r="B33" s="158">
        <v>208</v>
      </c>
      <c r="C33" s="159" t="s">
        <v>629</v>
      </c>
      <c r="D33" s="610"/>
      <c r="E33" s="611"/>
      <c r="F33" s="612">
        <v>0</v>
      </c>
      <c r="G33" s="611"/>
      <c r="H33" s="610">
        <v>0</v>
      </c>
      <c r="I33" s="611"/>
      <c r="J33" s="610">
        <v>0</v>
      </c>
      <c r="K33" s="611"/>
      <c r="L33" s="610">
        <v>0</v>
      </c>
      <c r="M33" s="611"/>
      <c r="N33" s="610">
        <v>0</v>
      </c>
      <c r="O33" s="611"/>
      <c r="P33" s="610">
        <v>0</v>
      </c>
      <c r="Q33" s="611"/>
      <c r="R33" s="610">
        <v>0</v>
      </c>
      <c r="S33" s="611"/>
      <c r="T33" s="610">
        <v>0</v>
      </c>
      <c r="U33" s="611"/>
      <c r="V33" s="133" t="s">
        <v>616</v>
      </c>
      <c r="W33" s="158">
        <v>208</v>
      </c>
      <c r="X33" s="159" t="s">
        <v>629</v>
      </c>
      <c r="Y33" s="615">
        <v>0</v>
      </c>
      <c r="Z33" s="616"/>
      <c r="AA33" s="610">
        <v>0</v>
      </c>
      <c r="AB33" s="611"/>
      <c r="AC33" s="610">
        <v>0</v>
      </c>
      <c r="AD33" s="611"/>
      <c r="AE33" s="610">
        <v>0</v>
      </c>
      <c r="AF33" s="611"/>
      <c r="AG33" s="610">
        <v>0</v>
      </c>
      <c r="AH33" s="611"/>
      <c r="AI33" s="615">
        <v>0</v>
      </c>
      <c r="AJ33" s="616"/>
      <c r="AK33" s="610">
        <v>0</v>
      </c>
      <c r="AL33" s="611"/>
      <c r="AM33" s="610">
        <v>0</v>
      </c>
      <c r="AN33" s="611"/>
      <c r="AO33" s="133" t="s">
        <v>616</v>
      </c>
      <c r="AP33" s="158">
        <v>208</v>
      </c>
      <c r="AQ33" s="159" t="s">
        <v>629</v>
      </c>
      <c r="AR33" s="615">
        <v>0</v>
      </c>
      <c r="AS33" s="616"/>
      <c r="AT33" s="610">
        <v>0</v>
      </c>
      <c r="AU33" s="611"/>
      <c r="AV33" s="610">
        <v>0</v>
      </c>
      <c r="AW33" s="611"/>
      <c r="AX33" s="610">
        <v>0</v>
      </c>
      <c r="AY33" s="611"/>
      <c r="AZ33" s="610">
        <v>0</v>
      </c>
      <c r="BA33" s="611"/>
      <c r="BB33" s="610">
        <v>0</v>
      </c>
      <c r="BC33" s="611"/>
      <c r="BD33" s="610">
        <v>0</v>
      </c>
      <c r="BE33" s="611"/>
      <c r="BF33" s="610">
        <v>0</v>
      </c>
      <c r="BG33" s="611"/>
      <c r="BH33" s="133" t="s">
        <v>616</v>
      </c>
      <c r="BI33" s="158">
        <v>208</v>
      </c>
      <c r="BJ33" s="159" t="s">
        <v>629</v>
      </c>
      <c r="BK33" s="610">
        <v>0</v>
      </c>
      <c r="BL33" s="611"/>
      <c r="BM33" s="610">
        <v>0</v>
      </c>
      <c r="BN33" s="611"/>
      <c r="BO33" s="610">
        <v>0</v>
      </c>
      <c r="BP33" s="619"/>
      <c r="BQ33" s="615">
        <v>0</v>
      </c>
      <c r="BR33" s="616"/>
      <c r="BS33" s="155"/>
      <c r="BT33" s="169" t="s">
        <v>629</v>
      </c>
      <c r="BU33" s="620">
        <f t="shared" si="6"/>
        <v>0</v>
      </c>
      <c r="BV33" s="621"/>
    </row>
    <row r="34" spans="1:75" ht="12" hidden="1" customHeight="1" x14ac:dyDescent="0.2">
      <c r="A34" s="133"/>
      <c r="B34" s="158">
        <v>209</v>
      </c>
      <c r="C34" s="159" t="s">
        <v>630</v>
      </c>
      <c r="D34" s="610"/>
      <c r="E34" s="611"/>
      <c r="F34" s="612">
        <v>0</v>
      </c>
      <c r="G34" s="611"/>
      <c r="H34" s="610">
        <v>0</v>
      </c>
      <c r="I34" s="611"/>
      <c r="J34" s="610">
        <v>0</v>
      </c>
      <c r="K34" s="611"/>
      <c r="L34" s="610">
        <v>0</v>
      </c>
      <c r="M34" s="611"/>
      <c r="N34" s="610">
        <v>0</v>
      </c>
      <c r="O34" s="611"/>
      <c r="P34" s="610">
        <v>0</v>
      </c>
      <c r="Q34" s="611"/>
      <c r="R34" s="610">
        <v>0</v>
      </c>
      <c r="S34" s="611"/>
      <c r="T34" s="610">
        <v>0</v>
      </c>
      <c r="U34" s="611"/>
      <c r="V34" s="133"/>
      <c r="W34" s="158">
        <v>209</v>
      </c>
      <c r="X34" s="159" t="s">
        <v>630</v>
      </c>
      <c r="Y34" s="615">
        <v>0</v>
      </c>
      <c r="Z34" s="616"/>
      <c r="AA34" s="610">
        <v>0</v>
      </c>
      <c r="AB34" s="611"/>
      <c r="AC34" s="610">
        <v>0</v>
      </c>
      <c r="AD34" s="611"/>
      <c r="AE34" s="610">
        <v>0</v>
      </c>
      <c r="AF34" s="611"/>
      <c r="AG34" s="610">
        <v>0</v>
      </c>
      <c r="AH34" s="611"/>
      <c r="AI34" s="615">
        <v>0</v>
      </c>
      <c r="AJ34" s="616"/>
      <c r="AK34" s="610">
        <v>0</v>
      </c>
      <c r="AL34" s="611"/>
      <c r="AM34" s="610">
        <v>0</v>
      </c>
      <c r="AN34" s="611"/>
      <c r="AO34" s="133"/>
      <c r="AP34" s="158">
        <v>209</v>
      </c>
      <c r="AQ34" s="159" t="s">
        <v>630</v>
      </c>
      <c r="AR34" s="615">
        <v>0</v>
      </c>
      <c r="AS34" s="616"/>
      <c r="AT34" s="610">
        <v>0</v>
      </c>
      <c r="AU34" s="611"/>
      <c r="AV34" s="610">
        <v>0</v>
      </c>
      <c r="AW34" s="611"/>
      <c r="AX34" s="610">
        <v>0</v>
      </c>
      <c r="AY34" s="611"/>
      <c r="AZ34" s="610">
        <v>0</v>
      </c>
      <c r="BA34" s="611"/>
      <c r="BB34" s="610">
        <v>0</v>
      </c>
      <c r="BC34" s="611"/>
      <c r="BD34" s="610">
        <v>0</v>
      </c>
      <c r="BE34" s="611"/>
      <c r="BF34" s="610">
        <v>0</v>
      </c>
      <c r="BG34" s="611"/>
      <c r="BH34" s="133"/>
      <c r="BI34" s="158">
        <v>209</v>
      </c>
      <c r="BJ34" s="159" t="s">
        <v>630</v>
      </c>
      <c r="BK34" s="610">
        <v>0</v>
      </c>
      <c r="BL34" s="611"/>
      <c r="BM34" s="610">
        <v>0</v>
      </c>
      <c r="BN34" s="611"/>
      <c r="BO34" s="610">
        <v>0</v>
      </c>
      <c r="BP34" s="619"/>
      <c r="BQ34" s="615">
        <v>0</v>
      </c>
      <c r="BR34" s="616"/>
      <c r="BS34" s="155"/>
      <c r="BT34" s="169" t="s">
        <v>630</v>
      </c>
      <c r="BU34" s="620">
        <f t="shared" si="6"/>
        <v>0</v>
      </c>
      <c r="BV34" s="621"/>
    </row>
    <row r="35" spans="1:75" ht="12" hidden="1" customHeight="1" x14ac:dyDescent="0.2">
      <c r="A35" s="133"/>
      <c r="B35" s="158">
        <v>211</v>
      </c>
      <c r="C35" s="159" t="s">
        <v>631</v>
      </c>
      <c r="D35" s="610"/>
      <c r="E35" s="611"/>
      <c r="F35" s="612">
        <v>0</v>
      </c>
      <c r="G35" s="611"/>
      <c r="H35" s="610">
        <v>0</v>
      </c>
      <c r="I35" s="611"/>
      <c r="J35" s="610">
        <v>0</v>
      </c>
      <c r="K35" s="611"/>
      <c r="L35" s="610">
        <v>0</v>
      </c>
      <c r="M35" s="611"/>
      <c r="N35" s="610">
        <v>0</v>
      </c>
      <c r="O35" s="611"/>
      <c r="P35" s="610">
        <v>0</v>
      </c>
      <c r="Q35" s="611"/>
      <c r="R35" s="610">
        <v>0</v>
      </c>
      <c r="S35" s="611"/>
      <c r="T35" s="610">
        <v>0</v>
      </c>
      <c r="U35" s="611"/>
      <c r="V35" s="133"/>
      <c r="W35" s="158">
        <v>211</v>
      </c>
      <c r="X35" s="159" t="s">
        <v>631</v>
      </c>
      <c r="Y35" s="615">
        <v>0</v>
      </c>
      <c r="Z35" s="616"/>
      <c r="AA35" s="610">
        <v>0</v>
      </c>
      <c r="AB35" s="611"/>
      <c r="AC35" s="610">
        <v>0</v>
      </c>
      <c r="AD35" s="611"/>
      <c r="AE35" s="610">
        <v>0</v>
      </c>
      <c r="AF35" s="611"/>
      <c r="AG35" s="610">
        <v>0</v>
      </c>
      <c r="AH35" s="611"/>
      <c r="AI35" s="615">
        <v>0</v>
      </c>
      <c r="AJ35" s="616"/>
      <c r="AK35" s="610">
        <v>0</v>
      </c>
      <c r="AL35" s="611"/>
      <c r="AM35" s="610">
        <v>0</v>
      </c>
      <c r="AN35" s="611"/>
      <c r="AO35" s="133"/>
      <c r="AP35" s="158">
        <v>211</v>
      </c>
      <c r="AQ35" s="159" t="s">
        <v>631</v>
      </c>
      <c r="AR35" s="615">
        <v>0</v>
      </c>
      <c r="AS35" s="616"/>
      <c r="AT35" s="610">
        <v>0</v>
      </c>
      <c r="AU35" s="611"/>
      <c r="AV35" s="610">
        <v>0</v>
      </c>
      <c r="AW35" s="611"/>
      <c r="AX35" s="610">
        <v>0</v>
      </c>
      <c r="AY35" s="611"/>
      <c r="AZ35" s="610">
        <v>0</v>
      </c>
      <c r="BA35" s="611"/>
      <c r="BB35" s="610">
        <v>0</v>
      </c>
      <c r="BC35" s="611"/>
      <c r="BD35" s="610">
        <v>0</v>
      </c>
      <c r="BE35" s="611"/>
      <c r="BF35" s="610">
        <v>0</v>
      </c>
      <c r="BG35" s="611"/>
      <c r="BH35" s="133"/>
      <c r="BI35" s="158">
        <v>211</v>
      </c>
      <c r="BJ35" s="159" t="s">
        <v>631</v>
      </c>
      <c r="BK35" s="610">
        <v>0</v>
      </c>
      <c r="BL35" s="611"/>
      <c r="BM35" s="610">
        <v>0</v>
      </c>
      <c r="BN35" s="611"/>
      <c r="BO35" s="610">
        <v>0</v>
      </c>
      <c r="BP35" s="619"/>
      <c r="BQ35" s="615">
        <v>0</v>
      </c>
      <c r="BR35" s="616"/>
      <c r="BS35" s="155"/>
      <c r="BT35" s="169" t="s">
        <v>631</v>
      </c>
      <c r="BU35" s="620">
        <f t="shared" si="6"/>
        <v>0</v>
      </c>
      <c r="BV35" s="621"/>
    </row>
    <row r="36" spans="1:75" ht="12" hidden="1" customHeight="1" x14ac:dyDescent="0.2">
      <c r="A36" s="133"/>
      <c r="B36" s="158">
        <v>212</v>
      </c>
      <c r="C36" s="159" t="s">
        <v>632</v>
      </c>
      <c r="D36" s="610"/>
      <c r="E36" s="611"/>
      <c r="F36" s="612">
        <v>0</v>
      </c>
      <c r="G36" s="611"/>
      <c r="H36" s="610">
        <v>0</v>
      </c>
      <c r="I36" s="611"/>
      <c r="J36" s="610">
        <v>0</v>
      </c>
      <c r="K36" s="611"/>
      <c r="L36" s="610">
        <v>0</v>
      </c>
      <c r="M36" s="611"/>
      <c r="N36" s="610">
        <v>0</v>
      </c>
      <c r="O36" s="611"/>
      <c r="P36" s="610">
        <v>0</v>
      </c>
      <c r="Q36" s="611"/>
      <c r="R36" s="610">
        <v>0</v>
      </c>
      <c r="S36" s="611"/>
      <c r="T36" s="610">
        <v>0</v>
      </c>
      <c r="U36" s="611"/>
      <c r="V36" s="133"/>
      <c r="W36" s="158">
        <v>212</v>
      </c>
      <c r="X36" s="159" t="s">
        <v>632</v>
      </c>
      <c r="Y36" s="615">
        <v>0</v>
      </c>
      <c r="Z36" s="616"/>
      <c r="AA36" s="610">
        <v>0</v>
      </c>
      <c r="AB36" s="611"/>
      <c r="AC36" s="610">
        <v>0</v>
      </c>
      <c r="AD36" s="611"/>
      <c r="AE36" s="610">
        <v>0</v>
      </c>
      <c r="AF36" s="611"/>
      <c r="AG36" s="610">
        <v>0</v>
      </c>
      <c r="AH36" s="611"/>
      <c r="AI36" s="615">
        <v>0</v>
      </c>
      <c r="AJ36" s="616"/>
      <c r="AK36" s="610">
        <v>0</v>
      </c>
      <c r="AL36" s="611"/>
      <c r="AM36" s="610">
        <v>0</v>
      </c>
      <c r="AN36" s="611"/>
      <c r="AO36" s="133"/>
      <c r="AP36" s="158">
        <v>212</v>
      </c>
      <c r="AQ36" s="159" t="s">
        <v>632</v>
      </c>
      <c r="AR36" s="615">
        <v>0</v>
      </c>
      <c r="AS36" s="616"/>
      <c r="AT36" s="610">
        <v>0</v>
      </c>
      <c r="AU36" s="611"/>
      <c r="AV36" s="610">
        <v>0</v>
      </c>
      <c r="AW36" s="611"/>
      <c r="AX36" s="610">
        <v>0</v>
      </c>
      <c r="AY36" s="611"/>
      <c r="AZ36" s="610">
        <v>0</v>
      </c>
      <c r="BA36" s="611"/>
      <c r="BB36" s="610">
        <v>0</v>
      </c>
      <c r="BC36" s="611"/>
      <c r="BD36" s="610">
        <v>0</v>
      </c>
      <c r="BE36" s="611"/>
      <c r="BF36" s="610">
        <v>0</v>
      </c>
      <c r="BG36" s="611"/>
      <c r="BH36" s="133"/>
      <c r="BI36" s="158">
        <v>212</v>
      </c>
      <c r="BJ36" s="159" t="s">
        <v>632</v>
      </c>
      <c r="BK36" s="610">
        <v>0</v>
      </c>
      <c r="BL36" s="611"/>
      <c r="BM36" s="610">
        <v>0</v>
      </c>
      <c r="BN36" s="611"/>
      <c r="BO36" s="610">
        <v>0</v>
      </c>
      <c r="BP36" s="619"/>
      <c r="BQ36" s="615">
        <v>0</v>
      </c>
      <c r="BR36" s="616"/>
      <c r="BS36" s="155"/>
      <c r="BT36" s="169" t="s">
        <v>632</v>
      </c>
      <c r="BU36" s="620">
        <f t="shared" si="6"/>
        <v>0</v>
      </c>
      <c r="BV36" s="621"/>
    </row>
    <row r="37" spans="1:75" ht="12" hidden="1" customHeight="1" x14ac:dyDescent="0.2">
      <c r="A37" s="133"/>
      <c r="B37" s="158">
        <v>214</v>
      </c>
      <c r="C37" s="159" t="s">
        <v>633</v>
      </c>
      <c r="D37" s="610"/>
      <c r="E37" s="611"/>
      <c r="F37" s="612">
        <v>0</v>
      </c>
      <c r="G37" s="611"/>
      <c r="H37" s="610">
        <v>0</v>
      </c>
      <c r="I37" s="611"/>
      <c r="J37" s="610">
        <v>0</v>
      </c>
      <c r="K37" s="611"/>
      <c r="L37" s="610">
        <v>0</v>
      </c>
      <c r="M37" s="611"/>
      <c r="N37" s="610">
        <v>0</v>
      </c>
      <c r="O37" s="611"/>
      <c r="P37" s="610">
        <v>0</v>
      </c>
      <c r="Q37" s="611"/>
      <c r="R37" s="610">
        <v>0</v>
      </c>
      <c r="S37" s="611"/>
      <c r="T37" s="610">
        <v>0</v>
      </c>
      <c r="U37" s="611"/>
      <c r="V37" s="133"/>
      <c r="W37" s="158">
        <v>214</v>
      </c>
      <c r="X37" s="159" t="s">
        <v>633</v>
      </c>
      <c r="Y37" s="615">
        <v>0</v>
      </c>
      <c r="Z37" s="616"/>
      <c r="AA37" s="610">
        <v>0</v>
      </c>
      <c r="AB37" s="611"/>
      <c r="AC37" s="610">
        <v>0</v>
      </c>
      <c r="AD37" s="611"/>
      <c r="AE37" s="610">
        <v>0</v>
      </c>
      <c r="AF37" s="611"/>
      <c r="AG37" s="610">
        <v>0</v>
      </c>
      <c r="AH37" s="611"/>
      <c r="AI37" s="615">
        <v>0</v>
      </c>
      <c r="AJ37" s="616"/>
      <c r="AK37" s="610">
        <v>0</v>
      </c>
      <c r="AL37" s="611"/>
      <c r="AM37" s="610">
        <v>0</v>
      </c>
      <c r="AN37" s="611"/>
      <c r="AO37" s="133"/>
      <c r="AP37" s="158">
        <v>214</v>
      </c>
      <c r="AQ37" s="159" t="s">
        <v>633</v>
      </c>
      <c r="AR37" s="615">
        <v>0</v>
      </c>
      <c r="AS37" s="616"/>
      <c r="AT37" s="610">
        <v>0</v>
      </c>
      <c r="AU37" s="611"/>
      <c r="AV37" s="610">
        <v>0</v>
      </c>
      <c r="AW37" s="611"/>
      <c r="AX37" s="610">
        <v>0</v>
      </c>
      <c r="AY37" s="611"/>
      <c r="AZ37" s="610">
        <v>0</v>
      </c>
      <c r="BA37" s="611"/>
      <c r="BB37" s="610">
        <v>0</v>
      </c>
      <c r="BC37" s="611"/>
      <c r="BD37" s="610">
        <v>0</v>
      </c>
      <c r="BE37" s="611"/>
      <c r="BF37" s="610">
        <v>0</v>
      </c>
      <c r="BG37" s="611"/>
      <c r="BH37" s="133"/>
      <c r="BI37" s="158">
        <v>214</v>
      </c>
      <c r="BJ37" s="159" t="s">
        <v>633</v>
      </c>
      <c r="BK37" s="610">
        <v>0</v>
      </c>
      <c r="BL37" s="611"/>
      <c r="BM37" s="610">
        <v>0</v>
      </c>
      <c r="BN37" s="611"/>
      <c r="BO37" s="610">
        <v>0</v>
      </c>
      <c r="BP37" s="619"/>
      <c r="BQ37" s="615">
        <v>0</v>
      </c>
      <c r="BR37" s="616"/>
      <c r="BS37" s="155"/>
      <c r="BT37" s="169" t="s">
        <v>633</v>
      </c>
      <c r="BU37" s="620">
        <f t="shared" si="6"/>
        <v>0</v>
      </c>
      <c r="BV37" s="621"/>
    </row>
    <row r="38" spans="1:75" ht="12" hidden="1" customHeight="1" x14ac:dyDescent="0.2">
      <c r="A38" s="133"/>
      <c r="B38" s="158">
        <v>214</v>
      </c>
      <c r="C38" s="159" t="s">
        <v>634</v>
      </c>
      <c r="D38" s="610"/>
      <c r="E38" s="611"/>
      <c r="F38" s="612">
        <v>0</v>
      </c>
      <c r="G38" s="611"/>
      <c r="H38" s="610">
        <v>0</v>
      </c>
      <c r="I38" s="611"/>
      <c r="J38" s="610">
        <v>0</v>
      </c>
      <c r="K38" s="611"/>
      <c r="L38" s="610">
        <v>0</v>
      </c>
      <c r="M38" s="611"/>
      <c r="N38" s="610">
        <v>0</v>
      </c>
      <c r="O38" s="611"/>
      <c r="P38" s="610">
        <v>0</v>
      </c>
      <c r="Q38" s="611"/>
      <c r="R38" s="610">
        <v>0</v>
      </c>
      <c r="S38" s="611"/>
      <c r="T38" s="610">
        <v>0</v>
      </c>
      <c r="U38" s="611"/>
      <c r="V38" s="133"/>
      <c r="W38" s="158">
        <v>214</v>
      </c>
      <c r="X38" s="159" t="s">
        <v>634</v>
      </c>
      <c r="Y38" s="615">
        <v>0</v>
      </c>
      <c r="Z38" s="616"/>
      <c r="AA38" s="610">
        <v>0</v>
      </c>
      <c r="AB38" s="611"/>
      <c r="AC38" s="610">
        <v>0</v>
      </c>
      <c r="AD38" s="611"/>
      <c r="AE38" s="610">
        <v>0</v>
      </c>
      <c r="AF38" s="611"/>
      <c r="AG38" s="610">
        <v>0</v>
      </c>
      <c r="AH38" s="611"/>
      <c r="AI38" s="615">
        <v>0</v>
      </c>
      <c r="AJ38" s="616"/>
      <c r="AK38" s="610">
        <v>0</v>
      </c>
      <c r="AL38" s="611"/>
      <c r="AM38" s="610">
        <v>0</v>
      </c>
      <c r="AN38" s="611"/>
      <c r="AO38" s="133"/>
      <c r="AP38" s="158">
        <v>214</v>
      </c>
      <c r="AQ38" s="159" t="s">
        <v>634</v>
      </c>
      <c r="AR38" s="615">
        <v>0</v>
      </c>
      <c r="AS38" s="616"/>
      <c r="AT38" s="610">
        <v>0</v>
      </c>
      <c r="AU38" s="611"/>
      <c r="AV38" s="610">
        <v>0</v>
      </c>
      <c r="AW38" s="611"/>
      <c r="AX38" s="610">
        <v>0</v>
      </c>
      <c r="AY38" s="611"/>
      <c r="AZ38" s="610">
        <v>0</v>
      </c>
      <c r="BA38" s="611"/>
      <c r="BB38" s="610">
        <v>0</v>
      </c>
      <c r="BC38" s="611"/>
      <c r="BD38" s="610">
        <v>0</v>
      </c>
      <c r="BE38" s="611"/>
      <c r="BF38" s="610">
        <v>0</v>
      </c>
      <c r="BG38" s="611"/>
      <c r="BH38" s="133"/>
      <c r="BI38" s="158">
        <v>214</v>
      </c>
      <c r="BJ38" s="159" t="s">
        <v>634</v>
      </c>
      <c r="BK38" s="610">
        <v>0</v>
      </c>
      <c r="BL38" s="611"/>
      <c r="BM38" s="610">
        <v>0</v>
      </c>
      <c r="BN38" s="611"/>
      <c r="BO38" s="610">
        <v>0</v>
      </c>
      <c r="BP38" s="619"/>
      <c r="BQ38" s="615">
        <v>0</v>
      </c>
      <c r="BR38" s="616"/>
      <c r="BS38" s="155"/>
      <c r="BT38" s="169" t="s">
        <v>634</v>
      </c>
      <c r="BU38" s="620">
        <f t="shared" si="6"/>
        <v>0</v>
      </c>
      <c r="BV38" s="621"/>
    </row>
    <row r="39" spans="1:75" ht="11.25" customHeight="1" thickBot="1" x14ac:dyDescent="0.25">
      <c r="A39" s="133" t="s">
        <v>616</v>
      </c>
      <c r="B39" s="158">
        <v>215</v>
      </c>
      <c r="C39" s="159" t="s">
        <v>635</v>
      </c>
      <c r="D39" s="624">
        <v>1575</v>
      </c>
      <c r="E39" s="625"/>
      <c r="F39" s="626">
        <v>1900</v>
      </c>
      <c r="G39" s="625"/>
      <c r="H39" s="624">
        <v>0</v>
      </c>
      <c r="I39" s="625"/>
      <c r="J39" s="624">
        <v>0</v>
      </c>
      <c r="K39" s="625"/>
      <c r="L39" s="624">
        <v>0</v>
      </c>
      <c r="M39" s="625"/>
      <c r="N39" s="624">
        <v>2249.96</v>
      </c>
      <c r="O39" s="625"/>
      <c r="P39" s="624">
        <v>844.58</v>
      </c>
      <c r="Q39" s="625"/>
      <c r="R39" s="624">
        <v>485</v>
      </c>
      <c r="S39" s="625"/>
      <c r="T39" s="624">
        <v>362.77</v>
      </c>
      <c r="U39" s="625"/>
      <c r="V39" s="133" t="s">
        <v>616</v>
      </c>
      <c r="W39" s="158">
        <v>215</v>
      </c>
      <c r="X39" s="159" t="s">
        <v>635</v>
      </c>
      <c r="Y39" s="632">
        <v>1000</v>
      </c>
      <c r="Z39" s="633"/>
      <c r="AA39" s="624">
        <v>0</v>
      </c>
      <c r="AB39" s="625"/>
      <c r="AC39" s="624">
        <v>3500</v>
      </c>
      <c r="AD39" s="625"/>
      <c r="AE39" s="624">
        <v>0</v>
      </c>
      <c r="AF39" s="625"/>
      <c r="AG39" s="624">
        <v>0</v>
      </c>
      <c r="AH39" s="625"/>
      <c r="AI39" s="632">
        <v>491.83</v>
      </c>
      <c r="AJ39" s="633"/>
      <c r="AK39" s="624">
        <v>503.45</v>
      </c>
      <c r="AL39" s="625"/>
      <c r="AM39" s="624">
        <v>2500</v>
      </c>
      <c r="AN39" s="625"/>
      <c r="AO39" s="133" t="s">
        <v>616</v>
      </c>
      <c r="AP39" s="158">
        <v>215</v>
      </c>
      <c r="AQ39" s="159" t="s">
        <v>635</v>
      </c>
      <c r="AR39" s="632">
        <v>1113.28</v>
      </c>
      <c r="AS39" s="633"/>
      <c r="AT39" s="624">
        <v>298.67</v>
      </c>
      <c r="AU39" s="625"/>
      <c r="AV39" s="624">
        <v>3000</v>
      </c>
      <c r="AW39" s="625"/>
      <c r="AX39" s="624">
        <v>2000</v>
      </c>
      <c r="AY39" s="625"/>
      <c r="AZ39" s="624">
        <v>0</v>
      </c>
      <c r="BA39" s="625"/>
      <c r="BB39" s="624">
        <v>0</v>
      </c>
      <c r="BC39" s="625"/>
      <c r="BD39" s="624">
        <v>4000</v>
      </c>
      <c r="BE39" s="625"/>
      <c r="BF39" s="624">
        <v>1588.05</v>
      </c>
      <c r="BG39" s="625"/>
      <c r="BH39" s="133" t="s">
        <v>616</v>
      </c>
      <c r="BI39" s="158">
        <v>215</v>
      </c>
      <c r="BJ39" s="159" t="s">
        <v>635</v>
      </c>
      <c r="BK39" s="624">
        <v>1000</v>
      </c>
      <c r="BL39" s="625"/>
      <c r="BM39" s="624">
        <v>5500</v>
      </c>
      <c r="BN39" s="625"/>
      <c r="BO39" s="624">
        <v>9990</v>
      </c>
      <c r="BP39" s="629"/>
      <c r="BQ39" s="632">
        <v>5600</v>
      </c>
      <c r="BR39" s="633"/>
      <c r="BS39" s="155"/>
      <c r="BT39" s="202" t="s">
        <v>635</v>
      </c>
      <c r="BU39" s="630">
        <f t="shared" si="6"/>
        <v>1706.9858620689654</v>
      </c>
      <c r="BV39" s="631"/>
    </row>
    <row r="40" spans="1:75" ht="21.75" thickTop="1" x14ac:dyDescent="0.2">
      <c r="A40" s="133"/>
      <c r="B40" s="209" t="s">
        <v>636</v>
      </c>
      <c r="C40" s="216" t="s">
        <v>637</v>
      </c>
      <c r="D40" s="627">
        <f>SUM(D24:E39)</f>
        <v>11857</v>
      </c>
      <c r="E40" s="628"/>
      <c r="F40" s="644">
        <f>SUM(F24:G39)</f>
        <v>13304</v>
      </c>
      <c r="G40" s="628"/>
      <c r="H40" s="627">
        <f>SUM(H24:I39)</f>
        <v>60272</v>
      </c>
      <c r="I40" s="628"/>
      <c r="J40" s="627">
        <f>SUM(J24:K39)</f>
        <v>60477</v>
      </c>
      <c r="K40" s="628"/>
      <c r="L40" s="627">
        <f>SUM(L24:M39)</f>
        <v>50804</v>
      </c>
      <c r="M40" s="628"/>
      <c r="N40" s="627">
        <f>SUM(N24:O39)</f>
        <v>12249.96</v>
      </c>
      <c r="O40" s="628"/>
      <c r="P40" s="627">
        <f>SUM(P24:Q39)</f>
        <v>8344.58</v>
      </c>
      <c r="Q40" s="628"/>
      <c r="R40" s="627">
        <f>SUM(R24:S39)</f>
        <v>12485</v>
      </c>
      <c r="S40" s="628"/>
      <c r="T40" s="627">
        <f>SUM(T24:U39)</f>
        <v>5174.6200000000008</v>
      </c>
      <c r="U40" s="628"/>
      <c r="V40" s="133"/>
      <c r="W40" s="209" t="s">
        <v>636</v>
      </c>
      <c r="X40" s="216" t="s">
        <v>637</v>
      </c>
      <c r="Y40" s="642">
        <f>SUM(Y24:Z39)</f>
        <v>10484</v>
      </c>
      <c r="Z40" s="643"/>
      <c r="AA40" s="627">
        <f>SUM(AA24:AB39)</f>
        <v>116625</v>
      </c>
      <c r="AB40" s="628"/>
      <c r="AC40" s="627">
        <f>SUM(AC24:AD39)</f>
        <v>23225.040000000001</v>
      </c>
      <c r="AD40" s="628"/>
      <c r="AE40" s="627">
        <f>SUM(AE24:AF39)</f>
        <v>9494.65</v>
      </c>
      <c r="AF40" s="628"/>
      <c r="AG40" s="627">
        <f>SUM(AG24:AH39)</f>
        <v>12000</v>
      </c>
      <c r="AH40" s="628"/>
      <c r="AI40" s="642">
        <f>SUM(AI24:AJ39)</f>
        <v>8991.83</v>
      </c>
      <c r="AJ40" s="643"/>
      <c r="AK40" s="627">
        <f>SUM(AK24:AL39)</f>
        <v>5503.45</v>
      </c>
      <c r="AL40" s="628"/>
      <c r="AM40" s="627">
        <f>SUM(AM24:AN39)</f>
        <v>10500</v>
      </c>
      <c r="AN40" s="628"/>
      <c r="AO40" s="133"/>
      <c r="AP40" s="209" t="s">
        <v>636</v>
      </c>
      <c r="AQ40" s="216" t="s">
        <v>637</v>
      </c>
      <c r="AR40" s="642">
        <f>SUM(AR24:AS39)</f>
        <v>6813.28</v>
      </c>
      <c r="AS40" s="643"/>
      <c r="AT40" s="627">
        <f>SUM(AT24:AU39)</f>
        <v>6548.67</v>
      </c>
      <c r="AU40" s="628"/>
      <c r="AV40" s="627">
        <f>SUM(AV24:AW39)</f>
        <v>5500</v>
      </c>
      <c r="AW40" s="628"/>
      <c r="AX40" s="627">
        <f>SUM(AX24:AY39)</f>
        <v>16500</v>
      </c>
      <c r="AY40" s="628"/>
      <c r="AZ40" s="627">
        <f>SUM(AZ24:BA39)</f>
        <v>7700</v>
      </c>
      <c r="BA40" s="628"/>
      <c r="BB40" s="627">
        <f>SUM(BB24:BC39)</f>
        <v>5609</v>
      </c>
      <c r="BC40" s="628"/>
      <c r="BD40" s="627">
        <f>SUM(BD24:BE39)</f>
        <v>6000</v>
      </c>
      <c r="BE40" s="628"/>
      <c r="BF40" s="627">
        <f>SUM(BF24:BG39)</f>
        <v>8918.0499999999993</v>
      </c>
      <c r="BG40" s="628"/>
      <c r="BH40" s="133"/>
      <c r="BI40" s="209" t="s">
        <v>636</v>
      </c>
      <c r="BJ40" s="216" t="s">
        <v>637</v>
      </c>
      <c r="BK40" s="627">
        <f>SUM(BK24:BL39)</f>
        <v>7500</v>
      </c>
      <c r="BL40" s="628"/>
      <c r="BM40" s="627">
        <f>SUM(BM24:BN39)</f>
        <v>9900</v>
      </c>
      <c r="BN40" s="628"/>
      <c r="BO40" s="627">
        <f>SUM(BO24:BP39)</f>
        <v>22038.05</v>
      </c>
      <c r="BP40" s="634"/>
      <c r="BQ40" s="642">
        <f>SUM(BQ24:BR39)</f>
        <v>17600</v>
      </c>
      <c r="BR40" s="643"/>
      <c r="BS40" s="187"/>
      <c r="BT40" s="188" t="s">
        <v>637</v>
      </c>
      <c r="BU40" s="637">
        <f t="shared" si="6"/>
        <v>19048.937241379313</v>
      </c>
      <c r="BV40" s="638"/>
    </row>
    <row r="41" spans="1:75" ht="21" x14ac:dyDescent="0.2">
      <c r="A41" s="133"/>
      <c r="B41" s="209" t="s">
        <v>614</v>
      </c>
      <c r="C41" s="210" t="s">
        <v>638</v>
      </c>
      <c r="D41" s="639"/>
      <c r="E41" s="640"/>
      <c r="F41" s="641"/>
      <c r="G41" s="640"/>
      <c r="H41" s="639"/>
      <c r="I41" s="640"/>
      <c r="J41" s="639"/>
      <c r="K41" s="640"/>
      <c r="L41" s="639"/>
      <c r="M41" s="640"/>
      <c r="N41" s="639"/>
      <c r="O41" s="640"/>
      <c r="P41" s="639"/>
      <c r="Q41" s="640"/>
      <c r="R41" s="639"/>
      <c r="S41" s="640"/>
      <c r="T41" s="639"/>
      <c r="U41" s="640"/>
      <c r="V41" s="133"/>
      <c r="W41" s="209" t="s">
        <v>614</v>
      </c>
      <c r="X41" s="210" t="s">
        <v>638</v>
      </c>
      <c r="Y41" s="645"/>
      <c r="Z41" s="646"/>
      <c r="AA41" s="639"/>
      <c r="AB41" s="640"/>
      <c r="AC41" s="639"/>
      <c r="AD41" s="640"/>
      <c r="AE41" s="639"/>
      <c r="AF41" s="640"/>
      <c r="AG41" s="639"/>
      <c r="AH41" s="640"/>
      <c r="AI41" s="645"/>
      <c r="AJ41" s="646"/>
      <c r="AK41" s="639"/>
      <c r="AL41" s="640"/>
      <c r="AM41" s="639"/>
      <c r="AN41" s="640"/>
      <c r="AO41" s="133"/>
      <c r="AP41" s="209" t="s">
        <v>614</v>
      </c>
      <c r="AQ41" s="210" t="s">
        <v>638</v>
      </c>
      <c r="AR41" s="645"/>
      <c r="AS41" s="646"/>
      <c r="AT41" s="639"/>
      <c r="AU41" s="640"/>
      <c r="AV41" s="639"/>
      <c r="AW41" s="640"/>
      <c r="AX41" s="639"/>
      <c r="AY41" s="640"/>
      <c r="AZ41" s="639"/>
      <c r="BA41" s="640"/>
      <c r="BB41" s="639"/>
      <c r="BC41" s="640"/>
      <c r="BD41" s="639"/>
      <c r="BE41" s="640"/>
      <c r="BF41" s="639"/>
      <c r="BG41" s="640"/>
      <c r="BH41" s="133"/>
      <c r="BI41" s="209" t="s">
        <v>614</v>
      </c>
      <c r="BJ41" s="210" t="s">
        <v>638</v>
      </c>
      <c r="BK41" s="639"/>
      <c r="BL41" s="640"/>
      <c r="BM41" s="639"/>
      <c r="BN41" s="640"/>
      <c r="BO41" s="639"/>
      <c r="BP41" s="649"/>
      <c r="BQ41" s="645"/>
      <c r="BR41" s="646"/>
      <c r="BS41" s="155"/>
      <c r="BT41" s="214" t="s">
        <v>638</v>
      </c>
      <c r="BU41" s="650"/>
      <c r="BV41" s="651"/>
    </row>
    <row r="42" spans="1:75" x14ac:dyDescent="0.2">
      <c r="A42" s="133"/>
      <c r="B42" s="158">
        <v>216</v>
      </c>
      <c r="C42" s="159" t="s">
        <v>639</v>
      </c>
      <c r="D42" s="610"/>
      <c r="E42" s="611"/>
      <c r="F42" s="612">
        <v>0</v>
      </c>
      <c r="G42" s="611"/>
      <c r="H42" s="610">
        <v>0</v>
      </c>
      <c r="I42" s="611"/>
      <c r="J42" s="610">
        <v>1900</v>
      </c>
      <c r="K42" s="611"/>
      <c r="L42" s="610">
        <v>1500</v>
      </c>
      <c r="M42" s="611"/>
      <c r="N42" s="610">
        <v>0</v>
      </c>
      <c r="O42" s="611"/>
      <c r="P42" s="610">
        <v>1050.6500000000001</v>
      </c>
      <c r="Q42" s="611"/>
      <c r="R42" s="610">
        <v>5300</v>
      </c>
      <c r="S42" s="611"/>
      <c r="T42" s="610">
        <v>0</v>
      </c>
      <c r="U42" s="611"/>
      <c r="V42" s="133"/>
      <c r="W42" s="158">
        <v>216</v>
      </c>
      <c r="X42" s="159" t="s">
        <v>639</v>
      </c>
      <c r="Y42" s="615">
        <v>1100</v>
      </c>
      <c r="Z42" s="616"/>
      <c r="AA42" s="610">
        <v>2250</v>
      </c>
      <c r="AB42" s="611"/>
      <c r="AC42" s="610">
        <v>1043.4000000000001</v>
      </c>
      <c r="AD42" s="611"/>
      <c r="AE42" s="610">
        <v>0</v>
      </c>
      <c r="AF42" s="611"/>
      <c r="AG42" s="610">
        <v>8081</v>
      </c>
      <c r="AH42" s="611"/>
      <c r="AI42" s="615">
        <v>1344</v>
      </c>
      <c r="AJ42" s="616"/>
      <c r="AK42" s="610">
        <v>764.82</v>
      </c>
      <c r="AL42" s="611"/>
      <c r="AM42" s="610">
        <v>4716</v>
      </c>
      <c r="AN42" s="611"/>
      <c r="AO42" s="133"/>
      <c r="AP42" s="158">
        <v>216</v>
      </c>
      <c r="AQ42" s="159" t="s">
        <v>639</v>
      </c>
      <c r="AR42" s="615">
        <v>1103.5</v>
      </c>
      <c r="AS42" s="616"/>
      <c r="AT42" s="610">
        <v>4500</v>
      </c>
      <c r="AU42" s="611"/>
      <c r="AV42" s="610">
        <v>3628.02</v>
      </c>
      <c r="AW42" s="611"/>
      <c r="AX42" s="610">
        <v>11209.16</v>
      </c>
      <c r="AY42" s="611"/>
      <c r="AZ42" s="610">
        <v>0</v>
      </c>
      <c r="BA42" s="611"/>
      <c r="BB42" s="610">
        <v>0</v>
      </c>
      <c r="BC42" s="611"/>
      <c r="BD42" s="610">
        <v>4677.78</v>
      </c>
      <c r="BE42" s="611"/>
      <c r="BF42" s="610">
        <v>3500</v>
      </c>
      <c r="BG42" s="611"/>
      <c r="BH42" s="133"/>
      <c r="BI42" s="158">
        <v>216</v>
      </c>
      <c r="BJ42" s="159" t="s">
        <v>639</v>
      </c>
      <c r="BK42" s="610">
        <v>5365.71</v>
      </c>
      <c r="BL42" s="611"/>
      <c r="BM42" s="610">
        <v>19303.5</v>
      </c>
      <c r="BN42" s="611"/>
      <c r="BO42" s="610">
        <v>74737.740000000005</v>
      </c>
      <c r="BP42" s="619"/>
      <c r="BQ42" s="615">
        <v>3060</v>
      </c>
      <c r="BR42" s="616"/>
      <c r="BS42" s="155"/>
      <c r="BT42" s="169" t="s">
        <v>639</v>
      </c>
      <c r="BU42" s="620">
        <f t="shared" ref="BU42:BU47" si="7">AVERAGE(D42,F42,H42,J42,L42,N42,P42,R42,T42,Y42,AA42,AC42,AE42,AG42,AI42,AK42,AM42,AR42,AT42,AV42,AX42,AZ42,BB42,BD42,BF42,BK42,BM42,BO42,BQ42)</f>
        <v>5719.1171428571415</v>
      </c>
      <c r="BV42" s="621"/>
    </row>
    <row r="43" spans="1:75" ht="34.5" thickBot="1" x14ac:dyDescent="0.25">
      <c r="A43" s="133" t="s">
        <v>616</v>
      </c>
      <c r="B43" s="158" t="s">
        <v>640</v>
      </c>
      <c r="C43" s="159" t="s">
        <v>641</v>
      </c>
      <c r="D43" s="624">
        <v>5250</v>
      </c>
      <c r="E43" s="625"/>
      <c r="F43" s="626">
        <v>4195</v>
      </c>
      <c r="G43" s="625"/>
      <c r="H43" s="624">
        <v>0</v>
      </c>
      <c r="I43" s="625"/>
      <c r="J43" s="624">
        <v>0</v>
      </c>
      <c r="K43" s="625"/>
      <c r="L43" s="624">
        <v>0</v>
      </c>
      <c r="M43" s="625"/>
      <c r="N43" s="624">
        <v>14498.25</v>
      </c>
      <c r="O43" s="625"/>
      <c r="P43" s="624">
        <v>0</v>
      </c>
      <c r="Q43" s="625"/>
      <c r="R43" s="624">
        <v>0</v>
      </c>
      <c r="S43" s="625"/>
      <c r="T43" s="624">
        <v>0</v>
      </c>
      <c r="U43" s="625"/>
      <c r="V43" s="133" t="s">
        <v>616</v>
      </c>
      <c r="W43" s="158" t="s">
        <v>640</v>
      </c>
      <c r="X43" s="159" t="s">
        <v>641</v>
      </c>
      <c r="Y43" s="632">
        <v>0</v>
      </c>
      <c r="Z43" s="633"/>
      <c r="AA43" s="624">
        <v>0</v>
      </c>
      <c r="AB43" s="625"/>
      <c r="AC43" s="624">
        <v>0</v>
      </c>
      <c r="AD43" s="625"/>
      <c r="AE43" s="624">
        <v>0</v>
      </c>
      <c r="AF43" s="625"/>
      <c r="AG43" s="624">
        <v>0</v>
      </c>
      <c r="AH43" s="625"/>
      <c r="AI43" s="632">
        <v>0</v>
      </c>
      <c r="AJ43" s="633"/>
      <c r="AK43" s="624">
        <v>0</v>
      </c>
      <c r="AL43" s="625"/>
      <c r="AM43" s="624">
        <v>0</v>
      </c>
      <c r="AN43" s="625"/>
      <c r="AO43" s="133" t="s">
        <v>616</v>
      </c>
      <c r="AP43" s="158" t="s">
        <v>640</v>
      </c>
      <c r="AQ43" s="159" t="s">
        <v>641</v>
      </c>
      <c r="AR43" s="632">
        <v>0</v>
      </c>
      <c r="AS43" s="633"/>
      <c r="AT43" s="624">
        <v>0</v>
      </c>
      <c r="AU43" s="625"/>
      <c r="AV43" s="624">
        <v>0</v>
      </c>
      <c r="AW43" s="625"/>
      <c r="AX43" s="624">
        <v>0</v>
      </c>
      <c r="AY43" s="625"/>
      <c r="AZ43" s="624">
        <v>0</v>
      </c>
      <c r="BA43" s="625"/>
      <c r="BB43" s="624">
        <v>0</v>
      </c>
      <c r="BC43" s="625"/>
      <c r="BD43" s="624">
        <v>0</v>
      </c>
      <c r="BE43" s="625"/>
      <c r="BF43" s="624">
        <v>0</v>
      </c>
      <c r="BG43" s="625"/>
      <c r="BH43" s="133" t="s">
        <v>616</v>
      </c>
      <c r="BI43" s="158" t="s">
        <v>640</v>
      </c>
      <c r="BJ43" s="159" t="s">
        <v>642</v>
      </c>
      <c r="BK43" s="624">
        <v>0</v>
      </c>
      <c r="BL43" s="625"/>
      <c r="BM43" s="624">
        <v>0</v>
      </c>
      <c r="BN43" s="625"/>
      <c r="BO43" s="624">
        <v>0</v>
      </c>
      <c r="BP43" s="629"/>
      <c r="BQ43" s="632">
        <v>0</v>
      </c>
      <c r="BR43" s="633"/>
      <c r="BS43" s="155"/>
      <c r="BT43" s="202" t="s">
        <v>642</v>
      </c>
      <c r="BU43" s="630">
        <f t="shared" si="7"/>
        <v>825.62931034482756</v>
      </c>
      <c r="BV43" s="631"/>
    </row>
    <row r="44" spans="1:75" ht="22.5" thickTop="1" thickBot="1" x14ac:dyDescent="0.25">
      <c r="A44" s="133"/>
      <c r="B44" s="209" t="s">
        <v>643</v>
      </c>
      <c r="C44" s="216" t="s">
        <v>644</v>
      </c>
      <c r="D44" s="652">
        <f>SUM(D42:E43)</f>
        <v>5250</v>
      </c>
      <c r="E44" s="653"/>
      <c r="F44" s="654">
        <f>SUM(F42:G43)</f>
        <v>4195</v>
      </c>
      <c r="G44" s="653"/>
      <c r="H44" s="652">
        <f>SUM(H42:I43)</f>
        <v>0</v>
      </c>
      <c r="I44" s="653"/>
      <c r="J44" s="652">
        <f>SUM(J42:K43)</f>
        <v>1900</v>
      </c>
      <c r="K44" s="653"/>
      <c r="L44" s="652">
        <f>SUM(L42:M43)</f>
        <v>1500</v>
      </c>
      <c r="M44" s="653"/>
      <c r="N44" s="652">
        <f>SUM(N42:O43)</f>
        <v>14498.25</v>
      </c>
      <c r="O44" s="653"/>
      <c r="P44" s="652">
        <f>SUM(P42:Q43)</f>
        <v>1050.6500000000001</v>
      </c>
      <c r="Q44" s="653"/>
      <c r="R44" s="652">
        <f>SUM(R42:S43)</f>
        <v>5300</v>
      </c>
      <c r="S44" s="653"/>
      <c r="T44" s="652">
        <f>SUM(T42:U43)</f>
        <v>0</v>
      </c>
      <c r="U44" s="653"/>
      <c r="V44" s="133"/>
      <c r="W44" s="209" t="s">
        <v>643</v>
      </c>
      <c r="X44" s="216" t="s">
        <v>644</v>
      </c>
      <c r="Y44" s="655">
        <f>SUM(Y42:Z43)</f>
        <v>1100</v>
      </c>
      <c r="Z44" s="656"/>
      <c r="AA44" s="652">
        <f>SUM(AA42:AB43)</f>
        <v>2250</v>
      </c>
      <c r="AB44" s="653"/>
      <c r="AC44" s="652">
        <f>SUM(AC42:AD43)</f>
        <v>1043.4000000000001</v>
      </c>
      <c r="AD44" s="653"/>
      <c r="AE44" s="652">
        <f>SUM(AE42:AF43)</f>
        <v>0</v>
      </c>
      <c r="AF44" s="653"/>
      <c r="AG44" s="652">
        <f>SUM(AG42:AH43)</f>
        <v>8081</v>
      </c>
      <c r="AH44" s="653"/>
      <c r="AI44" s="655">
        <f>SUM(AI42:AJ43)</f>
        <v>1344</v>
      </c>
      <c r="AJ44" s="656"/>
      <c r="AK44" s="652">
        <f>SUM(AK42:AL43)</f>
        <v>764.82</v>
      </c>
      <c r="AL44" s="653"/>
      <c r="AM44" s="652">
        <f>SUM(AM42:AN43)</f>
        <v>4716</v>
      </c>
      <c r="AN44" s="653"/>
      <c r="AO44" s="133"/>
      <c r="AP44" s="209" t="s">
        <v>643</v>
      </c>
      <c r="AQ44" s="216" t="s">
        <v>644</v>
      </c>
      <c r="AR44" s="655">
        <f>SUM(AR42:AS43)</f>
        <v>1103.5</v>
      </c>
      <c r="AS44" s="656"/>
      <c r="AT44" s="652">
        <f>SUM(AT42:AU43)</f>
        <v>4500</v>
      </c>
      <c r="AU44" s="653"/>
      <c r="AV44" s="652">
        <f>SUM(AV42:AW43)</f>
        <v>3628.02</v>
      </c>
      <c r="AW44" s="653"/>
      <c r="AX44" s="652">
        <f>SUM(AX42:AY43)</f>
        <v>11209.16</v>
      </c>
      <c r="AY44" s="653"/>
      <c r="AZ44" s="652">
        <f>SUM(AZ42:BA43)</f>
        <v>0</v>
      </c>
      <c r="BA44" s="653"/>
      <c r="BB44" s="652">
        <f>SUM(BB42:BC43)</f>
        <v>0</v>
      </c>
      <c r="BC44" s="653"/>
      <c r="BD44" s="652">
        <f>SUM(BD42:BE43)</f>
        <v>4677.78</v>
      </c>
      <c r="BE44" s="653"/>
      <c r="BF44" s="652">
        <f>SUM(BF42:BG43)</f>
        <v>3500</v>
      </c>
      <c r="BG44" s="653"/>
      <c r="BH44" s="133"/>
      <c r="BI44" s="209" t="s">
        <v>643</v>
      </c>
      <c r="BJ44" s="216" t="s">
        <v>644</v>
      </c>
      <c r="BK44" s="652">
        <f>SUM(BK42:BL43)</f>
        <v>5365.71</v>
      </c>
      <c r="BL44" s="653"/>
      <c r="BM44" s="652">
        <f>SUM(BM42:BN43)</f>
        <v>19303.5</v>
      </c>
      <c r="BN44" s="653"/>
      <c r="BO44" s="652">
        <f>SUM(BO42:BP43)</f>
        <v>74737.740000000005</v>
      </c>
      <c r="BP44" s="657"/>
      <c r="BQ44" s="655">
        <f>SUM(BQ42:BR43)</f>
        <v>3060</v>
      </c>
      <c r="BR44" s="656"/>
      <c r="BS44" s="187"/>
      <c r="BT44" s="218" t="s">
        <v>644</v>
      </c>
      <c r="BU44" s="658">
        <f t="shared" si="7"/>
        <v>6347.5355172413801</v>
      </c>
      <c r="BV44" s="659"/>
    </row>
    <row r="45" spans="1:75" ht="21.75" thickTop="1" x14ac:dyDescent="0.2">
      <c r="A45" s="133"/>
      <c r="B45" s="158" t="s">
        <v>645</v>
      </c>
      <c r="C45" s="216" t="s">
        <v>646</v>
      </c>
      <c r="D45" s="627">
        <f>SUM(D44+D40+D22+E18)</f>
        <v>280099</v>
      </c>
      <c r="E45" s="628"/>
      <c r="F45" s="644">
        <f>SUM(F44+F40+F22+G18)</f>
        <v>307975</v>
      </c>
      <c r="G45" s="628"/>
      <c r="H45" s="627">
        <f>SUM(H44+H40+H22+I18)</f>
        <v>366597</v>
      </c>
      <c r="I45" s="628"/>
      <c r="J45" s="627">
        <f>SUM(J44+J40+J22+K18)</f>
        <v>352527</v>
      </c>
      <c r="K45" s="628"/>
      <c r="L45" s="627">
        <f>SUM(L44+L40+L22+M18)</f>
        <v>383765</v>
      </c>
      <c r="M45" s="628"/>
      <c r="N45" s="627">
        <f>SUM(N44+N40+N22+O18)</f>
        <v>309700.21000000002</v>
      </c>
      <c r="O45" s="628"/>
      <c r="P45" s="627">
        <f>SUM(P44+P40+P22+Q18)</f>
        <v>280430.71999999997</v>
      </c>
      <c r="Q45" s="628"/>
      <c r="R45" s="627">
        <f>SUM(R44+R40+R22+S18)</f>
        <v>277577</v>
      </c>
      <c r="S45" s="628"/>
      <c r="T45" s="627">
        <f>SUM(T44+T40+T22+U18)</f>
        <v>304090.75</v>
      </c>
      <c r="U45" s="628"/>
      <c r="V45" s="133"/>
      <c r="W45" s="158" t="s">
        <v>645</v>
      </c>
      <c r="X45" s="216" t="s">
        <v>646</v>
      </c>
      <c r="Y45" s="642">
        <f>SUM(Y44+Y40+Y22+Z18)</f>
        <v>293088.74</v>
      </c>
      <c r="Z45" s="643"/>
      <c r="AA45" s="627">
        <f>SUM(AA44+AA40+AA22+AB18)</f>
        <v>368667</v>
      </c>
      <c r="AB45" s="628"/>
      <c r="AC45" s="627">
        <f>SUM(AC44+AC40+AC22+AD18)</f>
        <v>272906.30000000005</v>
      </c>
      <c r="AD45" s="628"/>
      <c r="AE45" s="627">
        <f>SUM(AE44+AE40+AE22+AF18)</f>
        <v>275215.49000000005</v>
      </c>
      <c r="AF45" s="628"/>
      <c r="AG45" s="627">
        <f>SUM(AG44+AG40+AG22+AH18)</f>
        <v>275215.49</v>
      </c>
      <c r="AH45" s="628"/>
      <c r="AI45" s="642">
        <f>SUM(AI44+AI40+AI22+AJ18)</f>
        <v>276311.08</v>
      </c>
      <c r="AJ45" s="643"/>
      <c r="AK45" s="627">
        <f>SUM(AK44+AK40+AK22+AL18)</f>
        <v>279539.51</v>
      </c>
      <c r="AL45" s="628"/>
      <c r="AM45" s="627">
        <f>SUM(AM44+AM40+AM22+AN18)</f>
        <v>282584.98</v>
      </c>
      <c r="AN45" s="628"/>
      <c r="AO45" s="133"/>
      <c r="AP45" s="158" t="s">
        <v>645</v>
      </c>
      <c r="AQ45" s="216" t="s">
        <v>646</v>
      </c>
      <c r="AR45" s="642">
        <f>SUM(AR44+AR40+AR22+AS18)</f>
        <v>279600.5</v>
      </c>
      <c r="AS45" s="643"/>
      <c r="AT45" s="627">
        <f>SUM(AT44+AT40+AT22+AU18)</f>
        <v>274902.58999999997</v>
      </c>
      <c r="AU45" s="628"/>
      <c r="AV45" s="627">
        <f>SUM(AV44+AV40+AV22+AW18)</f>
        <v>224815.97</v>
      </c>
      <c r="AW45" s="628"/>
      <c r="AX45" s="627">
        <f>SUM(AX44+AX40+AX22+AY18)</f>
        <v>662497.96000000008</v>
      </c>
      <c r="AY45" s="628"/>
      <c r="AZ45" s="627">
        <f>SUM(AZ44+AZ40+AZ22+BA18)</f>
        <v>265998.75</v>
      </c>
      <c r="BA45" s="628"/>
      <c r="BB45" s="627">
        <f>SUM(BB44+BB40+BB22+BC18)</f>
        <v>296338</v>
      </c>
      <c r="BC45" s="628"/>
      <c r="BD45" s="627">
        <f>SUM(BD44+BD40+BD22+BE18)</f>
        <v>245787.91</v>
      </c>
      <c r="BE45" s="628"/>
      <c r="BF45" s="627">
        <f>SUM(BF44+BF40+BF22+BG18)</f>
        <v>211928.19</v>
      </c>
      <c r="BG45" s="628"/>
      <c r="BH45" s="133"/>
      <c r="BI45" s="158" t="s">
        <v>645</v>
      </c>
      <c r="BJ45" s="216" t="s">
        <v>646</v>
      </c>
      <c r="BK45" s="627">
        <f>SUM(BK44+BK40+BK22+BL18)</f>
        <v>211659.81999999998</v>
      </c>
      <c r="BL45" s="628"/>
      <c r="BM45" s="627">
        <f>SUM(BM44+BM40+BM22+BN18)</f>
        <v>209266.5</v>
      </c>
      <c r="BN45" s="628"/>
      <c r="BO45" s="627">
        <f>SUM(BO44+BO40+BO22+BP18)</f>
        <v>479186.1</v>
      </c>
      <c r="BP45" s="634"/>
      <c r="BQ45" s="642">
        <f>SUM(BQ44+BQ40+BQ22+BR18)</f>
        <v>222298</v>
      </c>
      <c r="BR45" s="643"/>
      <c r="BS45" s="187"/>
      <c r="BT45" s="188" t="s">
        <v>646</v>
      </c>
      <c r="BU45" s="637">
        <f t="shared" si="7"/>
        <v>302433.46758620691</v>
      </c>
      <c r="BV45" s="638"/>
    </row>
    <row r="46" spans="1:75" ht="17.45" customHeight="1" thickBot="1" x14ac:dyDescent="0.25">
      <c r="A46" s="133" t="s">
        <v>616</v>
      </c>
      <c r="B46" s="158">
        <v>410</v>
      </c>
      <c r="C46" s="219" t="s">
        <v>647</v>
      </c>
      <c r="D46" s="624">
        <v>33612</v>
      </c>
      <c r="E46" s="625"/>
      <c r="F46" s="626">
        <v>36724</v>
      </c>
      <c r="G46" s="625"/>
      <c r="H46" s="624">
        <v>7328</v>
      </c>
      <c r="I46" s="625"/>
      <c r="J46" s="624">
        <v>21279</v>
      </c>
      <c r="K46" s="625"/>
      <c r="L46" s="624">
        <v>20971</v>
      </c>
      <c r="M46" s="625"/>
      <c r="N46" s="624">
        <v>36542.65</v>
      </c>
      <c r="O46" s="625"/>
      <c r="P46" s="624">
        <v>35620</v>
      </c>
      <c r="Q46" s="625"/>
      <c r="R46" s="624">
        <v>38193.5</v>
      </c>
      <c r="S46" s="625"/>
      <c r="T46" s="624">
        <v>38625</v>
      </c>
      <c r="U46" s="625"/>
      <c r="V46" s="133" t="s">
        <v>616</v>
      </c>
      <c r="W46" s="158">
        <v>410</v>
      </c>
      <c r="X46" s="219" t="s">
        <v>647</v>
      </c>
      <c r="Y46" s="632">
        <v>49327.01</v>
      </c>
      <c r="Z46" s="633"/>
      <c r="AA46" s="624">
        <v>2337</v>
      </c>
      <c r="AB46" s="625"/>
      <c r="AC46" s="624">
        <v>42749.2</v>
      </c>
      <c r="AD46" s="625"/>
      <c r="AE46" s="624">
        <v>35778.01</v>
      </c>
      <c r="AF46" s="625"/>
      <c r="AG46" s="624">
        <v>35778.01</v>
      </c>
      <c r="AH46" s="625"/>
      <c r="AI46" s="632">
        <v>35086.410000000003</v>
      </c>
      <c r="AJ46" s="633"/>
      <c r="AK46" s="624">
        <v>35500</v>
      </c>
      <c r="AL46" s="625"/>
      <c r="AM46" s="624">
        <v>33062.519999999997</v>
      </c>
      <c r="AN46" s="625"/>
      <c r="AO46" s="133" t="s">
        <v>616</v>
      </c>
      <c r="AP46" s="158">
        <v>410</v>
      </c>
      <c r="AQ46" s="219" t="s">
        <v>647</v>
      </c>
      <c r="AR46" s="632">
        <v>35500</v>
      </c>
      <c r="AS46" s="633"/>
      <c r="AT46" s="624">
        <v>37046.910000000003</v>
      </c>
      <c r="AU46" s="625"/>
      <c r="AV46" s="624">
        <v>20013.66</v>
      </c>
      <c r="AW46" s="625"/>
      <c r="AX46" s="624">
        <v>58897.98</v>
      </c>
      <c r="AY46" s="625"/>
      <c r="AZ46" s="624">
        <v>0</v>
      </c>
      <c r="BA46" s="625"/>
      <c r="BB46" s="624">
        <v>0</v>
      </c>
      <c r="BC46" s="625"/>
      <c r="BD46" s="624">
        <v>21646.52</v>
      </c>
      <c r="BE46" s="625"/>
      <c r="BF46" s="624">
        <v>28610.31</v>
      </c>
      <c r="BG46" s="625"/>
      <c r="BH46" s="133" t="s">
        <v>616</v>
      </c>
      <c r="BI46" s="158">
        <v>410</v>
      </c>
      <c r="BJ46" s="219" t="s">
        <v>647</v>
      </c>
      <c r="BK46" s="624">
        <v>27702.68</v>
      </c>
      <c r="BL46" s="625"/>
      <c r="BM46" s="624">
        <v>31322</v>
      </c>
      <c r="BN46" s="625"/>
      <c r="BO46" s="624">
        <v>63217.4</v>
      </c>
      <c r="BP46" s="629"/>
      <c r="BQ46" s="632">
        <v>16109.5</v>
      </c>
      <c r="BR46" s="633"/>
      <c r="BS46" s="155"/>
      <c r="BT46" s="220" t="s">
        <v>647</v>
      </c>
      <c r="BU46" s="630">
        <f t="shared" si="7"/>
        <v>30295.871379310352</v>
      </c>
      <c r="BV46" s="631"/>
      <c r="BW46" s="136"/>
    </row>
    <row r="47" spans="1:75" ht="12" customHeight="1" thickTop="1" thickBot="1" x14ac:dyDescent="0.25">
      <c r="A47" s="133"/>
      <c r="B47" s="221" t="s">
        <v>645</v>
      </c>
      <c r="C47" s="222" t="s">
        <v>648</v>
      </c>
      <c r="D47" s="660">
        <f>SUM(D45:E46)</f>
        <v>313711</v>
      </c>
      <c r="E47" s="661"/>
      <c r="F47" s="662">
        <f>SUM(F45:G46)</f>
        <v>344699</v>
      </c>
      <c r="G47" s="661"/>
      <c r="H47" s="660">
        <f>SUM(H45:I46)</f>
        <v>373925</v>
      </c>
      <c r="I47" s="661"/>
      <c r="J47" s="660">
        <f>SUM(J45:K46)</f>
        <v>373806</v>
      </c>
      <c r="K47" s="661"/>
      <c r="L47" s="660">
        <f>SUM(L45:M46)</f>
        <v>404736</v>
      </c>
      <c r="M47" s="661"/>
      <c r="N47" s="660">
        <f>SUM(N45:O46)</f>
        <v>346242.86000000004</v>
      </c>
      <c r="O47" s="661"/>
      <c r="P47" s="660">
        <f>SUM(P45:Q46)</f>
        <v>316050.71999999997</v>
      </c>
      <c r="Q47" s="661"/>
      <c r="R47" s="660">
        <f>SUM(R45:S46)</f>
        <v>315770.5</v>
      </c>
      <c r="S47" s="661"/>
      <c r="T47" s="660">
        <f>SUM(T45:U46)</f>
        <v>342715.75</v>
      </c>
      <c r="U47" s="661"/>
      <c r="V47" s="133"/>
      <c r="W47" s="221" t="s">
        <v>645</v>
      </c>
      <c r="X47" s="222" t="s">
        <v>648</v>
      </c>
      <c r="Y47" s="663">
        <f>SUM(Y45:Z46)</f>
        <v>342415.75</v>
      </c>
      <c r="Z47" s="664"/>
      <c r="AA47" s="660">
        <f>SUM(AA45:AB46)</f>
        <v>371004</v>
      </c>
      <c r="AB47" s="661"/>
      <c r="AC47" s="660">
        <f>SUM(AC45:AD46)</f>
        <v>315655.50000000006</v>
      </c>
      <c r="AD47" s="661"/>
      <c r="AE47" s="660">
        <f>SUM(AE45:AF46)</f>
        <v>310993.50000000006</v>
      </c>
      <c r="AF47" s="661"/>
      <c r="AG47" s="660">
        <f>SUM(AG45:AH46)</f>
        <v>310993.5</v>
      </c>
      <c r="AH47" s="661"/>
      <c r="AI47" s="663">
        <f>SUM(AI45:AJ46)</f>
        <v>311397.49</v>
      </c>
      <c r="AJ47" s="664"/>
      <c r="AK47" s="660">
        <f>SUM(AK45:AL46)</f>
        <v>315039.51</v>
      </c>
      <c r="AL47" s="661"/>
      <c r="AM47" s="660">
        <f>SUM(AM45:AN46)</f>
        <v>315647.5</v>
      </c>
      <c r="AN47" s="661"/>
      <c r="AO47" s="133"/>
      <c r="AP47" s="221" t="s">
        <v>645</v>
      </c>
      <c r="AQ47" s="222" t="s">
        <v>648</v>
      </c>
      <c r="AR47" s="663">
        <f>SUM(AR45:AS46)</f>
        <v>315100.5</v>
      </c>
      <c r="AS47" s="664"/>
      <c r="AT47" s="660">
        <f>SUM(AT45:AU46)</f>
        <v>311949.5</v>
      </c>
      <c r="AU47" s="661"/>
      <c r="AV47" s="660">
        <f>SUM(AV45:AW46)</f>
        <v>244829.63</v>
      </c>
      <c r="AW47" s="661"/>
      <c r="AX47" s="660">
        <f>SUM(AX45:AY46)</f>
        <v>721395.94000000006</v>
      </c>
      <c r="AY47" s="661"/>
      <c r="AZ47" s="660">
        <f>SUM(AZ45:BA46)</f>
        <v>265998.75</v>
      </c>
      <c r="BA47" s="661"/>
      <c r="BB47" s="660">
        <f>SUM(BB45:BC46)</f>
        <v>296338</v>
      </c>
      <c r="BC47" s="661"/>
      <c r="BD47" s="660">
        <f>SUM(BD45:BE46)</f>
        <v>267434.43</v>
      </c>
      <c r="BE47" s="661"/>
      <c r="BF47" s="660">
        <f>SUM(BF45:BG46)</f>
        <v>240538.5</v>
      </c>
      <c r="BG47" s="661"/>
      <c r="BH47" s="133"/>
      <c r="BI47" s="221" t="s">
        <v>645</v>
      </c>
      <c r="BJ47" s="222" t="s">
        <v>648</v>
      </c>
      <c r="BK47" s="660">
        <f>SUM(BK45:BL46)</f>
        <v>239362.49999999997</v>
      </c>
      <c r="BL47" s="661"/>
      <c r="BM47" s="660">
        <f>SUM(BM45:BN46)</f>
        <v>240588.5</v>
      </c>
      <c r="BN47" s="661"/>
      <c r="BO47" s="660">
        <f>SUM(BO45:BP46)</f>
        <v>542403.5</v>
      </c>
      <c r="BP47" s="665"/>
      <c r="BQ47" s="663">
        <f>SUM(BQ45:BR46)</f>
        <v>238407.5</v>
      </c>
      <c r="BR47" s="664"/>
      <c r="BS47" s="187"/>
      <c r="BT47" s="223" t="s">
        <v>648</v>
      </c>
      <c r="BU47" s="637">
        <f t="shared" si="7"/>
        <v>332729.33896551724</v>
      </c>
      <c r="BV47" s="638"/>
      <c r="BW47" s="136"/>
    </row>
  </sheetData>
  <mergeCells count="902">
    <mergeCell ref="BF47:BG47"/>
    <mergeCell ref="BK47:BL47"/>
    <mergeCell ref="BM47:BN47"/>
    <mergeCell ref="BO47:BP47"/>
    <mergeCell ref="BQ47:BR47"/>
    <mergeCell ref="BU47:BV47"/>
    <mergeCell ref="AT47:AU47"/>
    <mergeCell ref="AV47:AW47"/>
    <mergeCell ref="AX47:AY47"/>
    <mergeCell ref="AZ47:BA47"/>
    <mergeCell ref="BB47:BC47"/>
    <mergeCell ref="BD47:BE47"/>
    <mergeCell ref="AE47:AF47"/>
    <mergeCell ref="AG47:AH47"/>
    <mergeCell ref="AI47:AJ47"/>
    <mergeCell ref="AK47:AL47"/>
    <mergeCell ref="AM47:AN47"/>
    <mergeCell ref="AR47:AS47"/>
    <mergeCell ref="P47:Q47"/>
    <mergeCell ref="R47:S47"/>
    <mergeCell ref="T47:U47"/>
    <mergeCell ref="Y47:Z47"/>
    <mergeCell ref="AA47:AB47"/>
    <mergeCell ref="AC47:AD47"/>
    <mergeCell ref="D47:E47"/>
    <mergeCell ref="F47:G47"/>
    <mergeCell ref="H47:I47"/>
    <mergeCell ref="J47:K47"/>
    <mergeCell ref="L47:M47"/>
    <mergeCell ref="N47:O47"/>
    <mergeCell ref="BF46:BG46"/>
    <mergeCell ref="BK46:BL46"/>
    <mergeCell ref="BM46:BN46"/>
    <mergeCell ref="AE46:AF46"/>
    <mergeCell ref="AG46:AH46"/>
    <mergeCell ref="AI46:AJ46"/>
    <mergeCell ref="AK46:AL46"/>
    <mergeCell ref="AM46:AN46"/>
    <mergeCell ref="AR46:AS46"/>
    <mergeCell ref="P46:Q46"/>
    <mergeCell ref="R46:S46"/>
    <mergeCell ref="T46:U46"/>
    <mergeCell ref="Y46:Z46"/>
    <mergeCell ref="AA46:AB46"/>
    <mergeCell ref="AC46:AD46"/>
    <mergeCell ref="D46:E46"/>
    <mergeCell ref="F46:G46"/>
    <mergeCell ref="H46:I46"/>
    <mergeCell ref="BO46:BP46"/>
    <mergeCell ref="BQ46:BR46"/>
    <mergeCell ref="BU46:BV46"/>
    <mergeCell ref="AT46:AU46"/>
    <mergeCell ref="AV46:AW46"/>
    <mergeCell ref="AX46:AY46"/>
    <mergeCell ref="AZ46:BA46"/>
    <mergeCell ref="BB46:BC46"/>
    <mergeCell ref="BD46:BE46"/>
    <mergeCell ref="J46:K46"/>
    <mergeCell ref="L46:M46"/>
    <mergeCell ref="N46:O46"/>
    <mergeCell ref="BF45:BG45"/>
    <mergeCell ref="BK45:BL45"/>
    <mergeCell ref="BM45:BN45"/>
    <mergeCell ref="BO45:BP45"/>
    <mergeCell ref="BQ45:BR45"/>
    <mergeCell ref="BU45:BV45"/>
    <mergeCell ref="AT45:AU45"/>
    <mergeCell ref="AV45:AW45"/>
    <mergeCell ref="AX45:AY45"/>
    <mergeCell ref="AZ45:BA45"/>
    <mergeCell ref="BB45:BC45"/>
    <mergeCell ref="BD45:BE45"/>
    <mergeCell ref="AE45:AF45"/>
    <mergeCell ref="AG45:AH45"/>
    <mergeCell ref="AI45:AJ45"/>
    <mergeCell ref="AK45:AL45"/>
    <mergeCell ref="AM45:AN45"/>
    <mergeCell ref="AR45:AS45"/>
    <mergeCell ref="P45:Q45"/>
    <mergeCell ref="R45:S45"/>
    <mergeCell ref="T45:U45"/>
    <mergeCell ref="Y45:Z45"/>
    <mergeCell ref="AA45:AB45"/>
    <mergeCell ref="AC45:AD45"/>
    <mergeCell ref="D45:E45"/>
    <mergeCell ref="F45:G45"/>
    <mergeCell ref="H45:I45"/>
    <mergeCell ref="J45:K45"/>
    <mergeCell ref="L45:M45"/>
    <mergeCell ref="N45:O45"/>
    <mergeCell ref="BF44:BG44"/>
    <mergeCell ref="BK44:BL44"/>
    <mergeCell ref="BM44:BN44"/>
    <mergeCell ref="BO44:BP44"/>
    <mergeCell ref="BQ44:BR44"/>
    <mergeCell ref="BU44:BV44"/>
    <mergeCell ref="AT44:AU44"/>
    <mergeCell ref="AV44:AW44"/>
    <mergeCell ref="AX44:AY44"/>
    <mergeCell ref="AZ44:BA44"/>
    <mergeCell ref="BB44:BC44"/>
    <mergeCell ref="BD44:BE44"/>
    <mergeCell ref="AE44:AF44"/>
    <mergeCell ref="AG44:AH44"/>
    <mergeCell ref="AI44:AJ44"/>
    <mergeCell ref="AK44:AL44"/>
    <mergeCell ref="AM44:AN44"/>
    <mergeCell ref="AR44:AS44"/>
    <mergeCell ref="P44:Q44"/>
    <mergeCell ref="R44:S44"/>
    <mergeCell ref="T44:U44"/>
    <mergeCell ref="Y44:Z44"/>
    <mergeCell ref="AA44:AB44"/>
    <mergeCell ref="AC44:AD44"/>
    <mergeCell ref="D44:E44"/>
    <mergeCell ref="F44:G44"/>
    <mergeCell ref="H44:I44"/>
    <mergeCell ref="J44:K44"/>
    <mergeCell ref="L44:M44"/>
    <mergeCell ref="N44:O44"/>
    <mergeCell ref="BF43:BG43"/>
    <mergeCell ref="BK43:BL43"/>
    <mergeCell ref="BM43:BN43"/>
    <mergeCell ref="AE43:AF43"/>
    <mergeCell ref="AG43:AH43"/>
    <mergeCell ref="AI43:AJ43"/>
    <mergeCell ref="AK43:AL43"/>
    <mergeCell ref="AM43:AN43"/>
    <mergeCell ref="AR43:AS43"/>
    <mergeCell ref="P43:Q43"/>
    <mergeCell ref="R43:S43"/>
    <mergeCell ref="T43:U43"/>
    <mergeCell ref="Y43:Z43"/>
    <mergeCell ref="AA43:AB43"/>
    <mergeCell ref="AC43:AD43"/>
    <mergeCell ref="D43:E43"/>
    <mergeCell ref="F43:G43"/>
    <mergeCell ref="H43:I43"/>
    <mergeCell ref="BO43:BP43"/>
    <mergeCell ref="BQ43:BR43"/>
    <mergeCell ref="BU43:BV43"/>
    <mergeCell ref="AT43:AU43"/>
    <mergeCell ref="AV43:AW43"/>
    <mergeCell ref="AX43:AY43"/>
    <mergeCell ref="AZ43:BA43"/>
    <mergeCell ref="BB43:BC43"/>
    <mergeCell ref="BD43:BE43"/>
    <mergeCell ref="J43:K43"/>
    <mergeCell ref="L43:M43"/>
    <mergeCell ref="N43:O43"/>
    <mergeCell ref="BF42:BG42"/>
    <mergeCell ref="BK42:BL42"/>
    <mergeCell ref="BM42:BN42"/>
    <mergeCell ref="BO42:BP42"/>
    <mergeCell ref="BQ42:BR42"/>
    <mergeCell ref="BU42:BV42"/>
    <mergeCell ref="AT42:AU42"/>
    <mergeCell ref="AV42:AW42"/>
    <mergeCell ref="AX42:AY42"/>
    <mergeCell ref="AZ42:BA42"/>
    <mergeCell ref="BB42:BC42"/>
    <mergeCell ref="BD42:BE42"/>
    <mergeCell ref="AE42:AF42"/>
    <mergeCell ref="AG42:AH42"/>
    <mergeCell ref="AI42:AJ42"/>
    <mergeCell ref="AK42:AL42"/>
    <mergeCell ref="AM42:AN42"/>
    <mergeCell ref="AR42:AS42"/>
    <mergeCell ref="P42:Q42"/>
    <mergeCell ref="R42:S42"/>
    <mergeCell ref="T42:U42"/>
    <mergeCell ref="Y42:Z42"/>
    <mergeCell ref="AA42:AB42"/>
    <mergeCell ref="AC42:AD42"/>
    <mergeCell ref="D42:E42"/>
    <mergeCell ref="F42:G42"/>
    <mergeCell ref="H42:I42"/>
    <mergeCell ref="J42:K42"/>
    <mergeCell ref="L42:M42"/>
    <mergeCell ref="N42:O42"/>
    <mergeCell ref="BF41:BG41"/>
    <mergeCell ref="BK41:BL41"/>
    <mergeCell ref="BM41:BN41"/>
    <mergeCell ref="BO41:BP41"/>
    <mergeCell ref="BQ41:BR41"/>
    <mergeCell ref="BU41:BV41"/>
    <mergeCell ref="AT41:AU41"/>
    <mergeCell ref="AV41:AW41"/>
    <mergeCell ref="AX41:AY41"/>
    <mergeCell ref="AZ41:BA41"/>
    <mergeCell ref="BB41:BC41"/>
    <mergeCell ref="BD41:BE41"/>
    <mergeCell ref="AE41:AF41"/>
    <mergeCell ref="AG41:AH41"/>
    <mergeCell ref="AI41:AJ41"/>
    <mergeCell ref="AK41:AL41"/>
    <mergeCell ref="AM41:AN41"/>
    <mergeCell ref="AR41:AS41"/>
    <mergeCell ref="P41:Q41"/>
    <mergeCell ref="R41:S41"/>
    <mergeCell ref="T41:U41"/>
    <mergeCell ref="Y41:Z41"/>
    <mergeCell ref="AA41:AB41"/>
    <mergeCell ref="AC41:AD41"/>
    <mergeCell ref="D41:E41"/>
    <mergeCell ref="F41:G41"/>
    <mergeCell ref="H41:I41"/>
    <mergeCell ref="J41:K41"/>
    <mergeCell ref="L41:M41"/>
    <mergeCell ref="N41:O41"/>
    <mergeCell ref="BF40:BG40"/>
    <mergeCell ref="BK40:BL40"/>
    <mergeCell ref="BM40:BN40"/>
    <mergeCell ref="AE40:AF40"/>
    <mergeCell ref="AG40:AH40"/>
    <mergeCell ref="AI40:AJ40"/>
    <mergeCell ref="AK40:AL40"/>
    <mergeCell ref="AM40:AN40"/>
    <mergeCell ref="AR40:AS40"/>
    <mergeCell ref="P40:Q40"/>
    <mergeCell ref="R40:S40"/>
    <mergeCell ref="T40:U40"/>
    <mergeCell ref="Y40:Z40"/>
    <mergeCell ref="AA40:AB40"/>
    <mergeCell ref="AC40:AD40"/>
    <mergeCell ref="D40:E40"/>
    <mergeCell ref="F40:G40"/>
    <mergeCell ref="H40:I40"/>
    <mergeCell ref="BO40:BP40"/>
    <mergeCell ref="BQ40:BR40"/>
    <mergeCell ref="BU40:BV40"/>
    <mergeCell ref="AT40:AU40"/>
    <mergeCell ref="AV40:AW40"/>
    <mergeCell ref="AX40:AY40"/>
    <mergeCell ref="AZ40:BA40"/>
    <mergeCell ref="BB40:BC40"/>
    <mergeCell ref="BD40:BE40"/>
    <mergeCell ref="J40:K40"/>
    <mergeCell ref="L40:M40"/>
    <mergeCell ref="N40:O40"/>
    <mergeCell ref="BF39:BG39"/>
    <mergeCell ref="BK39:BL39"/>
    <mergeCell ref="BM39:BN39"/>
    <mergeCell ref="BO39:BP39"/>
    <mergeCell ref="BQ39:BR39"/>
    <mergeCell ref="BU39:BV39"/>
    <mergeCell ref="AT39:AU39"/>
    <mergeCell ref="AV39:AW39"/>
    <mergeCell ref="AX39:AY39"/>
    <mergeCell ref="AZ39:BA39"/>
    <mergeCell ref="BB39:BC39"/>
    <mergeCell ref="BD39:BE39"/>
    <mergeCell ref="AE39:AF39"/>
    <mergeCell ref="AG39:AH39"/>
    <mergeCell ref="AI39:AJ39"/>
    <mergeCell ref="AK39:AL39"/>
    <mergeCell ref="AM39:AN39"/>
    <mergeCell ref="AR39:AS39"/>
    <mergeCell ref="P39:Q39"/>
    <mergeCell ref="R39:S39"/>
    <mergeCell ref="T39:U39"/>
    <mergeCell ref="Y39:Z39"/>
    <mergeCell ref="AA39:AB39"/>
    <mergeCell ref="AC39:AD39"/>
    <mergeCell ref="D39:E39"/>
    <mergeCell ref="F39:G39"/>
    <mergeCell ref="H39:I39"/>
    <mergeCell ref="J39:K39"/>
    <mergeCell ref="L39:M39"/>
    <mergeCell ref="N39:O39"/>
    <mergeCell ref="BF38:BG38"/>
    <mergeCell ref="BK38:BL38"/>
    <mergeCell ref="BM38:BN38"/>
    <mergeCell ref="BO38:BP38"/>
    <mergeCell ref="BQ38:BR38"/>
    <mergeCell ref="BU38:BV38"/>
    <mergeCell ref="AT38:AU38"/>
    <mergeCell ref="AV38:AW38"/>
    <mergeCell ref="AX38:AY38"/>
    <mergeCell ref="AZ38:BA38"/>
    <mergeCell ref="BB38:BC38"/>
    <mergeCell ref="BD38:BE38"/>
    <mergeCell ref="AE38:AF38"/>
    <mergeCell ref="AG38:AH38"/>
    <mergeCell ref="AI38:AJ38"/>
    <mergeCell ref="AK38:AL38"/>
    <mergeCell ref="AM38:AN38"/>
    <mergeCell ref="AR38:AS38"/>
    <mergeCell ref="P38:Q38"/>
    <mergeCell ref="R38:S38"/>
    <mergeCell ref="T38:U38"/>
    <mergeCell ref="Y38:Z38"/>
    <mergeCell ref="AA38:AB38"/>
    <mergeCell ref="AC38:AD38"/>
    <mergeCell ref="D38:E38"/>
    <mergeCell ref="F38:G38"/>
    <mergeCell ref="H38:I38"/>
    <mergeCell ref="J38:K38"/>
    <mergeCell ref="L38:M38"/>
    <mergeCell ref="N38:O38"/>
    <mergeCell ref="BF37:BG37"/>
    <mergeCell ref="BK37:BL37"/>
    <mergeCell ref="BM37:BN37"/>
    <mergeCell ref="AE37:AF37"/>
    <mergeCell ref="AG37:AH37"/>
    <mergeCell ref="AI37:AJ37"/>
    <mergeCell ref="AK37:AL37"/>
    <mergeCell ref="AM37:AN37"/>
    <mergeCell ref="AR37:AS37"/>
    <mergeCell ref="P37:Q37"/>
    <mergeCell ref="R37:S37"/>
    <mergeCell ref="T37:U37"/>
    <mergeCell ref="Y37:Z37"/>
    <mergeCell ref="AA37:AB37"/>
    <mergeCell ref="AC37:AD37"/>
    <mergeCell ref="D37:E37"/>
    <mergeCell ref="F37:G37"/>
    <mergeCell ref="H37:I37"/>
    <mergeCell ref="BO37:BP37"/>
    <mergeCell ref="BQ37:BR37"/>
    <mergeCell ref="BU37:BV37"/>
    <mergeCell ref="AT37:AU37"/>
    <mergeCell ref="AV37:AW37"/>
    <mergeCell ref="AX37:AY37"/>
    <mergeCell ref="AZ37:BA37"/>
    <mergeCell ref="BB37:BC37"/>
    <mergeCell ref="BD37:BE37"/>
    <mergeCell ref="J37:K37"/>
    <mergeCell ref="L37:M37"/>
    <mergeCell ref="N37:O37"/>
    <mergeCell ref="BF36:BG36"/>
    <mergeCell ref="BK36:BL36"/>
    <mergeCell ref="BM36:BN36"/>
    <mergeCell ref="BO36:BP36"/>
    <mergeCell ref="BQ36:BR36"/>
    <mergeCell ref="BU36:BV36"/>
    <mergeCell ref="AT36:AU36"/>
    <mergeCell ref="AV36:AW36"/>
    <mergeCell ref="AX36:AY36"/>
    <mergeCell ref="AZ36:BA36"/>
    <mergeCell ref="BB36:BC36"/>
    <mergeCell ref="BD36:BE36"/>
    <mergeCell ref="AE36:AF36"/>
    <mergeCell ref="AG36:AH36"/>
    <mergeCell ref="AI36:AJ36"/>
    <mergeCell ref="AK36:AL36"/>
    <mergeCell ref="AM36:AN36"/>
    <mergeCell ref="AR36:AS36"/>
    <mergeCell ref="P36:Q36"/>
    <mergeCell ref="R36:S36"/>
    <mergeCell ref="T36:U36"/>
    <mergeCell ref="Y36:Z36"/>
    <mergeCell ref="AA36:AB36"/>
    <mergeCell ref="AC36:AD36"/>
    <mergeCell ref="D36:E36"/>
    <mergeCell ref="F36:G36"/>
    <mergeCell ref="H36:I36"/>
    <mergeCell ref="J36:K36"/>
    <mergeCell ref="L36:M36"/>
    <mergeCell ref="N36:O36"/>
    <mergeCell ref="BF35:BG35"/>
    <mergeCell ref="BK35:BL35"/>
    <mergeCell ref="BM35:BN35"/>
    <mergeCell ref="BO35:BP35"/>
    <mergeCell ref="BQ35:BR35"/>
    <mergeCell ref="BU35:BV35"/>
    <mergeCell ref="AT35:AU35"/>
    <mergeCell ref="AV35:AW35"/>
    <mergeCell ref="AX35:AY35"/>
    <mergeCell ref="AZ35:BA35"/>
    <mergeCell ref="BB35:BC35"/>
    <mergeCell ref="BD35:BE35"/>
    <mergeCell ref="AE35:AF35"/>
    <mergeCell ref="AG35:AH35"/>
    <mergeCell ref="AI35:AJ35"/>
    <mergeCell ref="AK35:AL35"/>
    <mergeCell ref="AM35:AN35"/>
    <mergeCell ref="AR35:AS35"/>
    <mergeCell ref="P35:Q35"/>
    <mergeCell ref="R35:S35"/>
    <mergeCell ref="T35:U35"/>
    <mergeCell ref="Y35:Z35"/>
    <mergeCell ref="AA35:AB35"/>
    <mergeCell ref="AC35:AD35"/>
    <mergeCell ref="D35:E35"/>
    <mergeCell ref="F35:G35"/>
    <mergeCell ref="H35:I35"/>
    <mergeCell ref="J35:K35"/>
    <mergeCell ref="L35:M35"/>
    <mergeCell ref="N35:O35"/>
    <mergeCell ref="BF34:BG34"/>
    <mergeCell ref="BK34:BL34"/>
    <mergeCell ref="BM34:BN34"/>
    <mergeCell ref="AE34:AF34"/>
    <mergeCell ref="AG34:AH34"/>
    <mergeCell ref="AI34:AJ34"/>
    <mergeCell ref="AK34:AL34"/>
    <mergeCell ref="AM34:AN34"/>
    <mergeCell ref="AR34:AS34"/>
    <mergeCell ref="P34:Q34"/>
    <mergeCell ref="R34:S34"/>
    <mergeCell ref="T34:U34"/>
    <mergeCell ref="Y34:Z34"/>
    <mergeCell ref="AA34:AB34"/>
    <mergeCell ref="AC34:AD34"/>
    <mergeCell ref="D34:E34"/>
    <mergeCell ref="F34:G34"/>
    <mergeCell ref="H34:I34"/>
    <mergeCell ref="BO34:BP34"/>
    <mergeCell ref="BQ34:BR34"/>
    <mergeCell ref="BU34:BV34"/>
    <mergeCell ref="AT34:AU34"/>
    <mergeCell ref="AV34:AW34"/>
    <mergeCell ref="AX34:AY34"/>
    <mergeCell ref="AZ34:BA34"/>
    <mergeCell ref="BB34:BC34"/>
    <mergeCell ref="BD34:BE34"/>
    <mergeCell ref="J34:K34"/>
    <mergeCell ref="L34:M34"/>
    <mergeCell ref="N34:O34"/>
    <mergeCell ref="BF33:BG33"/>
    <mergeCell ref="BK33:BL33"/>
    <mergeCell ref="BM33:BN33"/>
    <mergeCell ref="BO33:BP33"/>
    <mergeCell ref="BQ33:BR33"/>
    <mergeCell ref="BU33:BV33"/>
    <mergeCell ref="AT33:AU33"/>
    <mergeCell ref="AV33:AW33"/>
    <mergeCell ref="AX33:AY33"/>
    <mergeCell ref="AZ33:BA33"/>
    <mergeCell ref="BB33:BC33"/>
    <mergeCell ref="BD33:BE33"/>
    <mergeCell ref="AE33:AF33"/>
    <mergeCell ref="AG33:AH33"/>
    <mergeCell ref="AI33:AJ33"/>
    <mergeCell ref="AK33:AL33"/>
    <mergeCell ref="AM33:AN33"/>
    <mergeCell ref="AR33:AS33"/>
    <mergeCell ref="P33:Q33"/>
    <mergeCell ref="R33:S33"/>
    <mergeCell ref="T33:U33"/>
    <mergeCell ref="Y33:Z33"/>
    <mergeCell ref="AA33:AB33"/>
    <mergeCell ref="AC33:AD33"/>
    <mergeCell ref="D33:E33"/>
    <mergeCell ref="F33:G33"/>
    <mergeCell ref="H33:I33"/>
    <mergeCell ref="J33:K33"/>
    <mergeCell ref="L33:M33"/>
    <mergeCell ref="N33:O33"/>
    <mergeCell ref="BF32:BG32"/>
    <mergeCell ref="BK32:BL32"/>
    <mergeCell ref="BM32:BN32"/>
    <mergeCell ref="BO32:BP32"/>
    <mergeCell ref="BQ32:BR32"/>
    <mergeCell ref="BU32:BV32"/>
    <mergeCell ref="AT32:AU32"/>
    <mergeCell ref="AV32:AW32"/>
    <mergeCell ref="AX32:AY32"/>
    <mergeCell ref="AZ32:BA32"/>
    <mergeCell ref="BB32:BC32"/>
    <mergeCell ref="BD32:BE32"/>
    <mergeCell ref="AE32:AF32"/>
    <mergeCell ref="AG32:AH32"/>
    <mergeCell ref="AI32:AJ32"/>
    <mergeCell ref="AK32:AL32"/>
    <mergeCell ref="AM32:AN32"/>
    <mergeCell ref="AR32:AS32"/>
    <mergeCell ref="P32:Q32"/>
    <mergeCell ref="R32:S32"/>
    <mergeCell ref="T32:U32"/>
    <mergeCell ref="Y32:Z32"/>
    <mergeCell ref="AA32:AB32"/>
    <mergeCell ref="AC32:AD32"/>
    <mergeCell ref="D32:E32"/>
    <mergeCell ref="F32:G32"/>
    <mergeCell ref="H32:I32"/>
    <mergeCell ref="J32:K32"/>
    <mergeCell ref="L32:M32"/>
    <mergeCell ref="N32:O32"/>
    <mergeCell ref="BF31:BG31"/>
    <mergeCell ref="BK31:BL31"/>
    <mergeCell ref="BM31:BN31"/>
    <mergeCell ref="AE31:AF31"/>
    <mergeCell ref="AG31:AH31"/>
    <mergeCell ref="AI31:AJ31"/>
    <mergeCell ref="AK31:AL31"/>
    <mergeCell ref="AM31:AN31"/>
    <mergeCell ref="AR31:AS31"/>
    <mergeCell ref="P31:Q31"/>
    <mergeCell ref="R31:S31"/>
    <mergeCell ref="T31:U31"/>
    <mergeCell ref="Y31:Z31"/>
    <mergeCell ref="AA31:AB31"/>
    <mergeCell ref="AC31:AD31"/>
    <mergeCell ref="D31:E31"/>
    <mergeCell ref="F31:G31"/>
    <mergeCell ref="H31:I31"/>
    <mergeCell ref="BO31:BP31"/>
    <mergeCell ref="BQ31:BR31"/>
    <mergeCell ref="BU31:BV31"/>
    <mergeCell ref="AT31:AU31"/>
    <mergeCell ref="AV31:AW31"/>
    <mergeCell ref="AX31:AY31"/>
    <mergeCell ref="AZ31:BA31"/>
    <mergeCell ref="BB31:BC31"/>
    <mergeCell ref="BD31:BE31"/>
    <mergeCell ref="J31:K31"/>
    <mergeCell ref="L31:M31"/>
    <mergeCell ref="N31:O31"/>
    <mergeCell ref="BF30:BG30"/>
    <mergeCell ref="BK30:BL30"/>
    <mergeCell ref="BM30:BN30"/>
    <mergeCell ref="BO30:BP30"/>
    <mergeCell ref="BQ30:BR30"/>
    <mergeCell ref="BU30:BV30"/>
    <mergeCell ref="AT30:AU30"/>
    <mergeCell ref="AV30:AW30"/>
    <mergeCell ref="AX30:AY30"/>
    <mergeCell ref="AZ30:BA30"/>
    <mergeCell ref="BB30:BC30"/>
    <mergeCell ref="BD30:BE30"/>
    <mergeCell ref="AE30:AF30"/>
    <mergeCell ref="AG30:AH30"/>
    <mergeCell ref="AI30:AJ30"/>
    <mergeCell ref="AK30:AL30"/>
    <mergeCell ref="AM30:AN30"/>
    <mergeCell ref="AR30:AS30"/>
    <mergeCell ref="P30:Q30"/>
    <mergeCell ref="R30:S30"/>
    <mergeCell ref="T30:U30"/>
    <mergeCell ref="Y30:Z30"/>
    <mergeCell ref="AA30:AB30"/>
    <mergeCell ref="AC30:AD30"/>
    <mergeCell ref="D30:E30"/>
    <mergeCell ref="F30:G30"/>
    <mergeCell ref="H30:I30"/>
    <mergeCell ref="J30:K30"/>
    <mergeCell ref="L30:M30"/>
    <mergeCell ref="N30:O30"/>
    <mergeCell ref="BF29:BG29"/>
    <mergeCell ref="BK29:BL29"/>
    <mergeCell ref="BM29:BN29"/>
    <mergeCell ref="BO29:BP29"/>
    <mergeCell ref="BQ29:BR29"/>
    <mergeCell ref="BU29:BV29"/>
    <mergeCell ref="AT29:AU29"/>
    <mergeCell ref="AV29:AW29"/>
    <mergeCell ref="AX29:AY29"/>
    <mergeCell ref="AZ29:BA29"/>
    <mergeCell ref="BB29:BC29"/>
    <mergeCell ref="BD29:BE29"/>
    <mergeCell ref="AE29:AF29"/>
    <mergeCell ref="AG29:AH29"/>
    <mergeCell ref="AI29:AJ29"/>
    <mergeCell ref="AK29:AL29"/>
    <mergeCell ref="AM29:AN29"/>
    <mergeCell ref="AR29:AS29"/>
    <mergeCell ref="P29:Q29"/>
    <mergeCell ref="R29:S29"/>
    <mergeCell ref="T29:U29"/>
    <mergeCell ref="Y29:Z29"/>
    <mergeCell ref="AA29:AB29"/>
    <mergeCell ref="AC29:AD29"/>
    <mergeCell ref="D29:E29"/>
    <mergeCell ref="F29:G29"/>
    <mergeCell ref="H29:I29"/>
    <mergeCell ref="J29:K29"/>
    <mergeCell ref="L29:M29"/>
    <mergeCell ref="N29:O29"/>
    <mergeCell ref="BF28:BG28"/>
    <mergeCell ref="BK28:BL28"/>
    <mergeCell ref="BM28:BN28"/>
    <mergeCell ref="AE28:AF28"/>
    <mergeCell ref="AG28:AH28"/>
    <mergeCell ref="AI28:AJ28"/>
    <mergeCell ref="AK28:AL28"/>
    <mergeCell ref="AM28:AN28"/>
    <mergeCell ref="AR28:AS28"/>
    <mergeCell ref="P28:Q28"/>
    <mergeCell ref="R28:S28"/>
    <mergeCell ref="T28:U28"/>
    <mergeCell ref="Y28:Z28"/>
    <mergeCell ref="AA28:AB28"/>
    <mergeCell ref="AC28:AD28"/>
    <mergeCell ref="D28:E28"/>
    <mergeCell ref="F28:G28"/>
    <mergeCell ref="H28:I28"/>
    <mergeCell ref="BO28:BP28"/>
    <mergeCell ref="BQ28:BR28"/>
    <mergeCell ref="BU28:BV28"/>
    <mergeCell ref="AT28:AU28"/>
    <mergeCell ref="AV28:AW28"/>
    <mergeCell ref="AX28:AY28"/>
    <mergeCell ref="AZ28:BA28"/>
    <mergeCell ref="BB28:BC28"/>
    <mergeCell ref="BD28:BE28"/>
    <mergeCell ref="J28:K28"/>
    <mergeCell ref="L28:M28"/>
    <mergeCell ref="N28:O28"/>
    <mergeCell ref="BF27:BG27"/>
    <mergeCell ref="BK27:BL27"/>
    <mergeCell ref="BM27:BN27"/>
    <mergeCell ref="BO27:BP27"/>
    <mergeCell ref="BQ27:BR27"/>
    <mergeCell ref="BU27:BV27"/>
    <mergeCell ref="AT27:AU27"/>
    <mergeCell ref="AV27:AW27"/>
    <mergeCell ref="AX27:AY27"/>
    <mergeCell ref="AZ27:BA27"/>
    <mergeCell ref="BB27:BC27"/>
    <mergeCell ref="BD27:BE27"/>
    <mergeCell ref="AE27:AF27"/>
    <mergeCell ref="AG27:AH27"/>
    <mergeCell ref="AI27:AJ27"/>
    <mergeCell ref="AK27:AL27"/>
    <mergeCell ref="AM27:AN27"/>
    <mergeCell ref="AR27:AS27"/>
    <mergeCell ref="P27:Q27"/>
    <mergeCell ref="R27:S27"/>
    <mergeCell ref="T27:U27"/>
    <mergeCell ref="Y27:Z27"/>
    <mergeCell ref="AA27:AB27"/>
    <mergeCell ref="AC27:AD27"/>
    <mergeCell ref="D27:E27"/>
    <mergeCell ref="F27:G27"/>
    <mergeCell ref="H27:I27"/>
    <mergeCell ref="J27:K27"/>
    <mergeCell ref="L27:M27"/>
    <mergeCell ref="N27:O27"/>
    <mergeCell ref="BF26:BG26"/>
    <mergeCell ref="BK26:BL26"/>
    <mergeCell ref="BM26:BN26"/>
    <mergeCell ref="BO26:BP26"/>
    <mergeCell ref="BQ26:BR26"/>
    <mergeCell ref="BU26:BV26"/>
    <mergeCell ref="AT26:AU26"/>
    <mergeCell ref="AV26:AW26"/>
    <mergeCell ref="AX26:AY26"/>
    <mergeCell ref="AZ26:BA26"/>
    <mergeCell ref="BB26:BC26"/>
    <mergeCell ref="BD26:BE26"/>
    <mergeCell ref="AE26:AF26"/>
    <mergeCell ref="AG26:AH26"/>
    <mergeCell ref="AI26:AJ26"/>
    <mergeCell ref="AK26:AL26"/>
    <mergeCell ref="AM26:AN26"/>
    <mergeCell ref="AR26:AS26"/>
    <mergeCell ref="P26:Q26"/>
    <mergeCell ref="R26:S26"/>
    <mergeCell ref="T26:U26"/>
    <mergeCell ref="Y26:Z26"/>
    <mergeCell ref="AA26:AB26"/>
    <mergeCell ref="AC26:AD26"/>
    <mergeCell ref="D26:E26"/>
    <mergeCell ref="F26:G26"/>
    <mergeCell ref="H26:I26"/>
    <mergeCell ref="J26:K26"/>
    <mergeCell ref="L26:M26"/>
    <mergeCell ref="N26:O26"/>
    <mergeCell ref="BF25:BG25"/>
    <mergeCell ref="BK25:BL25"/>
    <mergeCell ref="BM25:BN25"/>
    <mergeCell ref="AE25:AF25"/>
    <mergeCell ref="AG25:AH25"/>
    <mergeCell ref="AI25:AJ25"/>
    <mergeCell ref="AK25:AL25"/>
    <mergeCell ref="AM25:AN25"/>
    <mergeCell ref="AR25:AS25"/>
    <mergeCell ref="P25:Q25"/>
    <mergeCell ref="R25:S25"/>
    <mergeCell ref="T25:U25"/>
    <mergeCell ref="Y25:Z25"/>
    <mergeCell ref="AA25:AB25"/>
    <mergeCell ref="AC25:AD25"/>
    <mergeCell ref="D25:E25"/>
    <mergeCell ref="F25:G25"/>
    <mergeCell ref="H25:I25"/>
    <mergeCell ref="BO25:BP25"/>
    <mergeCell ref="BQ25:BR25"/>
    <mergeCell ref="BU25:BV25"/>
    <mergeCell ref="AT25:AU25"/>
    <mergeCell ref="AV25:AW25"/>
    <mergeCell ref="AX25:AY25"/>
    <mergeCell ref="AZ25:BA25"/>
    <mergeCell ref="BB25:BC25"/>
    <mergeCell ref="BD25:BE25"/>
    <mergeCell ref="J25:K25"/>
    <mergeCell ref="L25:M25"/>
    <mergeCell ref="N25:O25"/>
    <mergeCell ref="BF24:BG24"/>
    <mergeCell ref="BK24:BL24"/>
    <mergeCell ref="BM24:BN24"/>
    <mergeCell ref="BO24:BP24"/>
    <mergeCell ref="BQ24:BR24"/>
    <mergeCell ref="BU24:BV24"/>
    <mergeCell ref="AT24:AU24"/>
    <mergeCell ref="AV24:AW24"/>
    <mergeCell ref="AX24:AY24"/>
    <mergeCell ref="AZ24:BA24"/>
    <mergeCell ref="BB24:BC24"/>
    <mergeCell ref="BD24:BE24"/>
    <mergeCell ref="AE24:AF24"/>
    <mergeCell ref="AG24:AH24"/>
    <mergeCell ref="AI24:AJ24"/>
    <mergeCell ref="AK24:AL24"/>
    <mergeCell ref="AM24:AN24"/>
    <mergeCell ref="AR24:AS24"/>
    <mergeCell ref="P24:Q24"/>
    <mergeCell ref="R24:S24"/>
    <mergeCell ref="T24:U24"/>
    <mergeCell ref="Y24:Z24"/>
    <mergeCell ref="AA24:AB24"/>
    <mergeCell ref="AC24:AD24"/>
    <mergeCell ref="D24:E24"/>
    <mergeCell ref="F24:G24"/>
    <mergeCell ref="H24:I24"/>
    <mergeCell ref="J24:K24"/>
    <mergeCell ref="L24:M24"/>
    <mergeCell ref="N24:O24"/>
    <mergeCell ref="BF23:BG23"/>
    <mergeCell ref="BK23:BL23"/>
    <mergeCell ref="BM23:BN23"/>
    <mergeCell ref="BO23:BP23"/>
    <mergeCell ref="BQ23:BR23"/>
    <mergeCell ref="BU23:BV23"/>
    <mergeCell ref="AT23:AU23"/>
    <mergeCell ref="AV23:AW23"/>
    <mergeCell ref="AX23:AY23"/>
    <mergeCell ref="AZ23:BA23"/>
    <mergeCell ref="BB23:BC23"/>
    <mergeCell ref="BD23:BE23"/>
    <mergeCell ref="AE23:AF23"/>
    <mergeCell ref="AG23:AH23"/>
    <mergeCell ref="AI23:AJ23"/>
    <mergeCell ref="AK23:AL23"/>
    <mergeCell ref="AM23:AN23"/>
    <mergeCell ref="AR23:AS23"/>
    <mergeCell ref="P23:Q23"/>
    <mergeCell ref="R23:S23"/>
    <mergeCell ref="T23:U23"/>
    <mergeCell ref="Y23:Z23"/>
    <mergeCell ref="AA23:AB23"/>
    <mergeCell ref="AC23:AD23"/>
    <mergeCell ref="D23:E23"/>
    <mergeCell ref="F23:G23"/>
    <mergeCell ref="H23:I23"/>
    <mergeCell ref="J23:K23"/>
    <mergeCell ref="L23:M23"/>
    <mergeCell ref="N23:O23"/>
    <mergeCell ref="BF22:BG22"/>
    <mergeCell ref="BK22:BL22"/>
    <mergeCell ref="BM22:BN22"/>
    <mergeCell ref="AE22:AF22"/>
    <mergeCell ref="AG22:AH22"/>
    <mergeCell ref="AI22:AJ22"/>
    <mergeCell ref="AK22:AL22"/>
    <mergeCell ref="AM22:AN22"/>
    <mergeCell ref="AR22:AS22"/>
    <mergeCell ref="P22:Q22"/>
    <mergeCell ref="R22:S22"/>
    <mergeCell ref="T22:U22"/>
    <mergeCell ref="Y22:Z22"/>
    <mergeCell ref="AA22:AB22"/>
    <mergeCell ref="AC22:AD22"/>
    <mergeCell ref="D22:E22"/>
    <mergeCell ref="F22:G22"/>
    <mergeCell ref="H22:I22"/>
    <mergeCell ref="BO22:BP22"/>
    <mergeCell ref="BQ22:BR22"/>
    <mergeCell ref="BU22:BV22"/>
    <mergeCell ref="AT22:AU22"/>
    <mergeCell ref="AV22:AW22"/>
    <mergeCell ref="AX22:AY22"/>
    <mergeCell ref="AZ22:BA22"/>
    <mergeCell ref="BB22:BC22"/>
    <mergeCell ref="BD22:BE22"/>
    <mergeCell ref="J22:K22"/>
    <mergeCell ref="L22:M22"/>
    <mergeCell ref="N22:O22"/>
    <mergeCell ref="BF21:BG21"/>
    <mergeCell ref="BK21:BL21"/>
    <mergeCell ref="BM21:BN21"/>
    <mergeCell ref="BO21:BP21"/>
    <mergeCell ref="BQ21:BR21"/>
    <mergeCell ref="BU21:BV21"/>
    <mergeCell ref="AT21:AU21"/>
    <mergeCell ref="AV21:AW21"/>
    <mergeCell ref="AX21:AY21"/>
    <mergeCell ref="AZ21:BA21"/>
    <mergeCell ref="BB21:BC21"/>
    <mergeCell ref="BD21:BE21"/>
    <mergeCell ref="AE21:AF21"/>
    <mergeCell ref="AG21:AH21"/>
    <mergeCell ref="AI21:AJ21"/>
    <mergeCell ref="AK21:AL21"/>
    <mergeCell ref="AM21:AN21"/>
    <mergeCell ref="AR21:AS21"/>
    <mergeCell ref="P21:Q21"/>
    <mergeCell ref="R21:S21"/>
    <mergeCell ref="T21:U21"/>
    <mergeCell ref="Y21:Z21"/>
    <mergeCell ref="AA21:AB21"/>
    <mergeCell ref="AC21:AD21"/>
    <mergeCell ref="D21:E21"/>
    <mergeCell ref="F21:G21"/>
    <mergeCell ref="H21:I21"/>
    <mergeCell ref="J21:K21"/>
    <mergeCell ref="L21:M21"/>
    <mergeCell ref="N21:O21"/>
    <mergeCell ref="BF20:BG20"/>
    <mergeCell ref="BK20:BL20"/>
    <mergeCell ref="BM20:BN20"/>
    <mergeCell ref="BO20:BP20"/>
    <mergeCell ref="BQ20:BR20"/>
    <mergeCell ref="BU20:BV20"/>
    <mergeCell ref="AT20:AU20"/>
    <mergeCell ref="AV20:AW20"/>
    <mergeCell ref="AX20:AY20"/>
    <mergeCell ref="AZ20:BA20"/>
    <mergeCell ref="BB20:BC20"/>
    <mergeCell ref="BD20:BE20"/>
    <mergeCell ref="AE20:AF20"/>
    <mergeCell ref="AG20:AH20"/>
    <mergeCell ref="AI20:AJ20"/>
    <mergeCell ref="AK20:AL20"/>
    <mergeCell ref="AM20:AN20"/>
    <mergeCell ref="AR20:AS20"/>
    <mergeCell ref="P20:Q20"/>
    <mergeCell ref="R20:S20"/>
    <mergeCell ref="T20:U20"/>
    <mergeCell ref="Y20:Z20"/>
    <mergeCell ref="AA20:AB20"/>
    <mergeCell ref="AC20:AD20"/>
    <mergeCell ref="BK19:BL19"/>
    <mergeCell ref="BM19:BN19"/>
    <mergeCell ref="BO19:BP19"/>
    <mergeCell ref="BU19:BV19"/>
    <mergeCell ref="D20:E20"/>
    <mergeCell ref="F20:G20"/>
    <mergeCell ref="H20:I20"/>
    <mergeCell ref="J20:K20"/>
    <mergeCell ref="L20:M20"/>
    <mergeCell ref="N20:O20"/>
    <mergeCell ref="AV19:AW19"/>
    <mergeCell ref="AX19:AY19"/>
    <mergeCell ref="AZ19:BA19"/>
    <mergeCell ref="BB19:BC19"/>
    <mergeCell ref="BD19:BE19"/>
    <mergeCell ref="BF19:BG19"/>
    <mergeCell ref="AG19:AH19"/>
    <mergeCell ref="AI19:AJ19"/>
    <mergeCell ref="AK19:AL19"/>
    <mergeCell ref="AM19:AN19"/>
    <mergeCell ref="AR19:AS19"/>
    <mergeCell ref="AT19:AU19"/>
    <mergeCell ref="P19:Q19"/>
    <mergeCell ref="R19:S19"/>
    <mergeCell ref="T19:U19"/>
    <mergeCell ref="AA19:AB19"/>
    <mergeCell ref="AC19:AD19"/>
    <mergeCell ref="AE19:AF19"/>
    <mergeCell ref="BM1:BN1"/>
    <mergeCell ref="BO1:BP1"/>
    <mergeCell ref="BQ1:BR1"/>
    <mergeCell ref="BU1:BV1"/>
    <mergeCell ref="D19:E19"/>
    <mergeCell ref="F19:G19"/>
    <mergeCell ref="H19:I19"/>
    <mergeCell ref="J19:K19"/>
    <mergeCell ref="L19:M19"/>
    <mergeCell ref="N19:O19"/>
    <mergeCell ref="AZ1:BA1"/>
    <mergeCell ref="BB1:BC1"/>
    <mergeCell ref="BD1:BE1"/>
    <mergeCell ref="BF1:BG1"/>
    <mergeCell ref="BI1:BJ2"/>
    <mergeCell ref="BK1:BL1"/>
    <mergeCell ref="AM1:AN1"/>
    <mergeCell ref="AP1:AQ2"/>
    <mergeCell ref="AR1:AS1"/>
    <mergeCell ref="AT1:AU1"/>
    <mergeCell ref="B1:C2"/>
    <mergeCell ref="D1:E1"/>
    <mergeCell ref="F1:G1"/>
    <mergeCell ref="H1:I1"/>
    <mergeCell ref="J1:K1"/>
    <mergeCell ref="L1:M1"/>
    <mergeCell ref="AV1:AW1"/>
    <mergeCell ref="AX1:AY1"/>
    <mergeCell ref="AA1:AB1"/>
    <mergeCell ref="AC1:AD1"/>
    <mergeCell ref="AE1:AF1"/>
    <mergeCell ref="AG1:AH1"/>
    <mergeCell ref="AI1:AJ1"/>
    <mergeCell ref="AK1:AL1"/>
    <mergeCell ref="N1:O1"/>
    <mergeCell ref="P1:Q1"/>
    <mergeCell ref="R1:S1"/>
    <mergeCell ref="T1:U1"/>
    <mergeCell ref="W1:X2"/>
    <mergeCell ref="Y1:Z1"/>
  </mergeCells>
  <printOptions horizontalCentered="1" verticalCentered="1"/>
  <pageMargins left="0.25" right="0.25" top="0.75" bottom="0.75" header="0.3" footer="0.3"/>
  <pageSetup orientation="portrait" r:id="rId1"/>
  <headerFooter>
    <oddHeader>&amp;CLEAD PROGRAM FISCAL YEAR PROGRAM BUDGET
11-2-15</oddHeader>
    <oddFooter>&amp;L&amp;D&amp;R&amp;P</oddFooter>
  </headerFooter>
  <colBreaks count="3" manualBreakCount="3">
    <brk id="21" max="1048575" man="1"/>
    <brk id="40" max="1048575" man="1"/>
    <brk id="5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2"/>
  <sheetViews>
    <sheetView zoomScale="85" zoomScaleNormal="85" zoomScaleSheetLayoutView="85" workbookViewId="0">
      <selection activeCell="B141" sqref="B141:G162"/>
    </sheetView>
  </sheetViews>
  <sheetFormatPr defaultColWidth="9.33203125" defaultRowHeight="11.25" x14ac:dyDescent="0.2"/>
  <cols>
    <col min="1" max="1" width="2.33203125" style="300" customWidth="1"/>
    <col min="2" max="2" width="2.83203125" style="300" customWidth="1"/>
    <col min="3" max="3" width="33" style="300" customWidth="1"/>
    <col min="4" max="4" width="15.6640625" style="300" customWidth="1"/>
    <col min="5" max="5" width="14.83203125" style="300" customWidth="1"/>
    <col min="6" max="6" width="19.5" style="300" customWidth="1"/>
    <col min="7" max="7" width="3" style="300" customWidth="1"/>
    <col min="8" max="9" width="2.6640625" style="300" customWidth="1"/>
    <col min="10" max="10" width="29.1640625" style="300" bestFit="1" customWidth="1"/>
    <col min="11" max="11" width="17" style="300" customWidth="1"/>
    <col min="12" max="12" width="11" style="300" bestFit="1" customWidth="1"/>
    <col min="13" max="13" width="49.33203125" style="300" bestFit="1" customWidth="1"/>
    <col min="14" max="16384" width="9.33203125" style="300"/>
  </cols>
  <sheetData>
    <row r="1" spans="1:13" ht="8.25" customHeight="1" thickBot="1" x14ac:dyDescent="0.25">
      <c r="A1" s="299"/>
      <c r="B1" s="299"/>
      <c r="C1" s="299"/>
      <c r="D1" s="299"/>
      <c r="E1" s="299"/>
      <c r="F1" s="299"/>
      <c r="G1" s="299"/>
      <c r="H1" s="299"/>
    </row>
    <row r="2" spans="1:13" ht="19.5" thickBot="1" x14ac:dyDescent="0.35">
      <c r="A2" s="299"/>
      <c r="B2" s="678" t="s">
        <v>680</v>
      </c>
      <c r="C2" s="679"/>
      <c r="D2" s="679"/>
      <c r="E2" s="679"/>
      <c r="F2" s="679"/>
      <c r="G2" s="680"/>
      <c r="H2" s="299"/>
      <c r="J2" s="666" t="s">
        <v>395</v>
      </c>
      <c r="K2" s="667"/>
      <c r="L2" s="667"/>
      <c r="M2" s="668"/>
    </row>
    <row r="3" spans="1:13" ht="16.5" thickBot="1" x14ac:dyDescent="0.3">
      <c r="A3" s="299"/>
      <c r="B3" s="669"/>
      <c r="C3" s="670"/>
      <c r="D3" s="670"/>
      <c r="E3" s="670"/>
      <c r="F3" s="670"/>
      <c r="G3" s="671"/>
      <c r="H3" s="299"/>
      <c r="J3" s="303"/>
      <c r="K3" s="304" t="s">
        <v>396</v>
      </c>
      <c r="L3" s="304" t="s">
        <v>397</v>
      </c>
      <c r="M3" s="305" t="s">
        <v>398</v>
      </c>
    </row>
    <row r="4" spans="1:13" ht="15.75" thickBot="1" x14ac:dyDescent="0.3">
      <c r="A4" s="299"/>
      <c r="B4" s="301"/>
      <c r="C4" s="26"/>
      <c r="D4" s="681"/>
      <c r="E4" s="681"/>
      <c r="F4" s="26"/>
      <c r="G4" s="302"/>
      <c r="H4" s="299"/>
      <c r="J4" s="308" t="s">
        <v>399</v>
      </c>
      <c r="K4" s="309"/>
      <c r="L4" s="309"/>
      <c r="M4" s="310"/>
    </row>
    <row r="5" spans="1:13" ht="15.75" thickBot="1" x14ac:dyDescent="0.3">
      <c r="A5" s="299"/>
      <c r="B5" s="306"/>
      <c r="C5" s="672" t="s">
        <v>413</v>
      </c>
      <c r="D5" s="673"/>
      <c r="E5" s="673"/>
      <c r="F5" s="674"/>
      <c r="G5" s="307"/>
      <c r="H5" s="299"/>
      <c r="J5" s="324" t="s">
        <v>675</v>
      </c>
      <c r="K5" s="313">
        <f>'Pivot Tables'!$D$63</f>
        <v>60744.090744757777</v>
      </c>
      <c r="L5" s="313">
        <v>64000</v>
      </c>
      <c r="M5" s="310" t="s">
        <v>676</v>
      </c>
    </row>
    <row r="6" spans="1:13" ht="15" x14ac:dyDescent="0.25">
      <c r="A6" s="299"/>
      <c r="B6" s="306"/>
      <c r="C6" s="311"/>
      <c r="D6" s="27" t="s">
        <v>400</v>
      </c>
      <c r="E6" s="27" t="s">
        <v>321</v>
      </c>
      <c r="F6" s="28" t="s">
        <v>188</v>
      </c>
      <c r="G6" s="307"/>
      <c r="H6" s="299"/>
      <c r="J6" s="324" t="s">
        <v>692</v>
      </c>
      <c r="K6" s="343" t="s">
        <v>677</v>
      </c>
      <c r="L6" s="313">
        <v>43500</v>
      </c>
      <c r="M6" s="310" t="s">
        <v>676</v>
      </c>
    </row>
    <row r="7" spans="1:13" ht="15" x14ac:dyDescent="0.25">
      <c r="A7" s="299"/>
      <c r="B7" s="306"/>
      <c r="C7" s="29" t="s">
        <v>354</v>
      </c>
      <c r="D7" s="314">
        <f>L5</f>
        <v>64000</v>
      </c>
      <c r="E7" s="315">
        <v>1</v>
      </c>
      <c r="F7" s="316">
        <f>D7*E7</f>
        <v>64000</v>
      </c>
      <c r="G7" s="307"/>
      <c r="H7" s="299"/>
      <c r="J7" s="324"/>
      <c r="K7" s="343"/>
      <c r="L7" s="313"/>
      <c r="M7" s="310"/>
    </row>
    <row r="8" spans="1:13" ht="15" x14ac:dyDescent="0.25">
      <c r="A8" s="299"/>
      <c r="B8" s="306"/>
      <c r="C8" s="30" t="s">
        <v>692</v>
      </c>
      <c r="D8" s="316">
        <f>L6</f>
        <v>43500</v>
      </c>
      <c r="E8" s="317">
        <v>2.75</v>
      </c>
      <c r="F8" s="316">
        <f>D8*E8</f>
        <v>119625</v>
      </c>
      <c r="G8" s="307"/>
      <c r="H8" s="299"/>
      <c r="J8" s="324"/>
      <c r="K8" s="343"/>
      <c r="L8" s="313"/>
      <c r="M8" s="310"/>
    </row>
    <row r="9" spans="1:13" ht="15" x14ac:dyDescent="0.25">
      <c r="A9" s="299"/>
      <c r="B9" s="306"/>
      <c r="C9" s="30"/>
      <c r="D9" s="316"/>
      <c r="E9" s="317"/>
      <c r="F9" s="316">
        <f t="shared" ref="F9:F10" si="0">D9*E9</f>
        <v>0</v>
      </c>
      <c r="G9" s="307"/>
      <c r="H9" s="299"/>
      <c r="J9" s="320" t="s">
        <v>401</v>
      </c>
      <c r="K9" s="321"/>
      <c r="L9" s="322"/>
      <c r="M9" s="310"/>
    </row>
    <row r="10" spans="1:13" ht="15" x14ac:dyDescent="0.25">
      <c r="A10" s="299"/>
      <c r="B10" s="306"/>
      <c r="C10" s="30"/>
      <c r="D10" s="316"/>
      <c r="E10" s="317"/>
      <c r="F10" s="316">
        <f t="shared" si="0"/>
        <v>0</v>
      </c>
      <c r="G10" s="307"/>
      <c r="H10" s="299"/>
      <c r="J10" s="324" t="s">
        <v>403</v>
      </c>
      <c r="K10" s="325">
        <f>E14</f>
        <v>0.21709999999999999</v>
      </c>
      <c r="L10" s="325">
        <f>K10</f>
        <v>0.21709999999999999</v>
      </c>
      <c r="M10" s="310" t="s">
        <v>666</v>
      </c>
    </row>
    <row r="11" spans="1:13" ht="15" x14ac:dyDescent="0.25">
      <c r="A11" s="299"/>
      <c r="B11" s="306"/>
      <c r="C11" s="30"/>
      <c r="D11" s="318"/>
      <c r="E11" s="319"/>
      <c r="F11" s="318"/>
      <c r="G11" s="307"/>
      <c r="H11" s="299"/>
      <c r="J11" s="312" t="s">
        <v>404</v>
      </c>
      <c r="K11" s="313">
        <f>Expenditures!I82</f>
        <v>1259.6238999188233</v>
      </c>
      <c r="L11" s="313">
        <f>K11</f>
        <v>1259.6238999188233</v>
      </c>
      <c r="M11" s="310" t="s">
        <v>673</v>
      </c>
    </row>
    <row r="12" spans="1:13" ht="15" x14ac:dyDescent="0.25">
      <c r="A12" s="299"/>
      <c r="B12" s="306"/>
      <c r="C12" s="31" t="s">
        <v>402</v>
      </c>
      <c r="D12" s="31"/>
      <c r="E12" s="32">
        <f>SUM(E7:E10)</f>
        <v>3.75</v>
      </c>
      <c r="F12" s="33">
        <f>SUM(F7:F10)</f>
        <v>183625</v>
      </c>
      <c r="G12" s="307"/>
      <c r="H12" s="299"/>
      <c r="J12" s="312" t="s">
        <v>406</v>
      </c>
      <c r="K12" s="313">
        <f>Expenditures!K38</f>
        <v>138.58773707652284</v>
      </c>
      <c r="L12" s="313">
        <f>E17</f>
        <v>150</v>
      </c>
      <c r="M12" s="310" t="s">
        <v>676</v>
      </c>
    </row>
    <row r="13" spans="1:13" ht="12.75" x14ac:dyDescent="0.2">
      <c r="A13" s="299"/>
      <c r="B13" s="306"/>
      <c r="C13" s="323"/>
      <c r="D13" s="323"/>
      <c r="E13" s="323"/>
      <c r="F13" s="323"/>
      <c r="G13" s="307"/>
      <c r="H13" s="299"/>
      <c r="J13" s="312" t="s">
        <v>407</v>
      </c>
      <c r="K13" s="313">
        <f>E18</f>
        <v>1455.5223570213632</v>
      </c>
      <c r="L13" s="313">
        <f>K13</f>
        <v>1455.5223570213632</v>
      </c>
      <c r="M13" s="310" t="s">
        <v>650</v>
      </c>
    </row>
    <row r="14" spans="1:13" ht="15" x14ac:dyDescent="0.25">
      <c r="A14" s="299"/>
      <c r="B14" s="306"/>
      <c r="C14" s="34" t="s">
        <v>403</v>
      </c>
      <c r="D14" s="323"/>
      <c r="E14" s="35">
        <v>0.21709999999999999</v>
      </c>
      <c r="F14" s="36">
        <f>F12*E14</f>
        <v>39864.987499999996</v>
      </c>
      <c r="G14" s="307"/>
      <c r="H14" s="299"/>
      <c r="J14" s="312" t="s">
        <v>665</v>
      </c>
      <c r="K14" s="313">
        <f>Expenditures!H38</f>
        <v>1073.6266850790851</v>
      </c>
      <c r="L14" s="313">
        <f>E19</f>
        <v>500</v>
      </c>
      <c r="M14" s="310" t="s">
        <v>676</v>
      </c>
    </row>
    <row r="15" spans="1:13" ht="12.75" x14ac:dyDescent="0.2">
      <c r="A15" s="299"/>
      <c r="B15" s="306"/>
      <c r="C15" s="323"/>
      <c r="D15" s="323"/>
      <c r="E15" s="323"/>
      <c r="F15" s="326"/>
      <c r="G15" s="307"/>
      <c r="H15" s="299"/>
      <c r="J15" s="312" t="s">
        <v>409</v>
      </c>
      <c r="K15" s="330">
        <f>'Pivot Tables'!F42</f>
        <v>0.1122464585580565</v>
      </c>
      <c r="L15" s="330">
        <f>E21</f>
        <v>0.12</v>
      </c>
      <c r="M15" s="310" t="s">
        <v>393</v>
      </c>
    </row>
    <row r="16" spans="1:13" ht="15.75" thickBot="1" x14ac:dyDescent="0.3">
      <c r="A16" s="299"/>
      <c r="B16" s="306"/>
      <c r="C16" s="31" t="s">
        <v>405</v>
      </c>
      <c r="D16" s="274"/>
      <c r="E16" s="274"/>
      <c r="F16" s="37">
        <f>F12+F14</f>
        <v>223489.98749999999</v>
      </c>
      <c r="G16" s="307"/>
      <c r="H16" s="299"/>
      <c r="J16" s="341" t="s">
        <v>410</v>
      </c>
      <c r="K16" s="342">
        <f>E23</f>
        <v>4.3768475255077849E-2</v>
      </c>
      <c r="L16" s="342">
        <f>K16</f>
        <v>4.3768475255077849E-2</v>
      </c>
      <c r="M16" s="331" t="s">
        <v>667</v>
      </c>
    </row>
    <row r="17" spans="1:12" ht="15" x14ac:dyDescent="0.25">
      <c r="A17" s="299"/>
      <c r="B17" s="306"/>
      <c r="C17" s="34" t="s">
        <v>406</v>
      </c>
      <c r="D17" s="323"/>
      <c r="E17" s="39">
        <v>150</v>
      </c>
      <c r="F17" s="38">
        <f>E17*E12</f>
        <v>562.5</v>
      </c>
      <c r="G17" s="307"/>
      <c r="H17" s="299"/>
    </row>
    <row r="18" spans="1:12" ht="15" x14ac:dyDescent="0.25">
      <c r="A18" s="299"/>
      <c r="B18" s="327"/>
      <c r="C18" s="298" t="s">
        <v>407</v>
      </c>
      <c r="D18" s="323"/>
      <c r="E18" s="39">
        <f>Expenditures!$J$38</f>
        <v>1455.5223570213632</v>
      </c>
      <c r="F18" s="38">
        <f>E18*SUM(E8:E10)</f>
        <v>4002.6864818087488</v>
      </c>
      <c r="G18" s="329"/>
      <c r="H18" s="299"/>
    </row>
    <row r="19" spans="1:12" ht="15" x14ac:dyDescent="0.25">
      <c r="A19" s="299"/>
      <c r="B19" s="306"/>
      <c r="C19" s="34" t="s">
        <v>408</v>
      </c>
      <c r="D19" s="323"/>
      <c r="E19" s="39">
        <v>500</v>
      </c>
      <c r="F19" s="40">
        <f>E19*E12</f>
        <v>1875</v>
      </c>
      <c r="G19" s="307"/>
      <c r="H19" s="299"/>
    </row>
    <row r="20" spans="1:12" ht="15" x14ac:dyDescent="0.25">
      <c r="A20" s="299"/>
      <c r="B20" s="306"/>
      <c r="C20" s="31" t="s">
        <v>411</v>
      </c>
      <c r="D20" s="274"/>
      <c r="E20" s="274"/>
      <c r="F20" s="38">
        <f>SUM(F16:F19)</f>
        <v>229930.17398180874</v>
      </c>
      <c r="G20" s="307"/>
      <c r="H20" s="299"/>
      <c r="I20" s="338"/>
      <c r="J20" s="338"/>
      <c r="K20" s="338"/>
      <c r="L20" s="338"/>
    </row>
    <row r="21" spans="1:12" ht="15.75" thickBot="1" x14ac:dyDescent="0.3">
      <c r="A21" s="299"/>
      <c r="B21" s="306"/>
      <c r="C21" s="41" t="s">
        <v>412</v>
      </c>
      <c r="D21" s="332"/>
      <c r="E21" s="42">
        <f>'Pivot Tables'!$H$42</f>
        <v>0.12</v>
      </c>
      <c r="F21" s="275">
        <f>F20*E21</f>
        <v>27591.620877817048</v>
      </c>
      <c r="G21" s="307"/>
      <c r="H21" s="299"/>
      <c r="I21" s="338"/>
      <c r="J21" s="338"/>
      <c r="K21" s="338"/>
      <c r="L21" s="338"/>
    </row>
    <row r="22" spans="1:12" ht="15.75" thickTop="1" x14ac:dyDescent="0.25">
      <c r="A22" s="299"/>
      <c r="B22" s="306"/>
      <c r="C22" s="34" t="s">
        <v>678</v>
      </c>
      <c r="D22" s="34"/>
      <c r="E22" s="34"/>
      <c r="F22" s="43">
        <f>SUM(F20:F21)</f>
        <v>257521.79485962578</v>
      </c>
      <c r="G22" s="307"/>
      <c r="H22" s="299"/>
      <c r="I22" s="339"/>
      <c r="J22" s="340"/>
      <c r="K22" s="340"/>
      <c r="L22" s="339"/>
    </row>
    <row r="23" spans="1:12" ht="15.75" thickBot="1" x14ac:dyDescent="0.3">
      <c r="A23" s="299"/>
      <c r="B23" s="306"/>
      <c r="C23" s="44" t="s">
        <v>679</v>
      </c>
      <c r="D23" s="323"/>
      <c r="E23" s="35">
        <f>CAF!BE24</f>
        <v>4.3768475255077849E-2</v>
      </c>
      <c r="F23" s="43">
        <f>(F22+(F22*E23))</f>
        <v>268793.13116558257</v>
      </c>
      <c r="G23" s="307"/>
      <c r="H23" s="299"/>
      <c r="I23" s="338"/>
      <c r="J23" s="338"/>
      <c r="K23" s="338"/>
      <c r="L23" s="338"/>
    </row>
    <row r="24" spans="1:12" ht="15.75" thickBot="1" x14ac:dyDescent="0.3">
      <c r="A24" s="299"/>
      <c r="B24" s="327"/>
      <c r="C24" s="44" t="s">
        <v>664</v>
      </c>
      <c r="D24" s="328"/>
      <c r="E24" s="328"/>
      <c r="F24" s="273">
        <f>F23/12</f>
        <v>22399.427597131882</v>
      </c>
      <c r="G24" s="329"/>
      <c r="H24" s="299"/>
    </row>
    <row r="25" spans="1:12" ht="9.75" customHeight="1" thickBot="1" x14ac:dyDescent="0.25">
      <c r="A25" s="299"/>
      <c r="B25" s="682"/>
      <c r="C25" s="683"/>
      <c r="D25" s="683"/>
      <c r="E25" s="683"/>
      <c r="F25" s="683"/>
      <c r="G25" s="335"/>
      <c r="H25" s="299"/>
    </row>
    <row r="26" spans="1:12" ht="12" thickBot="1" x14ac:dyDescent="0.25"/>
    <row r="27" spans="1:12" ht="16.5" thickBot="1" x14ac:dyDescent="0.3">
      <c r="B27" s="669"/>
      <c r="C27" s="670"/>
      <c r="D27" s="670"/>
      <c r="E27" s="670"/>
      <c r="F27" s="670"/>
      <c r="G27" s="671"/>
    </row>
    <row r="28" spans="1:12" ht="15.75" thickBot="1" x14ac:dyDescent="0.3">
      <c r="B28" s="306"/>
      <c r="C28" s="672" t="s">
        <v>414</v>
      </c>
      <c r="D28" s="673"/>
      <c r="E28" s="673"/>
      <c r="F28" s="674"/>
      <c r="G28" s="307"/>
    </row>
    <row r="29" spans="1:12" ht="15" x14ac:dyDescent="0.25">
      <c r="B29" s="306"/>
      <c r="C29" s="311"/>
      <c r="D29" s="27" t="s">
        <v>400</v>
      </c>
      <c r="E29" s="27" t="s">
        <v>321</v>
      </c>
      <c r="F29" s="28" t="s">
        <v>188</v>
      </c>
      <c r="G29" s="307"/>
    </row>
    <row r="30" spans="1:12" ht="15" x14ac:dyDescent="0.25">
      <c r="B30" s="306"/>
      <c r="C30" s="29" t="s">
        <v>354</v>
      </c>
      <c r="D30" s="314">
        <f>L5</f>
        <v>64000</v>
      </c>
      <c r="E30" s="315">
        <v>1.1499999999999999</v>
      </c>
      <c r="F30" s="316">
        <f>D30*E30</f>
        <v>73600</v>
      </c>
      <c r="G30" s="307"/>
    </row>
    <row r="31" spans="1:12" ht="15" x14ac:dyDescent="0.25">
      <c r="B31" s="306"/>
      <c r="C31" s="30" t="s">
        <v>692</v>
      </c>
      <c r="D31" s="316">
        <f>L6</f>
        <v>43500</v>
      </c>
      <c r="E31" s="317">
        <v>3.45</v>
      </c>
      <c r="F31" s="316">
        <f t="shared" ref="F31" si="1">D31*E31</f>
        <v>150075</v>
      </c>
      <c r="G31" s="307"/>
    </row>
    <row r="32" spans="1:12" ht="15" x14ac:dyDescent="0.25">
      <c r="B32" s="306"/>
      <c r="C32" s="30"/>
      <c r="D32" s="316"/>
      <c r="E32" s="317"/>
      <c r="F32" s="316"/>
      <c r="G32" s="307"/>
    </row>
    <row r="33" spans="2:7" ht="15" x14ac:dyDescent="0.25">
      <c r="B33" s="306"/>
      <c r="C33" s="30"/>
      <c r="D33" s="316"/>
      <c r="E33" s="317"/>
      <c r="F33" s="316"/>
      <c r="G33" s="307"/>
    </row>
    <row r="34" spans="2:7" x14ac:dyDescent="0.2">
      <c r="B34" s="327"/>
      <c r="C34" s="328"/>
      <c r="D34" s="328"/>
      <c r="E34" s="328"/>
      <c r="F34" s="328"/>
      <c r="G34" s="329"/>
    </row>
    <row r="35" spans="2:7" ht="15" x14ac:dyDescent="0.25">
      <c r="B35" s="306"/>
      <c r="C35" s="31" t="s">
        <v>402</v>
      </c>
      <c r="D35" s="31"/>
      <c r="E35" s="32">
        <f>SUM(E30:E33)</f>
        <v>4.5999999999999996</v>
      </c>
      <c r="F35" s="33">
        <f>SUM(F30:F33)</f>
        <v>223675</v>
      </c>
      <c r="G35" s="307"/>
    </row>
    <row r="36" spans="2:7" ht="12.75" x14ac:dyDescent="0.2">
      <c r="B36" s="306"/>
      <c r="C36" s="323"/>
      <c r="D36" s="323"/>
      <c r="E36" s="323"/>
      <c r="F36" s="323"/>
      <c r="G36" s="307"/>
    </row>
    <row r="37" spans="2:7" ht="15" x14ac:dyDescent="0.25">
      <c r="B37" s="306"/>
      <c r="C37" s="34" t="s">
        <v>403</v>
      </c>
      <c r="D37" s="323"/>
      <c r="E37" s="35">
        <v>0.21709999999999999</v>
      </c>
      <c r="F37" s="36">
        <f>F35*E37</f>
        <v>48559.842499999999</v>
      </c>
      <c r="G37" s="307"/>
    </row>
    <row r="38" spans="2:7" ht="12.75" x14ac:dyDescent="0.2">
      <c r="B38" s="306"/>
      <c r="C38" s="323"/>
      <c r="D38" s="323"/>
      <c r="E38" s="323"/>
      <c r="F38" s="326"/>
      <c r="G38" s="307"/>
    </row>
    <row r="39" spans="2:7" ht="15" x14ac:dyDescent="0.25">
      <c r="B39" s="306"/>
      <c r="C39" s="31" t="s">
        <v>405</v>
      </c>
      <c r="D39" s="274"/>
      <c r="E39" s="274"/>
      <c r="F39" s="37">
        <f>F35+F37</f>
        <v>272234.84250000003</v>
      </c>
      <c r="G39" s="307"/>
    </row>
    <row r="40" spans="2:7" ht="15" x14ac:dyDescent="0.25">
      <c r="B40" s="327"/>
      <c r="C40" s="34" t="s">
        <v>406</v>
      </c>
      <c r="D40" s="323"/>
      <c r="E40" s="39">
        <v>150</v>
      </c>
      <c r="F40" s="38">
        <f>E40*E35</f>
        <v>690</v>
      </c>
      <c r="G40" s="329"/>
    </row>
    <row r="41" spans="2:7" ht="15" x14ac:dyDescent="0.25">
      <c r="B41" s="327"/>
      <c r="C41" s="298" t="s">
        <v>407</v>
      </c>
      <c r="D41" s="323"/>
      <c r="E41" s="39">
        <f>Expenditures!$J$38</f>
        <v>1455.5223570213632</v>
      </c>
      <c r="F41" s="38">
        <f>E41*SUM(E31:E33)</f>
        <v>5021.5521317237035</v>
      </c>
      <c r="G41" s="329"/>
    </row>
    <row r="42" spans="2:7" ht="15" x14ac:dyDescent="0.25">
      <c r="B42" s="306"/>
      <c r="C42" s="34" t="s">
        <v>408</v>
      </c>
      <c r="D42" s="323"/>
      <c r="E42" s="39">
        <v>500</v>
      </c>
      <c r="F42" s="40">
        <f>E42*E35</f>
        <v>2300</v>
      </c>
      <c r="G42" s="307"/>
    </row>
    <row r="43" spans="2:7" ht="15" x14ac:dyDescent="0.25">
      <c r="B43" s="306"/>
      <c r="C43" s="31" t="s">
        <v>411</v>
      </c>
      <c r="D43" s="274"/>
      <c r="E43" s="274"/>
      <c r="F43" s="38">
        <f>SUM(F39:F42)</f>
        <v>280246.39463172376</v>
      </c>
      <c r="G43" s="307"/>
    </row>
    <row r="44" spans="2:7" ht="15.75" thickBot="1" x14ac:dyDescent="0.3">
      <c r="B44" s="306"/>
      <c r="C44" s="41" t="s">
        <v>412</v>
      </c>
      <c r="D44" s="332"/>
      <c r="E44" s="42">
        <f>'Pivot Tables'!$H$42</f>
        <v>0.12</v>
      </c>
      <c r="F44" s="275">
        <f>F43*E44</f>
        <v>33629.567355806852</v>
      </c>
      <c r="G44" s="307"/>
    </row>
    <row r="45" spans="2:7" ht="15.75" thickTop="1" x14ac:dyDescent="0.25">
      <c r="B45" s="306"/>
      <c r="C45" s="34" t="s">
        <v>678</v>
      </c>
      <c r="D45" s="34"/>
      <c r="E45" s="34"/>
      <c r="F45" s="43">
        <f>SUM(F43:F44)</f>
        <v>313875.96198753058</v>
      </c>
      <c r="G45" s="307"/>
    </row>
    <row r="46" spans="2:7" ht="15.75" thickBot="1" x14ac:dyDescent="0.3">
      <c r="B46" s="306"/>
      <c r="C46" s="44" t="s">
        <v>679</v>
      </c>
      <c r="D46" s="323"/>
      <c r="E46" s="35">
        <f>CAF!BE24</f>
        <v>4.3768475255077849E-2</v>
      </c>
      <c r="F46" s="43">
        <f>(F45+(F45*E46))</f>
        <v>327613.83426294557</v>
      </c>
      <c r="G46" s="307"/>
    </row>
    <row r="47" spans="2:7" ht="15.75" thickBot="1" x14ac:dyDescent="0.3">
      <c r="B47" s="327"/>
      <c r="C47" s="44" t="s">
        <v>664</v>
      </c>
      <c r="D47" s="328"/>
      <c r="E47" s="328"/>
      <c r="F47" s="273">
        <f>F46/12</f>
        <v>27301.152855245466</v>
      </c>
      <c r="G47" s="329"/>
    </row>
    <row r="48" spans="2:7" ht="7.5" customHeight="1" thickBot="1" x14ac:dyDescent="0.3">
      <c r="B48" s="333"/>
      <c r="C48" s="45"/>
      <c r="D48" s="334"/>
      <c r="E48" s="334"/>
      <c r="F48" s="46"/>
      <c r="G48" s="335"/>
    </row>
    <row r="49" spans="2:7" ht="7.5" customHeight="1" thickBot="1" x14ac:dyDescent="0.3">
      <c r="B49" s="323"/>
      <c r="C49" s="44"/>
      <c r="D49" s="323"/>
      <c r="E49" s="323"/>
      <c r="F49" s="377"/>
      <c r="G49" s="323"/>
    </row>
    <row r="50" spans="2:7" ht="15.75" thickBot="1" x14ac:dyDescent="0.3">
      <c r="B50" s="323"/>
      <c r="C50" s="672" t="s">
        <v>415</v>
      </c>
      <c r="D50" s="673"/>
      <c r="E50" s="673"/>
      <c r="F50" s="674"/>
      <c r="G50" s="307"/>
    </row>
    <row r="51" spans="2:7" ht="15" x14ac:dyDescent="0.25">
      <c r="B51" s="323"/>
      <c r="C51" s="311"/>
      <c r="D51" s="27" t="s">
        <v>400</v>
      </c>
      <c r="E51" s="27" t="s">
        <v>321</v>
      </c>
      <c r="F51" s="28" t="s">
        <v>188</v>
      </c>
      <c r="G51" s="307"/>
    </row>
    <row r="52" spans="2:7" ht="15" x14ac:dyDescent="0.25">
      <c r="B52" s="323"/>
      <c r="C52" s="29" t="s">
        <v>354</v>
      </c>
      <c r="D52" s="314">
        <f>L5</f>
        <v>64000</v>
      </c>
      <c r="E52" s="315">
        <v>1.3</v>
      </c>
      <c r="F52" s="316">
        <f>D52*E52</f>
        <v>83200</v>
      </c>
      <c r="G52" s="307"/>
    </row>
    <row r="53" spans="2:7" ht="15" x14ac:dyDescent="0.25">
      <c r="B53" s="323"/>
      <c r="C53" s="30" t="s">
        <v>692</v>
      </c>
      <c r="D53" s="316">
        <f>L6</f>
        <v>43500</v>
      </c>
      <c r="E53" s="317">
        <v>4.0999999999999996</v>
      </c>
      <c r="F53" s="316">
        <f t="shared" ref="F53" si="2">D53*E53</f>
        <v>178349.99999999997</v>
      </c>
      <c r="G53" s="307"/>
    </row>
    <row r="54" spans="2:7" ht="15" x14ac:dyDescent="0.25">
      <c r="B54" s="323"/>
      <c r="C54" s="30"/>
      <c r="D54" s="316"/>
      <c r="E54" s="317"/>
      <c r="F54" s="316"/>
      <c r="G54" s="307"/>
    </row>
    <row r="55" spans="2:7" ht="15" x14ac:dyDescent="0.25">
      <c r="B55" s="323"/>
      <c r="C55" s="30"/>
      <c r="D55" s="316"/>
      <c r="E55" s="317"/>
      <c r="F55" s="316"/>
      <c r="G55" s="307"/>
    </row>
    <row r="56" spans="2:7" ht="12.75" x14ac:dyDescent="0.2">
      <c r="B56" s="323"/>
      <c r="C56" s="328"/>
      <c r="D56" s="328"/>
      <c r="E56" s="328"/>
      <c r="F56" s="328"/>
      <c r="G56" s="329"/>
    </row>
    <row r="57" spans="2:7" ht="15" x14ac:dyDescent="0.25">
      <c r="B57" s="323"/>
      <c r="C57" s="31" t="s">
        <v>402</v>
      </c>
      <c r="D57" s="31"/>
      <c r="E57" s="32">
        <f>SUM(E52:E55)</f>
        <v>5.3999999999999995</v>
      </c>
      <c r="F57" s="33">
        <f>SUM(F52:F55)</f>
        <v>261549.99999999997</v>
      </c>
      <c r="G57" s="307"/>
    </row>
    <row r="58" spans="2:7" ht="12.75" x14ac:dyDescent="0.2">
      <c r="B58" s="323"/>
      <c r="C58" s="323"/>
      <c r="D58" s="323"/>
      <c r="E58" s="323"/>
      <c r="F58" s="323"/>
      <c r="G58" s="307"/>
    </row>
    <row r="59" spans="2:7" ht="15" x14ac:dyDescent="0.25">
      <c r="B59" s="323"/>
      <c r="C59" s="34" t="s">
        <v>403</v>
      </c>
      <c r="D59" s="323"/>
      <c r="E59" s="35">
        <v>0.21709999999999999</v>
      </c>
      <c r="F59" s="36">
        <f>F57*E59</f>
        <v>56782.50499999999</v>
      </c>
      <c r="G59" s="307"/>
    </row>
    <row r="60" spans="2:7" ht="12.75" x14ac:dyDescent="0.2">
      <c r="B60" s="323"/>
      <c r="C60" s="323"/>
      <c r="D60" s="323"/>
      <c r="E60" s="323"/>
      <c r="F60" s="326"/>
      <c r="G60" s="307"/>
    </row>
    <row r="61" spans="2:7" ht="15" x14ac:dyDescent="0.25">
      <c r="B61" s="323"/>
      <c r="C61" s="31" t="s">
        <v>405</v>
      </c>
      <c r="D61" s="274"/>
      <c r="E61" s="274"/>
      <c r="F61" s="37">
        <f>F57+F59</f>
        <v>318332.50499999995</v>
      </c>
      <c r="G61" s="307"/>
    </row>
    <row r="62" spans="2:7" ht="15" x14ac:dyDescent="0.25">
      <c r="B62" s="323"/>
      <c r="C62" s="34" t="s">
        <v>406</v>
      </c>
      <c r="D62" s="323"/>
      <c r="E62" s="39">
        <v>150</v>
      </c>
      <c r="F62" s="38">
        <f>E62*E57</f>
        <v>809.99999999999989</v>
      </c>
      <c r="G62" s="329"/>
    </row>
    <row r="63" spans="2:7" ht="15" x14ac:dyDescent="0.25">
      <c r="B63" s="323"/>
      <c r="C63" s="298" t="s">
        <v>407</v>
      </c>
      <c r="D63" s="323"/>
      <c r="E63" s="39">
        <f>Expenditures!$J$38</f>
        <v>1455.5223570213632</v>
      </c>
      <c r="F63" s="38">
        <f>E63*SUM(E53:E55)</f>
        <v>5967.6416637875882</v>
      </c>
      <c r="G63" s="329"/>
    </row>
    <row r="64" spans="2:7" ht="15" x14ac:dyDescent="0.25">
      <c r="B64" s="323"/>
      <c r="C64" s="34" t="s">
        <v>408</v>
      </c>
      <c r="D64" s="323"/>
      <c r="E64" s="39">
        <v>500</v>
      </c>
      <c r="F64" s="40">
        <f>E64*E57</f>
        <v>2699.9999999999995</v>
      </c>
      <c r="G64" s="307"/>
    </row>
    <row r="65" spans="2:7" ht="15" x14ac:dyDescent="0.25">
      <c r="B65" s="323"/>
      <c r="C65" s="31" t="s">
        <v>411</v>
      </c>
      <c r="D65" s="274"/>
      <c r="E65" s="274"/>
      <c r="F65" s="38">
        <f>SUM(F61:F64)</f>
        <v>327810.14666378754</v>
      </c>
      <c r="G65" s="307"/>
    </row>
    <row r="66" spans="2:7" ht="15.75" thickBot="1" x14ac:dyDescent="0.3">
      <c r="B66" s="323"/>
      <c r="C66" s="41" t="s">
        <v>412</v>
      </c>
      <c r="D66" s="332"/>
      <c r="E66" s="42">
        <f>'Pivot Tables'!$H$42</f>
        <v>0.12</v>
      </c>
      <c r="F66" s="275">
        <f>F65*E66</f>
        <v>39337.217599654505</v>
      </c>
      <c r="G66" s="307"/>
    </row>
    <row r="67" spans="2:7" ht="15.75" thickTop="1" x14ac:dyDescent="0.25">
      <c r="B67" s="323"/>
      <c r="C67" s="34" t="s">
        <v>678</v>
      </c>
      <c r="D67" s="34"/>
      <c r="E67" s="34"/>
      <c r="F67" s="43">
        <f>SUM(F65:F66)</f>
        <v>367147.36426344205</v>
      </c>
      <c r="G67" s="307"/>
    </row>
    <row r="68" spans="2:7" ht="15.75" thickBot="1" x14ac:dyDescent="0.3">
      <c r="B68" s="323"/>
      <c r="C68" s="44" t="s">
        <v>679</v>
      </c>
      <c r="D68" s="323"/>
      <c r="E68" s="35">
        <f>E46</f>
        <v>4.3768475255077849E-2</v>
      </c>
      <c r="F68" s="43">
        <f>(F67+(F67*E68))</f>
        <v>383216.84459117358</v>
      </c>
      <c r="G68" s="307"/>
    </row>
    <row r="69" spans="2:7" ht="15.75" thickBot="1" x14ac:dyDescent="0.3">
      <c r="B69" s="323"/>
      <c r="C69" s="44" t="s">
        <v>664</v>
      </c>
      <c r="D69" s="328"/>
      <c r="E69" s="328"/>
      <c r="F69" s="273">
        <f>F68/12</f>
        <v>31934.737049264466</v>
      </c>
      <c r="G69" s="329"/>
    </row>
    <row r="70" spans="2:7" ht="15.75" thickBot="1" x14ac:dyDescent="0.3">
      <c r="B70" s="323"/>
      <c r="C70" s="45"/>
      <c r="D70" s="334"/>
      <c r="E70" s="334"/>
      <c r="F70" s="46"/>
      <c r="G70" s="335"/>
    </row>
    <row r="71" spans="2:7" ht="7.5" customHeight="1" thickBot="1" x14ac:dyDescent="0.3">
      <c r="B71" s="323"/>
      <c r="C71" s="44"/>
      <c r="D71" s="323"/>
      <c r="E71" s="323"/>
      <c r="F71" s="377"/>
      <c r="G71" s="323"/>
    </row>
    <row r="72" spans="2:7" ht="15.75" hidden="1" thickBot="1" x14ac:dyDescent="0.3">
      <c r="B72" s="323"/>
      <c r="C72" s="672" t="s">
        <v>669</v>
      </c>
      <c r="D72" s="673"/>
      <c r="E72" s="673"/>
      <c r="F72" s="674"/>
      <c r="G72" s="307"/>
    </row>
    <row r="73" spans="2:7" ht="15" hidden="1" x14ac:dyDescent="0.25">
      <c r="B73" s="323"/>
      <c r="C73" s="311"/>
      <c r="D73" s="27" t="s">
        <v>400</v>
      </c>
      <c r="E73" s="27" t="s">
        <v>321</v>
      </c>
      <c r="F73" s="28" t="s">
        <v>188</v>
      </c>
      <c r="G73" s="307"/>
    </row>
    <row r="74" spans="2:7" ht="15" hidden="1" x14ac:dyDescent="0.25">
      <c r="B74" s="323"/>
      <c r="C74" s="29" t="s">
        <v>354</v>
      </c>
      <c r="D74" s="314">
        <f>'Pivot Tables'!$F$59</f>
        <v>62928.713417484811</v>
      </c>
      <c r="E74" s="315">
        <v>1.25</v>
      </c>
      <c r="F74" s="316">
        <f>D74*E74</f>
        <v>78660.891771856011</v>
      </c>
      <c r="G74" s="307"/>
    </row>
    <row r="75" spans="2:7" ht="15" hidden="1" x14ac:dyDescent="0.25">
      <c r="B75" s="323"/>
      <c r="C75" s="30" t="s">
        <v>692</v>
      </c>
      <c r="D75" s="316">
        <f>L28</f>
        <v>0</v>
      </c>
      <c r="E75" s="317">
        <v>5</v>
      </c>
      <c r="F75" s="316">
        <f t="shared" ref="F75" si="3">D75*E75</f>
        <v>0</v>
      </c>
      <c r="G75" s="307"/>
    </row>
    <row r="76" spans="2:7" ht="15" hidden="1" x14ac:dyDescent="0.25">
      <c r="B76" s="323"/>
      <c r="C76" s="30"/>
      <c r="D76" s="316"/>
      <c r="E76" s="317"/>
      <c r="F76" s="316"/>
      <c r="G76" s="307"/>
    </row>
    <row r="77" spans="2:7" ht="15" hidden="1" x14ac:dyDescent="0.25">
      <c r="B77" s="323"/>
      <c r="C77" s="30"/>
      <c r="D77" s="316"/>
      <c r="E77" s="317"/>
      <c r="F77" s="316"/>
      <c r="G77" s="307"/>
    </row>
    <row r="78" spans="2:7" ht="12.75" hidden="1" x14ac:dyDescent="0.2">
      <c r="B78" s="323"/>
      <c r="C78" s="328"/>
      <c r="D78" s="328"/>
      <c r="E78" s="328"/>
      <c r="F78" s="328"/>
      <c r="G78" s="329"/>
    </row>
    <row r="79" spans="2:7" ht="15" hidden="1" x14ac:dyDescent="0.25">
      <c r="B79" s="323"/>
      <c r="C79" s="31" t="s">
        <v>402</v>
      </c>
      <c r="D79" s="31"/>
      <c r="E79" s="32">
        <f>SUM(E74:E77)</f>
        <v>6.25</v>
      </c>
      <c r="F79" s="33">
        <f>SUM(F74:F77)</f>
        <v>78660.891771856011</v>
      </c>
      <c r="G79" s="307"/>
    </row>
    <row r="80" spans="2:7" ht="12.75" hidden="1" x14ac:dyDescent="0.2">
      <c r="B80" s="323"/>
      <c r="C80" s="323"/>
      <c r="D80" s="323"/>
      <c r="E80" s="323"/>
      <c r="F80" s="323"/>
      <c r="G80" s="307"/>
    </row>
    <row r="81" spans="2:7" ht="15" hidden="1" x14ac:dyDescent="0.25">
      <c r="B81" s="323"/>
      <c r="C81" s="34" t="s">
        <v>403</v>
      </c>
      <c r="D81" s="323"/>
      <c r="E81" s="35">
        <v>0.21709999999999999</v>
      </c>
      <c r="F81" s="36">
        <f>F79*E81</f>
        <v>17077.27960366994</v>
      </c>
      <c r="G81" s="307"/>
    </row>
    <row r="82" spans="2:7" ht="12.75" hidden="1" x14ac:dyDescent="0.2">
      <c r="B82" s="323"/>
      <c r="C82" s="323"/>
      <c r="D82" s="323"/>
      <c r="E82" s="323"/>
      <c r="F82" s="326"/>
      <c r="G82" s="307"/>
    </row>
    <row r="83" spans="2:7" ht="15" hidden="1" x14ac:dyDescent="0.25">
      <c r="B83" s="323"/>
      <c r="C83" s="31" t="s">
        <v>405</v>
      </c>
      <c r="D83" s="274"/>
      <c r="E83" s="274"/>
      <c r="F83" s="37">
        <f>F79+F81</f>
        <v>95738.171375525955</v>
      </c>
      <c r="G83" s="307"/>
    </row>
    <row r="84" spans="2:7" ht="15" hidden="1" x14ac:dyDescent="0.25">
      <c r="B84" s="323"/>
      <c r="C84" s="34" t="s">
        <v>406</v>
      </c>
      <c r="D84" s="323"/>
      <c r="E84" s="39">
        <v>150</v>
      </c>
      <c r="F84" s="38">
        <f>E84*E79</f>
        <v>937.5</v>
      </c>
      <c r="G84" s="329"/>
    </row>
    <row r="85" spans="2:7" ht="15" hidden="1" x14ac:dyDescent="0.25">
      <c r="B85" s="323"/>
      <c r="C85" s="298" t="s">
        <v>407</v>
      </c>
      <c r="D85" s="323"/>
      <c r="E85" s="39">
        <f>Expenditures!$J$38</f>
        <v>1455.5223570213632</v>
      </c>
      <c r="F85" s="38">
        <f>E85*SUM(E75:E77)</f>
        <v>7277.6117851068157</v>
      </c>
      <c r="G85" s="329"/>
    </row>
    <row r="86" spans="2:7" ht="15" hidden="1" x14ac:dyDescent="0.25">
      <c r="B86" s="323"/>
      <c r="C86" s="34" t="s">
        <v>408</v>
      </c>
      <c r="D86" s="323"/>
      <c r="E86" s="39">
        <v>500</v>
      </c>
      <c r="F86" s="40">
        <f>E86*E79</f>
        <v>3125</v>
      </c>
      <c r="G86" s="307"/>
    </row>
    <row r="87" spans="2:7" ht="15" hidden="1" x14ac:dyDescent="0.25">
      <c r="B87" s="323"/>
      <c r="C87" s="31" t="s">
        <v>411</v>
      </c>
      <c r="D87" s="274"/>
      <c r="E87" s="274"/>
      <c r="F87" s="38">
        <f>SUM(F83:F86)</f>
        <v>107078.28316063277</v>
      </c>
      <c r="G87" s="307"/>
    </row>
    <row r="88" spans="2:7" ht="15.75" hidden="1" thickBot="1" x14ac:dyDescent="0.3">
      <c r="B88" s="323"/>
      <c r="C88" s="41" t="s">
        <v>412</v>
      </c>
      <c r="D88" s="332"/>
      <c r="E88" s="42">
        <f>'Pivot Tables'!$H$42</f>
        <v>0.12</v>
      </c>
      <c r="F88" s="275">
        <f>F87*E88</f>
        <v>12849.393979275932</v>
      </c>
      <c r="G88" s="307"/>
    </row>
    <row r="89" spans="2:7" ht="15.75" hidden="1" thickTop="1" x14ac:dyDescent="0.25">
      <c r="B89" s="323"/>
      <c r="C89" s="34" t="s">
        <v>678</v>
      </c>
      <c r="D89" s="34"/>
      <c r="E89" s="34"/>
      <c r="F89" s="43">
        <f>SUM(F87:F88)</f>
        <v>119927.6771399087</v>
      </c>
      <c r="G89" s="307"/>
    </row>
    <row r="90" spans="2:7" ht="15.75" hidden="1" thickBot="1" x14ac:dyDescent="0.3">
      <c r="B90" s="323"/>
      <c r="C90" s="44" t="s">
        <v>679</v>
      </c>
      <c r="D90" s="323"/>
      <c r="E90" s="35">
        <f>E68</f>
        <v>4.3768475255077849E-2</v>
      </c>
      <c r="F90" s="43">
        <f>(F89+(F89*E90))</f>
        <v>125176.72870920577</v>
      </c>
      <c r="G90" s="307"/>
    </row>
    <row r="91" spans="2:7" ht="15.75" hidden="1" thickBot="1" x14ac:dyDescent="0.3">
      <c r="B91" s="323"/>
      <c r="C91" s="44" t="s">
        <v>664</v>
      </c>
      <c r="D91" s="328"/>
      <c r="E91" s="328"/>
      <c r="F91" s="273">
        <f>F90/12</f>
        <v>10431.394059100481</v>
      </c>
      <c r="G91" s="329"/>
    </row>
    <row r="92" spans="2:7" ht="15.75" hidden="1" thickBot="1" x14ac:dyDescent="0.3">
      <c r="B92" s="323"/>
      <c r="C92" s="45"/>
      <c r="D92" s="334"/>
      <c r="E92" s="334"/>
      <c r="F92" s="46"/>
      <c r="G92" s="335"/>
    </row>
    <row r="93" spans="2:7" hidden="1" x14ac:dyDescent="0.2"/>
    <row r="94" spans="2:7" ht="16.5" thickBot="1" x14ac:dyDescent="0.3">
      <c r="B94" s="675"/>
      <c r="C94" s="676"/>
      <c r="D94" s="676"/>
      <c r="E94" s="676"/>
      <c r="F94" s="676"/>
      <c r="G94" s="677"/>
    </row>
    <row r="95" spans="2:7" ht="15.75" thickBot="1" x14ac:dyDescent="0.3">
      <c r="B95" s="306"/>
      <c r="C95" s="672" t="s">
        <v>690</v>
      </c>
      <c r="D95" s="673"/>
      <c r="E95" s="673"/>
      <c r="F95" s="674"/>
      <c r="G95" s="307"/>
    </row>
    <row r="96" spans="2:7" ht="15" x14ac:dyDescent="0.25">
      <c r="B96" s="306"/>
      <c r="C96" s="311"/>
      <c r="D96" s="27" t="s">
        <v>400</v>
      </c>
      <c r="E96" s="27" t="s">
        <v>321</v>
      </c>
      <c r="F96" s="28" t="s">
        <v>188</v>
      </c>
      <c r="G96" s="307"/>
    </row>
    <row r="97" spans="2:7" ht="15" x14ac:dyDescent="0.25">
      <c r="B97" s="306"/>
      <c r="C97" s="29" t="s">
        <v>354</v>
      </c>
      <c r="D97" s="314">
        <f>L5</f>
        <v>64000</v>
      </c>
      <c r="E97" s="315">
        <v>1.3</v>
      </c>
      <c r="F97" s="316">
        <f>D97*E97</f>
        <v>83200</v>
      </c>
      <c r="G97" s="307"/>
    </row>
    <row r="98" spans="2:7" ht="15" x14ac:dyDescent="0.25">
      <c r="B98" s="306"/>
      <c r="C98" s="30" t="s">
        <v>692</v>
      </c>
      <c r="D98" s="316">
        <f>L6</f>
        <v>43500</v>
      </c>
      <c r="E98" s="317">
        <v>4.7</v>
      </c>
      <c r="F98" s="316">
        <f t="shared" ref="F98" si="4">D98*E98</f>
        <v>204450</v>
      </c>
      <c r="G98" s="307"/>
    </row>
    <row r="99" spans="2:7" ht="15" x14ac:dyDescent="0.25">
      <c r="B99" s="306"/>
      <c r="C99" s="30"/>
      <c r="D99" s="316"/>
      <c r="E99" s="317"/>
      <c r="F99" s="316"/>
      <c r="G99" s="307"/>
    </row>
    <row r="100" spans="2:7" ht="15" x14ac:dyDescent="0.25">
      <c r="B100" s="306"/>
      <c r="C100" s="30"/>
      <c r="D100" s="316"/>
      <c r="E100" s="317"/>
      <c r="F100" s="316"/>
      <c r="G100" s="307"/>
    </row>
    <row r="101" spans="2:7" x14ac:dyDescent="0.2">
      <c r="B101" s="327"/>
      <c r="C101" s="328"/>
      <c r="D101" s="328"/>
      <c r="E101" s="328"/>
      <c r="F101" s="328"/>
      <c r="G101" s="329"/>
    </row>
    <row r="102" spans="2:7" ht="15" x14ac:dyDescent="0.25">
      <c r="B102" s="306"/>
      <c r="C102" s="31" t="s">
        <v>402</v>
      </c>
      <c r="D102" s="31"/>
      <c r="E102" s="32">
        <f>SUM(E97:E100)</f>
        <v>6</v>
      </c>
      <c r="F102" s="33">
        <f>SUM(F97:F100)</f>
        <v>287650</v>
      </c>
      <c r="G102" s="307"/>
    </row>
    <row r="103" spans="2:7" ht="12.75" x14ac:dyDescent="0.2">
      <c r="B103" s="306"/>
      <c r="C103" s="323"/>
      <c r="D103" s="323"/>
      <c r="E103" s="323"/>
      <c r="F103" s="323"/>
      <c r="G103" s="307"/>
    </row>
    <row r="104" spans="2:7" ht="15" x14ac:dyDescent="0.25">
      <c r="B104" s="306"/>
      <c r="C104" s="34" t="s">
        <v>403</v>
      </c>
      <c r="D104" s="323"/>
      <c r="E104" s="35">
        <v>0.21709999999999999</v>
      </c>
      <c r="F104" s="36">
        <f>F102*E104</f>
        <v>62448.814999999995</v>
      </c>
      <c r="G104" s="307"/>
    </row>
    <row r="105" spans="2:7" ht="12.75" x14ac:dyDescent="0.2">
      <c r="B105" s="306"/>
      <c r="C105" s="323"/>
      <c r="D105" s="323"/>
      <c r="E105" s="323"/>
      <c r="F105" s="326"/>
      <c r="G105" s="307"/>
    </row>
    <row r="106" spans="2:7" ht="15" x14ac:dyDescent="0.25">
      <c r="B106" s="306"/>
      <c r="C106" s="31" t="s">
        <v>405</v>
      </c>
      <c r="D106" s="274"/>
      <c r="E106" s="274"/>
      <c r="F106" s="37">
        <f>F102+F104</f>
        <v>350098.815</v>
      </c>
      <c r="G106" s="307"/>
    </row>
    <row r="107" spans="2:7" ht="15" x14ac:dyDescent="0.25">
      <c r="B107" s="327"/>
      <c r="C107" s="34" t="s">
        <v>406</v>
      </c>
      <c r="D107" s="323"/>
      <c r="E107" s="39">
        <v>150</v>
      </c>
      <c r="F107" s="38">
        <f>E107*E102</f>
        <v>900</v>
      </c>
      <c r="G107" s="329"/>
    </row>
    <row r="108" spans="2:7" ht="15" x14ac:dyDescent="0.25">
      <c r="B108" s="327"/>
      <c r="C108" s="298" t="s">
        <v>407</v>
      </c>
      <c r="D108" s="323"/>
      <c r="E108" s="39">
        <f>Expenditures!$J$38</f>
        <v>1455.5223570213632</v>
      </c>
      <c r="F108" s="38">
        <f>E108*SUM(E98:E100)</f>
        <v>6840.9550780004074</v>
      </c>
      <c r="G108" s="329"/>
    </row>
    <row r="109" spans="2:7" ht="15" x14ac:dyDescent="0.25">
      <c r="B109" s="306"/>
      <c r="C109" s="34" t="s">
        <v>408</v>
      </c>
      <c r="D109" s="323"/>
      <c r="E109" s="39">
        <v>500</v>
      </c>
      <c r="F109" s="40">
        <f>E109*E102</f>
        <v>3000</v>
      </c>
      <c r="G109" s="307"/>
    </row>
    <row r="110" spans="2:7" ht="15" x14ac:dyDescent="0.25">
      <c r="B110" s="306"/>
      <c r="C110" s="31" t="s">
        <v>411</v>
      </c>
      <c r="D110" s="274"/>
      <c r="E110" s="274"/>
      <c r="F110" s="38">
        <f>SUM(F106:F109)</f>
        <v>360839.77007800044</v>
      </c>
      <c r="G110" s="307"/>
    </row>
    <row r="111" spans="2:7" ht="15.75" thickBot="1" x14ac:dyDescent="0.3">
      <c r="B111" s="306"/>
      <c r="C111" s="41" t="s">
        <v>412</v>
      </c>
      <c r="D111" s="332"/>
      <c r="E111" s="42">
        <f>'Pivot Tables'!$H$42</f>
        <v>0.12</v>
      </c>
      <c r="F111" s="275">
        <f>F110*E111</f>
        <v>43300.772409360048</v>
      </c>
      <c r="G111" s="307"/>
    </row>
    <row r="112" spans="2:7" ht="15.75" thickTop="1" x14ac:dyDescent="0.25">
      <c r="B112" s="306"/>
      <c r="C112" s="34" t="s">
        <v>678</v>
      </c>
      <c r="D112" s="34"/>
      <c r="E112" s="34"/>
      <c r="F112" s="43">
        <f>SUM(F110:F111)</f>
        <v>404140.54248736048</v>
      </c>
      <c r="G112" s="307"/>
    </row>
    <row r="113" spans="2:7" ht="15.75" thickBot="1" x14ac:dyDescent="0.3">
      <c r="B113" s="306"/>
      <c r="C113" s="44" t="s">
        <v>679</v>
      </c>
      <c r="D113" s="323"/>
      <c r="E113" s="35">
        <f>L16</f>
        <v>4.3768475255077849E-2</v>
      </c>
      <c r="F113" s="43">
        <f>(F112+(F112*E113))</f>
        <v>421829.15782079223</v>
      </c>
      <c r="G113" s="307"/>
    </row>
    <row r="114" spans="2:7" ht="15.75" thickBot="1" x14ac:dyDescent="0.3">
      <c r="B114" s="327"/>
      <c r="C114" s="44" t="s">
        <v>664</v>
      </c>
      <c r="D114" s="328"/>
      <c r="E114" s="328"/>
      <c r="F114" s="273">
        <f>F113/12</f>
        <v>35152.429818399352</v>
      </c>
      <c r="G114" s="329"/>
    </row>
    <row r="115" spans="2:7" ht="15.75" thickBot="1" x14ac:dyDescent="0.3">
      <c r="B115" s="333"/>
      <c r="C115" s="45"/>
      <c r="D115" s="334"/>
      <c r="E115" s="334"/>
      <c r="F115" s="46"/>
      <c r="G115" s="335"/>
    </row>
    <row r="116" spans="2:7" ht="12" thickBot="1" x14ac:dyDescent="0.25"/>
    <row r="117" spans="2:7" ht="16.5" thickBot="1" x14ac:dyDescent="0.3">
      <c r="B117" s="669"/>
      <c r="C117" s="670"/>
      <c r="D117" s="670"/>
      <c r="E117" s="670"/>
      <c r="F117" s="670"/>
      <c r="G117" s="671"/>
    </row>
    <row r="118" spans="2:7" ht="15.75" thickBot="1" x14ac:dyDescent="0.3">
      <c r="B118" s="306"/>
      <c r="C118" s="672" t="s">
        <v>695</v>
      </c>
      <c r="D118" s="673"/>
      <c r="E118" s="673"/>
      <c r="F118" s="674"/>
      <c r="G118" s="307"/>
    </row>
    <row r="119" spans="2:7" ht="15" x14ac:dyDescent="0.25">
      <c r="B119" s="306"/>
      <c r="C119" s="311"/>
      <c r="D119" s="27" t="s">
        <v>400</v>
      </c>
      <c r="E119" s="27" t="s">
        <v>321</v>
      </c>
      <c r="F119" s="28" t="s">
        <v>188</v>
      </c>
      <c r="G119" s="307"/>
    </row>
    <row r="120" spans="2:7" ht="15" x14ac:dyDescent="0.25">
      <c r="B120" s="306"/>
      <c r="C120" s="29" t="s">
        <v>354</v>
      </c>
      <c r="D120" s="314">
        <f>L5</f>
        <v>64000</v>
      </c>
      <c r="E120" s="315">
        <v>1.75</v>
      </c>
      <c r="F120" s="316">
        <f>D120*E120</f>
        <v>112000</v>
      </c>
      <c r="G120" s="307"/>
    </row>
    <row r="121" spans="2:7" ht="15" x14ac:dyDescent="0.25">
      <c r="B121" s="306"/>
      <c r="C121" s="30" t="s">
        <v>692</v>
      </c>
      <c r="D121" s="316">
        <f>L6</f>
        <v>43500</v>
      </c>
      <c r="E121" s="317">
        <v>6.25</v>
      </c>
      <c r="F121" s="316">
        <f t="shared" ref="F121" si="5">D121*E121</f>
        <v>271875</v>
      </c>
      <c r="G121" s="307"/>
    </row>
    <row r="122" spans="2:7" ht="15" x14ac:dyDescent="0.25">
      <c r="B122" s="306"/>
      <c r="C122" s="30"/>
      <c r="D122" s="316"/>
      <c r="E122" s="317"/>
      <c r="F122" s="316"/>
      <c r="G122" s="307"/>
    </row>
    <row r="123" spans="2:7" ht="15" x14ac:dyDescent="0.25">
      <c r="B123" s="306"/>
      <c r="C123" s="30"/>
      <c r="D123" s="316"/>
      <c r="E123" s="317"/>
      <c r="F123" s="316"/>
      <c r="G123" s="307"/>
    </row>
    <row r="124" spans="2:7" x14ac:dyDescent="0.2">
      <c r="B124" s="327"/>
      <c r="C124" s="328"/>
      <c r="D124" s="328"/>
      <c r="E124" s="328"/>
      <c r="F124" s="328"/>
      <c r="G124" s="329"/>
    </row>
    <row r="125" spans="2:7" ht="15" x14ac:dyDescent="0.25">
      <c r="B125" s="306"/>
      <c r="C125" s="31" t="s">
        <v>402</v>
      </c>
      <c r="D125" s="31"/>
      <c r="E125" s="32">
        <f>SUM(E120:E123)</f>
        <v>8</v>
      </c>
      <c r="F125" s="33">
        <f>SUM(F120:F123)</f>
        <v>383875</v>
      </c>
      <c r="G125" s="307"/>
    </row>
    <row r="126" spans="2:7" ht="12.75" x14ac:dyDescent="0.2">
      <c r="B126" s="306"/>
      <c r="C126" s="323"/>
      <c r="D126" s="323"/>
      <c r="E126" s="323"/>
      <c r="F126" s="323"/>
      <c r="G126" s="307"/>
    </row>
    <row r="127" spans="2:7" ht="15" x14ac:dyDescent="0.25">
      <c r="B127" s="306"/>
      <c r="C127" s="34" t="s">
        <v>403</v>
      </c>
      <c r="D127" s="323"/>
      <c r="E127" s="35">
        <v>0.21709999999999999</v>
      </c>
      <c r="F127" s="36">
        <f>F125*E127</f>
        <v>83339.262499999997</v>
      </c>
      <c r="G127" s="307"/>
    </row>
    <row r="128" spans="2:7" ht="12.75" x14ac:dyDescent="0.2">
      <c r="B128" s="306"/>
      <c r="C128" s="323"/>
      <c r="D128" s="323"/>
      <c r="E128" s="323"/>
      <c r="F128" s="326"/>
      <c r="G128" s="307"/>
    </row>
    <row r="129" spans="2:7" ht="15" x14ac:dyDescent="0.25">
      <c r="B129" s="306"/>
      <c r="C129" s="31" t="s">
        <v>405</v>
      </c>
      <c r="D129" s="274"/>
      <c r="E129" s="274"/>
      <c r="F129" s="37">
        <f>F125+F127</f>
        <v>467214.26250000001</v>
      </c>
      <c r="G129" s="307"/>
    </row>
    <row r="130" spans="2:7" ht="15" x14ac:dyDescent="0.25">
      <c r="B130" s="327"/>
      <c r="C130" s="34" t="s">
        <v>406</v>
      </c>
      <c r="D130" s="323"/>
      <c r="E130" s="39">
        <v>150</v>
      </c>
      <c r="F130" s="38">
        <f>E130*E125</f>
        <v>1200</v>
      </c>
      <c r="G130" s="329"/>
    </row>
    <row r="131" spans="2:7" ht="15" x14ac:dyDescent="0.25">
      <c r="B131" s="327"/>
      <c r="C131" s="298" t="s">
        <v>407</v>
      </c>
      <c r="D131" s="323"/>
      <c r="E131" s="39">
        <f>Expenditures!$J$38</f>
        <v>1455.5223570213632</v>
      </c>
      <c r="F131" s="38">
        <f>E131*SUM(E121:E123)</f>
        <v>9097.0147313835205</v>
      </c>
      <c r="G131" s="329"/>
    </row>
    <row r="132" spans="2:7" ht="15" x14ac:dyDescent="0.25">
      <c r="B132" s="306"/>
      <c r="C132" s="34" t="s">
        <v>408</v>
      </c>
      <c r="D132" s="323"/>
      <c r="E132" s="39">
        <v>500</v>
      </c>
      <c r="F132" s="40">
        <f>E132*E125</f>
        <v>4000</v>
      </c>
      <c r="G132" s="307"/>
    </row>
    <row r="133" spans="2:7" ht="15" x14ac:dyDescent="0.25">
      <c r="B133" s="306"/>
      <c r="C133" s="31" t="s">
        <v>411</v>
      </c>
      <c r="D133" s="274"/>
      <c r="E133" s="274"/>
      <c r="F133" s="38">
        <f>SUM(F129:F132)</f>
        <v>481511.27723138354</v>
      </c>
      <c r="G133" s="307"/>
    </row>
    <row r="134" spans="2:7" ht="15.75" thickBot="1" x14ac:dyDescent="0.3">
      <c r="B134" s="306"/>
      <c r="C134" s="41" t="s">
        <v>412</v>
      </c>
      <c r="D134" s="332"/>
      <c r="E134" s="42">
        <f>'Pivot Tables'!$H$42</f>
        <v>0.12</v>
      </c>
      <c r="F134" s="275">
        <f>F133*E134</f>
        <v>57781.353267766026</v>
      </c>
      <c r="G134" s="307"/>
    </row>
    <row r="135" spans="2:7" ht="15.75" thickTop="1" x14ac:dyDescent="0.25">
      <c r="B135" s="306"/>
      <c r="C135" s="34" t="s">
        <v>678</v>
      </c>
      <c r="D135" s="34"/>
      <c r="E135" s="34"/>
      <c r="F135" s="43">
        <f>SUM(F133:F134)</f>
        <v>539292.63049914956</v>
      </c>
      <c r="G135" s="307"/>
    </row>
    <row r="136" spans="2:7" ht="15.75" thickBot="1" x14ac:dyDescent="0.3">
      <c r="B136" s="306"/>
      <c r="C136" s="44" t="s">
        <v>679</v>
      </c>
      <c r="D136" s="323"/>
      <c r="E136" s="35">
        <f>CAF!BE24</f>
        <v>4.3768475255077849E-2</v>
      </c>
      <c r="F136" s="43">
        <f>(F135+(F135*E136))</f>
        <v>562896.64665239747</v>
      </c>
      <c r="G136" s="307"/>
    </row>
    <row r="137" spans="2:7" ht="15.75" thickBot="1" x14ac:dyDescent="0.3">
      <c r="B137" s="327"/>
      <c r="C137" s="44" t="s">
        <v>664</v>
      </c>
      <c r="D137" s="328"/>
      <c r="E137" s="328"/>
      <c r="F137" s="273">
        <f>F136/12</f>
        <v>46908.053887699789</v>
      </c>
      <c r="G137" s="329"/>
    </row>
    <row r="138" spans="2:7" ht="7.5" customHeight="1" thickBot="1" x14ac:dyDescent="0.3">
      <c r="B138" s="333"/>
      <c r="C138" s="45"/>
      <c r="D138" s="334"/>
      <c r="E138" s="334"/>
      <c r="F138" s="46"/>
      <c r="G138" s="335"/>
    </row>
    <row r="139" spans="2:7" s="684" customFormat="1" ht="7.5" customHeight="1" x14ac:dyDescent="0.2"/>
    <row r="140" spans="2:7" ht="7.5" customHeight="1" thickBot="1" x14ac:dyDescent="0.25"/>
    <row r="141" spans="2:7" ht="16.5" thickBot="1" x14ac:dyDescent="0.3">
      <c r="B141" s="669"/>
      <c r="C141" s="670"/>
      <c r="D141" s="670"/>
      <c r="E141" s="670"/>
      <c r="F141" s="670"/>
      <c r="G141" s="671"/>
    </row>
    <row r="142" spans="2:7" ht="16.5" customHeight="1" thickBot="1" x14ac:dyDescent="0.3">
      <c r="B142" s="306"/>
      <c r="C142" s="672" t="s">
        <v>694</v>
      </c>
      <c r="D142" s="673"/>
      <c r="E142" s="673"/>
      <c r="F142" s="674"/>
      <c r="G142" s="307"/>
    </row>
    <row r="143" spans="2:7" ht="15.75" customHeight="1" x14ac:dyDescent="0.25">
      <c r="B143" s="306"/>
      <c r="C143" s="311"/>
      <c r="D143" s="27" t="s">
        <v>400</v>
      </c>
      <c r="E143" s="27" t="s">
        <v>321</v>
      </c>
      <c r="F143" s="28" t="s">
        <v>188</v>
      </c>
      <c r="G143" s="307"/>
    </row>
    <row r="144" spans="2:7" ht="15.75" customHeight="1" x14ac:dyDescent="0.25">
      <c r="B144" s="306"/>
      <c r="C144" s="29" t="s">
        <v>354</v>
      </c>
      <c r="D144" s="314">
        <f>L5</f>
        <v>64000</v>
      </c>
      <c r="E144" s="315">
        <v>2</v>
      </c>
      <c r="F144" s="316">
        <f>D144*E144</f>
        <v>128000</v>
      </c>
      <c r="G144" s="307"/>
    </row>
    <row r="145" spans="2:7" ht="16.5" customHeight="1" x14ac:dyDescent="0.25">
      <c r="B145" s="306"/>
      <c r="C145" s="30" t="s">
        <v>692</v>
      </c>
      <c r="D145" s="316">
        <f>L6</f>
        <v>43500</v>
      </c>
      <c r="E145" s="317">
        <v>8.75</v>
      </c>
      <c r="F145" s="316">
        <f t="shared" ref="F145" si="6">D145*E145</f>
        <v>380625</v>
      </c>
      <c r="G145" s="307"/>
    </row>
    <row r="146" spans="2:7" ht="16.5" customHeight="1" x14ac:dyDescent="0.25">
      <c r="B146" s="306"/>
      <c r="C146" s="30"/>
      <c r="D146" s="316"/>
      <c r="E146" s="317"/>
      <c r="F146" s="316"/>
      <c r="G146" s="307"/>
    </row>
    <row r="147" spans="2:7" ht="16.5" customHeight="1" x14ac:dyDescent="0.25">
      <c r="B147" s="306"/>
      <c r="C147" s="30"/>
      <c r="D147" s="316"/>
      <c r="E147" s="317"/>
      <c r="F147" s="316"/>
      <c r="G147" s="307"/>
    </row>
    <row r="148" spans="2:7" ht="12.75" customHeight="1" x14ac:dyDescent="0.25">
      <c r="B148" s="306"/>
      <c r="C148" s="30"/>
      <c r="D148" s="318"/>
      <c r="E148" s="319"/>
      <c r="F148" s="318"/>
      <c r="G148" s="307"/>
    </row>
    <row r="149" spans="2:7" ht="12.75" customHeight="1" x14ac:dyDescent="0.25">
      <c r="B149" s="306"/>
      <c r="C149" s="31" t="s">
        <v>402</v>
      </c>
      <c r="D149" s="31"/>
      <c r="E149" s="32">
        <f>SUM(E144:E147)</f>
        <v>10.75</v>
      </c>
      <c r="F149" s="33">
        <f>SUM(F144:F147)</f>
        <v>508625</v>
      </c>
      <c r="G149" s="307"/>
    </row>
    <row r="150" spans="2:7" ht="12.75" x14ac:dyDescent="0.2">
      <c r="B150" s="306"/>
      <c r="C150" s="323"/>
      <c r="D150" s="323"/>
      <c r="E150" s="323"/>
      <c r="F150" s="323"/>
      <c r="G150" s="307"/>
    </row>
    <row r="151" spans="2:7" ht="13.5" customHeight="1" x14ac:dyDescent="0.25">
      <c r="B151" s="306"/>
      <c r="C151" s="34" t="s">
        <v>403</v>
      </c>
      <c r="D151" s="323"/>
      <c r="E151" s="35">
        <v>0.21709999999999999</v>
      </c>
      <c r="F151" s="36">
        <f>F149*E151</f>
        <v>110422.48749999999</v>
      </c>
      <c r="G151" s="307"/>
    </row>
    <row r="152" spans="2:7" ht="12.75" x14ac:dyDescent="0.2">
      <c r="B152" s="306"/>
      <c r="C152" s="323"/>
      <c r="D152" s="323"/>
      <c r="E152" s="323"/>
      <c r="F152" s="326"/>
      <c r="G152" s="307"/>
    </row>
    <row r="153" spans="2:7" ht="19.5" customHeight="1" x14ac:dyDescent="0.25">
      <c r="B153" s="306"/>
      <c r="C153" s="31" t="s">
        <v>405</v>
      </c>
      <c r="D153" s="274"/>
      <c r="E153" s="274"/>
      <c r="F153" s="37">
        <f>F149+F151</f>
        <v>619047.48750000005</v>
      </c>
      <c r="G153" s="307"/>
    </row>
    <row r="154" spans="2:7" ht="12" customHeight="1" x14ac:dyDescent="0.25">
      <c r="B154" s="306"/>
      <c r="C154" s="34" t="s">
        <v>406</v>
      </c>
      <c r="D154" s="323"/>
      <c r="E154" s="39">
        <v>150</v>
      </c>
      <c r="F154" s="38">
        <f>E154*E149</f>
        <v>1612.5</v>
      </c>
      <c r="G154" s="307"/>
    </row>
    <row r="155" spans="2:7" ht="15.75" customHeight="1" x14ac:dyDescent="0.25">
      <c r="B155" s="327"/>
      <c r="C155" s="298" t="s">
        <v>407</v>
      </c>
      <c r="D155" s="323"/>
      <c r="E155" s="39">
        <f>Expenditures!$J$38</f>
        <v>1455.5223570213632</v>
      </c>
      <c r="F155" s="38">
        <f>E155*SUM(E145:E147)</f>
        <v>12735.820623936928</v>
      </c>
      <c r="G155" s="329"/>
    </row>
    <row r="156" spans="2:7" ht="15" x14ac:dyDescent="0.25">
      <c r="B156" s="306"/>
      <c r="C156" s="34" t="s">
        <v>408</v>
      </c>
      <c r="D156" s="323"/>
      <c r="E156" s="39">
        <v>500</v>
      </c>
      <c r="F156" s="40">
        <f>E156*E149</f>
        <v>5375</v>
      </c>
      <c r="G156" s="307"/>
    </row>
    <row r="157" spans="2:7" ht="18" customHeight="1" x14ac:dyDescent="0.25">
      <c r="B157" s="306"/>
      <c r="C157" s="31" t="s">
        <v>411</v>
      </c>
      <c r="D157" s="274"/>
      <c r="E157" s="274"/>
      <c r="F157" s="38">
        <f>SUM(F153:F156)</f>
        <v>638770.80812393699</v>
      </c>
      <c r="G157" s="307"/>
    </row>
    <row r="158" spans="2:7" ht="15.75" thickBot="1" x14ac:dyDescent="0.3">
      <c r="B158" s="306"/>
      <c r="C158" s="41" t="s">
        <v>412</v>
      </c>
      <c r="D158" s="332"/>
      <c r="E158" s="42">
        <f>'Pivot Tables'!$H$42</f>
        <v>0.12</v>
      </c>
      <c r="F158" s="275">
        <f>F157*E158</f>
        <v>76652.49697487244</v>
      </c>
      <c r="G158" s="307"/>
    </row>
    <row r="159" spans="2:7" ht="15.75" thickTop="1" x14ac:dyDescent="0.25">
      <c r="B159" s="306"/>
      <c r="C159" s="34" t="s">
        <v>678</v>
      </c>
      <c r="D159" s="34"/>
      <c r="E159" s="34"/>
      <c r="F159" s="43">
        <f>SUM(F157:F158)</f>
        <v>715423.30509880942</v>
      </c>
      <c r="G159" s="307"/>
    </row>
    <row r="160" spans="2:7" ht="15.75" thickBot="1" x14ac:dyDescent="0.3">
      <c r="B160" s="306"/>
      <c r="C160" s="44" t="s">
        <v>679</v>
      </c>
      <c r="D160" s="323"/>
      <c r="E160" s="35">
        <f>CAF!BE24</f>
        <v>4.3768475255077849E-2</v>
      </c>
      <c r="F160" s="43">
        <f>(F159+(F159*E160))</f>
        <v>746736.29232493264</v>
      </c>
      <c r="G160" s="307"/>
    </row>
    <row r="161" spans="2:7" ht="15.75" thickBot="1" x14ac:dyDescent="0.3">
      <c r="B161" s="327"/>
      <c r="C161" s="44" t="s">
        <v>664</v>
      </c>
      <c r="D161" s="328"/>
      <c r="E161" s="328"/>
      <c r="F161" s="273">
        <f>F160/12</f>
        <v>62228.024360411051</v>
      </c>
      <c r="G161" s="329"/>
    </row>
    <row r="162" spans="2:7" ht="9.75" customHeight="1" thickBot="1" x14ac:dyDescent="0.3">
      <c r="B162" s="333"/>
      <c r="C162" s="45"/>
      <c r="D162" s="334"/>
      <c r="E162" s="334"/>
      <c r="F162" s="46"/>
      <c r="G162" s="335"/>
    </row>
  </sheetData>
  <mergeCells count="17">
    <mergeCell ref="A139:XFD139"/>
    <mergeCell ref="C142:F142"/>
    <mergeCell ref="C28:F28"/>
    <mergeCell ref="C118:F118"/>
    <mergeCell ref="B117:G117"/>
    <mergeCell ref="B141:G141"/>
    <mergeCell ref="J2:M2"/>
    <mergeCell ref="B3:G3"/>
    <mergeCell ref="C72:F72"/>
    <mergeCell ref="B94:G94"/>
    <mergeCell ref="C95:F95"/>
    <mergeCell ref="B2:G2"/>
    <mergeCell ref="B27:G27"/>
    <mergeCell ref="C50:F50"/>
    <mergeCell ref="D4:E4"/>
    <mergeCell ref="C5:F5"/>
    <mergeCell ref="B25:F25"/>
  </mergeCells>
  <pageMargins left="0.7" right="0.7" top="0.75" bottom="0.75" header="0.3" footer="0.3"/>
  <pageSetup fitToHeight="0" orientation="portrait" r:id="rId1"/>
  <headerFooter>
    <oddHeader>&amp;LMay 12, 2016&amp;RDCF - FNLA DRAFT Rates</oddHeader>
    <oddFooter>&amp;LPublic Consulting Group, Inc.&amp;R&amp;P</oddFooter>
  </headerFooter>
  <rowBreaks count="1" manualBreakCount="1">
    <brk id="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view="pageBreakPreview" zoomScaleNormal="100" zoomScaleSheetLayoutView="100" workbookViewId="0">
      <selection activeCell="A6" sqref="A6"/>
    </sheetView>
  </sheetViews>
  <sheetFormatPr defaultColWidth="9.33203125" defaultRowHeight="11.25" x14ac:dyDescent="0.2"/>
  <cols>
    <col min="1" max="1" width="8.6640625" style="25" bestFit="1" customWidth="1"/>
    <col min="2" max="2" width="32.83203125" style="25" customWidth="1"/>
    <col min="3" max="3" width="13" style="271" customWidth="1"/>
    <col min="4" max="4" width="19" style="271" customWidth="1"/>
    <col min="5" max="5" width="20.5" style="270" customWidth="1"/>
    <col min="6" max="6" width="14.6640625" style="268" bestFit="1" customWidth="1"/>
    <col min="7" max="7" width="16" style="270" customWidth="1"/>
    <col min="8" max="8" width="13.83203125" style="269" customWidth="1"/>
    <col min="9" max="14" width="9.33203125" style="25"/>
    <col min="15" max="15" width="3.5" style="25" customWidth="1"/>
    <col min="16" max="16384" width="9.33203125" style="25"/>
  </cols>
  <sheetData>
    <row r="1" spans="1:10" s="265" customFormat="1" ht="34.9" customHeight="1" x14ac:dyDescent="0.2">
      <c r="A1" s="261" t="s">
        <v>686</v>
      </c>
      <c r="B1" s="261" t="s">
        <v>421</v>
      </c>
      <c r="C1" s="376" t="s">
        <v>688</v>
      </c>
      <c r="D1" s="336" t="s">
        <v>672</v>
      </c>
      <c r="E1" s="262" t="s">
        <v>661</v>
      </c>
      <c r="F1" s="261" t="s">
        <v>422</v>
      </c>
      <c r="G1" s="337" t="s">
        <v>674</v>
      </c>
      <c r="H1" s="381" t="s">
        <v>649</v>
      </c>
      <c r="I1" s="263" t="s">
        <v>681</v>
      </c>
    </row>
    <row r="2" spans="1:10" x14ac:dyDescent="0.2">
      <c r="A2" s="378"/>
      <c r="B2" s="360" t="s">
        <v>340</v>
      </c>
      <c r="C2" s="361">
        <v>3.5</v>
      </c>
      <c r="D2" s="367">
        <f>'Rate Calculation proposed'!E12</f>
        <v>3.75</v>
      </c>
      <c r="E2" s="362">
        <v>238407.5</v>
      </c>
      <c r="F2" s="363" t="s">
        <v>413</v>
      </c>
      <c r="G2" s="364">
        <f>'Rate Calculation proposed'!F23</f>
        <v>268793.13116558257</v>
      </c>
      <c r="H2" s="365">
        <f t="shared" ref="H2:H30" si="0">(G2-E2)/E2</f>
        <v>0.12745249694570251</v>
      </c>
      <c r="I2" s="365" t="s">
        <v>682</v>
      </c>
      <c r="J2" s="375"/>
    </row>
    <row r="3" spans="1:10" x14ac:dyDescent="0.2">
      <c r="A3" s="378"/>
      <c r="B3" s="360" t="s">
        <v>381</v>
      </c>
      <c r="C3" s="361">
        <v>3.5</v>
      </c>
      <c r="D3" s="367">
        <f>'Rate Calculation proposed'!E12</f>
        <v>3.75</v>
      </c>
      <c r="E3" s="362">
        <v>239362.49999999997</v>
      </c>
      <c r="F3" s="363" t="s">
        <v>413</v>
      </c>
      <c r="G3" s="364">
        <f>'Rate Calculation proposed'!F23</f>
        <v>268793.13116558257</v>
      </c>
      <c r="H3" s="366">
        <f t="shared" si="0"/>
        <v>0.12295422702212169</v>
      </c>
      <c r="I3" s="366" t="s">
        <v>682</v>
      </c>
    </row>
    <row r="4" spans="1:10" x14ac:dyDescent="0.2">
      <c r="A4" s="379"/>
      <c r="B4" s="360" t="s">
        <v>383</v>
      </c>
      <c r="C4" s="361">
        <v>3.71</v>
      </c>
      <c r="D4" s="367">
        <f>'Rate Calculation proposed'!E12</f>
        <v>3.75</v>
      </c>
      <c r="E4" s="362">
        <v>240538.5</v>
      </c>
      <c r="F4" s="363" t="s">
        <v>413</v>
      </c>
      <c r="G4" s="364">
        <f>'Rate Calculation proposed'!F23</f>
        <v>268793.13116558257</v>
      </c>
      <c r="H4" s="366">
        <f t="shared" si="0"/>
        <v>0.1174640698498684</v>
      </c>
      <c r="I4" s="366" t="s">
        <v>683</v>
      </c>
    </row>
    <row r="5" spans="1:10" x14ac:dyDescent="0.2">
      <c r="A5" s="379"/>
      <c r="B5" s="360" t="s">
        <v>343</v>
      </c>
      <c r="C5" s="361">
        <v>3.5</v>
      </c>
      <c r="D5" s="367">
        <f>'Rate Calculation proposed'!E12</f>
        <v>3.75</v>
      </c>
      <c r="E5" s="362">
        <v>240588.5</v>
      </c>
      <c r="F5" s="363" t="s">
        <v>413</v>
      </c>
      <c r="G5" s="364">
        <f>'Rate Calculation proposed'!F23</f>
        <v>268793.13116558257</v>
      </c>
      <c r="H5" s="365">
        <f t="shared" si="0"/>
        <v>0.11723183429624678</v>
      </c>
      <c r="I5" s="365" t="s">
        <v>682</v>
      </c>
    </row>
    <row r="6" spans="1:10" x14ac:dyDescent="0.2">
      <c r="A6" s="378">
        <v>5866</v>
      </c>
      <c r="B6" s="360" t="s">
        <v>366</v>
      </c>
      <c r="C6" s="361">
        <v>3.5</v>
      </c>
      <c r="D6" s="367">
        <f>'Rate Calculation proposed'!E12</f>
        <v>3.75</v>
      </c>
      <c r="E6" s="362">
        <v>244829.63</v>
      </c>
      <c r="F6" s="363" t="s">
        <v>413</v>
      </c>
      <c r="G6" s="364">
        <f>'Rate Calculation proposed'!F23</f>
        <v>268793.13116558257</v>
      </c>
      <c r="H6" s="366">
        <f t="shared" si="0"/>
        <v>9.7878272191084734E-2</v>
      </c>
      <c r="I6" s="366" t="s">
        <v>683</v>
      </c>
    </row>
    <row r="7" spans="1:10" x14ac:dyDescent="0.2">
      <c r="A7" s="378">
        <v>32600</v>
      </c>
      <c r="B7" s="360" t="s">
        <v>367</v>
      </c>
      <c r="C7" s="361">
        <v>3.5</v>
      </c>
      <c r="D7" s="367">
        <f>'Rate Calculation proposed'!E12</f>
        <v>3.75</v>
      </c>
      <c r="E7" s="362">
        <v>267434.43</v>
      </c>
      <c r="F7" s="363" t="s">
        <v>413</v>
      </c>
      <c r="G7" s="364">
        <f>'Rate Calculation proposed'!F23</f>
        <v>268793.13116558257</v>
      </c>
      <c r="H7" s="366">
        <f t="shared" si="0"/>
        <v>5.0805020340222362E-3</v>
      </c>
      <c r="I7" s="366" t="s">
        <v>683</v>
      </c>
      <c r="J7" s="25" t="s">
        <v>699</v>
      </c>
    </row>
    <row r="8" spans="1:10" x14ac:dyDescent="0.2">
      <c r="A8" s="378"/>
      <c r="B8" s="360" t="s">
        <v>370</v>
      </c>
      <c r="C8" s="361">
        <v>3.8</v>
      </c>
      <c r="D8" s="367">
        <f>'Rate Calculation proposed'!E12</f>
        <v>3.75</v>
      </c>
      <c r="E8" s="362">
        <v>265998.75</v>
      </c>
      <c r="F8" s="363" t="s">
        <v>413</v>
      </c>
      <c r="G8" s="364">
        <f>'Rate Calculation proposed'!F23</f>
        <v>268793.13116558257</v>
      </c>
      <c r="H8" s="366">
        <f t="shared" si="0"/>
        <v>1.0505241718551573E-2</v>
      </c>
      <c r="I8" s="366" t="s">
        <v>683</v>
      </c>
      <c r="J8" s="375"/>
    </row>
    <row r="9" spans="1:10" x14ac:dyDescent="0.2">
      <c r="A9" s="378"/>
      <c r="B9" s="360" t="s">
        <v>369</v>
      </c>
      <c r="C9" s="361">
        <v>4.5</v>
      </c>
      <c r="D9" s="367">
        <f>'Rate Calculation proposed'!E35</f>
        <v>4.5999999999999996</v>
      </c>
      <c r="E9" s="362">
        <v>296338</v>
      </c>
      <c r="F9" s="363" t="s">
        <v>414</v>
      </c>
      <c r="G9" s="364">
        <f>'Rate Calculation proposed'!F46</f>
        <v>327613.83426294557</v>
      </c>
      <c r="H9" s="366">
        <f t="shared" si="0"/>
        <v>0.10554108572962487</v>
      </c>
      <c r="I9" s="366" t="s">
        <v>683</v>
      </c>
    </row>
    <row r="10" spans="1:10" x14ac:dyDescent="0.2">
      <c r="A10" s="379"/>
      <c r="B10" s="360" t="s">
        <v>361</v>
      </c>
      <c r="C10" s="361">
        <v>4.5</v>
      </c>
      <c r="D10" s="367">
        <f>'Rate Calculation proposed'!E35</f>
        <v>4.5999999999999996</v>
      </c>
      <c r="E10" s="362">
        <v>310993.5</v>
      </c>
      <c r="F10" s="363" t="s">
        <v>414</v>
      </c>
      <c r="G10" s="364">
        <f>'Rate Calculation proposed'!F46</f>
        <v>327613.83426294557</v>
      </c>
      <c r="H10" s="365">
        <f t="shared" si="0"/>
        <v>5.3442706239666016E-2</v>
      </c>
      <c r="I10" s="365" t="s">
        <v>684</v>
      </c>
    </row>
    <row r="11" spans="1:10" x14ac:dyDescent="0.2">
      <c r="A11" s="379"/>
      <c r="B11" s="360" t="s">
        <v>363</v>
      </c>
      <c r="C11" s="361">
        <v>4.5</v>
      </c>
      <c r="D11" s="367">
        <f>'Rate Calculation proposed'!E35</f>
        <v>4.5999999999999996</v>
      </c>
      <c r="E11" s="362">
        <v>310993.50000000006</v>
      </c>
      <c r="F11" s="363" t="s">
        <v>414</v>
      </c>
      <c r="G11" s="364">
        <f>'Rate Calculation proposed'!F46</f>
        <v>327613.83426294557</v>
      </c>
      <c r="H11" s="365">
        <f t="shared" si="0"/>
        <v>5.3442706239665815E-2</v>
      </c>
      <c r="I11" s="365" t="s">
        <v>684</v>
      </c>
    </row>
    <row r="12" spans="1:10" x14ac:dyDescent="0.2">
      <c r="A12" s="379"/>
      <c r="B12" s="360" t="s">
        <v>376</v>
      </c>
      <c r="C12" s="361">
        <v>4.4000000000000004</v>
      </c>
      <c r="D12" s="367">
        <f>'Rate Calculation proposed'!E35</f>
        <v>4.5999999999999996</v>
      </c>
      <c r="E12" s="362">
        <v>311397.49</v>
      </c>
      <c r="F12" s="363" t="s">
        <v>414</v>
      </c>
      <c r="G12" s="364">
        <f>'Rate Calculation proposed'!F46</f>
        <v>327613.83426294557</v>
      </c>
      <c r="H12" s="366">
        <f t="shared" si="0"/>
        <v>5.2076027532995152E-2</v>
      </c>
      <c r="I12" s="366" t="s">
        <v>684</v>
      </c>
    </row>
    <row r="13" spans="1:10" x14ac:dyDescent="0.2">
      <c r="A13" s="379"/>
      <c r="B13" s="360" t="s">
        <v>382</v>
      </c>
      <c r="C13" s="361">
        <v>4.5999999999999996</v>
      </c>
      <c r="D13" s="367">
        <f>'Rate Calculation proposed'!E35</f>
        <v>4.5999999999999996</v>
      </c>
      <c r="E13" s="362">
        <v>311949.5</v>
      </c>
      <c r="F13" s="363" t="s">
        <v>414</v>
      </c>
      <c r="G13" s="364">
        <f>'Rate Calculation proposed'!F46</f>
        <v>327613.83426294557</v>
      </c>
      <c r="H13" s="366">
        <f t="shared" si="0"/>
        <v>5.0214327200221745E-2</v>
      </c>
      <c r="I13" s="366" t="s">
        <v>683</v>
      </c>
      <c r="J13" s="375"/>
    </row>
    <row r="14" spans="1:10" x14ac:dyDescent="0.2">
      <c r="A14" s="378">
        <v>800</v>
      </c>
      <c r="B14" s="360" t="s">
        <v>655</v>
      </c>
      <c r="C14" s="361">
        <v>4.55</v>
      </c>
      <c r="D14" s="367">
        <f>'Rate Calculation proposed'!E35</f>
        <v>4.5999999999999996</v>
      </c>
      <c r="E14" s="362">
        <v>313711</v>
      </c>
      <c r="F14" s="363" t="s">
        <v>414</v>
      </c>
      <c r="G14" s="364">
        <f>'Rate Calculation proposed'!F46</f>
        <v>327613.83426294557</v>
      </c>
      <c r="H14" s="366">
        <f t="shared" si="0"/>
        <v>4.4317331119870115E-2</v>
      </c>
      <c r="I14" s="366" t="s">
        <v>685</v>
      </c>
      <c r="J14" s="375"/>
    </row>
    <row r="15" spans="1:10" x14ac:dyDescent="0.2">
      <c r="A15" s="379"/>
      <c r="B15" s="360" t="s">
        <v>377</v>
      </c>
      <c r="C15" s="361">
        <v>4.5999999999999996</v>
      </c>
      <c r="D15" s="367">
        <f>'Rate Calculation proposed'!E35</f>
        <v>4.5999999999999996</v>
      </c>
      <c r="E15" s="362">
        <v>315039.51</v>
      </c>
      <c r="F15" s="363" t="s">
        <v>414</v>
      </c>
      <c r="G15" s="364">
        <f>'Rate Calculation proposed'!F46</f>
        <v>327613.83426294557</v>
      </c>
      <c r="H15" s="366">
        <f t="shared" si="0"/>
        <v>3.9913483432429044E-2</v>
      </c>
      <c r="I15" s="366" t="s">
        <v>684</v>
      </c>
    </row>
    <row r="16" spans="1:10" s="374" customFormat="1" ht="12" thickBot="1" x14ac:dyDescent="0.25">
      <c r="A16" s="379"/>
      <c r="B16" s="360" t="s">
        <v>375</v>
      </c>
      <c r="C16" s="361">
        <v>4.5999999999999996</v>
      </c>
      <c r="D16" s="367">
        <f>'Rate Calculation proposed'!E35</f>
        <v>4.5999999999999996</v>
      </c>
      <c r="E16" s="362">
        <v>315100.5</v>
      </c>
      <c r="F16" s="363" t="s">
        <v>414</v>
      </c>
      <c r="G16" s="364">
        <f>'Rate Calculation proposed'!F46</f>
        <v>327613.83426294557</v>
      </c>
      <c r="H16" s="366">
        <f t="shared" si="0"/>
        <v>3.9712200592971363E-2</v>
      </c>
      <c r="I16" s="366" t="s">
        <v>683</v>
      </c>
    </row>
    <row r="17" spans="1:10" x14ac:dyDescent="0.2">
      <c r="A17" s="378">
        <v>13251</v>
      </c>
      <c r="B17" s="360" t="s">
        <v>654</v>
      </c>
      <c r="C17" s="361">
        <v>4.75</v>
      </c>
      <c r="D17" s="367">
        <f>'Rate Calculation proposed'!E35</f>
        <v>4.5999999999999996</v>
      </c>
      <c r="E17" s="362">
        <v>315647.5</v>
      </c>
      <c r="F17" s="363" t="s">
        <v>414</v>
      </c>
      <c r="G17" s="364">
        <f>'Rate Calculation proposed'!F46</f>
        <v>327613.83426294557</v>
      </c>
      <c r="H17" s="366">
        <f t="shared" si="0"/>
        <v>3.7910435732725817E-2</v>
      </c>
      <c r="I17" s="366" t="s">
        <v>684</v>
      </c>
    </row>
    <row r="18" spans="1:10" x14ac:dyDescent="0.2">
      <c r="A18" s="379"/>
      <c r="B18" s="360" t="s">
        <v>700</v>
      </c>
      <c r="C18" s="361">
        <v>4.5</v>
      </c>
      <c r="D18" s="367">
        <f>'Rate Calculation proposed'!E35</f>
        <v>4.5999999999999996</v>
      </c>
      <c r="E18" s="362">
        <v>315655.50000000006</v>
      </c>
      <c r="F18" s="363" t="s">
        <v>414</v>
      </c>
      <c r="G18" s="364">
        <f>'Rate Calculation proposed'!F46</f>
        <v>327613.83426294557</v>
      </c>
      <c r="H18" s="366">
        <f t="shared" si="0"/>
        <v>3.7884130841837102E-2</v>
      </c>
      <c r="I18" s="366" t="s">
        <v>684</v>
      </c>
    </row>
    <row r="19" spans="1:10" x14ac:dyDescent="0.2">
      <c r="A19" s="379"/>
      <c r="B19" s="360" t="s">
        <v>660</v>
      </c>
      <c r="C19" s="361">
        <v>4.5999999999999996</v>
      </c>
      <c r="D19" s="367">
        <f>'Rate Calculation proposed'!E35</f>
        <v>4.5999999999999996</v>
      </c>
      <c r="E19" s="362">
        <v>316050.71999999997</v>
      </c>
      <c r="F19" s="363" t="s">
        <v>414</v>
      </c>
      <c r="G19" s="364">
        <f>'Rate Calculation proposed'!F46</f>
        <v>327613.83426294557</v>
      </c>
      <c r="H19" s="366">
        <f t="shared" si="0"/>
        <v>3.65862614169827E-2</v>
      </c>
      <c r="I19" s="366" t="s">
        <v>685</v>
      </c>
    </row>
    <row r="20" spans="1:10" x14ac:dyDescent="0.2">
      <c r="A20" s="378">
        <v>3250</v>
      </c>
      <c r="B20" s="360" t="s">
        <v>653</v>
      </c>
      <c r="C20" s="361">
        <v>5</v>
      </c>
      <c r="D20" s="367">
        <f>'Rate Calculation proposed'!E35</f>
        <v>4.5999999999999996</v>
      </c>
      <c r="E20" s="362">
        <v>315770.5</v>
      </c>
      <c r="F20" s="363" t="s">
        <v>414</v>
      </c>
      <c r="G20" s="364">
        <f>'Rate Calculation proposed'!F46</f>
        <v>327613.83426294557</v>
      </c>
      <c r="H20" s="366">
        <f t="shared" si="0"/>
        <v>3.7506145326892705E-2</v>
      </c>
      <c r="I20" s="366" t="s">
        <v>685</v>
      </c>
      <c r="J20" s="375"/>
    </row>
    <row r="21" spans="1:10" x14ac:dyDescent="0.2">
      <c r="A21" s="379"/>
      <c r="B21" s="360" t="s">
        <v>379</v>
      </c>
      <c r="C21" s="361">
        <v>4.5999999999999996</v>
      </c>
      <c r="D21" s="367">
        <f>'Rate Calculation proposed'!E57</f>
        <v>5.3999999999999995</v>
      </c>
      <c r="E21" s="362">
        <v>342715.75</v>
      </c>
      <c r="F21" s="363" t="s">
        <v>415</v>
      </c>
      <c r="G21" s="364">
        <f>'Rate Calculation proposed'!F68</f>
        <v>383216.84459117358</v>
      </c>
      <c r="H21" s="366">
        <f t="shared" si="0"/>
        <v>0.11817692823038795</v>
      </c>
      <c r="I21" s="366" t="s">
        <v>685</v>
      </c>
    </row>
    <row r="22" spans="1:10" x14ac:dyDescent="0.2">
      <c r="A22" s="379"/>
      <c r="B22" s="360" t="s">
        <v>658</v>
      </c>
      <c r="C22" s="361">
        <v>5.0999999999999996</v>
      </c>
      <c r="D22" s="367">
        <f>'Rate Calculation proposed'!E57</f>
        <v>5.3999999999999995</v>
      </c>
      <c r="E22" s="362">
        <v>342415.75</v>
      </c>
      <c r="F22" s="363" t="s">
        <v>415</v>
      </c>
      <c r="G22" s="364">
        <f>'Rate Calculation proposed'!F68</f>
        <v>383216.84459117358</v>
      </c>
      <c r="H22" s="366">
        <f t="shared" si="0"/>
        <v>0.11915659426055483</v>
      </c>
      <c r="I22" s="366" t="s">
        <v>684</v>
      </c>
    </row>
    <row r="23" spans="1:10" x14ac:dyDescent="0.2">
      <c r="A23" s="378">
        <v>850</v>
      </c>
      <c r="B23" s="360" t="s">
        <v>656</v>
      </c>
      <c r="C23" s="361">
        <v>5.1099999999999994</v>
      </c>
      <c r="D23" s="367">
        <f>'Rate Calculation proposed'!E57</f>
        <v>5.3999999999999995</v>
      </c>
      <c r="E23" s="362">
        <v>344699</v>
      </c>
      <c r="F23" s="363" t="s">
        <v>415</v>
      </c>
      <c r="G23" s="364">
        <f>'Rate Calculation proposed'!F68</f>
        <v>383216.84459117358</v>
      </c>
      <c r="H23" s="366">
        <f t="shared" si="0"/>
        <v>0.11174341843513784</v>
      </c>
      <c r="I23" s="366" t="s">
        <v>685</v>
      </c>
    </row>
    <row r="24" spans="1:10" x14ac:dyDescent="0.2">
      <c r="A24" s="379"/>
      <c r="B24" s="360" t="s">
        <v>657</v>
      </c>
      <c r="C24" s="361">
        <v>5.2</v>
      </c>
      <c r="D24" s="367">
        <f>'Rate Calculation proposed'!E57</f>
        <v>5.3999999999999995</v>
      </c>
      <c r="E24" s="362">
        <v>346242.86000000004</v>
      </c>
      <c r="F24" s="363" t="s">
        <v>415</v>
      </c>
      <c r="G24" s="364">
        <f>'Rate Calculation proposed'!F68</f>
        <v>383216.84459117358</v>
      </c>
      <c r="H24" s="366">
        <f t="shared" si="0"/>
        <v>0.10678627305462278</v>
      </c>
      <c r="I24" s="366" t="s">
        <v>685</v>
      </c>
    </row>
    <row r="25" spans="1:10" x14ac:dyDescent="0.2">
      <c r="A25" s="378"/>
      <c r="B25" s="360" t="s">
        <v>374</v>
      </c>
      <c r="C25" s="361">
        <v>4.5</v>
      </c>
      <c r="D25" s="367">
        <f>'Rate Calculation proposed'!E57</f>
        <v>5.3999999999999995</v>
      </c>
      <c r="E25" s="362">
        <v>371004</v>
      </c>
      <c r="F25" s="363" t="s">
        <v>415</v>
      </c>
      <c r="G25" s="364">
        <f>'Rate Calculation proposed'!F68</f>
        <v>383216.84459117358</v>
      </c>
      <c r="H25" s="380">
        <f t="shared" si="0"/>
        <v>3.2918363659619782E-2</v>
      </c>
      <c r="I25" s="366" t="s">
        <v>684</v>
      </c>
      <c r="J25" s="25" t="s">
        <v>697</v>
      </c>
    </row>
    <row r="26" spans="1:10" x14ac:dyDescent="0.2">
      <c r="A26" s="378"/>
      <c r="B26" s="360" t="s">
        <v>373</v>
      </c>
      <c r="C26" s="361">
        <v>5.2</v>
      </c>
      <c r="D26" s="367">
        <f>'Rate Calculation proposed'!E57</f>
        <v>5.3999999999999995</v>
      </c>
      <c r="E26" s="362">
        <v>373925</v>
      </c>
      <c r="F26" s="363" t="s">
        <v>415</v>
      </c>
      <c r="G26" s="364">
        <f>'Rate Calculation proposed'!F68</f>
        <v>383216.84459117358</v>
      </c>
      <c r="H26" s="366">
        <f t="shared" si="0"/>
        <v>2.4849487440458853E-2</v>
      </c>
      <c r="I26" s="366" t="s">
        <v>685</v>
      </c>
      <c r="J26" s="25" t="s">
        <v>696</v>
      </c>
    </row>
    <row r="27" spans="1:10" x14ac:dyDescent="0.2">
      <c r="A27" s="378"/>
      <c r="B27" s="360" t="s">
        <v>372</v>
      </c>
      <c r="C27" s="361">
        <v>4.5</v>
      </c>
      <c r="D27" s="367">
        <f>'Rate Calculation proposed'!E57</f>
        <v>5.3999999999999995</v>
      </c>
      <c r="E27" s="362">
        <v>373806</v>
      </c>
      <c r="F27" s="363" t="s">
        <v>693</v>
      </c>
      <c r="G27" s="364">
        <f>'Rate Calculation proposed'!F68</f>
        <v>383216.84459117358</v>
      </c>
      <c r="H27" s="380">
        <f t="shared" si="0"/>
        <v>2.517574514901734E-2</v>
      </c>
      <c r="I27" s="366" t="s">
        <v>685</v>
      </c>
      <c r="J27" s="25" t="s">
        <v>698</v>
      </c>
    </row>
    <row r="28" spans="1:10" x14ac:dyDescent="0.2">
      <c r="A28" s="378"/>
      <c r="B28" s="360" t="s">
        <v>371</v>
      </c>
      <c r="C28" s="361">
        <v>5</v>
      </c>
      <c r="D28" s="367">
        <f>'Rate Calculation proposed'!E102</f>
        <v>6</v>
      </c>
      <c r="E28" s="362">
        <v>404736</v>
      </c>
      <c r="F28" s="363" t="s">
        <v>669</v>
      </c>
      <c r="G28" s="364">
        <f>'Rate Calculation proposed'!F113</f>
        <v>421829.15782079223</v>
      </c>
      <c r="H28" s="380">
        <f t="shared" si="0"/>
        <v>4.2232857518956134E-2</v>
      </c>
      <c r="I28" s="366" t="s">
        <v>685</v>
      </c>
      <c r="J28" s="25" t="s">
        <v>687</v>
      </c>
    </row>
    <row r="29" spans="1:10" x14ac:dyDescent="0.2">
      <c r="A29" s="378"/>
      <c r="B29" s="360" t="s">
        <v>380</v>
      </c>
      <c r="C29" s="361">
        <v>7.5</v>
      </c>
      <c r="D29" s="367">
        <f>'Rate Calculation proposed'!E125</f>
        <v>8</v>
      </c>
      <c r="E29" s="362">
        <v>542403.5</v>
      </c>
      <c r="F29" s="363" t="s">
        <v>691</v>
      </c>
      <c r="G29" s="364">
        <f>'Rate Calculation proposed'!F136</f>
        <v>562896.64665239747</v>
      </c>
      <c r="H29" s="366">
        <f t="shared" si="0"/>
        <v>3.7782106222392496E-2</v>
      </c>
      <c r="I29" s="366" t="s">
        <v>682</v>
      </c>
    </row>
    <row r="30" spans="1:10" x14ac:dyDescent="0.2">
      <c r="A30" s="378"/>
      <c r="B30" s="360" t="s">
        <v>368</v>
      </c>
      <c r="C30" s="361">
        <v>10.5</v>
      </c>
      <c r="D30" s="367">
        <f>'Rate Calculation proposed'!E149</f>
        <v>10.75</v>
      </c>
      <c r="E30" s="362">
        <v>721395.94000000006</v>
      </c>
      <c r="F30" s="363" t="s">
        <v>694</v>
      </c>
      <c r="G30" s="364">
        <f>'Rate Calculation proposed'!F160</f>
        <v>746736.29232493264</v>
      </c>
      <c r="H30" s="366">
        <f t="shared" si="0"/>
        <v>3.5126829692072536E-2</v>
      </c>
      <c r="I30" s="366" t="s">
        <v>683</v>
      </c>
    </row>
    <row r="31" spans="1:10" x14ac:dyDescent="0.2">
      <c r="C31" s="266">
        <f>SUM(C2:C30)</f>
        <v>137.32</v>
      </c>
      <c r="D31" s="266">
        <f>SUM(D2:D30)</f>
        <v>144.00000000000003</v>
      </c>
      <c r="E31" s="267">
        <f>SUM(E2:E30)</f>
        <v>9649150.8300000001</v>
      </c>
      <c r="G31" s="267">
        <f>SUM(G2:G30)</f>
        <v>10226897.938250761</v>
      </c>
    </row>
    <row r="32" spans="1:10" x14ac:dyDescent="0.2">
      <c r="B32" s="344" t="s">
        <v>689</v>
      </c>
      <c r="C32" s="345"/>
    </row>
    <row r="34" spans="2:4" x14ac:dyDescent="0.2">
      <c r="B34" s="272" t="s">
        <v>661</v>
      </c>
      <c r="C34" s="279">
        <f>E31</f>
        <v>9649150.8300000001</v>
      </c>
      <c r="D34" s="270"/>
    </row>
    <row r="35" spans="2:4" x14ac:dyDescent="0.2">
      <c r="B35" s="272" t="s">
        <v>662</v>
      </c>
      <c r="C35" s="279">
        <f>G31</f>
        <v>10226897.938250761</v>
      </c>
      <c r="D35" s="270"/>
    </row>
    <row r="36" spans="2:4" x14ac:dyDescent="0.2">
      <c r="B36" s="272" t="s">
        <v>663</v>
      </c>
      <c r="C36" s="264">
        <f>(G31-E31)/E31</f>
        <v>5.9875435510293645E-2</v>
      </c>
      <c r="D36" s="270"/>
    </row>
    <row r="37" spans="2:4" x14ac:dyDescent="0.2">
      <c r="D37" s="270"/>
    </row>
  </sheetData>
  <sortState ref="A2:J32">
    <sortCondition ref="F2:F32"/>
  </sortState>
  <pageMargins left="0.25" right="0.25" top="0.75" bottom="0.75" header="0.3" footer="0.3"/>
  <pageSetup scale="85" orientation="landscape" r:id="rId1"/>
  <headerFooter>
    <oddHeader>&amp;LMay 12, 2016&amp;RDCF - FNLA DRAFT Rates</oddHeader>
    <oddFooter>&amp;LPublic Consulting Group, Inc.&amp;R&amp;P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UFR</vt:lpstr>
      <vt:lpstr>Referrals</vt:lpstr>
      <vt:lpstr>Sheet1</vt:lpstr>
      <vt:lpstr>Pivot Tables</vt:lpstr>
      <vt:lpstr>Expenditures</vt:lpstr>
      <vt:lpstr>CAF</vt:lpstr>
      <vt:lpstr>ALA FY16 Budgets</vt:lpstr>
      <vt:lpstr>Rate Calculation proposed</vt:lpstr>
      <vt:lpstr>FISCAL IMPACT</vt:lpstr>
      <vt:lpstr>CHART</vt:lpstr>
      <vt:lpstr>Fall 2018</vt:lpstr>
      <vt:lpstr>Model for FY20 Rate Review-FNLA</vt:lpstr>
      <vt:lpstr>FY15 UFR Analysis</vt:lpstr>
      <vt:lpstr>Rate Calc (wip Post PH ) </vt:lpstr>
      <vt:lpstr>Direct Care Add-on</vt:lpstr>
      <vt:lpstr>wip models fy17 ufr data</vt:lpstr>
      <vt:lpstr>'ALA FY16 Budgets'!Print_Area</vt:lpstr>
      <vt:lpstr>CHART!Print_Area</vt:lpstr>
      <vt:lpstr>'Direct Care Add-on'!Print_Area</vt:lpstr>
      <vt:lpstr>'Fall 2018'!Print_Area</vt:lpstr>
      <vt:lpstr>'FISCAL IMPACT'!Print_Area</vt:lpstr>
      <vt:lpstr>'Model for FY20 Rate Review-FNLA'!Print_Area</vt:lpstr>
      <vt:lpstr>'Rate Calc (wip Post PH ) '!Print_Area</vt:lpstr>
      <vt:lpstr>'Rate Calculation proposed'!Print_Area</vt:lpstr>
      <vt:lpstr>'wip models fy17 ufr data'!Print_Area</vt:lpstr>
      <vt:lpstr>'Fall 2018'!Print_Titles</vt:lpstr>
    </vt:vector>
  </TitlesOfParts>
  <Company>PCG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Shah</dc:creator>
  <cp:lastModifiedBy> </cp:lastModifiedBy>
  <cp:lastPrinted>2019-02-11T17:26:34Z</cp:lastPrinted>
  <dcterms:created xsi:type="dcterms:W3CDTF">2016-02-12T17:57:39Z</dcterms:created>
  <dcterms:modified xsi:type="dcterms:W3CDTF">2019-02-12T19:30:08Z</dcterms:modified>
</cp:coreProperties>
</file>