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lisa_j_caissie_detma_org/Documents/My Documents/BackupMyDocuments/WIOA Issuances/Local Annual Plan Guidance 04/FY23 Planning Docs/"/>
    </mc:Choice>
  </mc:AlternateContent>
  <xr:revisionPtr revIDLastSave="0" documentId="14_{33F1A74F-E0A9-4FC2-8962-EFB46B21DD6D}" xr6:coauthVersionLast="47" xr6:coauthVersionMax="47" xr10:uidLastSave="{00000000-0000-0000-0000-000000000000}"/>
  <bookViews>
    <workbookView xWindow="-120" yWindow="-120" windowWidth="29040" windowHeight="15840" xr2:uid="{ECB3BB67-4B91-4624-9894-8DBE7BE163CA}"/>
  </bookViews>
  <sheets>
    <sheet name="FY23 and FY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0" i="1" l="1"/>
  <c r="K30" i="1"/>
  <c r="B30" i="1"/>
  <c r="C30" i="1"/>
  <c r="D13" i="1"/>
  <c r="E13" i="1"/>
  <c r="E30" i="1" l="1"/>
  <c r="H13" i="1"/>
  <c r="I13" i="1"/>
  <c r="L13" i="1"/>
  <c r="M13" i="1"/>
  <c r="P13" i="1"/>
  <c r="Q13" i="1"/>
  <c r="Q30" i="1" l="1"/>
  <c r="I30" i="1"/>
  <c r="D30" i="1"/>
  <c r="S28" i="1"/>
  <c r="R28" i="1"/>
  <c r="Q28" i="1"/>
  <c r="P28" i="1"/>
  <c r="M28" i="1"/>
  <c r="L28" i="1"/>
  <c r="I28" i="1"/>
  <c r="H28" i="1"/>
  <c r="E28" i="1"/>
  <c r="D28" i="1"/>
  <c r="S27" i="1"/>
  <c r="R27" i="1"/>
  <c r="Q27" i="1"/>
  <c r="P27" i="1"/>
  <c r="M27" i="1"/>
  <c r="L27" i="1"/>
  <c r="I27" i="1"/>
  <c r="H27" i="1"/>
  <c r="E27" i="1"/>
  <c r="D27" i="1"/>
  <c r="S26" i="1"/>
  <c r="R26" i="1"/>
  <c r="Q26" i="1"/>
  <c r="P26" i="1"/>
  <c r="M26" i="1"/>
  <c r="L26" i="1"/>
  <c r="I26" i="1"/>
  <c r="H26" i="1"/>
  <c r="E26" i="1"/>
  <c r="D26" i="1"/>
  <c r="S25" i="1"/>
  <c r="R25" i="1"/>
  <c r="Q25" i="1"/>
  <c r="P25" i="1"/>
  <c r="M25" i="1"/>
  <c r="L25" i="1"/>
  <c r="I25" i="1"/>
  <c r="H25" i="1"/>
  <c r="E25" i="1"/>
  <c r="D25" i="1"/>
  <c r="S24" i="1"/>
  <c r="R24" i="1"/>
  <c r="Q24" i="1"/>
  <c r="P24" i="1"/>
  <c r="M24" i="1"/>
  <c r="L24" i="1"/>
  <c r="I24" i="1"/>
  <c r="H24" i="1"/>
  <c r="E24" i="1"/>
  <c r="D24" i="1"/>
  <c r="S23" i="1"/>
  <c r="R23" i="1"/>
  <c r="Q23" i="1"/>
  <c r="P23" i="1"/>
  <c r="M23" i="1"/>
  <c r="L23" i="1"/>
  <c r="I23" i="1"/>
  <c r="H23" i="1"/>
  <c r="E23" i="1"/>
  <c r="D23" i="1"/>
  <c r="S22" i="1"/>
  <c r="R22" i="1"/>
  <c r="Q22" i="1"/>
  <c r="P22" i="1"/>
  <c r="M22" i="1"/>
  <c r="L22" i="1"/>
  <c r="I22" i="1"/>
  <c r="H22" i="1"/>
  <c r="E22" i="1"/>
  <c r="D22" i="1"/>
  <c r="S21" i="1"/>
  <c r="R21" i="1"/>
  <c r="Q21" i="1"/>
  <c r="P21" i="1"/>
  <c r="M21" i="1"/>
  <c r="L21" i="1"/>
  <c r="I21" i="1"/>
  <c r="H21" i="1"/>
  <c r="E21" i="1"/>
  <c r="D21" i="1"/>
  <c r="S20" i="1"/>
  <c r="R20" i="1"/>
  <c r="Q20" i="1"/>
  <c r="P20" i="1"/>
  <c r="M20" i="1"/>
  <c r="L20" i="1"/>
  <c r="I20" i="1"/>
  <c r="H20" i="1"/>
  <c r="E20" i="1"/>
  <c r="D20" i="1"/>
  <c r="S19" i="1"/>
  <c r="R19" i="1"/>
  <c r="Q19" i="1"/>
  <c r="P19" i="1"/>
  <c r="M19" i="1"/>
  <c r="L19" i="1"/>
  <c r="I19" i="1"/>
  <c r="H19" i="1"/>
  <c r="E19" i="1"/>
  <c r="D19" i="1"/>
  <c r="S18" i="1"/>
  <c r="R18" i="1"/>
  <c r="Q18" i="1"/>
  <c r="P18" i="1"/>
  <c r="M18" i="1"/>
  <c r="L18" i="1"/>
  <c r="I18" i="1"/>
  <c r="H18" i="1"/>
  <c r="E18" i="1"/>
  <c r="D18" i="1"/>
  <c r="S17" i="1"/>
  <c r="R17" i="1"/>
  <c r="Q17" i="1"/>
  <c r="P17" i="1"/>
  <c r="M17" i="1"/>
  <c r="L17" i="1"/>
  <c r="I17" i="1"/>
  <c r="H17" i="1"/>
  <c r="E17" i="1"/>
  <c r="D17" i="1"/>
  <c r="S16" i="1"/>
  <c r="R16" i="1"/>
  <c r="Q16" i="1"/>
  <c r="P16" i="1"/>
  <c r="M16" i="1"/>
  <c r="L16" i="1"/>
  <c r="I16" i="1"/>
  <c r="H16" i="1"/>
  <c r="E16" i="1"/>
  <c r="D16" i="1"/>
  <c r="S15" i="1"/>
  <c r="R15" i="1"/>
  <c r="Q15" i="1"/>
  <c r="P15" i="1"/>
  <c r="M15" i="1"/>
  <c r="L15" i="1"/>
  <c r="I15" i="1"/>
  <c r="H15" i="1"/>
  <c r="H30" i="1" s="1"/>
  <c r="E15" i="1"/>
  <c r="D15" i="1"/>
  <c r="S14" i="1"/>
  <c r="R14" i="1"/>
  <c r="Q14" i="1"/>
  <c r="P14" i="1"/>
  <c r="M14" i="1"/>
  <c r="L14" i="1"/>
  <c r="I14" i="1"/>
  <c r="H14" i="1"/>
  <c r="E14" i="1"/>
  <c r="D14" i="1"/>
  <c r="S13" i="1"/>
  <c r="R13" i="1"/>
  <c r="U23" i="1" l="1"/>
  <c r="U14" i="1"/>
  <c r="U27" i="1"/>
  <c r="U20" i="1"/>
  <c r="U22" i="1"/>
  <c r="T25" i="1"/>
  <c r="T18" i="1"/>
  <c r="S30" i="1"/>
  <c r="L30" i="1"/>
  <c r="U15" i="1"/>
  <c r="U19" i="1"/>
  <c r="M30" i="1"/>
  <c r="T16" i="1"/>
  <c r="T20" i="1"/>
  <c r="T24" i="1"/>
  <c r="U13" i="1"/>
  <c r="T17" i="1"/>
  <c r="U26" i="1"/>
  <c r="T23" i="1"/>
  <c r="T14" i="1"/>
  <c r="U17" i="1"/>
  <c r="T21" i="1"/>
  <c r="U16" i="1"/>
  <c r="T15" i="1"/>
  <c r="U18" i="1"/>
  <c r="U21" i="1"/>
  <c r="U24" i="1"/>
  <c r="T27" i="1"/>
  <c r="T19" i="1"/>
  <c r="T22" i="1"/>
  <c r="U25" i="1"/>
  <c r="U28" i="1"/>
  <c r="T13" i="1"/>
  <c r="T26" i="1"/>
  <c r="T28" i="1"/>
  <c r="R30" i="1"/>
  <c r="U30" i="1" l="1"/>
  <c r="T30" i="1"/>
</calcChain>
</file>

<file path=xl/sharedStrings.xml><?xml version="1.0" encoding="utf-8"?>
<sst xmlns="http://schemas.openxmlformats.org/spreadsheetml/2006/main" count="72" uniqueCount="65">
  <si>
    <t>ATTACHMENT 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</si>
  <si>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</si>
  <si>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</si>
  <si>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</si>
  <si>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</si>
  <si>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</si>
  <si>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</si>
  <si>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</si>
  <si>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</si>
  <si>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</si>
  <si>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</si>
  <si>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</si>
  <si>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</si>
  <si>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</si>
  <si>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</si>
  <si>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</si>
  <si>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</si>
  <si>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</si>
  <si>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</si>
  <si>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</si>
  <si>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</si>
  <si>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</si>
  <si>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WAGNER-PEYSER</t>
  </si>
  <si>
    <t>TITLE 1 ADULT</t>
  </si>
  <si>
    <t>TITLE 1 DISLOCATED WORKER</t>
  </si>
  <si>
    <t>TITLE 1 YOUTH</t>
  </si>
  <si>
    <t>TOTAL FUNDING</t>
  </si>
  <si>
    <t>MassHire
Workforce
Areas</t>
  </si>
  <si>
    <t>Berkshire</t>
  </si>
  <si>
    <t>Boston</t>
  </si>
  <si>
    <t>Bristol</t>
  </si>
  <si>
    <t>Brockton</t>
  </si>
  <si>
    <t>Cape Cod &amp; Islands</t>
  </si>
  <si>
    <t>Central Mass</t>
  </si>
  <si>
    <t>Franklin/Hampshire</t>
  </si>
  <si>
    <t>Greater Lowell</t>
  </si>
  <si>
    <t>Greater New Bedford</t>
  </si>
  <si>
    <t>Hampden County</t>
  </si>
  <si>
    <t>Merrimack Valley</t>
  </si>
  <si>
    <t>Metro North</t>
  </si>
  <si>
    <t>Metro South/West</t>
  </si>
  <si>
    <t>No.Central</t>
  </si>
  <si>
    <t>North Shore</t>
  </si>
  <si>
    <t>South Shore</t>
  </si>
  <si>
    <t xml:space="preserve">                  </t>
  </si>
  <si>
    <t>TOTAL</t>
  </si>
  <si>
    <t xml:space="preserve">NOTE:    Funds do not include carry-in.   </t>
  </si>
  <si>
    <t>Assumes State Activities at 15%.</t>
  </si>
  <si>
    <t>Totals may not add due to rounding.</t>
  </si>
  <si>
    <t>MassHire Department of Career Services</t>
  </si>
  <si>
    <t xml:space="preserve">
Wagner
Peyser
10% &amp; 90%
FY22</t>
  </si>
  <si>
    <t xml:space="preserve">
WIOA
Title I
Adult
FY22</t>
  </si>
  <si>
    <t xml:space="preserve">
WIOA
Title I
DW
FY22</t>
  </si>
  <si>
    <t xml:space="preserve">
WIOA
Title I
Youth
FY22</t>
  </si>
  <si>
    <t>TOTAL
Workforce
Area
Funding
FY22</t>
  </si>
  <si>
    <t xml:space="preserve">
Wagner
Peyser
10% &amp; 90%
FY23</t>
  </si>
  <si>
    <t xml:space="preserve">
WIOA
Title I
Adult
FY23</t>
  </si>
  <si>
    <t xml:space="preserve">
Change
from
FY22</t>
  </si>
  <si>
    <t xml:space="preserve">
%
Change 
from
FY22</t>
  </si>
  <si>
    <t xml:space="preserve">
WIOA
Title I
DW
FY23</t>
  </si>
  <si>
    <t xml:space="preserve">
Change
from
FY212</t>
  </si>
  <si>
    <t xml:space="preserve">
WIOA
Title I
Youth
FY23</t>
  </si>
  <si>
    <t>TOTAL
Workforce
Area
Funding
FY23</t>
  </si>
  <si>
    <t>Commonwealth of Massachusetts
Comparison of Fiscal Year 2023 and Fiscal Year 2022 Allocations to Local MassHire Workforce Areas
Wagner-Peyser 10% and 90% Funds and WIOA Title I Adult, Dislocated Worker, and Youth Funds</t>
  </si>
  <si>
    <t>August 11,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</si>
</sst>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1"/>
    <xf numFmtId="0" fontId="1" fillId="0" borderId="5" xfId="1" applyBorder="1"/>
    <xf numFmtId="3" fontId="5" fillId="0" borderId="0" xfId="1" applyNumberFormat="1" applyFont="1"/>
    <xf numFmtId="164" fontId="5" fillId="0" borderId="0" xfId="1" applyNumberFormat="1" applyFont="1"/>
    <xf numFmtId="0" fontId="6" fillId="0" borderId="4" xfId="1" applyFont="1" applyBorder="1"/>
    <xf numFmtId="0" fontId="4" fillId="0" borderId="33" xfId="1" applyFont="1" applyBorder="1"/>
    <xf numFmtId="3" fontId="5" fillId="0" borderId="34" xfId="1" applyNumberFormat="1" applyFont="1" applyBorder="1"/>
    <xf numFmtId="164" fontId="5" fillId="0" borderId="34" xfId="1" applyNumberFormat="1" applyFont="1" applyBorder="1"/>
    <xf numFmtId="0" fontId="1" fillId="0" borderId="34" xfId="1" applyBorder="1"/>
    <xf numFmtId="0" fontId="1" fillId="0" borderId="35" xfId="1" applyBorder="1"/>
    <xf numFmtId="0" fontId="9" fillId="0" borderId="6" xfId="1" applyFont="1" applyBorder="1" applyAlignment="1">
      <alignment horizontal="center"/>
    </xf>
    <xf numFmtId="3" fontId="9" fillId="0" borderId="7" xfId="1" applyNumberFormat="1" applyFont="1" applyBorder="1" applyAlignment="1">
      <alignment horizontal="center"/>
    </xf>
    <xf numFmtId="3" fontId="9" fillId="2" borderId="8" xfId="1" applyNumberFormat="1" applyFont="1" applyFill="1" applyBorder="1" applyAlignment="1">
      <alignment horizontal="center"/>
    </xf>
    <xf numFmtId="3" fontId="9" fillId="2" borderId="9" xfId="1" applyNumberFormat="1" applyFont="1" applyFill="1" applyBorder="1" applyAlignment="1">
      <alignment horizontal="center"/>
    </xf>
    <xf numFmtId="3" fontId="9" fillId="2" borderId="7" xfId="1" applyNumberFormat="1" applyFont="1" applyFill="1" applyBorder="1" applyAlignment="1">
      <alignment horizontal="center"/>
    </xf>
    <xf numFmtId="0" fontId="9" fillId="2" borderId="8" xfId="1" applyFont="1" applyFill="1" applyBorder="1" applyAlignment="1">
      <alignment horizontal="center"/>
    </xf>
    <xf numFmtId="0" fontId="9" fillId="2" borderId="9" xfId="1" applyFont="1" applyFill="1" applyBorder="1" applyAlignment="1">
      <alignment horizontal="center"/>
    </xf>
    <xf numFmtId="0" fontId="9" fillId="2" borderId="7" xfId="1" applyFont="1" applyFill="1" applyBorder="1" applyAlignment="1">
      <alignment horizontal="center"/>
    </xf>
    <xf numFmtId="0" fontId="9" fillId="0" borderId="7" xfId="1" applyFont="1" applyBorder="1" applyAlignment="1">
      <alignment horizontal="center"/>
    </xf>
    <xf numFmtId="0" fontId="9" fillId="0" borderId="8" xfId="1" applyFont="1" applyBorder="1" applyAlignment="1">
      <alignment horizontal="center"/>
    </xf>
    <xf numFmtId="0" fontId="9" fillId="0" borderId="9" xfId="1" applyFont="1" applyBorder="1" applyAlignment="1">
      <alignment horizontal="center"/>
    </xf>
    <xf numFmtId="0" fontId="12" fillId="0" borderId="25" xfId="1" applyFont="1" applyBorder="1" applyAlignment="1">
      <alignment horizontal="left"/>
    </xf>
    <xf numFmtId="0" fontId="7" fillId="0" borderId="16" xfId="1" applyFont="1" applyBorder="1"/>
    <xf numFmtId="42" fontId="13" fillId="0" borderId="28" xfId="1" applyNumberFormat="1" applyFont="1" applyBorder="1"/>
    <xf numFmtId="42" fontId="7" fillId="0" borderId="26" xfId="1" applyNumberFormat="1" applyFont="1" applyBorder="1"/>
    <xf numFmtId="0" fontId="13" fillId="0" borderId="25" xfId="1" applyFont="1" applyBorder="1" applyAlignment="1">
      <alignment horizontal="left" indent="1"/>
    </xf>
    <xf numFmtId="42" fontId="7" fillId="0" borderId="11" xfId="1" applyNumberFormat="1" applyFont="1" applyBorder="1"/>
    <xf numFmtId="42" fontId="7" fillId="0" borderId="23" xfId="1" applyNumberFormat="1" applyFont="1" applyBorder="1"/>
    <xf numFmtId="164" fontId="13" fillId="0" borderId="27" xfId="1" applyNumberFormat="1" applyFont="1" applyBorder="1" applyAlignment="1">
      <alignment horizontal="center"/>
    </xf>
    <xf numFmtId="42" fontId="7" fillId="0" borderId="23" xfId="2" applyNumberFormat="1" applyFont="1" applyFill="1" applyBorder="1" applyAlignment="1">
      <alignment horizontal="right"/>
    </xf>
    <xf numFmtId="42" fontId="7" fillId="0" borderId="30" xfId="1" applyNumberFormat="1" applyFont="1" applyBorder="1" applyAlignment="1">
      <alignment horizontal="center"/>
    </xf>
    <xf numFmtId="42" fontId="7" fillId="0" borderId="26" xfId="3" applyNumberFormat="1" applyFont="1" applyFill="1" applyBorder="1"/>
    <xf numFmtId="0" fontId="13" fillId="0" borderId="14" xfId="1" applyFont="1" applyBorder="1" applyAlignment="1">
      <alignment horizontal="left"/>
    </xf>
    <xf numFmtId="44" fontId="7" fillId="0" borderId="0" xfId="1" applyNumberFormat="1" applyFont="1"/>
    <xf numFmtId="42" fontId="7" fillId="0" borderId="19" xfId="1" applyNumberFormat="1" applyFont="1" applyBorder="1"/>
    <xf numFmtId="0" fontId="12" fillId="0" borderId="25" xfId="1" applyFont="1" applyBorder="1" applyAlignment="1">
      <alignment horizontal="left" indent="1"/>
    </xf>
    <xf numFmtId="0" fontId="9" fillId="0" borderId="4" xfId="1" applyFont="1" applyBorder="1"/>
    <xf numFmtId="3" fontId="12" fillId="2" borderId="0" xfId="1" applyNumberFormat="1" applyFont="1" applyFill="1"/>
    <xf numFmtId="164" fontId="12" fillId="2" borderId="0" xfId="1" applyNumberFormat="1" applyFont="1" applyFill="1"/>
    <xf numFmtId="42" fontId="9" fillId="0" borderId="0" xfId="1" applyNumberFormat="1" applyFont="1"/>
    <xf numFmtId="0" fontId="9" fillId="0" borderId="0" xfId="1" applyFont="1"/>
    <xf numFmtId="0" fontId="9" fillId="0" borderId="5" xfId="1" applyFont="1" applyBorder="1"/>
    <xf numFmtId="0" fontId="13" fillId="2" borderId="4" xfId="1" applyFont="1" applyFill="1" applyBorder="1" applyAlignment="1">
      <alignment horizontal="left" indent="6"/>
    </xf>
    <xf numFmtId="3" fontId="13" fillId="2" borderId="0" xfId="1" applyNumberFormat="1" applyFont="1" applyFill="1"/>
    <xf numFmtId="3" fontId="7" fillId="2" borderId="0" xfId="0" applyNumberFormat="1" applyFont="1" applyFill="1"/>
    <xf numFmtId="164" fontId="13" fillId="2" borderId="0" xfId="1" applyNumberFormat="1" applyFont="1" applyFill="1"/>
    <xf numFmtId="42" fontId="13" fillId="2" borderId="0" xfId="1" applyNumberFormat="1" applyFont="1" applyFill="1"/>
    <xf numFmtId="44" fontId="13" fillId="2" borderId="0" xfId="1" applyNumberFormat="1" applyFont="1" applyFill="1"/>
    <xf numFmtId="0" fontId="7" fillId="0" borderId="0" xfId="1" applyFont="1"/>
    <xf numFmtId="0" fontId="7" fillId="0" borderId="5" xfId="1" applyFont="1" applyBorder="1"/>
    <xf numFmtId="0" fontId="13" fillId="2" borderId="4" xfId="1" applyFont="1" applyFill="1" applyBorder="1" applyAlignment="1">
      <alignment horizontal="left" indent="4"/>
    </xf>
    <xf numFmtId="3" fontId="13" fillId="0" borderId="0" xfId="1" applyNumberFormat="1" applyFont="1"/>
    <xf numFmtId="164" fontId="13" fillId="0" borderId="0" xfId="1" applyNumberFormat="1" applyFont="1"/>
    <xf numFmtId="0" fontId="12" fillId="2" borderId="11" xfId="1" applyFont="1" applyFill="1" applyBorder="1" applyAlignment="1">
      <alignment horizontal="left" indent="6"/>
    </xf>
    <xf numFmtId="3" fontId="12" fillId="2" borderId="12" xfId="1" applyNumberFormat="1" applyFont="1" applyFill="1" applyBorder="1"/>
    <xf numFmtId="3" fontId="12" fillId="2" borderId="29" xfId="1" applyNumberFormat="1" applyFont="1" applyFill="1" applyBorder="1"/>
    <xf numFmtId="0" fontId="7" fillId="0" borderId="12" xfId="1" applyFont="1" applyBorder="1"/>
    <xf numFmtId="0" fontId="14" fillId="0" borderId="12" xfId="1" applyFont="1" applyBorder="1"/>
    <xf numFmtId="3" fontId="7" fillId="0" borderId="12" xfId="1" applyNumberFormat="1" applyFont="1" applyBorder="1"/>
    <xf numFmtId="0" fontId="9" fillId="0" borderId="13" xfId="1" applyFont="1" applyBorder="1"/>
    <xf numFmtId="0" fontId="7" fillId="0" borderId="15" xfId="1" applyFont="1" applyBorder="1"/>
    <xf numFmtId="3" fontId="12" fillId="0" borderId="31" xfId="1" applyNumberFormat="1" applyFont="1" applyBorder="1" applyAlignment="1">
      <alignment horizontal="center"/>
    </xf>
    <xf numFmtId="3" fontId="12" fillId="0" borderId="16" xfId="1" applyNumberFormat="1" applyFont="1" applyBorder="1" applyAlignment="1">
      <alignment horizontal="center"/>
    </xf>
    <xf numFmtId="3" fontId="12" fillId="0" borderId="15" xfId="1" applyNumberFormat="1" applyFont="1" applyBorder="1" applyAlignment="1">
      <alignment horizontal="center"/>
    </xf>
    <xf numFmtId="0" fontId="12" fillId="0" borderId="32" xfId="1" applyFont="1" applyBorder="1" applyAlignment="1">
      <alignment horizontal="center"/>
    </xf>
    <xf numFmtId="0" fontId="12" fillId="0" borderId="16" xfId="1" applyFont="1" applyBorder="1" applyAlignment="1">
      <alignment horizontal="center"/>
    </xf>
    <xf numFmtId="0" fontId="7" fillId="0" borderId="32" xfId="1" applyFont="1" applyBorder="1"/>
    <xf numFmtId="42" fontId="13" fillId="0" borderId="15" xfId="1" applyNumberFormat="1" applyFont="1" applyBorder="1"/>
    <xf numFmtId="42" fontId="7" fillId="0" borderId="16" xfId="1" applyNumberFormat="1" applyFont="1" applyBorder="1"/>
    <xf numFmtId="42" fontId="7" fillId="0" borderId="32" xfId="1" applyNumberFormat="1" applyFont="1" applyBorder="1"/>
    <xf numFmtId="42" fontId="7" fillId="0" borderId="26" xfId="2" applyNumberFormat="1" applyFont="1" applyFill="1" applyBorder="1" applyAlignment="1">
      <alignment horizontal="right"/>
    </xf>
    <xf numFmtId="42" fontId="7" fillId="0" borderId="28" xfId="3" applyNumberFormat="1" applyFont="1" applyFill="1" applyBorder="1"/>
    <xf numFmtId="42" fontId="7" fillId="0" borderId="29" xfId="1" applyNumberFormat="1" applyFont="1" applyBorder="1" applyAlignment="1">
      <alignment horizontal="center"/>
    </xf>
    <xf numFmtId="3" fontId="12" fillId="0" borderId="17" xfId="1" applyNumberFormat="1" applyFont="1" applyBorder="1" applyAlignment="1">
      <alignment horizontal="center"/>
    </xf>
    <xf numFmtId="3" fontId="12" fillId="0" borderId="17" xfId="1" applyNumberFormat="1" applyFont="1" applyBorder="1" applyAlignment="1">
      <alignment horizontal="right"/>
    </xf>
    <xf numFmtId="0" fontId="7" fillId="0" borderId="17" xfId="1" applyFont="1" applyBorder="1"/>
    <xf numFmtId="42" fontId="13" fillId="0" borderId="4" xfId="1" applyNumberFormat="1" applyFont="1" applyBorder="1"/>
    <xf numFmtId="42" fontId="13" fillId="0" borderId="19" xfId="1" applyNumberFormat="1" applyFont="1" applyBorder="1"/>
    <xf numFmtId="164" fontId="13" fillId="0" borderId="24" xfId="1" applyNumberFormat="1" applyFont="1" applyBorder="1" applyAlignment="1">
      <alignment horizontal="center"/>
    </xf>
    <xf numFmtId="164" fontId="13" fillId="0" borderId="20" xfId="1" applyNumberFormat="1" applyFont="1" applyBorder="1" applyAlignment="1">
      <alignment horizontal="center"/>
    </xf>
    <xf numFmtId="42" fontId="7" fillId="0" borderId="36" xfId="1" applyNumberFormat="1" applyFont="1" applyBorder="1" applyAlignment="1">
      <alignment horizontal="center"/>
    </xf>
    <xf numFmtId="42" fontId="12" fillId="0" borderId="22" xfId="1" applyNumberFormat="1" applyFont="1" applyBorder="1"/>
    <xf numFmtId="42" fontId="12" fillId="0" borderId="23" xfId="1" applyNumberFormat="1" applyFont="1" applyBorder="1"/>
    <xf numFmtId="42" fontId="9" fillId="0" borderId="23" xfId="1" applyNumberFormat="1" applyFont="1" applyBorder="1"/>
    <xf numFmtId="164" fontId="9" fillId="0" borderId="24" xfId="1" applyNumberFormat="1" applyFont="1" applyBorder="1" applyAlignment="1">
      <alignment horizontal="center"/>
    </xf>
    <xf numFmtId="42" fontId="7" fillId="0" borderId="11" xfId="1" applyNumberFormat="1" applyFont="1" applyBorder="1" applyAlignment="1">
      <alignment horizontal="right"/>
    </xf>
    <xf numFmtId="164" fontId="7" fillId="0" borderId="27" xfId="1" applyNumberFormat="1" applyFont="1" applyBorder="1" applyAlignment="1">
      <alignment horizontal="center"/>
    </xf>
    <xf numFmtId="42" fontId="7" fillId="0" borderId="28" xfId="1" applyNumberFormat="1" applyFont="1" applyBorder="1"/>
    <xf numFmtId="42" fontId="13" fillId="0" borderId="26" xfId="1" applyNumberFormat="1" applyFont="1" applyBorder="1"/>
    <xf numFmtId="0" fontId="9" fillId="3" borderId="10" xfId="1" applyFont="1" applyFill="1" applyBorder="1" applyAlignment="1">
      <alignment horizontal="center"/>
    </xf>
    <xf numFmtId="49" fontId="12" fillId="2" borderId="12" xfId="1" applyNumberFormat="1" applyFont="1" applyFill="1" applyBorder="1" applyAlignment="1">
      <alignment horizontal="right"/>
    </xf>
    <xf numFmtId="49" fontId="0" fillId="0" borderId="12" xfId="0" applyNumberFormat="1" applyBorder="1" applyAlignment="1">
      <alignment horizontal="right"/>
    </xf>
    <xf numFmtId="42" fontId="12" fillId="3" borderId="16" xfId="1" applyNumberFormat="1" applyFont="1" applyFill="1" applyBorder="1" applyAlignment="1">
      <alignment horizontal="center" vertical="center" wrapText="1"/>
    </xf>
    <xf numFmtId="0" fontId="7" fillId="3" borderId="19" xfId="1" applyFont="1" applyFill="1" applyBorder="1" applyAlignment="1">
      <alignment horizontal="center" vertical="center"/>
    </xf>
    <xf numFmtId="0" fontId="7" fillId="3" borderId="23" xfId="1" applyFont="1" applyFill="1" applyBorder="1" applyAlignment="1">
      <alignment horizontal="center" vertical="center"/>
    </xf>
    <xf numFmtId="0" fontId="9" fillId="3" borderId="16" xfId="1" applyFont="1" applyFill="1" applyBorder="1" applyAlignment="1">
      <alignment horizontal="center" vertical="center" wrapText="1"/>
    </xf>
    <xf numFmtId="0" fontId="9" fillId="3" borderId="19" xfId="1" applyFont="1" applyFill="1" applyBorder="1" applyAlignment="1">
      <alignment horizontal="center" vertical="center"/>
    </xf>
    <xf numFmtId="0" fontId="9" fillId="3" borderId="23" xfId="1" applyFont="1" applyFill="1" applyBorder="1" applyAlignment="1">
      <alignment horizontal="center" vertical="center"/>
    </xf>
    <xf numFmtId="0" fontId="12" fillId="3" borderId="17" xfId="1" applyFont="1" applyFill="1" applyBorder="1" applyAlignment="1">
      <alignment horizontal="center" vertical="center" wrapText="1"/>
    </xf>
    <xf numFmtId="0" fontId="9" fillId="3" borderId="20" xfId="1" applyFont="1" applyFill="1" applyBorder="1" applyAlignment="1">
      <alignment horizontal="center" vertical="center"/>
    </xf>
    <xf numFmtId="0" fontId="9" fillId="3" borderId="24" xfId="1" applyFont="1" applyFill="1" applyBorder="1" applyAlignment="1">
      <alignment horizontal="center" vertical="center"/>
    </xf>
    <xf numFmtId="0" fontId="12" fillId="3" borderId="15" xfId="1" applyFont="1" applyFill="1" applyBorder="1" applyAlignment="1">
      <alignment horizontal="center" vertical="center" wrapText="1"/>
    </xf>
    <xf numFmtId="0" fontId="7" fillId="3" borderId="18" xfId="1" applyFont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/>
    </xf>
    <xf numFmtId="42" fontId="12" fillId="3" borderId="15" xfId="1" applyNumberFormat="1" applyFont="1" applyFill="1" applyBorder="1" applyAlignment="1">
      <alignment horizontal="center" vertical="center" wrapText="1"/>
    </xf>
    <xf numFmtId="0" fontId="12" fillId="3" borderId="14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/>
    </xf>
    <xf numFmtId="0" fontId="7" fillId="3" borderId="21" xfId="1" applyFont="1" applyFill="1" applyBorder="1" applyAlignment="1">
      <alignment horizontal="center" vertical="center"/>
    </xf>
    <xf numFmtId="3" fontId="12" fillId="3" borderId="15" xfId="1" applyNumberFormat="1" applyFont="1" applyFill="1" applyBorder="1" applyAlignment="1">
      <alignment horizontal="center" vertical="center" wrapText="1"/>
    </xf>
    <xf numFmtId="3" fontId="12" fillId="3" borderId="16" xfId="1" applyNumberFormat="1" applyFont="1" applyFill="1" applyBorder="1" applyAlignment="1">
      <alignment horizontal="center" vertical="center" wrapText="1"/>
    </xf>
    <xf numFmtId="0" fontId="9" fillId="3" borderId="15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3" fontId="10" fillId="3" borderId="11" xfId="1" applyNumberFormat="1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10" fillId="3" borderId="11" xfId="1" applyFont="1" applyFill="1" applyBorder="1" applyAlignment="1">
      <alignment horizontal="center"/>
    </xf>
  </cellXfs>
  <cellStyles count="4">
    <cellStyle name="Currency 2 2" xfId="3" xr:uid="{A4C9C0BC-9D6C-4F94-AD7F-8963F802C345}"/>
    <cellStyle name="Currency 3" xfId="2" xr:uid="{7A1FD331-D022-430E-BCFC-2F507D3CD0D2}"/>
    <cellStyle name="Normal" xfId="0" builtinId="0"/>
    <cellStyle name="Normal 2" xfId="1" xr:uid="{87814E7C-4422-483C-8614-4274483145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9C040-AA26-4A41-B517-EEB47AB532D3}">
  <dimension ref="A1:U37"/>
  <sheetViews>
    <sheetView tabSelected="1" zoomScale="140" zoomScaleNormal="140" workbookViewId="0">
      <selection activeCell="C5" sqref="C5:C11"/>
    </sheetView>
  </sheetViews>
  <sheetFormatPr defaultRowHeight="15" x14ac:dyDescent="0.25"/>
  <cols>
    <col min="1" max="1" width="18.5703125" customWidth="1"/>
    <col min="2" max="3" width="12.85546875" customWidth="1"/>
    <col min="6" max="6" width="12.5703125" customWidth="1"/>
    <col min="7" max="7" width="12.28515625" customWidth="1"/>
    <col min="8" max="8" width="12.42578125" customWidth="1"/>
    <col min="10" max="10" width="12.7109375" customWidth="1"/>
    <col min="11" max="11" width="12.42578125" customWidth="1"/>
    <col min="12" max="12" width="11.85546875" customWidth="1"/>
    <col min="14" max="14" width="12.7109375" customWidth="1"/>
    <col min="15" max="15" width="12.5703125" customWidth="1"/>
    <col min="16" max="16" width="11.28515625" customWidth="1"/>
    <col min="18" max="18" width="14.140625" customWidth="1"/>
    <col min="19" max="19" width="13.42578125" customWidth="1"/>
    <col min="20" max="20" width="11.28515625" customWidth="1"/>
  </cols>
  <sheetData>
    <row r="1" spans="1:21" ht="21" x14ac:dyDescent="0.25">
      <c r="A1" s="112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4"/>
    </row>
    <row r="2" spans="1:21" ht="92.25" customHeight="1" thickBot="1" x14ac:dyDescent="0.3">
      <c r="A2" s="115" t="s">
        <v>63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7"/>
    </row>
    <row r="3" spans="1:21" x14ac:dyDescent="0.25">
      <c r="A3" s="11" t="s">
        <v>1</v>
      </c>
      <c r="B3" s="12" t="s">
        <v>2</v>
      </c>
      <c r="C3" s="13" t="s">
        <v>3</v>
      </c>
      <c r="D3" s="13" t="s">
        <v>4</v>
      </c>
      <c r="E3" s="14" t="s">
        <v>5</v>
      </c>
      <c r="F3" s="15" t="s">
        <v>6</v>
      </c>
      <c r="G3" s="16" t="s">
        <v>7</v>
      </c>
      <c r="H3" s="16" t="s">
        <v>8</v>
      </c>
      <c r="I3" s="17" t="s">
        <v>9</v>
      </c>
      <c r="J3" s="15" t="s">
        <v>10</v>
      </c>
      <c r="K3" s="13" t="s">
        <v>11</v>
      </c>
      <c r="L3" s="13" t="s">
        <v>12</v>
      </c>
      <c r="M3" s="14" t="s">
        <v>13</v>
      </c>
      <c r="N3" s="18" t="s">
        <v>14</v>
      </c>
      <c r="O3" s="16" t="s">
        <v>15</v>
      </c>
      <c r="P3" s="16" t="s">
        <v>16</v>
      </c>
      <c r="Q3" s="17" t="s">
        <v>17</v>
      </c>
      <c r="R3" s="19" t="s">
        <v>18</v>
      </c>
      <c r="S3" s="20" t="s">
        <v>19</v>
      </c>
      <c r="T3" s="20" t="s">
        <v>20</v>
      </c>
      <c r="U3" s="21" t="s">
        <v>21</v>
      </c>
    </row>
    <row r="4" spans="1:21" x14ac:dyDescent="0.25">
      <c r="A4" s="90"/>
      <c r="B4" s="118" t="s">
        <v>22</v>
      </c>
      <c r="C4" s="119"/>
      <c r="D4" s="119"/>
      <c r="E4" s="120"/>
      <c r="F4" s="118" t="s">
        <v>23</v>
      </c>
      <c r="G4" s="119"/>
      <c r="H4" s="119"/>
      <c r="I4" s="120"/>
      <c r="J4" s="118" t="s">
        <v>24</v>
      </c>
      <c r="K4" s="119"/>
      <c r="L4" s="119"/>
      <c r="M4" s="120"/>
      <c r="N4" s="121" t="s">
        <v>25</v>
      </c>
      <c r="O4" s="119"/>
      <c r="P4" s="119"/>
      <c r="Q4" s="120"/>
      <c r="R4" s="121" t="s">
        <v>26</v>
      </c>
      <c r="S4" s="119"/>
      <c r="T4" s="119"/>
      <c r="U4" s="120"/>
    </row>
    <row r="5" spans="1:21" ht="15" customHeight="1" x14ac:dyDescent="0.25">
      <c r="A5" s="106" t="s">
        <v>27</v>
      </c>
      <c r="B5" s="109" t="s">
        <v>55</v>
      </c>
      <c r="C5" s="110" t="s">
        <v>50</v>
      </c>
      <c r="D5" s="96" t="s">
        <v>57</v>
      </c>
      <c r="E5" s="99" t="s">
        <v>58</v>
      </c>
      <c r="F5" s="102" t="s">
        <v>56</v>
      </c>
      <c r="G5" s="102" t="s">
        <v>51</v>
      </c>
      <c r="H5" s="96" t="s">
        <v>57</v>
      </c>
      <c r="I5" s="99" t="s">
        <v>58</v>
      </c>
      <c r="J5" s="111" t="s">
        <v>59</v>
      </c>
      <c r="K5" s="111" t="s">
        <v>52</v>
      </c>
      <c r="L5" s="96" t="s">
        <v>60</v>
      </c>
      <c r="M5" s="99" t="s">
        <v>58</v>
      </c>
      <c r="N5" s="102" t="s">
        <v>61</v>
      </c>
      <c r="O5" s="102" t="s">
        <v>53</v>
      </c>
      <c r="P5" s="96" t="s">
        <v>57</v>
      </c>
      <c r="Q5" s="99" t="s">
        <v>58</v>
      </c>
      <c r="R5" s="105" t="s">
        <v>62</v>
      </c>
      <c r="S5" s="93" t="s">
        <v>54</v>
      </c>
      <c r="T5" s="96" t="s">
        <v>57</v>
      </c>
      <c r="U5" s="99" t="s">
        <v>58</v>
      </c>
    </row>
    <row r="6" spans="1:21" ht="15" customHeight="1" x14ac:dyDescent="0.25">
      <c r="A6" s="107"/>
      <c r="B6" s="103"/>
      <c r="C6" s="94"/>
      <c r="D6" s="97"/>
      <c r="E6" s="100"/>
      <c r="F6" s="103"/>
      <c r="G6" s="103"/>
      <c r="H6" s="97"/>
      <c r="I6" s="100"/>
      <c r="J6" s="103"/>
      <c r="K6" s="103"/>
      <c r="L6" s="97"/>
      <c r="M6" s="100"/>
      <c r="N6" s="103"/>
      <c r="O6" s="103"/>
      <c r="P6" s="97"/>
      <c r="Q6" s="100"/>
      <c r="R6" s="103"/>
      <c r="S6" s="94"/>
      <c r="T6" s="97"/>
      <c r="U6" s="100"/>
    </row>
    <row r="7" spans="1:21" ht="15" customHeight="1" x14ac:dyDescent="0.25">
      <c r="A7" s="107"/>
      <c r="B7" s="103"/>
      <c r="C7" s="94"/>
      <c r="D7" s="97"/>
      <c r="E7" s="100"/>
      <c r="F7" s="103"/>
      <c r="G7" s="103"/>
      <c r="H7" s="97"/>
      <c r="I7" s="100"/>
      <c r="J7" s="103"/>
      <c r="K7" s="103"/>
      <c r="L7" s="97"/>
      <c r="M7" s="100"/>
      <c r="N7" s="103"/>
      <c r="O7" s="103"/>
      <c r="P7" s="97"/>
      <c r="Q7" s="100"/>
      <c r="R7" s="103"/>
      <c r="S7" s="94"/>
      <c r="T7" s="97"/>
      <c r="U7" s="100"/>
    </row>
    <row r="8" spans="1:21" ht="15" customHeight="1" x14ac:dyDescent="0.25">
      <c r="A8" s="107"/>
      <c r="B8" s="103"/>
      <c r="C8" s="94"/>
      <c r="D8" s="97"/>
      <c r="E8" s="100"/>
      <c r="F8" s="103"/>
      <c r="G8" s="103"/>
      <c r="H8" s="97"/>
      <c r="I8" s="100"/>
      <c r="J8" s="103"/>
      <c r="K8" s="103"/>
      <c r="L8" s="97"/>
      <c r="M8" s="100"/>
      <c r="N8" s="103"/>
      <c r="O8" s="103"/>
      <c r="P8" s="97"/>
      <c r="Q8" s="100"/>
      <c r="R8" s="103"/>
      <c r="S8" s="94"/>
      <c r="T8" s="97"/>
      <c r="U8" s="100"/>
    </row>
    <row r="9" spans="1:21" ht="15" customHeight="1" x14ac:dyDescent="0.25">
      <c r="A9" s="107"/>
      <c r="B9" s="103"/>
      <c r="C9" s="94"/>
      <c r="D9" s="97"/>
      <c r="E9" s="100"/>
      <c r="F9" s="103"/>
      <c r="G9" s="103"/>
      <c r="H9" s="97"/>
      <c r="I9" s="100"/>
      <c r="J9" s="103"/>
      <c r="K9" s="103"/>
      <c r="L9" s="97"/>
      <c r="M9" s="100"/>
      <c r="N9" s="103"/>
      <c r="O9" s="103"/>
      <c r="P9" s="97"/>
      <c r="Q9" s="100"/>
      <c r="R9" s="103"/>
      <c r="S9" s="94"/>
      <c r="T9" s="97"/>
      <c r="U9" s="100"/>
    </row>
    <row r="10" spans="1:21" ht="15" customHeight="1" x14ac:dyDescent="0.25">
      <c r="A10" s="107"/>
      <c r="B10" s="103"/>
      <c r="C10" s="94"/>
      <c r="D10" s="97"/>
      <c r="E10" s="100"/>
      <c r="F10" s="103"/>
      <c r="G10" s="103"/>
      <c r="H10" s="97"/>
      <c r="I10" s="100"/>
      <c r="J10" s="103"/>
      <c r="K10" s="103"/>
      <c r="L10" s="97"/>
      <c r="M10" s="100"/>
      <c r="N10" s="103"/>
      <c r="O10" s="103"/>
      <c r="P10" s="97"/>
      <c r="Q10" s="100"/>
      <c r="R10" s="103"/>
      <c r="S10" s="94"/>
      <c r="T10" s="97"/>
      <c r="U10" s="100"/>
    </row>
    <row r="11" spans="1:21" ht="15" customHeight="1" x14ac:dyDescent="0.25">
      <c r="A11" s="108"/>
      <c r="B11" s="104"/>
      <c r="C11" s="95"/>
      <c r="D11" s="98"/>
      <c r="E11" s="101"/>
      <c r="F11" s="104"/>
      <c r="G11" s="104"/>
      <c r="H11" s="98"/>
      <c r="I11" s="101"/>
      <c r="J11" s="104"/>
      <c r="K11" s="104"/>
      <c r="L11" s="98"/>
      <c r="M11" s="101"/>
      <c r="N11" s="104"/>
      <c r="O11" s="104"/>
      <c r="P11" s="98"/>
      <c r="Q11" s="101"/>
      <c r="R11" s="104"/>
      <c r="S11" s="95"/>
      <c r="T11" s="98"/>
      <c r="U11" s="101"/>
    </row>
    <row r="12" spans="1:21" x14ac:dyDescent="0.25">
      <c r="A12" s="22"/>
      <c r="B12" s="62"/>
      <c r="C12" s="63"/>
      <c r="D12" s="63"/>
      <c r="E12" s="74"/>
      <c r="F12" s="64"/>
      <c r="G12" s="65"/>
      <c r="H12" s="66"/>
      <c r="I12" s="75"/>
      <c r="J12" s="61"/>
      <c r="K12" s="61"/>
      <c r="L12" s="67"/>
      <c r="M12" s="76"/>
      <c r="N12" s="61"/>
      <c r="O12" s="23"/>
      <c r="P12" s="67"/>
      <c r="Q12" s="76"/>
      <c r="R12" s="68"/>
      <c r="S12" s="69"/>
      <c r="T12" s="70"/>
      <c r="U12" s="76"/>
    </row>
    <row r="13" spans="1:21" x14ac:dyDescent="0.25">
      <c r="A13" s="26" t="s">
        <v>28</v>
      </c>
      <c r="B13" s="27">
        <v>205195</v>
      </c>
      <c r="C13" s="27">
        <v>200016</v>
      </c>
      <c r="D13" s="25">
        <f t="shared" ref="D13:D28" si="0">B13-C13</f>
        <v>5179</v>
      </c>
      <c r="E13" s="29">
        <f t="shared" ref="E13:E28" si="1">SUM(B13/C13)-1</f>
        <v>2.589292856571479E-2</v>
      </c>
      <c r="F13" s="71">
        <v>377685</v>
      </c>
      <c r="G13" s="27">
        <v>288199</v>
      </c>
      <c r="H13" s="25">
        <f>F13-G13</f>
        <v>89486</v>
      </c>
      <c r="I13" s="29">
        <f>SUM(F13/G13)-1</f>
        <v>0.31050073039809289</v>
      </c>
      <c r="J13" s="72">
        <v>447501</v>
      </c>
      <c r="K13" s="32">
        <v>369652</v>
      </c>
      <c r="L13" s="73">
        <f>J13-K13</f>
        <v>77849</v>
      </c>
      <c r="M13" s="29">
        <f t="shared" ref="M13:M30" si="2">SUM(J13/K13)-1</f>
        <v>0.21060078127536164</v>
      </c>
      <c r="N13" s="71">
        <v>446348</v>
      </c>
      <c r="O13" s="27">
        <v>339551</v>
      </c>
      <c r="P13" s="73">
        <f>N13-O13</f>
        <v>106797</v>
      </c>
      <c r="Q13" s="29">
        <f>SUM(N13/O13)-1</f>
        <v>0.31452418046184527</v>
      </c>
      <c r="R13" s="24">
        <f t="shared" ref="R13:R28" si="3">SUM(B13+F13+J13+N13)</f>
        <v>1476729</v>
      </c>
      <c r="S13" s="89">
        <f t="shared" ref="S13:S28" si="4">SUM(C13+G13+K13+O13)</f>
        <v>1197418</v>
      </c>
      <c r="T13" s="25">
        <f>R13-S13</f>
        <v>279311</v>
      </c>
      <c r="U13" s="87">
        <f>SUM(R13/S13)-1</f>
        <v>0.23326106672857772</v>
      </c>
    </row>
    <row r="14" spans="1:21" x14ac:dyDescent="0.25">
      <c r="A14" s="26" t="s">
        <v>29</v>
      </c>
      <c r="B14" s="27">
        <v>1227089</v>
      </c>
      <c r="C14" s="27">
        <v>1254742</v>
      </c>
      <c r="D14" s="28">
        <f t="shared" si="0"/>
        <v>-27653</v>
      </c>
      <c r="E14" s="29">
        <f t="shared" si="1"/>
        <v>-2.203879363247585E-2</v>
      </c>
      <c r="F14" s="30">
        <v>1859047</v>
      </c>
      <c r="G14" s="27">
        <v>1315043</v>
      </c>
      <c r="H14" s="28">
        <f t="shared" ref="H14:H28" si="5">F14-G14</f>
        <v>544004</v>
      </c>
      <c r="I14" s="29">
        <f t="shared" ref="I14:I28" si="6">SUM(F14/G14)-1</f>
        <v>0.41367772764844957</v>
      </c>
      <c r="J14" s="32">
        <v>1430915</v>
      </c>
      <c r="K14" s="32">
        <v>1119864</v>
      </c>
      <c r="L14" s="31">
        <f t="shared" ref="L14:L30" si="7">J14-K14</f>
        <v>311051</v>
      </c>
      <c r="M14" s="29">
        <f t="shared" si="2"/>
        <v>0.27775783487994965</v>
      </c>
      <c r="N14" s="30">
        <v>2405696</v>
      </c>
      <c r="O14" s="27">
        <v>1680212</v>
      </c>
      <c r="P14" s="31">
        <f t="shared" ref="P14:P28" si="8">N14-O14</f>
        <v>725484</v>
      </c>
      <c r="Q14" s="29">
        <f t="shared" ref="Q14:Q30" si="9">SUM(N14/O14)-1</f>
        <v>0.43178122760699256</v>
      </c>
      <c r="R14" s="24">
        <f t="shared" si="3"/>
        <v>6922747</v>
      </c>
      <c r="S14" s="89">
        <f t="shared" si="4"/>
        <v>5369861</v>
      </c>
      <c r="T14" s="25">
        <f t="shared" ref="T14:T30" si="10">R14-S14</f>
        <v>1552886</v>
      </c>
      <c r="U14" s="87">
        <f t="shared" ref="U14:U30" si="11">SUM(R14/S14)-1</f>
        <v>0.2891855115057913</v>
      </c>
    </row>
    <row r="15" spans="1:21" x14ac:dyDescent="0.25">
      <c r="A15" s="26" t="s">
        <v>30</v>
      </c>
      <c r="B15" s="27">
        <v>637504</v>
      </c>
      <c r="C15" s="27">
        <v>649876</v>
      </c>
      <c r="D15" s="28">
        <f t="shared" si="0"/>
        <v>-12372</v>
      </c>
      <c r="E15" s="29">
        <f t="shared" si="1"/>
        <v>-1.9037477918864565E-2</v>
      </c>
      <c r="F15" s="30">
        <v>888258</v>
      </c>
      <c r="G15" s="27">
        <v>724768</v>
      </c>
      <c r="H15" s="28">
        <f t="shared" si="5"/>
        <v>163490</v>
      </c>
      <c r="I15" s="29">
        <f t="shared" si="6"/>
        <v>0.22557563247825518</v>
      </c>
      <c r="J15" s="32">
        <v>926287</v>
      </c>
      <c r="K15" s="32">
        <v>877469</v>
      </c>
      <c r="L15" s="31">
        <f t="shared" si="7"/>
        <v>48818</v>
      </c>
      <c r="M15" s="29">
        <f t="shared" si="2"/>
        <v>5.5635013886530471E-2</v>
      </c>
      <c r="N15" s="30">
        <v>963520</v>
      </c>
      <c r="O15" s="27">
        <v>788108</v>
      </c>
      <c r="P15" s="31">
        <f t="shared" si="8"/>
        <v>175412</v>
      </c>
      <c r="Q15" s="29">
        <f t="shared" si="9"/>
        <v>0.22257355590858108</v>
      </c>
      <c r="R15" s="24">
        <f t="shared" si="3"/>
        <v>3415569</v>
      </c>
      <c r="S15" s="89">
        <f t="shared" si="4"/>
        <v>3040221</v>
      </c>
      <c r="T15" s="25">
        <f t="shared" si="10"/>
        <v>375348</v>
      </c>
      <c r="U15" s="87">
        <f t="shared" si="11"/>
        <v>0.12346076156963592</v>
      </c>
    </row>
    <row r="16" spans="1:21" x14ac:dyDescent="0.25">
      <c r="A16" s="26" t="s">
        <v>31</v>
      </c>
      <c r="B16" s="27">
        <v>444899</v>
      </c>
      <c r="C16" s="27">
        <v>455030</v>
      </c>
      <c r="D16" s="28">
        <f t="shared" si="0"/>
        <v>-10131</v>
      </c>
      <c r="E16" s="29">
        <f t="shared" si="1"/>
        <v>-2.2264466079159662E-2</v>
      </c>
      <c r="F16" s="30">
        <v>657451</v>
      </c>
      <c r="G16" s="27">
        <v>510220</v>
      </c>
      <c r="H16" s="28">
        <f t="shared" si="5"/>
        <v>147231</v>
      </c>
      <c r="I16" s="29">
        <f t="shared" si="6"/>
        <v>0.2885637568107875</v>
      </c>
      <c r="J16" s="32">
        <v>661050</v>
      </c>
      <c r="K16" s="32">
        <v>574476</v>
      </c>
      <c r="L16" s="31">
        <f t="shared" si="7"/>
        <v>86574</v>
      </c>
      <c r="M16" s="29">
        <f t="shared" si="2"/>
        <v>0.15070081256658252</v>
      </c>
      <c r="N16" s="30">
        <v>788933</v>
      </c>
      <c r="O16" s="27">
        <v>603924</v>
      </c>
      <c r="P16" s="31">
        <f t="shared" si="8"/>
        <v>185009</v>
      </c>
      <c r="Q16" s="29">
        <f t="shared" si="9"/>
        <v>0.30634483809221025</v>
      </c>
      <c r="R16" s="24">
        <f t="shared" si="3"/>
        <v>2552333</v>
      </c>
      <c r="S16" s="89">
        <f t="shared" si="4"/>
        <v>2143650</v>
      </c>
      <c r="T16" s="25">
        <f t="shared" si="10"/>
        <v>408683</v>
      </c>
      <c r="U16" s="87">
        <f t="shared" si="11"/>
        <v>0.19064819350173767</v>
      </c>
    </row>
    <row r="17" spans="1:21" x14ac:dyDescent="0.25">
      <c r="A17" s="26" t="s">
        <v>32</v>
      </c>
      <c r="B17" s="27">
        <v>427528</v>
      </c>
      <c r="C17" s="27">
        <v>422126</v>
      </c>
      <c r="D17" s="28">
        <f t="shared" si="0"/>
        <v>5402</v>
      </c>
      <c r="E17" s="29">
        <f t="shared" si="1"/>
        <v>1.279712692418844E-2</v>
      </c>
      <c r="F17" s="30">
        <v>587509</v>
      </c>
      <c r="G17" s="27">
        <v>469658</v>
      </c>
      <c r="H17" s="28">
        <f t="shared" si="5"/>
        <v>117851</v>
      </c>
      <c r="I17" s="29">
        <f t="shared" si="6"/>
        <v>0.25092939969083883</v>
      </c>
      <c r="J17" s="32">
        <v>625686</v>
      </c>
      <c r="K17" s="32">
        <v>551448</v>
      </c>
      <c r="L17" s="31">
        <f t="shared" si="7"/>
        <v>74238</v>
      </c>
      <c r="M17" s="29">
        <f t="shared" si="2"/>
        <v>0.13462375418897166</v>
      </c>
      <c r="N17" s="30">
        <v>657170</v>
      </c>
      <c r="O17" s="27">
        <v>523735</v>
      </c>
      <c r="P17" s="31">
        <f t="shared" si="8"/>
        <v>133435</v>
      </c>
      <c r="Q17" s="29">
        <f t="shared" si="9"/>
        <v>0.25477579310147314</v>
      </c>
      <c r="R17" s="24">
        <f t="shared" si="3"/>
        <v>2297893</v>
      </c>
      <c r="S17" s="89">
        <f t="shared" si="4"/>
        <v>1966967</v>
      </c>
      <c r="T17" s="25">
        <f t="shared" si="10"/>
        <v>330926</v>
      </c>
      <c r="U17" s="87">
        <f t="shared" si="11"/>
        <v>0.16824176511349709</v>
      </c>
    </row>
    <row r="18" spans="1:21" x14ac:dyDescent="0.25">
      <c r="A18" s="26" t="s">
        <v>33</v>
      </c>
      <c r="B18" s="27">
        <v>996595</v>
      </c>
      <c r="C18" s="27">
        <v>992793</v>
      </c>
      <c r="D18" s="28">
        <f t="shared" si="0"/>
        <v>3802</v>
      </c>
      <c r="E18" s="29">
        <f t="shared" si="1"/>
        <v>3.8295999266715341E-3</v>
      </c>
      <c r="F18" s="30">
        <v>1035136</v>
      </c>
      <c r="G18" s="27">
        <v>789880</v>
      </c>
      <c r="H18" s="28">
        <f t="shared" si="5"/>
        <v>245256</v>
      </c>
      <c r="I18" s="29">
        <f t="shared" si="6"/>
        <v>0.31049779713374193</v>
      </c>
      <c r="J18" s="32">
        <v>1033741</v>
      </c>
      <c r="K18" s="32">
        <v>929584</v>
      </c>
      <c r="L18" s="31">
        <f t="shared" si="7"/>
        <v>104157</v>
      </c>
      <c r="M18" s="29">
        <f t="shared" si="2"/>
        <v>0.1120468940945627</v>
      </c>
      <c r="N18" s="30">
        <v>1188909</v>
      </c>
      <c r="O18" s="27">
        <v>889597</v>
      </c>
      <c r="P18" s="31">
        <f t="shared" si="8"/>
        <v>299312</v>
      </c>
      <c r="Q18" s="29">
        <f t="shared" si="9"/>
        <v>0.33645796917030979</v>
      </c>
      <c r="R18" s="24">
        <f t="shared" si="3"/>
        <v>4254381</v>
      </c>
      <c r="S18" s="89">
        <f t="shared" si="4"/>
        <v>3601854</v>
      </c>
      <c r="T18" s="25">
        <f t="shared" si="10"/>
        <v>652527</v>
      </c>
      <c r="U18" s="87">
        <f t="shared" si="11"/>
        <v>0.18116420043677506</v>
      </c>
    </row>
    <row r="19" spans="1:21" x14ac:dyDescent="0.25">
      <c r="A19" s="26" t="s">
        <v>34</v>
      </c>
      <c r="B19" s="27">
        <v>407709</v>
      </c>
      <c r="C19" s="27">
        <v>404145</v>
      </c>
      <c r="D19" s="28">
        <f t="shared" si="0"/>
        <v>3564</v>
      </c>
      <c r="E19" s="29">
        <f t="shared" si="1"/>
        <v>8.8186170805033548E-3</v>
      </c>
      <c r="F19" s="30">
        <v>381881</v>
      </c>
      <c r="G19" s="27">
        <v>299941</v>
      </c>
      <c r="H19" s="28">
        <f t="shared" si="5"/>
        <v>81940</v>
      </c>
      <c r="I19" s="29">
        <f t="shared" si="6"/>
        <v>0.27318706012182403</v>
      </c>
      <c r="J19" s="32">
        <v>450222</v>
      </c>
      <c r="K19" s="32">
        <v>378136</v>
      </c>
      <c r="L19" s="31">
        <f t="shared" si="7"/>
        <v>72086</v>
      </c>
      <c r="M19" s="29">
        <f t="shared" si="2"/>
        <v>0.19063511540821287</v>
      </c>
      <c r="N19" s="30">
        <v>757622</v>
      </c>
      <c r="O19" s="27">
        <v>580118</v>
      </c>
      <c r="P19" s="31">
        <f t="shared" si="8"/>
        <v>177504</v>
      </c>
      <c r="Q19" s="29">
        <f t="shared" si="9"/>
        <v>0.30597912838422525</v>
      </c>
      <c r="R19" s="24">
        <f t="shared" si="3"/>
        <v>1997434</v>
      </c>
      <c r="S19" s="89">
        <f t="shared" si="4"/>
        <v>1662340</v>
      </c>
      <c r="T19" s="25">
        <f t="shared" si="10"/>
        <v>335094</v>
      </c>
      <c r="U19" s="87">
        <f t="shared" si="11"/>
        <v>0.2015797009035456</v>
      </c>
    </row>
    <row r="20" spans="1:21" x14ac:dyDescent="0.25">
      <c r="A20" s="26" t="s">
        <v>35</v>
      </c>
      <c r="B20" s="27">
        <v>492234</v>
      </c>
      <c r="C20" s="27">
        <v>496515</v>
      </c>
      <c r="D20" s="28">
        <f t="shared" si="0"/>
        <v>-4281</v>
      </c>
      <c r="E20" s="29">
        <f t="shared" si="1"/>
        <v>-8.6220960091840659E-3</v>
      </c>
      <c r="F20" s="30">
        <v>521764</v>
      </c>
      <c r="G20" s="27">
        <v>408816</v>
      </c>
      <c r="H20" s="28">
        <f t="shared" si="5"/>
        <v>112948</v>
      </c>
      <c r="I20" s="29">
        <f t="shared" si="6"/>
        <v>0.27628077178975374</v>
      </c>
      <c r="J20" s="32">
        <v>631126</v>
      </c>
      <c r="K20" s="32">
        <v>558720</v>
      </c>
      <c r="L20" s="31">
        <f t="shared" si="7"/>
        <v>72406</v>
      </c>
      <c r="M20" s="29">
        <f t="shared" si="2"/>
        <v>0.12959264032073303</v>
      </c>
      <c r="N20" s="30">
        <v>565757</v>
      </c>
      <c r="O20" s="27">
        <v>457328</v>
      </c>
      <c r="P20" s="31">
        <f t="shared" si="8"/>
        <v>108429</v>
      </c>
      <c r="Q20" s="29">
        <f t="shared" si="9"/>
        <v>0.23709241507189582</v>
      </c>
      <c r="R20" s="24">
        <f t="shared" si="3"/>
        <v>2210881</v>
      </c>
      <c r="S20" s="89">
        <f t="shared" si="4"/>
        <v>1921379</v>
      </c>
      <c r="T20" s="25">
        <f t="shared" si="10"/>
        <v>289502</v>
      </c>
      <c r="U20" s="87">
        <f t="shared" si="11"/>
        <v>0.1506740731526679</v>
      </c>
    </row>
    <row r="21" spans="1:21" x14ac:dyDescent="0.25">
      <c r="A21" s="26" t="s">
        <v>36</v>
      </c>
      <c r="B21" s="27">
        <v>386022</v>
      </c>
      <c r="C21" s="27">
        <v>388868</v>
      </c>
      <c r="D21" s="28">
        <f t="shared" si="0"/>
        <v>-2846</v>
      </c>
      <c r="E21" s="29">
        <f t="shared" si="1"/>
        <v>-7.318678831891523E-3</v>
      </c>
      <c r="F21" s="30">
        <v>671439</v>
      </c>
      <c r="G21" s="27">
        <v>532635</v>
      </c>
      <c r="H21" s="28">
        <f t="shared" si="5"/>
        <v>138804</v>
      </c>
      <c r="I21" s="29">
        <f t="shared" si="6"/>
        <v>0.2605987214508998</v>
      </c>
      <c r="J21" s="32">
        <v>627046</v>
      </c>
      <c r="K21" s="32">
        <v>590232</v>
      </c>
      <c r="L21" s="31">
        <f t="shared" si="7"/>
        <v>36814</v>
      </c>
      <c r="M21" s="29">
        <f t="shared" si="2"/>
        <v>6.2372084197400257E-2</v>
      </c>
      <c r="N21" s="30">
        <v>779051</v>
      </c>
      <c r="O21" s="27">
        <v>616453</v>
      </c>
      <c r="P21" s="31">
        <f t="shared" si="8"/>
        <v>162598</v>
      </c>
      <c r="Q21" s="29">
        <f t="shared" si="9"/>
        <v>0.26376382303273727</v>
      </c>
      <c r="R21" s="24">
        <f t="shared" si="3"/>
        <v>2463558</v>
      </c>
      <c r="S21" s="89">
        <f t="shared" si="4"/>
        <v>2128188</v>
      </c>
      <c r="T21" s="25">
        <f t="shared" si="10"/>
        <v>335370</v>
      </c>
      <c r="U21" s="87">
        <f t="shared" si="11"/>
        <v>0.15758476224844808</v>
      </c>
    </row>
    <row r="22" spans="1:21" x14ac:dyDescent="0.25">
      <c r="A22" s="26" t="s">
        <v>37</v>
      </c>
      <c r="B22" s="27">
        <v>780207</v>
      </c>
      <c r="C22" s="27">
        <v>748238</v>
      </c>
      <c r="D22" s="28">
        <f t="shared" si="0"/>
        <v>31969</v>
      </c>
      <c r="E22" s="29">
        <f t="shared" si="1"/>
        <v>4.2725710268657791E-2</v>
      </c>
      <c r="F22" s="30">
        <v>1945775</v>
      </c>
      <c r="G22" s="27">
        <v>1496502</v>
      </c>
      <c r="H22" s="28">
        <f t="shared" si="5"/>
        <v>449273</v>
      </c>
      <c r="I22" s="29">
        <f t="shared" si="6"/>
        <v>0.30021543572945442</v>
      </c>
      <c r="J22" s="32">
        <v>1011978</v>
      </c>
      <c r="K22" s="32">
        <v>877469</v>
      </c>
      <c r="L22" s="31">
        <f t="shared" si="7"/>
        <v>134509</v>
      </c>
      <c r="M22" s="29">
        <f t="shared" si="2"/>
        <v>0.15329202513137208</v>
      </c>
      <c r="N22" s="30">
        <v>2284448</v>
      </c>
      <c r="O22" s="27">
        <v>1754136</v>
      </c>
      <c r="P22" s="31">
        <f t="shared" si="8"/>
        <v>530312</v>
      </c>
      <c r="Q22" s="29">
        <f t="shared" si="9"/>
        <v>0.30232091468392408</v>
      </c>
      <c r="R22" s="24">
        <f t="shared" si="3"/>
        <v>6022408</v>
      </c>
      <c r="S22" s="89">
        <f t="shared" si="4"/>
        <v>4876345</v>
      </c>
      <c r="T22" s="25">
        <f t="shared" si="10"/>
        <v>1146063</v>
      </c>
      <c r="U22" s="87">
        <f t="shared" si="11"/>
        <v>0.23502500335804788</v>
      </c>
    </row>
    <row r="23" spans="1:21" x14ac:dyDescent="0.25">
      <c r="A23" s="26" t="s">
        <v>38</v>
      </c>
      <c r="B23" s="27">
        <v>628176</v>
      </c>
      <c r="C23" s="27">
        <v>626960</v>
      </c>
      <c r="D23" s="28">
        <f t="shared" si="0"/>
        <v>1216</v>
      </c>
      <c r="E23" s="29">
        <f t="shared" si="1"/>
        <v>1.9395176725787167E-3</v>
      </c>
      <c r="F23" s="30">
        <v>872871</v>
      </c>
      <c r="G23" s="27">
        <v>668196</v>
      </c>
      <c r="H23" s="28">
        <f t="shared" si="5"/>
        <v>204675</v>
      </c>
      <c r="I23" s="29">
        <f t="shared" si="6"/>
        <v>0.3063098252608516</v>
      </c>
      <c r="J23" s="32">
        <v>852837</v>
      </c>
      <c r="K23" s="32">
        <v>730821</v>
      </c>
      <c r="L23" s="31">
        <f t="shared" si="7"/>
        <v>122016</v>
      </c>
      <c r="M23" s="29">
        <f t="shared" si="2"/>
        <v>0.16695743554167164</v>
      </c>
      <c r="N23" s="30">
        <v>952767</v>
      </c>
      <c r="O23" s="27">
        <v>750520</v>
      </c>
      <c r="P23" s="31">
        <f t="shared" si="8"/>
        <v>202247</v>
      </c>
      <c r="Q23" s="29">
        <f t="shared" si="9"/>
        <v>0.26947583009113685</v>
      </c>
      <c r="R23" s="24">
        <f t="shared" si="3"/>
        <v>3306651</v>
      </c>
      <c r="S23" s="89">
        <f t="shared" si="4"/>
        <v>2776497</v>
      </c>
      <c r="T23" s="25">
        <f t="shared" si="10"/>
        <v>530154</v>
      </c>
      <c r="U23" s="87">
        <f t="shared" si="11"/>
        <v>0.19094348021985974</v>
      </c>
    </row>
    <row r="24" spans="1:21" x14ac:dyDescent="0.25">
      <c r="A24" s="26" t="s">
        <v>39</v>
      </c>
      <c r="B24" s="27">
        <v>1405352</v>
      </c>
      <c r="C24" s="27">
        <v>1449352</v>
      </c>
      <c r="D24" s="28">
        <f t="shared" si="0"/>
        <v>-44000</v>
      </c>
      <c r="E24" s="29">
        <f t="shared" si="1"/>
        <v>-3.0358394648090981E-2</v>
      </c>
      <c r="F24" s="30">
        <v>1029540</v>
      </c>
      <c r="G24" s="27">
        <v>769599</v>
      </c>
      <c r="H24" s="28">
        <f t="shared" si="5"/>
        <v>259941</v>
      </c>
      <c r="I24" s="29">
        <f t="shared" si="6"/>
        <v>0.33776161351561007</v>
      </c>
      <c r="J24" s="32">
        <v>1305778</v>
      </c>
      <c r="K24" s="32">
        <v>1294389</v>
      </c>
      <c r="L24" s="31">
        <f t="shared" si="7"/>
        <v>11389</v>
      </c>
      <c r="M24" s="29">
        <f t="shared" si="2"/>
        <v>8.7987459720377803E-3</v>
      </c>
      <c r="N24" s="30">
        <v>1169231</v>
      </c>
      <c r="O24" s="27">
        <v>854515</v>
      </c>
      <c r="P24" s="31">
        <f t="shared" si="8"/>
        <v>314716</v>
      </c>
      <c r="Q24" s="29">
        <f t="shared" si="9"/>
        <v>0.36829780635799247</v>
      </c>
      <c r="R24" s="24">
        <f t="shared" si="3"/>
        <v>4909901</v>
      </c>
      <c r="S24" s="89">
        <f t="shared" si="4"/>
        <v>4367855</v>
      </c>
      <c r="T24" s="25">
        <f t="shared" si="10"/>
        <v>542046</v>
      </c>
      <c r="U24" s="87">
        <f t="shared" si="11"/>
        <v>0.12409889980322153</v>
      </c>
    </row>
    <row r="25" spans="1:21" x14ac:dyDescent="0.25">
      <c r="A25" s="26" t="s">
        <v>40</v>
      </c>
      <c r="B25" s="27">
        <v>1501071</v>
      </c>
      <c r="C25" s="27">
        <v>1504703</v>
      </c>
      <c r="D25" s="28">
        <f t="shared" si="0"/>
        <v>-3632</v>
      </c>
      <c r="E25" s="29">
        <f t="shared" si="1"/>
        <v>-2.4137653742964948E-3</v>
      </c>
      <c r="F25" s="30">
        <v>977783</v>
      </c>
      <c r="G25" s="27">
        <v>735442</v>
      </c>
      <c r="H25" s="28">
        <f t="shared" si="5"/>
        <v>242341</v>
      </c>
      <c r="I25" s="29">
        <f t="shared" si="6"/>
        <v>0.32951748744292542</v>
      </c>
      <c r="J25" s="32">
        <v>1161599</v>
      </c>
      <c r="K25" s="32">
        <v>1105321</v>
      </c>
      <c r="L25" s="31">
        <f t="shared" si="7"/>
        <v>56278</v>
      </c>
      <c r="M25" s="29">
        <f t="shared" si="2"/>
        <v>5.0915525897001768E-2</v>
      </c>
      <c r="N25" s="30">
        <v>1243025</v>
      </c>
      <c r="O25" s="27">
        <v>918415</v>
      </c>
      <c r="P25" s="31">
        <f t="shared" si="8"/>
        <v>324610</v>
      </c>
      <c r="Q25" s="29">
        <f t="shared" si="9"/>
        <v>0.35344588230810681</v>
      </c>
      <c r="R25" s="24">
        <f t="shared" si="3"/>
        <v>4883478</v>
      </c>
      <c r="S25" s="89">
        <f t="shared" si="4"/>
        <v>4263881</v>
      </c>
      <c r="T25" s="25">
        <f t="shared" si="10"/>
        <v>619597</v>
      </c>
      <c r="U25" s="87">
        <f t="shared" si="11"/>
        <v>0.14531292031836718</v>
      </c>
    </row>
    <row r="26" spans="1:21" x14ac:dyDescent="0.25">
      <c r="A26" s="26" t="s">
        <v>41</v>
      </c>
      <c r="B26" s="27">
        <v>434174</v>
      </c>
      <c r="C26" s="27">
        <v>431996</v>
      </c>
      <c r="D26" s="28">
        <f t="shared" si="0"/>
        <v>2178</v>
      </c>
      <c r="E26" s="29">
        <f t="shared" si="1"/>
        <v>5.041713349197785E-3</v>
      </c>
      <c r="F26" s="30">
        <v>502181</v>
      </c>
      <c r="G26" s="27">
        <v>383198</v>
      </c>
      <c r="H26" s="28">
        <f t="shared" si="5"/>
        <v>118983</v>
      </c>
      <c r="I26" s="29">
        <f t="shared" si="6"/>
        <v>0.31050005480195608</v>
      </c>
      <c r="J26" s="32">
        <v>548155</v>
      </c>
      <c r="K26" s="32">
        <v>481154</v>
      </c>
      <c r="L26" s="31">
        <f t="shared" si="7"/>
        <v>67001</v>
      </c>
      <c r="M26" s="29">
        <f t="shared" si="2"/>
        <v>0.13925063493185141</v>
      </c>
      <c r="N26" s="30">
        <v>496882</v>
      </c>
      <c r="O26" s="27">
        <v>373380</v>
      </c>
      <c r="P26" s="31">
        <f t="shared" si="8"/>
        <v>123502</v>
      </c>
      <c r="Q26" s="29">
        <f t="shared" si="9"/>
        <v>0.33076758262360073</v>
      </c>
      <c r="R26" s="24">
        <f t="shared" si="3"/>
        <v>1981392</v>
      </c>
      <c r="S26" s="89">
        <f t="shared" si="4"/>
        <v>1669728</v>
      </c>
      <c r="T26" s="25">
        <f t="shared" si="10"/>
        <v>311664</v>
      </c>
      <c r="U26" s="87">
        <f t="shared" si="11"/>
        <v>0.1866555510837693</v>
      </c>
    </row>
    <row r="27" spans="1:21" x14ac:dyDescent="0.25">
      <c r="A27" s="26" t="s">
        <v>42</v>
      </c>
      <c r="B27" s="27">
        <v>737420</v>
      </c>
      <c r="C27" s="27">
        <v>751411</v>
      </c>
      <c r="D27" s="28">
        <f t="shared" si="0"/>
        <v>-13991</v>
      </c>
      <c r="E27" s="29">
        <f t="shared" si="1"/>
        <v>-1.8619636923068783E-2</v>
      </c>
      <c r="F27" s="30">
        <v>794536</v>
      </c>
      <c r="G27" s="27">
        <v>606286</v>
      </c>
      <c r="H27" s="28">
        <f t="shared" si="5"/>
        <v>188250</v>
      </c>
      <c r="I27" s="29">
        <f t="shared" si="6"/>
        <v>0.31049702615597252</v>
      </c>
      <c r="J27" s="32">
        <v>877320</v>
      </c>
      <c r="K27" s="32">
        <v>768392</v>
      </c>
      <c r="L27" s="31">
        <f t="shared" si="7"/>
        <v>108928</v>
      </c>
      <c r="M27" s="29">
        <f t="shared" si="2"/>
        <v>0.14176097616841399</v>
      </c>
      <c r="N27" s="30">
        <v>882253</v>
      </c>
      <c r="O27" s="27">
        <v>667825</v>
      </c>
      <c r="P27" s="31">
        <f t="shared" si="8"/>
        <v>214428</v>
      </c>
      <c r="Q27" s="29">
        <f t="shared" si="9"/>
        <v>0.32108411634784573</v>
      </c>
      <c r="R27" s="24">
        <f t="shared" si="3"/>
        <v>3291529</v>
      </c>
      <c r="S27" s="89">
        <f t="shared" si="4"/>
        <v>2793914</v>
      </c>
      <c r="T27" s="25">
        <f t="shared" si="10"/>
        <v>497615</v>
      </c>
      <c r="U27" s="87">
        <f t="shared" si="11"/>
        <v>0.17810677064505209</v>
      </c>
    </row>
    <row r="28" spans="1:21" x14ac:dyDescent="0.25">
      <c r="A28" s="26" t="s">
        <v>43</v>
      </c>
      <c r="B28" s="27">
        <v>947861</v>
      </c>
      <c r="C28" s="27">
        <v>974696</v>
      </c>
      <c r="D28" s="25">
        <f t="shared" si="0"/>
        <v>-26835</v>
      </c>
      <c r="E28" s="29">
        <f t="shared" si="1"/>
        <v>-2.7531661153836651E-2</v>
      </c>
      <c r="F28" s="71">
        <v>885461</v>
      </c>
      <c r="G28" s="27">
        <v>675667</v>
      </c>
      <c r="H28" s="25">
        <f t="shared" si="5"/>
        <v>209794</v>
      </c>
      <c r="I28" s="29">
        <f t="shared" si="6"/>
        <v>0.31049910680853143</v>
      </c>
      <c r="J28" s="32">
        <v>1010618</v>
      </c>
      <c r="K28" s="32">
        <v>912617</v>
      </c>
      <c r="L28" s="73">
        <f t="shared" si="7"/>
        <v>98001</v>
      </c>
      <c r="M28" s="29">
        <f t="shared" si="2"/>
        <v>0.10738458740084833</v>
      </c>
      <c r="N28" s="71">
        <v>888812</v>
      </c>
      <c r="O28" s="27">
        <v>731725</v>
      </c>
      <c r="P28" s="73">
        <f t="shared" si="8"/>
        <v>157087</v>
      </c>
      <c r="Q28" s="29">
        <f t="shared" si="9"/>
        <v>0.2146803785575182</v>
      </c>
      <c r="R28" s="24">
        <f t="shared" si="3"/>
        <v>3732752</v>
      </c>
      <c r="S28" s="89">
        <f t="shared" si="4"/>
        <v>3294705</v>
      </c>
      <c r="T28" s="25">
        <f t="shared" si="10"/>
        <v>438047</v>
      </c>
      <c r="U28" s="87">
        <f t="shared" si="11"/>
        <v>0.13295484724732565</v>
      </c>
    </row>
    <row r="29" spans="1:21" x14ac:dyDescent="0.25">
      <c r="A29" s="33"/>
      <c r="B29" s="77"/>
      <c r="C29" s="78"/>
      <c r="D29" s="34"/>
      <c r="E29" s="79"/>
      <c r="F29" s="78"/>
      <c r="G29" s="78"/>
      <c r="H29" s="35"/>
      <c r="I29" s="80"/>
      <c r="J29" s="78"/>
      <c r="K29" s="78"/>
      <c r="L29" s="81" t="s">
        <v>44</v>
      </c>
      <c r="M29" s="80"/>
      <c r="N29" s="78"/>
      <c r="O29" s="78"/>
      <c r="P29" s="81"/>
      <c r="Q29" s="80"/>
      <c r="R29" s="82"/>
      <c r="S29" s="83"/>
      <c r="T29" s="84"/>
      <c r="U29" s="85"/>
    </row>
    <row r="30" spans="1:21" x14ac:dyDescent="0.25">
      <c r="A30" s="36" t="s">
        <v>45</v>
      </c>
      <c r="B30" s="86">
        <f>SUM(B13:B28)</f>
        <v>11659036</v>
      </c>
      <c r="C30" s="86">
        <f>SUM(C13:C28)</f>
        <v>11751467</v>
      </c>
      <c r="D30" s="25">
        <f>B30-C30</f>
        <v>-92431</v>
      </c>
      <c r="E30" s="29">
        <f>SUM(B30/C30)-1</f>
        <v>-7.8654860708029517E-3</v>
      </c>
      <c r="F30" s="86">
        <v>13988318</v>
      </c>
      <c r="G30" s="86">
        <v>10674050</v>
      </c>
      <c r="H30" s="25">
        <f>SUM(H13:H28)</f>
        <v>3314267</v>
      </c>
      <c r="I30" s="87">
        <f>SUM(F30/G30)-1</f>
        <v>0.31049770237163954</v>
      </c>
      <c r="J30" s="27">
        <f>SUM(J13:J28)</f>
        <v>13601859</v>
      </c>
      <c r="K30" s="27">
        <f>SUM(K13:K28)</f>
        <v>12119744</v>
      </c>
      <c r="L30" s="73">
        <f t="shared" si="7"/>
        <v>1482115</v>
      </c>
      <c r="M30" s="87">
        <f t="shared" si="2"/>
        <v>0.12228929917991671</v>
      </c>
      <c r="N30" s="27">
        <v>16470423</v>
      </c>
      <c r="O30" s="27">
        <v>12529542</v>
      </c>
      <c r="P30" s="73">
        <v>3940881</v>
      </c>
      <c r="Q30" s="87">
        <f t="shared" si="9"/>
        <v>0.31452713914044095</v>
      </c>
      <c r="R30" s="88">
        <f>SUM(B30+F30+J30+N30)</f>
        <v>55719636</v>
      </c>
      <c r="S30" s="25">
        <f>SUM(C30+G30+K30+O30)</f>
        <v>47074803</v>
      </c>
      <c r="T30" s="25">
        <f t="shared" si="10"/>
        <v>8644833</v>
      </c>
      <c r="U30" s="87">
        <f t="shared" si="11"/>
        <v>0.18364034364626014</v>
      </c>
    </row>
    <row r="31" spans="1:21" x14ac:dyDescent="0.25">
      <c r="A31" s="37"/>
      <c r="B31" s="38"/>
      <c r="C31" s="38"/>
      <c r="D31" s="38"/>
      <c r="E31" s="38"/>
      <c r="F31" s="38"/>
      <c r="G31" s="38"/>
      <c r="H31" s="38"/>
      <c r="I31" s="39"/>
      <c r="J31" s="38"/>
      <c r="K31" s="38"/>
      <c r="L31" s="38"/>
      <c r="M31" s="38"/>
      <c r="N31" s="38"/>
      <c r="O31" s="38"/>
      <c r="P31" s="38"/>
      <c r="Q31" s="38"/>
      <c r="R31" s="38"/>
      <c r="S31" s="40"/>
      <c r="T31" s="41"/>
      <c r="U31" s="42"/>
    </row>
    <row r="32" spans="1:21" x14ac:dyDescent="0.25">
      <c r="A32" s="43" t="s">
        <v>46</v>
      </c>
      <c r="B32" s="44"/>
      <c r="C32" s="44"/>
      <c r="D32" s="44"/>
      <c r="E32" s="44"/>
      <c r="F32" s="45" t="s">
        <v>47</v>
      </c>
      <c r="G32" s="44"/>
      <c r="H32" s="44"/>
      <c r="I32" s="46" t="s">
        <v>48</v>
      </c>
      <c r="J32" s="44"/>
      <c r="K32" s="47"/>
      <c r="L32" s="44"/>
      <c r="M32" s="44"/>
      <c r="N32" s="44"/>
      <c r="O32" s="48"/>
      <c r="P32" s="44"/>
      <c r="Q32" s="44"/>
      <c r="R32" s="44"/>
      <c r="S32" s="44"/>
      <c r="T32" s="49"/>
      <c r="U32" s="50"/>
    </row>
    <row r="33" spans="1:21" x14ac:dyDescent="0.25">
      <c r="A33" s="51"/>
      <c r="B33" s="44"/>
      <c r="C33" s="44"/>
      <c r="D33" s="44"/>
      <c r="E33" s="44"/>
      <c r="F33" s="44"/>
      <c r="G33" s="44"/>
      <c r="H33" s="44"/>
      <c r="I33" s="46"/>
      <c r="J33" s="44"/>
      <c r="K33" s="44"/>
      <c r="L33" s="44"/>
      <c r="M33" s="44"/>
      <c r="N33" s="44"/>
      <c r="O33" s="44"/>
      <c r="P33" s="44"/>
      <c r="Q33" s="44"/>
      <c r="R33" s="44"/>
      <c r="S33" s="49"/>
      <c r="T33" s="49"/>
      <c r="U33" s="50"/>
    </row>
    <row r="34" spans="1:21" x14ac:dyDescent="0.25">
      <c r="A34" s="51"/>
      <c r="B34" s="52"/>
      <c r="C34" s="52"/>
      <c r="D34" s="52"/>
      <c r="E34" s="52"/>
      <c r="F34" s="52"/>
      <c r="G34" s="52"/>
      <c r="H34" s="52"/>
      <c r="I34" s="53"/>
      <c r="J34" s="52"/>
      <c r="K34" s="52"/>
      <c r="L34" s="52"/>
      <c r="M34" s="52"/>
      <c r="N34" s="52"/>
      <c r="O34" s="52"/>
      <c r="P34" s="52"/>
      <c r="Q34" s="52"/>
      <c r="R34" s="52"/>
      <c r="S34" s="49"/>
      <c r="T34" s="49"/>
      <c r="U34" s="50"/>
    </row>
    <row r="35" spans="1:21" x14ac:dyDescent="0.25">
      <c r="A35" s="54" t="s">
        <v>49</v>
      </c>
      <c r="B35" s="55"/>
      <c r="C35" s="56"/>
      <c r="D35" s="55"/>
      <c r="E35" s="55"/>
      <c r="F35" s="55"/>
      <c r="G35" s="57"/>
      <c r="H35" s="55"/>
      <c r="I35" s="58"/>
      <c r="J35" s="59"/>
      <c r="K35" s="55"/>
      <c r="L35" s="55"/>
      <c r="M35" s="55"/>
      <c r="N35" s="55"/>
      <c r="O35" s="55"/>
      <c r="P35" s="55"/>
      <c r="Q35" s="91" t="s">
        <v>64</v>
      </c>
      <c r="R35" s="92"/>
      <c r="S35" s="57"/>
      <c r="T35" s="57"/>
      <c r="U35" s="60"/>
    </row>
    <row r="36" spans="1:21" x14ac:dyDescent="0.25">
      <c r="A36" s="5"/>
      <c r="B36" s="3"/>
      <c r="C36" s="3"/>
      <c r="D36" s="3"/>
      <c r="E36" s="3"/>
      <c r="F36" s="3"/>
      <c r="G36" s="3"/>
      <c r="H36" s="3"/>
      <c r="I36" s="4"/>
      <c r="J36" s="3"/>
      <c r="K36" s="3"/>
      <c r="L36" s="3"/>
      <c r="M36" s="3"/>
      <c r="N36" s="3"/>
      <c r="O36" s="3"/>
      <c r="P36" s="3"/>
      <c r="Q36" s="3"/>
      <c r="R36" s="3"/>
      <c r="S36" s="1"/>
      <c r="T36" s="1"/>
      <c r="U36" s="2"/>
    </row>
    <row r="37" spans="1:21" ht="15.75" thickBot="1" x14ac:dyDescent="0.3">
      <c r="A37" s="6"/>
      <c r="B37" s="7"/>
      <c r="C37" s="7"/>
      <c r="D37" s="7"/>
      <c r="E37" s="7"/>
      <c r="F37" s="7"/>
      <c r="G37" s="7"/>
      <c r="H37" s="7"/>
      <c r="I37" s="8"/>
      <c r="J37" s="7"/>
      <c r="K37" s="7"/>
      <c r="L37" s="7"/>
      <c r="M37" s="7"/>
      <c r="N37" s="7"/>
      <c r="O37" s="7"/>
      <c r="P37" s="7"/>
      <c r="Q37" s="7"/>
      <c r="R37" s="7"/>
      <c r="S37" s="9"/>
      <c r="T37" s="9"/>
      <c r="U37" s="10"/>
    </row>
  </sheetData>
  <mergeCells count="29">
    <mergeCell ref="A1:U1"/>
    <mergeCell ref="A2:U2"/>
    <mergeCell ref="B4:E4"/>
    <mergeCell ref="F4:I4"/>
    <mergeCell ref="J4:M4"/>
    <mergeCell ref="N4:Q4"/>
    <mergeCell ref="R4:U4"/>
    <mergeCell ref="L5:L11"/>
    <mergeCell ref="A5:A11"/>
    <mergeCell ref="B5:B11"/>
    <mergeCell ref="C5:C11"/>
    <mergeCell ref="D5:D11"/>
    <mergeCell ref="E5:E11"/>
    <mergeCell ref="F5:F11"/>
    <mergeCell ref="G5:G11"/>
    <mergeCell ref="H5:H11"/>
    <mergeCell ref="I5:I11"/>
    <mergeCell ref="J5:J11"/>
    <mergeCell ref="K5:K11"/>
    <mergeCell ref="Q35:R35"/>
    <mergeCell ref="S5:S11"/>
    <mergeCell ref="T5:T11"/>
    <mergeCell ref="U5:U11"/>
    <mergeCell ref="M5:M11"/>
    <mergeCell ref="N5:N11"/>
    <mergeCell ref="O5:O11"/>
    <mergeCell ref="P5:P11"/>
    <mergeCell ref="Q5:Q11"/>
    <mergeCell ref="R5:R11"/>
  </mergeCells>
  <pageMargins left="0.7" right="0.7" top="0.75" bottom="0.75" header="0.3" footer="0.3"/>
  <pageSetup orientation="portrait" horizontalDpi="1200" verticalDpi="1200" r:id="rId1"/>
  <ignoredErrors>
    <ignoredError sqref="I3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496EF8B42C964CAA1C44828F3BB899" ma:contentTypeVersion="9" ma:contentTypeDescription="Create a new document." ma:contentTypeScope="" ma:versionID="f7ee4c4782d5a501591ce3c25695fee5">
  <xsd:schema xmlns:xsd="http://www.w3.org/2001/XMLSchema" xmlns:xs="http://www.w3.org/2001/XMLSchema" xmlns:p="http://schemas.microsoft.com/office/2006/metadata/properties" xmlns:ns1="http://schemas.microsoft.com/sharepoint/v3" xmlns:ns3="9234f1e8-fba6-4606-81af-6974ee1423a3" targetNamespace="http://schemas.microsoft.com/office/2006/metadata/properties" ma:root="true" ma:fieldsID="aa391bf6734fff1554f0c27405c46095" ns1:_="" ns3:_="">
    <xsd:import namespace="http://schemas.microsoft.com/sharepoint/v3"/>
    <xsd:import namespace="9234f1e8-fba6-4606-81af-6974ee1423a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34f1e8-fba6-4606-81af-6974ee1423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63ABCCD-6CB0-4AC5-9516-C39B281E41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798ADE-2843-400E-B184-F423FF5D6C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34f1e8-fba6-4606-81af-6974ee1423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9FE7E7-065A-4CAB-8017-50540D32929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FY23 and FY22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Boyle, Marilyn (EOL)</dc:creator>
  <cp:lastModifiedBy>Caissie, Lisa (EOL)</cp:lastModifiedBy>
  <dcterms:created xsi:type="dcterms:W3CDTF">2021-05-27T18:37:58Z</dcterms:created>
  <dcterms:modified xsi:type="dcterms:W3CDTF">2022-08-16T19:55:34Z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0x01010094496EF8B42C964CAA1C44828F3BB899</vt:lpwstr>
  </property>
</Properties>
</file>