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tabRatio="876" activeTab="2"/>
  </bookViews>
  <sheets>
    <sheet name="Cover Sheet " sheetId="1" r:id="rId1"/>
    <sheet name="1 Adult Part" sheetId="2" r:id="rId2"/>
    <sheet name="2 Adult Exits" sheetId="3" r:id="rId3"/>
    <sheet name="3 Adult Characteristics" sheetId="4" r:id="rId4"/>
    <sheet name="4 Dis Wrk Part" sheetId="5" r:id="rId5"/>
    <sheet name="5 Dis Wrk Exits" sheetId="6" r:id="rId6"/>
    <sheet name="6 Dis Worker Characteristics" sheetId="7" r:id="rId7"/>
  </sheets>
  <definedNames>
    <definedName name="_xlnm.Print_Area" localSheetId="1">'1 Adult Part'!$A$1:$R$26</definedName>
    <definedName name="_xlnm.Print_Area" localSheetId="2">'2 Adult Exits'!$A$1:$N$25</definedName>
    <definedName name="_xlnm.Print_Area" localSheetId="3">'3 Adult Characteristics'!$A$1:$O$22</definedName>
    <definedName name="_xlnm.Print_Area" localSheetId="4">'4 Dis Wrk Part'!$A$1:$R$26</definedName>
    <definedName name="_xlnm.Print_Area" localSheetId="5">'5 Dis Wrk Exits'!$A$1:$N$24</definedName>
    <definedName name="_xlnm.Print_Area" localSheetId="6">'6 Dis Worker Characteristics'!$A$1:$N$22</definedName>
    <definedName name="_xlnm.Print_Area" localSheetId="0">'Cover Sheet '!$B$1:$G$32</definedName>
  </definedNames>
  <calcPr fullCalcOnLoad="1"/>
</workbook>
</file>

<file path=xl/sharedStrings.xml><?xml version="1.0" encoding="utf-8"?>
<sst xmlns="http://schemas.openxmlformats.org/spreadsheetml/2006/main" count="212" uniqueCount="86">
  <si>
    <t>Annual
Plan</t>
  </si>
  <si>
    <t>YTD
Actual</t>
  </si>
  <si>
    <t>ABE /
GED</t>
  </si>
  <si>
    <t>ESL</t>
  </si>
  <si>
    <t>OJT</t>
  </si>
  <si>
    <t>Boston</t>
  </si>
  <si>
    <t>Metro North</t>
  </si>
  <si>
    <t>Metro South/West</t>
  </si>
  <si>
    <t>Brockton</t>
  </si>
  <si>
    <t>STATE TOTALS</t>
  </si>
  <si>
    <t>Exclusions</t>
  </si>
  <si>
    <t>%
of Plan</t>
  </si>
  <si>
    <t>Female</t>
  </si>
  <si>
    <t>Hispanic
or Latino</t>
  </si>
  <si>
    <t>Disabled</t>
  </si>
  <si>
    <t>Less
Than H.S.</t>
  </si>
  <si>
    <t>Limited
English</t>
  </si>
  <si>
    <t>Offender</t>
  </si>
  <si>
    <t>Veteran</t>
  </si>
  <si>
    <t>Single
Parent</t>
  </si>
  <si>
    <t>Low
Income</t>
  </si>
  <si>
    <t>U.I.
Claimant</t>
  </si>
  <si>
    <t>Central Mass</t>
  </si>
  <si>
    <t>Greater New Bedford</t>
  </si>
  <si>
    <t>New YTD
Actual</t>
  </si>
  <si>
    <t>New &amp; Carry-in YTD</t>
  </si>
  <si>
    <t>Berkshire</t>
  </si>
  <si>
    <t>Bristol</t>
  </si>
  <si>
    <t>Hampden</t>
  </si>
  <si>
    <t>North Shore</t>
  </si>
  <si>
    <t>DISLOCATED WORKERS</t>
  </si>
  <si>
    <t xml:space="preserve"> ADULTS</t>
  </si>
  <si>
    <t>Merrimack Valley</t>
  </si>
  <si>
    <t>TABLE 1 - ADULT PARTICIPATION &amp; ACTIVITY SUMMARY</t>
  </si>
  <si>
    <t xml:space="preserve">TABLE 6 - DISLOCATED WORKER PARTICIPANT CHARACTERISTICS SUMMARY </t>
  </si>
  <si>
    <t>TABLE 5 - DISLOCATED WORKER EXIT &amp; OUTCOME SUMMARY</t>
  </si>
  <si>
    <t xml:space="preserve">TABLE 3 - ADULT PARTICIPANT CHARACTERISTICS SUMMARY </t>
  </si>
  <si>
    <t xml:space="preserve">TABLE 2 - ADULT EXIT AND OUTCOME SUMMARY </t>
  </si>
  <si>
    <t>Table 1 - Participation and Activity</t>
  </si>
  <si>
    <t>Table 2 - Exit and Outcome</t>
  </si>
  <si>
    <t>Table 3 - Characteristics</t>
  </si>
  <si>
    <t>Table 4 - Participation and Activity</t>
  </si>
  <si>
    <t>Table 5 - Exit and Outcome</t>
  </si>
  <si>
    <t>Table 6 - Characteristics</t>
  </si>
  <si>
    <t>Total</t>
  </si>
  <si>
    <t>New</t>
  </si>
  <si>
    <t>Training</t>
  </si>
  <si>
    <t>Enrollments by Activity</t>
  </si>
  <si>
    <t>(Multiple Counts)</t>
  </si>
  <si>
    <t>Enrollments</t>
  </si>
  <si>
    <t xml:space="preserve">  Participants</t>
  </si>
  <si>
    <t>Total Exits</t>
  </si>
  <si>
    <t>Entered Employments</t>
  </si>
  <si>
    <t>E.E. Rate at Exit</t>
  </si>
  <si>
    <t>Average Wage</t>
  </si>
  <si>
    <t>Credentials</t>
  </si>
  <si>
    <t>% of    Plan</t>
  </si>
  <si>
    <t>% of Plan</t>
  </si>
  <si>
    <t>Black or
African American</t>
  </si>
  <si>
    <t>Asian or
Pacific Islander</t>
  </si>
  <si>
    <t>Age 55 or Older</t>
  </si>
  <si>
    <t>Percentage of Total Participants</t>
  </si>
  <si>
    <t>Age 55
or   Older</t>
  </si>
  <si>
    <t>Vet</t>
  </si>
  <si>
    <t xml:space="preserve">Other       </t>
  </si>
  <si>
    <t xml:space="preserve">   Exclusions: Exiters who leave the program for medical reasons or who are institutionalized are not counted in Entered Employment rate.</t>
  </si>
  <si>
    <t>Entered Employments include:  unsubsidized employment; military; and apprenticeship.</t>
  </si>
  <si>
    <t>Greater Lowell</t>
  </si>
  <si>
    <t>Math or
Reading 
Level &lt; 9.0</t>
  </si>
  <si>
    <t>South Shore</t>
  </si>
  <si>
    <t>Data Source:  Crystal Reports/MOSES Database</t>
  </si>
  <si>
    <t>New &amp; Carry-In Plan</t>
  </si>
  <si>
    <t>New Annual
Plan</t>
  </si>
  <si>
    <t xml:space="preserve">Occup
Skills*      </t>
  </si>
  <si>
    <t>TABLE 4 - DISLOCATED WORKER PARTICIPATION &amp; ACTIVITY SUMMARY</t>
  </si>
  <si>
    <t>TAB 6 - WIOA TITLE I PARTICIPANT SUMMARIES</t>
  </si>
  <si>
    <t xml:space="preserve">        </t>
  </si>
  <si>
    <t xml:space="preserve"> * Occupational Training includes workplace training, private sector training programs, skill upgrading &amp; retraining, entrepreneurial, job readiness &amp; customized training.</t>
  </si>
  <si>
    <t>WORKFORCE
 AREA</t>
  </si>
  <si>
    <t>WORKFORCE
AREA</t>
  </si>
  <si>
    <t xml:space="preserve">Compiled by MassHire Department of Career Services  </t>
  </si>
  <si>
    <t>Public Assistance</t>
  </si>
  <si>
    <t>Cape &amp; Islands</t>
  </si>
  <si>
    <t>Franklin Hampshire</t>
  </si>
  <si>
    <t>North Central</t>
  </si>
  <si>
    <t>FY19 QUARTER ENDING DECEMBER 31,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</si>
</sst>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#,##0.0"/>
    <numFmt numFmtId="168" formatCode="0.000%"/>
    <numFmt numFmtId="169" formatCode="###,000"/>
    <numFmt numFmtId="170" formatCode="#,##0__\)"/>
    <numFmt numFmtId="171" formatCode="_(#,##0__\)"/>
    <numFmt numFmtId="172" formatCode="_(*#\,##0__\)"/>
    <numFmt numFmtId="173" formatCode="_#\,##0__"/>
    <numFmt numFmtId="174" formatCode="#,##0__"/>
    <numFmt numFmtId="175" formatCode="_(* #,##0_);_(* \(#,##0\);_(* &quot;-&quot;??_);_(@_)"/>
    <numFmt numFmtId="176" formatCode="_(* #,##0.0_);_(* \(#,##0.0\);_(* &quot;-&quot;??_);_(@_)"/>
    <numFmt numFmtId="177" formatCode="[$-409]dddd\,\ mmmm\ dd\,\ yyyy"/>
    <numFmt numFmtId="178" formatCode="m/d/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0"/>
    <numFmt numFmtId="184" formatCode="0[$%-409]"/>
    <numFmt numFmtId="185" formatCode="&quot;$&quot;#,##0.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21" fillId="33" borderId="10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33" borderId="11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 indent="8"/>
      <protection locked="0"/>
    </xf>
    <xf numFmtId="0" fontId="23" fillId="0" borderId="13" xfId="0" applyFont="1" applyBorder="1" applyAlignment="1" applyProtection="1">
      <alignment/>
      <protection locked="0"/>
    </xf>
    <xf numFmtId="0" fontId="22" fillId="0" borderId="0" xfId="0" applyFont="1" applyBorder="1" applyAlignment="1">
      <alignment horizontal="left" indent="2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left" indent="2"/>
    </xf>
    <xf numFmtId="0" fontId="24" fillId="0" borderId="13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horizontal="left" indent="2"/>
    </xf>
    <xf numFmtId="0" fontId="22" fillId="0" borderId="13" xfId="0" applyFont="1" applyBorder="1" applyAlignment="1">
      <alignment/>
    </xf>
    <xf numFmtId="0" fontId="22" fillId="33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2" xfId="0" applyFont="1" applyBorder="1" applyAlignment="1">
      <alignment/>
    </xf>
    <xf numFmtId="0" fontId="23" fillId="0" borderId="0" xfId="0" applyFont="1" applyBorder="1" applyAlignment="1" applyProtection="1">
      <alignment horizontal="left" indent="2"/>
      <protection locked="0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21" xfId="0" applyFont="1" applyBorder="1" applyAlignment="1">
      <alignment vertical="center"/>
    </xf>
    <xf numFmtId="1" fontId="27" fillId="0" borderId="22" xfId="42" applyNumberFormat="1" applyFont="1" applyBorder="1" applyAlignment="1">
      <alignment horizontal="center" vertical="center"/>
    </xf>
    <xf numFmtId="1" fontId="27" fillId="35" borderId="23" xfId="0" applyNumberFormat="1" applyFont="1" applyFill="1" applyBorder="1" applyAlignment="1">
      <alignment horizontal="center" vertical="center"/>
    </xf>
    <xf numFmtId="9" fontId="27" fillId="35" borderId="24" xfId="0" applyNumberFormat="1" applyFont="1" applyFill="1" applyBorder="1" applyAlignment="1">
      <alignment horizontal="center" vertical="center"/>
    </xf>
    <xf numFmtId="1" fontId="27" fillId="0" borderId="25" xfId="42" applyNumberFormat="1" applyFont="1" applyBorder="1" applyAlignment="1">
      <alignment horizontal="center" vertical="center"/>
    </xf>
    <xf numFmtId="1" fontId="27" fillId="35" borderId="25" xfId="0" applyNumberFormat="1" applyFont="1" applyFill="1" applyBorder="1" applyAlignment="1">
      <alignment horizontal="center" vertical="center"/>
    </xf>
    <xf numFmtId="1" fontId="27" fillId="0" borderId="26" xfId="42" applyNumberFormat="1" applyFont="1" applyBorder="1" applyAlignment="1">
      <alignment horizontal="center" vertical="center"/>
    </xf>
    <xf numFmtId="9" fontId="27" fillId="35" borderId="25" xfId="0" applyNumberFormat="1" applyFont="1" applyFill="1" applyBorder="1" applyAlignment="1">
      <alignment horizontal="center" vertical="center"/>
    </xf>
    <xf numFmtId="3" fontId="27" fillId="35" borderId="23" xfId="0" applyNumberFormat="1" applyFont="1" applyFill="1" applyBorder="1" applyAlignment="1">
      <alignment horizontal="center" vertical="center"/>
    </xf>
    <xf numFmtId="9" fontId="27" fillId="35" borderId="27" xfId="59" applyFont="1" applyFill="1" applyBorder="1" applyAlignment="1">
      <alignment horizontal="center" vertical="center"/>
    </xf>
    <xf numFmtId="3" fontId="27" fillId="35" borderId="22" xfId="0" applyNumberFormat="1" applyFont="1" applyFill="1" applyBorder="1" applyAlignment="1">
      <alignment horizontal="center" vertical="center"/>
    </xf>
    <xf numFmtId="3" fontId="27" fillId="35" borderId="25" xfId="0" applyNumberFormat="1" applyFont="1" applyFill="1" applyBorder="1" applyAlignment="1">
      <alignment horizontal="center" vertical="center"/>
    </xf>
    <xf numFmtId="3" fontId="27" fillId="35" borderId="27" xfId="0" applyNumberFormat="1" applyFont="1" applyFill="1" applyBorder="1" applyAlignment="1">
      <alignment horizontal="center" vertical="center"/>
    </xf>
    <xf numFmtId="3" fontId="27" fillId="35" borderId="24" xfId="0" applyNumberFormat="1" applyFont="1" applyFill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28" xfId="0" applyFont="1" applyBorder="1" applyAlignment="1">
      <alignment vertical="center"/>
    </xf>
    <xf numFmtId="1" fontId="27" fillId="0" borderId="29" xfId="42" applyNumberFormat="1" applyFont="1" applyBorder="1" applyAlignment="1">
      <alignment horizontal="center" vertical="center"/>
    </xf>
    <xf numFmtId="1" fontId="27" fillId="35" borderId="26" xfId="0" applyNumberFormat="1" applyFont="1" applyFill="1" applyBorder="1" applyAlignment="1">
      <alignment horizontal="center" vertical="center"/>
    </xf>
    <xf numFmtId="9" fontId="27" fillId="35" borderId="30" xfId="0" applyNumberFormat="1" applyFont="1" applyFill="1" applyBorder="1" applyAlignment="1">
      <alignment horizontal="center" vertical="center"/>
    </xf>
    <xf numFmtId="1" fontId="27" fillId="0" borderId="31" xfId="42" applyNumberFormat="1" applyFont="1" applyBorder="1" applyAlignment="1">
      <alignment horizontal="center" vertical="center"/>
    </xf>
    <xf numFmtId="1" fontId="27" fillId="35" borderId="31" xfId="0" applyNumberFormat="1" applyFont="1" applyFill="1" applyBorder="1" applyAlignment="1">
      <alignment horizontal="center" vertical="center"/>
    </xf>
    <xf numFmtId="9" fontId="27" fillId="35" borderId="31" xfId="0" applyNumberFormat="1" applyFont="1" applyFill="1" applyBorder="1" applyAlignment="1">
      <alignment horizontal="center" vertical="center"/>
    </xf>
    <xf numFmtId="3" fontId="27" fillId="35" borderId="26" xfId="0" applyNumberFormat="1" applyFont="1" applyFill="1" applyBorder="1" applyAlignment="1">
      <alignment horizontal="center" vertical="center"/>
    </xf>
    <xf numFmtId="9" fontId="27" fillId="35" borderId="32" xfId="59" applyFont="1" applyFill="1" applyBorder="1" applyAlignment="1">
      <alignment horizontal="center" vertical="center"/>
    </xf>
    <xf numFmtId="3" fontId="27" fillId="35" borderId="33" xfId="0" applyNumberFormat="1" applyFont="1" applyFill="1" applyBorder="1" applyAlignment="1">
      <alignment horizontal="center" vertical="center"/>
    </xf>
    <xf numFmtId="3" fontId="27" fillId="35" borderId="31" xfId="0" applyNumberFormat="1" applyFont="1" applyFill="1" applyBorder="1" applyAlignment="1">
      <alignment horizontal="center" vertical="center"/>
    </xf>
    <xf numFmtId="3" fontId="27" fillId="35" borderId="32" xfId="0" applyNumberFormat="1" applyFont="1" applyFill="1" applyBorder="1" applyAlignment="1">
      <alignment horizontal="center" vertical="center"/>
    </xf>
    <xf numFmtId="3" fontId="27" fillId="35" borderId="30" xfId="0" applyNumberFormat="1" applyFont="1" applyFill="1" applyBorder="1" applyAlignment="1">
      <alignment horizontal="center" vertical="center"/>
    </xf>
    <xf numFmtId="1" fontId="27" fillId="35" borderId="34" xfId="0" applyNumberFormat="1" applyFont="1" applyFill="1" applyBorder="1" applyAlignment="1">
      <alignment horizontal="center" vertical="center"/>
    </xf>
    <xf numFmtId="9" fontId="27" fillId="35" borderId="35" xfId="0" applyNumberFormat="1" applyFont="1" applyFill="1" applyBorder="1" applyAlignment="1">
      <alignment horizontal="center" vertical="center"/>
    </xf>
    <xf numFmtId="3" fontId="27" fillId="35" borderId="29" xfId="0" applyNumberFormat="1" applyFont="1" applyFill="1" applyBorder="1" applyAlignment="1">
      <alignment horizontal="center" vertical="center"/>
    </xf>
    <xf numFmtId="3" fontId="27" fillId="35" borderId="36" xfId="0" applyNumberFormat="1" applyFont="1" applyFill="1" applyBorder="1" applyAlignment="1">
      <alignment horizontal="center" vertical="center"/>
    </xf>
    <xf numFmtId="3" fontId="27" fillId="35" borderId="34" xfId="0" applyNumberFormat="1" applyFont="1" applyFill="1" applyBorder="1" applyAlignment="1">
      <alignment horizontal="center" vertical="center"/>
    </xf>
    <xf numFmtId="3" fontId="27" fillId="35" borderId="37" xfId="0" applyNumberFormat="1" applyFont="1" applyFill="1" applyBorder="1" applyAlignment="1">
      <alignment horizontal="center" vertical="center"/>
    </xf>
    <xf numFmtId="3" fontId="27" fillId="35" borderId="35" xfId="0" applyNumberFormat="1" applyFont="1" applyFill="1" applyBorder="1" applyAlignment="1">
      <alignment horizontal="center" vertical="center"/>
    </xf>
    <xf numFmtId="1" fontId="27" fillId="0" borderId="29" xfId="42" applyNumberFormat="1" applyFont="1" applyFill="1" applyBorder="1" applyAlignment="1">
      <alignment horizontal="center" vertical="center"/>
    </xf>
    <xf numFmtId="1" fontId="27" fillId="0" borderId="31" xfId="42" applyNumberFormat="1" applyFont="1" applyFill="1" applyBorder="1" applyAlignment="1">
      <alignment horizontal="center" vertical="center"/>
    </xf>
    <xf numFmtId="1" fontId="27" fillId="0" borderId="26" xfId="42" applyNumberFormat="1" applyFont="1" applyFill="1" applyBorder="1" applyAlignment="1">
      <alignment horizontal="center" vertical="center"/>
    </xf>
    <xf numFmtId="1" fontId="27" fillId="0" borderId="38" xfId="42" applyNumberFormat="1" applyFont="1" applyBorder="1" applyAlignment="1">
      <alignment horizontal="center" vertical="center"/>
    </xf>
    <xf numFmtId="1" fontId="27" fillId="0" borderId="33" xfId="42" applyNumberFormat="1" applyFont="1" applyBorder="1" applyAlignment="1">
      <alignment horizontal="center" vertical="center"/>
    </xf>
    <xf numFmtId="1" fontId="27" fillId="0" borderId="36" xfId="42" applyNumberFormat="1" applyFont="1" applyBorder="1" applyAlignment="1">
      <alignment horizontal="center" vertical="center"/>
    </xf>
    <xf numFmtId="0" fontId="27" fillId="0" borderId="39" xfId="0" applyFont="1" applyBorder="1" applyAlignment="1">
      <alignment vertical="center"/>
    </xf>
    <xf numFmtId="1" fontId="27" fillId="35" borderId="40" xfId="0" applyNumberFormat="1" applyFont="1" applyFill="1" applyBorder="1" applyAlignment="1">
      <alignment horizontal="center" vertical="center"/>
    </xf>
    <xf numFmtId="9" fontId="27" fillId="35" borderId="41" xfId="0" applyNumberFormat="1" applyFont="1" applyFill="1" applyBorder="1" applyAlignment="1">
      <alignment horizontal="center" vertical="center"/>
    </xf>
    <xf numFmtId="1" fontId="27" fillId="35" borderId="42" xfId="0" applyNumberFormat="1" applyFont="1" applyFill="1" applyBorder="1" applyAlignment="1">
      <alignment horizontal="center" vertical="center"/>
    </xf>
    <xf numFmtId="9" fontId="27" fillId="35" borderId="42" xfId="0" applyNumberFormat="1" applyFont="1" applyFill="1" applyBorder="1" applyAlignment="1">
      <alignment horizontal="center" vertical="center"/>
    </xf>
    <xf numFmtId="3" fontId="27" fillId="35" borderId="40" xfId="0" applyNumberFormat="1" applyFont="1" applyFill="1" applyBorder="1" applyAlignment="1">
      <alignment horizontal="center" vertical="center"/>
    </xf>
    <xf numFmtId="3" fontId="27" fillId="35" borderId="43" xfId="0" applyNumberFormat="1" applyFont="1" applyFill="1" applyBorder="1" applyAlignment="1">
      <alignment horizontal="center" vertical="center"/>
    </xf>
    <xf numFmtId="3" fontId="27" fillId="35" borderId="42" xfId="0" applyNumberFormat="1" applyFont="1" applyFill="1" applyBorder="1" applyAlignment="1">
      <alignment horizontal="center" vertical="center"/>
    </xf>
    <xf numFmtId="3" fontId="27" fillId="35" borderId="20" xfId="0" applyNumberFormat="1" applyFont="1" applyFill="1" applyBorder="1" applyAlignment="1">
      <alignment horizontal="center" vertical="center"/>
    </xf>
    <xf numFmtId="3" fontId="27" fillId="35" borderId="41" xfId="0" applyNumberFormat="1" applyFont="1" applyFill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3" fontId="27" fillId="0" borderId="45" xfId="42" applyNumberFormat="1" applyFont="1" applyFill="1" applyBorder="1" applyAlignment="1">
      <alignment horizontal="center" vertical="center"/>
    </xf>
    <xf numFmtId="37" fontId="27" fillId="35" borderId="46" xfId="42" applyNumberFormat="1" applyFont="1" applyFill="1" applyBorder="1" applyAlignment="1">
      <alignment horizontal="center" vertical="center"/>
    </xf>
    <xf numFmtId="9" fontId="27" fillId="35" borderId="47" xfId="0" applyNumberFormat="1" applyFont="1" applyFill="1" applyBorder="1" applyAlignment="1">
      <alignment horizontal="center" vertical="center"/>
    </xf>
    <xf numFmtId="3" fontId="27" fillId="0" borderId="46" xfId="42" applyNumberFormat="1" applyFont="1" applyFill="1" applyBorder="1" applyAlignment="1">
      <alignment horizontal="center" vertical="center"/>
    </xf>
    <xf numFmtId="3" fontId="27" fillId="0" borderId="48" xfId="42" applyNumberFormat="1" applyFont="1" applyFill="1" applyBorder="1" applyAlignment="1">
      <alignment horizontal="center" vertical="center"/>
    </xf>
    <xf numFmtId="9" fontId="27" fillId="35" borderId="46" xfId="0" applyNumberFormat="1" applyFont="1" applyFill="1" applyBorder="1" applyAlignment="1">
      <alignment horizontal="center" vertical="center"/>
    </xf>
    <xf numFmtId="3" fontId="27" fillId="35" borderId="48" xfId="0" applyNumberFormat="1" applyFont="1" applyFill="1" applyBorder="1" applyAlignment="1">
      <alignment horizontal="center" vertical="center"/>
    </xf>
    <xf numFmtId="9" fontId="27" fillId="35" borderId="49" xfId="59" applyFont="1" applyFill="1" applyBorder="1" applyAlignment="1">
      <alignment horizontal="center" vertical="center"/>
    </xf>
    <xf numFmtId="3" fontId="27" fillId="35" borderId="50" xfId="42" applyNumberFormat="1" applyFont="1" applyFill="1" applyBorder="1" applyAlignment="1">
      <alignment horizontal="center" vertical="center"/>
    </xf>
    <xf numFmtId="3" fontId="27" fillId="35" borderId="46" xfId="42" applyNumberFormat="1" applyFont="1" applyFill="1" applyBorder="1" applyAlignment="1">
      <alignment horizontal="center" vertical="center"/>
    </xf>
    <xf numFmtId="3" fontId="27" fillId="35" borderId="51" xfId="0" applyNumberFormat="1" applyFont="1" applyFill="1" applyBorder="1" applyAlignment="1">
      <alignment horizontal="center" vertical="center"/>
    </xf>
    <xf numFmtId="3" fontId="27" fillId="35" borderId="5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" fontId="27" fillId="0" borderId="27" xfId="0" applyNumberFormat="1" applyFont="1" applyBorder="1" applyAlignment="1">
      <alignment horizontal="center"/>
    </xf>
    <xf numFmtId="1" fontId="27" fillId="0" borderId="17" xfId="0" applyNumberFormat="1" applyFont="1" applyBorder="1" applyAlignment="1">
      <alignment horizontal="center" wrapText="1"/>
    </xf>
    <xf numFmtId="9" fontId="27" fillId="0" borderId="52" xfId="0" applyNumberFormat="1" applyFont="1" applyBorder="1" applyAlignment="1">
      <alignment horizontal="center" wrapText="1"/>
    </xf>
    <xf numFmtId="3" fontId="27" fillId="0" borderId="17" xfId="0" applyNumberFormat="1" applyFont="1" applyBorder="1" applyAlignment="1">
      <alignment horizontal="center" wrapText="1"/>
    </xf>
    <xf numFmtId="0" fontId="27" fillId="0" borderId="52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3" fontId="27" fillId="0" borderId="18" xfId="0" applyNumberFormat="1" applyFont="1" applyBorder="1" applyAlignment="1">
      <alignment horizontal="center" wrapText="1"/>
    </xf>
    <xf numFmtId="1" fontId="27" fillId="0" borderId="31" xfId="0" applyNumberFormat="1" applyFont="1" applyBorder="1" applyAlignment="1">
      <alignment horizontal="center" vertical="center"/>
    </xf>
    <xf numFmtId="1" fontId="27" fillId="35" borderId="32" xfId="0" applyNumberFormat="1" applyFont="1" applyFill="1" applyBorder="1" applyAlignment="1">
      <alignment horizontal="center" vertical="center"/>
    </xf>
    <xf numFmtId="9" fontId="27" fillId="35" borderId="33" xfId="0" applyNumberFormat="1" applyFont="1" applyFill="1" applyBorder="1" applyAlignment="1">
      <alignment horizontal="center" vertical="center"/>
    </xf>
    <xf numFmtId="7" fontId="27" fillId="0" borderId="54" xfId="44" applyNumberFormat="1" applyFont="1" applyBorder="1" applyAlignment="1">
      <alignment horizontal="center" vertical="center"/>
    </xf>
    <xf numFmtId="166" fontId="27" fillId="35" borderId="30" xfId="0" applyNumberFormat="1" applyFont="1" applyFill="1" applyBorder="1" applyAlignment="1">
      <alignment horizontal="center" vertical="center"/>
    </xf>
    <xf numFmtId="1" fontId="27" fillId="0" borderId="24" xfId="42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9" fontId="27" fillId="35" borderId="55" xfId="0" applyNumberFormat="1" applyFont="1" applyFill="1" applyBorder="1" applyAlignment="1">
      <alignment horizontal="center" vertical="center"/>
    </xf>
    <xf numFmtId="1" fontId="27" fillId="0" borderId="35" xfId="42" applyNumberFormat="1" applyFont="1" applyBorder="1" applyAlignment="1">
      <alignment horizontal="center" vertical="center"/>
    </xf>
    <xf numFmtId="1" fontId="27" fillId="0" borderId="36" xfId="0" applyNumberFormat="1" applyFont="1" applyBorder="1" applyAlignment="1">
      <alignment horizontal="center" vertical="center"/>
    </xf>
    <xf numFmtId="1" fontId="27" fillId="35" borderId="37" xfId="0" applyNumberFormat="1" applyFont="1" applyFill="1" applyBorder="1" applyAlignment="1">
      <alignment horizontal="center" vertical="center"/>
    </xf>
    <xf numFmtId="1" fontId="27" fillId="35" borderId="0" xfId="0" applyNumberFormat="1" applyFont="1" applyFill="1" applyBorder="1" applyAlignment="1">
      <alignment horizontal="center" vertical="center"/>
    </xf>
    <xf numFmtId="9" fontId="27" fillId="35" borderId="29" xfId="0" applyNumberFormat="1" applyFont="1" applyFill="1" applyBorder="1" applyAlignment="1">
      <alignment horizontal="center" vertical="center"/>
    </xf>
    <xf numFmtId="166" fontId="27" fillId="35" borderId="35" xfId="0" applyNumberFormat="1" applyFont="1" applyFill="1" applyBorder="1" applyAlignment="1">
      <alignment horizontal="center" vertical="center"/>
    </xf>
    <xf numFmtId="1" fontId="27" fillId="0" borderId="35" xfId="0" applyNumberFormat="1" applyFont="1" applyBorder="1" applyAlignment="1">
      <alignment horizontal="center" vertical="center"/>
    </xf>
    <xf numFmtId="7" fontId="27" fillId="0" borderId="54" xfId="44" applyNumberFormat="1" applyFont="1" applyFill="1" applyBorder="1" applyAlignment="1">
      <alignment horizontal="center" vertical="center"/>
    </xf>
    <xf numFmtId="1" fontId="27" fillId="0" borderId="35" xfId="42" applyNumberFormat="1" applyFont="1" applyFill="1" applyBorder="1" applyAlignment="1">
      <alignment horizontal="center" vertical="center"/>
    </xf>
    <xf numFmtId="9" fontId="27" fillId="35" borderId="56" xfId="0" applyNumberFormat="1" applyFont="1" applyFill="1" applyBorder="1" applyAlignment="1">
      <alignment horizontal="center" vertical="center"/>
    </xf>
    <xf numFmtId="1" fontId="27" fillId="35" borderId="57" xfId="0" applyNumberFormat="1" applyFont="1" applyFill="1" applyBorder="1" applyAlignment="1">
      <alignment horizontal="center" vertical="center"/>
    </xf>
    <xf numFmtId="1" fontId="27" fillId="0" borderId="58" xfId="42" applyNumberFormat="1" applyFont="1" applyBorder="1" applyAlignment="1">
      <alignment horizontal="center" vertical="center"/>
    </xf>
    <xf numFmtId="1" fontId="27" fillId="0" borderId="54" xfId="0" applyNumberFormat="1" applyFont="1" applyBorder="1" applyAlignment="1">
      <alignment horizontal="center" vertical="center"/>
    </xf>
    <xf numFmtId="1" fontId="27" fillId="35" borderId="39" xfId="0" applyNumberFormat="1" applyFont="1" applyFill="1" applyBorder="1" applyAlignment="1">
      <alignment horizontal="center" vertical="center"/>
    </xf>
    <xf numFmtId="166" fontId="27" fillId="35" borderId="56" xfId="0" applyNumberFormat="1" applyFont="1" applyFill="1" applyBorder="1" applyAlignment="1">
      <alignment horizontal="center" vertical="center"/>
    </xf>
    <xf numFmtId="1" fontId="27" fillId="0" borderId="41" xfId="42" applyNumberFormat="1" applyFont="1" applyBorder="1" applyAlignment="1">
      <alignment horizontal="center" vertical="center"/>
    </xf>
    <xf numFmtId="1" fontId="27" fillId="0" borderId="56" xfId="0" applyNumberFormat="1" applyFont="1" applyBorder="1" applyAlignment="1">
      <alignment horizontal="center" vertical="center"/>
    </xf>
    <xf numFmtId="3" fontId="27" fillId="0" borderId="59" xfId="42" applyNumberFormat="1" applyFont="1" applyFill="1" applyBorder="1" applyAlignment="1">
      <alignment horizontal="center" vertical="center"/>
    </xf>
    <xf numFmtId="3" fontId="27" fillId="0" borderId="46" xfId="0" applyNumberFormat="1" applyFont="1" applyBorder="1" applyAlignment="1">
      <alignment horizontal="center" vertical="center"/>
    </xf>
    <xf numFmtId="9" fontId="27" fillId="35" borderId="49" xfId="0" applyNumberFormat="1" applyFont="1" applyFill="1" applyBorder="1" applyAlignment="1">
      <alignment horizontal="center" vertical="center"/>
    </xf>
    <xf numFmtId="3" fontId="27" fillId="35" borderId="59" xfId="0" applyNumberFormat="1" applyFont="1" applyFill="1" applyBorder="1" applyAlignment="1">
      <alignment horizontal="center" vertical="center"/>
    </xf>
    <xf numFmtId="9" fontId="27" fillId="35" borderId="50" xfId="0" applyNumberFormat="1" applyFont="1" applyFill="1" applyBorder="1" applyAlignment="1">
      <alignment horizontal="center" vertical="center"/>
    </xf>
    <xf numFmtId="7" fontId="27" fillId="0" borderId="46" xfId="44" applyNumberFormat="1" applyFont="1" applyFill="1" applyBorder="1" applyAlignment="1">
      <alignment horizontal="center" vertical="center"/>
    </xf>
    <xf numFmtId="166" fontId="27" fillId="35" borderId="49" xfId="0" applyNumberFormat="1" applyFont="1" applyFill="1" applyBorder="1" applyAlignment="1">
      <alignment horizontal="center" vertical="center"/>
    </xf>
    <xf numFmtId="3" fontId="27" fillId="0" borderId="41" xfId="42" applyNumberFormat="1" applyFont="1" applyFill="1" applyBorder="1" applyAlignment="1">
      <alignment horizontal="center" vertical="center"/>
    </xf>
    <xf numFmtId="3" fontId="27" fillId="0" borderId="49" xfId="0" applyNumberFormat="1" applyFont="1" applyBorder="1" applyAlignment="1">
      <alignment horizontal="center" vertical="center"/>
    </xf>
    <xf numFmtId="0" fontId="27" fillId="0" borderId="53" xfId="0" applyFont="1" applyBorder="1" applyAlignment="1">
      <alignment/>
    </xf>
    <xf numFmtId="1" fontId="27" fillId="0" borderId="0" xfId="0" applyNumberFormat="1" applyFont="1" applyBorder="1" applyAlignment="1">
      <alignment horizontal="center"/>
    </xf>
    <xf numFmtId="1" fontId="27" fillId="0" borderId="0" xfId="0" applyNumberFormat="1" applyFont="1" applyBorder="1" applyAlignment="1">
      <alignment/>
    </xf>
    <xf numFmtId="9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27" fillId="0" borderId="0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9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1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9" fontId="21" fillId="0" borderId="43" xfId="59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41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184" fontId="27" fillId="35" borderId="22" xfId="0" applyNumberFormat="1" applyFont="1" applyFill="1" applyBorder="1" applyAlignment="1">
      <alignment horizontal="center" vertical="center"/>
    </xf>
    <xf numFmtId="184" fontId="27" fillId="35" borderId="23" xfId="0" applyNumberFormat="1" applyFont="1" applyFill="1" applyBorder="1" applyAlignment="1">
      <alignment horizontal="center" vertical="center"/>
    </xf>
    <xf numFmtId="184" fontId="27" fillId="35" borderId="25" xfId="0" applyNumberFormat="1" applyFont="1" applyFill="1" applyBorder="1" applyAlignment="1">
      <alignment horizontal="center" vertical="center"/>
    </xf>
    <xf numFmtId="184" fontId="27" fillId="35" borderId="27" xfId="0" applyNumberFormat="1" applyFont="1" applyFill="1" applyBorder="1" applyAlignment="1">
      <alignment horizontal="center" vertical="center"/>
    </xf>
    <xf numFmtId="184" fontId="27" fillId="0" borderId="60" xfId="0" applyNumberFormat="1" applyFont="1" applyBorder="1" applyAlignment="1">
      <alignment horizontal="center"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84" fontId="27" fillId="35" borderId="33" xfId="0" applyNumberFormat="1" applyFont="1" applyFill="1" applyBorder="1" applyAlignment="1">
      <alignment horizontal="center" vertical="center"/>
    </xf>
    <xf numFmtId="184" fontId="27" fillId="35" borderId="26" xfId="0" applyNumberFormat="1" applyFont="1" applyFill="1" applyBorder="1" applyAlignment="1">
      <alignment horizontal="center" vertical="center"/>
    </xf>
    <xf numFmtId="184" fontId="27" fillId="35" borderId="31" xfId="0" applyNumberFormat="1" applyFont="1" applyFill="1" applyBorder="1" applyAlignment="1">
      <alignment horizontal="center" vertical="center"/>
    </xf>
    <xf numFmtId="184" fontId="27" fillId="35" borderId="32" xfId="0" applyNumberFormat="1" applyFont="1" applyFill="1" applyBorder="1" applyAlignment="1">
      <alignment horizontal="center" vertical="center"/>
    </xf>
    <xf numFmtId="184" fontId="27" fillId="0" borderId="61" xfId="0" applyNumberFormat="1" applyFont="1" applyBorder="1" applyAlignment="1">
      <alignment horizontal="center" vertical="center"/>
    </xf>
    <xf numFmtId="184" fontId="27" fillId="35" borderId="29" xfId="0" applyNumberFormat="1" applyFont="1" applyFill="1" applyBorder="1" applyAlignment="1">
      <alignment horizontal="center" vertical="center"/>
    </xf>
    <xf numFmtId="184" fontId="27" fillId="35" borderId="34" xfId="0" applyNumberFormat="1" applyFont="1" applyFill="1" applyBorder="1" applyAlignment="1">
      <alignment horizontal="center" vertical="center"/>
    </xf>
    <xf numFmtId="184" fontId="27" fillId="35" borderId="36" xfId="0" applyNumberFormat="1" applyFont="1" applyFill="1" applyBorder="1" applyAlignment="1">
      <alignment horizontal="center" vertical="center"/>
    </xf>
    <xf numFmtId="184" fontId="27" fillId="35" borderId="37" xfId="0" applyNumberFormat="1" applyFont="1" applyFill="1" applyBorder="1" applyAlignment="1">
      <alignment horizontal="center" vertical="center"/>
    </xf>
    <xf numFmtId="184" fontId="27" fillId="0" borderId="62" xfId="0" applyNumberFormat="1" applyFont="1" applyBorder="1" applyAlignment="1">
      <alignment horizontal="center" vertical="center"/>
    </xf>
    <xf numFmtId="184" fontId="27" fillId="35" borderId="43" xfId="0" applyNumberFormat="1" applyFont="1" applyFill="1" applyBorder="1" applyAlignment="1">
      <alignment horizontal="center" vertical="center"/>
    </xf>
    <xf numFmtId="184" fontId="27" fillId="35" borderId="40" xfId="0" applyNumberFormat="1" applyFont="1" applyFill="1" applyBorder="1" applyAlignment="1">
      <alignment horizontal="center" vertical="center"/>
    </xf>
    <xf numFmtId="184" fontId="27" fillId="35" borderId="42" xfId="0" applyNumberFormat="1" applyFont="1" applyFill="1" applyBorder="1" applyAlignment="1">
      <alignment horizontal="center" vertical="center"/>
    </xf>
    <xf numFmtId="184" fontId="27" fillId="35" borderId="20" xfId="0" applyNumberFormat="1" applyFont="1" applyFill="1" applyBorder="1" applyAlignment="1">
      <alignment horizontal="center" vertical="center"/>
    </xf>
    <xf numFmtId="184" fontId="27" fillId="0" borderId="18" xfId="0" applyNumberFormat="1" applyFont="1" applyBorder="1" applyAlignment="1">
      <alignment horizontal="center" vertical="center"/>
    </xf>
    <xf numFmtId="184" fontId="27" fillId="35" borderId="16" xfId="0" applyNumberFormat="1" applyFont="1" applyFill="1" applyBorder="1" applyAlignment="1">
      <alignment horizontal="center" vertical="center"/>
    </xf>
    <xf numFmtId="184" fontId="27" fillId="35" borderId="46" xfId="0" applyNumberFormat="1" applyFont="1" applyFill="1" applyBorder="1" applyAlignment="1">
      <alignment horizontal="center" vertical="center"/>
    </xf>
    <xf numFmtId="184" fontId="27" fillId="35" borderId="63" xfId="0" applyNumberFormat="1" applyFont="1" applyFill="1" applyBorder="1" applyAlignment="1">
      <alignment horizontal="center" vertical="center"/>
    </xf>
    <xf numFmtId="184" fontId="27" fillId="35" borderId="48" xfId="0" applyNumberFormat="1" applyFont="1" applyFill="1" applyBorder="1" applyAlignment="1">
      <alignment horizontal="center" vertical="center"/>
    </xf>
    <xf numFmtId="184" fontId="27" fillId="35" borderId="59" xfId="0" applyNumberFormat="1" applyFont="1" applyFill="1" applyBorder="1" applyAlignment="1">
      <alignment horizontal="center" vertical="center"/>
    </xf>
    <xf numFmtId="184" fontId="27" fillId="0" borderId="64" xfId="0" applyNumberFormat="1" applyFont="1" applyBorder="1" applyAlignment="1">
      <alignment horizontal="center" vertical="center"/>
    </xf>
    <xf numFmtId="1" fontId="21" fillId="0" borderId="0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9" fontId="21" fillId="0" borderId="0" xfId="59" applyFont="1" applyAlignment="1">
      <alignment horizontal="center"/>
    </xf>
    <xf numFmtId="9" fontId="27" fillId="35" borderId="65" xfId="0" applyNumberFormat="1" applyFont="1" applyFill="1" applyBorder="1" applyAlignment="1">
      <alignment horizontal="center" vertical="center"/>
    </xf>
    <xf numFmtId="175" fontId="27" fillId="35" borderId="46" xfId="42" applyNumberFormat="1" applyFont="1" applyFill="1" applyBorder="1" applyAlignment="1">
      <alignment horizontal="center" vertical="center"/>
    </xf>
    <xf numFmtId="1" fontId="27" fillId="0" borderId="66" xfId="0" applyNumberFormat="1" applyFont="1" applyBorder="1" applyAlignment="1">
      <alignment horizontal="center"/>
    </xf>
    <xf numFmtId="0" fontId="27" fillId="0" borderId="18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" fontId="27" fillId="0" borderId="32" xfId="0" applyNumberFormat="1" applyFont="1" applyBorder="1" applyAlignment="1">
      <alignment horizontal="center" vertical="center"/>
    </xf>
    <xf numFmtId="1" fontId="27" fillId="0" borderId="28" xfId="0" applyNumberFormat="1" applyFont="1" applyBorder="1" applyAlignment="1">
      <alignment horizontal="center" vertical="center"/>
    </xf>
    <xf numFmtId="9" fontId="27" fillId="35" borderId="26" xfId="0" applyNumberFormat="1" applyFont="1" applyFill="1" applyBorder="1" applyAlignment="1">
      <alignment horizontal="center" vertical="center"/>
    </xf>
    <xf numFmtId="1" fontId="27" fillId="0" borderId="60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 vertical="center"/>
    </xf>
    <xf numFmtId="1" fontId="27" fillId="0" borderId="61" xfId="0" applyNumberFormat="1" applyFont="1" applyBorder="1" applyAlignment="1">
      <alignment horizontal="center" vertical="center"/>
    </xf>
    <xf numFmtId="1" fontId="27" fillId="0" borderId="37" xfId="0" applyNumberFormat="1" applyFont="1" applyBorder="1" applyAlignment="1">
      <alignment horizontal="center" vertical="center"/>
    </xf>
    <xf numFmtId="1" fontId="27" fillId="0" borderId="67" xfId="0" applyNumberFormat="1" applyFont="1" applyBorder="1" applyAlignment="1">
      <alignment horizontal="center" vertical="center"/>
    </xf>
    <xf numFmtId="9" fontId="27" fillId="35" borderId="34" xfId="0" applyNumberFormat="1" applyFont="1" applyFill="1" applyBorder="1" applyAlignment="1">
      <alignment horizontal="center" vertical="center"/>
    </xf>
    <xf numFmtId="1" fontId="27" fillId="0" borderId="62" xfId="0" applyNumberFormat="1" applyFont="1" applyBorder="1" applyAlignment="1">
      <alignment horizontal="center" vertical="center"/>
    </xf>
    <xf numFmtId="1" fontId="27" fillId="0" borderId="33" xfId="42" applyNumberFormat="1" applyFont="1" applyFill="1" applyBorder="1" applyAlignment="1">
      <alignment horizontal="center" vertical="center"/>
    </xf>
    <xf numFmtId="1" fontId="27" fillId="0" borderId="21" xfId="0" applyNumberFormat="1" applyFont="1" applyBorder="1" applyAlignment="1">
      <alignment horizontal="center" vertical="center"/>
    </xf>
    <xf numFmtId="1" fontId="27" fillId="0" borderId="68" xfId="0" applyNumberFormat="1" applyFont="1" applyBorder="1" applyAlignment="1">
      <alignment horizontal="center" vertical="center"/>
    </xf>
    <xf numFmtId="1" fontId="27" fillId="0" borderId="69" xfId="42" applyNumberFormat="1" applyFont="1" applyBorder="1" applyAlignment="1">
      <alignment horizontal="center" vertical="center"/>
    </xf>
    <xf numFmtId="1" fontId="27" fillId="0" borderId="57" xfId="0" applyNumberFormat="1" applyFont="1" applyBorder="1" applyAlignment="1">
      <alignment horizontal="center" vertical="center"/>
    </xf>
    <xf numFmtId="1" fontId="27" fillId="0" borderId="43" xfId="42" applyNumberFormat="1" applyFont="1" applyBorder="1" applyAlignment="1">
      <alignment horizontal="center" vertical="center"/>
    </xf>
    <xf numFmtId="1" fontId="27" fillId="0" borderId="70" xfId="0" applyNumberFormat="1" applyFont="1" applyBorder="1" applyAlignment="1">
      <alignment horizontal="center" vertical="center"/>
    </xf>
    <xf numFmtId="0" fontId="27" fillId="0" borderId="71" xfId="0" applyFont="1" applyBorder="1" applyAlignment="1">
      <alignment vertical="center"/>
    </xf>
    <xf numFmtId="3" fontId="27" fillId="0" borderId="50" xfId="42" applyNumberFormat="1" applyFont="1" applyFill="1" applyBorder="1" applyAlignment="1">
      <alignment horizontal="center" vertical="center"/>
    </xf>
    <xf numFmtId="3" fontId="27" fillId="0" borderId="59" xfId="0" applyNumberFormat="1" applyFont="1" applyBorder="1" applyAlignment="1">
      <alignment horizontal="center" vertical="center"/>
    </xf>
    <xf numFmtId="3" fontId="27" fillId="0" borderId="71" xfId="0" applyNumberFormat="1" applyFont="1" applyBorder="1" applyAlignment="1">
      <alignment horizontal="center" vertical="center"/>
    </xf>
    <xf numFmtId="9" fontId="27" fillId="35" borderId="48" xfId="0" applyNumberFormat="1" applyFont="1" applyFill="1" applyBorder="1" applyAlignment="1">
      <alignment horizontal="center" vertical="center"/>
    </xf>
    <xf numFmtId="3" fontId="27" fillId="0" borderId="43" xfId="42" applyNumberFormat="1" applyFont="1" applyFill="1" applyBorder="1" applyAlignment="1">
      <alignment horizontal="center" vertical="center"/>
    </xf>
    <xf numFmtId="3" fontId="27" fillId="0" borderId="64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/>
    </xf>
    <xf numFmtId="0" fontId="22" fillId="0" borderId="72" xfId="0" applyFont="1" applyBorder="1" applyAlignment="1">
      <alignment/>
    </xf>
    <xf numFmtId="0" fontId="28" fillId="0" borderId="44" xfId="0" applyFont="1" applyBorder="1" applyAlignment="1">
      <alignment horizontal="center" wrapText="1"/>
    </xf>
    <xf numFmtId="0" fontId="21" fillId="0" borderId="43" xfId="0" applyFont="1" applyBorder="1" applyAlignment="1">
      <alignment horizontal="center" wrapText="1"/>
    </xf>
    <xf numFmtId="184" fontId="27" fillId="35" borderId="24" xfId="0" applyNumberFormat="1" applyFont="1" applyFill="1" applyBorder="1" applyAlignment="1">
      <alignment horizontal="center" vertical="center"/>
    </xf>
    <xf numFmtId="184" fontId="27" fillId="35" borderId="30" xfId="0" applyNumberFormat="1" applyFont="1" applyFill="1" applyBorder="1" applyAlignment="1">
      <alignment horizontal="center" vertical="center"/>
    </xf>
    <xf numFmtId="184" fontId="27" fillId="35" borderId="35" xfId="0" applyNumberFormat="1" applyFont="1" applyFill="1" applyBorder="1" applyAlignment="1">
      <alignment horizontal="center" vertical="center"/>
    </xf>
    <xf numFmtId="184" fontId="27" fillId="35" borderId="41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0" xfId="42" applyNumberFormat="1" applyFont="1" applyBorder="1" applyAlignment="1">
      <alignment horizontal="center" vertical="center"/>
    </xf>
    <xf numFmtId="1" fontId="27" fillId="0" borderId="0" xfId="42" applyNumberFormat="1" applyFont="1" applyFill="1" applyBorder="1" applyAlignment="1">
      <alignment horizontal="center" vertical="center"/>
    </xf>
    <xf numFmtId="3" fontId="27" fillId="0" borderId="0" xfId="42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73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1" fillId="0" borderId="74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1" fillId="0" borderId="7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30" fillId="0" borderId="77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0" fillId="0" borderId="78" xfId="0" applyFont="1" applyBorder="1" applyAlignment="1">
      <alignment horizontal="center" vertical="center" wrapText="1"/>
    </xf>
    <xf numFmtId="0" fontId="30" fillId="0" borderId="7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8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7" fillId="0" borderId="7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 indent="1"/>
    </xf>
    <xf numFmtId="0" fontId="27" fillId="0" borderId="53" xfId="0" applyFont="1" applyBorder="1" applyAlignment="1">
      <alignment horizontal="left" wrapText="1" indent="1"/>
    </xf>
    <xf numFmtId="0" fontId="27" fillId="0" borderId="53" xfId="0" applyFont="1" applyBorder="1" applyAlignment="1">
      <alignment horizontal="left" indent="1"/>
    </xf>
    <xf numFmtId="0" fontId="27" fillId="0" borderId="0" xfId="0" applyFont="1" applyBorder="1" applyAlignment="1">
      <alignment horizontal="left" wrapText="1"/>
    </xf>
    <xf numFmtId="0" fontId="30" fillId="0" borderId="7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0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1" fontId="27" fillId="0" borderId="82" xfId="0" applyNumberFormat="1" applyFont="1" applyBorder="1" applyAlignment="1">
      <alignment horizontal="center"/>
    </xf>
    <xf numFmtId="1" fontId="27" fillId="0" borderId="27" xfId="0" applyNumberFormat="1" applyFont="1" applyBorder="1" applyAlignment="1">
      <alignment horizontal="center"/>
    </xf>
    <xf numFmtId="1" fontId="27" fillId="0" borderId="60" xfId="0" applyNumberFormat="1" applyFont="1" applyBorder="1" applyAlignment="1">
      <alignment horizontal="center"/>
    </xf>
    <xf numFmtId="1" fontId="30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/>
    </xf>
    <xf numFmtId="0" fontId="21" fillId="0" borderId="53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9" fontId="27" fillId="0" borderId="82" xfId="0" applyNumberFormat="1" applyFont="1" applyBorder="1" applyAlignment="1">
      <alignment horizontal="center"/>
    </xf>
    <xf numFmtId="9" fontId="27" fillId="0" borderId="60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wrapText="1"/>
    </xf>
    <xf numFmtId="0" fontId="29" fillId="0" borderId="44" xfId="0" applyFont="1" applyBorder="1" applyAlignment="1">
      <alignment horizontal="center"/>
    </xf>
    <xf numFmtId="0" fontId="21" fillId="0" borderId="8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C1">
      <selection activeCell="C32" sqref="C32"/>
    </sheetView>
  </sheetViews>
  <sheetFormatPr defaultColWidth="9.140625" defaultRowHeight="12.75"/>
  <cols>
    <col min="1" max="1" width="2.00390625" style="3" customWidth="1"/>
    <col min="2" max="2" width="0.85546875" style="3" customWidth="1"/>
    <col min="3" max="3" width="18.7109375" style="3" customWidth="1"/>
    <col min="4" max="4" width="24.421875" style="3" customWidth="1"/>
    <col min="5" max="5" width="63.28125" style="3" customWidth="1"/>
    <col min="6" max="6" width="20.7109375" style="3" customWidth="1"/>
    <col min="7" max="7" width="0.85546875" style="3" customWidth="1"/>
    <col min="8" max="8" width="1.7109375" style="3" customWidth="1"/>
    <col min="9" max="9" width="16.57421875" style="3" customWidth="1"/>
    <col min="10" max="10" width="21.421875" style="3" customWidth="1"/>
    <col min="11" max="11" width="11.57421875" style="3" customWidth="1"/>
    <col min="12" max="12" width="10.421875" style="3" customWidth="1"/>
    <col min="13" max="14" width="9.140625" style="3" customWidth="1"/>
    <col min="15" max="15" width="11.00390625" style="3" customWidth="1"/>
    <col min="16" max="16384" width="9.140625" style="3" customWidth="1"/>
  </cols>
  <sheetData>
    <row r="1" spans="2:7" ht="4.5" customHeight="1" thickBot="1" thickTop="1">
      <c r="B1" s="1"/>
      <c r="C1" s="2"/>
      <c r="D1" s="2"/>
      <c r="E1" s="2"/>
      <c r="F1" s="2"/>
      <c r="G1" s="2"/>
    </row>
    <row r="2" spans="2:7" ht="18.75" customHeight="1" thickBot="1" thickTop="1">
      <c r="B2" s="1"/>
      <c r="C2" s="246"/>
      <c r="D2" s="247"/>
      <c r="E2" s="247"/>
      <c r="F2" s="248"/>
      <c r="G2" s="2"/>
    </row>
    <row r="3" spans="2:7" ht="18.75" customHeight="1" thickBot="1" thickTop="1">
      <c r="B3" s="1"/>
      <c r="C3" s="4"/>
      <c r="D3" s="5"/>
      <c r="E3" s="5"/>
      <c r="F3" s="6"/>
      <c r="G3" s="2"/>
    </row>
    <row r="4" spans="2:7" ht="18.75" customHeight="1" thickBot="1" thickTop="1">
      <c r="B4" s="1"/>
      <c r="C4" s="249"/>
      <c r="D4" s="250"/>
      <c r="E4" s="250"/>
      <c r="F4" s="251"/>
      <c r="G4" s="2"/>
    </row>
    <row r="5" spans="2:7" ht="18.75" customHeight="1" thickBot="1" thickTop="1">
      <c r="B5" s="1"/>
      <c r="C5" s="252"/>
      <c r="D5" s="253"/>
      <c r="E5" s="253"/>
      <c r="F5" s="254"/>
      <c r="G5" s="2"/>
    </row>
    <row r="6" spans="2:7" ht="18.75" customHeight="1" thickBot="1" thickTop="1">
      <c r="B6" s="1"/>
      <c r="C6" s="249" t="s">
        <v>75</v>
      </c>
      <c r="D6" s="250"/>
      <c r="E6" s="250"/>
      <c r="F6" s="251"/>
      <c r="G6" s="2"/>
    </row>
    <row r="7" spans="2:7" ht="19.5" customHeight="1" thickBot="1" thickTop="1">
      <c r="B7" s="1"/>
      <c r="C7" s="249" t="s">
        <v>85</v>
      </c>
      <c r="D7" s="250"/>
      <c r="E7" s="250"/>
      <c r="F7" s="251"/>
      <c r="G7" s="2"/>
    </row>
    <row r="8" spans="2:7" ht="17.25" thickBot="1" thickTop="1">
      <c r="B8" s="1"/>
      <c r="C8" s="252"/>
      <c r="D8" s="253"/>
      <c r="E8" s="253"/>
      <c r="F8" s="254"/>
      <c r="G8" s="2"/>
    </row>
    <row r="9" spans="2:7" s="10" customFormat="1" ht="17.25" thickBot="1" thickTop="1">
      <c r="B9" s="7"/>
      <c r="C9" s="4"/>
      <c r="D9" s="5"/>
      <c r="E9" s="8"/>
      <c r="F9" s="6"/>
      <c r="G9" s="9"/>
    </row>
    <row r="10" spans="2:7" s="10" customFormat="1" ht="17.25" customHeight="1" thickBot="1" thickTop="1">
      <c r="B10" s="7"/>
      <c r="C10" s="11"/>
      <c r="D10" s="12"/>
      <c r="E10" s="13" t="s">
        <v>31</v>
      </c>
      <c r="F10" s="14"/>
      <c r="G10" s="9"/>
    </row>
    <row r="11" spans="2:7" s="10" customFormat="1" ht="17.25" thickBot="1" thickTop="1">
      <c r="B11" s="7"/>
      <c r="C11" s="4"/>
      <c r="D11" s="5"/>
      <c r="E11" s="15"/>
      <c r="F11" s="6"/>
      <c r="G11" s="9"/>
    </row>
    <row r="12" spans="2:7" s="10" customFormat="1" ht="17.25" customHeight="1" thickBot="1" thickTop="1">
      <c r="B12" s="7"/>
      <c r="C12" s="16"/>
      <c r="D12" s="17"/>
      <c r="E12" s="18" t="s">
        <v>38</v>
      </c>
      <c r="F12" s="19"/>
      <c r="G12" s="9"/>
    </row>
    <row r="13" spans="2:7" s="10" customFormat="1" ht="20.25" thickBot="1" thickTop="1">
      <c r="B13" s="7"/>
      <c r="C13" s="11"/>
      <c r="D13" s="20"/>
      <c r="E13" s="21"/>
      <c r="F13" s="22"/>
      <c r="G13" s="9"/>
    </row>
    <row r="14" spans="2:8" s="10" customFormat="1" ht="17.25" customHeight="1" thickBot="1" thickTop="1">
      <c r="B14" s="23"/>
      <c r="C14" s="24"/>
      <c r="E14" s="18" t="s">
        <v>39</v>
      </c>
      <c r="F14" s="17"/>
      <c r="G14" s="25"/>
      <c r="H14" s="26"/>
    </row>
    <row r="15" spans="2:7" s="10" customFormat="1" ht="20.25" thickBot="1" thickTop="1">
      <c r="B15" s="7"/>
      <c r="C15" s="11"/>
      <c r="D15" s="20"/>
      <c r="E15" s="21"/>
      <c r="F15" s="22"/>
      <c r="G15" s="9"/>
    </row>
    <row r="16" spans="2:7" s="10" customFormat="1" ht="17.25" customHeight="1" thickBot="1" thickTop="1">
      <c r="B16" s="7"/>
      <c r="C16" s="16"/>
      <c r="D16" s="17"/>
      <c r="E16" s="18" t="s">
        <v>40</v>
      </c>
      <c r="F16" s="19"/>
      <c r="G16" s="9"/>
    </row>
    <row r="17" spans="2:7" ht="17.25" thickBot="1" thickTop="1">
      <c r="B17" s="1"/>
      <c r="C17" s="4"/>
      <c r="D17" s="20"/>
      <c r="E17" s="15"/>
      <c r="F17" s="22"/>
      <c r="G17" s="2"/>
    </row>
    <row r="18" spans="2:7" s="10" customFormat="1" ht="17.25" thickBot="1" thickTop="1">
      <c r="B18" s="7"/>
      <c r="C18" s="27"/>
      <c r="D18" s="20"/>
      <c r="E18" s="15"/>
      <c r="F18" s="22"/>
      <c r="G18" s="9"/>
    </row>
    <row r="19" spans="2:7" s="10" customFormat="1" ht="17.25" customHeight="1" thickBot="1" thickTop="1">
      <c r="B19" s="7"/>
      <c r="C19" s="11"/>
      <c r="D19" s="12"/>
      <c r="E19" s="28" t="s">
        <v>30</v>
      </c>
      <c r="F19" s="14"/>
      <c r="G19" s="9"/>
    </row>
    <row r="20" spans="2:7" s="10" customFormat="1" ht="17.25" thickBot="1" thickTop="1">
      <c r="B20" s="7"/>
      <c r="C20" s="4"/>
      <c r="D20" s="5"/>
      <c r="E20" s="15"/>
      <c r="F20" s="6"/>
      <c r="G20" s="9"/>
    </row>
    <row r="21" spans="2:7" s="10" customFormat="1" ht="17.25" customHeight="1" thickBot="1" thickTop="1">
      <c r="B21" s="7"/>
      <c r="C21" s="16"/>
      <c r="D21" s="17"/>
      <c r="E21" s="18" t="s">
        <v>41</v>
      </c>
      <c r="F21" s="19"/>
      <c r="G21" s="9"/>
    </row>
    <row r="22" spans="2:7" s="10" customFormat="1" ht="20.25" thickBot="1" thickTop="1">
      <c r="B22" s="7"/>
      <c r="C22" s="11"/>
      <c r="D22" s="20"/>
      <c r="E22" s="21"/>
      <c r="F22" s="22"/>
      <c r="G22" s="9"/>
    </row>
    <row r="23" spans="2:7" s="10" customFormat="1" ht="21.75" customHeight="1" thickBot="1" thickTop="1">
      <c r="B23" s="7"/>
      <c r="C23" s="16"/>
      <c r="D23" s="17"/>
      <c r="E23" s="18" t="s">
        <v>42</v>
      </c>
      <c r="F23" s="19"/>
      <c r="G23" s="9"/>
    </row>
    <row r="24" spans="2:7" s="10" customFormat="1" ht="20.25" thickBot="1" thickTop="1">
      <c r="B24" s="7"/>
      <c r="C24" s="11"/>
      <c r="D24" s="20"/>
      <c r="E24" s="21"/>
      <c r="F24" s="22"/>
      <c r="G24" s="9"/>
    </row>
    <row r="25" spans="2:7" s="10" customFormat="1" ht="17.25" customHeight="1" thickBot="1" thickTop="1">
      <c r="B25" s="7"/>
      <c r="C25" s="16"/>
      <c r="D25" s="17"/>
      <c r="E25" s="18" t="s">
        <v>43</v>
      </c>
      <c r="F25" s="19"/>
      <c r="G25" s="9"/>
    </row>
    <row r="26" spans="2:7" ht="17.25" thickBot="1" thickTop="1">
      <c r="B26" s="1"/>
      <c r="C26" s="252"/>
      <c r="D26" s="253"/>
      <c r="E26" s="253"/>
      <c r="F26" s="254"/>
      <c r="G26" s="2"/>
    </row>
    <row r="27" spans="2:7" ht="14.25" thickBot="1" thickTop="1">
      <c r="B27" s="1"/>
      <c r="C27" s="258"/>
      <c r="D27" s="259"/>
      <c r="E27" s="259"/>
      <c r="F27" s="260"/>
      <c r="G27" s="2"/>
    </row>
    <row r="28" spans="2:7" ht="14.25" thickBot="1" thickTop="1">
      <c r="B28" s="1"/>
      <c r="C28" s="255"/>
      <c r="D28" s="256"/>
      <c r="E28" s="256"/>
      <c r="F28" s="257"/>
      <c r="G28" s="2"/>
    </row>
    <row r="29" spans="2:7" ht="4.5" customHeight="1" thickTop="1">
      <c r="B29" s="1"/>
      <c r="C29" s="2"/>
      <c r="D29" s="2"/>
      <c r="E29" s="2"/>
      <c r="F29" s="2"/>
      <c r="G29" s="2"/>
    </row>
    <row r="30" s="29" customFormat="1" ht="12.75" customHeight="1">
      <c r="C30" s="30"/>
    </row>
    <row r="31" spans="1:9" ht="12.75">
      <c r="A31" s="29"/>
      <c r="B31" s="29"/>
      <c r="C31" s="3" t="s">
        <v>70</v>
      </c>
      <c r="D31" s="29"/>
      <c r="E31" s="29"/>
      <c r="F31" s="31"/>
      <c r="G31" s="29"/>
      <c r="H31" s="29"/>
      <c r="I31" s="29"/>
    </row>
    <row r="32" spans="1:9" ht="12.75">
      <c r="A32" s="29"/>
      <c r="B32" s="29"/>
      <c r="C32" s="29" t="s">
        <v>80</v>
      </c>
      <c r="D32" s="29"/>
      <c r="E32" s="29"/>
      <c r="F32" s="31"/>
      <c r="G32" s="29"/>
      <c r="H32" s="29"/>
      <c r="I32" s="29"/>
    </row>
  </sheetData>
  <sheetProtection/>
  <mergeCells count="9">
    <mergeCell ref="C2:F2"/>
    <mergeCell ref="C4:F4"/>
    <mergeCell ref="C5:F5"/>
    <mergeCell ref="C28:F28"/>
    <mergeCell ref="C8:F8"/>
    <mergeCell ref="C26:F26"/>
    <mergeCell ref="C27:F27"/>
    <mergeCell ref="C6:F6"/>
    <mergeCell ref="C7:F7"/>
  </mergeCells>
  <printOptions horizontalCentered="1" verticalCentered="1"/>
  <pageMargins left="0.38" right="0.34" top="0.24" bottom="0.25" header="0.44" footer="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">
        <v>85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33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78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40</v>
      </c>
      <c r="C7" s="42">
        <v>20</v>
      </c>
      <c r="D7" s="43">
        <f aca="true" t="shared" si="0" ref="D7:D23">(C7/B7)</f>
        <v>0.5</v>
      </c>
      <c r="E7" s="44">
        <v>30</v>
      </c>
      <c r="F7" s="45">
        <v>12</v>
      </c>
      <c r="G7" s="43">
        <f aca="true" t="shared" si="1" ref="G7:G23">(F7/E7)</f>
        <v>0.4</v>
      </c>
      <c r="H7" s="46">
        <v>22</v>
      </c>
      <c r="I7" s="42">
        <v>3</v>
      </c>
      <c r="J7" s="47">
        <f aca="true" t="shared" si="2" ref="J7:J23">(I7/H7)</f>
        <v>0.13636363636363635</v>
      </c>
      <c r="K7" s="45">
        <v>25</v>
      </c>
      <c r="L7" s="48">
        <v>9</v>
      </c>
      <c r="M7" s="49">
        <f>+L7/K7</f>
        <v>0.36</v>
      </c>
      <c r="N7" s="50">
        <v>0</v>
      </c>
      <c r="O7" s="51">
        <v>0</v>
      </c>
      <c r="P7" s="48">
        <v>7</v>
      </c>
      <c r="Q7" s="52">
        <v>1</v>
      </c>
      <c r="R7" s="53">
        <v>1</v>
      </c>
      <c r="S7" s="54"/>
    </row>
    <row r="8" spans="1:19" s="55" customFormat="1" ht="19.5" customHeight="1">
      <c r="A8" s="56" t="s">
        <v>5</v>
      </c>
      <c r="B8" s="57">
        <v>306</v>
      </c>
      <c r="C8" s="58">
        <v>142</v>
      </c>
      <c r="D8" s="59">
        <f t="shared" si="0"/>
        <v>0.46405228758169936</v>
      </c>
      <c r="E8" s="60">
        <v>203</v>
      </c>
      <c r="F8" s="61">
        <v>63</v>
      </c>
      <c r="G8" s="59">
        <f t="shared" si="1"/>
        <v>0.3103448275862069</v>
      </c>
      <c r="H8" s="46">
        <v>20</v>
      </c>
      <c r="I8" s="58">
        <v>37</v>
      </c>
      <c r="J8" s="62">
        <f t="shared" si="2"/>
        <v>1.85</v>
      </c>
      <c r="K8" s="61">
        <v>50</v>
      </c>
      <c r="L8" s="63">
        <v>87</v>
      </c>
      <c r="M8" s="64">
        <f>+L8/K8</f>
        <v>1.74</v>
      </c>
      <c r="N8" s="65">
        <v>0</v>
      </c>
      <c r="O8" s="66">
        <v>0</v>
      </c>
      <c r="P8" s="63">
        <v>87</v>
      </c>
      <c r="Q8" s="67">
        <v>0</v>
      </c>
      <c r="R8" s="68">
        <v>1</v>
      </c>
      <c r="S8" s="54"/>
    </row>
    <row r="9" spans="1:19" s="55" customFormat="1" ht="19.5" customHeight="1">
      <c r="A9" s="40" t="s">
        <v>27</v>
      </c>
      <c r="B9" s="57">
        <v>186</v>
      </c>
      <c r="C9" s="69">
        <v>104</v>
      </c>
      <c r="D9" s="70">
        <f t="shared" si="0"/>
        <v>0.5591397849462365</v>
      </c>
      <c r="E9" s="60">
        <v>78</v>
      </c>
      <c r="F9" s="61">
        <v>37</v>
      </c>
      <c r="G9" s="59">
        <f t="shared" si="1"/>
        <v>0.47435897435897434</v>
      </c>
      <c r="H9" s="46">
        <v>40</v>
      </c>
      <c r="I9" s="69">
        <v>32</v>
      </c>
      <c r="J9" s="62">
        <f t="shared" si="2"/>
        <v>0.8</v>
      </c>
      <c r="K9" s="61">
        <v>62</v>
      </c>
      <c r="L9" s="63">
        <v>83</v>
      </c>
      <c r="M9" s="64">
        <f aca="true" t="shared" si="3" ref="M9:M22">+L9/K9</f>
        <v>1.3387096774193548</v>
      </c>
      <c r="N9" s="71">
        <v>1</v>
      </c>
      <c r="O9" s="72">
        <v>1</v>
      </c>
      <c r="P9" s="73">
        <v>83</v>
      </c>
      <c r="Q9" s="74">
        <v>0</v>
      </c>
      <c r="R9" s="75">
        <v>0</v>
      </c>
      <c r="S9" s="54"/>
    </row>
    <row r="10" spans="1:19" s="55" customFormat="1" ht="19.5" customHeight="1">
      <c r="A10" s="40" t="s">
        <v>8</v>
      </c>
      <c r="B10" s="76">
        <v>111</v>
      </c>
      <c r="C10" s="69">
        <v>65</v>
      </c>
      <c r="D10" s="70">
        <f t="shared" si="0"/>
        <v>0.5855855855855856</v>
      </c>
      <c r="E10" s="77">
        <v>59</v>
      </c>
      <c r="F10" s="61">
        <v>31</v>
      </c>
      <c r="G10" s="59">
        <f t="shared" si="1"/>
        <v>0.5254237288135594</v>
      </c>
      <c r="H10" s="78">
        <v>20</v>
      </c>
      <c r="I10" s="69">
        <v>10</v>
      </c>
      <c r="J10" s="62">
        <f>IF(H10&gt;0,I10/H10,0)</f>
        <v>0.5</v>
      </c>
      <c r="K10" s="61">
        <v>23</v>
      </c>
      <c r="L10" s="63">
        <v>24</v>
      </c>
      <c r="M10" s="64">
        <f t="shared" si="3"/>
        <v>1.0434782608695652</v>
      </c>
      <c r="N10" s="71">
        <v>1</v>
      </c>
      <c r="O10" s="72">
        <v>0</v>
      </c>
      <c r="P10" s="73">
        <v>24</v>
      </c>
      <c r="Q10" s="74">
        <v>1</v>
      </c>
      <c r="R10" s="75">
        <v>1</v>
      </c>
      <c r="S10" s="54"/>
    </row>
    <row r="11" spans="1:19" s="55" customFormat="1" ht="19.5" customHeight="1">
      <c r="A11" s="40" t="s">
        <v>82</v>
      </c>
      <c r="B11" s="57">
        <v>43</v>
      </c>
      <c r="C11" s="69">
        <v>38</v>
      </c>
      <c r="D11" s="70">
        <f t="shared" si="0"/>
        <v>0.8837209302325582</v>
      </c>
      <c r="E11" s="79">
        <v>23</v>
      </c>
      <c r="F11" s="61">
        <v>16</v>
      </c>
      <c r="G11" s="59">
        <f t="shared" si="1"/>
        <v>0.6956521739130435</v>
      </c>
      <c r="H11" s="46">
        <v>23</v>
      </c>
      <c r="I11" s="69">
        <v>2</v>
      </c>
      <c r="J11" s="62">
        <f>IF(H11&gt;0,I11/H11,0)</f>
        <v>0.08695652173913043</v>
      </c>
      <c r="K11" s="61">
        <v>43</v>
      </c>
      <c r="L11" s="63">
        <v>8</v>
      </c>
      <c r="M11" s="64">
        <f>IF(K11&gt;0,L11/K11,0)</f>
        <v>0.18604651162790697</v>
      </c>
      <c r="N11" s="71">
        <v>0</v>
      </c>
      <c r="O11" s="72">
        <v>0</v>
      </c>
      <c r="P11" s="73">
        <v>8</v>
      </c>
      <c r="Q11" s="74">
        <v>0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118</v>
      </c>
      <c r="C12" s="69">
        <v>59</v>
      </c>
      <c r="D12" s="70">
        <f t="shared" si="0"/>
        <v>0.5</v>
      </c>
      <c r="E12" s="81">
        <v>79</v>
      </c>
      <c r="F12" s="61">
        <v>34</v>
      </c>
      <c r="G12" s="59">
        <f t="shared" si="1"/>
        <v>0.43037974683544306</v>
      </c>
      <c r="H12" s="46">
        <v>30</v>
      </c>
      <c r="I12" s="69">
        <v>22</v>
      </c>
      <c r="J12" s="62">
        <f t="shared" si="2"/>
        <v>0.7333333333333333</v>
      </c>
      <c r="K12" s="61">
        <v>45</v>
      </c>
      <c r="L12" s="63">
        <v>44</v>
      </c>
      <c r="M12" s="64">
        <f t="shared" si="3"/>
        <v>0.9777777777777777</v>
      </c>
      <c r="N12" s="71">
        <v>0</v>
      </c>
      <c r="O12" s="72">
        <v>3</v>
      </c>
      <c r="P12" s="73">
        <v>41</v>
      </c>
      <c r="Q12" s="74">
        <v>0</v>
      </c>
      <c r="R12" s="75">
        <v>1</v>
      </c>
      <c r="S12" s="54"/>
    </row>
    <row r="13" spans="1:19" s="55" customFormat="1" ht="19.5" customHeight="1">
      <c r="A13" s="40" t="s">
        <v>83</v>
      </c>
      <c r="B13" s="57">
        <v>32</v>
      </c>
      <c r="C13" s="69">
        <v>39</v>
      </c>
      <c r="D13" s="70">
        <f t="shared" si="0"/>
        <v>1.21875</v>
      </c>
      <c r="E13" s="60">
        <v>19</v>
      </c>
      <c r="F13" s="61">
        <v>22</v>
      </c>
      <c r="G13" s="59">
        <f t="shared" si="1"/>
        <v>1.1578947368421053</v>
      </c>
      <c r="H13" s="46">
        <v>13</v>
      </c>
      <c r="I13" s="69">
        <v>16</v>
      </c>
      <c r="J13" s="62">
        <f t="shared" si="2"/>
        <v>1.2307692307692308</v>
      </c>
      <c r="K13" s="61">
        <v>16</v>
      </c>
      <c r="L13" s="63">
        <v>25</v>
      </c>
      <c r="M13" s="64">
        <f t="shared" si="3"/>
        <v>1.5625</v>
      </c>
      <c r="N13" s="71">
        <v>1</v>
      </c>
      <c r="O13" s="72">
        <v>0</v>
      </c>
      <c r="P13" s="73">
        <v>25</v>
      </c>
      <c r="Q13" s="74">
        <v>0</v>
      </c>
      <c r="R13" s="75">
        <v>1</v>
      </c>
      <c r="S13" s="54"/>
    </row>
    <row r="14" spans="1:19" s="55" customFormat="1" ht="19.5" customHeight="1">
      <c r="A14" s="40" t="s">
        <v>67</v>
      </c>
      <c r="B14" s="57">
        <v>58</v>
      </c>
      <c r="C14" s="69">
        <v>46</v>
      </c>
      <c r="D14" s="70">
        <f t="shared" si="0"/>
        <v>0.7931034482758621</v>
      </c>
      <c r="E14" s="60">
        <v>37</v>
      </c>
      <c r="F14" s="61">
        <v>26</v>
      </c>
      <c r="G14" s="59">
        <f t="shared" si="1"/>
        <v>0.7027027027027027</v>
      </c>
      <c r="H14" s="46">
        <v>14</v>
      </c>
      <c r="I14" s="69">
        <v>15</v>
      </c>
      <c r="J14" s="62">
        <f t="shared" si="2"/>
        <v>1.0714285714285714</v>
      </c>
      <c r="K14" s="61">
        <v>22</v>
      </c>
      <c r="L14" s="63">
        <v>29</v>
      </c>
      <c r="M14" s="64">
        <f t="shared" si="3"/>
        <v>1.3181818181818181</v>
      </c>
      <c r="N14" s="71">
        <v>0</v>
      </c>
      <c r="O14" s="72">
        <v>0</v>
      </c>
      <c r="P14" s="73">
        <v>29</v>
      </c>
      <c r="Q14" s="74">
        <v>0</v>
      </c>
      <c r="R14" s="75">
        <v>1</v>
      </c>
      <c r="S14" s="54"/>
    </row>
    <row r="15" spans="1:19" s="55" customFormat="1" ht="19.5" customHeight="1">
      <c r="A15" s="40" t="s">
        <v>23</v>
      </c>
      <c r="B15" s="57">
        <v>96</v>
      </c>
      <c r="C15" s="69">
        <v>83</v>
      </c>
      <c r="D15" s="70">
        <f t="shared" si="0"/>
        <v>0.8645833333333334</v>
      </c>
      <c r="E15" s="60">
        <v>34</v>
      </c>
      <c r="F15" s="61">
        <v>34</v>
      </c>
      <c r="G15" s="59">
        <f t="shared" si="1"/>
        <v>1</v>
      </c>
      <c r="H15" s="46">
        <v>27</v>
      </c>
      <c r="I15" s="69">
        <v>27</v>
      </c>
      <c r="J15" s="62">
        <f t="shared" si="2"/>
        <v>1</v>
      </c>
      <c r="K15" s="61">
        <v>42</v>
      </c>
      <c r="L15" s="63">
        <v>61</v>
      </c>
      <c r="M15" s="64">
        <f t="shared" si="3"/>
        <v>1.4523809523809523</v>
      </c>
      <c r="N15" s="71">
        <v>0</v>
      </c>
      <c r="O15" s="72">
        <v>37</v>
      </c>
      <c r="P15" s="73">
        <v>25</v>
      </c>
      <c r="Q15" s="74">
        <v>0</v>
      </c>
      <c r="R15" s="75">
        <v>0</v>
      </c>
      <c r="S15" s="54"/>
    </row>
    <row r="16" spans="1:19" s="55" customFormat="1" ht="19.5" customHeight="1">
      <c r="A16" s="40" t="s">
        <v>28</v>
      </c>
      <c r="B16" s="57">
        <v>300</v>
      </c>
      <c r="C16" s="69">
        <v>242</v>
      </c>
      <c r="D16" s="70">
        <f t="shared" si="0"/>
        <v>0.8066666666666666</v>
      </c>
      <c r="E16" s="60">
        <v>106</v>
      </c>
      <c r="F16" s="61">
        <v>114</v>
      </c>
      <c r="G16" s="59">
        <f t="shared" si="1"/>
        <v>1.0754716981132075</v>
      </c>
      <c r="H16" s="46">
        <v>140</v>
      </c>
      <c r="I16" s="69">
        <v>90</v>
      </c>
      <c r="J16" s="62">
        <f t="shared" si="2"/>
        <v>0.6428571428571429</v>
      </c>
      <c r="K16" s="61">
        <v>150</v>
      </c>
      <c r="L16" s="63">
        <v>141</v>
      </c>
      <c r="M16" s="64">
        <f t="shared" si="3"/>
        <v>0.94</v>
      </c>
      <c r="N16" s="71">
        <v>2</v>
      </c>
      <c r="O16" s="72">
        <v>3</v>
      </c>
      <c r="P16" s="73">
        <v>137</v>
      </c>
      <c r="Q16" s="74">
        <v>5</v>
      </c>
      <c r="R16" s="75">
        <v>8</v>
      </c>
      <c r="S16" s="54"/>
    </row>
    <row r="17" spans="1:19" s="55" customFormat="1" ht="19.5" customHeight="1">
      <c r="A17" s="40" t="s">
        <v>32</v>
      </c>
      <c r="B17" s="57">
        <v>76</v>
      </c>
      <c r="C17" s="69">
        <v>29</v>
      </c>
      <c r="D17" s="70">
        <f t="shared" si="0"/>
        <v>0.3815789473684211</v>
      </c>
      <c r="E17" s="81">
        <v>54</v>
      </c>
      <c r="F17" s="61">
        <v>6</v>
      </c>
      <c r="G17" s="59">
        <f t="shared" si="1"/>
        <v>0.1111111111111111</v>
      </c>
      <c r="H17" s="46">
        <v>42</v>
      </c>
      <c r="I17" s="69">
        <v>6</v>
      </c>
      <c r="J17" s="62">
        <f t="shared" si="2"/>
        <v>0.14285714285714285</v>
      </c>
      <c r="K17" s="61">
        <v>64</v>
      </c>
      <c r="L17" s="63">
        <v>28</v>
      </c>
      <c r="M17" s="64">
        <f t="shared" si="3"/>
        <v>0.4375</v>
      </c>
      <c r="N17" s="71">
        <v>0</v>
      </c>
      <c r="O17" s="72">
        <v>0</v>
      </c>
      <c r="P17" s="73">
        <v>28</v>
      </c>
      <c r="Q17" s="74">
        <v>0</v>
      </c>
      <c r="R17" s="75">
        <v>1</v>
      </c>
      <c r="S17" s="54"/>
    </row>
    <row r="18" spans="1:19" s="55" customFormat="1" ht="19.5" customHeight="1">
      <c r="A18" s="40" t="s">
        <v>6</v>
      </c>
      <c r="B18" s="57">
        <v>302</v>
      </c>
      <c r="C18" s="69">
        <v>133</v>
      </c>
      <c r="D18" s="70">
        <f t="shared" si="0"/>
        <v>0.44039735099337746</v>
      </c>
      <c r="E18" s="60">
        <v>225</v>
      </c>
      <c r="F18" s="61">
        <v>65</v>
      </c>
      <c r="G18" s="59">
        <f t="shared" si="1"/>
        <v>0.28888888888888886</v>
      </c>
      <c r="H18" s="46">
        <v>64</v>
      </c>
      <c r="I18" s="69">
        <v>28</v>
      </c>
      <c r="J18" s="62">
        <f t="shared" si="2"/>
        <v>0.4375</v>
      </c>
      <c r="K18" s="61">
        <v>86</v>
      </c>
      <c r="L18" s="63">
        <v>57</v>
      </c>
      <c r="M18" s="64">
        <f t="shared" si="3"/>
        <v>0.6627906976744186</v>
      </c>
      <c r="N18" s="71">
        <v>0</v>
      </c>
      <c r="O18" s="72">
        <v>2</v>
      </c>
      <c r="P18" s="73">
        <v>50</v>
      </c>
      <c r="Q18" s="74">
        <v>3</v>
      </c>
      <c r="R18" s="75">
        <v>4</v>
      </c>
      <c r="S18" s="54"/>
    </row>
    <row r="19" spans="1:19" s="55" customFormat="1" ht="19.5" customHeight="1">
      <c r="A19" s="40" t="s">
        <v>7</v>
      </c>
      <c r="B19" s="57">
        <v>100</v>
      </c>
      <c r="C19" s="69">
        <v>40</v>
      </c>
      <c r="D19" s="70">
        <f t="shared" si="0"/>
        <v>0.4</v>
      </c>
      <c r="E19" s="60">
        <v>54</v>
      </c>
      <c r="F19" s="61">
        <v>18</v>
      </c>
      <c r="G19" s="59">
        <f t="shared" si="1"/>
        <v>0.3333333333333333</v>
      </c>
      <c r="H19" s="46">
        <v>30</v>
      </c>
      <c r="I19" s="69">
        <v>5</v>
      </c>
      <c r="J19" s="62">
        <f t="shared" si="2"/>
        <v>0.16666666666666666</v>
      </c>
      <c r="K19" s="61">
        <v>45</v>
      </c>
      <c r="L19" s="63">
        <v>20</v>
      </c>
      <c r="M19" s="64">
        <f t="shared" si="3"/>
        <v>0.4444444444444444</v>
      </c>
      <c r="N19" s="71">
        <v>0</v>
      </c>
      <c r="O19" s="72">
        <v>0</v>
      </c>
      <c r="P19" s="73">
        <v>19</v>
      </c>
      <c r="Q19" s="74">
        <v>1</v>
      </c>
      <c r="R19" s="75">
        <v>0</v>
      </c>
      <c r="S19" s="54"/>
    </row>
    <row r="20" spans="1:19" s="55" customFormat="1" ht="19.5" customHeight="1">
      <c r="A20" s="40" t="s">
        <v>84</v>
      </c>
      <c r="B20" s="57">
        <v>24</v>
      </c>
      <c r="C20" s="69">
        <v>5</v>
      </c>
      <c r="D20" s="70">
        <f t="shared" si="0"/>
        <v>0.20833333333333334</v>
      </c>
      <c r="E20" s="60">
        <v>23</v>
      </c>
      <c r="F20" s="61">
        <v>3</v>
      </c>
      <c r="G20" s="59">
        <f t="shared" si="1"/>
        <v>0.13043478260869565</v>
      </c>
      <c r="H20" s="46">
        <v>19</v>
      </c>
      <c r="I20" s="69">
        <v>2</v>
      </c>
      <c r="J20" s="62">
        <f t="shared" si="2"/>
        <v>0.10526315789473684</v>
      </c>
      <c r="K20" s="61">
        <v>20</v>
      </c>
      <c r="L20" s="63">
        <v>4</v>
      </c>
      <c r="M20" s="64">
        <f t="shared" si="3"/>
        <v>0.2</v>
      </c>
      <c r="N20" s="71">
        <v>0</v>
      </c>
      <c r="O20" s="72">
        <v>1</v>
      </c>
      <c r="P20" s="73">
        <v>3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104</v>
      </c>
      <c r="C21" s="69">
        <v>63</v>
      </c>
      <c r="D21" s="70">
        <f t="shared" si="0"/>
        <v>0.6057692307692307</v>
      </c>
      <c r="E21" s="60">
        <v>59</v>
      </c>
      <c r="F21" s="61">
        <v>28</v>
      </c>
      <c r="G21" s="59">
        <f t="shared" si="1"/>
        <v>0.4745762711864407</v>
      </c>
      <c r="H21" s="46">
        <v>59</v>
      </c>
      <c r="I21" s="69">
        <v>23</v>
      </c>
      <c r="J21" s="62">
        <f t="shared" si="2"/>
        <v>0.3898305084745763</v>
      </c>
      <c r="K21" s="61">
        <v>104</v>
      </c>
      <c r="L21" s="63">
        <v>54</v>
      </c>
      <c r="M21" s="64">
        <f t="shared" si="3"/>
        <v>0.5192307692307693</v>
      </c>
      <c r="N21" s="71">
        <v>2</v>
      </c>
      <c r="O21" s="72">
        <v>0</v>
      </c>
      <c r="P21" s="73">
        <v>53</v>
      </c>
      <c r="Q21" s="74">
        <v>0</v>
      </c>
      <c r="R21" s="75">
        <v>1</v>
      </c>
      <c r="S21" s="54"/>
    </row>
    <row r="22" spans="1:19" s="55" customFormat="1" ht="19.5" customHeight="1" thickBot="1">
      <c r="A22" s="82" t="s">
        <v>69</v>
      </c>
      <c r="B22" s="57">
        <v>77</v>
      </c>
      <c r="C22" s="83">
        <v>25</v>
      </c>
      <c r="D22" s="84">
        <f t="shared" si="0"/>
        <v>0.3246753246753247</v>
      </c>
      <c r="E22" s="60">
        <v>69</v>
      </c>
      <c r="F22" s="85">
        <v>10</v>
      </c>
      <c r="G22" s="84">
        <f t="shared" si="1"/>
        <v>0.14492753623188406</v>
      </c>
      <c r="H22" s="46">
        <v>69</v>
      </c>
      <c r="I22" s="83">
        <v>4</v>
      </c>
      <c r="J22" s="86">
        <f t="shared" si="2"/>
        <v>0.057971014492753624</v>
      </c>
      <c r="K22" s="85">
        <v>77</v>
      </c>
      <c r="L22" s="87">
        <v>17</v>
      </c>
      <c r="M22" s="64">
        <f t="shared" si="3"/>
        <v>0.22077922077922077</v>
      </c>
      <c r="N22" s="88">
        <v>0</v>
      </c>
      <c r="O22" s="89">
        <v>0</v>
      </c>
      <c r="P22" s="87">
        <v>17</v>
      </c>
      <c r="Q22" s="90">
        <v>0</v>
      </c>
      <c r="R22" s="91">
        <v>0</v>
      </c>
      <c r="S22" s="54"/>
    </row>
    <row r="23" spans="1:19" s="55" customFormat="1" ht="19.5" customHeight="1" thickBot="1">
      <c r="A23" s="92" t="s">
        <v>9</v>
      </c>
      <c r="B23" s="93">
        <f>SUM(B7:B22)</f>
        <v>1973</v>
      </c>
      <c r="C23" s="94">
        <f>SUM(C7:C22)</f>
        <v>1133</v>
      </c>
      <c r="D23" s="95">
        <f t="shared" si="0"/>
        <v>0.5742524075012672</v>
      </c>
      <c r="E23" s="96">
        <f>SUM(E7:E22)</f>
        <v>1152</v>
      </c>
      <c r="F23" s="94">
        <f>SUM(F7:F22)</f>
        <v>519</v>
      </c>
      <c r="G23" s="95">
        <f t="shared" si="1"/>
        <v>0.4505208333333333</v>
      </c>
      <c r="H23" s="97">
        <f>SUM(H7:H22)</f>
        <v>632</v>
      </c>
      <c r="I23" s="94">
        <f>SUM(I7:I22)</f>
        <v>322</v>
      </c>
      <c r="J23" s="98">
        <f t="shared" si="2"/>
        <v>0.509493670886076</v>
      </c>
      <c r="K23" s="94">
        <f>SUM(K7:K22)</f>
        <v>874</v>
      </c>
      <c r="L23" s="99">
        <f>SUM(L7:L22)</f>
        <v>691</v>
      </c>
      <c r="M23" s="100">
        <f>+L23/K23</f>
        <v>0.7906178489702517</v>
      </c>
      <c r="N23" s="101">
        <f>SUM(N7:N22)</f>
        <v>7</v>
      </c>
      <c r="O23" s="102">
        <f>SUM(O7:O22)</f>
        <v>47</v>
      </c>
      <c r="P23" s="103">
        <f>SUM(P7:P22)</f>
        <v>636</v>
      </c>
      <c r="Q23" s="103">
        <f>SUM(Q7:Q22)</f>
        <v>11</v>
      </c>
      <c r="R23" s="104">
        <f>SUM(R7:R22)</f>
        <v>20</v>
      </c>
      <c r="S23" s="54"/>
    </row>
    <row r="24" spans="1:18" ht="1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" customHeight="1">
      <c r="A25" s="283" t="s">
        <v>77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</row>
    <row r="26" spans="1:18" ht="15">
      <c r="A26" s="279" t="s">
        <v>76</v>
      </c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E4:G4"/>
    <mergeCell ref="A4:A6"/>
    <mergeCell ref="A27:Q27"/>
    <mergeCell ref="A26:Q26"/>
    <mergeCell ref="A24:Q24"/>
    <mergeCell ref="A25:R25"/>
    <mergeCell ref="A1:R1"/>
    <mergeCell ref="A2:R2"/>
    <mergeCell ref="A3:R3"/>
    <mergeCell ref="H4:M4"/>
    <mergeCell ref="H5:M5"/>
    <mergeCell ref="N5:R5"/>
    <mergeCell ref="B5:D5"/>
    <mergeCell ref="E5:G5"/>
    <mergeCell ref="N4:R4"/>
    <mergeCell ref="B4:D4"/>
  </mergeCells>
  <printOptions horizontalCentered="1" verticalCentered="1"/>
  <pageMargins left="0.3" right="0.3" top="0.58" bottom="0.29" header="0.12" footer="0.1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7">
      <selection activeCell="A27" sqref="A27"/>
    </sheetView>
  </sheetViews>
  <sheetFormatPr defaultColWidth="9.140625" defaultRowHeight="12.75"/>
  <cols>
    <col min="1" max="1" width="19.57421875" style="3" customWidth="1"/>
    <col min="2" max="2" width="8.00390625" style="165" customWidth="1"/>
    <col min="3" max="3" width="7.421875" style="166" customWidth="1"/>
    <col min="4" max="4" width="7.28125" style="167" customWidth="1"/>
    <col min="5" max="5" width="8.57421875" style="166" customWidth="1"/>
    <col min="6" max="6" width="8.57421875" style="168" customWidth="1"/>
    <col min="7" max="7" width="7.00390625" style="3" customWidth="1"/>
    <col min="8" max="8" width="10.28125" style="3" customWidth="1"/>
    <col min="9" max="10" width="8.57421875" style="3" customWidth="1"/>
    <col min="11" max="11" width="9.57421875" style="3" customWidth="1"/>
    <col min="12" max="12" width="9.421875" style="167" customWidth="1"/>
    <col min="13" max="13" width="8.00390625" style="166" customWidth="1"/>
    <col min="14" max="14" width="8.00390625" style="168" customWidth="1"/>
    <col min="15" max="15" width="9.7109375" style="29" customWidth="1"/>
    <col min="16" max="16384" width="9.140625" style="3" customWidth="1"/>
  </cols>
  <sheetData>
    <row r="1" spans="1:15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8"/>
      <c r="O1" s="109"/>
    </row>
    <row r="2" spans="1:15" s="32" customFormat="1" ht="19.5" customHeight="1">
      <c r="A2" s="284" t="str">
        <f>'1 Adult Part'!$A$2</f>
        <v>FY19 QUARTER ENDING DECEMBER 31, 2018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110"/>
    </row>
    <row r="3" spans="1:15" s="32" customFormat="1" ht="19.5" customHeight="1" thickBot="1">
      <c r="A3" s="294" t="s">
        <v>37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6"/>
      <c r="O3" s="110"/>
    </row>
    <row r="4" spans="1:14" ht="15">
      <c r="A4" s="297" t="s">
        <v>78</v>
      </c>
      <c r="B4" s="292" t="s">
        <v>51</v>
      </c>
      <c r="C4" s="292"/>
      <c r="D4" s="293"/>
      <c r="E4" s="291" t="s">
        <v>52</v>
      </c>
      <c r="F4" s="292"/>
      <c r="G4" s="293"/>
      <c r="H4" s="111" t="s">
        <v>10</v>
      </c>
      <c r="I4" s="289" t="s">
        <v>53</v>
      </c>
      <c r="J4" s="290"/>
      <c r="K4" s="289" t="s">
        <v>54</v>
      </c>
      <c r="L4" s="290"/>
      <c r="M4" s="291" t="s">
        <v>55</v>
      </c>
      <c r="N4" s="293"/>
    </row>
    <row r="5" spans="1:14" ht="34.5" customHeight="1" thickBot="1">
      <c r="A5" s="298"/>
      <c r="B5" s="112" t="s">
        <v>0</v>
      </c>
      <c r="C5" s="112" t="s">
        <v>1</v>
      </c>
      <c r="D5" s="113" t="s">
        <v>57</v>
      </c>
      <c r="E5" s="112" t="s">
        <v>0</v>
      </c>
      <c r="F5" s="114" t="s">
        <v>1</v>
      </c>
      <c r="G5" s="113" t="s">
        <v>57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2" t="s">
        <v>0</v>
      </c>
      <c r="N5" s="117" t="s">
        <v>1</v>
      </c>
    </row>
    <row r="6" spans="1:15" s="126" customFormat="1" ht="21.75" customHeight="1">
      <c r="A6" s="56" t="s">
        <v>26</v>
      </c>
      <c r="B6" s="46">
        <v>35</v>
      </c>
      <c r="C6" s="118">
        <v>11</v>
      </c>
      <c r="D6" s="59">
        <f aca="true" t="shared" si="0" ref="D6:D22">C6/B6</f>
        <v>0.3142857142857143</v>
      </c>
      <c r="E6" s="44">
        <v>22</v>
      </c>
      <c r="F6" s="119">
        <v>7</v>
      </c>
      <c r="G6" s="59">
        <f aca="true" t="shared" si="1" ref="G6:G22">F6/E6</f>
        <v>0.3181818181818182</v>
      </c>
      <c r="H6" s="119">
        <v>0</v>
      </c>
      <c r="I6" s="120">
        <f aca="true" t="shared" si="2" ref="I6:I22">+E6/B6</f>
        <v>0.6285714285714286</v>
      </c>
      <c r="J6" s="59">
        <f aca="true" t="shared" si="3" ref="J6:J22">(F6/(C6-H6))</f>
        <v>0.6363636363636364</v>
      </c>
      <c r="K6" s="121">
        <v>14.5</v>
      </c>
      <c r="L6" s="122">
        <v>13.897142857142859</v>
      </c>
      <c r="M6" s="123">
        <v>18</v>
      </c>
      <c r="N6" s="124">
        <v>6</v>
      </c>
      <c r="O6" s="125"/>
    </row>
    <row r="7" spans="1:15" s="126" customFormat="1" ht="21.75" customHeight="1">
      <c r="A7" s="56" t="s">
        <v>5</v>
      </c>
      <c r="B7" s="46">
        <v>183</v>
      </c>
      <c r="C7" s="118">
        <v>74</v>
      </c>
      <c r="D7" s="127">
        <f t="shared" si="0"/>
        <v>0.40437158469945356</v>
      </c>
      <c r="E7" s="60">
        <v>138</v>
      </c>
      <c r="F7" s="119">
        <v>34</v>
      </c>
      <c r="G7" s="59">
        <f t="shared" si="1"/>
        <v>0.2463768115942029</v>
      </c>
      <c r="H7" s="119">
        <v>0</v>
      </c>
      <c r="I7" s="120">
        <f t="shared" si="2"/>
        <v>0.7540983606557377</v>
      </c>
      <c r="J7" s="59">
        <f t="shared" si="3"/>
        <v>0.4594594594594595</v>
      </c>
      <c r="K7" s="121">
        <v>13.5</v>
      </c>
      <c r="L7" s="122">
        <v>14.697647058823529</v>
      </c>
      <c r="M7" s="128">
        <v>88</v>
      </c>
      <c r="N7" s="124">
        <v>41</v>
      </c>
      <c r="O7" s="125"/>
    </row>
    <row r="8" spans="1:15" s="126" customFormat="1" ht="21.75" customHeight="1">
      <c r="A8" s="40" t="s">
        <v>27</v>
      </c>
      <c r="B8" s="46">
        <v>110</v>
      </c>
      <c r="C8" s="129">
        <v>36</v>
      </c>
      <c r="D8" s="70">
        <f t="shared" si="0"/>
        <v>0.32727272727272727</v>
      </c>
      <c r="E8" s="60">
        <v>91</v>
      </c>
      <c r="F8" s="130">
        <v>27</v>
      </c>
      <c r="G8" s="127">
        <f t="shared" si="1"/>
        <v>0.2967032967032967</v>
      </c>
      <c r="H8" s="131">
        <v>0</v>
      </c>
      <c r="I8" s="132">
        <f t="shared" si="2"/>
        <v>0.8272727272727273</v>
      </c>
      <c r="J8" s="70">
        <f t="shared" si="3"/>
        <v>0.75</v>
      </c>
      <c r="K8" s="121">
        <v>13.5</v>
      </c>
      <c r="L8" s="133">
        <v>14.783333333333333</v>
      </c>
      <c r="M8" s="128">
        <v>25</v>
      </c>
      <c r="N8" s="134">
        <v>63</v>
      </c>
      <c r="O8" s="125"/>
    </row>
    <row r="9" spans="1:15" s="126" customFormat="1" ht="21.75" customHeight="1">
      <c r="A9" s="40" t="s">
        <v>8</v>
      </c>
      <c r="B9" s="78">
        <v>71</v>
      </c>
      <c r="C9" s="129">
        <v>35</v>
      </c>
      <c r="D9" s="70">
        <f t="shared" si="0"/>
        <v>0.49295774647887325</v>
      </c>
      <c r="E9" s="77">
        <v>61</v>
      </c>
      <c r="F9" s="130">
        <v>17</v>
      </c>
      <c r="G9" s="70">
        <f t="shared" si="1"/>
        <v>0.2786885245901639</v>
      </c>
      <c r="H9" s="130">
        <v>1</v>
      </c>
      <c r="I9" s="132">
        <f t="shared" si="2"/>
        <v>0.8591549295774648</v>
      </c>
      <c r="J9" s="70">
        <f t="shared" si="3"/>
        <v>0.5</v>
      </c>
      <c r="K9" s="135">
        <v>13.33</v>
      </c>
      <c r="L9" s="133">
        <v>14.43235294117647</v>
      </c>
      <c r="M9" s="136">
        <v>17</v>
      </c>
      <c r="N9" s="134">
        <v>27</v>
      </c>
      <c r="O9" s="125"/>
    </row>
    <row r="10" spans="1:15" s="126" customFormat="1" ht="21.75" customHeight="1">
      <c r="A10" s="40" t="s">
        <v>82</v>
      </c>
      <c r="B10" s="46">
        <v>25</v>
      </c>
      <c r="C10" s="129">
        <v>14</v>
      </c>
      <c r="D10" s="70">
        <f t="shared" si="0"/>
        <v>0.56</v>
      </c>
      <c r="E10" s="60">
        <v>21</v>
      </c>
      <c r="F10" s="130">
        <v>11</v>
      </c>
      <c r="G10" s="70">
        <f t="shared" si="1"/>
        <v>0.5238095238095238</v>
      </c>
      <c r="H10" s="130">
        <v>1</v>
      </c>
      <c r="I10" s="132">
        <f t="shared" si="2"/>
        <v>0.84</v>
      </c>
      <c r="J10" s="70">
        <f t="shared" si="3"/>
        <v>0.8461538461538461</v>
      </c>
      <c r="K10" s="121">
        <v>11.43</v>
      </c>
      <c r="L10" s="133">
        <v>17.184965034965035</v>
      </c>
      <c r="M10" s="128">
        <v>18</v>
      </c>
      <c r="N10" s="134">
        <v>7</v>
      </c>
      <c r="O10" s="125"/>
    </row>
    <row r="11" spans="1:15" s="126" customFormat="1" ht="21.75" customHeight="1">
      <c r="A11" s="40" t="s">
        <v>22</v>
      </c>
      <c r="B11" s="46">
        <v>83</v>
      </c>
      <c r="C11" s="129">
        <v>17</v>
      </c>
      <c r="D11" s="70">
        <f t="shared" si="0"/>
        <v>0.20481927710843373</v>
      </c>
      <c r="E11" s="60">
        <v>70</v>
      </c>
      <c r="F11" s="130">
        <v>16</v>
      </c>
      <c r="G11" s="137">
        <f t="shared" si="1"/>
        <v>0.22857142857142856</v>
      </c>
      <c r="H11" s="138">
        <v>0</v>
      </c>
      <c r="I11" s="132">
        <f t="shared" si="2"/>
        <v>0.8433734939759037</v>
      </c>
      <c r="J11" s="70">
        <f t="shared" si="3"/>
        <v>0.9411764705882353</v>
      </c>
      <c r="K11" s="121">
        <v>15.25</v>
      </c>
      <c r="L11" s="133">
        <v>16.734375</v>
      </c>
      <c r="M11" s="128">
        <v>38</v>
      </c>
      <c r="N11" s="134">
        <v>24</v>
      </c>
      <c r="O11" s="125"/>
    </row>
    <row r="12" spans="1:15" s="126" customFormat="1" ht="21.75" customHeight="1">
      <c r="A12" s="40" t="s">
        <v>83</v>
      </c>
      <c r="B12" s="46">
        <v>16</v>
      </c>
      <c r="C12" s="129">
        <v>13</v>
      </c>
      <c r="D12" s="70">
        <f t="shared" si="0"/>
        <v>0.8125</v>
      </c>
      <c r="E12" s="60">
        <v>14</v>
      </c>
      <c r="F12" s="130">
        <v>11</v>
      </c>
      <c r="G12" s="70">
        <f t="shared" si="1"/>
        <v>0.7857142857142857</v>
      </c>
      <c r="H12" s="130">
        <v>0</v>
      </c>
      <c r="I12" s="132">
        <f t="shared" si="2"/>
        <v>0.875</v>
      </c>
      <c r="J12" s="70">
        <f t="shared" si="3"/>
        <v>0.8461538461538461</v>
      </c>
      <c r="K12" s="121">
        <v>13.5</v>
      </c>
      <c r="L12" s="133">
        <v>17.58706293706294</v>
      </c>
      <c r="M12" s="128">
        <v>10</v>
      </c>
      <c r="N12" s="134">
        <v>16</v>
      </c>
      <c r="O12" s="125"/>
    </row>
    <row r="13" spans="1:15" s="126" customFormat="1" ht="21.75" customHeight="1">
      <c r="A13" s="40" t="s">
        <v>67</v>
      </c>
      <c r="B13" s="46">
        <v>36</v>
      </c>
      <c r="C13" s="129">
        <v>21</v>
      </c>
      <c r="D13" s="70">
        <f t="shared" si="0"/>
        <v>0.5833333333333334</v>
      </c>
      <c r="E13" s="60">
        <v>31</v>
      </c>
      <c r="F13" s="130">
        <v>22</v>
      </c>
      <c r="G13" s="127">
        <f t="shared" si="1"/>
        <v>0.7096774193548387</v>
      </c>
      <c r="H13" s="131">
        <v>0</v>
      </c>
      <c r="I13" s="132">
        <f t="shared" si="2"/>
        <v>0.8611111111111112</v>
      </c>
      <c r="J13" s="70">
        <f t="shared" si="3"/>
        <v>1.0476190476190477</v>
      </c>
      <c r="K13" s="121">
        <v>13.7</v>
      </c>
      <c r="L13" s="133">
        <v>17.171363636363637</v>
      </c>
      <c r="M13" s="128">
        <v>15</v>
      </c>
      <c r="N13" s="134">
        <v>24</v>
      </c>
      <c r="O13" s="125"/>
    </row>
    <row r="14" spans="1:15" s="126" customFormat="1" ht="21.75" customHeight="1">
      <c r="A14" s="40" t="s">
        <v>23</v>
      </c>
      <c r="B14" s="46">
        <v>66</v>
      </c>
      <c r="C14" s="129">
        <v>34</v>
      </c>
      <c r="D14" s="70">
        <f t="shared" si="0"/>
        <v>0.5151515151515151</v>
      </c>
      <c r="E14" s="60">
        <v>55</v>
      </c>
      <c r="F14" s="130">
        <v>17</v>
      </c>
      <c r="G14" s="70">
        <f t="shared" si="1"/>
        <v>0.3090909090909091</v>
      </c>
      <c r="H14" s="130">
        <v>1</v>
      </c>
      <c r="I14" s="132">
        <f t="shared" si="2"/>
        <v>0.8333333333333334</v>
      </c>
      <c r="J14" s="70">
        <f t="shared" si="3"/>
        <v>0.5151515151515151</v>
      </c>
      <c r="K14" s="121">
        <v>12.63</v>
      </c>
      <c r="L14" s="133">
        <v>14.993529411764705</v>
      </c>
      <c r="M14" s="128">
        <v>65</v>
      </c>
      <c r="N14" s="134">
        <v>19</v>
      </c>
      <c r="O14" s="125"/>
    </row>
    <row r="15" spans="1:15" s="126" customFormat="1" ht="21.75" customHeight="1">
      <c r="A15" s="40" t="s">
        <v>28</v>
      </c>
      <c r="B15" s="46">
        <v>184</v>
      </c>
      <c r="C15" s="129">
        <v>91</v>
      </c>
      <c r="D15" s="70">
        <f t="shared" si="0"/>
        <v>0.4945652173913043</v>
      </c>
      <c r="E15" s="60">
        <v>156</v>
      </c>
      <c r="F15" s="130">
        <v>42</v>
      </c>
      <c r="G15" s="70">
        <f t="shared" si="1"/>
        <v>0.2692307692307692</v>
      </c>
      <c r="H15" s="130">
        <v>3</v>
      </c>
      <c r="I15" s="132">
        <f t="shared" si="2"/>
        <v>0.8478260869565217</v>
      </c>
      <c r="J15" s="70">
        <f t="shared" si="3"/>
        <v>0.4772727272727273</v>
      </c>
      <c r="K15" s="121">
        <v>11.5</v>
      </c>
      <c r="L15" s="133">
        <v>15.078882783882785</v>
      </c>
      <c r="M15" s="128">
        <v>83</v>
      </c>
      <c r="N15" s="134">
        <v>93</v>
      </c>
      <c r="O15" s="125"/>
    </row>
    <row r="16" spans="1:15" s="126" customFormat="1" ht="21.75" customHeight="1">
      <c r="A16" s="40" t="s">
        <v>32</v>
      </c>
      <c r="B16" s="46">
        <v>41</v>
      </c>
      <c r="C16" s="129">
        <v>21</v>
      </c>
      <c r="D16" s="70">
        <f t="shared" si="0"/>
        <v>0.5121951219512195</v>
      </c>
      <c r="E16" s="60">
        <v>30</v>
      </c>
      <c r="F16" s="130">
        <v>11</v>
      </c>
      <c r="G16" s="70">
        <f t="shared" si="1"/>
        <v>0.36666666666666664</v>
      </c>
      <c r="H16" s="130">
        <v>0</v>
      </c>
      <c r="I16" s="132">
        <f t="shared" si="2"/>
        <v>0.7317073170731707</v>
      </c>
      <c r="J16" s="70">
        <f t="shared" si="3"/>
        <v>0.5238095238095238</v>
      </c>
      <c r="K16" s="121">
        <v>14.5</v>
      </c>
      <c r="L16" s="133">
        <v>15.90909090909091</v>
      </c>
      <c r="M16" s="128">
        <v>43</v>
      </c>
      <c r="N16" s="134">
        <v>14</v>
      </c>
      <c r="O16" s="125"/>
    </row>
    <row r="17" spans="1:15" s="126" customFormat="1" ht="21.75" customHeight="1">
      <c r="A17" s="40" t="s">
        <v>6</v>
      </c>
      <c r="B17" s="46">
        <v>260</v>
      </c>
      <c r="C17" s="129">
        <v>87</v>
      </c>
      <c r="D17" s="70">
        <f t="shared" si="0"/>
        <v>0.3346153846153846</v>
      </c>
      <c r="E17" s="60">
        <v>223</v>
      </c>
      <c r="F17" s="130">
        <v>43</v>
      </c>
      <c r="G17" s="70">
        <f t="shared" si="1"/>
        <v>0.19282511210762332</v>
      </c>
      <c r="H17" s="130">
        <v>1</v>
      </c>
      <c r="I17" s="132">
        <f t="shared" si="2"/>
        <v>0.8576923076923076</v>
      </c>
      <c r="J17" s="70">
        <f t="shared" si="3"/>
        <v>0.5</v>
      </c>
      <c r="K17" s="121">
        <v>13</v>
      </c>
      <c r="L17" s="133">
        <v>16.255447653122072</v>
      </c>
      <c r="M17" s="128">
        <v>61</v>
      </c>
      <c r="N17" s="134">
        <v>24</v>
      </c>
      <c r="O17" s="125"/>
    </row>
    <row r="18" spans="1:15" s="126" customFormat="1" ht="21.75" customHeight="1">
      <c r="A18" s="40" t="s">
        <v>7</v>
      </c>
      <c r="B18" s="46">
        <v>50</v>
      </c>
      <c r="C18" s="129">
        <v>17</v>
      </c>
      <c r="D18" s="70">
        <f t="shared" si="0"/>
        <v>0.34</v>
      </c>
      <c r="E18" s="60">
        <v>43</v>
      </c>
      <c r="F18" s="130">
        <v>10</v>
      </c>
      <c r="G18" s="70">
        <f t="shared" si="1"/>
        <v>0.23255813953488372</v>
      </c>
      <c r="H18" s="130">
        <v>1</v>
      </c>
      <c r="I18" s="132">
        <f t="shared" si="2"/>
        <v>0.86</v>
      </c>
      <c r="J18" s="70">
        <f t="shared" si="3"/>
        <v>0.625</v>
      </c>
      <c r="K18" s="121">
        <v>18.75</v>
      </c>
      <c r="L18" s="133">
        <v>20.11111111111111</v>
      </c>
      <c r="M18" s="128">
        <v>15</v>
      </c>
      <c r="N18" s="134">
        <v>7</v>
      </c>
      <c r="O18" s="125"/>
    </row>
    <row r="19" spans="1:15" s="126" customFormat="1" ht="21.75" customHeight="1">
      <c r="A19" s="40" t="s">
        <v>84</v>
      </c>
      <c r="B19" s="46">
        <v>20</v>
      </c>
      <c r="C19" s="129">
        <v>2</v>
      </c>
      <c r="D19" s="70">
        <f t="shared" si="0"/>
        <v>0.1</v>
      </c>
      <c r="E19" s="60">
        <v>17</v>
      </c>
      <c r="F19" s="130">
        <v>2</v>
      </c>
      <c r="G19" s="59">
        <f t="shared" si="1"/>
        <v>0.11764705882352941</v>
      </c>
      <c r="H19" s="119">
        <v>0</v>
      </c>
      <c r="I19" s="132">
        <f t="shared" si="2"/>
        <v>0.85</v>
      </c>
      <c r="J19" s="70">
        <f t="shared" si="3"/>
        <v>1</v>
      </c>
      <c r="K19" s="121">
        <v>13</v>
      </c>
      <c r="L19" s="133">
        <v>13.82</v>
      </c>
      <c r="M19" s="128">
        <v>14</v>
      </c>
      <c r="N19" s="134">
        <v>4</v>
      </c>
      <c r="O19" s="125"/>
    </row>
    <row r="20" spans="1:15" s="126" customFormat="1" ht="21.75" customHeight="1">
      <c r="A20" s="40" t="s">
        <v>29</v>
      </c>
      <c r="B20" s="46">
        <v>69</v>
      </c>
      <c r="C20" s="129">
        <v>11</v>
      </c>
      <c r="D20" s="70">
        <f t="shared" si="0"/>
        <v>0.15942028985507245</v>
      </c>
      <c r="E20" s="60">
        <v>59</v>
      </c>
      <c r="F20" s="130">
        <v>7</v>
      </c>
      <c r="G20" s="59">
        <f t="shared" si="1"/>
        <v>0.11864406779661017</v>
      </c>
      <c r="H20" s="119">
        <v>1</v>
      </c>
      <c r="I20" s="132">
        <f t="shared" si="2"/>
        <v>0.855072463768116</v>
      </c>
      <c r="J20" s="70">
        <f t="shared" si="3"/>
        <v>0.7</v>
      </c>
      <c r="K20" s="121">
        <v>13</v>
      </c>
      <c r="L20" s="133">
        <v>16.21428571428571</v>
      </c>
      <c r="M20" s="128">
        <v>104</v>
      </c>
      <c r="N20" s="134">
        <v>32</v>
      </c>
      <c r="O20" s="125"/>
    </row>
    <row r="21" spans="1:15" s="126" customFormat="1" ht="21.75" customHeight="1" thickBot="1">
      <c r="A21" s="82" t="s">
        <v>69</v>
      </c>
      <c r="B21" s="139">
        <v>57</v>
      </c>
      <c r="C21" s="140">
        <v>18</v>
      </c>
      <c r="D21" s="84">
        <f t="shared" si="0"/>
        <v>0.3157894736842105</v>
      </c>
      <c r="E21" s="79">
        <v>46</v>
      </c>
      <c r="F21" s="138">
        <v>11</v>
      </c>
      <c r="G21" s="127">
        <f t="shared" si="1"/>
        <v>0.2391304347826087</v>
      </c>
      <c r="H21" s="141">
        <v>0</v>
      </c>
      <c r="I21" s="132">
        <f t="shared" si="2"/>
        <v>0.8070175438596491</v>
      </c>
      <c r="J21" s="137">
        <f t="shared" si="3"/>
        <v>0.6111111111111112</v>
      </c>
      <c r="K21" s="121">
        <v>15.73</v>
      </c>
      <c r="L21" s="142">
        <v>15.87847319347319</v>
      </c>
      <c r="M21" s="143">
        <v>6</v>
      </c>
      <c r="N21" s="144">
        <v>12</v>
      </c>
      <c r="O21" s="125"/>
    </row>
    <row r="22" spans="1:15" s="126" customFormat="1" ht="21.75" customHeight="1" thickBot="1">
      <c r="A22" s="92" t="s">
        <v>9</v>
      </c>
      <c r="B22" s="145">
        <f>SUM(B6:B21)</f>
        <v>1306</v>
      </c>
      <c r="C22" s="146">
        <f>SUM(C6:C21)</f>
        <v>502</v>
      </c>
      <c r="D22" s="147">
        <f t="shared" si="0"/>
        <v>0.38437978560490044</v>
      </c>
      <c r="E22" s="96">
        <f>SUM(E6:E21)</f>
        <v>1077</v>
      </c>
      <c r="F22" s="148">
        <f>SUM(F6:F21)</f>
        <v>288</v>
      </c>
      <c r="G22" s="147">
        <f t="shared" si="1"/>
        <v>0.26740947075208915</v>
      </c>
      <c r="H22" s="148">
        <f>SUM(H6:H21)</f>
        <v>9</v>
      </c>
      <c r="I22" s="149">
        <f t="shared" si="2"/>
        <v>0.8246554364471669</v>
      </c>
      <c r="J22" s="147">
        <f t="shared" si="3"/>
        <v>0.5841784989858012</v>
      </c>
      <c r="K22" s="150">
        <v>13.453376029277218</v>
      </c>
      <c r="L22" s="151">
        <v>15.778755535985502</v>
      </c>
      <c r="M22" s="152">
        <f>SUM(M6:M21)</f>
        <v>620</v>
      </c>
      <c r="N22" s="153">
        <f>SUM(N6:N21)</f>
        <v>413</v>
      </c>
      <c r="O22" s="125"/>
    </row>
    <row r="23" spans="1:15" s="159" customFormat="1" ht="15">
      <c r="A23" s="154" t="s">
        <v>66</v>
      </c>
      <c r="B23" s="155"/>
      <c r="C23" s="156"/>
      <c r="D23" s="157"/>
      <c r="E23" s="156"/>
      <c r="F23" s="158"/>
      <c r="G23" s="106"/>
      <c r="H23" s="106"/>
      <c r="I23" s="106"/>
      <c r="J23" s="106"/>
      <c r="K23" s="106"/>
      <c r="L23" s="157"/>
      <c r="M23" s="156"/>
      <c r="O23" s="106"/>
    </row>
    <row r="24" spans="1:15" s="159" customFormat="1" ht="15">
      <c r="A24" s="106" t="s">
        <v>65</v>
      </c>
      <c r="B24" s="155"/>
      <c r="C24" s="156"/>
      <c r="D24" s="157"/>
      <c r="E24" s="156"/>
      <c r="F24" s="158"/>
      <c r="G24" s="106"/>
      <c r="H24" s="106"/>
      <c r="I24" s="106"/>
      <c r="J24" s="106"/>
      <c r="K24" s="106"/>
      <c r="L24" s="157"/>
      <c r="M24" s="156"/>
      <c r="N24" s="160"/>
      <c r="O24" s="106"/>
    </row>
    <row r="25" spans="1:17" ht="24" customHeight="1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</row>
    <row r="26" spans="1:14" ht="12.75">
      <c r="A26" s="29"/>
      <c r="B26" s="161"/>
      <c r="C26" s="162"/>
      <c r="D26" s="163"/>
      <c r="E26" s="162"/>
      <c r="F26" s="164"/>
      <c r="G26" s="29"/>
      <c r="H26" s="29"/>
      <c r="I26" s="29"/>
      <c r="J26" s="29"/>
      <c r="K26" s="29"/>
      <c r="L26" s="163"/>
      <c r="M26" s="162"/>
      <c r="N26" s="164"/>
    </row>
  </sheetData>
  <sheetProtection/>
  <mergeCells count="10">
    <mergeCell ref="A25:Q25"/>
    <mergeCell ref="A2:N2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0.68" bottom="0.57" header="0.17" footer="0.1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19.421875" style="3" customWidth="1"/>
    <col min="2" max="2" width="7.57421875" style="204" customWidth="1"/>
    <col min="3" max="4" width="8.00390625" style="3" customWidth="1"/>
    <col min="5" max="5" width="10.00390625" style="3" customWidth="1"/>
    <col min="6" max="7" width="8.140625" style="3" customWidth="1"/>
    <col min="8" max="8" width="7.00390625" style="3" customWidth="1"/>
    <col min="9" max="10" width="7.57421875" style="3" customWidth="1"/>
    <col min="11" max="11" width="9.57421875" style="3" customWidth="1"/>
    <col min="12" max="15" width="7.7109375" style="3" customWidth="1"/>
    <col min="16" max="17" width="9.140625" style="3" customWidth="1"/>
    <col min="18" max="18" width="8.8515625" style="3" customWidth="1"/>
    <col min="19" max="16384" width="9.140625" style="3" customWidth="1"/>
  </cols>
  <sheetData>
    <row r="1" spans="1:30" s="32" customFormat="1" ht="19.5" customHeight="1">
      <c r="A1" s="261" t="str">
        <f>+'1 Adult Part'!A1:O1</f>
        <v>TAB 6 - WIOA TITLE I PARTICIPANT SUMMARIES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8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</row>
    <row r="2" spans="1:30" s="32" customFormat="1" ht="19.5" customHeight="1">
      <c r="A2" s="264" t="str">
        <f>'1 Adult Part'!$A$2</f>
        <v>FY19 QUARTER ENDING DECEMBER 31, 2018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</row>
    <row r="3" spans="1:30" s="32" customFormat="1" ht="19.5" customHeight="1" thickBot="1">
      <c r="A3" s="267" t="s">
        <v>36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6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</row>
    <row r="4" spans="1:30" ht="16.5" customHeight="1">
      <c r="A4" s="297" t="s">
        <v>79</v>
      </c>
      <c r="B4" s="289" t="s">
        <v>61</v>
      </c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0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50.25" customHeight="1" thickBot="1">
      <c r="A5" s="298"/>
      <c r="B5" s="169" t="s">
        <v>12</v>
      </c>
      <c r="C5" s="170" t="s">
        <v>62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81</v>
      </c>
      <c r="J5" s="170" t="s">
        <v>16</v>
      </c>
      <c r="K5" s="170" t="s">
        <v>68</v>
      </c>
      <c r="L5" s="170" t="s">
        <v>17</v>
      </c>
      <c r="M5" s="171" t="s">
        <v>63</v>
      </c>
      <c r="N5" s="170" t="s">
        <v>19</v>
      </c>
      <c r="O5" s="172" t="s">
        <v>20</v>
      </c>
      <c r="P5" s="29"/>
      <c r="Q5" s="29"/>
      <c r="R5" s="173"/>
      <c r="S5" s="173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s="55" customFormat="1" ht="21.75" customHeight="1">
      <c r="A6" s="40" t="s">
        <v>26</v>
      </c>
      <c r="B6" s="174">
        <v>80</v>
      </c>
      <c r="C6" s="175">
        <v>35</v>
      </c>
      <c r="D6" s="176">
        <v>15</v>
      </c>
      <c r="E6" s="175">
        <v>30</v>
      </c>
      <c r="F6" s="175">
        <v>0</v>
      </c>
      <c r="G6" s="176">
        <v>10</v>
      </c>
      <c r="H6" s="175">
        <v>0</v>
      </c>
      <c r="I6" s="176">
        <v>85</v>
      </c>
      <c r="J6" s="175">
        <v>0</v>
      </c>
      <c r="K6" s="176">
        <v>15</v>
      </c>
      <c r="L6" s="176">
        <v>0</v>
      </c>
      <c r="M6" s="177">
        <v>5</v>
      </c>
      <c r="N6" s="176">
        <v>50</v>
      </c>
      <c r="O6" s="178">
        <v>95</v>
      </c>
      <c r="P6" s="179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</row>
    <row r="7" spans="1:30" s="55" customFormat="1" ht="21.75" customHeight="1">
      <c r="A7" s="56" t="s">
        <v>5</v>
      </c>
      <c r="B7" s="181">
        <v>68.30985915492958</v>
      </c>
      <c r="C7" s="182">
        <v>9.154929577464788</v>
      </c>
      <c r="D7" s="183">
        <v>23.943661971830984</v>
      </c>
      <c r="E7" s="182">
        <v>52.816901408450704</v>
      </c>
      <c r="F7" s="182">
        <v>4.225352112676056</v>
      </c>
      <c r="G7" s="183">
        <v>8.450704225352112</v>
      </c>
      <c r="H7" s="182">
        <v>2.112676056338028</v>
      </c>
      <c r="I7" s="183">
        <v>47.183098591549296</v>
      </c>
      <c r="J7" s="182">
        <v>0.704225352112676</v>
      </c>
      <c r="K7" s="183">
        <v>52.816901408450704</v>
      </c>
      <c r="L7" s="183">
        <v>1.408450704225352</v>
      </c>
      <c r="M7" s="184">
        <v>2.112676056338028</v>
      </c>
      <c r="N7" s="183">
        <v>23.239436619718308</v>
      </c>
      <c r="O7" s="185">
        <v>73.2394366197183</v>
      </c>
      <c r="P7" s="179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</row>
    <row r="8" spans="1:30" s="55" customFormat="1" ht="21.75" customHeight="1">
      <c r="A8" s="40" t="s">
        <v>27</v>
      </c>
      <c r="B8" s="186">
        <v>83.65384615384615</v>
      </c>
      <c r="C8" s="187">
        <v>2.8846153846153846</v>
      </c>
      <c r="D8" s="188">
        <v>17.307692307692307</v>
      </c>
      <c r="E8" s="187">
        <v>24.038461538461537</v>
      </c>
      <c r="F8" s="187">
        <v>3.8461538461538463</v>
      </c>
      <c r="G8" s="188">
        <v>11.538461538461538</v>
      </c>
      <c r="H8" s="187">
        <v>9.615384615384615</v>
      </c>
      <c r="I8" s="188">
        <v>87.5</v>
      </c>
      <c r="J8" s="187">
        <v>0.9615384615384616</v>
      </c>
      <c r="K8" s="188">
        <v>25</v>
      </c>
      <c r="L8" s="188">
        <v>1.9230769230769231</v>
      </c>
      <c r="M8" s="189">
        <v>0.9615384615384616</v>
      </c>
      <c r="N8" s="188">
        <v>60.57692307692307</v>
      </c>
      <c r="O8" s="190">
        <v>100</v>
      </c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</row>
    <row r="9" spans="1:30" s="55" customFormat="1" ht="21.75" customHeight="1">
      <c r="A9" s="40" t="s">
        <v>8</v>
      </c>
      <c r="B9" s="186">
        <v>80</v>
      </c>
      <c r="C9" s="187">
        <v>1.5384615384615383</v>
      </c>
      <c r="D9" s="188">
        <v>20</v>
      </c>
      <c r="E9" s="187">
        <v>52.30769230769231</v>
      </c>
      <c r="F9" s="187">
        <v>4.615384615384616</v>
      </c>
      <c r="G9" s="188">
        <v>4.615384615384616</v>
      </c>
      <c r="H9" s="187">
        <v>7.6923076923076925</v>
      </c>
      <c r="I9" s="188">
        <v>84.61538461538461</v>
      </c>
      <c r="J9" s="187">
        <v>1.5384615384615383</v>
      </c>
      <c r="K9" s="188">
        <v>4.615384615384616</v>
      </c>
      <c r="L9" s="188">
        <v>4.615384615384616</v>
      </c>
      <c r="M9" s="189">
        <v>0</v>
      </c>
      <c r="N9" s="188">
        <v>72.3076923076923</v>
      </c>
      <c r="O9" s="190">
        <v>98.46153846153845</v>
      </c>
      <c r="P9" s="179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0"/>
      <c r="AD9" s="180"/>
    </row>
    <row r="10" spans="1:30" s="55" customFormat="1" ht="21.75" customHeight="1">
      <c r="A10" s="40" t="s">
        <v>82</v>
      </c>
      <c r="B10" s="186">
        <v>78.94736842105263</v>
      </c>
      <c r="C10" s="187">
        <v>13.157894736842106</v>
      </c>
      <c r="D10" s="188">
        <v>13.157894736842106</v>
      </c>
      <c r="E10" s="187">
        <v>15.789473684210527</v>
      </c>
      <c r="F10" s="187">
        <v>0</v>
      </c>
      <c r="G10" s="188">
        <v>18.42105263157895</v>
      </c>
      <c r="H10" s="187">
        <v>31.578947368421055</v>
      </c>
      <c r="I10" s="188">
        <v>52.631578947368425</v>
      </c>
      <c r="J10" s="187">
        <v>0</v>
      </c>
      <c r="K10" s="188">
        <v>5.263157894736842</v>
      </c>
      <c r="L10" s="188">
        <v>0</v>
      </c>
      <c r="M10" s="189">
        <v>2.631578947368421</v>
      </c>
      <c r="N10" s="188">
        <v>42.10526315789473</v>
      </c>
      <c r="O10" s="190">
        <v>84.21052631578947</v>
      </c>
      <c r="P10" s="179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</row>
    <row r="11" spans="1:30" s="55" customFormat="1" ht="21.75" customHeight="1">
      <c r="A11" s="40" t="s">
        <v>22</v>
      </c>
      <c r="B11" s="186">
        <v>69.49152542372882</v>
      </c>
      <c r="C11" s="187">
        <v>11.864406779661017</v>
      </c>
      <c r="D11" s="188">
        <v>32.20338983050848</v>
      </c>
      <c r="E11" s="187">
        <v>13.559322033898304</v>
      </c>
      <c r="F11" s="187">
        <v>3.389830508474576</v>
      </c>
      <c r="G11" s="188">
        <v>18.64406779661017</v>
      </c>
      <c r="H11" s="187">
        <v>0</v>
      </c>
      <c r="I11" s="188">
        <v>54.23728813559322</v>
      </c>
      <c r="J11" s="187">
        <v>6.779661016949152</v>
      </c>
      <c r="K11" s="188">
        <v>13.559322033898304</v>
      </c>
      <c r="L11" s="188">
        <v>1.694915254237288</v>
      </c>
      <c r="M11" s="189">
        <v>8.474576271186441</v>
      </c>
      <c r="N11" s="188">
        <v>30.508474576271187</v>
      </c>
      <c r="O11" s="190">
        <v>98.30508474576271</v>
      </c>
      <c r="P11" s="179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</row>
    <row r="12" spans="1:30" s="55" customFormat="1" ht="21.75" customHeight="1">
      <c r="A12" s="40" t="s">
        <v>83</v>
      </c>
      <c r="B12" s="186">
        <v>69.23076923076923</v>
      </c>
      <c r="C12" s="187">
        <v>17.94871794871795</v>
      </c>
      <c r="D12" s="188">
        <v>12.82051282051282</v>
      </c>
      <c r="E12" s="187">
        <v>12.82051282051282</v>
      </c>
      <c r="F12" s="187">
        <v>7.6923076923076925</v>
      </c>
      <c r="G12" s="188">
        <v>35.8974358974359</v>
      </c>
      <c r="H12" s="187">
        <v>7.6923076923076925</v>
      </c>
      <c r="I12" s="188">
        <v>94.87179487179486</v>
      </c>
      <c r="J12" s="187">
        <v>2.564102564102564</v>
      </c>
      <c r="K12" s="188">
        <v>10.256410256410255</v>
      </c>
      <c r="L12" s="188">
        <v>2.564102564102564</v>
      </c>
      <c r="M12" s="189">
        <v>2.564102564102564</v>
      </c>
      <c r="N12" s="188">
        <v>30.76923076923077</v>
      </c>
      <c r="O12" s="190">
        <v>100</v>
      </c>
      <c r="P12" s="179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</row>
    <row r="13" spans="1:30" s="55" customFormat="1" ht="21.75" customHeight="1">
      <c r="A13" s="40" t="s">
        <v>67</v>
      </c>
      <c r="B13" s="186">
        <v>84.78260869565219</v>
      </c>
      <c r="C13" s="187">
        <v>6.521739130434782</v>
      </c>
      <c r="D13" s="188">
        <v>41.30434782608696</v>
      </c>
      <c r="E13" s="187">
        <v>4.3478260869565215</v>
      </c>
      <c r="F13" s="187">
        <v>23.91304347826087</v>
      </c>
      <c r="G13" s="188">
        <v>4.3478260869565215</v>
      </c>
      <c r="H13" s="187">
        <v>8.695652173913043</v>
      </c>
      <c r="I13" s="188">
        <v>86.95652173913044</v>
      </c>
      <c r="J13" s="187">
        <v>0</v>
      </c>
      <c r="K13" s="188">
        <v>56.52173913043478</v>
      </c>
      <c r="L13" s="188">
        <v>2.1739130434782608</v>
      </c>
      <c r="M13" s="189">
        <v>2.1739130434782608</v>
      </c>
      <c r="N13" s="188">
        <v>67.3913043478261</v>
      </c>
      <c r="O13" s="190">
        <v>97.82608695652173</v>
      </c>
      <c r="P13" s="179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</row>
    <row r="14" spans="1:30" s="55" customFormat="1" ht="21.75" customHeight="1">
      <c r="A14" s="40" t="s">
        <v>23</v>
      </c>
      <c r="B14" s="186">
        <v>83.13253012048193</v>
      </c>
      <c r="C14" s="187">
        <v>2.4096385542168677</v>
      </c>
      <c r="D14" s="188">
        <v>72.28915662650603</v>
      </c>
      <c r="E14" s="187">
        <v>13.25301204819277</v>
      </c>
      <c r="F14" s="187">
        <v>0</v>
      </c>
      <c r="G14" s="188">
        <v>7.228915662650602</v>
      </c>
      <c r="H14" s="187">
        <v>14.457831325301203</v>
      </c>
      <c r="I14" s="188">
        <v>87.95180722891565</v>
      </c>
      <c r="J14" s="187">
        <v>0</v>
      </c>
      <c r="K14" s="188">
        <v>4.819277108433735</v>
      </c>
      <c r="L14" s="188">
        <v>0</v>
      </c>
      <c r="M14" s="189">
        <v>1.2048192771084338</v>
      </c>
      <c r="N14" s="188">
        <v>45.78313253012048</v>
      </c>
      <c r="O14" s="190">
        <v>96.38554216867469</v>
      </c>
      <c r="P14" s="179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</row>
    <row r="15" spans="1:30" s="55" customFormat="1" ht="21.75" customHeight="1">
      <c r="A15" s="40" t="s">
        <v>28</v>
      </c>
      <c r="B15" s="186">
        <v>70.24793388429752</v>
      </c>
      <c r="C15" s="187">
        <v>7.438016528925619</v>
      </c>
      <c r="D15" s="188">
        <v>55.37190082644628</v>
      </c>
      <c r="E15" s="187">
        <v>21.487603305785125</v>
      </c>
      <c r="F15" s="187">
        <v>0.4132231404958678</v>
      </c>
      <c r="G15" s="188">
        <v>9.090909090909092</v>
      </c>
      <c r="H15" s="187">
        <v>11.570247933884298</v>
      </c>
      <c r="I15" s="188">
        <v>72.31404958677686</v>
      </c>
      <c r="J15" s="187">
        <v>7.024793388429751</v>
      </c>
      <c r="K15" s="188">
        <v>40.082644628099175</v>
      </c>
      <c r="L15" s="188">
        <v>6.198347107438017</v>
      </c>
      <c r="M15" s="189">
        <v>1.6528925619834711</v>
      </c>
      <c r="N15" s="188">
        <v>39.6694214876033</v>
      </c>
      <c r="O15" s="190">
        <v>88.84297520661157</v>
      </c>
      <c r="P15" s="179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</row>
    <row r="16" spans="1:30" s="55" customFormat="1" ht="21.75" customHeight="1">
      <c r="A16" s="40" t="s">
        <v>32</v>
      </c>
      <c r="B16" s="186">
        <v>82.75862068965517</v>
      </c>
      <c r="C16" s="187">
        <v>0</v>
      </c>
      <c r="D16" s="188">
        <v>79.3103448275862</v>
      </c>
      <c r="E16" s="187">
        <v>3.4482758620689657</v>
      </c>
      <c r="F16" s="187">
        <v>0</v>
      </c>
      <c r="G16" s="188">
        <v>6.8965517241379315</v>
      </c>
      <c r="H16" s="187">
        <v>3.4482758620689657</v>
      </c>
      <c r="I16" s="188">
        <v>51.724137931034484</v>
      </c>
      <c r="J16" s="187">
        <v>0</v>
      </c>
      <c r="K16" s="188">
        <v>48.275862068965516</v>
      </c>
      <c r="L16" s="188">
        <v>0</v>
      </c>
      <c r="M16" s="189">
        <v>3.4482758620689657</v>
      </c>
      <c r="N16" s="188">
        <v>37.93103448275862</v>
      </c>
      <c r="O16" s="190">
        <v>72.41379310344828</v>
      </c>
      <c r="P16" s="179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s="55" customFormat="1" ht="21.75" customHeight="1">
      <c r="A17" s="40" t="s">
        <v>6</v>
      </c>
      <c r="B17" s="186">
        <v>67.66917293233082</v>
      </c>
      <c r="C17" s="187">
        <v>12.781954887218046</v>
      </c>
      <c r="D17" s="188">
        <v>30.075187969924812</v>
      </c>
      <c r="E17" s="187">
        <v>25.56390977443609</v>
      </c>
      <c r="F17" s="187">
        <v>12.030075187969924</v>
      </c>
      <c r="G17" s="188">
        <v>3.007518796992481</v>
      </c>
      <c r="H17" s="187">
        <v>12.030075187969924</v>
      </c>
      <c r="I17" s="188">
        <v>70.67669172932331</v>
      </c>
      <c r="J17" s="187">
        <v>3.007518796992481</v>
      </c>
      <c r="K17" s="188">
        <v>35.338345864661655</v>
      </c>
      <c r="L17" s="188">
        <v>2.255639097744361</v>
      </c>
      <c r="M17" s="189">
        <v>3.007518796992481</v>
      </c>
      <c r="N17" s="188">
        <v>30.075187969924812</v>
      </c>
      <c r="O17" s="190">
        <v>77.44360902255639</v>
      </c>
      <c r="P17" s="179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</row>
    <row r="18" spans="1:30" s="55" customFormat="1" ht="21.75" customHeight="1">
      <c r="A18" s="40" t="s">
        <v>7</v>
      </c>
      <c r="B18" s="186">
        <v>75</v>
      </c>
      <c r="C18" s="187">
        <v>12.5</v>
      </c>
      <c r="D18" s="188">
        <v>27.5</v>
      </c>
      <c r="E18" s="187">
        <v>40</v>
      </c>
      <c r="F18" s="187">
        <v>2.5</v>
      </c>
      <c r="G18" s="188">
        <v>2.5</v>
      </c>
      <c r="H18" s="187">
        <v>2.5</v>
      </c>
      <c r="I18" s="188">
        <v>82.5</v>
      </c>
      <c r="J18" s="187">
        <v>2.5</v>
      </c>
      <c r="K18" s="188">
        <v>7.5</v>
      </c>
      <c r="L18" s="188">
        <v>0</v>
      </c>
      <c r="M18" s="189">
        <v>5</v>
      </c>
      <c r="N18" s="188">
        <v>47.5</v>
      </c>
      <c r="O18" s="190">
        <v>97.5</v>
      </c>
      <c r="P18" s="179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1:30" s="55" customFormat="1" ht="21.75" customHeight="1">
      <c r="A19" s="40" t="s">
        <v>84</v>
      </c>
      <c r="B19" s="186">
        <v>100</v>
      </c>
      <c r="C19" s="187">
        <v>20</v>
      </c>
      <c r="D19" s="188">
        <v>80</v>
      </c>
      <c r="E19" s="187">
        <v>0</v>
      </c>
      <c r="F19" s="187">
        <v>0</v>
      </c>
      <c r="G19" s="188">
        <v>0</v>
      </c>
      <c r="H19" s="187">
        <v>0</v>
      </c>
      <c r="I19" s="188">
        <v>100</v>
      </c>
      <c r="J19" s="187">
        <v>20</v>
      </c>
      <c r="K19" s="188">
        <v>20</v>
      </c>
      <c r="L19" s="188">
        <v>0</v>
      </c>
      <c r="M19" s="189">
        <v>0</v>
      </c>
      <c r="N19" s="188">
        <v>60</v>
      </c>
      <c r="O19" s="190">
        <v>100</v>
      </c>
      <c r="P19" s="179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</row>
    <row r="20" spans="1:30" s="55" customFormat="1" ht="21.75" customHeight="1">
      <c r="A20" s="40" t="s">
        <v>29</v>
      </c>
      <c r="B20" s="186">
        <v>74.60317460317461</v>
      </c>
      <c r="C20" s="187">
        <v>17.46031746031746</v>
      </c>
      <c r="D20" s="188">
        <v>26.984126984126984</v>
      </c>
      <c r="E20" s="187">
        <v>15.873015873015872</v>
      </c>
      <c r="F20" s="187">
        <v>1.5873015873015874</v>
      </c>
      <c r="G20" s="188">
        <v>7.936507936507936</v>
      </c>
      <c r="H20" s="187">
        <v>1.5873015873015874</v>
      </c>
      <c r="I20" s="188">
        <v>63.49206349206349</v>
      </c>
      <c r="J20" s="187">
        <v>0</v>
      </c>
      <c r="K20" s="188">
        <v>7.936507936507936</v>
      </c>
      <c r="L20" s="188">
        <v>0</v>
      </c>
      <c r="M20" s="189">
        <v>4.761904761904762</v>
      </c>
      <c r="N20" s="188">
        <v>31.746031746031743</v>
      </c>
      <c r="O20" s="190">
        <v>76.19047619047619</v>
      </c>
      <c r="P20" s="179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</row>
    <row r="21" spans="1:30" s="55" customFormat="1" ht="21.75" customHeight="1" thickBot="1">
      <c r="A21" s="82" t="s">
        <v>69</v>
      </c>
      <c r="B21" s="191">
        <v>72</v>
      </c>
      <c r="C21" s="192">
        <v>28</v>
      </c>
      <c r="D21" s="193">
        <v>12</v>
      </c>
      <c r="E21" s="192">
        <v>32</v>
      </c>
      <c r="F21" s="192">
        <v>16</v>
      </c>
      <c r="G21" s="193">
        <v>12</v>
      </c>
      <c r="H21" s="192">
        <v>8</v>
      </c>
      <c r="I21" s="193">
        <v>76</v>
      </c>
      <c r="J21" s="192">
        <v>0</v>
      </c>
      <c r="K21" s="193">
        <v>4</v>
      </c>
      <c r="L21" s="193">
        <v>4</v>
      </c>
      <c r="M21" s="194">
        <v>12</v>
      </c>
      <c r="N21" s="193">
        <v>52</v>
      </c>
      <c r="O21" s="195">
        <v>84</v>
      </c>
      <c r="P21" s="179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</row>
    <row r="22" spans="1:30" s="55" customFormat="1" ht="21.75" customHeight="1" thickBot="1">
      <c r="A22" s="92" t="s">
        <v>9</v>
      </c>
      <c r="B22" s="196">
        <v>74.31597528684907</v>
      </c>
      <c r="C22" s="197">
        <v>9.443954104148279</v>
      </c>
      <c r="D22" s="198">
        <v>36.01059135039718</v>
      </c>
      <c r="E22" s="197">
        <v>25.86054721977052</v>
      </c>
      <c r="F22" s="199">
        <v>4.5895851721094445</v>
      </c>
      <c r="G22" s="197">
        <v>9.355692850838482</v>
      </c>
      <c r="H22" s="199">
        <v>8.649602824360107</v>
      </c>
      <c r="I22" s="197">
        <v>71.75639894086495</v>
      </c>
      <c r="J22" s="200">
        <v>2.736098852603707</v>
      </c>
      <c r="K22" s="197">
        <v>28.155339805825243</v>
      </c>
      <c r="L22" s="200">
        <v>2.5595763459841128</v>
      </c>
      <c r="M22" s="197">
        <v>2.736098852603707</v>
      </c>
      <c r="N22" s="199">
        <v>41.48278905560459</v>
      </c>
      <c r="O22" s="201">
        <v>87.99646954986761</v>
      </c>
      <c r="P22" s="179"/>
      <c r="Q22" s="180"/>
      <c r="R22" s="202"/>
      <c r="S22" s="203"/>
      <c r="T22" s="203"/>
      <c r="U22" s="203"/>
      <c r="V22" s="203"/>
      <c r="W22" s="203"/>
      <c r="X22" s="180"/>
      <c r="Y22" s="180"/>
      <c r="Z22" s="180"/>
      <c r="AA22" s="180"/>
      <c r="AB22" s="180"/>
      <c r="AC22" s="180"/>
      <c r="AD22" s="180"/>
    </row>
    <row r="23" ht="12.75">
      <c r="A23" s="167"/>
    </row>
  </sheetData>
  <sheetProtection/>
  <mergeCells count="5">
    <mergeCell ref="A1:O1"/>
    <mergeCell ref="B4:O4"/>
    <mergeCell ref="A3:O3"/>
    <mergeCell ref="A2:O2"/>
    <mergeCell ref="A4:A5"/>
  </mergeCells>
  <printOptions horizontalCentered="1" verticalCentered="1"/>
  <pageMargins left="0.35" right="0.35" top="0.75" bottom="0.57" header="0.12" footer="0.1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4">
      <selection activeCell="H14" sqref="H14"/>
    </sheetView>
  </sheetViews>
  <sheetFormatPr defaultColWidth="9.140625" defaultRowHeight="12.75"/>
  <cols>
    <col min="1" max="1" width="19.421875" style="33" customWidth="1"/>
    <col min="2" max="2" width="7.28125" style="33" customWidth="1"/>
    <col min="3" max="3" width="6.421875" style="33" customWidth="1"/>
    <col min="4" max="4" width="6.28125" style="33" customWidth="1"/>
    <col min="5" max="5" width="7.140625" style="33" customWidth="1"/>
    <col min="6" max="6" width="7.28125" style="33" customWidth="1"/>
    <col min="7" max="7" width="6.421875" style="33" customWidth="1"/>
    <col min="8" max="8" width="6.7109375" style="33" customWidth="1"/>
    <col min="9" max="9" width="6.8515625" style="33" customWidth="1"/>
    <col min="10" max="10" width="6.421875" style="33" customWidth="1"/>
    <col min="11" max="11" width="7.7109375" style="33" customWidth="1"/>
    <col min="12" max="12" width="7.140625" style="33" customWidth="1"/>
    <col min="13" max="13" width="6.7109375" style="33" customWidth="1"/>
    <col min="14" max="14" width="6.00390625" style="33" customWidth="1"/>
    <col min="15" max="15" width="6.7109375" style="33" customWidth="1"/>
    <col min="16" max="16" width="6.00390625" style="39" customWidth="1"/>
    <col min="17" max="17" width="6.421875" style="33" customWidth="1"/>
    <col min="18" max="18" width="7.28125" style="33" customWidth="1"/>
    <col min="19" max="16384" width="9.140625" style="33" customWidth="1"/>
  </cols>
  <sheetData>
    <row r="1" spans="1:18" s="32" customFormat="1" ht="19.5" customHeight="1">
      <c r="A1" s="261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3"/>
    </row>
    <row r="2" spans="1:18" s="32" customFormat="1" ht="19.5" customHeight="1">
      <c r="A2" s="264" t="str">
        <f>'1 Adult Part'!A2:R2</f>
        <v>FY19 QUARTER ENDING DECEMBER 31, 2018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6"/>
    </row>
    <row r="3" spans="1:18" s="32" customFormat="1" ht="19.5" customHeight="1" thickBot="1">
      <c r="A3" s="267" t="s">
        <v>74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9"/>
    </row>
    <row r="4" spans="1:18" s="32" customFormat="1" ht="12.75" customHeight="1">
      <c r="A4" s="276" t="s">
        <v>79</v>
      </c>
      <c r="B4" s="270" t="s">
        <v>44</v>
      </c>
      <c r="C4" s="271"/>
      <c r="D4" s="272"/>
      <c r="E4" s="270" t="s">
        <v>45</v>
      </c>
      <c r="F4" s="271"/>
      <c r="G4" s="272"/>
      <c r="H4" s="270" t="s">
        <v>46</v>
      </c>
      <c r="I4" s="271"/>
      <c r="J4" s="271"/>
      <c r="K4" s="271"/>
      <c r="L4" s="271"/>
      <c r="M4" s="272"/>
      <c r="N4" s="270" t="s">
        <v>47</v>
      </c>
      <c r="O4" s="271"/>
      <c r="P4" s="271"/>
      <c r="Q4" s="271"/>
      <c r="R4" s="272"/>
    </row>
    <row r="5" spans="1:18" ht="12.75" customHeight="1">
      <c r="A5" s="277"/>
      <c r="B5" s="273" t="s">
        <v>50</v>
      </c>
      <c r="C5" s="274"/>
      <c r="D5" s="275"/>
      <c r="E5" s="273" t="s">
        <v>49</v>
      </c>
      <c r="F5" s="274"/>
      <c r="G5" s="275"/>
      <c r="H5" s="273" t="s">
        <v>49</v>
      </c>
      <c r="I5" s="274"/>
      <c r="J5" s="274"/>
      <c r="K5" s="274"/>
      <c r="L5" s="274"/>
      <c r="M5" s="275"/>
      <c r="N5" s="273" t="s">
        <v>48</v>
      </c>
      <c r="O5" s="274"/>
      <c r="P5" s="274"/>
      <c r="Q5" s="274"/>
      <c r="R5" s="275"/>
    </row>
    <row r="6" spans="1:19" ht="50.25" customHeight="1" thickBot="1">
      <c r="A6" s="278"/>
      <c r="B6" s="34" t="s">
        <v>0</v>
      </c>
      <c r="C6" s="35" t="s">
        <v>1</v>
      </c>
      <c r="D6" s="36" t="s">
        <v>11</v>
      </c>
      <c r="E6" s="37" t="s">
        <v>0</v>
      </c>
      <c r="F6" s="38" t="s">
        <v>1</v>
      </c>
      <c r="G6" s="36" t="s">
        <v>11</v>
      </c>
      <c r="H6" s="37" t="s">
        <v>72</v>
      </c>
      <c r="I6" s="38" t="s">
        <v>24</v>
      </c>
      <c r="J6" s="38" t="s">
        <v>11</v>
      </c>
      <c r="K6" s="38" t="s">
        <v>71</v>
      </c>
      <c r="L6" s="38" t="s">
        <v>25</v>
      </c>
      <c r="M6" s="36" t="s">
        <v>11</v>
      </c>
      <c r="N6" s="35" t="s">
        <v>2</v>
      </c>
      <c r="O6" s="38" t="s">
        <v>3</v>
      </c>
      <c r="P6" s="35" t="s">
        <v>73</v>
      </c>
      <c r="Q6" s="35" t="s">
        <v>4</v>
      </c>
      <c r="R6" s="36" t="s">
        <v>64</v>
      </c>
      <c r="S6" s="39"/>
    </row>
    <row r="7" spans="1:19" s="55" customFormat="1" ht="19.5" customHeight="1">
      <c r="A7" s="40" t="s">
        <v>26</v>
      </c>
      <c r="B7" s="41">
        <v>60</v>
      </c>
      <c r="C7" s="42">
        <v>39</v>
      </c>
      <c r="D7" s="205">
        <f>C7/B7</f>
        <v>0.65</v>
      </c>
      <c r="E7" s="44">
        <v>50</v>
      </c>
      <c r="F7" s="45">
        <v>19</v>
      </c>
      <c r="G7" s="43">
        <f aca="true" t="shared" si="0" ref="G7:G23">(F7/E7)</f>
        <v>0.38</v>
      </c>
      <c r="H7" s="46">
        <v>49</v>
      </c>
      <c r="I7" s="42">
        <v>16</v>
      </c>
      <c r="J7" s="47">
        <f aca="true" t="shared" si="1" ref="J7:J23">(I7/H7)</f>
        <v>0.32653061224489793</v>
      </c>
      <c r="K7" s="242">
        <v>59</v>
      </c>
      <c r="L7" s="48">
        <v>31</v>
      </c>
      <c r="M7" s="49">
        <f>+L7/K7</f>
        <v>0.5254237288135594</v>
      </c>
      <c r="N7" s="50">
        <v>0</v>
      </c>
      <c r="O7" s="51">
        <v>0</v>
      </c>
      <c r="P7" s="48">
        <v>30</v>
      </c>
      <c r="Q7" s="52">
        <v>2</v>
      </c>
      <c r="R7" s="53">
        <v>1</v>
      </c>
      <c r="S7" s="54"/>
    </row>
    <row r="8" spans="1:19" s="55" customFormat="1" ht="19.5" customHeight="1">
      <c r="A8" s="56" t="s">
        <v>5</v>
      </c>
      <c r="B8" s="57">
        <v>334</v>
      </c>
      <c r="C8" s="58">
        <v>110</v>
      </c>
      <c r="D8" s="137">
        <f aca="true" t="shared" si="2" ref="D8:D23">C8/B8</f>
        <v>0.32934131736526945</v>
      </c>
      <c r="E8" s="60">
        <v>227</v>
      </c>
      <c r="F8" s="61">
        <v>49</v>
      </c>
      <c r="G8" s="59">
        <f t="shared" si="0"/>
        <v>0.21585903083700442</v>
      </c>
      <c r="H8" s="46">
        <v>72</v>
      </c>
      <c r="I8" s="58">
        <v>25</v>
      </c>
      <c r="J8" s="62">
        <f t="shared" si="1"/>
        <v>0.3472222222222222</v>
      </c>
      <c r="K8" s="61">
        <v>144</v>
      </c>
      <c r="L8" s="63">
        <v>61</v>
      </c>
      <c r="M8" s="64">
        <f>+L8/K8</f>
        <v>0.4236111111111111</v>
      </c>
      <c r="N8" s="65">
        <v>0</v>
      </c>
      <c r="O8" s="66">
        <v>0</v>
      </c>
      <c r="P8" s="63">
        <v>61</v>
      </c>
      <c r="Q8" s="67">
        <v>0</v>
      </c>
      <c r="R8" s="68">
        <v>0</v>
      </c>
      <c r="S8" s="54"/>
    </row>
    <row r="9" spans="1:19" s="55" customFormat="1" ht="19.5" customHeight="1">
      <c r="A9" s="40" t="s">
        <v>27</v>
      </c>
      <c r="B9" s="57">
        <v>324</v>
      </c>
      <c r="C9" s="69">
        <v>225</v>
      </c>
      <c r="D9" s="70">
        <f t="shared" si="2"/>
        <v>0.6944444444444444</v>
      </c>
      <c r="E9" s="60">
        <v>135</v>
      </c>
      <c r="F9" s="61">
        <v>86</v>
      </c>
      <c r="G9" s="59">
        <f t="shared" si="0"/>
        <v>0.6370370370370371</v>
      </c>
      <c r="H9" s="46">
        <v>35</v>
      </c>
      <c r="I9" s="69">
        <v>40</v>
      </c>
      <c r="J9" s="62">
        <f t="shared" si="1"/>
        <v>1.1428571428571428</v>
      </c>
      <c r="K9" s="61">
        <v>53</v>
      </c>
      <c r="L9" s="63">
        <v>129</v>
      </c>
      <c r="M9" s="64">
        <f aca="true" t="shared" si="3" ref="M9:M21">+L9/K9</f>
        <v>2.4339622641509435</v>
      </c>
      <c r="N9" s="71">
        <v>25</v>
      </c>
      <c r="O9" s="72">
        <v>6</v>
      </c>
      <c r="P9" s="73">
        <v>108</v>
      </c>
      <c r="Q9" s="74">
        <v>0</v>
      </c>
      <c r="R9" s="75">
        <v>0</v>
      </c>
      <c r="S9" s="54"/>
    </row>
    <row r="10" spans="1:19" s="55" customFormat="1" ht="19.5" customHeight="1">
      <c r="A10" s="40" t="s">
        <v>8</v>
      </c>
      <c r="B10" s="76">
        <v>220</v>
      </c>
      <c r="C10" s="69">
        <v>147</v>
      </c>
      <c r="D10" s="70">
        <f t="shared" si="2"/>
        <v>0.6681818181818182</v>
      </c>
      <c r="E10" s="77">
        <v>85</v>
      </c>
      <c r="F10" s="61">
        <v>54</v>
      </c>
      <c r="G10" s="59">
        <f t="shared" si="0"/>
        <v>0.6352941176470588</v>
      </c>
      <c r="H10" s="78">
        <v>19</v>
      </c>
      <c r="I10" s="69">
        <v>49</v>
      </c>
      <c r="J10" s="62">
        <f>IF(H10&gt;0,I10/H10,0)</f>
        <v>2.5789473684210527</v>
      </c>
      <c r="K10" s="61">
        <v>19</v>
      </c>
      <c r="L10" s="63">
        <v>82</v>
      </c>
      <c r="M10" s="64">
        <f t="shared" si="3"/>
        <v>4.315789473684211</v>
      </c>
      <c r="N10" s="71">
        <v>8</v>
      </c>
      <c r="O10" s="72">
        <v>29</v>
      </c>
      <c r="P10" s="73">
        <v>59</v>
      </c>
      <c r="Q10" s="74">
        <v>0</v>
      </c>
      <c r="R10" s="75">
        <v>0</v>
      </c>
      <c r="S10" s="54"/>
    </row>
    <row r="11" spans="1:19" s="55" customFormat="1" ht="19.5" customHeight="1">
      <c r="A11" s="40" t="s">
        <v>82</v>
      </c>
      <c r="B11" s="57">
        <v>107</v>
      </c>
      <c r="C11" s="69">
        <v>83</v>
      </c>
      <c r="D11" s="70">
        <f t="shared" si="2"/>
        <v>0.7757009345794392</v>
      </c>
      <c r="E11" s="79">
        <v>67</v>
      </c>
      <c r="F11" s="61">
        <v>32</v>
      </c>
      <c r="G11" s="59">
        <f t="shared" si="0"/>
        <v>0.47761194029850745</v>
      </c>
      <c r="H11" s="46">
        <v>40</v>
      </c>
      <c r="I11" s="69">
        <v>4</v>
      </c>
      <c r="J11" s="62">
        <f t="shared" si="1"/>
        <v>0.1</v>
      </c>
      <c r="K11" s="61">
        <v>58</v>
      </c>
      <c r="L11" s="63">
        <v>20</v>
      </c>
      <c r="M11" s="64">
        <f t="shared" si="3"/>
        <v>0.3448275862068966</v>
      </c>
      <c r="N11" s="71">
        <v>0</v>
      </c>
      <c r="O11" s="72">
        <v>0</v>
      </c>
      <c r="P11" s="73">
        <v>19</v>
      </c>
      <c r="Q11" s="74">
        <v>2</v>
      </c>
      <c r="R11" s="75">
        <v>0</v>
      </c>
      <c r="S11" s="54"/>
    </row>
    <row r="12" spans="1:19" s="55" customFormat="1" ht="19.5" customHeight="1">
      <c r="A12" s="40" t="s">
        <v>22</v>
      </c>
      <c r="B12" s="80">
        <v>270</v>
      </c>
      <c r="C12" s="69">
        <v>217</v>
      </c>
      <c r="D12" s="70">
        <f t="shared" si="2"/>
        <v>0.8037037037037037</v>
      </c>
      <c r="E12" s="81">
        <v>140</v>
      </c>
      <c r="F12" s="61">
        <v>111</v>
      </c>
      <c r="G12" s="59">
        <f t="shared" si="0"/>
        <v>0.7928571428571428</v>
      </c>
      <c r="H12" s="46">
        <v>73</v>
      </c>
      <c r="I12" s="69">
        <v>85</v>
      </c>
      <c r="J12" s="62">
        <f t="shared" si="1"/>
        <v>1.1643835616438356</v>
      </c>
      <c r="K12" s="61">
        <v>91</v>
      </c>
      <c r="L12" s="63">
        <v>163</v>
      </c>
      <c r="M12" s="64">
        <f t="shared" si="3"/>
        <v>1.7912087912087913</v>
      </c>
      <c r="N12" s="71">
        <v>1</v>
      </c>
      <c r="O12" s="72">
        <v>0</v>
      </c>
      <c r="P12" s="73">
        <v>161</v>
      </c>
      <c r="Q12" s="74">
        <v>1</v>
      </c>
      <c r="R12" s="75">
        <v>2</v>
      </c>
      <c r="S12" s="54"/>
    </row>
    <row r="13" spans="1:19" s="55" customFormat="1" ht="19.5" customHeight="1">
      <c r="A13" s="40" t="s">
        <v>83</v>
      </c>
      <c r="B13" s="57">
        <v>56</v>
      </c>
      <c r="C13" s="69">
        <v>43</v>
      </c>
      <c r="D13" s="70">
        <f t="shared" si="2"/>
        <v>0.7678571428571429</v>
      </c>
      <c r="E13" s="60">
        <v>36</v>
      </c>
      <c r="F13" s="61">
        <v>23</v>
      </c>
      <c r="G13" s="59">
        <f t="shared" si="0"/>
        <v>0.6388888888888888</v>
      </c>
      <c r="H13" s="46">
        <v>15</v>
      </c>
      <c r="I13" s="69">
        <v>12</v>
      </c>
      <c r="J13" s="62">
        <f t="shared" si="1"/>
        <v>0.8</v>
      </c>
      <c r="K13" s="61">
        <v>25</v>
      </c>
      <c r="L13" s="63">
        <v>25</v>
      </c>
      <c r="M13" s="64">
        <f t="shared" si="3"/>
        <v>1</v>
      </c>
      <c r="N13" s="71">
        <v>0</v>
      </c>
      <c r="O13" s="72">
        <v>0</v>
      </c>
      <c r="P13" s="73">
        <v>25</v>
      </c>
      <c r="Q13" s="74">
        <v>0</v>
      </c>
      <c r="R13" s="75">
        <v>0</v>
      </c>
      <c r="S13" s="54"/>
    </row>
    <row r="14" spans="1:19" s="55" customFormat="1" ht="19.5" customHeight="1">
      <c r="A14" s="40" t="s">
        <v>67</v>
      </c>
      <c r="B14" s="57">
        <v>179</v>
      </c>
      <c r="C14" s="69">
        <v>153</v>
      </c>
      <c r="D14" s="70">
        <f t="shared" si="2"/>
        <v>0.8547486033519553</v>
      </c>
      <c r="E14" s="60">
        <v>101</v>
      </c>
      <c r="F14" s="61">
        <v>76</v>
      </c>
      <c r="G14" s="59">
        <f t="shared" si="0"/>
        <v>0.7524752475247525</v>
      </c>
      <c r="H14" s="46">
        <v>42</v>
      </c>
      <c r="I14" s="69">
        <v>31</v>
      </c>
      <c r="J14" s="62">
        <f t="shared" si="1"/>
        <v>0.7380952380952381</v>
      </c>
      <c r="K14" s="61">
        <v>67</v>
      </c>
      <c r="L14" s="63">
        <v>82</v>
      </c>
      <c r="M14" s="64">
        <f t="shared" si="3"/>
        <v>1.2238805970149254</v>
      </c>
      <c r="N14" s="71">
        <v>1</v>
      </c>
      <c r="O14" s="72">
        <v>0</v>
      </c>
      <c r="P14" s="73">
        <v>80</v>
      </c>
      <c r="Q14" s="74">
        <v>2</v>
      </c>
      <c r="R14" s="75">
        <v>0</v>
      </c>
      <c r="S14" s="54"/>
    </row>
    <row r="15" spans="1:19" s="55" customFormat="1" ht="19.5" customHeight="1">
      <c r="A15" s="40" t="s">
        <v>23</v>
      </c>
      <c r="B15" s="57">
        <v>156</v>
      </c>
      <c r="C15" s="69">
        <v>85</v>
      </c>
      <c r="D15" s="70">
        <f t="shared" si="2"/>
        <v>0.5448717948717948</v>
      </c>
      <c r="E15" s="60">
        <v>90</v>
      </c>
      <c r="F15" s="61">
        <v>35</v>
      </c>
      <c r="G15" s="59">
        <f t="shared" si="0"/>
        <v>0.3888888888888889</v>
      </c>
      <c r="H15" s="46">
        <v>37</v>
      </c>
      <c r="I15" s="69">
        <v>21</v>
      </c>
      <c r="J15" s="62">
        <f t="shared" si="1"/>
        <v>0.5675675675675675</v>
      </c>
      <c r="K15" s="61">
        <v>72</v>
      </c>
      <c r="L15" s="63">
        <v>47</v>
      </c>
      <c r="M15" s="64">
        <f t="shared" si="3"/>
        <v>0.6527777777777778</v>
      </c>
      <c r="N15" s="71">
        <v>0</v>
      </c>
      <c r="O15" s="72">
        <v>16</v>
      </c>
      <c r="P15" s="73">
        <v>32</v>
      </c>
      <c r="Q15" s="74">
        <v>0</v>
      </c>
      <c r="R15" s="75">
        <v>0</v>
      </c>
      <c r="S15" s="54"/>
    </row>
    <row r="16" spans="1:19" s="55" customFormat="1" ht="19.5" customHeight="1">
      <c r="A16" s="40" t="s">
        <v>28</v>
      </c>
      <c r="B16" s="57">
        <v>352</v>
      </c>
      <c r="C16" s="69">
        <v>184</v>
      </c>
      <c r="D16" s="70">
        <f t="shared" si="2"/>
        <v>0.5227272727272727</v>
      </c>
      <c r="E16" s="60">
        <v>185</v>
      </c>
      <c r="F16" s="61">
        <v>70</v>
      </c>
      <c r="G16" s="59">
        <f t="shared" si="0"/>
        <v>0.3783783783783784</v>
      </c>
      <c r="H16" s="46">
        <v>123</v>
      </c>
      <c r="I16" s="69">
        <v>43</v>
      </c>
      <c r="J16" s="62">
        <f t="shared" si="1"/>
        <v>0.34959349593495936</v>
      </c>
      <c r="K16" s="61">
        <v>150</v>
      </c>
      <c r="L16" s="63">
        <v>96</v>
      </c>
      <c r="M16" s="64">
        <f t="shared" si="3"/>
        <v>0.64</v>
      </c>
      <c r="N16" s="71">
        <v>1</v>
      </c>
      <c r="O16" s="72">
        <v>2</v>
      </c>
      <c r="P16" s="73">
        <v>95</v>
      </c>
      <c r="Q16" s="74">
        <v>1</v>
      </c>
      <c r="R16" s="75">
        <v>1</v>
      </c>
      <c r="S16" s="54"/>
    </row>
    <row r="17" spans="1:19" s="55" customFormat="1" ht="19.5" customHeight="1">
      <c r="A17" s="40" t="s">
        <v>32</v>
      </c>
      <c r="B17" s="57">
        <v>168</v>
      </c>
      <c r="C17" s="69">
        <v>159</v>
      </c>
      <c r="D17" s="70">
        <f t="shared" si="2"/>
        <v>0.9464285714285714</v>
      </c>
      <c r="E17" s="81">
        <v>45</v>
      </c>
      <c r="F17" s="61">
        <v>34</v>
      </c>
      <c r="G17" s="59">
        <f t="shared" si="0"/>
        <v>0.7555555555555555</v>
      </c>
      <c r="H17" s="46">
        <v>33</v>
      </c>
      <c r="I17" s="69">
        <v>36</v>
      </c>
      <c r="J17" s="62">
        <f t="shared" si="1"/>
        <v>1.0909090909090908</v>
      </c>
      <c r="K17" s="61">
        <v>138</v>
      </c>
      <c r="L17" s="63">
        <v>146</v>
      </c>
      <c r="M17" s="64">
        <f t="shared" si="3"/>
        <v>1.0579710144927537</v>
      </c>
      <c r="N17" s="71">
        <v>18</v>
      </c>
      <c r="O17" s="72">
        <v>54</v>
      </c>
      <c r="P17" s="73">
        <v>140</v>
      </c>
      <c r="Q17" s="74">
        <v>0</v>
      </c>
      <c r="R17" s="75">
        <v>0</v>
      </c>
      <c r="S17" s="54"/>
    </row>
    <row r="18" spans="1:19" s="55" customFormat="1" ht="19.5" customHeight="1">
      <c r="A18" s="40" t="s">
        <v>6</v>
      </c>
      <c r="B18" s="57">
        <v>309</v>
      </c>
      <c r="C18" s="69">
        <v>269</v>
      </c>
      <c r="D18" s="70">
        <f t="shared" si="2"/>
        <v>0.8705501618122977</v>
      </c>
      <c r="E18" s="60">
        <v>171</v>
      </c>
      <c r="F18" s="61">
        <v>150</v>
      </c>
      <c r="G18" s="59">
        <f t="shared" si="0"/>
        <v>0.8771929824561403</v>
      </c>
      <c r="H18" s="46">
        <v>47</v>
      </c>
      <c r="I18" s="69">
        <v>61</v>
      </c>
      <c r="J18" s="62">
        <f t="shared" si="1"/>
        <v>1.297872340425532</v>
      </c>
      <c r="K18" s="61">
        <v>77</v>
      </c>
      <c r="L18" s="63">
        <v>127</v>
      </c>
      <c r="M18" s="64">
        <f t="shared" si="3"/>
        <v>1.6493506493506493</v>
      </c>
      <c r="N18" s="71">
        <v>1</v>
      </c>
      <c r="O18" s="72">
        <v>5</v>
      </c>
      <c r="P18" s="73">
        <v>92</v>
      </c>
      <c r="Q18" s="74">
        <v>0</v>
      </c>
      <c r="R18" s="75">
        <v>31</v>
      </c>
      <c r="S18" s="54"/>
    </row>
    <row r="19" spans="1:19" s="55" customFormat="1" ht="19.5" customHeight="1">
      <c r="A19" s="40" t="s">
        <v>7</v>
      </c>
      <c r="B19" s="57">
        <v>400</v>
      </c>
      <c r="C19" s="69">
        <v>262</v>
      </c>
      <c r="D19" s="70">
        <f t="shared" si="2"/>
        <v>0.655</v>
      </c>
      <c r="E19" s="60">
        <v>204</v>
      </c>
      <c r="F19" s="61">
        <v>126</v>
      </c>
      <c r="G19" s="59">
        <f t="shared" si="0"/>
        <v>0.6176470588235294</v>
      </c>
      <c r="H19" s="46">
        <v>87</v>
      </c>
      <c r="I19" s="69">
        <v>38</v>
      </c>
      <c r="J19" s="62">
        <f t="shared" si="1"/>
        <v>0.4367816091954023</v>
      </c>
      <c r="K19" s="61">
        <v>147</v>
      </c>
      <c r="L19" s="63">
        <v>112</v>
      </c>
      <c r="M19" s="64">
        <f t="shared" si="3"/>
        <v>0.7619047619047619</v>
      </c>
      <c r="N19" s="71">
        <v>1</v>
      </c>
      <c r="O19" s="72">
        <v>0</v>
      </c>
      <c r="P19" s="73">
        <v>111</v>
      </c>
      <c r="Q19" s="74">
        <v>0</v>
      </c>
      <c r="R19" s="75">
        <v>1</v>
      </c>
      <c r="S19" s="54"/>
    </row>
    <row r="20" spans="1:19" s="55" customFormat="1" ht="19.5" customHeight="1">
      <c r="A20" s="40" t="s">
        <v>84</v>
      </c>
      <c r="B20" s="57">
        <v>49</v>
      </c>
      <c r="C20" s="69">
        <v>39</v>
      </c>
      <c r="D20" s="70">
        <f t="shared" si="2"/>
        <v>0.7959183673469388</v>
      </c>
      <c r="E20" s="60">
        <v>30</v>
      </c>
      <c r="F20" s="61">
        <v>16</v>
      </c>
      <c r="G20" s="59">
        <f t="shared" si="0"/>
        <v>0.5333333333333333</v>
      </c>
      <c r="H20" s="46">
        <v>30</v>
      </c>
      <c r="I20" s="69">
        <v>14</v>
      </c>
      <c r="J20" s="62">
        <f t="shared" si="1"/>
        <v>0.4666666666666667</v>
      </c>
      <c r="K20" s="61">
        <v>49</v>
      </c>
      <c r="L20" s="63">
        <v>30</v>
      </c>
      <c r="M20" s="64">
        <f t="shared" si="3"/>
        <v>0.6122448979591837</v>
      </c>
      <c r="N20" s="71">
        <v>0</v>
      </c>
      <c r="O20" s="72">
        <v>0</v>
      </c>
      <c r="P20" s="73">
        <v>30</v>
      </c>
      <c r="Q20" s="74">
        <v>0</v>
      </c>
      <c r="R20" s="75">
        <v>0</v>
      </c>
      <c r="S20" s="54"/>
    </row>
    <row r="21" spans="1:19" s="55" customFormat="1" ht="19.5" customHeight="1">
      <c r="A21" s="40" t="s">
        <v>29</v>
      </c>
      <c r="B21" s="57">
        <v>165</v>
      </c>
      <c r="C21" s="69">
        <v>142</v>
      </c>
      <c r="D21" s="70">
        <f t="shared" si="2"/>
        <v>0.8606060606060606</v>
      </c>
      <c r="E21" s="60">
        <v>42</v>
      </c>
      <c r="F21" s="61">
        <v>51</v>
      </c>
      <c r="G21" s="59">
        <f t="shared" si="0"/>
        <v>1.2142857142857142</v>
      </c>
      <c r="H21" s="46">
        <v>42</v>
      </c>
      <c r="I21" s="69">
        <v>50</v>
      </c>
      <c r="J21" s="62">
        <f t="shared" si="1"/>
        <v>1.1904761904761905</v>
      </c>
      <c r="K21" s="61">
        <v>165</v>
      </c>
      <c r="L21" s="63">
        <v>129</v>
      </c>
      <c r="M21" s="64">
        <f t="shared" si="3"/>
        <v>0.7818181818181819</v>
      </c>
      <c r="N21" s="71">
        <v>2</v>
      </c>
      <c r="O21" s="72">
        <v>1</v>
      </c>
      <c r="P21" s="73">
        <v>126</v>
      </c>
      <c r="Q21" s="74">
        <v>0</v>
      </c>
      <c r="R21" s="75">
        <v>0</v>
      </c>
      <c r="S21" s="54"/>
    </row>
    <row r="22" spans="1:19" s="55" customFormat="1" ht="19.5" customHeight="1" thickBot="1">
      <c r="A22" s="82" t="s">
        <v>69</v>
      </c>
      <c r="B22" s="57">
        <v>132</v>
      </c>
      <c r="C22" s="83">
        <v>44</v>
      </c>
      <c r="D22" s="127">
        <f t="shared" si="2"/>
        <v>0.3333333333333333</v>
      </c>
      <c r="E22" s="60">
        <v>74</v>
      </c>
      <c r="F22" s="85">
        <v>27</v>
      </c>
      <c r="G22" s="84">
        <f t="shared" si="0"/>
        <v>0.36486486486486486</v>
      </c>
      <c r="H22" s="46">
        <v>74</v>
      </c>
      <c r="I22" s="83">
        <v>17</v>
      </c>
      <c r="J22" s="86">
        <f>IF(H22&gt;0,I22/H22,0)</f>
        <v>0.22972972972972974</v>
      </c>
      <c r="K22" s="85">
        <v>132</v>
      </c>
      <c r="L22" s="87">
        <v>33</v>
      </c>
      <c r="M22" s="64">
        <f>IF(K22&gt;0,L22/K22,0)</f>
        <v>0.25</v>
      </c>
      <c r="N22" s="88">
        <v>0</v>
      </c>
      <c r="O22" s="89">
        <v>0</v>
      </c>
      <c r="P22" s="87">
        <v>33</v>
      </c>
      <c r="Q22" s="90">
        <v>0</v>
      </c>
      <c r="R22" s="91">
        <v>0</v>
      </c>
      <c r="S22" s="54"/>
    </row>
    <row r="23" spans="1:19" s="55" customFormat="1" ht="19.5" customHeight="1" thickBot="1">
      <c r="A23" s="92" t="s">
        <v>9</v>
      </c>
      <c r="B23" s="93">
        <f>SUM(B7:B22)</f>
        <v>3281</v>
      </c>
      <c r="C23" s="94">
        <f>SUM(C7:C22)</f>
        <v>2201</v>
      </c>
      <c r="D23" s="147">
        <f t="shared" si="2"/>
        <v>0.6708320633953063</v>
      </c>
      <c r="E23" s="96">
        <f>SUM(E7:E22)</f>
        <v>1682</v>
      </c>
      <c r="F23" s="94">
        <f>SUM(F7:F22)</f>
        <v>959</v>
      </c>
      <c r="G23" s="95">
        <f t="shared" si="0"/>
        <v>0.570154577883472</v>
      </c>
      <c r="H23" s="97">
        <f>SUM(H7:H22)</f>
        <v>818</v>
      </c>
      <c r="I23" s="94">
        <f>SUM(I7:I22)</f>
        <v>542</v>
      </c>
      <c r="J23" s="98">
        <f t="shared" si="1"/>
        <v>0.6625916870415648</v>
      </c>
      <c r="K23" s="206">
        <f>SUM(K7:K22)</f>
        <v>1446</v>
      </c>
      <c r="L23" s="99">
        <f>SUM(L7:L22)</f>
        <v>1313</v>
      </c>
      <c r="M23" s="100">
        <f>+L23/K23</f>
        <v>0.9080221300138313</v>
      </c>
      <c r="N23" s="101">
        <f>SUM(N7:N22)</f>
        <v>58</v>
      </c>
      <c r="O23" s="102">
        <f>SUM(O7:O22)</f>
        <v>113</v>
      </c>
      <c r="P23" s="103">
        <f>SUM(P7:P22)</f>
        <v>1202</v>
      </c>
      <c r="Q23" s="103">
        <f>SUM(Q7:Q22)</f>
        <v>8</v>
      </c>
      <c r="R23" s="104">
        <f>SUM(R7:R22)</f>
        <v>36</v>
      </c>
      <c r="S23" s="54"/>
    </row>
    <row r="24" spans="1:18" ht="15">
      <c r="A24" s="281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105"/>
    </row>
    <row r="25" spans="1:18" ht="27.75" customHeight="1">
      <c r="A25" s="279" t="s">
        <v>77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105"/>
    </row>
    <row r="26" spans="1:18" ht="15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105"/>
    </row>
    <row r="27" spans="1:18" ht="15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105"/>
    </row>
    <row r="28" spans="1:18" ht="9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7"/>
      <c r="Q28" s="106"/>
      <c r="R28" s="105"/>
    </row>
    <row r="29" spans="1:18" ht="12.7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8"/>
      <c r="Q29" s="105"/>
      <c r="R29" s="105"/>
    </row>
  </sheetData>
  <sheetProtection/>
  <mergeCells count="16">
    <mergeCell ref="H5:M5"/>
    <mergeCell ref="N5:R5"/>
    <mergeCell ref="A24:Q24"/>
    <mergeCell ref="A25:Q25"/>
    <mergeCell ref="A26:Q26"/>
    <mergeCell ref="A27:Q27"/>
    <mergeCell ref="A1:R1"/>
    <mergeCell ref="A2:R2"/>
    <mergeCell ref="A3:R3"/>
    <mergeCell ref="A4:A6"/>
    <mergeCell ref="B4:D4"/>
    <mergeCell ref="E4:G4"/>
    <mergeCell ref="H4:M4"/>
    <mergeCell ref="N4:R4"/>
    <mergeCell ref="B5:D5"/>
    <mergeCell ref="E5:G5"/>
  </mergeCells>
  <printOptions horizontalCentered="1" verticalCentered="1"/>
  <pageMargins left="0.3" right="0.3" top="0.58" bottom="0.29" header="0.12" footer="0.13"/>
  <pageSetup horizontalDpi="600" verticalDpi="600" orientation="landscape" r:id="rId1"/>
  <ignoredErrors>
    <ignoredError sqref="J10 J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19.28125" style="3" customWidth="1"/>
    <col min="2" max="2" width="8.57421875" style="39" customWidth="1"/>
    <col min="3" max="3" width="8.57421875" style="3" customWidth="1"/>
    <col min="4" max="4" width="6.57421875" style="167" customWidth="1"/>
    <col min="5" max="6" width="8.57421875" style="166" customWidth="1"/>
    <col min="7" max="7" width="6.8515625" style="3" customWidth="1"/>
    <col min="8" max="8" width="10.28125" style="3" customWidth="1"/>
    <col min="9" max="10" width="8.57421875" style="3" customWidth="1"/>
    <col min="11" max="11" width="9.28125" style="3" customWidth="1"/>
    <col min="12" max="12" width="9.28125" style="167" customWidth="1"/>
    <col min="13" max="14" width="8.57421875" style="3" customWidth="1"/>
    <col min="15" max="15" width="7.28125" style="29" customWidth="1"/>
    <col min="16" max="16" width="8.57421875" style="3" customWidth="1"/>
    <col min="17" max="16384" width="9.140625" style="3" customWidth="1"/>
  </cols>
  <sheetData>
    <row r="1" spans="1:15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09"/>
    </row>
    <row r="2" spans="1:15" ht="19.5" customHeight="1">
      <c r="A2" s="264" t="str">
        <f>'1 Adult Part'!$A$2</f>
        <v>FY19 QUARTER ENDING DECEMBER 31, 2018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1"/>
      <c r="O2" s="110"/>
    </row>
    <row r="3" spans="1:14" ht="19.5" customHeight="1" thickBot="1">
      <c r="A3" s="267" t="s">
        <v>35</v>
      </c>
      <c r="B3" s="295"/>
      <c r="C3" s="295"/>
      <c r="D3" s="295"/>
      <c r="E3" s="295"/>
      <c r="F3" s="295"/>
      <c r="G3" s="295"/>
      <c r="H3" s="295"/>
      <c r="I3" s="295"/>
      <c r="J3" s="308"/>
      <c r="K3" s="308"/>
      <c r="L3" s="308"/>
      <c r="M3" s="308"/>
      <c r="N3" s="309"/>
    </row>
    <row r="4" spans="1:14" ht="21.75" customHeight="1">
      <c r="A4" s="310" t="s">
        <v>79</v>
      </c>
      <c r="B4" s="292" t="str">
        <f>'2 Adult Exits'!$B$4</f>
        <v>Total Exits</v>
      </c>
      <c r="C4" s="299"/>
      <c r="D4" s="290"/>
      <c r="E4" s="291" t="str">
        <f>'2 Adult Exits'!$E$4</f>
        <v>Entered Employments</v>
      </c>
      <c r="F4" s="292"/>
      <c r="G4" s="293"/>
      <c r="H4" s="207" t="str">
        <f>'2 Adult Exits'!$H$4</f>
        <v>Exclusions</v>
      </c>
      <c r="I4" s="299" t="str">
        <f>'2 Adult Exits'!$I$4</f>
        <v>E.E. Rate at Exit</v>
      </c>
      <c r="J4" s="290"/>
      <c r="K4" s="289" t="str">
        <f>'2 Adult Exits'!$K$4</f>
        <v>Average Wage</v>
      </c>
      <c r="L4" s="290"/>
      <c r="M4" s="306" t="str">
        <f>'2 Adult Exits'!$M$4</f>
        <v>Credentials</v>
      </c>
      <c r="N4" s="307"/>
    </row>
    <row r="5" spans="1:16" ht="35.25" customHeight="1" thickBot="1">
      <c r="A5" s="311"/>
      <c r="B5" s="116" t="s">
        <v>0</v>
      </c>
      <c r="C5" s="116" t="s">
        <v>1</v>
      </c>
      <c r="D5" s="113" t="s">
        <v>56</v>
      </c>
      <c r="E5" s="112" t="s">
        <v>0</v>
      </c>
      <c r="F5" s="112" t="s">
        <v>1</v>
      </c>
      <c r="G5" s="113" t="s">
        <v>56</v>
      </c>
      <c r="H5" s="115" t="s">
        <v>1</v>
      </c>
      <c r="I5" s="116" t="s">
        <v>0</v>
      </c>
      <c r="J5" s="115" t="s">
        <v>1</v>
      </c>
      <c r="K5" s="116" t="s">
        <v>0</v>
      </c>
      <c r="L5" s="115" t="s">
        <v>1</v>
      </c>
      <c r="M5" s="116" t="s">
        <v>0</v>
      </c>
      <c r="N5" s="208" t="s">
        <v>1</v>
      </c>
      <c r="P5" s="209"/>
    </row>
    <row r="6" spans="1:17" s="126" customFormat="1" ht="21.75" customHeight="1">
      <c r="A6" s="56" t="str">
        <f>'1 Adult Part'!A7</f>
        <v>Berkshire</v>
      </c>
      <c r="B6" s="80">
        <v>30</v>
      </c>
      <c r="C6" s="118">
        <v>24</v>
      </c>
      <c r="D6" s="59">
        <f aca="true" t="shared" si="0" ref="D6:D22">C6/B6</f>
        <v>0.8</v>
      </c>
      <c r="E6" s="60">
        <v>34</v>
      </c>
      <c r="F6" s="210">
        <v>15</v>
      </c>
      <c r="G6" s="59">
        <f>F6/E6</f>
        <v>0.4411764705882353</v>
      </c>
      <c r="H6" s="211">
        <v>1</v>
      </c>
      <c r="I6" s="212">
        <f aca="true" t="shared" si="1" ref="I6:I22">+E6/B6</f>
        <v>1.1333333333333333</v>
      </c>
      <c r="J6" s="59">
        <f aca="true" t="shared" si="2" ref="J6:J22">(F6/(C6-H6))</f>
        <v>0.6521739130434783</v>
      </c>
      <c r="K6" s="121">
        <v>17.25</v>
      </c>
      <c r="L6" s="122">
        <v>16.649333333333335</v>
      </c>
      <c r="M6" s="41">
        <v>50</v>
      </c>
      <c r="N6" s="213">
        <v>22</v>
      </c>
      <c r="O6" s="125"/>
      <c r="P6" s="214"/>
      <c r="Q6" s="243"/>
    </row>
    <row r="7" spans="1:17" s="126" customFormat="1" ht="21.75" customHeight="1">
      <c r="A7" s="56" t="str">
        <f>'1 Adult Part'!A8</f>
        <v>Boston</v>
      </c>
      <c r="B7" s="80">
        <v>180</v>
      </c>
      <c r="C7" s="118">
        <v>42</v>
      </c>
      <c r="D7" s="127">
        <f t="shared" si="0"/>
        <v>0.23333333333333334</v>
      </c>
      <c r="E7" s="60">
        <v>140</v>
      </c>
      <c r="F7" s="210">
        <v>24</v>
      </c>
      <c r="G7" s="59">
        <f aca="true" t="shared" si="3" ref="G7:G22">F7/E7</f>
        <v>0.17142857142857143</v>
      </c>
      <c r="H7" s="211">
        <v>0</v>
      </c>
      <c r="I7" s="212">
        <f t="shared" si="1"/>
        <v>0.7777777777777778</v>
      </c>
      <c r="J7" s="59">
        <f t="shared" si="2"/>
        <v>0.5714285714285714</v>
      </c>
      <c r="K7" s="121">
        <v>13.75</v>
      </c>
      <c r="L7" s="122">
        <v>22.73935897435898</v>
      </c>
      <c r="M7" s="57">
        <v>121</v>
      </c>
      <c r="N7" s="215">
        <v>36</v>
      </c>
      <c r="O7" s="125"/>
      <c r="P7" s="214"/>
      <c r="Q7" s="243"/>
    </row>
    <row r="8" spans="1:17" s="126" customFormat="1" ht="21.75" customHeight="1">
      <c r="A8" s="40" t="str">
        <f>'1 Adult Part'!A9</f>
        <v>Bristol</v>
      </c>
      <c r="B8" s="80">
        <v>138</v>
      </c>
      <c r="C8" s="129">
        <v>67</v>
      </c>
      <c r="D8" s="70">
        <f t="shared" si="0"/>
        <v>0.4855072463768116</v>
      </c>
      <c r="E8" s="60">
        <v>114</v>
      </c>
      <c r="F8" s="216">
        <v>54</v>
      </c>
      <c r="G8" s="127">
        <f t="shared" si="3"/>
        <v>0.47368421052631576</v>
      </c>
      <c r="H8" s="217">
        <v>2</v>
      </c>
      <c r="I8" s="218">
        <f t="shared" si="1"/>
        <v>0.8260869565217391</v>
      </c>
      <c r="J8" s="70">
        <f t="shared" si="2"/>
        <v>0.8307692307692308</v>
      </c>
      <c r="K8" s="121">
        <v>15.75</v>
      </c>
      <c r="L8" s="122">
        <v>21.905161443494777</v>
      </c>
      <c r="M8" s="57">
        <v>27</v>
      </c>
      <c r="N8" s="219">
        <v>126</v>
      </c>
      <c r="O8" s="125"/>
      <c r="P8" s="214"/>
      <c r="Q8" s="243"/>
    </row>
    <row r="9" spans="1:17" s="126" customFormat="1" ht="21.75" customHeight="1">
      <c r="A9" s="40" t="str">
        <f>'1 Adult Part'!A10</f>
        <v>Brockton</v>
      </c>
      <c r="B9" s="220">
        <v>132</v>
      </c>
      <c r="C9" s="129">
        <v>65</v>
      </c>
      <c r="D9" s="70">
        <f t="shared" si="0"/>
        <v>0.49242424242424243</v>
      </c>
      <c r="E9" s="77">
        <v>114</v>
      </c>
      <c r="F9" s="216">
        <v>41</v>
      </c>
      <c r="G9" s="70">
        <f t="shared" si="3"/>
        <v>0.35964912280701755</v>
      </c>
      <c r="H9" s="221">
        <v>4</v>
      </c>
      <c r="I9" s="218">
        <f t="shared" si="1"/>
        <v>0.8636363636363636</v>
      </c>
      <c r="J9" s="70">
        <f t="shared" si="2"/>
        <v>0.6721311475409836</v>
      </c>
      <c r="K9" s="135">
        <v>17</v>
      </c>
      <c r="L9" s="122">
        <v>20.68893058161351</v>
      </c>
      <c r="M9" s="76">
        <v>11</v>
      </c>
      <c r="N9" s="219">
        <v>41</v>
      </c>
      <c r="O9" s="125"/>
      <c r="P9" s="214"/>
      <c r="Q9" s="244"/>
    </row>
    <row r="10" spans="1:17" s="126" customFormat="1" ht="21.75" customHeight="1">
      <c r="A10" s="40" t="str">
        <f>'1 Adult Part'!A11</f>
        <v>Cape &amp; Islands</v>
      </c>
      <c r="B10" s="80">
        <v>57</v>
      </c>
      <c r="C10" s="129">
        <v>33</v>
      </c>
      <c r="D10" s="70">
        <f t="shared" si="0"/>
        <v>0.5789473684210527</v>
      </c>
      <c r="E10" s="60">
        <v>49</v>
      </c>
      <c r="F10" s="216">
        <v>26</v>
      </c>
      <c r="G10" s="70">
        <f>IF(E10&gt;0,F10/E10,0)</f>
        <v>0.5306122448979592</v>
      </c>
      <c r="H10" s="221">
        <v>3</v>
      </c>
      <c r="I10" s="218">
        <f t="shared" si="1"/>
        <v>0.8596491228070176</v>
      </c>
      <c r="J10" s="70">
        <f t="shared" si="2"/>
        <v>0.8666666666666667</v>
      </c>
      <c r="K10" s="121">
        <v>16.93</v>
      </c>
      <c r="L10" s="122">
        <v>24.327263313609468</v>
      </c>
      <c r="M10" s="57">
        <v>31</v>
      </c>
      <c r="N10" s="219">
        <v>12</v>
      </c>
      <c r="O10" s="125"/>
      <c r="P10" s="214"/>
      <c r="Q10" s="243"/>
    </row>
    <row r="11" spans="1:17" s="126" customFormat="1" ht="21.75" customHeight="1">
      <c r="A11" s="40" t="str">
        <f>'1 Adult Part'!A12</f>
        <v>Central Mass</v>
      </c>
      <c r="B11" s="80">
        <v>179</v>
      </c>
      <c r="C11" s="129">
        <v>74</v>
      </c>
      <c r="D11" s="70">
        <f t="shared" si="0"/>
        <v>0.4134078212290503</v>
      </c>
      <c r="E11" s="60">
        <v>152</v>
      </c>
      <c r="F11" s="216">
        <v>70</v>
      </c>
      <c r="G11" s="137">
        <f t="shared" si="3"/>
        <v>0.4605263157894737</v>
      </c>
      <c r="H11" s="222">
        <v>1</v>
      </c>
      <c r="I11" s="218">
        <f t="shared" si="1"/>
        <v>0.8491620111731844</v>
      </c>
      <c r="J11" s="70">
        <f t="shared" si="2"/>
        <v>0.958904109589041</v>
      </c>
      <c r="K11" s="121">
        <v>18</v>
      </c>
      <c r="L11" s="122">
        <v>28.286778402756664</v>
      </c>
      <c r="M11" s="57">
        <v>83</v>
      </c>
      <c r="N11" s="219">
        <v>101</v>
      </c>
      <c r="O11" s="125"/>
      <c r="P11" s="214"/>
      <c r="Q11" s="243"/>
    </row>
    <row r="12" spans="1:17" s="126" customFormat="1" ht="21.75" customHeight="1">
      <c r="A12" s="40" t="str">
        <f>'1 Adult Part'!A13</f>
        <v>Franklin Hampshire</v>
      </c>
      <c r="B12" s="80">
        <v>32</v>
      </c>
      <c r="C12" s="129">
        <v>11</v>
      </c>
      <c r="D12" s="70">
        <f t="shared" si="0"/>
        <v>0.34375</v>
      </c>
      <c r="E12" s="60">
        <v>28</v>
      </c>
      <c r="F12" s="216">
        <v>7</v>
      </c>
      <c r="G12" s="70">
        <f t="shared" si="3"/>
        <v>0.25</v>
      </c>
      <c r="H12" s="221">
        <v>0</v>
      </c>
      <c r="I12" s="218">
        <f t="shared" si="1"/>
        <v>0.875</v>
      </c>
      <c r="J12" s="70">
        <f t="shared" si="2"/>
        <v>0.6363636363636364</v>
      </c>
      <c r="K12" s="121">
        <v>16</v>
      </c>
      <c r="L12" s="122">
        <v>19.587802197802198</v>
      </c>
      <c r="M12" s="57">
        <v>17</v>
      </c>
      <c r="N12" s="219">
        <v>12</v>
      </c>
      <c r="O12" s="125"/>
      <c r="P12" s="214"/>
      <c r="Q12" s="243"/>
    </row>
    <row r="13" spans="1:17" s="126" customFormat="1" ht="21.75" customHeight="1">
      <c r="A13" s="40" t="str">
        <f>'1 Adult Part'!A14</f>
        <v>Greater Lowell</v>
      </c>
      <c r="B13" s="80">
        <v>129</v>
      </c>
      <c r="C13" s="129">
        <v>71</v>
      </c>
      <c r="D13" s="70">
        <f t="shared" si="0"/>
        <v>0.5503875968992248</v>
      </c>
      <c r="E13" s="60">
        <v>111</v>
      </c>
      <c r="F13" s="216">
        <v>62</v>
      </c>
      <c r="G13" s="127">
        <f t="shared" si="3"/>
        <v>0.5585585585585585</v>
      </c>
      <c r="H13" s="217">
        <v>0</v>
      </c>
      <c r="I13" s="218">
        <f t="shared" si="1"/>
        <v>0.8604651162790697</v>
      </c>
      <c r="J13" s="70">
        <f t="shared" si="2"/>
        <v>0.8732394366197183</v>
      </c>
      <c r="K13" s="121">
        <v>21</v>
      </c>
      <c r="L13" s="122">
        <v>29.64833591811415</v>
      </c>
      <c r="M13" s="57">
        <v>61</v>
      </c>
      <c r="N13" s="219">
        <v>52</v>
      </c>
      <c r="O13" s="125"/>
      <c r="P13" s="214"/>
      <c r="Q13" s="243"/>
    </row>
    <row r="14" spans="1:17" s="126" customFormat="1" ht="21.75" customHeight="1">
      <c r="A14" s="40" t="str">
        <f>'1 Adult Part'!A15</f>
        <v>Greater New Bedford</v>
      </c>
      <c r="B14" s="220">
        <v>80</v>
      </c>
      <c r="C14" s="129">
        <v>37</v>
      </c>
      <c r="D14" s="70">
        <f t="shared" si="0"/>
        <v>0.4625</v>
      </c>
      <c r="E14" s="77">
        <v>64</v>
      </c>
      <c r="F14" s="216">
        <v>26</v>
      </c>
      <c r="G14" s="70">
        <f t="shared" si="3"/>
        <v>0.40625</v>
      </c>
      <c r="H14" s="221">
        <v>0</v>
      </c>
      <c r="I14" s="218">
        <f t="shared" si="1"/>
        <v>0.8</v>
      </c>
      <c r="J14" s="70">
        <f t="shared" si="2"/>
        <v>0.7027027027027027</v>
      </c>
      <c r="K14" s="121">
        <v>15.55</v>
      </c>
      <c r="L14" s="122">
        <v>25.03111439842209</v>
      </c>
      <c r="M14" s="57">
        <v>43</v>
      </c>
      <c r="N14" s="219">
        <v>19</v>
      </c>
      <c r="O14" s="125"/>
      <c r="P14" s="214"/>
      <c r="Q14" s="243"/>
    </row>
    <row r="15" spans="1:17" s="126" customFormat="1" ht="21.75" customHeight="1">
      <c r="A15" s="40" t="str">
        <f>'1 Adult Part'!A16</f>
        <v>Hampden</v>
      </c>
      <c r="B15" s="80">
        <v>200</v>
      </c>
      <c r="C15" s="129">
        <v>70</v>
      </c>
      <c r="D15" s="70">
        <f t="shared" si="0"/>
        <v>0.35</v>
      </c>
      <c r="E15" s="60">
        <v>170</v>
      </c>
      <c r="F15" s="216">
        <v>40</v>
      </c>
      <c r="G15" s="70">
        <f t="shared" si="3"/>
        <v>0.23529411764705882</v>
      </c>
      <c r="H15" s="221">
        <v>1</v>
      </c>
      <c r="I15" s="218">
        <f t="shared" si="1"/>
        <v>0.85</v>
      </c>
      <c r="J15" s="70">
        <f t="shared" si="2"/>
        <v>0.5797101449275363</v>
      </c>
      <c r="K15" s="121">
        <v>15.79</v>
      </c>
      <c r="L15" s="122">
        <v>17.51357051282051</v>
      </c>
      <c r="M15" s="57">
        <v>83</v>
      </c>
      <c r="N15" s="219">
        <v>55</v>
      </c>
      <c r="O15" s="125"/>
      <c r="P15" s="214"/>
      <c r="Q15" s="243"/>
    </row>
    <row r="16" spans="1:17" s="126" customFormat="1" ht="21.75" customHeight="1">
      <c r="A16" s="40" t="str">
        <f>'1 Adult Part'!A17</f>
        <v>Merrimack Valley</v>
      </c>
      <c r="B16" s="80">
        <v>116</v>
      </c>
      <c r="C16" s="129">
        <v>62</v>
      </c>
      <c r="D16" s="70">
        <f t="shared" si="0"/>
        <v>0.5344827586206896</v>
      </c>
      <c r="E16" s="60">
        <v>81</v>
      </c>
      <c r="F16" s="216">
        <v>35</v>
      </c>
      <c r="G16" s="70">
        <f t="shared" si="3"/>
        <v>0.43209876543209874</v>
      </c>
      <c r="H16" s="221">
        <v>0</v>
      </c>
      <c r="I16" s="218">
        <f t="shared" si="1"/>
        <v>0.6982758620689655</v>
      </c>
      <c r="J16" s="70">
        <f t="shared" si="2"/>
        <v>0.5645161290322581</v>
      </c>
      <c r="K16" s="121">
        <v>21</v>
      </c>
      <c r="L16" s="122">
        <v>21.540472527472524</v>
      </c>
      <c r="M16" s="57">
        <v>99</v>
      </c>
      <c r="N16" s="219">
        <v>73</v>
      </c>
      <c r="O16" s="125"/>
      <c r="P16" s="214"/>
      <c r="Q16" s="243"/>
    </row>
    <row r="17" spans="1:17" s="126" customFormat="1" ht="21.75" customHeight="1">
      <c r="A17" s="40" t="str">
        <f>'1 Adult Part'!A18</f>
        <v>Metro North</v>
      </c>
      <c r="B17" s="80">
        <v>218</v>
      </c>
      <c r="C17" s="129">
        <v>117</v>
      </c>
      <c r="D17" s="70">
        <f t="shared" si="0"/>
        <v>0.536697247706422</v>
      </c>
      <c r="E17" s="60">
        <v>187</v>
      </c>
      <c r="F17" s="216">
        <v>55</v>
      </c>
      <c r="G17" s="70">
        <f t="shared" si="3"/>
        <v>0.29411764705882354</v>
      </c>
      <c r="H17" s="221">
        <v>1</v>
      </c>
      <c r="I17" s="218">
        <f t="shared" si="1"/>
        <v>0.8577981651376146</v>
      </c>
      <c r="J17" s="70">
        <f t="shared" si="2"/>
        <v>0.47413793103448276</v>
      </c>
      <c r="K17" s="121">
        <v>21</v>
      </c>
      <c r="L17" s="122">
        <v>41.136226107226115</v>
      </c>
      <c r="M17" s="57">
        <v>46</v>
      </c>
      <c r="N17" s="219">
        <v>63</v>
      </c>
      <c r="O17" s="125"/>
      <c r="P17" s="214"/>
      <c r="Q17" s="243"/>
    </row>
    <row r="18" spans="1:17" s="126" customFormat="1" ht="21.75" customHeight="1">
      <c r="A18" s="40" t="str">
        <f>'1 Adult Part'!A19</f>
        <v>Metro South/West</v>
      </c>
      <c r="B18" s="80">
        <v>300</v>
      </c>
      <c r="C18" s="129">
        <v>94</v>
      </c>
      <c r="D18" s="70">
        <f t="shared" si="0"/>
        <v>0.31333333333333335</v>
      </c>
      <c r="E18" s="60">
        <v>258</v>
      </c>
      <c r="F18" s="216">
        <v>73</v>
      </c>
      <c r="G18" s="70">
        <f t="shared" si="3"/>
        <v>0.28294573643410853</v>
      </c>
      <c r="H18" s="221">
        <v>1</v>
      </c>
      <c r="I18" s="218">
        <f t="shared" si="1"/>
        <v>0.86</v>
      </c>
      <c r="J18" s="70">
        <f t="shared" si="2"/>
        <v>0.7849462365591398</v>
      </c>
      <c r="K18" s="121">
        <v>31.25</v>
      </c>
      <c r="L18" s="122">
        <v>48.7357121616809</v>
      </c>
      <c r="M18" s="57">
        <v>30</v>
      </c>
      <c r="N18" s="219">
        <v>25</v>
      </c>
      <c r="O18" s="125"/>
      <c r="P18" s="214"/>
      <c r="Q18" s="243"/>
    </row>
    <row r="19" spans="1:17" s="126" customFormat="1" ht="21.75" customHeight="1">
      <c r="A19" s="40" t="str">
        <f>'1 Adult Part'!A20</f>
        <v>North Central</v>
      </c>
      <c r="B19" s="80">
        <v>44</v>
      </c>
      <c r="C19" s="129">
        <v>13</v>
      </c>
      <c r="D19" s="70">
        <f t="shared" si="0"/>
        <v>0.29545454545454547</v>
      </c>
      <c r="E19" s="60">
        <v>38</v>
      </c>
      <c r="F19" s="216">
        <v>11</v>
      </c>
      <c r="G19" s="59">
        <f t="shared" si="3"/>
        <v>0.2894736842105263</v>
      </c>
      <c r="H19" s="211">
        <v>0</v>
      </c>
      <c r="I19" s="218">
        <f t="shared" si="1"/>
        <v>0.8636363636363636</v>
      </c>
      <c r="J19" s="70">
        <f t="shared" si="2"/>
        <v>0.8461538461538461</v>
      </c>
      <c r="K19" s="121">
        <v>17</v>
      </c>
      <c r="L19" s="122">
        <v>21.497377622377627</v>
      </c>
      <c r="M19" s="57">
        <v>31</v>
      </c>
      <c r="N19" s="219">
        <v>23</v>
      </c>
      <c r="O19" s="125"/>
      <c r="P19" s="214"/>
      <c r="Q19" s="243"/>
    </row>
    <row r="20" spans="1:17" s="126" customFormat="1" ht="21.75" customHeight="1">
      <c r="A20" s="40" t="str">
        <f>'1 Adult Part'!A21</f>
        <v>North Shore</v>
      </c>
      <c r="B20" s="80">
        <v>98</v>
      </c>
      <c r="C20" s="129">
        <v>38</v>
      </c>
      <c r="D20" s="70">
        <f t="shared" si="0"/>
        <v>0.3877551020408163</v>
      </c>
      <c r="E20" s="60">
        <v>84</v>
      </c>
      <c r="F20" s="216">
        <v>28</v>
      </c>
      <c r="G20" s="59">
        <f t="shared" si="3"/>
        <v>0.3333333333333333</v>
      </c>
      <c r="H20" s="211">
        <v>2</v>
      </c>
      <c r="I20" s="218">
        <f t="shared" si="1"/>
        <v>0.8571428571428571</v>
      </c>
      <c r="J20" s="70">
        <f t="shared" si="2"/>
        <v>0.7777777777777778</v>
      </c>
      <c r="K20" s="121">
        <v>13</v>
      </c>
      <c r="L20" s="122">
        <v>31.93423782298782</v>
      </c>
      <c r="M20" s="57">
        <v>165</v>
      </c>
      <c r="N20" s="219">
        <v>68</v>
      </c>
      <c r="O20" s="125"/>
      <c r="P20" s="214"/>
      <c r="Q20" s="243"/>
    </row>
    <row r="21" spans="1:17" s="126" customFormat="1" ht="21.75" customHeight="1" thickBot="1">
      <c r="A21" s="82" t="str">
        <f>'1 Adult Part'!A22</f>
        <v>South Shore</v>
      </c>
      <c r="B21" s="223">
        <v>73</v>
      </c>
      <c r="C21" s="140">
        <v>19</v>
      </c>
      <c r="D21" s="84">
        <f t="shared" si="0"/>
        <v>0.2602739726027397</v>
      </c>
      <c r="E21" s="79">
        <v>63</v>
      </c>
      <c r="F21" s="224">
        <v>15</v>
      </c>
      <c r="G21" s="127">
        <f t="shared" si="3"/>
        <v>0.23809523809523808</v>
      </c>
      <c r="H21" s="217">
        <v>0</v>
      </c>
      <c r="I21" s="218">
        <f t="shared" si="1"/>
        <v>0.863013698630137</v>
      </c>
      <c r="J21" s="137">
        <f t="shared" si="2"/>
        <v>0.7894736842105263</v>
      </c>
      <c r="K21" s="121">
        <v>24.02</v>
      </c>
      <c r="L21" s="142">
        <v>42.67243589743589</v>
      </c>
      <c r="M21" s="225">
        <v>45</v>
      </c>
      <c r="N21" s="226">
        <v>27</v>
      </c>
      <c r="O21" s="125"/>
      <c r="P21" s="214"/>
      <c r="Q21" s="243"/>
    </row>
    <row r="22" spans="1:17" s="126" customFormat="1" ht="21.75" customHeight="1" thickBot="1">
      <c r="A22" s="227" t="s">
        <v>9</v>
      </c>
      <c r="B22" s="228">
        <f>SUM(B6:B21)</f>
        <v>2006</v>
      </c>
      <c r="C22" s="146">
        <f>SUM(C6:C21)</f>
        <v>837</v>
      </c>
      <c r="D22" s="147">
        <f t="shared" si="0"/>
        <v>0.4172482552342971</v>
      </c>
      <c r="E22" s="96">
        <f>SUM(E6:E21)</f>
        <v>1687</v>
      </c>
      <c r="F22" s="229">
        <f>SUM(F6:F21)</f>
        <v>582</v>
      </c>
      <c r="G22" s="147">
        <f t="shared" si="3"/>
        <v>0.34499110847658565</v>
      </c>
      <c r="H22" s="230">
        <f>SUM(H6:H21)</f>
        <v>16</v>
      </c>
      <c r="I22" s="231">
        <f t="shared" si="1"/>
        <v>0.8409770687936191</v>
      </c>
      <c r="J22" s="147">
        <f t="shared" si="2"/>
        <v>0.7088915956151035</v>
      </c>
      <c r="K22" s="150">
        <v>19.715263768115943</v>
      </c>
      <c r="L22" s="151">
        <v>29.36838945112824</v>
      </c>
      <c r="M22" s="232">
        <f>SUM(M6:M21)</f>
        <v>943</v>
      </c>
      <c r="N22" s="233">
        <f>SUM(N6:N21)</f>
        <v>755</v>
      </c>
      <c r="O22" s="125"/>
      <c r="P22" s="214"/>
      <c r="Q22" s="245"/>
    </row>
    <row r="23" spans="1:15" ht="18.75" customHeight="1">
      <c r="A23" s="106" t="str">
        <f>'2 Adult Exits'!A23</f>
        <v>Entered Employments include:  unsubsidized employment; military; and apprenticeship.</v>
      </c>
      <c r="B23" s="107"/>
      <c r="C23" s="106"/>
      <c r="D23" s="157"/>
      <c r="E23" s="156"/>
      <c r="F23" s="156"/>
      <c r="G23" s="106"/>
      <c r="H23" s="106"/>
      <c r="I23" s="106"/>
      <c r="J23" s="106"/>
      <c r="K23" s="106"/>
      <c r="L23" s="157"/>
      <c r="M23" s="106"/>
      <c r="N23" s="106"/>
      <c r="O23" s="105"/>
    </row>
    <row r="24" spans="1:15" ht="18" customHeight="1">
      <c r="A24" s="106" t="str">
        <f>'2 Adult Exits'!A24</f>
        <v>   Exclusions: Exiters who leave the program for medical reasons or who are institutionalized are not counted in Entered Employment rate.</v>
      </c>
      <c r="B24" s="107"/>
      <c r="C24" s="106"/>
      <c r="D24" s="157"/>
      <c r="E24" s="156"/>
      <c r="F24" s="156"/>
      <c r="G24" s="106"/>
      <c r="H24" s="106"/>
      <c r="I24" s="106"/>
      <c r="J24" s="106"/>
      <c r="K24" s="106"/>
      <c r="L24" s="157"/>
      <c r="M24" s="106"/>
      <c r="N24" s="106"/>
      <c r="O24" s="105"/>
    </row>
    <row r="25" spans="1:15" ht="17.25" customHeight="1">
      <c r="A25" s="302"/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105"/>
    </row>
    <row r="26" spans="1:14" ht="12.75">
      <c r="A26" s="29"/>
      <c r="B26" s="108"/>
      <c r="C26" s="29"/>
      <c r="D26" s="163"/>
      <c r="E26" s="162"/>
      <c r="F26" s="162"/>
      <c r="G26" s="29"/>
      <c r="H26" s="29"/>
      <c r="I26" s="29"/>
      <c r="J26" s="29"/>
      <c r="K26" s="29"/>
      <c r="L26" s="163"/>
      <c r="M26" s="29"/>
      <c r="N26" s="29"/>
    </row>
    <row r="27" ht="12.75">
      <c r="L27" s="234"/>
    </row>
    <row r="28" spans="11:12" ht="12.75">
      <c r="K28" s="29"/>
      <c r="L28" s="105"/>
    </row>
  </sheetData>
  <sheetProtection/>
  <mergeCells count="10">
    <mergeCell ref="A2:N2"/>
    <mergeCell ref="A25:N25"/>
    <mergeCell ref="A1:N1"/>
    <mergeCell ref="I4:J4"/>
    <mergeCell ref="E4:G4"/>
    <mergeCell ref="K4:L4"/>
    <mergeCell ref="M4:N4"/>
    <mergeCell ref="B4:D4"/>
    <mergeCell ref="A3:N3"/>
    <mergeCell ref="A4:A5"/>
  </mergeCells>
  <printOptions horizontalCentered="1" verticalCentered="1"/>
  <pageMargins left="0.49" right="0.5" top="1" bottom="0.57" header="0.17" footer="0.13"/>
  <pageSetup fitToHeight="1" fitToWidth="1" horizontalDpi="600" verticalDpi="600" orientation="landscape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2"/>
  <sheetViews>
    <sheetView zoomScalePageLayoutView="0" workbookViewId="0" topLeftCell="A4">
      <selection activeCell="A24" sqref="A24"/>
    </sheetView>
  </sheetViews>
  <sheetFormatPr defaultColWidth="9.140625" defaultRowHeight="12.75"/>
  <cols>
    <col min="1" max="1" width="19.421875" style="3" customWidth="1"/>
    <col min="2" max="2" width="8.00390625" style="3" customWidth="1"/>
    <col min="3" max="3" width="7.421875" style="3" customWidth="1"/>
    <col min="4" max="4" width="10.140625" style="3" customWidth="1"/>
    <col min="5" max="5" width="9.8515625" style="3" customWidth="1"/>
    <col min="6" max="7" width="9.7109375" style="3" customWidth="1"/>
    <col min="8" max="8" width="7.57421875" style="3" customWidth="1"/>
    <col min="9" max="9" width="9.140625" style="3" customWidth="1"/>
    <col min="10" max="10" width="9.00390625" style="3" customWidth="1"/>
    <col min="11" max="11" width="9.140625" style="3" customWidth="1"/>
    <col min="12" max="12" width="8.7109375" style="3" customWidth="1"/>
    <col min="13" max="13" width="7.7109375" style="3" customWidth="1"/>
    <col min="14" max="14" width="8.57421875" style="3" customWidth="1"/>
    <col min="15" max="16" width="9.140625" style="3" customWidth="1"/>
    <col min="17" max="17" width="8.8515625" style="3" customWidth="1"/>
    <col min="18" max="16384" width="9.140625" style="3" customWidth="1"/>
  </cols>
  <sheetData>
    <row r="1" spans="1:29" s="32" customFormat="1" ht="19.5" customHeight="1">
      <c r="A1" s="261" t="str">
        <f>+'1 Adult Part'!A1:O1</f>
        <v>TAB 6 - WIOA TITLE I PARTICIPANT SUMMARIES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5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3"/>
      <c r="AC1" s="3"/>
    </row>
    <row r="2" spans="1:29" s="32" customFormat="1" ht="19.5" customHeight="1">
      <c r="A2" s="264" t="str">
        <f>'1 Adult Part'!$A$2</f>
        <v>FY19 QUARTER ENDING DECEMBER 31, 2018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01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3"/>
      <c r="AC2" s="3"/>
    </row>
    <row r="3" spans="1:29" s="32" customFormat="1" ht="19.5" customHeight="1" thickBot="1">
      <c r="A3" s="267" t="s">
        <v>34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3"/>
      <c r="AC3" s="3"/>
    </row>
    <row r="4" spans="1:27" ht="16.5" customHeight="1">
      <c r="A4" s="235"/>
      <c r="B4" s="312" t="str">
        <f>'3 Adult Characteristics'!$B$4</f>
        <v>Percentage of Total Participants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4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27" ht="51.75" customHeight="1" thickBot="1">
      <c r="A5" s="236" t="s">
        <v>79</v>
      </c>
      <c r="B5" s="237" t="s">
        <v>12</v>
      </c>
      <c r="C5" s="170" t="s">
        <v>60</v>
      </c>
      <c r="D5" s="170" t="s">
        <v>13</v>
      </c>
      <c r="E5" s="170" t="s">
        <v>58</v>
      </c>
      <c r="F5" s="170" t="s">
        <v>59</v>
      </c>
      <c r="G5" s="170" t="s">
        <v>14</v>
      </c>
      <c r="H5" s="171" t="s">
        <v>15</v>
      </c>
      <c r="I5" s="170" t="s">
        <v>21</v>
      </c>
      <c r="J5" s="170" t="s">
        <v>16</v>
      </c>
      <c r="K5" s="170" t="s">
        <v>68</v>
      </c>
      <c r="L5" s="170" t="s">
        <v>17</v>
      </c>
      <c r="M5" s="38" t="s">
        <v>18</v>
      </c>
      <c r="N5" s="172" t="s">
        <v>19</v>
      </c>
      <c r="O5" s="29"/>
      <c r="P5" s="29"/>
      <c r="Q5" s="173"/>
      <c r="R5" s="173"/>
      <c r="S5" s="29"/>
      <c r="T5" s="29"/>
      <c r="U5" s="29"/>
      <c r="V5" s="29"/>
      <c r="W5" s="29"/>
      <c r="X5" s="29"/>
      <c r="Y5" s="29"/>
      <c r="Z5" s="29"/>
      <c r="AA5" s="29"/>
    </row>
    <row r="6" spans="1:29" s="55" customFormat="1" ht="21.75" customHeight="1">
      <c r="A6" s="40" t="str">
        <f>'1 Adult Part'!A7</f>
        <v>Berkshire</v>
      </c>
      <c r="B6" s="174">
        <v>58.97435897435898</v>
      </c>
      <c r="C6" s="175">
        <v>51.28205128205128</v>
      </c>
      <c r="D6" s="176">
        <v>7.6923076923076925</v>
      </c>
      <c r="E6" s="175">
        <v>0</v>
      </c>
      <c r="F6" s="175">
        <v>5.128205128205128</v>
      </c>
      <c r="G6" s="176">
        <v>5.128205128205128</v>
      </c>
      <c r="H6" s="175">
        <v>0</v>
      </c>
      <c r="I6" s="176">
        <v>94.87179487179486</v>
      </c>
      <c r="J6" s="175">
        <v>0</v>
      </c>
      <c r="K6" s="176">
        <v>0</v>
      </c>
      <c r="L6" s="176">
        <v>0</v>
      </c>
      <c r="M6" s="177">
        <v>5.128205128205128</v>
      </c>
      <c r="N6" s="238">
        <v>10.256410256410255</v>
      </c>
      <c r="O6" s="179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3"/>
      <c r="AC6" s="3"/>
    </row>
    <row r="7" spans="1:29" s="55" customFormat="1" ht="21.75" customHeight="1">
      <c r="A7" s="56" t="str">
        <f>'1 Adult Part'!A8</f>
        <v>Boston</v>
      </c>
      <c r="B7" s="181">
        <v>59.09090909090909</v>
      </c>
      <c r="C7" s="182">
        <v>25.454545454545453</v>
      </c>
      <c r="D7" s="183">
        <v>18.181818181818183</v>
      </c>
      <c r="E7" s="182">
        <v>40</v>
      </c>
      <c r="F7" s="182">
        <v>7.2727272727272725</v>
      </c>
      <c r="G7" s="183">
        <v>3.6363636363636362</v>
      </c>
      <c r="H7" s="182">
        <v>1.8181818181818181</v>
      </c>
      <c r="I7" s="183">
        <v>94.54545454545455</v>
      </c>
      <c r="J7" s="182">
        <v>0</v>
      </c>
      <c r="K7" s="183">
        <v>39.09090909090909</v>
      </c>
      <c r="L7" s="183">
        <v>2.7272727272727275</v>
      </c>
      <c r="M7" s="184">
        <v>2.7272727272727275</v>
      </c>
      <c r="N7" s="239">
        <v>10.90909090909091</v>
      </c>
      <c r="O7" s="179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3"/>
      <c r="AC7" s="3"/>
    </row>
    <row r="8" spans="1:29" s="55" customFormat="1" ht="21.75" customHeight="1">
      <c r="A8" s="40" t="str">
        <f>'1 Adult Part'!A9</f>
        <v>Bristol</v>
      </c>
      <c r="B8" s="186">
        <v>47.111111111111114</v>
      </c>
      <c r="C8" s="187">
        <v>44</v>
      </c>
      <c r="D8" s="188">
        <v>5.333333333333334</v>
      </c>
      <c r="E8" s="187">
        <v>8.444444444444445</v>
      </c>
      <c r="F8" s="187">
        <v>6.666666666666666</v>
      </c>
      <c r="G8" s="188">
        <v>2.2222222222222223</v>
      </c>
      <c r="H8" s="187">
        <v>12.444444444444443</v>
      </c>
      <c r="I8" s="188">
        <v>98.22222222222223</v>
      </c>
      <c r="J8" s="187">
        <v>2.666666666666667</v>
      </c>
      <c r="K8" s="188">
        <v>16.444444444444443</v>
      </c>
      <c r="L8" s="188">
        <v>0.4444444444444444</v>
      </c>
      <c r="M8" s="189">
        <v>6.666666666666666</v>
      </c>
      <c r="N8" s="240">
        <v>9.333333333333334</v>
      </c>
      <c r="O8" s="179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3"/>
      <c r="AC8" s="3"/>
    </row>
    <row r="9" spans="1:29" s="55" customFormat="1" ht="21.75" customHeight="1">
      <c r="A9" s="40" t="str">
        <f>'1 Adult Part'!A10</f>
        <v>Brockton</v>
      </c>
      <c r="B9" s="186">
        <v>44.897959183673464</v>
      </c>
      <c r="C9" s="187">
        <v>50.34013605442178</v>
      </c>
      <c r="D9" s="188">
        <v>4.081632653061225</v>
      </c>
      <c r="E9" s="187">
        <v>41.496598639455776</v>
      </c>
      <c r="F9" s="187">
        <v>2.0408163265306123</v>
      </c>
      <c r="G9" s="188">
        <v>2.0408163265306123</v>
      </c>
      <c r="H9" s="187">
        <v>8.16326530612245</v>
      </c>
      <c r="I9" s="188">
        <v>100</v>
      </c>
      <c r="J9" s="187">
        <v>0.6802721088435374</v>
      </c>
      <c r="K9" s="188">
        <v>24.489795918367346</v>
      </c>
      <c r="L9" s="188">
        <v>0</v>
      </c>
      <c r="M9" s="189">
        <v>1.3605442176870748</v>
      </c>
      <c r="N9" s="240">
        <v>10.884353741496598</v>
      </c>
      <c r="O9" s="179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3"/>
      <c r="AC9" s="3"/>
    </row>
    <row r="10" spans="1:29" s="55" customFormat="1" ht="21.75" customHeight="1">
      <c r="A10" s="40" t="str">
        <f>'1 Adult Part'!A11</f>
        <v>Cape &amp; Islands</v>
      </c>
      <c r="B10" s="186">
        <v>73.49397590361446</v>
      </c>
      <c r="C10" s="187">
        <v>56.626506024096386</v>
      </c>
      <c r="D10" s="188">
        <v>6.024096385542168</v>
      </c>
      <c r="E10" s="187">
        <v>7.228915662650602</v>
      </c>
      <c r="F10" s="187">
        <v>2.4096385542168677</v>
      </c>
      <c r="G10" s="188">
        <v>2.4096385542168677</v>
      </c>
      <c r="H10" s="187">
        <v>1.2048192771084338</v>
      </c>
      <c r="I10" s="188">
        <v>98.79518072289156</v>
      </c>
      <c r="J10" s="187">
        <v>0</v>
      </c>
      <c r="K10" s="188">
        <v>0</v>
      </c>
      <c r="L10" s="188">
        <v>0</v>
      </c>
      <c r="M10" s="189">
        <v>0</v>
      </c>
      <c r="N10" s="240">
        <v>10.843373493975903</v>
      </c>
      <c r="O10" s="179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3"/>
      <c r="AC10" s="3"/>
    </row>
    <row r="11" spans="1:29" s="55" customFormat="1" ht="21.75" customHeight="1">
      <c r="A11" s="40" t="str">
        <f>'1 Adult Part'!A12</f>
        <v>Central Mass</v>
      </c>
      <c r="B11" s="186">
        <v>43.77880184331797</v>
      </c>
      <c r="C11" s="187">
        <v>31.336405529953918</v>
      </c>
      <c r="D11" s="188">
        <v>11.981566820276498</v>
      </c>
      <c r="E11" s="187">
        <v>8.294930875576036</v>
      </c>
      <c r="F11" s="187">
        <v>3.686635944700461</v>
      </c>
      <c r="G11" s="188">
        <v>6.912442396313364</v>
      </c>
      <c r="H11" s="187">
        <v>0</v>
      </c>
      <c r="I11" s="188">
        <v>98.15668202764977</v>
      </c>
      <c r="J11" s="187">
        <v>0</v>
      </c>
      <c r="K11" s="188">
        <v>4.608294930875576</v>
      </c>
      <c r="L11" s="188">
        <v>0.4608294930875576</v>
      </c>
      <c r="M11" s="189">
        <v>11.52073732718894</v>
      </c>
      <c r="N11" s="240">
        <v>10.138248847926267</v>
      </c>
      <c r="O11" s="179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3"/>
      <c r="AC11" s="3"/>
    </row>
    <row r="12" spans="1:29" s="55" customFormat="1" ht="21.75" customHeight="1">
      <c r="A12" s="40" t="str">
        <f>'1 Adult Part'!A13</f>
        <v>Franklin Hampshire</v>
      </c>
      <c r="B12" s="186">
        <v>41.86046511627907</v>
      </c>
      <c r="C12" s="187">
        <v>37.20930232558139</v>
      </c>
      <c r="D12" s="188">
        <v>4.651162790697674</v>
      </c>
      <c r="E12" s="187">
        <v>2.325581395348837</v>
      </c>
      <c r="F12" s="187">
        <v>2.325581395348837</v>
      </c>
      <c r="G12" s="188">
        <v>4.651162790697674</v>
      </c>
      <c r="H12" s="187">
        <v>0</v>
      </c>
      <c r="I12" s="188">
        <v>97.67441860465117</v>
      </c>
      <c r="J12" s="187">
        <v>0</v>
      </c>
      <c r="K12" s="188">
        <v>0</v>
      </c>
      <c r="L12" s="188">
        <v>0</v>
      </c>
      <c r="M12" s="189">
        <v>4.651162790697674</v>
      </c>
      <c r="N12" s="240">
        <v>11.627906976744187</v>
      </c>
      <c r="O12" s="179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3"/>
      <c r="AC12" s="3"/>
    </row>
    <row r="13" spans="1:29" s="55" customFormat="1" ht="21.75" customHeight="1">
      <c r="A13" s="40" t="str">
        <f>'1 Adult Part'!A14</f>
        <v>Greater Lowell</v>
      </c>
      <c r="B13" s="186">
        <v>52.287581699346404</v>
      </c>
      <c r="C13" s="187">
        <v>33.333333333333336</v>
      </c>
      <c r="D13" s="188">
        <v>6.5359477124183005</v>
      </c>
      <c r="E13" s="187">
        <v>1.9607843137254903</v>
      </c>
      <c r="F13" s="187">
        <v>32.6797385620915</v>
      </c>
      <c r="G13" s="188">
        <v>5.22875816993464</v>
      </c>
      <c r="H13" s="187">
        <v>8.49673202614379</v>
      </c>
      <c r="I13" s="188">
        <v>98.69281045751633</v>
      </c>
      <c r="J13" s="187">
        <v>0</v>
      </c>
      <c r="K13" s="188">
        <v>31.372549019607845</v>
      </c>
      <c r="L13" s="188">
        <v>0</v>
      </c>
      <c r="M13" s="189">
        <v>3.2679738562091503</v>
      </c>
      <c r="N13" s="240">
        <v>14.379084967320262</v>
      </c>
      <c r="O13" s="179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3"/>
      <c r="AC13" s="3"/>
    </row>
    <row r="14" spans="1:29" s="55" customFormat="1" ht="21.75" customHeight="1">
      <c r="A14" s="40" t="str">
        <f>'1 Adult Part'!A15</f>
        <v>Greater New Bedford</v>
      </c>
      <c r="B14" s="186">
        <v>55.29411764705882</v>
      </c>
      <c r="C14" s="187">
        <v>25.882352941176467</v>
      </c>
      <c r="D14" s="188">
        <v>22.35294117647059</v>
      </c>
      <c r="E14" s="187">
        <v>8.235294117647058</v>
      </c>
      <c r="F14" s="187">
        <v>0</v>
      </c>
      <c r="G14" s="188">
        <v>3.5294117647058822</v>
      </c>
      <c r="H14" s="187">
        <v>20</v>
      </c>
      <c r="I14" s="188">
        <v>98.8235294117647</v>
      </c>
      <c r="J14" s="187">
        <v>1.1764705882352942</v>
      </c>
      <c r="K14" s="188">
        <v>7.0588235294117645</v>
      </c>
      <c r="L14" s="188">
        <v>0</v>
      </c>
      <c r="M14" s="189">
        <v>2.3529411764705883</v>
      </c>
      <c r="N14" s="240">
        <v>34.11764705882353</v>
      </c>
      <c r="O14" s="179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3"/>
      <c r="AC14" s="3"/>
    </row>
    <row r="15" spans="1:29" s="55" customFormat="1" ht="21.75" customHeight="1">
      <c r="A15" s="40" t="str">
        <f>'1 Adult Part'!A16</f>
        <v>Hampden</v>
      </c>
      <c r="B15" s="186">
        <v>53.005464480874316</v>
      </c>
      <c r="C15" s="187">
        <v>24.043715846994537</v>
      </c>
      <c r="D15" s="188">
        <v>24.043715846994537</v>
      </c>
      <c r="E15" s="187">
        <v>16.39344262295082</v>
      </c>
      <c r="F15" s="187">
        <v>4.918032786885246</v>
      </c>
      <c r="G15" s="188">
        <v>3.825136612021858</v>
      </c>
      <c r="H15" s="187">
        <v>2.7322404371584703</v>
      </c>
      <c r="I15" s="188">
        <v>95.08196721311475</v>
      </c>
      <c r="J15" s="187">
        <v>1.639344262295082</v>
      </c>
      <c r="K15" s="188">
        <v>45.3551912568306</v>
      </c>
      <c r="L15" s="188">
        <v>2.7322404371584703</v>
      </c>
      <c r="M15" s="189">
        <v>6.010928961748634</v>
      </c>
      <c r="N15" s="240">
        <v>18.579234972677597</v>
      </c>
      <c r="O15" s="179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3"/>
      <c r="AC15" s="3"/>
    </row>
    <row r="16" spans="1:29" s="55" customFormat="1" ht="21.75" customHeight="1">
      <c r="A16" s="40" t="str">
        <f>'1 Adult Part'!A17</f>
        <v>Merrimack Valley</v>
      </c>
      <c r="B16" s="186">
        <v>49.056603773584904</v>
      </c>
      <c r="C16" s="187">
        <v>51.57232704402516</v>
      </c>
      <c r="D16" s="188">
        <v>52.83018867924528</v>
      </c>
      <c r="E16" s="187">
        <v>2.5157232704402515</v>
      </c>
      <c r="F16" s="187">
        <v>6.918238993710691</v>
      </c>
      <c r="G16" s="188">
        <v>0.6289308176100629</v>
      </c>
      <c r="H16" s="187">
        <v>16.352201257861637</v>
      </c>
      <c r="I16" s="188">
        <v>97.48427672955975</v>
      </c>
      <c r="J16" s="187">
        <v>24.528301886792452</v>
      </c>
      <c r="K16" s="188">
        <v>30.81761006289308</v>
      </c>
      <c r="L16" s="188">
        <v>0</v>
      </c>
      <c r="M16" s="189">
        <v>1.2578616352201257</v>
      </c>
      <c r="N16" s="240">
        <v>11.949685534591195</v>
      </c>
      <c r="O16" s="179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3"/>
      <c r="AC16" s="3"/>
    </row>
    <row r="17" spans="1:29" s="55" customFormat="1" ht="21.75" customHeight="1">
      <c r="A17" s="40" t="str">
        <f>'1 Adult Part'!A18</f>
        <v>Metro North</v>
      </c>
      <c r="B17" s="186">
        <v>49.814126394052046</v>
      </c>
      <c r="C17" s="187">
        <v>47.58364312267658</v>
      </c>
      <c r="D17" s="188">
        <v>10.037174721189592</v>
      </c>
      <c r="E17" s="187">
        <v>11.524163568773233</v>
      </c>
      <c r="F17" s="187">
        <v>7.063197026022305</v>
      </c>
      <c r="G17" s="188">
        <v>3.717472118959108</v>
      </c>
      <c r="H17" s="187">
        <v>2.2304832713754648</v>
      </c>
      <c r="I17" s="188">
        <v>95.16728624535315</v>
      </c>
      <c r="J17" s="187">
        <v>1.1152416356877324</v>
      </c>
      <c r="K17" s="188">
        <v>10.780669144981411</v>
      </c>
      <c r="L17" s="188">
        <v>0.7434944237918215</v>
      </c>
      <c r="M17" s="189">
        <v>5.947955390334572</v>
      </c>
      <c r="N17" s="240">
        <v>7.806691449814126</v>
      </c>
      <c r="O17" s="179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3"/>
      <c r="AC17" s="3"/>
    </row>
    <row r="18" spans="1:29" s="55" customFormat="1" ht="21.75" customHeight="1">
      <c r="A18" s="40" t="str">
        <f>'1 Adult Part'!A19</f>
        <v>Metro South/West</v>
      </c>
      <c r="B18" s="186">
        <v>46.18320610687023</v>
      </c>
      <c r="C18" s="187">
        <v>43.89312977099237</v>
      </c>
      <c r="D18" s="188">
        <v>6.106870229007634</v>
      </c>
      <c r="E18" s="187">
        <v>7.251908396946565</v>
      </c>
      <c r="F18" s="187">
        <v>9.923664122137405</v>
      </c>
      <c r="G18" s="188">
        <v>3.053435114503817</v>
      </c>
      <c r="H18" s="187">
        <v>0.7633587786259542</v>
      </c>
      <c r="I18" s="188">
        <v>95.80152671755724</v>
      </c>
      <c r="J18" s="187">
        <v>0.3816793893129771</v>
      </c>
      <c r="K18" s="188">
        <v>1.1450381679389314</v>
      </c>
      <c r="L18" s="188">
        <v>0</v>
      </c>
      <c r="M18" s="189">
        <v>4.580152671755726</v>
      </c>
      <c r="N18" s="240">
        <v>13.358778625954198</v>
      </c>
      <c r="O18" s="179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3"/>
      <c r="AC18" s="3"/>
    </row>
    <row r="19" spans="1:29" s="55" customFormat="1" ht="21.75" customHeight="1">
      <c r="A19" s="40" t="str">
        <f>'1 Adult Part'!A20</f>
        <v>North Central</v>
      </c>
      <c r="B19" s="186">
        <v>56.41025641025641</v>
      </c>
      <c r="C19" s="187">
        <v>41.02564102564102</v>
      </c>
      <c r="D19" s="188">
        <v>5.128205128205128</v>
      </c>
      <c r="E19" s="187">
        <v>10.256410256410255</v>
      </c>
      <c r="F19" s="187">
        <v>2.564102564102564</v>
      </c>
      <c r="G19" s="188">
        <v>2.564102564102564</v>
      </c>
      <c r="H19" s="187">
        <v>0</v>
      </c>
      <c r="I19" s="188">
        <v>100</v>
      </c>
      <c r="J19" s="187">
        <v>0</v>
      </c>
      <c r="K19" s="188">
        <v>17.94871794871795</v>
      </c>
      <c r="L19" s="188">
        <v>0</v>
      </c>
      <c r="M19" s="189">
        <v>0</v>
      </c>
      <c r="N19" s="240">
        <v>10.256410256410255</v>
      </c>
      <c r="O19" s="179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3"/>
      <c r="AC19" s="3"/>
    </row>
    <row r="20" spans="1:29" s="55" customFormat="1" ht="21.75" customHeight="1">
      <c r="A20" s="40" t="str">
        <f>'1 Adult Part'!A21</f>
        <v>North Shore</v>
      </c>
      <c r="B20" s="186">
        <v>60.563380281690144</v>
      </c>
      <c r="C20" s="187">
        <v>34.50704225352113</v>
      </c>
      <c r="D20" s="188">
        <v>9.154929577464788</v>
      </c>
      <c r="E20" s="187">
        <v>6.338028169014085</v>
      </c>
      <c r="F20" s="187">
        <v>2.816901408450704</v>
      </c>
      <c r="G20" s="188">
        <v>2.112676056338028</v>
      </c>
      <c r="H20" s="187">
        <v>0</v>
      </c>
      <c r="I20" s="188">
        <v>97.88732394366198</v>
      </c>
      <c r="J20" s="187">
        <v>0.704225352112676</v>
      </c>
      <c r="K20" s="188">
        <v>2.816901408450704</v>
      </c>
      <c r="L20" s="188">
        <v>0.704225352112676</v>
      </c>
      <c r="M20" s="189">
        <v>1.408450704225352</v>
      </c>
      <c r="N20" s="240">
        <v>4.929577464788732</v>
      </c>
      <c r="O20" s="179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3"/>
      <c r="AC20" s="3"/>
    </row>
    <row r="21" spans="1:29" s="55" customFormat="1" ht="21.75" customHeight="1" thickBot="1">
      <c r="A21" s="82" t="str">
        <f>'1 Adult Part'!A22</f>
        <v>South Shore</v>
      </c>
      <c r="B21" s="191">
        <v>54.54545454545455</v>
      </c>
      <c r="C21" s="192">
        <v>31.81818181818182</v>
      </c>
      <c r="D21" s="193">
        <v>4.545454545454546</v>
      </c>
      <c r="E21" s="192">
        <v>9.090909090909092</v>
      </c>
      <c r="F21" s="192">
        <v>11.363636363636363</v>
      </c>
      <c r="G21" s="193">
        <v>2.272727272727273</v>
      </c>
      <c r="H21" s="192">
        <v>0</v>
      </c>
      <c r="I21" s="193">
        <v>93.18181818181819</v>
      </c>
      <c r="J21" s="192">
        <v>0</v>
      </c>
      <c r="K21" s="193">
        <v>0</v>
      </c>
      <c r="L21" s="193">
        <v>0</v>
      </c>
      <c r="M21" s="194">
        <v>11.363636363636363</v>
      </c>
      <c r="N21" s="241">
        <v>6.818181818181818</v>
      </c>
      <c r="O21" s="179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3"/>
      <c r="AC21" s="3"/>
    </row>
    <row r="22" spans="1:29" s="55" customFormat="1" ht="21.75" customHeight="1" thickBot="1">
      <c r="A22" s="92" t="s">
        <v>9</v>
      </c>
      <c r="B22" s="196">
        <v>51.04545454545455</v>
      </c>
      <c r="C22" s="198">
        <v>39.68181818181818</v>
      </c>
      <c r="D22" s="197">
        <v>13.227272727272727</v>
      </c>
      <c r="E22" s="197">
        <v>11.818181818181818</v>
      </c>
      <c r="F22" s="199">
        <v>7.454545454545455</v>
      </c>
      <c r="G22" s="197">
        <v>3.409090909090909</v>
      </c>
      <c r="H22" s="199">
        <v>5.090909090909091</v>
      </c>
      <c r="I22" s="199">
        <v>97.0909090909091</v>
      </c>
      <c r="J22" s="199">
        <v>2.5</v>
      </c>
      <c r="K22" s="197">
        <v>16.136363636363637</v>
      </c>
      <c r="L22" s="197">
        <v>0.5909090909090909</v>
      </c>
      <c r="M22" s="200">
        <v>4.7272727272727275</v>
      </c>
      <c r="N22" s="241">
        <v>11.954545454545455</v>
      </c>
      <c r="O22" s="179"/>
      <c r="P22" s="180"/>
      <c r="Q22" s="202"/>
      <c r="R22" s="203"/>
      <c r="S22" s="203"/>
      <c r="T22" s="203"/>
      <c r="U22" s="203"/>
      <c r="V22" s="203"/>
      <c r="W22" s="180"/>
      <c r="X22" s="180"/>
      <c r="Y22" s="180"/>
      <c r="Z22" s="180"/>
      <c r="AA22" s="180"/>
      <c r="AB22" s="3"/>
      <c r="AC22" s="3"/>
    </row>
  </sheetData>
  <sheetProtection/>
  <mergeCells count="4">
    <mergeCell ref="A1:N1"/>
    <mergeCell ref="B4:N4"/>
    <mergeCell ref="A3:N3"/>
    <mergeCell ref="A2:N2"/>
  </mergeCells>
  <printOptions horizontalCentered="1" verticalCentered="1"/>
  <pageMargins left="0.26" right="0.25" top="1" bottom="0.57" header="0.12" footer="0.1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 I Adult Participant Summary</dc:title>
  <dc:subject/>
  <dc:creator>Joan Boucher</dc:creator>
  <cp:keywords/>
  <dc:description/>
  <cp:lastModifiedBy>Boucher, Joan (EOL)</cp:lastModifiedBy>
  <cp:lastPrinted>2018-12-12T13:54:41Z</cp:lastPrinted>
  <dcterms:created xsi:type="dcterms:W3CDTF">2002-10-30T15:58:39Z</dcterms:created>
  <dcterms:modified xsi:type="dcterms:W3CDTF">2019-03-05T17:56:46Z</dcterms:modified>
  <cp:category/>
  <cp:version/>
  <cp:contentType/>
  <cp:contentStatus/>
</cp:coreProperties>
</file>