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461" windowWidth="21600" windowHeight="12510" tabRatio="935" activeTab="0"/>
  </bookViews>
  <sheets>
    <sheet name="Cover Sheet " sheetId="1" r:id="rId1"/>
    <sheet name="1 In School Youth Part" sheetId="2" r:id="rId2"/>
    <sheet name="2 Out of School Youth Part" sheetId="3" r:id="rId3"/>
    <sheet name="3 Total Youth Part" sheetId="4" r:id="rId4"/>
    <sheet name="4 In School Youth Exits" sheetId="5" r:id="rId5"/>
    <sheet name="5 Out School Youth Exits" sheetId="6" r:id="rId6"/>
    <sheet name="6 Total Youth Exits" sheetId="7" r:id="rId7"/>
    <sheet name="7 In School Characteristic" sheetId="8" r:id="rId8"/>
    <sheet name="8 Out School Characteristics" sheetId="9" r:id="rId9"/>
    <sheet name="9 Total Characteristics" sheetId="10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Characteristic'!$A$1:$T$22</definedName>
    <definedName name="_xlnm.Print_Area" localSheetId="8">'8 Out School Characteristics'!$A$1:$T$22</definedName>
    <definedName name="_xlnm.Print_Area" localSheetId="9">'9 Total Characteristics'!$A$1:$T$22</definedName>
    <definedName name="_xlnm.Print_Area" localSheetId="0">'Cover Sheet '!$A$1:$C$31</definedName>
  </definedNames>
  <calcPr fullCalcOnLoad="1"/>
</workbook>
</file>

<file path=xl/sharedStrings.xml><?xml version="1.0" encoding="utf-8"?>
<sst xmlns="http://schemas.openxmlformats.org/spreadsheetml/2006/main" count="363" uniqueCount="91">
  <si>
    <t>STATE TOTALS</t>
  </si>
  <si>
    <t>Pct.</t>
  </si>
  <si>
    <t>PARTICIPANTS</t>
  </si>
  <si>
    <t>Annual
Plan</t>
  </si>
  <si>
    <t>YTD
Actual</t>
  </si>
  <si>
    <t>ENROLLMENTS BY ACTIVITY (Multiple Counts)</t>
  </si>
  <si>
    <t>TOTAL EXITS</t>
  </si>
  <si>
    <t>ENTERED EMPLOYMENTS</t>
  </si>
  <si>
    <t>ENT POST-HS TRN</t>
  </si>
  <si>
    <t>PERCENTAGES OF TOTAL PARTICIPANTS</t>
  </si>
  <si>
    <t>H.S.
Student</t>
  </si>
  <si>
    <t>H.S.
Dropout</t>
  </si>
  <si>
    <t>Pregnant/
Parenting</t>
  </si>
  <si>
    <t>Foster
Child</t>
  </si>
  <si>
    <t>YOUTH</t>
  </si>
  <si>
    <t>Berkshire</t>
  </si>
  <si>
    <t>Boston</t>
  </si>
  <si>
    <t>Bristol</t>
  </si>
  <si>
    <t>Brockton</t>
  </si>
  <si>
    <t>Central Mass</t>
  </si>
  <si>
    <t>Greater Lowell</t>
  </si>
  <si>
    <t>Greater New Bedford</t>
  </si>
  <si>
    <t>Hampden</t>
  </si>
  <si>
    <t>Merrimack Valley</t>
  </si>
  <si>
    <t>Metro North</t>
  </si>
  <si>
    <t>Metro South/West</t>
  </si>
  <si>
    <t>North Shore</t>
  </si>
  <si>
    <t xml:space="preserve">TABLE 6 - TOTAL YOUTH EXIT AND OUTCOME SUMMARY </t>
  </si>
  <si>
    <t>Exit and Outcome Summary</t>
  </si>
  <si>
    <t>Participant Characteristics</t>
  </si>
  <si>
    <t xml:space="preserve">  Table 6 - Total Youth</t>
  </si>
  <si>
    <t xml:space="preserve">  Table 3 - Total Youth</t>
  </si>
  <si>
    <t>Participant Activities</t>
  </si>
  <si>
    <t>TABLE 3 - TOTAL YOUTH PARTICIPANT ACTIVITIES</t>
  </si>
  <si>
    <t xml:space="preserve">TABLE 9 - TOTAL YOUTH PARTICIPANT CHARACTERISTICS </t>
  </si>
  <si>
    <t>% of   Plan</t>
  </si>
  <si>
    <t xml:space="preserve">  Table 9 - Total Youth</t>
  </si>
  <si>
    <t>Female</t>
  </si>
  <si>
    <t>Math or
Reading
Level &lt; 9.0</t>
  </si>
  <si>
    <t>Asian or
Pacific
Islander</t>
  </si>
  <si>
    <t>South Shore</t>
  </si>
  <si>
    <t xml:space="preserve">  Table 1 - In School Youth </t>
  </si>
  <si>
    <t xml:space="preserve">  Table 2 - Out of School Youth </t>
  </si>
  <si>
    <t xml:space="preserve">  Table 4 - In School Youth </t>
  </si>
  <si>
    <t xml:space="preserve">  Table 5 - Out of School Youth </t>
  </si>
  <si>
    <t xml:space="preserve">  Table 7 - In School Youth </t>
  </si>
  <si>
    <t xml:space="preserve">  Table 8 - Out of School Youth </t>
  </si>
  <si>
    <t>TABLE 1 - IN SCHOOL YOUTH PARTICIPANT ACTIVITIES</t>
  </si>
  <si>
    <t>TABLE 2 - OUT OF SCHOOL YOUTH PARTICIPANT ACTIVITIES</t>
  </si>
  <si>
    <t xml:space="preserve">TABLE 8 - OUT OF SCHOOL YOUTH PARTICIPANT CHARACTERISTICS </t>
  </si>
  <si>
    <t xml:space="preserve">TABLE 4 - IN SCHOOL YOUTH EXIT AND OUTCOME SUMMARY </t>
  </si>
  <si>
    <t xml:space="preserve">TABLE 7 - IN SCHOOL YOUTH PARTICIPANT CHARACTERISTICS </t>
  </si>
  <si>
    <t xml:space="preserve">TABLE 5 - OUT OF SCHOOL YOUTH EXIT AND OUTCOME SUMMARY </t>
  </si>
  <si>
    <t>DEG/CERT</t>
  </si>
  <si>
    <t>Age
14-18</t>
  </si>
  <si>
    <t>Total
Enrs</t>
  </si>
  <si>
    <t>Reqs
Addtl      Asst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</si>
  <si>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</si>
  <si>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</si>
  <si>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</si>
  <si>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</si>
  <si>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</si>
  <si>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</si>
  <si>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</si>
  <si>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(1)
Educ Trng
&amp; Tutoring</t>
  </si>
  <si>
    <t>(2)
ABE/GED
Alternative</t>
  </si>
  <si>
    <t xml:space="preserve">Exclusions:  Exiters who leave the program for any exlusionary reason are not counted in the placed in employment/education rate.  </t>
  </si>
  <si>
    <t>Home-less/Run-away</t>
  </si>
  <si>
    <t>Offend</t>
  </si>
  <si>
    <t>PLACED EMP/
ED RATE</t>
  </si>
  <si>
    <t>Exclusions</t>
  </si>
  <si>
    <t>AVG
WAGE</t>
  </si>
  <si>
    <t>Data Source:  Crystal Reports/MOSES Database</t>
  </si>
  <si>
    <t xml:space="preserve"> TAB 7 - WIOA TITLE I PARTICIPANT SUMMARY</t>
  </si>
  <si>
    <t>TAB 7 - WIOA TITLE I PARTICIPANT SUMMARY</t>
  </si>
  <si>
    <t>Age
19-21</t>
  </si>
  <si>
    <t>Age
22-24</t>
  </si>
  <si>
    <t>WORKFORCE AREA</t>
  </si>
  <si>
    <t>Hisp
or Latino</t>
  </si>
  <si>
    <t>Limit-
ed Engl</t>
  </si>
  <si>
    <t>Wel-
fare</t>
  </si>
  <si>
    <t>Black or
African</t>
  </si>
  <si>
    <t>Dis-
abled</t>
  </si>
  <si>
    <t>Age
16-18</t>
  </si>
  <si>
    <t>(3)
Finan-
cial Lit</t>
  </si>
  <si>
    <t xml:space="preserve">Activities  1: Educational training, tutoring and dropout prevention; 2: ABE, GED preparation, alternative school; 3: Financial Literacy;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</si>
  <si>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 xml:space="preserve">Compiled by MassHire Department of Career Services </t>
  </si>
  <si>
    <t>Cape &amp; Islands</t>
  </si>
  <si>
    <t>Franklin Hampshire</t>
  </si>
  <si>
    <t>North Central</t>
  </si>
  <si>
    <t>FY19 QUARTER ENDING DECEMBER 31, 2018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</si>
</sst>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mmmm\ d\,\ yyyy"/>
    <numFmt numFmtId="177" formatCode="[$-409]dddd\,\ mmmm\ dd\,\ yyyy"/>
    <numFmt numFmtId="178" formatCode="mmmm\ dd\,\ yyyy"/>
    <numFmt numFmtId="179" formatCode="[$-409]mmmm\ d\,\ yyyy;@"/>
    <numFmt numFmtId="180" formatCode="_(* #,##0.0_);_(* \(#,##0.0\);_(* &quot;-&quot;??_);_(@_)"/>
    <numFmt numFmtId="181" formatCode="m/d/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[$%-409]"/>
    <numFmt numFmtId="187" formatCode="0;\-0;\-"/>
    <numFmt numFmtId="188" formatCode="0[$%-409];\-0[$%-409];\-"/>
    <numFmt numFmtId="189" formatCode="[$$-409]0.00"/>
    <numFmt numFmtId="190" formatCode="#,##0[$%-409]"/>
    <numFmt numFmtId="191" formatCode="#,##0;\-#,##0;\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24" fillId="0" borderId="0" xfId="0" applyFont="1" applyFill="1" applyBorder="1" applyAlignment="1">
      <alignment horizontal="left" indent="2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indent="2"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8" fillId="0" borderId="15" xfId="0" applyFont="1" applyBorder="1" applyAlignment="1">
      <alignment vertical="center"/>
    </xf>
    <xf numFmtId="3" fontId="28" fillId="33" borderId="16" xfId="0" applyNumberFormat="1" applyFont="1" applyFill="1" applyBorder="1" applyAlignment="1">
      <alignment horizontal="center" vertical="center"/>
    </xf>
    <xf numFmtId="3" fontId="28" fillId="33" borderId="17" xfId="0" applyNumberFormat="1" applyFont="1" applyFill="1" applyBorder="1" applyAlignment="1">
      <alignment horizontal="center" vertical="center"/>
    </xf>
    <xf numFmtId="9" fontId="28" fillId="33" borderId="18" xfId="0" applyNumberFormat="1" applyFont="1" applyFill="1" applyBorder="1" applyAlignment="1">
      <alignment horizontal="center" vertical="center"/>
    </xf>
    <xf numFmtId="1" fontId="28" fillId="33" borderId="16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/>
    </xf>
    <xf numFmtId="1" fontId="28" fillId="33" borderId="19" xfId="0" applyNumberFormat="1" applyFont="1" applyFill="1" applyBorder="1" applyAlignment="1">
      <alignment horizontal="center" vertical="center"/>
    </xf>
    <xf numFmtId="3" fontId="28" fillId="33" borderId="19" xfId="0" applyNumberFormat="1" applyFont="1" applyFill="1" applyBorder="1" applyAlignment="1">
      <alignment horizontal="center" vertical="center"/>
    </xf>
    <xf numFmtId="3" fontId="28" fillId="33" borderId="20" xfId="0" applyNumberFormat="1" applyFont="1" applyFill="1" applyBorder="1" applyAlignment="1">
      <alignment horizontal="center" vertical="center"/>
    </xf>
    <xf numFmtId="1" fontId="28" fillId="33" borderId="21" xfId="0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8" fillId="0" borderId="22" xfId="0" applyFont="1" applyBorder="1" applyAlignment="1">
      <alignment vertical="center"/>
    </xf>
    <xf numFmtId="3" fontId="28" fillId="33" borderId="23" xfId="0" applyNumberFormat="1" applyFont="1" applyFill="1" applyBorder="1" applyAlignment="1">
      <alignment horizontal="center" vertical="center"/>
    </xf>
    <xf numFmtId="3" fontId="28" fillId="33" borderId="24" xfId="0" applyNumberFormat="1" applyFont="1" applyFill="1" applyBorder="1" applyAlignment="1">
      <alignment horizontal="center" vertical="center"/>
    </xf>
    <xf numFmtId="9" fontId="28" fillId="33" borderId="25" xfId="0" applyNumberFormat="1" applyFont="1" applyFill="1" applyBorder="1" applyAlignment="1">
      <alignment horizontal="center" vertical="center"/>
    </xf>
    <xf numFmtId="1" fontId="28" fillId="33" borderId="23" xfId="0" applyNumberFormat="1" applyFont="1" applyFill="1" applyBorder="1" applyAlignment="1">
      <alignment horizontal="center" vertical="center"/>
    </xf>
    <xf numFmtId="1" fontId="28" fillId="33" borderId="24" xfId="0" applyNumberFormat="1" applyFont="1" applyFill="1" applyBorder="1" applyAlignment="1">
      <alignment horizontal="center" vertical="center"/>
    </xf>
    <xf numFmtId="1" fontId="28" fillId="33" borderId="26" xfId="0" applyNumberFormat="1" applyFont="1" applyFill="1" applyBorder="1" applyAlignment="1">
      <alignment horizontal="center" vertical="center"/>
    </xf>
    <xf numFmtId="1" fontId="28" fillId="33" borderId="27" xfId="0" applyNumberFormat="1" applyFont="1" applyFill="1" applyBorder="1" applyAlignment="1">
      <alignment horizontal="center" vertical="center"/>
    </xf>
    <xf numFmtId="1" fontId="28" fillId="33" borderId="28" xfId="0" applyNumberFormat="1" applyFont="1" applyFill="1" applyBorder="1" applyAlignment="1">
      <alignment horizontal="center" vertical="center"/>
    </xf>
    <xf numFmtId="3" fontId="28" fillId="33" borderId="29" xfId="0" applyNumberFormat="1" applyFont="1" applyFill="1" applyBorder="1" applyAlignment="1">
      <alignment horizontal="center" vertical="center"/>
    </xf>
    <xf numFmtId="3" fontId="28" fillId="33" borderId="30" xfId="0" applyNumberFormat="1" applyFont="1" applyFill="1" applyBorder="1" applyAlignment="1">
      <alignment horizontal="center" vertical="center"/>
    </xf>
    <xf numFmtId="9" fontId="28" fillId="33" borderId="31" xfId="0" applyNumberFormat="1" applyFont="1" applyFill="1" applyBorder="1" applyAlignment="1">
      <alignment horizontal="center" vertical="center"/>
    </xf>
    <xf numFmtId="1" fontId="28" fillId="33" borderId="29" xfId="0" applyNumberFormat="1" applyFont="1" applyFill="1" applyBorder="1" applyAlignment="1">
      <alignment horizontal="center" vertical="center"/>
    </xf>
    <xf numFmtId="1" fontId="28" fillId="33" borderId="30" xfId="0" applyNumberFormat="1" applyFont="1" applyFill="1" applyBorder="1" applyAlignment="1">
      <alignment horizontal="center" vertical="center"/>
    </xf>
    <xf numFmtId="1" fontId="28" fillId="33" borderId="32" xfId="0" applyNumberFormat="1" applyFont="1" applyFill="1" applyBorder="1" applyAlignment="1">
      <alignment horizontal="center" vertical="center"/>
    </xf>
    <xf numFmtId="1" fontId="28" fillId="33" borderId="33" xfId="0" applyNumberFormat="1" applyFont="1" applyFill="1" applyBorder="1" applyAlignment="1">
      <alignment horizontal="center" vertical="center"/>
    </xf>
    <xf numFmtId="1" fontId="28" fillId="33" borderId="34" xfId="0" applyNumberFormat="1" applyFont="1" applyFill="1" applyBorder="1" applyAlignment="1">
      <alignment horizontal="center" vertical="center"/>
    </xf>
    <xf numFmtId="3" fontId="28" fillId="33" borderId="32" xfId="0" applyNumberFormat="1" applyFont="1" applyFill="1" applyBorder="1" applyAlignment="1">
      <alignment horizontal="center" vertical="center"/>
    </xf>
    <xf numFmtId="3" fontId="28" fillId="33" borderId="34" xfId="0" applyNumberFormat="1" applyFont="1" applyFill="1" applyBorder="1" applyAlignment="1">
      <alignment horizontal="center" vertical="center"/>
    </xf>
    <xf numFmtId="0" fontId="28" fillId="0" borderId="35" xfId="0" applyFont="1" applyBorder="1" applyAlignment="1">
      <alignment vertical="center"/>
    </xf>
    <xf numFmtId="3" fontId="28" fillId="33" borderId="36" xfId="0" applyNumberFormat="1" applyFont="1" applyFill="1" applyBorder="1" applyAlignment="1">
      <alignment horizontal="center" vertical="center"/>
    </xf>
    <xf numFmtId="3" fontId="28" fillId="33" borderId="37" xfId="0" applyNumberFormat="1" applyFont="1" applyFill="1" applyBorder="1" applyAlignment="1">
      <alignment horizontal="center" vertical="center"/>
    </xf>
    <xf numFmtId="9" fontId="28" fillId="33" borderId="38" xfId="0" applyNumberFormat="1" applyFont="1" applyFill="1" applyBorder="1" applyAlignment="1">
      <alignment horizontal="center" vertical="center"/>
    </xf>
    <xf numFmtId="1" fontId="28" fillId="33" borderId="36" xfId="0" applyNumberFormat="1" applyFont="1" applyFill="1" applyBorder="1" applyAlignment="1">
      <alignment horizontal="center" vertical="center"/>
    </xf>
    <xf numFmtId="1" fontId="28" fillId="33" borderId="37" xfId="0" applyNumberFormat="1" applyFont="1" applyFill="1" applyBorder="1" applyAlignment="1">
      <alignment horizontal="center" vertical="center"/>
    </xf>
    <xf numFmtId="1" fontId="28" fillId="33" borderId="39" xfId="0" applyNumberFormat="1" applyFont="1" applyFill="1" applyBorder="1" applyAlignment="1">
      <alignment horizontal="center" vertical="center"/>
    </xf>
    <xf numFmtId="1" fontId="28" fillId="33" borderId="14" xfId="0" applyNumberFormat="1" applyFont="1" applyFill="1" applyBorder="1" applyAlignment="1">
      <alignment horizontal="center" vertical="center"/>
    </xf>
    <xf numFmtId="1" fontId="28" fillId="33" borderId="40" xfId="0" applyNumberFormat="1" applyFont="1" applyFill="1" applyBorder="1" applyAlignment="1">
      <alignment horizontal="center" vertical="center"/>
    </xf>
    <xf numFmtId="0" fontId="28" fillId="0" borderId="41" xfId="0" applyFont="1" applyBorder="1" applyAlignment="1">
      <alignment vertical="center"/>
    </xf>
    <xf numFmtId="3" fontId="28" fillId="33" borderId="42" xfId="0" applyNumberFormat="1" applyFont="1" applyFill="1" applyBorder="1" applyAlignment="1">
      <alignment horizontal="center" vertical="center"/>
    </xf>
    <xf numFmtId="3" fontId="28" fillId="33" borderId="43" xfId="0" applyNumberFormat="1" applyFont="1" applyFill="1" applyBorder="1" applyAlignment="1">
      <alignment horizontal="center" vertical="center"/>
    </xf>
    <xf numFmtId="9" fontId="28" fillId="33" borderId="44" xfId="0" applyNumberFormat="1" applyFont="1" applyFill="1" applyBorder="1" applyAlignment="1">
      <alignment horizontal="center" vertical="center"/>
    </xf>
    <xf numFmtId="3" fontId="28" fillId="33" borderId="44" xfId="0" applyNumberFormat="1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8" fillId="33" borderId="45" xfId="0" applyNumberFormat="1" applyFont="1" applyFill="1" applyBorder="1" applyAlignment="1">
      <alignment horizontal="center" vertical="center"/>
    </xf>
    <xf numFmtId="3" fontId="28" fillId="33" borderId="18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8" fillId="33" borderId="46" xfId="0" applyNumberFormat="1" applyFont="1" applyFill="1" applyBorder="1" applyAlignment="1">
      <alignment horizontal="center" vertical="center"/>
    </xf>
    <xf numFmtId="3" fontId="28" fillId="33" borderId="31" xfId="0" applyNumberFormat="1" applyFont="1" applyFill="1" applyBorder="1" applyAlignment="1">
      <alignment horizontal="center" vertical="center"/>
    </xf>
    <xf numFmtId="3" fontId="28" fillId="33" borderId="47" xfId="0" applyNumberFormat="1" applyFont="1" applyFill="1" applyBorder="1" applyAlignment="1">
      <alignment horizontal="center" vertical="center"/>
    </xf>
    <xf numFmtId="3" fontId="28" fillId="33" borderId="38" xfId="0" applyNumberFormat="1" applyFont="1" applyFill="1" applyBorder="1" applyAlignment="1">
      <alignment horizontal="center" vertical="center"/>
    </xf>
    <xf numFmtId="3" fontId="28" fillId="33" borderId="48" xfId="0" applyNumberFormat="1" applyFont="1" applyFill="1" applyBorder="1" applyAlignment="1">
      <alignment horizontal="center" vertical="center"/>
    </xf>
    <xf numFmtId="3" fontId="28" fillId="33" borderId="49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/>
    </xf>
    <xf numFmtId="0" fontId="21" fillId="0" borderId="50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9" fontId="21" fillId="0" borderId="13" xfId="0" applyNumberFormat="1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8" fillId="0" borderId="27" xfId="0" applyFont="1" applyBorder="1" applyAlignment="1">
      <alignment horizontal="center" vertical="center"/>
    </xf>
    <xf numFmtId="3" fontId="28" fillId="33" borderId="26" xfId="0" applyNumberFormat="1" applyFont="1" applyFill="1" applyBorder="1" applyAlignment="1">
      <alignment horizontal="center" vertical="center"/>
    </xf>
    <xf numFmtId="3" fontId="28" fillId="33" borderId="27" xfId="0" applyNumberFormat="1" applyFont="1" applyFill="1" applyBorder="1" applyAlignment="1">
      <alignment horizontal="center" vertical="center"/>
    </xf>
    <xf numFmtId="3" fontId="28" fillId="33" borderId="28" xfId="0" applyNumberFormat="1" applyFont="1" applyFill="1" applyBorder="1" applyAlignment="1">
      <alignment horizontal="center" vertical="center"/>
    </xf>
    <xf numFmtId="3" fontId="28" fillId="33" borderId="22" xfId="0" applyNumberFormat="1" applyFont="1" applyFill="1" applyBorder="1" applyAlignment="1">
      <alignment horizontal="center" vertical="center"/>
    </xf>
    <xf numFmtId="9" fontId="28" fillId="33" borderId="29" xfId="0" applyNumberFormat="1" applyFont="1" applyFill="1" applyBorder="1" applyAlignment="1">
      <alignment horizontal="center" vertical="center"/>
    </xf>
    <xf numFmtId="166" fontId="28" fillId="33" borderId="25" xfId="0" applyNumberFormat="1" applyFont="1" applyFill="1" applyBorder="1" applyAlignment="1">
      <alignment horizontal="center" vertical="center"/>
    </xf>
    <xf numFmtId="3" fontId="28" fillId="33" borderId="25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 vertical="center"/>
    </xf>
    <xf numFmtId="9" fontId="28" fillId="33" borderId="51" xfId="0" applyNumberFormat="1" applyFont="1" applyFill="1" applyBorder="1" applyAlignment="1">
      <alignment horizontal="center" vertical="center"/>
    </xf>
    <xf numFmtId="3" fontId="28" fillId="33" borderId="52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3" fontId="28" fillId="33" borderId="33" xfId="0" applyNumberFormat="1" applyFont="1" applyFill="1" applyBorder="1" applyAlignment="1">
      <alignment horizontal="center" vertical="center"/>
    </xf>
    <xf numFmtId="1" fontId="28" fillId="33" borderId="53" xfId="0" applyNumberFormat="1" applyFont="1" applyFill="1" applyBorder="1" applyAlignment="1">
      <alignment horizontal="center" vertical="center"/>
    </xf>
    <xf numFmtId="3" fontId="28" fillId="33" borderId="54" xfId="0" applyNumberFormat="1" applyFont="1" applyFill="1" applyBorder="1" applyAlignment="1">
      <alignment horizontal="center" vertical="center"/>
    </xf>
    <xf numFmtId="3" fontId="28" fillId="33" borderId="15" xfId="0" applyNumberFormat="1" applyFont="1" applyFill="1" applyBorder="1" applyAlignment="1">
      <alignment horizontal="center" vertical="center"/>
    </xf>
    <xf numFmtId="166" fontId="28" fillId="33" borderId="31" xfId="0" applyNumberFormat="1" applyFont="1" applyFill="1" applyBorder="1" applyAlignment="1">
      <alignment horizontal="center" vertical="center"/>
    </xf>
    <xf numFmtId="1" fontId="28" fillId="33" borderId="55" xfId="0" applyNumberFormat="1" applyFont="1" applyFill="1" applyBorder="1" applyAlignment="1">
      <alignment horizontal="center" vertical="center"/>
    </xf>
    <xf numFmtId="3" fontId="28" fillId="33" borderId="56" xfId="0" applyNumberFormat="1" applyFont="1" applyFill="1" applyBorder="1" applyAlignment="1">
      <alignment horizontal="center" vertical="center"/>
    </xf>
    <xf numFmtId="9" fontId="28" fillId="33" borderId="28" xfId="0" applyNumberFormat="1" applyFont="1" applyFill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3" fontId="28" fillId="33" borderId="58" xfId="0" applyNumberFormat="1" applyFont="1" applyFill="1" applyBorder="1" applyAlignment="1">
      <alignment horizontal="center" vertical="center"/>
    </xf>
    <xf numFmtId="3" fontId="28" fillId="33" borderId="55" xfId="0" applyNumberFormat="1" applyFont="1" applyFill="1" applyBorder="1" applyAlignment="1">
      <alignment horizontal="center" vertical="center"/>
    </xf>
    <xf numFmtId="3" fontId="28" fillId="33" borderId="57" xfId="0" applyNumberFormat="1" applyFont="1" applyFill="1" applyBorder="1" applyAlignment="1">
      <alignment horizontal="center" vertical="center"/>
    </xf>
    <xf numFmtId="166" fontId="28" fillId="33" borderId="59" xfId="0" applyNumberFormat="1" applyFont="1" applyFill="1" applyBorder="1" applyAlignment="1">
      <alignment horizontal="center" vertical="center"/>
    </xf>
    <xf numFmtId="3" fontId="28" fillId="33" borderId="59" xfId="0" applyNumberFormat="1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3" fontId="28" fillId="33" borderId="60" xfId="0" applyNumberFormat="1" applyFont="1" applyFill="1" applyBorder="1" applyAlignment="1">
      <alignment horizontal="center" vertical="center"/>
    </xf>
    <xf numFmtId="1" fontId="28" fillId="33" borderId="42" xfId="0" applyNumberFormat="1" applyFont="1" applyFill="1" applyBorder="1" applyAlignment="1">
      <alignment horizontal="center" vertical="center"/>
    </xf>
    <xf numFmtId="3" fontId="28" fillId="33" borderId="61" xfId="0" applyNumberFormat="1" applyFont="1" applyFill="1" applyBorder="1" applyAlignment="1">
      <alignment horizontal="center" vertical="center"/>
    </xf>
    <xf numFmtId="3" fontId="28" fillId="33" borderId="41" xfId="0" applyNumberFormat="1" applyFont="1" applyFill="1" applyBorder="1" applyAlignment="1">
      <alignment horizontal="center" vertical="center"/>
    </xf>
    <xf numFmtId="9" fontId="28" fillId="33" borderId="42" xfId="0" applyNumberFormat="1" applyFont="1" applyFill="1" applyBorder="1" applyAlignment="1">
      <alignment horizontal="center" vertical="center"/>
    </xf>
    <xf numFmtId="166" fontId="28" fillId="33" borderId="44" xfId="0" applyNumberFormat="1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8" fillId="0" borderId="62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9" fontId="28" fillId="33" borderId="0" xfId="0" applyNumberFormat="1" applyFont="1" applyFill="1" applyBorder="1" applyAlignment="1">
      <alignment horizontal="center" vertical="center"/>
    </xf>
    <xf numFmtId="1" fontId="28" fillId="33" borderId="0" xfId="0" applyNumberFormat="1" applyFont="1" applyFill="1" applyBorder="1" applyAlignment="1">
      <alignment horizontal="center" vertical="center"/>
    </xf>
    <xf numFmtId="166" fontId="28" fillId="33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9" fontId="21" fillId="0" borderId="0" xfId="0" applyNumberFormat="1" applyFont="1" applyAlignment="1">
      <alignment/>
    </xf>
    <xf numFmtId="9" fontId="28" fillId="33" borderId="63" xfId="0" applyNumberFormat="1" applyFont="1" applyFill="1" applyBorder="1" applyAlignment="1">
      <alignment horizontal="center" vertical="center"/>
    </xf>
    <xf numFmtId="9" fontId="28" fillId="33" borderId="59" xfId="0" applyNumberFormat="1" applyFont="1" applyFill="1" applyBorder="1" applyAlignment="1">
      <alignment horizontal="center" vertical="center"/>
    </xf>
    <xf numFmtId="9" fontId="28" fillId="33" borderId="55" xfId="0" applyNumberFormat="1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9" fontId="28" fillId="33" borderId="16" xfId="0" applyNumberFormat="1" applyFont="1" applyFill="1" applyBorder="1" applyAlignment="1">
      <alignment horizontal="center" vertical="center"/>
    </xf>
    <xf numFmtId="166" fontId="28" fillId="0" borderId="25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166" fontId="28" fillId="0" borderId="51" xfId="0" applyNumberFormat="1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175" fontId="28" fillId="0" borderId="48" xfId="42" applyNumberFormat="1" applyFont="1" applyBorder="1" applyAlignment="1">
      <alignment horizontal="center" vertical="center"/>
    </xf>
    <xf numFmtId="166" fontId="28" fillId="0" borderId="41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wrapText="1"/>
    </xf>
    <xf numFmtId="0" fontId="27" fillId="0" borderId="68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9" fontId="27" fillId="0" borderId="39" xfId="0" applyNumberFormat="1" applyFont="1" applyBorder="1" applyAlignment="1">
      <alignment horizontal="center" wrapText="1"/>
    </xf>
    <xf numFmtId="0" fontId="27" fillId="0" borderId="38" xfId="0" applyFont="1" applyBorder="1" applyAlignment="1">
      <alignment horizontal="center" wrapText="1"/>
    </xf>
    <xf numFmtId="0" fontId="21" fillId="0" borderId="15" xfId="0" applyFont="1" applyBorder="1" applyAlignment="1">
      <alignment vertical="center"/>
    </xf>
    <xf numFmtId="187" fontId="29" fillId="0" borderId="50" xfId="0" applyNumberFormat="1" applyFont="1" applyBorder="1" applyAlignment="1">
      <alignment horizontal="center" vertical="center"/>
    </xf>
    <xf numFmtId="190" fontId="29" fillId="0" borderId="16" xfId="0" applyNumberFormat="1" applyFont="1" applyBorder="1" applyAlignment="1">
      <alignment horizontal="center" vertical="center"/>
    </xf>
    <xf numFmtId="190" fontId="29" fillId="0" borderId="69" xfId="0" applyNumberFormat="1" applyFont="1" applyBorder="1" applyAlignment="1">
      <alignment horizontal="center" vertical="center"/>
    </xf>
    <xf numFmtId="190" fontId="29" fillId="0" borderId="19" xfId="0" applyNumberFormat="1" applyFont="1" applyBorder="1" applyAlignment="1">
      <alignment horizontal="center" vertical="center"/>
    </xf>
    <xf numFmtId="190" fontId="29" fillId="0" borderId="17" xfId="0" applyNumberFormat="1" applyFont="1" applyBorder="1" applyAlignment="1">
      <alignment horizontal="center" vertical="center"/>
    </xf>
    <xf numFmtId="190" fontId="29" fillId="0" borderId="19" xfId="59" applyNumberFormat="1" applyFont="1" applyBorder="1" applyAlignment="1">
      <alignment horizontal="center" vertical="center"/>
    </xf>
    <xf numFmtId="190" fontId="29" fillId="0" borderId="17" xfId="59" applyNumberFormat="1" applyFont="1" applyBorder="1" applyAlignment="1">
      <alignment horizontal="center" vertical="center"/>
    </xf>
    <xf numFmtId="190" fontId="29" fillId="0" borderId="18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187" fontId="29" fillId="0" borderId="15" xfId="0" applyNumberFormat="1" applyFont="1" applyBorder="1" applyAlignment="1">
      <alignment horizontal="center" vertical="center"/>
    </xf>
    <xf numFmtId="190" fontId="29" fillId="0" borderId="29" xfId="0" applyNumberFormat="1" applyFont="1" applyBorder="1" applyAlignment="1">
      <alignment horizontal="center" vertical="center"/>
    </xf>
    <xf numFmtId="190" fontId="29" fillId="0" borderId="70" xfId="0" applyNumberFormat="1" applyFont="1" applyBorder="1" applyAlignment="1">
      <alignment horizontal="center" vertical="center"/>
    </xf>
    <xf numFmtId="190" fontId="29" fillId="0" borderId="32" xfId="0" applyNumberFormat="1" applyFont="1" applyBorder="1" applyAlignment="1">
      <alignment horizontal="center" vertical="center"/>
    </xf>
    <xf numFmtId="190" fontId="29" fillId="0" borderId="30" xfId="0" applyNumberFormat="1" applyFont="1" applyBorder="1" applyAlignment="1">
      <alignment horizontal="center" vertical="center"/>
    </xf>
    <xf numFmtId="190" fontId="29" fillId="0" borderId="32" xfId="59" applyNumberFormat="1" applyFont="1" applyBorder="1" applyAlignment="1">
      <alignment horizontal="center" vertical="center"/>
    </xf>
    <xf numFmtId="190" fontId="29" fillId="0" borderId="30" xfId="59" applyNumberFormat="1" applyFont="1" applyBorder="1" applyAlignment="1">
      <alignment horizontal="center" vertical="center"/>
    </xf>
    <xf numFmtId="190" fontId="29" fillId="0" borderId="31" xfId="0" applyNumberFormat="1" applyFon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190" fontId="29" fillId="0" borderId="70" xfId="59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187" fontId="29" fillId="0" borderId="35" xfId="0" applyNumberFormat="1" applyFont="1" applyBorder="1" applyAlignment="1">
      <alignment horizontal="center" vertical="center"/>
    </xf>
    <xf numFmtId="190" fontId="29" fillId="0" borderId="55" xfId="59" applyNumberFormat="1" applyFont="1" applyBorder="1" applyAlignment="1">
      <alignment horizontal="center" vertical="center"/>
    </xf>
    <xf numFmtId="190" fontId="29" fillId="0" borderId="71" xfId="59" applyNumberFormat="1" applyFont="1" applyBorder="1" applyAlignment="1">
      <alignment horizontal="center" vertical="center"/>
    </xf>
    <xf numFmtId="190" fontId="29" fillId="0" borderId="58" xfId="59" applyNumberFormat="1" applyFont="1" applyBorder="1" applyAlignment="1">
      <alignment horizontal="center" vertical="center"/>
    </xf>
    <xf numFmtId="190" fontId="29" fillId="0" borderId="57" xfId="59" applyNumberFormat="1" applyFont="1" applyBorder="1" applyAlignment="1">
      <alignment horizontal="center" vertical="center"/>
    </xf>
    <xf numFmtId="190" fontId="29" fillId="0" borderId="72" xfId="59" applyNumberFormat="1" applyFont="1" applyBorder="1" applyAlignment="1">
      <alignment horizontal="center" vertical="center"/>
    </xf>
    <xf numFmtId="190" fontId="29" fillId="0" borderId="38" xfId="59" applyNumberFormat="1" applyFont="1" applyBorder="1" applyAlignment="1">
      <alignment horizontal="center" vertical="center"/>
    </xf>
    <xf numFmtId="0" fontId="21" fillId="0" borderId="66" xfId="0" applyFont="1" applyBorder="1" applyAlignment="1">
      <alignment vertical="center"/>
    </xf>
    <xf numFmtId="191" fontId="29" fillId="0" borderId="48" xfId="0" applyNumberFormat="1" applyFont="1" applyBorder="1" applyAlignment="1">
      <alignment horizontal="center" vertical="center"/>
    </xf>
    <xf numFmtId="190" fontId="29" fillId="0" borderId="42" xfId="0" applyNumberFormat="1" applyFont="1" applyBorder="1" applyAlignment="1">
      <alignment horizontal="center" vertical="center"/>
    </xf>
    <xf numFmtId="190" fontId="29" fillId="0" borderId="73" xfId="0" applyNumberFormat="1" applyFont="1" applyBorder="1" applyAlignment="1">
      <alignment horizontal="center" vertical="center"/>
    </xf>
    <xf numFmtId="190" fontId="29" fillId="0" borderId="49" xfId="0" applyNumberFormat="1" applyFont="1" applyBorder="1" applyAlignment="1">
      <alignment horizontal="center" vertical="center"/>
    </xf>
    <xf numFmtId="190" fontId="29" fillId="0" borderId="43" xfId="0" applyNumberFormat="1" applyFont="1" applyBorder="1" applyAlignment="1">
      <alignment horizontal="center" vertical="center"/>
    </xf>
    <xf numFmtId="190" fontId="29" fillId="0" borderId="49" xfId="59" applyNumberFormat="1" applyFont="1" applyBorder="1" applyAlignment="1">
      <alignment horizontal="center" vertical="center"/>
    </xf>
    <xf numFmtId="190" fontId="29" fillId="0" borderId="4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187" fontId="4" fillId="0" borderId="50" xfId="0" applyNumberFormat="1" applyFont="1" applyBorder="1" applyAlignment="1">
      <alignment horizontal="center" vertical="center"/>
    </xf>
    <xf numFmtId="190" fontId="4" fillId="0" borderId="16" xfId="0" applyNumberFormat="1" applyFont="1" applyBorder="1" applyAlignment="1">
      <alignment horizontal="center" vertical="center"/>
    </xf>
    <xf numFmtId="190" fontId="4" fillId="0" borderId="19" xfId="0" applyNumberFormat="1" applyFont="1" applyBorder="1" applyAlignment="1">
      <alignment horizontal="center" vertical="center"/>
    </xf>
    <xf numFmtId="190" fontId="4" fillId="0" borderId="17" xfId="0" applyNumberFormat="1" applyFont="1" applyBorder="1" applyAlignment="1">
      <alignment horizontal="center" vertical="center"/>
    </xf>
    <xf numFmtId="190" fontId="4" fillId="0" borderId="19" xfId="59" applyNumberFormat="1" applyFont="1" applyBorder="1" applyAlignment="1">
      <alignment horizontal="center" vertical="center"/>
    </xf>
    <xf numFmtId="190" fontId="4" fillId="0" borderId="17" xfId="59" applyNumberFormat="1" applyFont="1" applyBorder="1" applyAlignment="1">
      <alignment horizontal="center" vertical="center"/>
    </xf>
    <xf numFmtId="190" fontId="4" fillId="0" borderId="18" xfId="0" applyNumberFormat="1" applyFont="1" applyBorder="1" applyAlignment="1">
      <alignment horizontal="center" vertical="center"/>
    </xf>
    <xf numFmtId="187" fontId="4" fillId="0" borderId="15" xfId="0" applyNumberFormat="1" applyFont="1" applyBorder="1" applyAlignment="1">
      <alignment horizontal="center" vertical="center"/>
    </xf>
    <xf numFmtId="190" fontId="4" fillId="0" borderId="29" xfId="0" applyNumberFormat="1" applyFont="1" applyBorder="1" applyAlignment="1">
      <alignment horizontal="center" vertical="center"/>
    </xf>
    <xf numFmtId="190" fontId="4" fillId="0" borderId="32" xfId="0" applyNumberFormat="1" applyFont="1" applyBorder="1" applyAlignment="1">
      <alignment horizontal="center" vertical="center"/>
    </xf>
    <xf numFmtId="190" fontId="4" fillId="0" borderId="30" xfId="0" applyNumberFormat="1" applyFont="1" applyBorder="1" applyAlignment="1">
      <alignment horizontal="center" vertical="center"/>
    </xf>
    <xf numFmtId="190" fontId="4" fillId="0" borderId="32" xfId="59" applyNumberFormat="1" applyFont="1" applyBorder="1" applyAlignment="1">
      <alignment horizontal="center" vertical="center"/>
    </xf>
    <xf numFmtId="190" fontId="4" fillId="0" borderId="31" xfId="0" applyNumberFormat="1" applyFont="1" applyBorder="1" applyAlignment="1">
      <alignment horizontal="center" vertical="center"/>
    </xf>
    <xf numFmtId="190" fontId="4" fillId="0" borderId="30" xfId="59" applyNumberFormat="1" applyFont="1" applyBorder="1" applyAlignment="1">
      <alignment horizontal="center" vertical="center"/>
    </xf>
    <xf numFmtId="187" fontId="4" fillId="0" borderId="35" xfId="0" applyNumberFormat="1" applyFont="1" applyBorder="1" applyAlignment="1">
      <alignment horizontal="center" vertical="center"/>
    </xf>
    <xf numFmtId="190" fontId="4" fillId="0" borderId="55" xfId="0" applyNumberFormat="1" applyFont="1" applyBorder="1" applyAlignment="1">
      <alignment horizontal="center" vertical="center"/>
    </xf>
    <xf numFmtId="190" fontId="4" fillId="0" borderId="58" xfId="0" applyNumberFormat="1" applyFont="1" applyBorder="1" applyAlignment="1">
      <alignment horizontal="center" vertical="center"/>
    </xf>
    <xf numFmtId="190" fontId="4" fillId="0" borderId="72" xfId="0" applyNumberFormat="1" applyFont="1" applyBorder="1" applyAlignment="1">
      <alignment horizontal="center" vertical="center"/>
    </xf>
    <xf numFmtId="190" fontId="4" fillId="0" borderId="58" xfId="59" applyNumberFormat="1" applyFont="1" applyBorder="1" applyAlignment="1">
      <alignment horizontal="center" vertical="center"/>
    </xf>
    <xf numFmtId="190" fontId="4" fillId="0" borderId="72" xfId="59" applyNumberFormat="1" applyFont="1" applyBorder="1" applyAlignment="1">
      <alignment horizontal="center" vertical="center"/>
    </xf>
    <xf numFmtId="190" fontId="4" fillId="0" borderId="59" xfId="0" applyNumberFormat="1" applyFont="1" applyBorder="1" applyAlignment="1">
      <alignment horizontal="center" vertical="center"/>
    </xf>
    <xf numFmtId="0" fontId="28" fillId="0" borderId="66" xfId="0" applyFont="1" applyBorder="1" applyAlignment="1">
      <alignment vertical="center"/>
    </xf>
    <xf numFmtId="191" fontId="4" fillId="0" borderId="48" xfId="42" applyNumberFormat="1" applyFont="1" applyBorder="1" applyAlignment="1">
      <alignment horizontal="center" vertical="center"/>
    </xf>
    <xf numFmtId="190" fontId="4" fillId="0" borderId="42" xfId="0" applyNumberFormat="1" applyFont="1" applyBorder="1" applyAlignment="1">
      <alignment horizontal="center" vertical="center"/>
    </xf>
    <xf numFmtId="190" fontId="4" fillId="0" borderId="49" xfId="0" applyNumberFormat="1" applyFont="1" applyBorder="1" applyAlignment="1">
      <alignment horizontal="center" vertical="center"/>
    </xf>
    <xf numFmtId="190" fontId="4" fillId="0" borderId="43" xfId="0" applyNumberFormat="1" applyFont="1" applyBorder="1" applyAlignment="1">
      <alignment horizontal="center" vertical="center"/>
    </xf>
    <xf numFmtId="190" fontId="4" fillId="0" borderId="49" xfId="59" applyNumberFormat="1" applyFont="1" applyBorder="1" applyAlignment="1">
      <alignment horizontal="center" vertical="center"/>
    </xf>
    <xf numFmtId="190" fontId="4" fillId="0" borderId="44" xfId="0" applyNumberFormat="1" applyFont="1" applyBorder="1" applyAlignment="1">
      <alignment horizontal="center" vertical="center"/>
    </xf>
    <xf numFmtId="187" fontId="4" fillId="0" borderId="41" xfId="0" applyNumberFormat="1" applyFont="1" applyBorder="1" applyAlignment="1">
      <alignment horizontal="center" vertical="center"/>
    </xf>
    <xf numFmtId="188" fontId="4" fillId="0" borderId="42" xfId="0" applyNumberFormat="1" applyFont="1" applyBorder="1" applyAlignment="1">
      <alignment horizontal="center" vertical="center"/>
    </xf>
    <xf numFmtId="188" fontId="4" fillId="0" borderId="49" xfId="0" applyNumberFormat="1" applyFont="1" applyBorder="1" applyAlignment="1">
      <alignment horizontal="center" vertical="center"/>
    </xf>
    <xf numFmtId="188" fontId="4" fillId="0" borderId="43" xfId="0" applyNumberFormat="1" applyFont="1" applyBorder="1" applyAlignment="1">
      <alignment horizontal="center" vertical="center"/>
    </xf>
    <xf numFmtId="188" fontId="4" fillId="0" borderId="44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8" fillId="0" borderId="48" xfId="0" applyNumberFormat="1" applyFont="1" applyBorder="1" applyAlignment="1">
      <alignment wrapText="1"/>
    </xf>
    <xf numFmtId="0" fontId="28" fillId="0" borderId="60" xfId="0" applyFont="1" applyBorder="1" applyAlignment="1">
      <alignment wrapText="1"/>
    </xf>
    <xf numFmtId="0" fontId="28" fillId="0" borderId="61" xfId="0" applyFont="1" applyBorder="1" applyAlignment="1">
      <alignment wrapText="1"/>
    </xf>
    <xf numFmtId="0" fontId="23" fillId="0" borderId="7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left" vertical="center" wrapText="1"/>
    </xf>
    <xf numFmtId="0" fontId="28" fillId="0" borderId="6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9" fontId="21" fillId="0" borderId="45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9" fontId="23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8" fillId="0" borderId="62" xfId="0" applyFont="1" applyBorder="1" applyAlignment="1">
      <alignment horizontal="left" wrapText="1" indent="1"/>
    </xf>
    <xf numFmtId="0" fontId="28" fillId="0" borderId="0" xfId="0" applyFont="1" applyAlignment="1">
      <alignment horizontal="left" wrapText="1" indent="1"/>
    </xf>
    <xf numFmtId="0" fontId="28" fillId="0" borderId="54" xfId="0" applyFont="1" applyBorder="1" applyAlignment="1">
      <alignment horizontal="left" wrapText="1" indent="1"/>
    </xf>
    <xf numFmtId="9" fontId="23" fillId="0" borderId="75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wrapText="1"/>
    </xf>
    <xf numFmtId="9" fontId="21" fillId="0" borderId="20" xfId="0" applyNumberFormat="1" applyFont="1" applyBorder="1" applyAlignment="1">
      <alignment horizontal="center"/>
    </xf>
    <xf numFmtId="9" fontId="21" fillId="0" borderId="21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9" fontId="23" fillId="0" borderId="62" xfId="0" applyNumberFormat="1" applyFont="1" applyBorder="1" applyAlignment="1">
      <alignment horizontal="center" vertical="center" wrapText="1"/>
    </xf>
    <xf numFmtId="0" fontId="31" fillId="0" borderId="77" xfId="0" applyFont="1" applyBorder="1" applyAlignment="1">
      <alignment horizontal="left" wrapText="1"/>
    </xf>
    <xf numFmtId="0" fontId="31" fillId="0" borderId="66" xfId="0" applyFont="1" applyBorder="1" applyAlignment="1">
      <alignment horizontal="left"/>
    </xf>
    <xf numFmtId="9" fontId="27" fillId="0" borderId="45" xfId="0" applyNumberFormat="1" applyFont="1" applyBorder="1" applyAlignment="1">
      <alignment horizontal="center"/>
    </xf>
    <xf numFmtId="9" fontId="27" fillId="0" borderId="20" xfId="0" applyNumberFormat="1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9" fontId="23" fillId="0" borderId="10" xfId="0" applyNumberFormat="1" applyFont="1" applyBorder="1" applyAlignment="1">
      <alignment horizontal="center" vertical="center" wrapText="1"/>
    </xf>
    <xf numFmtId="9" fontId="23" fillId="0" borderId="76" xfId="0" applyNumberFormat="1" applyFont="1" applyBorder="1" applyAlignment="1">
      <alignment horizontal="center" vertical="center" wrapText="1"/>
    </xf>
    <xf numFmtId="9" fontId="23" fillId="0" borderId="62" xfId="0" applyNumberFormat="1" applyFont="1" applyBorder="1" applyAlignment="1">
      <alignment horizontal="center" vertical="center"/>
    </xf>
    <xf numFmtId="9" fontId="23" fillId="0" borderId="0" xfId="0" applyNumberFormat="1" applyFont="1" applyBorder="1" applyAlignment="1">
      <alignment horizontal="center" vertical="center"/>
    </xf>
    <xf numFmtId="9" fontId="23" fillId="0" borderId="54" xfId="0" applyNumberFormat="1" applyFont="1" applyBorder="1" applyAlignment="1">
      <alignment horizontal="center" vertical="center"/>
    </xf>
    <xf numFmtId="9" fontId="23" fillId="0" borderId="11" xfId="0" applyNumberFormat="1" applyFont="1" applyBorder="1" applyAlignment="1">
      <alignment horizontal="center"/>
    </xf>
    <xf numFmtId="9" fontId="23" fillId="0" borderId="12" xfId="0" applyNumberFormat="1" applyFont="1" applyBorder="1" applyAlignment="1">
      <alignment horizontal="center"/>
    </xf>
    <xf numFmtId="9" fontId="23" fillId="0" borderId="13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050" y="0"/>
          <a:ext cx="7924800" cy="60102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90" zoomScaleNormal="90" zoomScalePageLayoutView="0" workbookViewId="0" topLeftCell="A1">
      <selection activeCell="A32" sqref="A32"/>
    </sheetView>
  </sheetViews>
  <sheetFormatPr defaultColWidth="9.140625" defaultRowHeight="12.75"/>
  <cols>
    <col min="1" max="1" width="24.57421875" style="2" customWidth="1"/>
    <col min="2" max="2" width="14.57421875" style="2" customWidth="1"/>
    <col min="3" max="3" width="80.00390625" style="2" customWidth="1"/>
    <col min="4" max="4" width="16.57421875" style="1" customWidth="1"/>
    <col min="5" max="5" width="21.421875" style="1" customWidth="1"/>
    <col min="6" max="6" width="11.57421875" style="2" customWidth="1"/>
    <col min="7" max="7" width="10.421875" style="2" customWidth="1"/>
    <col min="8" max="9" width="9.140625" style="2" customWidth="1"/>
    <col min="10" max="10" width="11.00390625" style="2" customWidth="1"/>
    <col min="11" max="16384" width="9.140625" style="2" customWidth="1"/>
  </cols>
  <sheetData>
    <row r="1" spans="1:3" ht="17.25" customHeight="1">
      <c r="A1" s="228"/>
      <c r="B1" s="228"/>
      <c r="C1" s="228"/>
    </row>
    <row r="2" spans="1:3" ht="17.25" customHeight="1">
      <c r="A2" s="231"/>
      <c r="B2" s="232"/>
      <c r="C2" s="232"/>
    </row>
    <row r="3" spans="1:3" ht="17.25" customHeight="1">
      <c r="A3" s="229"/>
      <c r="B3" s="229"/>
      <c r="C3" s="229"/>
    </row>
    <row r="4" spans="1:4" ht="17.25" customHeight="1">
      <c r="A4" s="233" t="s">
        <v>73</v>
      </c>
      <c r="B4" s="232"/>
      <c r="C4" s="232"/>
      <c r="D4" s="3"/>
    </row>
    <row r="5" spans="1:3" ht="16.5" customHeight="1">
      <c r="A5" s="231" t="s">
        <v>90</v>
      </c>
      <c r="B5" s="231"/>
      <c r="C5" s="231"/>
    </row>
    <row r="6" spans="1:3" ht="17.25" customHeight="1">
      <c r="A6" s="4"/>
      <c r="B6" s="4"/>
      <c r="C6" s="4"/>
    </row>
    <row r="7" spans="1:3" ht="17.25" customHeight="1">
      <c r="A7" s="230" t="s">
        <v>14</v>
      </c>
      <c r="B7" s="230"/>
      <c r="C7" s="230"/>
    </row>
    <row r="8" spans="1:15" ht="17.25" customHeight="1">
      <c r="A8" s="5"/>
      <c r="B8" s="5"/>
      <c r="C8" s="5"/>
      <c r="N8" s="6"/>
      <c r="O8" s="6"/>
    </row>
    <row r="9" spans="3:15" ht="17.25" customHeight="1">
      <c r="C9" s="7" t="s">
        <v>32</v>
      </c>
      <c r="D9" s="7"/>
      <c r="E9" s="7"/>
      <c r="N9" s="6"/>
      <c r="O9" s="6"/>
    </row>
    <row r="10" spans="1:3" ht="7.5" customHeight="1">
      <c r="A10" s="8"/>
      <c r="B10" s="8"/>
      <c r="C10" s="9"/>
    </row>
    <row r="11" spans="1:3" ht="20.25" customHeight="1">
      <c r="A11" s="10"/>
      <c r="B11" s="8"/>
      <c r="C11" s="11" t="s">
        <v>41</v>
      </c>
    </row>
    <row r="12" spans="1:3" ht="20.25" customHeight="1">
      <c r="A12" s="10"/>
      <c r="B12" s="12"/>
      <c r="C12" s="11" t="s">
        <v>42</v>
      </c>
    </row>
    <row r="13" spans="1:3" ht="20.25" customHeight="1">
      <c r="A13" s="10"/>
      <c r="B13" s="8"/>
      <c r="C13" s="11" t="s">
        <v>31</v>
      </c>
    </row>
    <row r="14" spans="1:3" ht="17.25" customHeight="1">
      <c r="A14" s="10"/>
      <c r="B14" s="8"/>
      <c r="C14" s="7"/>
    </row>
    <row r="15" spans="1:3" ht="17.25" customHeight="1">
      <c r="A15" s="10"/>
      <c r="B15" s="8"/>
      <c r="C15" s="7" t="s">
        <v>28</v>
      </c>
    </row>
    <row r="16" spans="1:3" ht="6.75" customHeight="1">
      <c r="A16" s="8"/>
      <c r="B16" s="8"/>
      <c r="C16" s="13"/>
    </row>
    <row r="17" spans="1:3" ht="20.25" customHeight="1">
      <c r="A17" s="10"/>
      <c r="B17" s="12"/>
      <c r="C17" s="11" t="s">
        <v>43</v>
      </c>
    </row>
    <row r="18" spans="1:3" ht="20.25" customHeight="1">
      <c r="A18" s="10"/>
      <c r="B18" s="12"/>
      <c r="C18" s="11" t="s">
        <v>44</v>
      </c>
    </row>
    <row r="19" spans="1:3" ht="20.25" customHeight="1">
      <c r="A19" s="8"/>
      <c r="B19" s="8"/>
      <c r="C19" s="11" t="s">
        <v>30</v>
      </c>
    </row>
    <row r="20" spans="1:3" ht="17.25" customHeight="1">
      <c r="A20" s="8"/>
      <c r="B20" s="8"/>
      <c r="C20" s="7"/>
    </row>
    <row r="21" spans="1:3" ht="17.25" customHeight="1">
      <c r="A21" s="8"/>
      <c r="B21" s="8"/>
      <c r="C21" s="7" t="s">
        <v>29</v>
      </c>
    </row>
    <row r="22" spans="1:3" ht="6" customHeight="1">
      <c r="A22" s="8"/>
      <c r="B22" s="8"/>
      <c r="C22" s="13"/>
    </row>
    <row r="23" spans="1:3" ht="20.25" customHeight="1">
      <c r="A23" s="8"/>
      <c r="B23" s="8"/>
      <c r="C23" s="11" t="s">
        <v>45</v>
      </c>
    </row>
    <row r="24" spans="1:3" ht="20.25" customHeight="1">
      <c r="A24" s="8"/>
      <c r="B24" s="8"/>
      <c r="C24" s="11" t="s">
        <v>46</v>
      </c>
    </row>
    <row r="25" spans="1:3" ht="20.25" customHeight="1">
      <c r="A25" s="8"/>
      <c r="B25" s="8"/>
      <c r="C25" s="11" t="s">
        <v>36</v>
      </c>
    </row>
    <row r="26" spans="1:3" ht="17.25" customHeight="1">
      <c r="A26" s="8"/>
      <c r="B26" s="8"/>
      <c r="C26" s="12"/>
    </row>
    <row r="27" spans="1:3" ht="17.25" customHeight="1">
      <c r="A27" s="14"/>
      <c r="B27" s="14"/>
      <c r="C27" s="14"/>
    </row>
    <row r="28" spans="1:3" ht="12.75" customHeight="1">
      <c r="A28" s="15"/>
      <c r="B28" s="1"/>
      <c r="C28" s="1"/>
    </row>
    <row r="29" spans="2:3" ht="16.5" customHeight="1">
      <c r="B29" s="1"/>
      <c r="C29" s="1"/>
    </row>
    <row r="30" spans="1:3" ht="11.25" customHeight="1">
      <c r="A30" s="2" t="s">
        <v>72</v>
      </c>
      <c r="B30" s="1"/>
      <c r="C30" s="16"/>
    </row>
    <row r="31" spans="1:3" ht="12.75">
      <c r="A31" s="1" t="s">
        <v>86</v>
      </c>
      <c r="B31" s="1"/>
      <c r="C31" s="1"/>
    </row>
  </sheetData>
  <sheetProtection/>
  <mergeCells count="6">
    <mergeCell ref="A1:C1"/>
    <mergeCell ref="A3:C3"/>
    <mergeCell ref="A7:C7"/>
    <mergeCell ref="A2:C2"/>
    <mergeCell ref="A4:C4"/>
    <mergeCell ref="A5:C5"/>
  </mergeCells>
  <printOptions horizontalCentered="1" verticalCentered="1"/>
  <pageMargins left="0.7" right="0.7" top="0.55" bottom="0.47" header="0.28" footer="0.31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9.421875" style="2" customWidth="1"/>
    <col min="2" max="2" width="6.140625" style="2" customWidth="1"/>
    <col min="3" max="5" width="5.00390625" style="2" bestFit="1" customWidth="1"/>
    <col min="6" max="6" width="5.8515625" style="2" customWidth="1"/>
    <col min="7" max="7" width="6.8515625" style="2" customWidth="1"/>
    <col min="8" max="8" width="7.28125" style="2" customWidth="1"/>
    <col min="9" max="9" width="6.421875" style="2" customWidth="1"/>
    <col min="10" max="10" width="6.8515625" style="2" customWidth="1"/>
    <col min="11" max="11" width="6.421875" style="130" customWidth="1"/>
    <col min="12" max="12" width="6.8515625" style="2" customWidth="1"/>
    <col min="13" max="13" width="6.28125" style="2" customWidth="1"/>
    <col min="14" max="14" width="7.00390625" style="2" customWidth="1"/>
    <col min="15" max="15" width="5.57421875" style="2" customWidth="1"/>
    <col min="16" max="16" width="6.421875" style="2" customWidth="1"/>
    <col min="17" max="17" width="5.8515625" style="2" customWidth="1"/>
    <col min="18" max="18" width="6.8515625" style="2" customWidth="1"/>
    <col min="19" max="19" width="7.28125" style="2" customWidth="1"/>
    <col min="20" max="20" width="6.7109375" style="2" customWidth="1"/>
    <col min="21" max="16384" width="9.140625" style="2" customWidth="1"/>
  </cols>
  <sheetData>
    <row r="1" spans="1:29" ht="19.5" customHeight="1">
      <c r="A1" s="265" t="s">
        <v>74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80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81" t="str">
        <f>'1 In School Youth Part'!A2:N2</f>
        <v>FY19 QUARTER ENDING DECEMBER 31, 2018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3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84" t="s">
        <v>34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6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273" t="str">
        <f>'1 In School Youth Part'!$A$4</f>
        <v>WORKFORCE AREA</v>
      </c>
      <c r="B4" s="258" t="s">
        <v>9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87"/>
      <c r="S4" s="287"/>
      <c r="T4" s="288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74"/>
      <c r="B5" s="151" t="s">
        <v>55</v>
      </c>
      <c r="C5" s="151" t="s">
        <v>54</v>
      </c>
      <c r="D5" s="153" t="s">
        <v>75</v>
      </c>
      <c r="E5" s="154" t="s">
        <v>76</v>
      </c>
      <c r="F5" s="154" t="s">
        <v>37</v>
      </c>
      <c r="G5" s="154" t="s">
        <v>78</v>
      </c>
      <c r="H5" s="153" t="s">
        <v>81</v>
      </c>
      <c r="I5" s="153" t="s">
        <v>39</v>
      </c>
      <c r="J5" s="153" t="s">
        <v>82</v>
      </c>
      <c r="K5" s="153" t="s">
        <v>10</v>
      </c>
      <c r="L5" s="153" t="s">
        <v>11</v>
      </c>
      <c r="M5" s="154" t="s">
        <v>79</v>
      </c>
      <c r="N5" s="154" t="s">
        <v>38</v>
      </c>
      <c r="O5" s="155" t="s">
        <v>68</v>
      </c>
      <c r="P5" s="153" t="s">
        <v>80</v>
      </c>
      <c r="Q5" s="153" t="s">
        <v>13</v>
      </c>
      <c r="R5" s="154" t="s">
        <v>67</v>
      </c>
      <c r="S5" s="154" t="s">
        <v>12</v>
      </c>
      <c r="T5" s="156" t="s">
        <v>56</v>
      </c>
      <c r="U5" s="1"/>
      <c r="V5" s="1"/>
      <c r="W5" s="23"/>
      <c r="X5" s="23"/>
      <c r="Y5" s="1"/>
      <c r="Z5" s="1"/>
      <c r="AA5" s="1"/>
      <c r="AB5" s="1"/>
      <c r="AC5" s="1"/>
      <c r="AD5" s="1"/>
      <c r="AE5" s="1"/>
      <c r="AF5" s="1"/>
      <c r="AG5" s="1"/>
    </row>
    <row r="6" spans="1:33" s="36" customFormat="1" ht="21.75" customHeight="1">
      <c r="A6" s="24" t="s">
        <v>15</v>
      </c>
      <c r="B6" s="194">
        <f>'3 Total Youth Part'!C6</f>
        <v>44</v>
      </c>
      <c r="C6" s="195">
        <v>56.81818181818182</v>
      </c>
      <c r="D6" s="196">
        <v>31.81818181818182</v>
      </c>
      <c r="E6" s="197">
        <v>11.363636363636363</v>
      </c>
      <c r="F6" s="197">
        <v>56.81818181818182</v>
      </c>
      <c r="G6" s="196">
        <v>4.545454545454546</v>
      </c>
      <c r="H6" s="196">
        <v>18.181818181818183</v>
      </c>
      <c r="I6" s="198">
        <v>2.272727272727273</v>
      </c>
      <c r="J6" s="196">
        <v>11.363636363636363</v>
      </c>
      <c r="K6" s="196">
        <v>0</v>
      </c>
      <c r="L6" s="196">
        <v>90.9090909090909</v>
      </c>
      <c r="M6" s="199">
        <v>2.272727272727273</v>
      </c>
      <c r="N6" s="196">
        <v>45.45454545454545</v>
      </c>
      <c r="O6" s="196">
        <v>2.272727272727273</v>
      </c>
      <c r="P6" s="196">
        <v>18.181818181818183</v>
      </c>
      <c r="Q6" s="196">
        <v>0</v>
      </c>
      <c r="R6" s="196">
        <v>6.818181818181818</v>
      </c>
      <c r="S6" s="196">
        <v>15.90909090909091</v>
      </c>
      <c r="T6" s="200">
        <v>2.272727272727273</v>
      </c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s="36" customFormat="1" ht="21.75" customHeight="1">
      <c r="A7" s="37" t="s">
        <v>16</v>
      </c>
      <c r="B7" s="201">
        <f>'3 Total Youth Part'!C7</f>
        <v>106</v>
      </c>
      <c r="C7" s="202">
        <v>33.9622641509434</v>
      </c>
      <c r="D7" s="203">
        <v>48.113207547169814</v>
      </c>
      <c r="E7" s="204">
        <v>17.92452830188679</v>
      </c>
      <c r="F7" s="204">
        <v>55.66037735849057</v>
      </c>
      <c r="G7" s="203">
        <v>38.679245283018865</v>
      </c>
      <c r="H7" s="203">
        <v>55.66037735849057</v>
      </c>
      <c r="I7" s="203">
        <v>3.7735849056603774</v>
      </c>
      <c r="J7" s="203">
        <v>7.547169811320755</v>
      </c>
      <c r="K7" s="203">
        <v>4.716981132075472</v>
      </c>
      <c r="L7" s="203">
        <v>48.113207547169814</v>
      </c>
      <c r="M7" s="204">
        <v>0</v>
      </c>
      <c r="N7" s="203">
        <v>90.56603773584906</v>
      </c>
      <c r="O7" s="203">
        <v>15.09433962264151</v>
      </c>
      <c r="P7" s="203">
        <v>5.660377358490567</v>
      </c>
      <c r="Q7" s="203">
        <v>1.8867924528301887</v>
      </c>
      <c r="R7" s="203">
        <v>8.49056603773585</v>
      </c>
      <c r="S7" s="203">
        <v>6.60377358490566</v>
      </c>
      <c r="T7" s="206">
        <v>20.754716981132074</v>
      </c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s="36" customFormat="1" ht="21.75" customHeight="1">
      <c r="A8" s="24" t="s">
        <v>17</v>
      </c>
      <c r="B8" s="201">
        <f>'3 Total Youth Part'!C8</f>
        <v>162</v>
      </c>
      <c r="C8" s="202">
        <v>73.4567901234568</v>
      </c>
      <c r="D8" s="203">
        <v>17.901234567901234</v>
      </c>
      <c r="E8" s="204">
        <v>8.641975308641976</v>
      </c>
      <c r="F8" s="204">
        <v>48.76543209876543</v>
      </c>
      <c r="G8" s="203">
        <v>9.25925925925926</v>
      </c>
      <c r="H8" s="203">
        <v>19.1358024691358</v>
      </c>
      <c r="I8" s="203">
        <v>6.790123456790123</v>
      </c>
      <c r="J8" s="203">
        <v>45.06172839506173</v>
      </c>
      <c r="K8" s="203">
        <v>42.59259259259259</v>
      </c>
      <c r="L8" s="203">
        <v>41.358024691358025</v>
      </c>
      <c r="M8" s="207">
        <v>0.6172839506172839</v>
      </c>
      <c r="N8" s="203">
        <v>45.06172839506173</v>
      </c>
      <c r="O8" s="203">
        <v>5.555555555555555</v>
      </c>
      <c r="P8" s="203">
        <v>7.407407407407407</v>
      </c>
      <c r="Q8" s="203">
        <v>3.7037037037037037</v>
      </c>
      <c r="R8" s="203">
        <v>2.4691358024691357</v>
      </c>
      <c r="S8" s="203">
        <v>8.024691358024691</v>
      </c>
      <c r="T8" s="206">
        <v>0.6172839506172839</v>
      </c>
      <c r="U8" s="3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s="36" customFormat="1" ht="21.75" customHeight="1">
      <c r="A9" s="24" t="s">
        <v>18</v>
      </c>
      <c r="B9" s="201">
        <f>'3 Total Youth Part'!C9</f>
        <v>35</v>
      </c>
      <c r="C9" s="202">
        <v>17.142857142857142</v>
      </c>
      <c r="D9" s="203">
        <v>54.285714285714285</v>
      </c>
      <c r="E9" s="204">
        <v>28.571428571428573</v>
      </c>
      <c r="F9" s="204">
        <v>74.28571428571428</v>
      </c>
      <c r="G9" s="203">
        <v>14.285714285714286</v>
      </c>
      <c r="H9" s="203">
        <v>48.57142857142857</v>
      </c>
      <c r="I9" s="203">
        <v>2.857142857142857</v>
      </c>
      <c r="J9" s="203">
        <v>11.428571428571429</v>
      </c>
      <c r="K9" s="203">
        <v>0</v>
      </c>
      <c r="L9" s="203">
        <v>31.428571428571427</v>
      </c>
      <c r="M9" s="204">
        <v>2.857142857142857</v>
      </c>
      <c r="N9" s="203">
        <v>20</v>
      </c>
      <c r="O9" s="203">
        <v>2.857142857142857</v>
      </c>
      <c r="P9" s="203">
        <v>14.285714285714286</v>
      </c>
      <c r="Q9" s="203">
        <v>5.714285714285714</v>
      </c>
      <c r="R9" s="203">
        <v>8.571428571428571</v>
      </c>
      <c r="S9" s="203">
        <v>34.285714285714285</v>
      </c>
      <c r="T9" s="206">
        <v>8.571428571428571</v>
      </c>
      <c r="U9" s="3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s="36" customFormat="1" ht="21.75" customHeight="1">
      <c r="A10" s="24" t="s">
        <v>87</v>
      </c>
      <c r="B10" s="201">
        <f>'3 Total Youth Part'!C10</f>
        <v>64</v>
      </c>
      <c r="C10" s="202">
        <v>43.75</v>
      </c>
      <c r="D10" s="203">
        <v>35.9375</v>
      </c>
      <c r="E10" s="204">
        <v>18.75</v>
      </c>
      <c r="F10" s="204">
        <v>65.625</v>
      </c>
      <c r="G10" s="203">
        <v>14.0625</v>
      </c>
      <c r="H10" s="203">
        <v>17.1875</v>
      </c>
      <c r="I10" s="205">
        <v>3.125</v>
      </c>
      <c r="J10" s="203">
        <v>46.875</v>
      </c>
      <c r="K10" s="203">
        <v>0</v>
      </c>
      <c r="L10" s="203">
        <v>81.25</v>
      </c>
      <c r="M10" s="207">
        <v>6.25</v>
      </c>
      <c r="N10" s="203">
        <v>0</v>
      </c>
      <c r="O10" s="203">
        <v>4.6875</v>
      </c>
      <c r="P10" s="203">
        <v>17.1875</v>
      </c>
      <c r="Q10" s="203">
        <v>0</v>
      </c>
      <c r="R10" s="203">
        <v>3.125</v>
      </c>
      <c r="S10" s="203">
        <v>20.3125</v>
      </c>
      <c r="T10" s="206">
        <v>0</v>
      </c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s="36" customFormat="1" ht="21.75" customHeight="1">
      <c r="A11" s="24" t="s">
        <v>19</v>
      </c>
      <c r="B11" s="201">
        <f>'3 Total Youth Part'!C11</f>
        <v>71</v>
      </c>
      <c r="C11" s="202">
        <v>46.478873239436616</v>
      </c>
      <c r="D11" s="203">
        <v>30.985915492957748</v>
      </c>
      <c r="E11" s="204">
        <v>22.535211267605632</v>
      </c>
      <c r="F11" s="204">
        <v>69.01408450704226</v>
      </c>
      <c r="G11" s="203">
        <v>30.985915492957748</v>
      </c>
      <c r="H11" s="203">
        <v>30.985915492957748</v>
      </c>
      <c r="I11" s="203">
        <v>1.408450704225352</v>
      </c>
      <c r="J11" s="203">
        <v>9.859154929577464</v>
      </c>
      <c r="K11" s="203">
        <v>0</v>
      </c>
      <c r="L11" s="203">
        <v>50.70422535211268</v>
      </c>
      <c r="M11" s="204">
        <v>0</v>
      </c>
      <c r="N11" s="203">
        <v>69.01408450704226</v>
      </c>
      <c r="O11" s="203">
        <v>1.408450704225352</v>
      </c>
      <c r="P11" s="203">
        <v>15.492957746478874</v>
      </c>
      <c r="Q11" s="203">
        <v>2.816901408450704</v>
      </c>
      <c r="R11" s="203">
        <v>8.450704225352112</v>
      </c>
      <c r="S11" s="203">
        <v>19.718309859154928</v>
      </c>
      <c r="T11" s="206">
        <v>0</v>
      </c>
      <c r="U11" s="34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36" customFormat="1" ht="21.75" customHeight="1">
      <c r="A12" s="24" t="s">
        <v>88</v>
      </c>
      <c r="B12" s="201">
        <f>'3 Total Youth Part'!C12</f>
        <v>53</v>
      </c>
      <c r="C12" s="202">
        <v>30.18867924528302</v>
      </c>
      <c r="D12" s="203">
        <v>47.16981132075472</v>
      </c>
      <c r="E12" s="204">
        <v>22.641509433962266</v>
      </c>
      <c r="F12" s="204">
        <v>54.71698113207547</v>
      </c>
      <c r="G12" s="203">
        <v>18.867924528301888</v>
      </c>
      <c r="H12" s="203">
        <v>16.9811320754717</v>
      </c>
      <c r="I12" s="203">
        <v>1.8867924528301887</v>
      </c>
      <c r="J12" s="203">
        <v>62.264150943396224</v>
      </c>
      <c r="K12" s="203">
        <v>15.09433962264151</v>
      </c>
      <c r="L12" s="203">
        <v>24.528301886792452</v>
      </c>
      <c r="M12" s="207">
        <v>1.8867924528301887</v>
      </c>
      <c r="N12" s="203">
        <v>47.16981132075472</v>
      </c>
      <c r="O12" s="203">
        <v>11.320754716981133</v>
      </c>
      <c r="P12" s="203">
        <v>22.641509433962266</v>
      </c>
      <c r="Q12" s="203">
        <v>5.660377358490567</v>
      </c>
      <c r="R12" s="203">
        <v>9.433962264150944</v>
      </c>
      <c r="S12" s="203">
        <v>9.433962264150944</v>
      </c>
      <c r="T12" s="206">
        <v>15.09433962264151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s="36" customFormat="1" ht="21.75" customHeight="1">
      <c r="A13" s="24" t="s">
        <v>20</v>
      </c>
      <c r="B13" s="201">
        <f>'3 Total Youth Part'!C13</f>
        <v>64</v>
      </c>
      <c r="C13" s="202">
        <v>71.875</v>
      </c>
      <c r="D13" s="203">
        <v>17.1875</v>
      </c>
      <c r="E13" s="204">
        <v>10.9375</v>
      </c>
      <c r="F13" s="204">
        <v>67.1875</v>
      </c>
      <c r="G13" s="203">
        <v>35.9375</v>
      </c>
      <c r="H13" s="203">
        <v>10.9375</v>
      </c>
      <c r="I13" s="203">
        <v>10.9375</v>
      </c>
      <c r="J13" s="203">
        <v>23.4375</v>
      </c>
      <c r="K13" s="203">
        <v>42.1875</v>
      </c>
      <c r="L13" s="203">
        <v>45.3125</v>
      </c>
      <c r="M13" s="204">
        <v>0</v>
      </c>
      <c r="N13" s="203">
        <v>9.375</v>
      </c>
      <c r="O13" s="205">
        <v>6.25</v>
      </c>
      <c r="P13" s="203">
        <v>14.0625</v>
      </c>
      <c r="Q13" s="203">
        <v>0</v>
      </c>
      <c r="R13" s="203">
        <v>6.25</v>
      </c>
      <c r="S13" s="203">
        <v>17.1875</v>
      </c>
      <c r="T13" s="206">
        <v>26.5625</v>
      </c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36" customFormat="1" ht="21.75" customHeight="1">
      <c r="A14" s="24" t="s">
        <v>21</v>
      </c>
      <c r="B14" s="201">
        <f>'3 Total Youth Part'!C14</f>
        <v>17</v>
      </c>
      <c r="C14" s="202">
        <v>29.41176470588235</v>
      </c>
      <c r="D14" s="203">
        <v>47.05882352941177</v>
      </c>
      <c r="E14" s="204">
        <v>23.529411764705884</v>
      </c>
      <c r="F14" s="204">
        <v>52.94117647058823</v>
      </c>
      <c r="G14" s="203">
        <v>35.294117647058826</v>
      </c>
      <c r="H14" s="203">
        <v>5.882352941176471</v>
      </c>
      <c r="I14" s="203">
        <v>11.764705882352942</v>
      </c>
      <c r="J14" s="203">
        <v>47.05882352941177</v>
      </c>
      <c r="K14" s="203">
        <v>5.882352941176471</v>
      </c>
      <c r="L14" s="203">
        <v>41.1764705882353</v>
      </c>
      <c r="M14" s="207">
        <v>0</v>
      </c>
      <c r="N14" s="203">
        <v>82.3529411764706</v>
      </c>
      <c r="O14" s="203">
        <v>0</v>
      </c>
      <c r="P14" s="203">
        <v>0</v>
      </c>
      <c r="Q14" s="203">
        <v>0</v>
      </c>
      <c r="R14" s="203">
        <v>11.764705882352942</v>
      </c>
      <c r="S14" s="203">
        <v>23.529411764705884</v>
      </c>
      <c r="T14" s="206">
        <v>0</v>
      </c>
      <c r="U14" s="34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36" customFormat="1" ht="21.75" customHeight="1">
      <c r="A15" s="24" t="s">
        <v>22</v>
      </c>
      <c r="B15" s="201">
        <f>'3 Total Youth Part'!C15</f>
        <v>334</v>
      </c>
      <c r="C15" s="202">
        <v>65.5688622754491</v>
      </c>
      <c r="D15" s="203">
        <v>22.45508982035928</v>
      </c>
      <c r="E15" s="204">
        <v>11.976047904191617</v>
      </c>
      <c r="F15" s="204">
        <v>58.38323353293413</v>
      </c>
      <c r="G15" s="203">
        <v>66.16766467065868</v>
      </c>
      <c r="H15" s="203">
        <v>10.778443113772456</v>
      </c>
      <c r="I15" s="203">
        <v>1.4970059880239521</v>
      </c>
      <c r="J15" s="203">
        <v>22.45508982035928</v>
      </c>
      <c r="K15" s="203">
        <v>35.32934131736527</v>
      </c>
      <c r="L15" s="203">
        <v>60.17964071856288</v>
      </c>
      <c r="M15" s="204">
        <v>0.29940119760479045</v>
      </c>
      <c r="N15" s="203">
        <v>69.16167664670658</v>
      </c>
      <c r="O15" s="203">
        <v>1.1976047904191618</v>
      </c>
      <c r="P15" s="203">
        <v>18.862275449101798</v>
      </c>
      <c r="Q15" s="203">
        <v>3.2934131736526946</v>
      </c>
      <c r="R15" s="203">
        <v>23.652694610778443</v>
      </c>
      <c r="S15" s="203">
        <v>8.383233532934133</v>
      </c>
      <c r="T15" s="206">
        <v>0.8982035928143712</v>
      </c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s="36" customFormat="1" ht="21.75" customHeight="1">
      <c r="A16" s="24" t="s">
        <v>23</v>
      </c>
      <c r="B16" s="201">
        <f>'3 Total Youth Part'!C16</f>
        <v>18</v>
      </c>
      <c r="C16" s="202">
        <v>38.888888888888886</v>
      </c>
      <c r="D16" s="203">
        <v>22.22222222222222</v>
      </c>
      <c r="E16" s="204">
        <v>38.888888888888886</v>
      </c>
      <c r="F16" s="204">
        <v>61.111111111111114</v>
      </c>
      <c r="G16" s="203">
        <v>77.77777777777777</v>
      </c>
      <c r="H16" s="203">
        <v>0</v>
      </c>
      <c r="I16" s="203">
        <v>5.555555555555555</v>
      </c>
      <c r="J16" s="203">
        <v>5.555555555555555</v>
      </c>
      <c r="K16" s="203">
        <v>0</v>
      </c>
      <c r="L16" s="203">
        <v>0</v>
      </c>
      <c r="M16" s="204">
        <v>0</v>
      </c>
      <c r="N16" s="203">
        <v>38.888888888888886</v>
      </c>
      <c r="O16" s="203">
        <v>0</v>
      </c>
      <c r="P16" s="203">
        <v>11.11111111111111</v>
      </c>
      <c r="Q16" s="205">
        <v>0</v>
      </c>
      <c r="R16" s="203">
        <v>0</v>
      </c>
      <c r="S16" s="203">
        <v>44.44444444444444</v>
      </c>
      <c r="T16" s="206">
        <v>61.111111111111114</v>
      </c>
      <c r="U16" s="34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s="36" customFormat="1" ht="21.75" customHeight="1">
      <c r="A17" s="24" t="s">
        <v>24</v>
      </c>
      <c r="B17" s="201">
        <f>'3 Total Youth Part'!C17</f>
        <v>18</v>
      </c>
      <c r="C17" s="202">
        <v>55.55555555555556</v>
      </c>
      <c r="D17" s="203">
        <v>27.77777777777778</v>
      </c>
      <c r="E17" s="204">
        <v>16.666666666666668</v>
      </c>
      <c r="F17" s="204">
        <v>44.44444444444444</v>
      </c>
      <c r="G17" s="203">
        <v>44.44444444444444</v>
      </c>
      <c r="H17" s="203">
        <v>27.77777777777778</v>
      </c>
      <c r="I17" s="203">
        <v>5.555555555555555</v>
      </c>
      <c r="J17" s="203">
        <v>27.77777777777778</v>
      </c>
      <c r="K17" s="203">
        <v>22.22222222222222</v>
      </c>
      <c r="L17" s="203">
        <v>72.22222222222223</v>
      </c>
      <c r="M17" s="204">
        <v>11.11111111111111</v>
      </c>
      <c r="N17" s="203">
        <v>5.555555555555555</v>
      </c>
      <c r="O17" s="203">
        <v>0</v>
      </c>
      <c r="P17" s="203">
        <v>27.77777777777778</v>
      </c>
      <c r="Q17" s="205">
        <v>0</v>
      </c>
      <c r="R17" s="203">
        <v>5.555555555555555</v>
      </c>
      <c r="S17" s="203">
        <v>16.666666666666668</v>
      </c>
      <c r="T17" s="206">
        <v>5.555555555555555</v>
      </c>
      <c r="U17" s="34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s="36" customFormat="1" ht="21.75" customHeight="1">
      <c r="A18" s="24" t="s">
        <v>25</v>
      </c>
      <c r="B18" s="201">
        <f>'3 Total Youth Part'!C18</f>
        <v>66</v>
      </c>
      <c r="C18" s="202">
        <v>46.96969696969697</v>
      </c>
      <c r="D18" s="203">
        <v>30.303030303030305</v>
      </c>
      <c r="E18" s="204">
        <v>22.727272727272727</v>
      </c>
      <c r="F18" s="204">
        <v>68.18181818181819</v>
      </c>
      <c r="G18" s="203">
        <v>45.45454545454545</v>
      </c>
      <c r="H18" s="203">
        <v>13.636363636363637</v>
      </c>
      <c r="I18" s="203">
        <v>0</v>
      </c>
      <c r="J18" s="203">
        <v>39.3939393939394</v>
      </c>
      <c r="K18" s="203">
        <v>18.181818181818183</v>
      </c>
      <c r="L18" s="203">
        <v>21.21212121212121</v>
      </c>
      <c r="M18" s="204">
        <v>1.515151515151515</v>
      </c>
      <c r="N18" s="203">
        <v>21.21212121212121</v>
      </c>
      <c r="O18" s="205">
        <v>6.06060606060606</v>
      </c>
      <c r="P18" s="203">
        <v>10.606060606060606</v>
      </c>
      <c r="Q18" s="203">
        <v>1.515151515151515</v>
      </c>
      <c r="R18" s="203">
        <v>0</v>
      </c>
      <c r="S18" s="203">
        <v>25.75757575757576</v>
      </c>
      <c r="T18" s="206">
        <v>6.06060606060606</v>
      </c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s="36" customFormat="1" ht="21.75" customHeight="1">
      <c r="A19" s="24" t="s">
        <v>89</v>
      </c>
      <c r="B19" s="201">
        <f>'3 Total Youth Part'!C19</f>
        <v>26</v>
      </c>
      <c r="C19" s="202">
        <v>30.76923076923077</v>
      </c>
      <c r="D19" s="203">
        <v>34.61538461538461</v>
      </c>
      <c r="E19" s="204">
        <v>34.61538461538461</v>
      </c>
      <c r="F19" s="204">
        <v>73.07692307692308</v>
      </c>
      <c r="G19" s="203">
        <v>38.46153846153846</v>
      </c>
      <c r="H19" s="203">
        <v>11.538461538461538</v>
      </c>
      <c r="I19" s="205">
        <v>0</v>
      </c>
      <c r="J19" s="203">
        <v>11.538461538461538</v>
      </c>
      <c r="K19" s="203">
        <v>0</v>
      </c>
      <c r="L19" s="203">
        <v>34.61538461538461</v>
      </c>
      <c r="M19" s="207">
        <v>0</v>
      </c>
      <c r="N19" s="203">
        <v>42.30769230769231</v>
      </c>
      <c r="O19" s="203">
        <v>3.8461538461538463</v>
      </c>
      <c r="P19" s="203">
        <v>30.76923076923077</v>
      </c>
      <c r="Q19" s="203">
        <v>7.6923076923076925</v>
      </c>
      <c r="R19" s="205">
        <v>53.84615384615385</v>
      </c>
      <c r="S19" s="203">
        <v>57.69230769230769</v>
      </c>
      <c r="T19" s="206">
        <v>0</v>
      </c>
      <c r="U19" s="34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s="36" customFormat="1" ht="21.75" customHeight="1">
      <c r="A20" s="24" t="s">
        <v>26</v>
      </c>
      <c r="B20" s="201">
        <f>'3 Total Youth Part'!C20</f>
        <v>39</v>
      </c>
      <c r="C20" s="202">
        <v>35.8974358974359</v>
      </c>
      <c r="D20" s="203">
        <v>51.28205128205128</v>
      </c>
      <c r="E20" s="204">
        <v>12.82051282051282</v>
      </c>
      <c r="F20" s="204">
        <v>58.97435897435898</v>
      </c>
      <c r="G20" s="203">
        <v>41.02564102564102</v>
      </c>
      <c r="H20" s="203">
        <v>15.384615384615385</v>
      </c>
      <c r="I20" s="203">
        <v>5.128205128205128</v>
      </c>
      <c r="J20" s="203">
        <v>15.384615384615385</v>
      </c>
      <c r="K20" s="203">
        <v>0</v>
      </c>
      <c r="L20" s="203">
        <v>97.43589743589745</v>
      </c>
      <c r="M20" s="204">
        <v>0</v>
      </c>
      <c r="N20" s="203">
        <v>79.48717948717949</v>
      </c>
      <c r="O20" s="203">
        <v>0</v>
      </c>
      <c r="P20" s="203">
        <v>5.128205128205128</v>
      </c>
      <c r="Q20" s="203">
        <v>0</v>
      </c>
      <c r="R20" s="203">
        <v>0</v>
      </c>
      <c r="S20" s="203">
        <v>0</v>
      </c>
      <c r="T20" s="206">
        <v>0</v>
      </c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36" customFormat="1" ht="21.75" customHeight="1" thickBot="1">
      <c r="A21" s="56" t="s">
        <v>40</v>
      </c>
      <c r="B21" s="208">
        <f>'3 Total Youth Part'!C21</f>
        <v>44</v>
      </c>
      <c r="C21" s="209">
        <v>72.72727272727273</v>
      </c>
      <c r="D21" s="210">
        <v>20.454545454545453</v>
      </c>
      <c r="E21" s="211">
        <v>6.818181818181818</v>
      </c>
      <c r="F21" s="211">
        <v>52.27272727272727</v>
      </c>
      <c r="G21" s="210">
        <v>6.818181818181818</v>
      </c>
      <c r="H21" s="210">
        <v>11.363636363636363</v>
      </c>
      <c r="I21" s="212">
        <v>15.90909090909091</v>
      </c>
      <c r="J21" s="210">
        <v>34.09090909090909</v>
      </c>
      <c r="K21" s="210">
        <v>43.18181818181818</v>
      </c>
      <c r="L21" s="210">
        <v>54.54545454545455</v>
      </c>
      <c r="M21" s="213">
        <v>15.90909090909091</v>
      </c>
      <c r="N21" s="210">
        <v>0</v>
      </c>
      <c r="O21" s="210">
        <v>6.818181818181818</v>
      </c>
      <c r="P21" s="210">
        <v>15.90909090909091</v>
      </c>
      <c r="Q21" s="210">
        <v>6.818181818181818</v>
      </c>
      <c r="R21" s="210">
        <v>4.545454545454546</v>
      </c>
      <c r="S21" s="212">
        <v>6.818181818181818</v>
      </c>
      <c r="T21" s="214">
        <v>27.272727272727273</v>
      </c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36" customFormat="1" ht="21.75" customHeight="1" thickBot="1">
      <c r="A22" s="215" t="s">
        <v>0</v>
      </c>
      <c r="B22" s="222">
        <f>SUM(B6:B21)</f>
        <v>1161</v>
      </c>
      <c r="C22" s="223">
        <v>54.69422911283377</v>
      </c>
      <c r="D22" s="224">
        <v>29.62962962962963</v>
      </c>
      <c r="E22" s="225">
        <v>15.590008613264427</v>
      </c>
      <c r="F22" s="225">
        <v>59.00086132644272</v>
      </c>
      <c r="G22" s="224">
        <v>37.46770025839793</v>
      </c>
      <c r="H22" s="224">
        <v>19.724375538329028</v>
      </c>
      <c r="I22" s="224">
        <v>3.962101636520241</v>
      </c>
      <c r="J22" s="224">
        <v>27.045650301464256</v>
      </c>
      <c r="K22" s="224">
        <v>22.652885443583116</v>
      </c>
      <c r="L22" s="224">
        <v>52.11024978466838</v>
      </c>
      <c r="M22" s="225">
        <v>1.636520241171404</v>
      </c>
      <c r="N22" s="224">
        <v>50.38759689922481</v>
      </c>
      <c r="O22" s="224">
        <v>4.565030146425496</v>
      </c>
      <c r="P22" s="224">
        <v>14.470284237726098</v>
      </c>
      <c r="Q22" s="224">
        <v>2.7562446167097328</v>
      </c>
      <c r="R22" s="224">
        <v>11.541774332472007</v>
      </c>
      <c r="S22" s="224">
        <v>13.781223083548664</v>
      </c>
      <c r="T22" s="226">
        <v>7.14900947459087</v>
      </c>
      <c r="U22" s="34"/>
      <c r="V22" s="35"/>
      <c r="W22" s="70"/>
      <c r="X22" s="71"/>
      <c r="Y22" s="71"/>
      <c r="Z22" s="71"/>
      <c r="AA22" s="71"/>
      <c r="AB22" s="71"/>
      <c r="AC22" s="35"/>
      <c r="AD22" s="35"/>
      <c r="AE22" s="35"/>
      <c r="AF22" s="35"/>
      <c r="AG22" s="35"/>
    </row>
    <row r="23" ht="12.75">
      <c r="P23" s="193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5" right="0.25" top="1" bottom="0.57" header="0.12" footer="0.13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zoomScale="90" zoomScaleNormal="90" zoomScalePageLayoutView="0" workbookViewId="0" topLeftCell="A1">
      <selection activeCell="A25" sqref="A25"/>
    </sheetView>
  </sheetViews>
  <sheetFormatPr defaultColWidth="9.140625" defaultRowHeight="12.75"/>
  <cols>
    <col min="1" max="1" width="20.7109375" style="2" customWidth="1"/>
    <col min="2" max="2" width="8.421875" style="2" customWidth="1"/>
    <col min="3" max="3" width="8.00390625" style="2" customWidth="1"/>
    <col min="4" max="4" width="7.28125" style="2" customWidth="1"/>
    <col min="5" max="5" width="9.7109375" style="2" customWidth="1"/>
    <col min="6" max="6" width="9.421875" style="2" customWidth="1"/>
    <col min="7" max="7" width="6.8515625" style="2" customWidth="1"/>
    <col min="8" max="8" width="9.57421875" style="2" customWidth="1"/>
    <col min="9" max="9" width="9.28125" style="2" customWidth="1"/>
    <col min="10" max="10" width="8.140625" style="2" customWidth="1"/>
    <col min="11" max="11" width="9.7109375" style="2" customWidth="1"/>
    <col min="12" max="12" width="7.421875" style="2" customWidth="1"/>
    <col min="13" max="13" width="8.421875" style="2" customWidth="1"/>
    <col min="14" max="14" width="6.8515625" style="2" customWidth="1"/>
    <col min="15" max="16" width="9.140625" style="2" customWidth="1"/>
    <col min="17" max="17" width="8.8515625" style="2" customWidth="1"/>
    <col min="18" max="16384" width="9.140625" style="2" customWidth="1"/>
  </cols>
  <sheetData>
    <row r="1" spans="1:27" ht="19.5" customHeight="1">
      <c r="A1" s="237" t="s">
        <v>74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  <c r="O1" s="17"/>
      <c r="P1" s="17"/>
      <c r="Q1" s="18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46" t="s">
        <v>90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  <c r="O2" s="18"/>
      <c r="P2" s="18"/>
      <c r="Q2" s="18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thickBot="1">
      <c r="A3" s="243" t="s">
        <v>47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249" t="s">
        <v>77</v>
      </c>
      <c r="B4" s="240" t="s">
        <v>2</v>
      </c>
      <c r="C4" s="241"/>
      <c r="D4" s="242"/>
      <c r="E4" s="240" t="s">
        <v>5</v>
      </c>
      <c r="F4" s="241"/>
      <c r="G4" s="241"/>
      <c r="H4" s="241"/>
      <c r="I4" s="241"/>
      <c r="J4" s="241"/>
      <c r="K4" s="241"/>
      <c r="L4" s="241"/>
      <c r="M4" s="241"/>
      <c r="N4" s="24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customHeight="1" thickBot="1">
      <c r="A5" s="250"/>
      <c r="B5" s="19" t="s">
        <v>3</v>
      </c>
      <c r="C5" s="20" t="s">
        <v>4</v>
      </c>
      <c r="D5" s="21" t="s">
        <v>1</v>
      </c>
      <c r="E5" s="20" t="s">
        <v>64</v>
      </c>
      <c r="F5" s="20" t="s">
        <v>65</v>
      </c>
      <c r="G5" s="20" t="s">
        <v>84</v>
      </c>
      <c r="H5" s="20" t="s">
        <v>57</v>
      </c>
      <c r="I5" s="22" t="s">
        <v>58</v>
      </c>
      <c r="J5" s="20" t="s">
        <v>59</v>
      </c>
      <c r="K5" s="22" t="s">
        <v>60</v>
      </c>
      <c r="L5" s="20" t="s">
        <v>61</v>
      </c>
      <c r="M5" s="22" t="s">
        <v>62</v>
      </c>
      <c r="N5" s="21" t="s">
        <v>63</v>
      </c>
      <c r="O5" s="1"/>
      <c r="P5" s="1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s="36" customFormat="1" ht="19.5" customHeight="1">
      <c r="A6" s="24" t="s">
        <v>15</v>
      </c>
      <c r="B6" s="25">
        <v>0</v>
      </c>
      <c r="C6" s="26">
        <v>0</v>
      </c>
      <c r="D6" s="27">
        <f>IF(B6&gt;0,(C6/B6),0)</f>
        <v>0</v>
      </c>
      <c r="E6" s="28">
        <v>0</v>
      </c>
      <c r="F6" s="29">
        <v>0</v>
      </c>
      <c r="G6" s="26">
        <v>0</v>
      </c>
      <c r="H6" s="26">
        <v>0</v>
      </c>
      <c r="I6" s="30">
        <v>0</v>
      </c>
      <c r="J6" s="29">
        <v>0</v>
      </c>
      <c r="K6" s="31">
        <v>0</v>
      </c>
      <c r="L6" s="32">
        <v>0</v>
      </c>
      <c r="M6" s="30">
        <v>0</v>
      </c>
      <c r="N6" s="33">
        <v>0</v>
      </c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s="36" customFormat="1" ht="19.5" customHeight="1">
      <c r="A7" s="37" t="s">
        <v>16</v>
      </c>
      <c r="B7" s="38">
        <v>10</v>
      </c>
      <c r="C7" s="39">
        <v>8</v>
      </c>
      <c r="D7" s="40">
        <f aca="true" t="shared" si="0" ref="D7:D22">(C7/B7)</f>
        <v>0.8</v>
      </c>
      <c r="E7" s="41">
        <v>2</v>
      </c>
      <c r="F7" s="42">
        <v>3</v>
      </c>
      <c r="G7" s="39">
        <v>1</v>
      </c>
      <c r="H7" s="39">
        <v>1</v>
      </c>
      <c r="I7" s="43">
        <v>5</v>
      </c>
      <c r="J7" s="42">
        <v>2</v>
      </c>
      <c r="K7" s="43">
        <v>1</v>
      </c>
      <c r="L7" s="44">
        <v>3</v>
      </c>
      <c r="M7" s="43">
        <v>5</v>
      </c>
      <c r="N7" s="45">
        <v>0</v>
      </c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s="36" customFormat="1" ht="19.5" customHeight="1">
      <c r="A8" s="24" t="s">
        <v>17</v>
      </c>
      <c r="B8" s="46">
        <v>35</v>
      </c>
      <c r="C8" s="47">
        <v>72</v>
      </c>
      <c r="D8" s="48">
        <f t="shared" si="0"/>
        <v>2.057142857142857</v>
      </c>
      <c r="E8" s="49">
        <v>66</v>
      </c>
      <c r="F8" s="50">
        <v>60</v>
      </c>
      <c r="G8" s="47">
        <v>42</v>
      </c>
      <c r="H8" s="50">
        <v>66</v>
      </c>
      <c r="I8" s="51">
        <v>66</v>
      </c>
      <c r="J8" s="50">
        <v>69</v>
      </c>
      <c r="K8" s="51">
        <v>50</v>
      </c>
      <c r="L8" s="52">
        <v>50</v>
      </c>
      <c r="M8" s="51">
        <v>66</v>
      </c>
      <c r="N8" s="53">
        <v>0</v>
      </c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s="36" customFormat="1" ht="19.5" customHeight="1">
      <c r="A9" s="24" t="s">
        <v>18</v>
      </c>
      <c r="B9" s="46">
        <v>6</v>
      </c>
      <c r="C9" s="47">
        <v>1</v>
      </c>
      <c r="D9" s="48">
        <f>IF(B9&gt;0,C9/B9,0)</f>
        <v>0.16666666666666666</v>
      </c>
      <c r="E9" s="49">
        <v>0</v>
      </c>
      <c r="F9" s="50">
        <v>0</v>
      </c>
      <c r="G9" s="47">
        <v>0</v>
      </c>
      <c r="H9" s="50">
        <v>0</v>
      </c>
      <c r="I9" s="51">
        <v>0</v>
      </c>
      <c r="J9" s="50">
        <v>1</v>
      </c>
      <c r="K9" s="51">
        <v>0</v>
      </c>
      <c r="L9" s="52">
        <v>0</v>
      </c>
      <c r="M9" s="51">
        <v>0</v>
      </c>
      <c r="N9" s="53">
        <v>0</v>
      </c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s="36" customFormat="1" ht="19.5" customHeight="1">
      <c r="A10" s="24" t="s">
        <v>87</v>
      </c>
      <c r="B10" s="46">
        <v>0</v>
      </c>
      <c r="C10" s="47">
        <v>1</v>
      </c>
      <c r="D10" s="48">
        <f>IF(B10&gt;0,C10/B10,0)</f>
        <v>0</v>
      </c>
      <c r="E10" s="49">
        <v>1</v>
      </c>
      <c r="F10" s="50">
        <v>1</v>
      </c>
      <c r="G10" s="47">
        <v>1</v>
      </c>
      <c r="H10" s="50">
        <v>1</v>
      </c>
      <c r="I10" s="51">
        <v>1</v>
      </c>
      <c r="J10" s="50">
        <v>1</v>
      </c>
      <c r="K10" s="51">
        <v>1</v>
      </c>
      <c r="L10" s="52">
        <v>1</v>
      </c>
      <c r="M10" s="51">
        <v>1</v>
      </c>
      <c r="N10" s="53">
        <v>1</v>
      </c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s="36" customFormat="1" ht="19.5" customHeight="1">
      <c r="A11" s="24" t="s">
        <v>19</v>
      </c>
      <c r="B11" s="46">
        <v>0</v>
      </c>
      <c r="C11" s="47">
        <v>0</v>
      </c>
      <c r="D11" s="48">
        <f>IF(B11&gt;0,C11/B11,0)</f>
        <v>0</v>
      </c>
      <c r="E11" s="49">
        <v>0</v>
      </c>
      <c r="F11" s="50">
        <v>0</v>
      </c>
      <c r="G11" s="47">
        <v>0</v>
      </c>
      <c r="H11" s="50">
        <v>0</v>
      </c>
      <c r="I11" s="51">
        <v>0</v>
      </c>
      <c r="J11" s="50">
        <v>0</v>
      </c>
      <c r="K11" s="51">
        <v>0</v>
      </c>
      <c r="L11" s="52">
        <v>0</v>
      </c>
      <c r="M11" s="51">
        <v>0</v>
      </c>
      <c r="N11" s="53">
        <v>0</v>
      </c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s="36" customFormat="1" ht="19.5" customHeight="1">
      <c r="A12" s="24" t="s">
        <v>88</v>
      </c>
      <c r="B12" s="46">
        <v>12</v>
      </c>
      <c r="C12" s="47">
        <v>15</v>
      </c>
      <c r="D12" s="48">
        <f t="shared" si="0"/>
        <v>1.25</v>
      </c>
      <c r="E12" s="46">
        <v>14</v>
      </c>
      <c r="F12" s="50">
        <v>0</v>
      </c>
      <c r="G12" s="47">
        <v>14</v>
      </c>
      <c r="H12" s="50">
        <v>2</v>
      </c>
      <c r="I12" s="51">
        <v>6</v>
      </c>
      <c r="J12" s="47">
        <v>0</v>
      </c>
      <c r="K12" s="54">
        <v>3</v>
      </c>
      <c r="L12" s="52">
        <v>0</v>
      </c>
      <c r="M12" s="51">
        <v>14</v>
      </c>
      <c r="N12" s="55">
        <v>0</v>
      </c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s="36" customFormat="1" ht="19.5" customHeight="1">
      <c r="A13" s="24" t="s">
        <v>20</v>
      </c>
      <c r="B13" s="46">
        <v>30</v>
      </c>
      <c r="C13" s="47">
        <v>27</v>
      </c>
      <c r="D13" s="48">
        <f t="shared" si="0"/>
        <v>0.9</v>
      </c>
      <c r="E13" s="49">
        <v>22</v>
      </c>
      <c r="F13" s="50">
        <v>0</v>
      </c>
      <c r="G13" s="47">
        <v>20</v>
      </c>
      <c r="H13" s="50">
        <v>22</v>
      </c>
      <c r="I13" s="51">
        <v>22</v>
      </c>
      <c r="J13" s="50">
        <v>14</v>
      </c>
      <c r="K13" s="51">
        <v>22</v>
      </c>
      <c r="L13" s="52">
        <v>22</v>
      </c>
      <c r="M13" s="51">
        <v>14</v>
      </c>
      <c r="N13" s="53">
        <v>14</v>
      </c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s="36" customFormat="1" ht="19.5" customHeight="1">
      <c r="A14" s="24" t="s">
        <v>21</v>
      </c>
      <c r="B14" s="46">
        <v>20</v>
      </c>
      <c r="C14" s="47">
        <v>1</v>
      </c>
      <c r="D14" s="48">
        <f>IF(B14&gt;0,C14/B14,0)</f>
        <v>0.05</v>
      </c>
      <c r="E14" s="49">
        <v>0</v>
      </c>
      <c r="F14" s="50">
        <v>0</v>
      </c>
      <c r="G14" s="47">
        <v>0</v>
      </c>
      <c r="H14" s="50">
        <v>0</v>
      </c>
      <c r="I14" s="51">
        <v>0</v>
      </c>
      <c r="J14" s="50">
        <v>0</v>
      </c>
      <c r="K14" s="51">
        <v>0</v>
      </c>
      <c r="L14" s="52">
        <v>0</v>
      </c>
      <c r="M14" s="51">
        <v>0</v>
      </c>
      <c r="N14" s="53">
        <v>0</v>
      </c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s="36" customFormat="1" ht="19.5" customHeight="1">
      <c r="A15" s="24" t="s">
        <v>22</v>
      </c>
      <c r="B15" s="46">
        <v>222</v>
      </c>
      <c r="C15" s="47">
        <v>119</v>
      </c>
      <c r="D15" s="48">
        <f t="shared" si="0"/>
        <v>0.536036036036036</v>
      </c>
      <c r="E15" s="49">
        <v>115</v>
      </c>
      <c r="F15" s="50">
        <v>1</v>
      </c>
      <c r="G15" s="47">
        <v>105</v>
      </c>
      <c r="H15" s="50">
        <v>113</v>
      </c>
      <c r="I15" s="51">
        <v>81</v>
      </c>
      <c r="J15" s="50">
        <v>115</v>
      </c>
      <c r="K15" s="51">
        <v>44</v>
      </c>
      <c r="L15" s="52">
        <v>118</v>
      </c>
      <c r="M15" s="51">
        <v>118</v>
      </c>
      <c r="N15" s="53">
        <v>1</v>
      </c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s="36" customFormat="1" ht="19.5" customHeight="1">
      <c r="A16" s="24" t="s">
        <v>23</v>
      </c>
      <c r="B16" s="46">
        <v>0</v>
      </c>
      <c r="C16" s="47">
        <v>0</v>
      </c>
      <c r="D16" s="48">
        <f>IF(B16&gt;0,C16/B16,0)</f>
        <v>0</v>
      </c>
      <c r="E16" s="49">
        <v>0</v>
      </c>
      <c r="F16" s="50">
        <v>0</v>
      </c>
      <c r="G16" s="47">
        <v>0</v>
      </c>
      <c r="H16" s="50">
        <v>0</v>
      </c>
      <c r="I16" s="51">
        <v>0</v>
      </c>
      <c r="J16" s="50">
        <v>0</v>
      </c>
      <c r="K16" s="51">
        <v>0</v>
      </c>
      <c r="L16" s="52">
        <v>0</v>
      </c>
      <c r="M16" s="51">
        <v>0</v>
      </c>
      <c r="N16" s="53">
        <v>0</v>
      </c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s="36" customFormat="1" ht="19.5" customHeight="1">
      <c r="A17" s="24" t="s">
        <v>24</v>
      </c>
      <c r="B17" s="46">
        <v>33</v>
      </c>
      <c r="C17" s="47">
        <v>5</v>
      </c>
      <c r="D17" s="48">
        <f t="shared" si="0"/>
        <v>0.15151515151515152</v>
      </c>
      <c r="E17" s="49">
        <v>5</v>
      </c>
      <c r="F17" s="50">
        <v>0</v>
      </c>
      <c r="G17" s="47">
        <v>0</v>
      </c>
      <c r="H17" s="50">
        <v>5</v>
      </c>
      <c r="I17" s="51">
        <v>5</v>
      </c>
      <c r="J17" s="50">
        <v>5</v>
      </c>
      <c r="K17" s="51">
        <v>5</v>
      </c>
      <c r="L17" s="52">
        <v>5</v>
      </c>
      <c r="M17" s="51">
        <v>5</v>
      </c>
      <c r="N17" s="53">
        <v>3</v>
      </c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s="36" customFormat="1" ht="19.5" customHeight="1">
      <c r="A18" s="24" t="s">
        <v>25</v>
      </c>
      <c r="B18" s="46">
        <v>24</v>
      </c>
      <c r="C18" s="47">
        <v>13</v>
      </c>
      <c r="D18" s="48">
        <f t="shared" si="0"/>
        <v>0.5416666666666666</v>
      </c>
      <c r="E18" s="49">
        <v>1</v>
      </c>
      <c r="F18" s="50">
        <v>0</v>
      </c>
      <c r="G18" s="47">
        <v>1</v>
      </c>
      <c r="H18" s="50">
        <v>13</v>
      </c>
      <c r="I18" s="51">
        <v>13</v>
      </c>
      <c r="J18" s="50">
        <v>1</v>
      </c>
      <c r="K18" s="51">
        <v>3</v>
      </c>
      <c r="L18" s="52">
        <v>6</v>
      </c>
      <c r="M18" s="51">
        <v>5</v>
      </c>
      <c r="N18" s="53">
        <v>0</v>
      </c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s="36" customFormat="1" ht="19.5" customHeight="1">
      <c r="A19" s="24" t="s">
        <v>89</v>
      </c>
      <c r="B19" s="46">
        <v>0</v>
      </c>
      <c r="C19" s="47">
        <v>1</v>
      </c>
      <c r="D19" s="48">
        <f>IF(B19&gt;0,C19/B19,0)</f>
        <v>0</v>
      </c>
      <c r="E19" s="49">
        <v>0</v>
      </c>
      <c r="F19" s="50">
        <v>1</v>
      </c>
      <c r="G19" s="47">
        <v>1</v>
      </c>
      <c r="H19" s="50">
        <v>1</v>
      </c>
      <c r="I19" s="51">
        <v>0</v>
      </c>
      <c r="J19" s="50">
        <v>1</v>
      </c>
      <c r="K19" s="51">
        <v>1</v>
      </c>
      <c r="L19" s="52">
        <v>1</v>
      </c>
      <c r="M19" s="51">
        <v>1</v>
      </c>
      <c r="N19" s="53">
        <v>1</v>
      </c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s="36" customFormat="1" ht="19.5" customHeight="1">
      <c r="A20" s="24" t="s">
        <v>26</v>
      </c>
      <c r="B20" s="46">
        <v>0</v>
      </c>
      <c r="C20" s="47">
        <v>0</v>
      </c>
      <c r="D20" s="48">
        <f>IF(B20&gt;0,(C20/B20),0)</f>
        <v>0</v>
      </c>
      <c r="E20" s="49">
        <v>0</v>
      </c>
      <c r="F20" s="50">
        <v>0</v>
      </c>
      <c r="G20" s="47">
        <v>0</v>
      </c>
      <c r="H20" s="50">
        <v>0</v>
      </c>
      <c r="I20" s="51">
        <v>0</v>
      </c>
      <c r="J20" s="50">
        <v>0</v>
      </c>
      <c r="K20" s="51">
        <v>0</v>
      </c>
      <c r="L20" s="52">
        <v>0</v>
      </c>
      <c r="M20" s="51">
        <v>0</v>
      </c>
      <c r="N20" s="53">
        <v>0</v>
      </c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s="36" customFormat="1" ht="19.5" customHeight="1" thickBot="1">
      <c r="A21" s="56" t="s">
        <v>40</v>
      </c>
      <c r="B21" s="57">
        <v>29</v>
      </c>
      <c r="C21" s="58">
        <v>19</v>
      </c>
      <c r="D21" s="59">
        <f>IF(B21&gt;0,C21/B21,0)</f>
        <v>0.6551724137931034</v>
      </c>
      <c r="E21" s="60">
        <v>15</v>
      </c>
      <c r="F21" s="61">
        <v>0</v>
      </c>
      <c r="G21" s="58">
        <v>15</v>
      </c>
      <c r="H21" s="61">
        <v>0</v>
      </c>
      <c r="I21" s="62">
        <v>15</v>
      </c>
      <c r="J21" s="61">
        <v>0</v>
      </c>
      <c r="K21" s="62">
        <v>15</v>
      </c>
      <c r="L21" s="63">
        <v>0</v>
      </c>
      <c r="M21" s="62">
        <v>0</v>
      </c>
      <c r="N21" s="64">
        <v>0</v>
      </c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s="36" customFormat="1" ht="19.5" customHeight="1" thickBot="1">
      <c r="A22" s="65" t="s">
        <v>0</v>
      </c>
      <c r="B22" s="66">
        <f>SUM(B6:B21)</f>
        <v>421</v>
      </c>
      <c r="C22" s="67">
        <f>SUM(C6:C21)</f>
        <v>282</v>
      </c>
      <c r="D22" s="68">
        <f t="shared" si="0"/>
        <v>0.669833729216152</v>
      </c>
      <c r="E22" s="67">
        <f>SUM(E6:E21)</f>
        <v>241</v>
      </c>
      <c r="F22" s="67">
        <f aca="true" t="shared" si="1" ref="F22:N22">SUM(F6:F21)</f>
        <v>66</v>
      </c>
      <c r="G22" s="67">
        <f t="shared" si="1"/>
        <v>200</v>
      </c>
      <c r="H22" s="67">
        <f t="shared" si="1"/>
        <v>224</v>
      </c>
      <c r="I22" s="67">
        <f t="shared" si="1"/>
        <v>214</v>
      </c>
      <c r="J22" s="67">
        <f t="shared" si="1"/>
        <v>209</v>
      </c>
      <c r="K22" s="67">
        <f t="shared" si="1"/>
        <v>145</v>
      </c>
      <c r="L22" s="67">
        <f t="shared" si="1"/>
        <v>206</v>
      </c>
      <c r="M22" s="67">
        <f t="shared" si="1"/>
        <v>229</v>
      </c>
      <c r="N22" s="69">
        <f t="shared" si="1"/>
        <v>20</v>
      </c>
      <c r="O22" s="34"/>
      <c r="P22" s="35"/>
      <c r="Q22" s="70"/>
      <c r="R22" s="71"/>
      <c r="S22" s="71"/>
      <c r="T22" s="71"/>
      <c r="U22" s="71"/>
      <c r="V22" s="71"/>
      <c r="W22" s="35"/>
      <c r="X22" s="35"/>
      <c r="Y22" s="35"/>
      <c r="Z22" s="35"/>
      <c r="AA22" s="35"/>
    </row>
    <row r="23" spans="1:15" ht="77.25" customHeight="1" thickBot="1">
      <c r="A23" s="234" t="s">
        <v>85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6"/>
      <c r="O23" s="1"/>
    </row>
    <row r="24" ht="15">
      <c r="A24" s="72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 verticalCentered="1"/>
  <pageMargins left="0.51" right="0.5" top="0.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zoomScale="90" zoomScaleNormal="90" zoomScalePageLayoutView="0" workbookViewId="0" topLeftCell="A1">
      <selection activeCell="A25" sqref="A25"/>
    </sheetView>
  </sheetViews>
  <sheetFormatPr defaultColWidth="9.140625" defaultRowHeight="12.75"/>
  <cols>
    <col min="1" max="1" width="19.7109375" style="2" customWidth="1"/>
    <col min="2" max="3" width="7.57421875" style="2" customWidth="1"/>
    <col min="4" max="4" width="7.28125" style="2" customWidth="1"/>
    <col min="5" max="6" width="9.7109375" style="2" customWidth="1"/>
    <col min="7" max="7" width="7.8515625" style="2" customWidth="1"/>
    <col min="8" max="8" width="8.57421875" style="2" customWidth="1"/>
    <col min="9" max="9" width="8.8515625" style="2" customWidth="1"/>
    <col min="10" max="10" width="8.7109375" style="2" customWidth="1"/>
    <col min="11" max="11" width="9.7109375" style="2" customWidth="1"/>
    <col min="12" max="12" width="8.00390625" style="2" customWidth="1"/>
    <col min="13" max="13" width="9.140625" style="2" customWidth="1"/>
    <col min="14" max="14" width="7.57421875" style="2" customWidth="1"/>
    <col min="15" max="16" width="9.140625" style="2" customWidth="1"/>
    <col min="17" max="17" width="8.8515625" style="2" customWidth="1"/>
    <col min="18" max="27" width="9.140625" style="2" customWidth="1"/>
    <col min="28" max="28" width="9.140625" style="1" customWidth="1"/>
    <col min="29" max="16384" width="9.140625" style="2" customWidth="1"/>
  </cols>
  <sheetData>
    <row r="1" spans="1:28" s="74" customFormat="1" ht="21" customHeight="1">
      <c r="A1" s="237" t="str">
        <f>+'1 In School Youth Part'!A1:N1</f>
        <v>TAB 7 - WIOA TITLE I PARTICIPANT SUMMARY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s="74" customFormat="1" ht="21" customHeight="1">
      <c r="A2" s="246" t="str">
        <f>'1 In School Youth Part'!$A$2</f>
        <v>FY19 QUARTER ENDING DECEMBER 31, 2018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s="74" customFormat="1" ht="18.75" customHeight="1" thickBot="1">
      <c r="A3" s="243" t="s">
        <v>48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7" ht="16.5" customHeight="1">
      <c r="A4" s="249" t="s">
        <v>77</v>
      </c>
      <c r="B4" s="240" t="s">
        <v>2</v>
      </c>
      <c r="C4" s="241"/>
      <c r="D4" s="242"/>
      <c r="E4" s="240" t="s">
        <v>5</v>
      </c>
      <c r="F4" s="241"/>
      <c r="G4" s="241"/>
      <c r="H4" s="241"/>
      <c r="I4" s="241"/>
      <c r="J4" s="241"/>
      <c r="K4" s="241"/>
      <c r="L4" s="241"/>
      <c r="M4" s="241"/>
      <c r="N4" s="24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6.25" customHeight="1" thickBot="1">
      <c r="A5" s="250"/>
      <c r="B5" s="19" t="s">
        <v>3</v>
      </c>
      <c r="C5" s="20" t="s">
        <v>4</v>
      </c>
      <c r="D5" s="21" t="s">
        <v>1</v>
      </c>
      <c r="E5" s="20" t="s">
        <v>64</v>
      </c>
      <c r="F5" s="20" t="s">
        <v>65</v>
      </c>
      <c r="G5" s="20" t="s">
        <v>84</v>
      </c>
      <c r="H5" s="20" t="s">
        <v>57</v>
      </c>
      <c r="I5" s="22" t="s">
        <v>58</v>
      </c>
      <c r="J5" s="20" t="s">
        <v>59</v>
      </c>
      <c r="K5" s="22" t="s">
        <v>60</v>
      </c>
      <c r="L5" s="20" t="s">
        <v>61</v>
      </c>
      <c r="M5" s="22" t="s">
        <v>62</v>
      </c>
      <c r="N5" s="21" t="s">
        <v>63</v>
      </c>
      <c r="O5" s="1"/>
      <c r="P5" s="1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8" s="36" customFormat="1" ht="19.5" customHeight="1">
      <c r="A6" s="24" t="s">
        <v>15</v>
      </c>
      <c r="B6" s="25">
        <v>55</v>
      </c>
      <c r="C6" s="26">
        <v>44</v>
      </c>
      <c r="D6" s="27">
        <f aca="true" t="shared" si="0" ref="D6:D22">(C6/B6)</f>
        <v>0.8</v>
      </c>
      <c r="E6" s="28">
        <v>0</v>
      </c>
      <c r="F6" s="29">
        <v>42</v>
      </c>
      <c r="G6" s="26">
        <v>44</v>
      </c>
      <c r="H6" s="26">
        <v>5</v>
      </c>
      <c r="I6" s="30">
        <v>8</v>
      </c>
      <c r="J6" s="29">
        <v>1</v>
      </c>
      <c r="K6" s="31">
        <v>0</v>
      </c>
      <c r="L6" s="32">
        <v>0</v>
      </c>
      <c r="M6" s="30">
        <v>44</v>
      </c>
      <c r="N6" s="33">
        <v>0</v>
      </c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s="36" customFormat="1" ht="19.5" customHeight="1">
      <c r="A7" s="37" t="s">
        <v>16</v>
      </c>
      <c r="B7" s="38">
        <v>140</v>
      </c>
      <c r="C7" s="39">
        <v>98</v>
      </c>
      <c r="D7" s="40">
        <f t="shared" si="0"/>
        <v>0.7</v>
      </c>
      <c r="E7" s="41">
        <v>58</v>
      </c>
      <c r="F7" s="42">
        <v>39</v>
      </c>
      <c r="G7" s="39">
        <v>31</v>
      </c>
      <c r="H7" s="39">
        <v>16</v>
      </c>
      <c r="I7" s="43">
        <v>68</v>
      </c>
      <c r="J7" s="42">
        <v>34</v>
      </c>
      <c r="K7" s="43">
        <v>38</v>
      </c>
      <c r="L7" s="44">
        <v>48</v>
      </c>
      <c r="M7" s="43">
        <v>70</v>
      </c>
      <c r="N7" s="45">
        <v>0</v>
      </c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s="36" customFormat="1" ht="19.5" customHeight="1">
      <c r="A8" s="24" t="s">
        <v>17</v>
      </c>
      <c r="B8" s="46">
        <v>126</v>
      </c>
      <c r="C8" s="47">
        <v>90</v>
      </c>
      <c r="D8" s="48">
        <f t="shared" si="0"/>
        <v>0.7142857142857143</v>
      </c>
      <c r="E8" s="49">
        <v>4</v>
      </c>
      <c r="F8" s="50">
        <v>63</v>
      </c>
      <c r="G8" s="47">
        <v>0</v>
      </c>
      <c r="H8" s="50">
        <v>6</v>
      </c>
      <c r="I8" s="51">
        <v>6</v>
      </c>
      <c r="J8" s="50">
        <v>31</v>
      </c>
      <c r="K8" s="51">
        <v>0</v>
      </c>
      <c r="L8" s="52">
        <v>0</v>
      </c>
      <c r="M8" s="51">
        <v>1</v>
      </c>
      <c r="N8" s="53">
        <v>3</v>
      </c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s="36" customFormat="1" ht="19.5" customHeight="1">
      <c r="A9" s="24" t="s">
        <v>18</v>
      </c>
      <c r="B9" s="46">
        <v>74</v>
      </c>
      <c r="C9" s="47">
        <v>34</v>
      </c>
      <c r="D9" s="48">
        <f t="shared" si="0"/>
        <v>0.4594594594594595</v>
      </c>
      <c r="E9" s="49">
        <v>11</v>
      </c>
      <c r="F9" s="50">
        <v>11</v>
      </c>
      <c r="G9" s="47">
        <v>19</v>
      </c>
      <c r="H9" s="50">
        <v>2</v>
      </c>
      <c r="I9" s="51">
        <v>9</v>
      </c>
      <c r="J9" s="50">
        <v>31</v>
      </c>
      <c r="K9" s="51">
        <v>19</v>
      </c>
      <c r="L9" s="52">
        <v>19</v>
      </c>
      <c r="M9" s="51">
        <v>0</v>
      </c>
      <c r="N9" s="53">
        <v>9</v>
      </c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s="36" customFormat="1" ht="19.5" customHeight="1">
      <c r="A10" s="24" t="s">
        <v>87</v>
      </c>
      <c r="B10" s="46">
        <v>72</v>
      </c>
      <c r="C10" s="47">
        <v>63</v>
      </c>
      <c r="D10" s="48">
        <f t="shared" si="0"/>
        <v>0.875</v>
      </c>
      <c r="E10" s="49">
        <v>54</v>
      </c>
      <c r="F10" s="50">
        <v>54</v>
      </c>
      <c r="G10" s="47">
        <v>54</v>
      </c>
      <c r="H10" s="50">
        <v>54</v>
      </c>
      <c r="I10" s="51">
        <v>54</v>
      </c>
      <c r="J10" s="50">
        <v>56</v>
      </c>
      <c r="K10" s="51">
        <v>54</v>
      </c>
      <c r="L10" s="52">
        <v>54</v>
      </c>
      <c r="M10" s="51">
        <v>54</v>
      </c>
      <c r="N10" s="53">
        <v>54</v>
      </c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s="36" customFormat="1" ht="19.5" customHeight="1">
      <c r="A11" s="24" t="s">
        <v>19</v>
      </c>
      <c r="B11" s="46">
        <v>144</v>
      </c>
      <c r="C11" s="47">
        <v>71</v>
      </c>
      <c r="D11" s="48">
        <f t="shared" si="0"/>
        <v>0.4930555555555556</v>
      </c>
      <c r="E11" s="49">
        <v>68</v>
      </c>
      <c r="F11" s="50">
        <v>14</v>
      </c>
      <c r="G11" s="47">
        <v>47</v>
      </c>
      <c r="H11" s="50">
        <v>0</v>
      </c>
      <c r="I11" s="51">
        <v>40</v>
      </c>
      <c r="J11" s="50">
        <v>70</v>
      </c>
      <c r="K11" s="51">
        <v>67</v>
      </c>
      <c r="L11" s="52">
        <v>0</v>
      </c>
      <c r="M11" s="51">
        <v>68</v>
      </c>
      <c r="N11" s="53">
        <v>47</v>
      </c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s="36" customFormat="1" ht="19.5" customHeight="1">
      <c r="A12" s="24" t="s">
        <v>88</v>
      </c>
      <c r="B12" s="46">
        <v>37</v>
      </c>
      <c r="C12" s="47">
        <v>38</v>
      </c>
      <c r="D12" s="48">
        <f t="shared" si="0"/>
        <v>1.027027027027027</v>
      </c>
      <c r="E12" s="46">
        <v>38</v>
      </c>
      <c r="F12" s="50">
        <v>6</v>
      </c>
      <c r="G12" s="47">
        <v>37</v>
      </c>
      <c r="H12" s="50">
        <v>8</v>
      </c>
      <c r="I12" s="51">
        <v>11</v>
      </c>
      <c r="J12" s="47">
        <v>3</v>
      </c>
      <c r="K12" s="54">
        <v>10</v>
      </c>
      <c r="L12" s="52">
        <v>2</v>
      </c>
      <c r="M12" s="51">
        <v>37</v>
      </c>
      <c r="N12" s="55">
        <v>0</v>
      </c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s="36" customFormat="1" ht="19.5" customHeight="1">
      <c r="A13" s="24" t="s">
        <v>20</v>
      </c>
      <c r="B13" s="46">
        <v>50</v>
      </c>
      <c r="C13" s="47">
        <v>37</v>
      </c>
      <c r="D13" s="48">
        <f t="shared" si="0"/>
        <v>0.74</v>
      </c>
      <c r="E13" s="49">
        <v>33</v>
      </c>
      <c r="F13" s="50">
        <v>33</v>
      </c>
      <c r="G13" s="47">
        <v>33</v>
      </c>
      <c r="H13" s="50">
        <v>20</v>
      </c>
      <c r="I13" s="51">
        <v>33</v>
      </c>
      <c r="J13" s="50">
        <v>34</v>
      </c>
      <c r="K13" s="51">
        <v>20</v>
      </c>
      <c r="L13" s="52">
        <v>4</v>
      </c>
      <c r="M13" s="51">
        <v>27</v>
      </c>
      <c r="N13" s="53">
        <v>20</v>
      </c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s="36" customFormat="1" ht="19.5" customHeight="1">
      <c r="A14" s="24" t="s">
        <v>21</v>
      </c>
      <c r="B14" s="46">
        <v>95</v>
      </c>
      <c r="C14" s="47">
        <v>16</v>
      </c>
      <c r="D14" s="48">
        <f t="shared" si="0"/>
        <v>0.16842105263157894</v>
      </c>
      <c r="E14" s="49">
        <v>14</v>
      </c>
      <c r="F14" s="50">
        <v>7</v>
      </c>
      <c r="G14" s="47">
        <v>7</v>
      </c>
      <c r="H14" s="50">
        <v>5</v>
      </c>
      <c r="I14" s="51">
        <v>10</v>
      </c>
      <c r="J14" s="50">
        <v>10</v>
      </c>
      <c r="K14" s="51">
        <v>7</v>
      </c>
      <c r="L14" s="52">
        <v>7</v>
      </c>
      <c r="M14" s="51">
        <v>7</v>
      </c>
      <c r="N14" s="53">
        <v>4</v>
      </c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s="36" customFormat="1" ht="19.5" customHeight="1">
      <c r="A15" s="24" t="s">
        <v>22</v>
      </c>
      <c r="B15" s="46">
        <v>442</v>
      </c>
      <c r="C15" s="47">
        <v>215</v>
      </c>
      <c r="D15" s="48">
        <f t="shared" si="0"/>
        <v>0.48642533936651583</v>
      </c>
      <c r="E15" s="49">
        <v>198</v>
      </c>
      <c r="F15" s="50">
        <v>210</v>
      </c>
      <c r="G15" s="47">
        <v>23</v>
      </c>
      <c r="H15" s="50">
        <v>90</v>
      </c>
      <c r="I15" s="51">
        <v>90</v>
      </c>
      <c r="J15" s="50">
        <v>92</v>
      </c>
      <c r="K15" s="51">
        <v>23</v>
      </c>
      <c r="L15" s="52">
        <v>207</v>
      </c>
      <c r="M15" s="51">
        <v>215</v>
      </c>
      <c r="N15" s="53">
        <v>3</v>
      </c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s="36" customFormat="1" ht="19.5" customHeight="1">
      <c r="A16" s="24" t="s">
        <v>23</v>
      </c>
      <c r="B16" s="46">
        <v>45</v>
      </c>
      <c r="C16" s="47">
        <v>18</v>
      </c>
      <c r="D16" s="48">
        <f t="shared" si="0"/>
        <v>0.4</v>
      </c>
      <c r="E16" s="49">
        <v>0</v>
      </c>
      <c r="F16" s="50">
        <v>0</v>
      </c>
      <c r="G16" s="47">
        <v>0</v>
      </c>
      <c r="H16" s="50">
        <v>0</v>
      </c>
      <c r="I16" s="51">
        <v>0</v>
      </c>
      <c r="J16" s="50">
        <v>18</v>
      </c>
      <c r="K16" s="51">
        <v>0</v>
      </c>
      <c r="L16" s="52">
        <v>0</v>
      </c>
      <c r="M16" s="51">
        <v>0</v>
      </c>
      <c r="N16" s="53">
        <v>3</v>
      </c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36" customFormat="1" ht="19.5" customHeight="1">
      <c r="A17" s="24" t="s">
        <v>24</v>
      </c>
      <c r="B17" s="46">
        <v>67</v>
      </c>
      <c r="C17" s="47">
        <v>13</v>
      </c>
      <c r="D17" s="48">
        <f t="shared" si="0"/>
        <v>0.19402985074626866</v>
      </c>
      <c r="E17" s="49">
        <v>11</v>
      </c>
      <c r="F17" s="50">
        <v>10</v>
      </c>
      <c r="G17" s="47">
        <v>0</v>
      </c>
      <c r="H17" s="50">
        <v>1</v>
      </c>
      <c r="I17" s="51">
        <v>11</v>
      </c>
      <c r="J17" s="50">
        <v>8</v>
      </c>
      <c r="K17" s="51">
        <v>11</v>
      </c>
      <c r="L17" s="52">
        <v>10</v>
      </c>
      <c r="M17" s="51">
        <v>11</v>
      </c>
      <c r="N17" s="53">
        <v>11</v>
      </c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s="36" customFormat="1" ht="19.5" customHeight="1">
      <c r="A18" s="24" t="s">
        <v>25</v>
      </c>
      <c r="B18" s="46">
        <v>88</v>
      </c>
      <c r="C18" s="47">
        <v>53</v>
      </c>
      <c r="D18" s="48">
        <f t="shared" si="0"/>
        <v>0.6022727272727273</v>
      </c>
      <c r="E18" s="49">
        <v>25</v>
      </c>
      <c r="F18" s="50">
        <v>26</v>
      </c>
      <c r="G18" s="47">
        <v>17</v>
      </c>
      <c r="H18" s="50">
        <v>39</v>
      </c>
      <c r="I18" s="51">
        <v>39</v>
      </c>
      <c r="J18" s="50">
        <v>26</v>
      </c>
      <c r="K18" s="51">
        <v>1</v>
      </c>
      <c r="L18" s="52">
        <v>46</v>
      </c>
      <c r="M18" s="51">
        <v>19</v>
      </c>
      <c r="N18" s="53">
        <v>0</v>
      </c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s="36" customFormat="1" ht="19.5" customHeight="1">
      <c r="A19" s="24" t="s">
        <v>89</v>
      </c>
      <c r="B19" s="46">
        <v>51</v>
      </c>
      <c r="C19" s="47">
        <v>25</v>
      </c>
      <c r="D19" s="48">
        <f t="shared" si="0"/>
        <v>0.49019607843137253</v>
      </c>
      <c r="E19" s="49">
        <v>16</v>
      </c>
      <c r="F19" s="50">
        <v>13</v>
      </c>
      <c r="G19" s="47">
        <v>25</v>
      </c>
      <c r="H19" s="50">
        <v>25</v>
      </c>
      <c r="I19" s="51">
        <v>0</v>
      </c>
      <c r="J19" s="50">
        <v>25</v>
      </c>
      <c r="K19" s="51">
        <v>24</v>
      </c>
      <c r="L19" s="52">
        <v>25</v>
      </c>
      <c r="M19" s="51">
        <v>25</v>
      </c>
      <c r="N19" s="53">
        <v>25</v>
      </c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s="36" customFormat="1" ht="19.5" customHeight="1">
      <c r="A20" s="24" t="s">
        <v>26</v>
      </c>
      <c r="B20" s="46">
        <v>68</v>
      </c>
      <c r="C20" s="47">
        <v>39</v>
      </c>
      <c r="D20" s="48">
        <f t="shared" si="0"/>
        <v>0.5735294117647058</v>
      </c>
      <c r="E20" s="49">
        <v>39</v>
      </c>
      <c r="F20" s="50">
        <v>39</v>
      </c>
      <c r="G20" s="47">
        <v>35</v>
      </c>
      <c r="H20" s="50">
        <v>17</v>
      </c>
      <c r="I20" s="51">
        <v>17</v>
      </c>
      <c r="J20" s="50">
        <v>13</v>
      </c>
      <c r="K20" s="51">
        <v>39</v>
      </c>
      <c r="L20" s="52">
        <v>30</v>
      </c>
      <c r="M20" s="51">
        <v>39</v>
      </c>
      <c r="N20" s="53">
        <v>0</v>
      </c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s="36" customFormat="1" ht="19.5" customHeight="1" thickBot="1">
      <c r="A21" s="56" t="s">
        <v>40</v>
      </c>
      <c r="B21" s="57">
        <v>43</v>
      </c>
      <c r="C21" s="58">
        <v>25</v>
      </c>
      <c r="D21" s="59">
        <f t="shared" si="0"/>
        <v>0.5813953488372093</v>
      </c>
      <c r="E21" s="60">
        <v>16</v>
      </c>
      <c r="F21" s="61">
        <v>25</v>
      </c>
      <c r="G21" s="58">
        <v>25</v>
      </c>
      <c r="H21" s="61">
        <v>0</v>
      </c>
      <c r="I21" s="62">
        <v>25</v>
      </c>
      <c r="J21" s="61">
        <v>0</v>
      </c>
      <c r="K21" s="62">
        <v>25</v>
      </c>
      <c r="L21" s="63">
        <v>0</v>
      </c>
      <c r="M21" s="62">
        <v>0</v>
      </c>
      <c r="N21" s="64">
        <v>0</v>
      </c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s="36" customFormat="1" ht="19.5" customHeight="1" thickBot="1">
      <c r="A22" s="65" t="s">
        <v>0</v>
      </c>
      <c r="B22" s="66">
        <f>SUM(B6:B21)</f>
        <v>1597</v>
      </c>
      <c r="C22" s="67">
        <f>SUM(C6:C21)</f>
        <v>879</v>
      </c>
      <c r="D22" s="68">
        <f t="shared" si="0"/>
        <v>0.5504070131496556</v>
      </c>
      <c r="E22" s="67">
        <f>SUM(E6:E21)</f>
        <v>585</v>
      </c>
      <c r="F22" s="67">
        <f aca="true" t="shared" si="1" ref="F22:N22">SUM(F6:F21)</f>
        <v>592</v>
      </c>
      <c r="G22" s="67">
        <f t="shared" si="1"/>
        <v>397</v>
      </c>
      <c r="H22" s="67">
        <f t="shared" si="1"/>
        <v>288</v>
      </c>
      <c r="I22" s="67">
        <f t="shared" si="1"/>
        <v>421</v>
      </c>
      <c r="J22" s="67">
        <f t="shared" si="1"/>
        <v>452</v>
      </c>
      <c r="K22" s="67">
        <f t="shared" si="1"/>
        <v>338</v>
      </c>
      <c r="L22" s="67">
        <f t="shared" si="1"/>
        <v>452</v>
      </c>
      <c r="M22" s="67">
        <f t="shared" si="1"/>
        <v>617</v>
      </c>
      <c r="N22" s="69">
        <f t="shared" si="1"/>
        <v>179</v>
      </c>
      <c r="O22" s="34"/>
      <c r="P22" s="35"/>
      <c r="Q22" s="70"/>
      <c r="R22" s="71"/>
      <c r="S22" s="71"/>
      <c r="T22" s="71"/>
      <c r="U22" s="71"/>
      <c r="V22" s="71"/>
      <c r="W22" s="35"/>
      <c r="X22" s="35"/>
      <c r="Y22" s="35"/>
      <c r="Z22" s="35"/>
      <c r="AA22" s="35"/>
      <c r="AB22" s="35"/>
    </row>
    <row r="23" spans="1:14" ht="76.5" customHeight="1" thickBot="1">
      <c r="A23" s="234" t="s">
        <v>85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6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/>
  <pageMargins left="0.51" right="0.5" top="0.5" bottom="0.57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0.28125" style="2" customWidth="1"/>
    <col min="2" max="2" width="8.8515625" style="2" customWidth="1"/>
    <col min="3" max="3" width="8.57421875" style="2" customWidth="1"/>
    <col min="4" max="4" width="8.28125" style="2" customWidth="1"/>
    <col min="5" max="6" width="9.7109375" style="2" customWidth="1"/>
    <col min="7" max="7" width="6.140625" style="2" customWidth="1"/>
    <col min="8" max="8" width="8.7109375" style="2" customWidth="1"/>
    <col min="9" max="9" width="6.8515625" style="2" customWidth="1"/>
    <col min="10" max="10" width="7.421875" style="2" customWidth="1"/>
    <col min="11" max="11" width="10.57421875" style="2" customWidth="1"/>
    <col min="12" max="12" width="8.57421875" style="2" customWidth="1"/>
    <col min="13" max="13" width="8.421875" style="2" customWidth="1"/>
    <col min="14" max="14" width="7.28125" style="2" customWidth="1"/>
    <col min="15" max="16" width="9.140625" style="2" customWidth="1"/>
    <col min="17" max="17" width="8.8515625" style="2" customWidth="1"/>
    <col min="18" max="27" width="9.140625" style="2" customWidth="1"/>
    <col min="28" max="28" width="9.140625" style="1" customWidth="1"/>
    <col min="29" max="16384" width="9.140625" style="2" customWidth="1"/>
  </cols>
  <sheetData>
    <row r="1" spans="1:27" ht="19.5" customHeight="1">
      <c r="A1" s="237" t="str">
        <f>+'1 In School Youth Part'!A1:N1</f>
        <v>TAB 7 - WIOA TITLE I PARTICIPANT SUMMARY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46" t="str">
        <f>'1 In School Youth Part'!$A$2</f>
        <v>FY19 QUARTER ENDING DECEMBER 31, 2018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243" t="s">
        <v>33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249" t="s">
        <v>77</v>
      </c>
      <c r="B4" s="240" t="s">
        <v>2</v>
      </c>
      <c r="C4" s="241"/>
      <c r="D4" s="242"/>
      <c r="E4" s="240" t="s">
        <v>5</v>
      </c>
      <c r="F4" s="241"/>
      <c r="G4" s="241"/>
      <c r="H4" s="241"/>
      <c r="I4" s="241"/>
      <c r="J4" s="241"/>
      <c r="K4" s="241"/>
      <c r="L4" s="241"/>
      <c r="M4" s="241"/>
      <c r="N4" s="24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.75" customHeight="1" thickBot="1">
      <c r="A5" s="250"/>
      <c r="B5" s="19" t="s">
        <v>3</v>
      </c>
      <c r="C5" s="20" t="s">
        <v>4</v>
      </c>
      <c r="D5" s="21" t="s">
        <v>1</v>
      </c>
      <c r="E5" s="20" t="s">
        <v>64</v>
      </c>
      <c r="F5" s="20" t="s">
        <v>65</v>
      </c>
      <c r="G5" s="20" t="s">
        <v>84</v>
      </c>
      <c r="H5" s="20" t="s">
        <v>57</v>
      </c>
      <c r="I5" s="22" t="s">
        <v>58</v>
      </c>
      <c r="J5" s="20" t="s">
        <v>59</v>
      </c>
      <c r="K5" s="22" t="s">
        <v>60</v>
      </c>
      <c r="L5" s="20" t="s">
        <v>61</v>
      </c>
      <c r="M5" s="22" t="s">
        <v>62</v>
      </c>
      <c r="N5" s="21" t="s">
        <v>63</v>
      </c>
      <c r="O5" s="1"/>
      <c r="P5" s="1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43" s="36" customFormat="1" ht="19.5" customHeight="1">
      <c r="A6" s="24" t="s">
        <v>15</v>
      </c>
      <c r="B6" s="25">
        <f>+'1 In School Youth Part'!B6+'2 Out of School Youth Part'!B6</f>
        <v>55</v>
      </c>
      <c r="C6" s="26">
        <f>+'1 In School Youth Part'!C6+'2 Out of School Youth Part'!C6</f>
        <v>44</v>
      </c>
      <c r="D6" s="27">
        <f aca="true" t="shared" si="0" ref="D6:D22">(C6/B6)</f>
        <v>0.8</v>
      </c>
      <c r="E6" s="75">
        <f>+'1 In School Youth Part'!E6+'2 Out of School Youth Part'!E6</f>
        <v>0</v>
      </c>
      <c r="F6" s="31">
        <f>+'1 In School Youth Part'!F6+'2 Out of School Youth Part'!F6</f>
        <v>42</v>
      </c>
      <c r="G6" s="54">
        <f>+'1 In School Youth Part'!G6+'2 Out of School Youth Part'!G6</f>
        <v>44</v>
      </c>
      <c r="H6" s="54">
        <f>+'1 In School Youth Part'!H6+'2 Out of School Youth Part'!H6</f>
        <v>5</v>
      </c>
      <c r="I6" s="54">
        <f>+'1 In School Youth Part'!I6+'2 Out of School Youth Part'!I6</f>
        <v>8</v>
      </c>
      <c r="J6" s="54">
        <f>+'1 In School Youth Part'!J6+'2 Out of School Youth Part'!J6</f>
        <v>1</v>
      </c>
      <c r="K6" s="54">
        <f>+'1 In School Youth Part'!K6+'2 Out of School Youth Part'!K6</f>
        <v>0</v>
      </c>
      <c r="L6" s="54">
        <f>+'1 In School Youth Part'!L6+'2 Out of School Youth Part'!L6</f>
        <v>0</v>
      </c>
      <c r="M6" s="54">
        <f>+'1 In School Youth Part'!M6+'2 Out of School Youth Part'!M6</f>
        <v>44</v>
      </c>
      <c r="N6" s="76">
        <f>+'1 In School Youth Part'!N6+'2 Out of School Youth Part'!N6</f>
        <v>0</v>
      </c>
      <c r="O6" s="35"/>
      <c r="P6" s="35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1:43" s="36" customFormat="1" ht="19.5" customHeight="1">
      <c r="A7" s="37" t="s">
        <v>16</v>
      </c>
      <c r="B7" s="38">
        <f>+'1 In School Youth Part'!B7+'2 Out of School Youth Part'!B7</f>
        <v>150</v>
      </c>
      <c r="C7" s="39">
        <f>+'1 In School Youth Part'!C7+'2 Out of School Youth Part'!C7</f>
        <v>106</v>
      </c>
      <c r="D7" s="40">
        <f t="shared" si="0"/>
        <v>0.7066666666666667</v>
      </c>
      <c r="E7" s="78">
        <f>+'1 In School Youth Part'!E7+'2 Out of School Youth Part'!E7</f>
        <v>60</v>
      </c>
      <c r="F7" s="54">
        <f>+'1 In School Youth Part'!F7+'2 Out of School Youth Part'!F7</f>
        <v>42</v>
      </c>
      <c r="G7" s="54">
        <f>+'1 In School Youth Part'!G7+'2 Out of School Youth Part'!G7</f>
        <v>32</v>
      </c>
      <c r="H7" s="54">
        <f>+'1 In School Youth Part'!H7+'2 Out of School Youth Part'!H7</f>
        <v>17</v>
      </c>
      <c r="I7" s="54">
        <f>+'1 In School Youth Part'!I7+'2 Out of School Youth Part'!I7</f>
        <v>73</v>
      </c>
      <c r="J7" s="54">
        <f>+'1 In School Youth Part'!J7+'2 Out of School Youth Part'!J7</f>
        <v>36</v>
      </c>
      <c r="K7" s="54">
        <f>+'1 In School Youth Part'!K7+'2 Out of School Youth Part'!K7</f>
        <v>39</v>
      </c>
      <c r="L7" s="54">
        <f>+'1 In School Youth Part'!L7+'2 Out of School Youth Part'!L7</f>
        <v>51</v>
      </c>
      <c r="M7" s="54">
        <f>+'1 In School Youth Part'!M7+'2 Out of School Youth Part'!M7</f>
        <v>75</v>
      </c>
      <c r="N7" s="79">
        <f>+'1 In School Youth Part'!N7+'2 Out of School Youth Part'!N7</f>
        <v>0</v>
      </c>
      <c r="O7" s="35"/>
      <c r="P7" s="35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</row>
    <row r="8" spans="1:43" s="36" customFormat="1" ht="19.5" customHeight="1">
      <c r="A8" s="24" t="s">
        <v>17</v>
      </c>
      <c r="B8" s="38">
        <f>+'1 In School Youth Part'!B8+'2 Out of School Youth Part'!B8</f>
        <v>161</v>
      </c>
      <c r="C8" s="47">
        <f>+'1 In School Youth Part'!C8+'2 Out of School Youth Part'!C8</f>
        <v>162</v>
      </c>
      <c r="D8" s="48">
        <f t="shared" si="0"/>
        <v>1.0062111801242235</v>
      </c>
      <c r="E8" s="78">
        <f>+'1 In School Youth Part'!E8+'2 Out of School Youth Part'!E8</f>
        <v>70</v>
      </c>
      <c r="F8" s="54">
        <f>+'1 In School Youth Part'!F8+'2 Out of School Youth Part'!F8</f>
        <v>123</v>
      </c>
      <c r="G8" s="54">
        <f>+'1 In School Youth Part'!G8+'2 Out of School Youth Part'!G8</f>
        <v>42</v>
      </c>
      <c r="H8" s="54">
        <f>+'1 In School Youth Part'!H8+'2 Out of School Youth Part'!H8</f>
        <v>72</v>
      </c>
      <c r="I8" s="54">
        <f>+'1 In School Youth Part'!I8+'2 Out of School Youth Part'!I8</f>
        <v>72</v>
      </c>
      <c r="J8" s="54">
        <f>+'1 In School Youth Part'!J8+'2 Out of School Youth Part'!J8</f>
        <v>100</v>
      </c>
      <c r="K8" s="54">
        <f>+'1 In School Youth Part'!K8+'2 Out of School Youth Part'!K8</f>
        <v>50</v>
      </c>
      <c r="L8" s="54">
        <f>+'1 In School Youth Part'!L8+'2 Out of School Youth Part'!L8</f>
        <v>50</v>
      </c>
      <c r="M8" s="54">
        <f>+'1 In School Youth Part'!M8+'2 Out of School Youth Part'!M8</f>
        <v>67</v>
      </c>
      <c r="N8" s="79">
        <f>+'1 In School Youth Part'!N8+'2 Out of School Youth Part'!N8</f>
        <v>3</v>
      </c>
      <c r="O8" s="35"/>
      <c r="P8" s="35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</row>
    <row r="9" spans="1:43" s="36" customFormat="1" ht="19.5" customHeight="1">
      <c r="A9" s="24" t="s">
        <v>18</v>
      </c>
      <c r="B9" s="38">
        <f>+'1 In School Youth Part'!B9+'2 Out of School Youth Part'!B9</f>
        <v>80</v>
      </c>
      <c r="C9" s="47">
        <f>+'1 In School Youth Part'!C9+'2 Out of School Youth Part'!C9</f>
        <v>35</v>
      </c>
      <c r="D9" s="48">
        <f t="shared" si="0"/>
        <v>0.4375</v>
      </c>
      <c r="E9" s="78">
        <f>+'1 In School Youth Part'!E9+'2 Out of School Youth Part'!E9</f>
        <v>11</v>
      </c>
      <c r="F9" s="54">
        <f>+'1 In School Youth Part'!F9+'2 Out of School Youth Part'!F9</f>
        <v>11</v>
      </c>
      <c r="G9" s="54">
        <f>+'1 In School Youth Part'!G9+'2 Out of School Youth Part'!G9</f>
        <v>19</v>
      </c>
      <c r="H9" s="54">
        <f>+'1 In School Youth Part'!H9+'2 Out of School Youth Part'!H9</f>
        <v>2</v>
      </c>
      <c r="I9" s="54">
        <f>+'1 In School Youth Part'!I9+'2 Out of School Youth Part'!I9</f>
        <v>9</v>
      </c>
      <c r="J9" s="54">
        <f>+'1 In School Youth Part'!J9+'2 Out of School Youth Part'!J9</f>
        <v>32</v>
      </c>
      <c r="K9" s="54">
        <f>+'1 In School Youth Part'!K9+'2 Out of School Youth Part'!K9</f>
        <v>19</v>
      </c>
      <c r="L9" s="54">
        <f>+'1 In School Youth Part'!L9+'2 Out of School Youth Part'!L9</f>
        <v>19</v>
      </c>
      <c r="M9" s="54">
        <f>+'1 In School Youth Part'!M9+'2 Out of School Youth Part'!M9</f>
        <v>0</v>
      </c>
      <c r="N9" s="79">
        <f>+'1 In School Youth Part'!N9+'2 Out of School Youth Part'!N9</f>
        <v>9</v>
      </c>
      <c r="O9" s="35"/>
      <c r="P9" s="35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</row>
    <row r="10" spans="1:43" s="36" customFormat="1" ht="19.5" customHeight="1">
      <c r="A10" s="24" t="s">
        <v>87</v>
      </c>
      <c r="B10" s="38">
        <f>+'1 In School Youth Part'!B10+'2 Out of School Youth Part'!B10</f>
        <v>72</v>
      </c>
      <c r="C10" s="47">
        <f>+'1 In School Youth Part'!C10+'2 Out of School Youth Part'!C10</f>
        <v>64</v>
      </c>
      <c r="D10" s="48">
        <f t="shared" si="0"/>
        <v>0.8888888888888888</v>
      </c>
      <c r="E10" s="78">
        <f>+'1 In School Youth Part'!E10+'2 Out of School Youth Part'!E10</f>
        <v>55</v>
      </c>
      <c r="F10" s="54">
        <f>+'1 In School Youth Part'!F10+'2 Out of School Youth Part'!F10</f>
        <v>55</v>
      </c>
      <c r="G10" s="54">
        <f>+'1 In School Youth Part'!G10+'2 Out of School Youth Part'!G10</f>
        <v>55</v>
      </c>
      <c r="H10" s="54">
        <f>+'1 In School Youth Part'!H10+'2 Out of School Youth Part'!H10</f>
        <v>55</v>
      </c>
      <c r="I10" s="54">
        <f>+'1 In School Youth Part'!I10+'2 Out of School Youth Part'!I10</f>
        <v>55</v>
      </c>
      <c r="J10" s="54">
        <f>+'1 In School Youth Part'!J10+'2 Out of School Youth Part'!J10</f>
        <v>57</v>
      </c>
      <c r="K10" s="54">
        <f>+'1 In School Youth Part'!K10+'2 Out of School Youth Part'!K10</f>
        <v>55</v>
      </c>
      <c r="L10" s="54">
        <f>+'1 In School Youth Part'!L10+'2 Out of School Youth Part'!L10</f>
        <v>55</v>
      </c>
      <c r="M10" s="54">
        <f>+'1 In School Youth Part'!M10+'2 Out of School Youth Part'!M10</f>
        <v>55</v>
      </c>
      <c r="N10" s="79">
        <f>+'1 In School Youth Part'!N10+'2 Out of School Youth Part'!N10</f>
        <v>55</v>
      </c>
      <c r="O10" s="35"/>
      <c r="P10" s="35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</row>
    <row r="11" spans="1:43" s="36" customFormat="1" ht="19.5" customHeight="1">
      <c r="A11" s="24" t="s">
        <v>19</v>
      </c>
      <c r="B11" s="38">
        <f>+'1 In School Youth Part'!B11+'2 Out of School Youth Part'!B11</f>
        <v>144</v>
      </c>
      <c r="C11" s="47">
        <f>+'1 In School Youth Part'!C11+'2 Out of School Youth Part'!C11</f>
        <v>71</v>
      </c>
      <c r="D11" s="48">
        <f t="shared" si="0"/>
        <v>0.4930555555555556</v>
      </c>
      <c r="E11" s="78">
        <f>+'1 In School Youth Part'!E11+'2 Out of School Youth Part'!E11</f>
        <v>68</v>
      </c>
      <c r="F11" s="54">
        <f>+'1 In School Youth Part'!F11+'2 Out of School Youth Part'!F11</f>
        <v>14</v>
      </c>
      <c r="G11" s="54">
        <f>+'1 In School Youth Part'!G11+'2 Out of School Youth Part'!G11</f>
        <v>47</v>
      </c>
      <c r="H11" s="54">
        <f>+'1 In School Youth Part'!H11+'2 Out of School Youth Part'!H11</f>
        <v>0</v>
      </c>
      <c r="I11" s="54">
        <f>+'1 In School Youth Part'!I11+'2 Out of School Youth Part'!I11</f>
        <v>40</v>
      </c>
      <c r="J11" s="54">
        <f>+'1 In School Youth Part'!J11+'2 Out of School Youth Part'!J11</f>
        <v>70</v>
      </c>
      <c r="K11" s="54">
        <f>+'1 In School Youth Part'!K11+'2 Out of School Youth Part'!K11</f>
        <v>67</v>
      </c>
      <c r="L11" s="54">
        <f>+'1 In School Youth Part'!L11+'2 Out of School Youth Part'!L11</f>
        <v>0</v>
      </c>
      <c r="M11" s="54">
        <f>+'1 In School Youth Part'!M11+'2 Out of School Youth Part'!M11</f>
        <v>68</v>
      </c>
      <c r="N11" s="79">
        <f>+'1 In School Youth Part'!N11+'2 Out of School Youth Part'!N11</f>
        <v>47</v>
      </c>
      <c r="O11" s="35"/>
      <c r="P11" s="3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</row>
    <row r="12" spans="1:43" s="36" customFormat="1" ht="19.5" customHeight="1">
      <c r="A12" s="24" t="s">
        <v>88</v>
      </c>
      <c r="B12" s="38">
        <f>+'1 In School Youth Part'!B12+'2 Out of School Youth Part'!B12</f>
        <v>49</v>
      </c>
      <c r="C12" s="47">
        <f>+'1 In School Youth Part'!C12+'2 Out of School Youth Part'!C12</f>
        <v>53</v>
      </c>
      <c r="D12" s="48">
        <f t="shared" si="0"/>
        <v>1.0816326530612246</v>
      </c>
      <c r="E12" s="78">
        <f>+'1 In School Youth Part'!E12+'2 Out of School Youth Part'!E12</f>
        <v>52</v>
      </c>
      <c r="F12" s="54">
        <f>+'1 In School Youth Part'!F12+'2 Out of School Youth Part'!F12</f>
        <v>6</v>
      </c>
      <c r="G12" s="54">
        <f>+'1 In School Youth Part'!G12+'2 Out of School Youth Part'!G12</f>
        <v>51</v>
      </c>
      <c r="H12" s="54">
        <f>+'1 In School Youth Part'!H12+'2 Out of School Youth Part'!H12</f>
        <v>10</v>
      </c>
      <c r="I12" s="54">
        <f>+'1 In School Youth Part'!I12+'2 Out of School Youth Part'!I12</f>
        <v>17</v>
      </c>
      <c r="J12" s="54">
        <f>+'1 In School Youth Part'!J12+'2 Out of School Youth Part'!J12</f>
        <v>3</v>
      </c>
      <c r="K12" s="54">
        <f>+'1 In School Youth Part'!K12+'2 Out of School Youth Part'!K12</f>
        <v>13</v>
      </c>
      <c r="L12" s="54">
        <f>+'1 In School Youth Part'!L12+'2 Out of School Youth Part'!L12</f>
        <v>2</v>
      </c>
      <c r="M12" s="54">
        <f>+'1 In School Youth Part'!M12+'2 Out of School Youth Part'!M12</f>
        <v>51</v>
      </c>
      <c r="N12" s="79">
        <f>+'1 In School Youth Part'!N12+'2 Out of School Youth Part'!N12</f>
        <v>0</v>
      </c>
      <c r="O12" s="35"/>
      <c r="P12" s="35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</row>
    <row r="13" spans="1:43" s="36" customFormat="1" ht="19.5" customHeight="1">
      <c r="A13" s="24" t="s">
        <v>20</v>
      </c>
      <c r="B13" s="38">
        <f>+'1 In School Youth Part'!B13+'2 Out of School Youth Part'!B13</f>
        <v>80</v>
      </c>
      <c r="C13" s="47">
        <f>+'1 In School Youth Part'!C13+'2 Out of School Youth Part'!C13</f>
        <v>64</v>
      </c>
      <c r="D13" s="48">
        <f t="shared" si="0"/>
        <v>0.8</v>
      </c>
      <c r="E13" s="78">
        <f>+'1 In School Youth Part'!E13+'2 Out of School Youth Part'!E13</f>
        <v>55</v>
      </c>
      <c r="F13" s="54">
        <f>+'1 In School Youth Part'!F13+'2 Out of School Youth Part'!F13</f>
        <v>33</v>
      </c>
      <c r="G13" s="54">
        <f>+'1 In School Youth Part'!G13+'2 Out of School Youth Part'!G13</f>
        <v>53</v>
      </c>
      <c r="H13" s="54">
        <f>+'1 In School Youth Part'!H13+'2 Out of School Youth Part'!H13</f>
        <v>42</v>
      </c>
      <c r="I13" s="54">
        <f>+'1 In School Youth Part'!I13+'2 Out of School Youth Part'!I13</f>
        <v>55</v>
      </c>
      <c r="J13" s="54">
        <f>+'1 In School Youth Part'!J13+'2 Out of School Youth Part'!J13</f>
        <v>48</v>
      </c>
      <c r="K13" s="54">
        <f>+'1 In School Youth Part'!K13+'2 Out of School Youth Part'!K13</f>
        <v>42</v>
      </c>
      <c r="L13" s="54">
        <f>+'1 In School Youth Part'!L13+'2 Out of School Youth Part'!L13</f>
        <v>26</v>
      </c>
      <c r="M13" s="54">
        <f>+'1 In School Youth Part'!M13+'2 Out of School Youth Part'!M13</f>
        <v>41</v>
      </c>
      <c r="N13" s="79">
        <f>+'1 In School Youth Part'!N13+'2 Out of School Youth Part'!N13</f>
        <v>34</v>
      </c>
      <c r="O13" s="35"/>
      <c r="P13" s="35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</row>
    <row r="14" spans="1:43" s="36" customFormat="1" ht="19.5" customHeight="1">
      <c r="A14" s="24" t="s">
        <v>21</v>
      </c>
      <c r="B14" s="38">
        <f>+'1 In School Youth Part'!B14+'2 Out of School Youth Part'!B14</f>
        <v>115</v>
      </c>
      <c r="C14" s="47">
        <f>+'1 In School Youth Part'!C14+'2 Out of School Youth Part'!C14</f>
        <v>17</v>
      </c>
      <c r="D14" s="48">
        <f t="shared" si="0"/>
        <v>0.14782608695652175</v>
      </c>
      <c r="E14" s="78">
        <f>+'1 In School Youth Part'!E14+'2 Out of School Youth Part'!E14</f>
        <v>14</v>
      </c>
      <c r="F14" s="54">
        <f>+'1 In School Youth Part'!F14+'2 Out of School Youth Part'!F14</f>
        <v>7</v>
      </c>
      <c r="G14" s="54">
        <f>+'1 In School Youth Part'!G14+'2 Out of School Youth Part'!G14</f>
        <v>7</v>
      </c>
      <c r="H14" s="54">
        <f>+'1 In School Youth Part'!H14+'2 Out of School Youth Part'!H14</f>
        <v>5</v>
      </c>
      <c r="I14" s="54">
        <f>+'1 In School Youth Part'!I14+'2 Out of School Youth Part'!I14</f>
        <v>10</v>
      </c>
      <c r="J14" s="54">
        <f>+'1 In School Youth Part'!J14+'2 Out of School Youth Part'!J14</f>
        <v>10</v>
      </c>
      <c r="K14" s="54">
        <f>+'1 In School Youth Part'!K14+'2 Out of School Youth Part'!K14</f>
        <v>7</v>
      </c>
      <c r="L14" s="54">
        <f>+'1 In School Youth Part'!L14+'2 Out of School Youth Part'!L14</f>
        <v>7</v>
      </c>
      <c r="M14" s="54">
        <f>+'1 In School Youth Part'!M14+'2 Out of School Youth Part'!M14</f>
        <v>7</v>
      </c>
      <c r="N14" s="79">
        <f>+'1 In School Youth Part'!N14+'2 Out of School Youth Part'!N14</f>
        <v>4</v>
      </c>
      <c r="O14" s="35"/>
      <c r="P14" s="35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</row>
    <row r="15" spans="1:43" s="36" customFormat="1" ht="19.5" customHeight="1">
      <c r="A15" s="24" t="s">
        <v>22</v>
      </c>
      <c r="B15" s="38">
        <f>+'1 In School Youth Part'!B15+'2 Out of School Youth Part'!B15</f>
        <v>664</v>
      </c>
      <c r="C15" s="47">
        <f>+'1 In School Youth Part'!C15+'2 Out of School Youth Part'!C15</f>
        <v>334</v>
      </c>
      <c r="D15" s="48">
        <f t="shared" si="0"/>
        <v>0.5030120481927711</v>
      </c>
      <c r="E15" s="78">
        <f>+'1 In School Youth Part'!E15+'2 Out of School Youth Part'!E15</f>
        <v>313</v>
      </c>
      <c r="F15" s="54">
        <f>+'1 In School Youth Part'!F15+'2 Out of School Youth Part'!F15</f>
        <v>211</v>
      </c>
      <c r="G15" s="54">
        <f>+'1 In School Youth Part'!G15+'2 Out of School Youth Part'!G15</f>
        <v>128</v>
      </c>
      <c r="H15" s="54">
        <f>+'1 In School Youth Part'!H15+'2 Out of School Youth Part'!H15</f>
        <v>203</v>
      </c>
      <c r="I15" s="54">
        <f>+'1 In School Youth Part'!I15+'2 Out of School Youth Part'!I15</f>
        <v>171</v>
      </c>
      <c r="J15" s="54">
        <f>+'1 In School Youth Part'!J15+'2 Out of School Youth Part'!J15</f>
        <v>207</v>
      </c>
      <c r="K15" s="54">
        <f>+'1 In School Youth Part'!K15+'2 Out of School Youth Part'!K15</f>
        <v>67</v>
      </c>
      <c r="L15" s="54">
        <f>+'1 In School Youth Part'!L15+'2 Out of School Youth Part'!L15</f>
        <v>325</v>
      </c>
      <c r="M15" s="54">
        <f>+'1 In School Youth Part'!M15+'2 Out of School Youth Part'!M15</f>
        <v>333</v>
      </c>
      <c r="N15" s="79">
        <f>+'1 In School Youth Part'!N15+'2 Out of School Youth Part'!N15</f>
        <v>4</v>
      </c>
      <c r="O15" s="35"/>
      <c r="P15" s="35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</row>
    <row r="16" spans="1:43" s="36" customFormat="1" ht="19.5" customHeight="1">
      <c r="A16" s="24" t="s">
        <v>23</v>
      </c>
      <c r="B16" s="38">
        <f>+'1 In School Youth Part'!B16+'2 Out of School Youth Part'!B16</f>
        <v>45</v>
      </c>
      <c r="C16" s="47">
        <f>+'1 In School Youth Part'!C16+'2 Out of School Youth Part'!C16</f>
        <v>18</v>
      </c>
      <c r="D16" s="48">
        <f t="shared" si="0"/>
        <v>0.4</v>
      </c>
      <c r="E16" s="78">
        <f>+'1 In School Youth Part'!E16+'2 Out of School Youth Part'!E16</f>
        <v>0</v>
      </c>
      <c r="F16" s="54">
        <f>+'1 In School Youth Part'!F16+'2 Out of School Youth Part'!F16</f>
        <v>0</v>
      </c>
      <c r="G16" s="54">
        <f>+'1 In School Youth Part'!G16+'2 Out of School Youth Part'!G16</f>
        <v>0</v>
      </c>
      <c r="H16" s="54">
        <f>+'1 In School Youth Part'!H16+'2 Out of School Youth Part'!H16</f>
        <v>0</v>
      </c>
      <c r="I16" s="54">
        <f>+'1 In School Youth Part'!I16+'2 Out of School Youth Part'!I16</f>
        <v>0</v>
      </c>
      <c r="J16" s="54">
        <f>+'1 In School Youth Part'!J16+'2 Out of School Youth Part'!J16</f>
        <v>18</v>
      </c>
      <c r="K16" s="54">
        <f>+'1 In School Youth Part'!K16+'2 Out of School Youth Part'!K16</f>
        <v>0</v>
      </c>
      <c r="L16" s="54">
        <f>+'1 In School Youth Part'!L16+'2 Out of School Youth Part'!L16</f>
        <v>0</v>
      </c>
      <c r="M16" s="54">
        <f>+'1 In School Youth Part'!M16+'2 Out of School Youth Part'!M16</f>
        <v>0</v>
      </c>
      <c r="N16" s="79">
        <f>+'1 In School Youth Part'!N16+'2 Out of School Youth Part'!N16</f>
        <v>3</v>
      </c>
      <c r="O16" s="35"/>
      <c r="P16" s="35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</row>
    <row r="17" spans="1:43" s="36" customFormat="1" ht="19.5" customHeight="1">
      <c r="A17" s="24" t="s">
        <v>24</v>
      </c>
      <c r="B17" s="38">
        <f>+'1 In School Youth Part'!B17+'2 Out of School Youth Part'!B17</f>
        <v>100</v>
      </c>
      <c r="C17" s="47">
        <f>+'1 In School Youth Part'!C17+'2 Out of School Youth Part'!C17</f>
        <v>18</v>
      </c>
      <c r="D17" s="48">
        <f t="shared" si="0"/>
        <v>0.18</v>
      </c>
      <c r="E17" s="78">
        <f>+'1 In School Youth Part'!E17+'2 Out of School Youth Part'!E17</f>
        <v>16</v>
      </c>
      <c r="F17" s="54">
        <f>+'1 In School Youth Part'!F17+'2 Out of School Youth Part'!F17</f>
        <v>10</v>
      </c>
      <c r="G17" s="54">
        <f>+'1 In School Youth Part'!G17+'2 Out of School Youth Part'!G17</f>
        <v>0</v>
      </c>
      <c r="H17" s="54">
        <f>+'1 In School Youth Part'!H17+'2 Out of School Youth Part'!H17</f>
        <v>6</v>
      </c>
      <c r="I17" s="54">
        <f>+'1 In School Youth Part'!I17+'2 Out of School Youth Part'!I17</f>
        <v>16</v>
      </c>
      <c r="J17" s="54">
        <f>+'1 In School Youth Part'!J17+'2 Out of School Youth Part'!J17</f>
        <v>13</v>
      </c>
      <c r="K17" s="54">
        <f>+'1 In School Youth Part'!K17+'2 Out of School Youth Part'!K17</f>
        <v>16</v>
      </c>
      <c r="L17" s="54">
        <f>+'1 In School Youth Part'!L17+'2 Out of School Youth Part'!L17</f>
        <v>15</v>
      </c>
      <c r="M17" s="54">
        <f>+'1 In School Youth Part'!M17+'2 Out of School Youth Part'!M17</f>
        <v>16</v>
      </c>
      <c r="N17" s="79">
        <f>+'1 In School Youth Part'!N17+'2 Out of School Youth Part'!N17</f>
        <v>14</v>
      </c>
      <c r="O17" s="35"/>
      <c r="P17" s="35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</row>
    <row r="18" spans="1:43" s="36" customFormat="1" ht="19.5" customHeight="1">
      <c r="A18" s="24" t="s">
        <v>25</v>
      </c>
      <c r="B18" s="38">
        <f>+'1 In School Youth Part'!B18+'2 Out of School Youth Part'!B18</f>
        <v>112</v>
      </c>
      <c r="C18" s="47">
        <f>+'1 In School Youth Part'!C18+'2 Out of School Youth Part'!C18</f>
        <v>66</v>
      </c>
      <c r="D18" s="48">
        <f t="shared" si="0"/>
        <v>0.5892857142857143</v>
      </c>
      <c r="E18" s="78">
        <f>+'1 In School Youth Part'!E18+'2 Out of School Youth Part'!E18</f>
        <v>26</v>
      </c>
      <c r="F18" s="54">
        <f>+'1 In School Youth Part'!F18+'2 Out of School Youth Part'!F18</f>
        <v>26</v>
      </c>
      <c r="G18" s="54">
        <f>+'1 In School Youth Part'!G18+'2 Out of School Youth Part'!G18</f>
        <v>18</v>
      </c>
      <c r="H18" s="54">
        <f>+'1 In School Youth Part'!H18+'2 Out of School Youth Part'!H18</f>
        <v>52</v>
      </c>
      <c r="I18" s="54">
        <f>+'1 In School Youth Part'!I18+'2 Out of School Youth Part'!I18</f>
        <v>52</v>
      </c>
      <c r="J18" s="54">
        <f>+'1 In School Youth Part'!J18+'2 Out of School Youth Part'!J18</f>
        <v>27</v>
      </c>
      <c r="K18" s="54">
        <f>+'1 In School Youth Part'!K18+'2 Out of School Youth Part'!K18</f>
        <v>4</v>
      </c>
      <c r="L18" s="54">
        <f>+'1 In School Youth Part'!L18+'2 Out of School Youth Part'!L18</f>
        <v>52</v>
      </c>
      <c r="M18" s="54">
        <f>+'1 In School Youth Part'!M18+'2 Out of School Youth Part'!M18</f>
        <v>24</v>
      </c>
      <c r="N18" s="79">
        <f>+'1 In School Youth Part'!N18+'2 Out of School Youth Part'!N18</f>
        <v>0</v>
      </c>
      <c r="O18" s="35"/>
      <c r="P18" s="35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</row>
    <row r="19" spans="1:43" s="36" customFormat="1" ht="19.5" customHeight="1">
      <c r="A19" s="24" t="s">
        <v>89</v>
      </c>
      <c r="B19" s="38">
        <f>+'1 In School Youth Part'!B19+'2 Out of School Youth Part'!B19</f>
        <v>51</v>
      </c>
      <c r="C19" s="47">
        <f>+'1 In School Youth Part'!C19+'2 Out of School Youth Part'!C19</f>
        <v>26</v>
      </c>
      <c r="D19" s="48">
        <f t="shared" si="0"/>
        <v>0.5098039215686274</v>
      </c>
      <c r="E19" s="78">
        <f>+'1 In School Youth Part'!E19+'2 Out of School Youth Part'!E19</f>
        <v>16</v>
      </c>
      <c r="F19" s="54">
        <f>+'1 In School Youth Part'!F19+'2 Out of School Youth Part'!F19</f>
        <v>14</v>
      </c>
      <c r="G19" s="54">
        <f>+'1 In School Youth Part'!G19+'2 Out of School Youth Part'!G19</f>
        <v>26</v>
      </c>
      <c r="H19" s="54">
        <f>+'1 In School Youth Part'!H19+'2 Out of School Youth Part'!H19</f>
        <v>26</v>
      </c>
      <c r="I19" s="54">
        <f>+'1 In School Youth Part'!I19+'2 Out of School Youth Part'!I19</f>
        <v>0</v>
      </c>
      <c r="J19" s="54">
        <f>+'1 In School Youth Part'!J19+'2 Out of School Youth Part'!J19</f>
        <v>26</v>
      </c>
      <c r="K19" s="54">
        <f>+'1 In School Youth Part'!K19+'2 Out of School Youth Part'!K19</f>
        <v>25</v>
      </c>
      <c r="L19" s="54">
        <f>+'1 In School Youth Part'!L19+'2 Out of School Youth Part'!L19</f>
        <v>26</v>
      </c>
      <c r="M19" s="54">
        <f>+'1 In School Youth Part'!M19+'2 Out of School Youth Part'!M19</f>
        <v>26</v>
      </c>
      <c r="N19" s="79">
        <f>+'1 In School Youth Part'!N19+'2 Out of School Youth Part'!N19</f>
        <v>26</v>
      </c>
      <c r="O19" s="35"/>
      <c r="P19" s="3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</row>
    <row r="20" spans="1:43" s="36" customFormat="1" ht="19.5" customHeight="1">
      <c r="A20" s="24" t="s">
        <v>26</v>
      </c>
      <c r="B20" s="38">
        <f>+'1 In School Youth Part'!B20+'2 Out of School Youth Part'!B20</f>
        <v>68</v>
      </c>
      <c r="C20" s="47">
        <f>+'1 In School Youth Part'!C20+'2 Out of School Youth Part'!C20</f>
        <v>39</v>
      </c>
      <c r="D20" s="48">
        <f t="shared" si="0"/>
        <v>0.5735294117647058</v>
      </c>
      <c r="E20" s="78">
        <f>+'1 In School Youth Part'!E20+'2 Out of School Youth Part'!E20</f>
        <v>39</v>
      </c>
      <c r="F20" s="54">
        <f>+'1 In School Youth Part'!F20+'2 Out of School Youth Part'!F20</f>
        <v>39</v>
      </c>
      <c r="G20" s="54">
        <f>+'1 In School Youth Part'!G20+'2 Out of School Youth Part'!G20</f>
        <v>35</v>
      </c>
      <c r="H20" s="54">
        <f>+'1 In School Youth Part'!H20+'2 Out of School Youth Part'!H20</f>
        <v>17</v>
      </c>
      <c r="I20" s="54">
        <f>+'1 In School Youth Part'!I20+'2 Out of School Youth Part'!I20</f>
        <v>17</v>
      </c>
      <c r="J20" s="54">
        <f>+'1 In School Youth Part'!J20+'2 Out of School Youth Part'!J20</f>
        <v>13</v>
      </c>
      <c r="K20" s="54">
        <f>+'1 In School Youth Part'!K20+'2 Out of School Youth Part'!K20</f>
        <v>39</v>
      </c>
      <c r="L20" s="54">
        <f>+'1 In School Youth Part'!L20+'2 Out of School Youth Part'!L20</f>
        <v>30</v>
      </c>
      <c r="M20" s="54">
        <f>+'1 In School Youth Part'!M20+'2 Out of School Youth Part'!M20</f>
        <v>39</v>
      </c>
      <c r="N20" s="79">
        <f>+'1 In School Youth Part'!N20+'2 Out of School Youth Part'!N20</f>
        <v>0</v>
      </c>
      <c r="O20" s="35"/>
      <c r="P20" s="35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</row>
    <row r="21" spans="1:43" s="36" customFormat="1" ht="19.5" customHeight="1" thickBot="1">
      <c r="A21" s="56" t="s">
        <v>40</v>
      </c>
      <c r="B21" s="80">
        <f>+'1 In School Youth Part'!B21+'2 Out of School Youth Part'!B21</f>
        <v>72</v>
      </c>
      <c r="C21" s="58">
        <f>+'1 In School Youth Part'!C21+'2 Out of School Youth Part'!C21</f>
        <v>44</v>
      </c>
      <c r="D21" s="59">
        <f t="shared" si="0"/>
        <v>0.6111111111111112</v>
      </c>
      <c r="E21" s="78">
        <f>+'1 In School Youth Part'!E21+'2 Out of School Youth Part'!E21</f>
        <v>31</v>
      </c>
      <c r="F21" s="54">
        <f>+'1 In School Youth Part'!F21+'2 Out of School Youth Part'!F21</f>
        <v>25</v>
      </c>
      <c r="G21" s="54">
        <f>+'1 In School Youth Part'!G21+'2 Out of School Youth Part'!G21</f>
        <v>40</v>
      </c>
      <c r="H21" s="54">
        <f>+'1 In School Youth Part'!H21+'2 Out of School Youth Part'!H21</f>
        <v>0</v>
      </c>
      <c r="I21" s="54">
        <f>+'1 In School Youth Part'!I21+'2 Out of School Youth Part'!I21</f>
        <v>40</v>
      </c>
      <c r="J21" s="54">
        <f>+'1 In School Youth Part'!J21+'2 Out of School Youth Part'!J21</f>
        <v>0</v>
      </c>
      <c r="K21" s="54">
        <f>+'1 In School Youth Part'!K21+'2 Out of School Youth Part'!K21</f>
        <v>40</v>
      </c>
      <c r="L21" s="54">
        <f>+'1 In School Youth Part'!L21+'2 Out of School Youth Part'!L21</f>
        <v>0</v>
      </c>
      <c r="M21" s="54">
        <f>+'1 In School Youth Part'!M21+'2 Out of School Youth Part'!M21</f>
        <v>0</v>
      </c>
      <c r="N21" s="81">
        <f>+'1 In School Youth Part'!N21+'2 Out of School Youth Part'!N21</f>
        <v>0</v>
      </c>
      <c r="O21" s="35"/>
      <c r="P21" s="35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</row>
    <row r="22" spans="1:43" s="36" customFormat="1" ht="19.5" customHeight="1" thickBot="1">
      <c r="A22" s="65" t="s">
        <v>0</v>
      </c>
      <c r="B22" s="66">
        <f>SUM(B6:B21)</f>
        <v>2018</v>
      </c>
      <c r="C22" s="67">
        <f>SUM(C6:C21)</f>
        <v>1161</v>
      </c>
      <c r="D22" s="68">
        <f t="shared" si="0"/>
        <v>0.5753221010901883</v>
      </c>
      <c r="E22" s="82">
        <f>SUM(E6:E21)</f>
        <v>826</v>
      </c>
      <c r="F22" s="83">
        <f aca="true" t="shared" si="1" ref="F22:N22">SUM(F6:F21)</f>
        <v>658</v>
      </c>
      <c r="G22" s="67">
        <f t="shared" si="1"/>
        <v>597</v>
      </c>
      <c r="H22" s="67">
        <f t="shared" si="1"/>
        <v>512</v>
      </c>
      <c r="I22" s="67">
        <f t="shared" si="1"/>
        <v>635</v>
      </c>
      <c r="J22" s="67">
        <f t="shared" si="1"/>
        <v>661</v>
      </c>
      <c r="K22" s="67">
        <f t="shared" si="1"/>
        <v>483</v>
      </c>
      <c r="L22" s="67">
        <f t="shared" si="1"/>
        <v>658</v>
      </c>
      <c r="M22" s="67">
        <f t="shared" si="1"/>
        <v>846</v>
      </c>
      <c r="N22" s="69">
        <f t="shared" si="1"/>
        <v>199</v>
      </c>
      <c r="O22" s="34"/>
      <c r="P22" s="35"/>
      <c r="Q22" s="70"/>
      <c r="R22" s="71"/>
      <c r="S22" s="71"/>
      <c r="T22" s="71"/>
      <c r="U22" s="71"/>
      <c r="V22" s="71"/>
      <c r="W22" s="34"/>
      <c r="X22" s="34"/>
      <c r="Y22" s="34"/>
      <c r="Z22" s="34"/>
      <c r="AA22" s="34"/>
      <c r="AB22" s="34"/>
      <c r="AC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</row>
    <row r="23" spans="1:14" ht="76.5" customHeight="1" thickBot="1">
      <c r="A23" s="234" t="s">
        <v>85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6"/>
    </row>
    <row r="24" ht="12.75">
      <c r="A24" s="84"/>
    </row>
  </sheetData>
  <sheetProtection/>
  <mergeCells count="7">
    <mergeCell ref="A23:N23"/>
    <mergeCell ref="A1:N1"/>
    <mergeCell ref="B4:D4"/>
    <mergeCell ref="E4:N4"/>
    <mergeCell ref="A2:N2"/>
    <mergeCell ref="A3:N3"/>
    <mergeCell ref="A4:A5"/>
  </mergeCells>
  <printOptions horizontalCentered="1" verticalCentered="1"/>
  <pageMargins left="0.51" right="0.5" top="0.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O6" sqref="O6:O21"/>
    </sheetView>
  </sheetViews>
  <sheetFormatPr defaultColWidth="9.140625" defaultRowHeight="12.75"/>
  <cols>
    <col min="1" max="1" width="19.140625" style="2" customWidth="1"/>
    <col min="2" max="2" width="7.140625" style="129" customWidth="1"/>
    <col min="3" max="3" width="7.140625" style="2" customWidth="1"/>
    <col min="4" max="4" width="7.140625" style="130" customWidth="1"/>
    <col min="5" max="7" width="8.140625" style="2" customWidth="1"/>
    <col min="8" max="8" width="8.57421875" style="2" customWidth="1"/>
    <col min="9" max="10" width="9.28125" style="2" customWidth="1"/>
    <col min="11" max="12" width="7.140625" style="2" customWidth="1"/>
    <col min="13" max="13" width="7.57421875" style="130" customWidth="1"/>
    <col min="14" max="15" width="6.7109375" style="2" customWidth="1"/>
    <col min="16" max="16" width="9.7109375" style="1" customWidth="1"/>
    <col min="17" max="16384" width="9.140625" style="2" customWidth="1"/>
  </cols>
  <sheetData>
    <row r="1" spans="1:15" ht="21.75" customHeight="1">
      <c r="A1" s="265" t="str">
        <f>+'1 In School Youth Part'!A1:N1</f>
        <v>TAB 7 - WIOA TITLE I PARTICIPANT SUMMARY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7"/>
    </row>
    <row r="2" spans="1:15" ht="21.75" customHeight="1">
      <c r="A2" s="272" t="str">
        <f>'1 In School Youth Part'!$A$2</f>
        <v>FY19 QUARTER ENDING DECEMBER 31, 2018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</row>
    <row r="3" spans="1:15" ht="21.75" customHeight="1" thickBot="1">
      <c r="A3" s="260" t="s">
        <v>50</v>
      </c>
      <c r="B3" s="261"/>
      <c r="C3" s="261"/>
      <c r="D3" s="261"/>
      <c r="E3" s="261"/>
      <c r="F3" s="261"/>
      <c r="G3" s="261"/>
      <c r="H3" s="261"/>
      <c r="I3" s="261"/>
      <c r="J3" s="261"/>
      <c r="K3" s="244"/>
      <c r="L3" s="244"/>
      <c r="M3" s="244"/>
      <c r="N3" s="244"/>
      <c r="O3" s="245"/>
    </row>
    <row r="4" spans="1:15" ht="25.5" customHeight="1">
      <c r="A4" s="249" t="s">
        <v>77</v>
      </c>
      <c r="B4" s="271" t="s">
        <v>6</v>
      </c>
      <c r="C4" s="271"/>
      <c r="D4" s="259"/>
      <c r="E4" s="258" t="s">
        <v>7</v>
      </c>
      <c r="F4" s="269"/>
      <c r="G4" s="270"/>
      <c r="H4" s="258" t="s">
        <v>8</v>
      </c>
      <c r="I4" s="259"/>
      <c r="J4" s="85" t="s">
        <v>70</v>
      </c>
      <c r="K4" s="268" t="s">
        <v>69</v>
      </c>
      <c r="L4" s="259"/>
      <c r="M4" s="86" t="s">
        <v>71</v>
      </c>
      <c r="N4" s="258" t="s">
        <v>53</v>
      </c>
      <c r="O4" s="270"/>
    </row>
    <row r="5" spans="1:15" ht="30" customHeight="1" thickBot="1">
      <c r="A5" s="250"/>
      <c r="B5" s="20" t="s">
        <v>3</v>
      </c>
      <c r="C5" s="20" t="s">
        <v>4</v>
      </c>
      <c r="D5" s="87" t="s">
        <v>35</v>
      </c>
      <c r="E5" s="20" t="s">
        <v>3</v>
      </c>
      <c r="F5" s="20" t="s">
        <v>4</v>
      </c>
      <c r="G5" s="87" t="s">
        <v>35</v>
      </c>
      <c r="H5" s="20" t="s">
        <v>3</v>
      </c>
      <c r="I5" s="21" t="s">
        <v>4</v>
      </c>
      <c r="J5" s="21" t="s">
        <v>4</v>
      </c>
      <c r="K5" s="20" t="s">
        <v>3</v>
      </c>
      <c r="L5" s="21" t="s">
        <v>4</v>
      </c>
      <c r="M5" s="21" t="s">
        <v>4</v>
      </c>
      <c r="N5" s="20" t="s">
        <v>3</v>
      </c>
      <c r="O5" s="88" t="s">
        <v>4</v>
      </c>
    </row>
    <row r="6" spans="1:17" s="36" customFormat="1" ht="21.75" customHeight="1">
      <c r="A6" s="24" t="s">
        <v>15</v>
      </c>
      <c r="B6" s="89">
        <v>0</v>
      </c>
      <c r="C6" s="90">
        <v>0</v>
      </c>
      <c r="D6" s="48">
        <f>IF(B6&gt;0,C6/B6,0)</f>
        <v>0</v>
      </c>
      <c r="E6" s="38">
        <v>0</v>
      </c>
      <c r="F6" s="91">
        <v>0</v>
      </c>
      <c r="G6" s="48">
        <f>IF(E6&gt;0,F6/E6,0)</f>
        <v>0</v>
      </c>
      <c r="H6" s="41">
        <v>0</v>
      </c>
      <c r="I6" s="92">
        <v>0</v>
      </c>
      <c r="J6" s="93">
        <v>0</v>
      </c>
      <c r="K6" s="94">
        <f>IF(I6&gt;0,J6/I6,0)</f>
        <v>0</v>
      </c>
      <c r="L6" s="40">
        <f>IF(C6&gt;0,(F6+I6-J6)/C6,0)</f>
        <v>0</v>
      </c>
      <c r="M6" s="95">
        <v>0</v>
      </c>
      <c r="N6" s="38">
        <v>0</v>
      </c>
      <c r="O6" s="96">
        <v>0</v>
      </c>
      <c r="P6" s="35"/>
      <c r="Q6" s="97"/>
    </row>
    <row r="7" spans="1:17" s="36" customFormat="1" ht="21.75" customHeight="1">
      <c r="A7" s="37" t="s">
        <v>16</v>
      </c>
      <c r="B7" s="89">
        <v>7</v>
      </c>
      <c r="C7" s="90">
        <v>1</v>
      </c>
      <c r="D7" s="98">
        <f aca="true" t="shared" si="0" ref="D7:D22">C7/B7</f>
        <v>0.14285714285714285</v>
      </c>
      <c r="E7" s="38">
        <v>2</v>
      </c>
      <c r="F7" s="91">
        <v>0</v>
      </c>
      <c r="G7" s="40">
        <f aca="true" t="shared" si="1" ref="G7:G12">F7/E7</f>
        <v>0</v>
      </c>
      <c r="H7" s="41">
        <v>3</v>
      </c>
      <c r="I7" s="92">
        <v>0</v>
      </c>
      <c r="J7" s="99">
        <v>0</v>
      </c>
      <c r="K7" s="94">
        <f aca="true" t="shared" si="2" ref="K7:K22">(E7+H7)/B7</f>
        <v>0.7142857142857143</v>
      </c>
      <c r="L7" s="40">
        <f aca="true" t="shared" si="3" ref="L7:L22">IF(C7&gt;0,(F7+I7-J7)/C7,0)</f>
        <v>0</v>
      </c>
      <c r="M7" s="95">
        <v>0</v>
      </c>
      <c r="N7" s="38">
        <v>12</v>
      </c>
      <c r="O7" s="96">
        <v>0</v>
      </c>
      <c r="P7" s="35"/>
      <c r="Q7" s="97"/>
    </row>
    <row r="8" spans="1:16" s="36" customFormat="1" ht="21.75" customHeight="1">
      <c r="A8" s="24" t="s">
        <v>17</v>
      </c>
      <c r="B8" s="100">
        <v>25</v>
      </c>
      <c r="C8" s="54">
        <v>5</v>
      </c>
      <c r="D8" s="48">
        <f t="shared" si="0"/>
        <v>0.2</v>
      </c>
      <c r="E8" s="46">
        <v>13</v>
      </c>
      <c r="F8" s="101">
        <v>2</v>
      </c>
      <c r="G8" s="98">
        <f t="shared" si="1"/>
        <v>0.15384615384615385</v>
      </c>
      <c r="H8" s="102">
        <v>6</v>
      </c>
      <c r="I8" s="103">
        <v>3</v>
      </c>
      <c r="J8" s="104">
        <v>0</v>
      </c>
      <c r="K8" s="94">
        <f t="shared" si="2"/>
        <v>0.76</v>
      </c>
      <c r="L8" s="40">
        <f t="shared" si="3"/>
        <v>1</v>
      </c>
      <c r="M8" s="105">
        <v>12.875</v>
      </c>
      <c r="N8" s="46">
        <v>14</v>
      </c>
      <c r="O8" s="79">
        <v>4</v>
      </c>
      <c r="P8" s="35"/>
    </row>
    <row r="9" spans="1:17" s="36" customFormat="1" ht="21.75" customHeight="1">
      <c r="A9" s="24" t="s">
        <v>18</v>
      </c>
      <c r="B9" s="100">
        <v>4</v>
      </c>
      <c r="C9" s="54">
        <v>0</v>
      </c>
      <c r="D9" s="48">
        <f>IF(B9&gt;0,C9/B9,0)</f>
        <v>0</v>
      </c>
      <c r="E9" s="46">
        <v>1</v>
      </c>
      <c r="F9" s="101">
        <v>0</v>
      </c>
      <c r="G9" s="48">
        <f>IF(E9&gt;0,F9/E9,0)</f>
        <v>0</v>
      </c>
      <c r="H9" s="49">
        <v>3</v>
      </c>
      <c r="I9" s="55">
        <v>0</v>
      </c>
      <c r="J9" s="104">
        <v>0</v>
      </c>
      <c r="K9" s="94">
        <f>IF(I9&gt;0,J9/I9,0)</f>
        <v>0</v>
      </c>
      <c r="L9" s="40">
        <f t="shared" si="3"/>
        <v>0</v>
      </c>
      <c r="M9" s="105">
        <v>0</v>
      </c>
      <c r="N9" s="46">
        <v>5</v>
      </c>
      <c r="O9" s="79">
        <v>0</v>
      </c>
      <c r="P9" s="35"/>
      <c r="Q9" s="97"/>
    </row>
    <row r="10" spans="1:17" s="36" customFormat="1" ht="21.75" customHeight="1">
      <c r="A10" s="24" t="s">
        <v>87</v>
      </c>
      <c r="B10" s="100">
        <v>0</v>
      </c>
      <c r="C10" s="54">
        <v>0</v>
      </c>
      <c r="D10" s="48">
        <f>IF(B10&gt;0,C10/B10,0)</f>
        <v>0</v>
      </c>
      <c r="E10" s="46">
        <v>0</v>
      </c>
      <c r="F10" s="101">
        <v>0</v>
      </c>
      <c r="G10" s="48">
        <f>IF(E10&gt;0,F10/E10,0)</f>
        <v>0</v>
      </c>
      <c r="H10" s="49">
        <v>0</v>
      </c>
      <c r="I10" s="55">
        <v>0</v>
      </c>
      <c r="J10" s="104">
        <v>0</v>
      </c>
      <c r="K10" s="94">
        <f>IF(I10&gt;0,J10/I10,0)</f>
        <v>0</v>
      </c>
      <c r="L10" s="40">
        <f t="shared" si="3"/>
        <v>0</v>
      </c>
      <c r="M10" s="105">
        <v>0</v>
      </c>
      <c r="N10" s="46">
        <v>0</v>
      </c>
      <c r="O10" s="79">
        <v>0</v>
      </c>
      <c r="P10" s="35"/>
      <c r="Q10" s="97"/>
    </row>
    <row r="11" spans="1:17" s="36" customFormat="1" ht="21.75" customHeight="1">
      <c r="A11" s="24" t="s">
        <v>19</v>
      </c>
      <c r="B11" s="100">
        <v>0</v>
      </c>
      <c r="C11" s="54">
        <v>0</v>
      </c>
      <c r="D11" s="48">
        <f>IF(B11&gt;0,C11/B11,0)</f>
        <v>0</v>
      </c>
      <c r="E11" s="46">
        <v>0</v>
      </c>
      <c r="F11" s="101">
        <v>0</v>
      </c>
      <c r="G11" s="48">
        <f>IF(E11&gt;0,F11/E11,0)</f>
        <v>0</v>
      </c>
      <c r="H11" s="106">
        <v>0</v>
      </c>
      <c r="I11" s="107">
        <v>0</v>
      </c>
      <c r="J11" s="104">
        <v>0</v>
      </c>
      <c r="K11" s="94">
        <f>IF(I11&gt;0,J11/I11,0)</f>
        <v>0</v>
      </c>
      <c r="L11" s="40">
        <f t="shared" si="3"/>
        <v>0</v>
      </c>
      <c r="M11" s="105">
        <v>0</v>
      </c>
      <c r="N11" s="46">
        <v>0</v>
      </c>
      <c r="O11" s="79">
        <v>0</v>
      </c>
      <c r="P11" s="35"/>
      <c r="Q11" s="97"/>
    </row>
    <row r="12" spans="1:17" s="36" customFormat="1" ht="21.75" customHeight="1">
      <c r="A12" s="24" t="s">
        <v>88</v>
      </c>
      <c r="B12" s="100">
        <v>5</v>
      </c>
      <c r="C12" s="54">
        <v>4</v>
      </c>
      <c r="D12" s="48">
        <f t="shared" si="0"/>
        <v>0.8</v>
      </c>
      <c r="E12" s="46">
        <v>2</v>
      </c>
      <c r="F12" s="101">
        <v>1</v>
      </c>
      <c r="G12" s="48">
        <f t="shared" si="1"/>
        <v>0.5</v>
      </c>
      <c r="H12" s="49">
        <v>2</v>
      </c>
      <c r="I12" s="55">
        <v>0</v>
      </c>
      <c r="J12" s="104">
        <v>0</v>
      </c>
      <c r="K12" s="94">
        <f t="shared" si="2"/>
        <v>0.8</v>
      </c>
      <c r="L12" s="40">
        <f t="shared" si="3"/>
        <v>0.25</v>
      </c>
      <c r="M12" s="105">
        <v>11</v>
      </c>
      <c r="N12" s="46">
        <v>5</v>
      </c>
      <c r="O12" s="79">
        <v>0</v>
      </c>
      <c r="P12" s="35"/>
      <c r="Q12" s="97"/>
    </row>
    <row r="13" spans="1:17" s="36" customFormat="1" ht="21.75" customHeight="1">
      <c r="A13" s="24" t="s">
        <v>20</v>
      </c>
      <c r="B13" s="100">
        <v>24</v>
      </c>
      <c r="C13" s="54">
        <v>0</v>
      </c>
      <c r="D13" s="48">
        <f t="shared" si="0"/>
        <v>0</v>
      </c>
      <c r="E13" s="46">
        <v>4</v>
      </c>
      <c r="F13" s="101">
        <v>0</v>
      </c>
      <c r="G13" s="98">
        <f aca="true" t="shared" si="4" ref="G13:G22">F13/E13</f>
        <v>0</v>
      </c>
      <c r="H13" s="102">
        <v>16</v>
      </c>
      <c r="I13" s="103">
        <v>0</v>
      </c>
      <c r="J13" s="104">
        <v>0</v>
      </c>
      <c r="K13" s="94">
        <f t="shared" si="2"/>
        <v>0.8333333333333334</v>
      </c>
      <c r="L13" s="40">
        <f t="shared" si="3"/>
        <v>0</v>
      </c>
      <c r="M13" s="105">
        <v>0</v>
      </c>
      <c r="N13" s="46">
        <v>20</v>
      </c>
      <c r="O13" s="79">
        <v>0</v>
      </c>
      <c r="P13" s="35"/>
      <c r="Q13" s="97"/>
    </row>
    <row r="14" spans="1:17" s="36" customFormat="1" ht="21.75" customHeight="1">
      <c r="A14" s="24" t="s">
        <v>21</v>
      </c>
      <c r="B14" s="100">
        <v>20</v>
      </c>
      <c r="C14" s="54">
        <v>0</v>
      </c>
      <c r="D14" s="48">
        <f>IF(B14&gt;0,C14/B14,0)</f>
        <v>0</v>
      </c>
      <c r="E14" s="46">
        <v>3</v>
      </c>
      <c r="F14" s="101">
        <v>0</v>
      </c>
      <c r="G14" s="48">
        <f>IF(E14&gt;0,F14/E14,0)</f>
        <v>0</v>
      </c>
      <c r="H14" s="49">
        <v>13</v>
      </c>
      <c r="I14" s="55">
        <v>0</v>
      </c>
      <c r="J14" s="104">
        <v>0</v>
      </c>
      <c r="K14" s="94">
        <f>IF(B14&gt;0,(E14+H14)/B14,0)</f>
        <v>0.8</v>
      </c>
      <c r="L14" s="40">
        <f t="shared" si="3"/>
        <v>0</v>
      </c>
      <c r="M14" s="105">
        <v>0</v>
      </c>
      <c r="N14" s="46">
        <v>0</v>
      </c>
      <c r="O14" s="79">
        <v>0</v>
      </c>
      <c r="P14" s="35"/>
      <c r="Q14" s="97"/>
    </row>
    <row r="15" spans="1:17" s="36" customFormat="1" ht="21.75" customHeight="1">
      <c r="A15" s="24" t="s">
        <v>22</v>
      </c>
      <c r="B15" s="100">
        <v>142</v>
      </c>
      <c r="C15" s="54">
        <v>72</v>
      </c>
      <c r="D15" s="48">
        <f t="shared" si="0"/>
        <v>0.5070422535211268</v>
      </c>
      <c r="E15" s="46">
        <v>31</v>
      </c>
      <c r="F15" s="101">
        <v>6</v>
      </c>
      <c r="G15" s="48">
        <f t="shared" si="4"/>
        <v>0.1935483870967742</v>
      </c>
      <c r="H15" s="49">
        <v>76</v>
      </c>
      <c r="I15" s="55">
        <v>13</v>
      </c>
      <c r="J15" s="104">
        <v>2</v>
      </c>
      <c r="K15" s="94">
        <f t="shared" si="2"/>
        <v>0.7535211267605634</v>
      </c>
      <c r="L15" s="40">
        <f t="shared" si="3"/>
        <v>0.2361111111111111</v>
      </c>
      <c r="M15" s="105">
        <v>11.92</v>
      </c>
      <c r="N15" s="46">
        <v>60</v>
      </c>
      <c r="O15" s="79">
        <v>18</v>
      </c>
      <c r="P15" s="35"/>
      <c r="Q15" s="97"/>
    </row>
    <row r="16" spans="1:17" s="36" customFormat="1" ht="21.75" customHeight="1">
      <c r="A16" s="24" t="s">
        <v>23</v>
      </c>
      <c r="B16" s="100">
        <v>0</v>
      </c>
      <c r="C16" s="54">
        <v>0</v>
      </c>
      <c r="D16" s="48">
        <f>IF(B16&gt;0,C16/B16,0)</f>
        <v>0</v>
      </c>
      <c r="E16" s="46">
        <v>0</v>
      </c>
      <c r="F16" s="101">
        <v>0</v>
      </c>
      <c r="G16" s="48">
        <f>IF(E16&gt;0,F16/E16,0)</f>
        <v>0</v>
      </c>
      <c r="H16" s="49">
        <v>0</v>
      </c>
      <c r="I16" s="55">
        <v>0</v>
      </c>
      <c r="J16" s="104">
        <v>0</v>
      </c>
      <c r="K16" s="94">
        <f>IF(I16&gt;0,J16/I16,0)</f>
        <v>0</v>
      </c>
      <c r="L16" s="40">
        <f t="shared" si="3"/>
        <v>0</v>
      </c>
      <c r="M16" s="105">
        <v>0</v>
      </c>
      <c r="N16" s="46">
        <v>0</v>
      </c>
      <c r="O16" s="79">
        <v>0</v>
      </c>
      <c r="P16" s="35"/>
      <c r="Q16" s="97"/>
    </row>
    <row r="17" spans="1:17" s="36" customFormat="1" ht="21.75" customHeight="1">
      <c r="A17" s="24" t="s">
        <v>24</v>
      </c>
      <c r="B17" s="100">
        <v>27</v>
      </c>
      <c r="C17" s="54">
        <v>5</v>
      </c>
      <c r="D17" s="48">
        <f t="shared" si="0"/>
        <v>0.18518518518518517</v>
      </c>
      <c r="E17" s="46">
        <v>11</v>
      </c>
      <c r="F17" s="101">
        <v>0</v>
      </c>
      <c r="G17" s="48">
        <f t="shared" si="4"/>
        <v>0</v>
      </c>
      <c r="H17" s="49">
        <v>11</v>
      </c>
      <c r="I17" s="55">
        <v>0</v>
      </c>
      <c r="J17" s="104">
        <v>0</v>
      </c>
      <c r="K17" s="94">
        <f t="shared" si="2"/>
        <v>0.8148148148148148</v>
      </c>
      <c r="L17" s="40">
        <f t="shared" si="3"/>
        <v>0</v>
      </c>
      <c r="M17" s="105">
        <v>0</v>
      </c>
      <c r="N17" s="46">
        <v>30</v>
      </c>
      <c r="O17" s="79">
        <v>2</v>
      </c>
      <c r="P17" s="35"/>
      <c r="Q17" s="97"/>
    </row>
    <row r="18" spans="1:17" s="36" customFormat="1" ht="21.75" customHeight="1">
      <c r="A18" s="24" t="s">
        <v>25</v>
      </c>
      <c r="B18" s="100">
        <v>13</v>
      </c>
      <c r="C18" s="54">
        <v>1</v>
      </c>
      <c r="D18" s="48">
        <f t="shared" si="0"/>
        <v>0.07692307692307693</v>
      </c>
      <c r="E18" s="46">
        <v>9</v>
      </c>
      <c r="F18" s="101">
        <v>0</v>
      </c>
      <c r="G18" s="48">
        <f t="shared" si="4"/>
        <v>0</v>
      </c>
      <c r="H18" s="49">
        <v>2</v>
      </c>
      <c r="I18" s="55">
        <v>1</v>
      </c>
      <c r="J18" s="104">
        <v>0</v>
      </c>
      <c r="K18" s="94">
        <f t="shared" si="2"/>
        <v>0.8461538461538461</v>
      </c>
      <c r="L18" s="40">
        <f t="shared" si="3"/>
        <v>1</v>
      </c>
      <c r="M18" s="105">
        <v>0</v>
      </c>
      <c r="N18" s="46">
        <v>23</v>
      </c>
      <c r="O18" s="79">
        <v>1</v>
      </c>
      <c r="P18" s="35"/>
      <c r="Q18" s="97"/>
    </row>
    <row r="19" spans="1:17" s="36" customFormat="1" ht="21.75" customHeight="1">
      <c r="A19" s="24" t="s">
        <v>89</v>
      </c>
      <c r="B19" s="100">
        <v>0</v>
      </c>
      <c r="C19" s="54">
        <v>0</v>
      </c>
      <c r="D19" s="48">
        <f>IF(B19&gt;0,C19/B19,0)</f>
        <v>0</v>
      </c>
      <c r="E19" s="46">
        <v>0</v>
      </c>
      <c r="F19" s="101">
        <v>0</v>
      </c>
      <c r="G19" s="48">
        <f>IF(E19&gt;0,F19/E19,0)</f>
        <v>0</v>
      </c>
      <c r="H19" s="41">
        <v>0</v>
      </c>
      <c r="I19" s="92">
        <v>0</v>
      </c>
      <c r="J19" s="93">
        <v>0</v>
      </c>
      <c r="K19" s="94">
        <f>IF(I19&gt;0,J19/I19,0)</f>
        <v>0</v>
      </c>
      <c r="L19" s="108">
        <f t="shared" si="3"/>
        <v>0</v>
      </c>
      <c r="M19" s="105">
        <v>0</v>
      </c>
      <c r="N19" s="46">
        <v>18</v>
      </c>
      <c r="O19" s="79">
        <v>0</v>
      </c>
      <c r="P19" s="35"/>
      <c r="Q19" s="97"/>
    </row>
    <row r="20" spans="1:17" s="36" customFormat="1" ht="21.75" customHeight="1">
      <c r="A20" s="24" t="s">
        <v>26</v>
      </c>
      <c r="B20" s="227">
        <v>0</v>
      </c>
      <c r="C20" s="50">
        <v>0</v>
      </c>
      <c r="D20" s="48">
        <f>IF(B20&gt;0,C20/B20,0)</f>
        <v>0</v>
      </c>
      <c r="E20" s="46">
        <v>0</v>
      </c>
      <c r="F20" s="101">
        <v>0</v>
      </c>
      <c r="G20" s="48">
        <f>IF(E20&gt;0,F20/E20,0)</f>
        <v>0</v>
      </c>
      <c r="H20" s="41">
        <v>0</v>
      </c>
      <c r="I20" s="92">
        <v>0</v>
      </c>
      <c r="J20" s="93">
        <v>0</v>
      </c>
      <c r="K20" s="94">
        <f>IF(I20&gt;0,J20/I20,0)</f>
        <v>0</v>
      </c>
      <c r="L20" s="40">
        <f t="shared" si="3"/>
        <v>0</v>
      </c>
      <c r="M20" s="105">
        <v>0</v>
      </c>
      <c r="N20" s="46">
        <v>9</v>
      </c>
      <c r="O20" s="79">
        <v>0</v>
      </c>
      <c r="P20" s="35"/>
      <c r="Q20" s="97"/>
    </row>
    <row r="21" spans="1:17" s="36" customFormat="1" ht="21.75" customHeight="1" thickBot="1">
      <c r="A21" s="56" t="s">
        <v>40</v>
      </c>
      <c r="B21" s="109">
        <v>29</v>
      </c>
      <c r="C21" s="110">
        <v>5</v>
      </c>
      <c r="D21" s="59">
        <f>IF(B21&gt;0,C21/B21,0)</f>
        <v>0.1724137931034483</v>
      </c>
      <c r="E21" s="111">
        <v>19</v>
      </c>
      <c r="F21" s="112">
        <v>2</v>
      </c>
      <c r="G21" s="98">
        <f>IF(E21&gt;0,F21/E21,0)</f>
        <v>0.10526315789473684</v>
      </c>
      <c r="H21" s="102">
        <v>7</v>
      </c>
      <c r="I21" s="103">
        <v>0</v>
      </c>
      <c r="J21" s="99">
        <v>0</v>
      </c>
      <c r="K21" s="94">
        <f>IF(B21&gt;0,(E21+H21)/B21,0)</f>
        <v>0.896551724137931</v>
      </c>
      <c r="L21" s="98">
        <f t="shared" si="3"/>
        <v>0.4</v>
      </c>
      <c r="M21" s="113">
        <v>11</v>
      </c>
      <c r="N21" s="111">
        <v>35</v>
      </c>
      <c r="O21" s="114">
        <v>3</v>
      </c>
      <c r="P21" s="35"/>
      <c r="Q21" s="97"/>
    </row>
    <row r="22" spans="1:17" s="36" customFormat="1" ht="21.75" customHeight="1" thickBot="1">
      <c r="A22" s="65" t="s">
        <v>0</v>
      </c>
      <c r="B22" s="115">
        <f>SUM(B6:B21)</f>
        <v>296</v>
      </c>
      <c r="C22" s="83">
        <f>SUM(C6:C21)</f>
        <v>93</v>
      </c>
      <c r="D22" s="68">
        <f t="shared" si="0"/>
        <v>0.3141891891891892</v>
      </c>
      <c r="E22" s="66">
        <f>SUM(E6:E21)</f>
        <v>95</v>
      </c>
      <c r="F22" s="116">
        <f>SUM(F6:F21)</f>
        <v>11</v>
      </c>
      <c r="G22" s="68">
        <f t="shared" si="4"/>
        <v>0.11578947368421053</v>
      </c>
      <c r="H22" s="117">
        <f>SUM(H6:H21)</f>
        <v>139</v>
      </c>
      <c r="I22" s="118">
        <f>SUM(I6:I21)</f>
        <v>17</v>
      </c>
      <c r="J22" s="119">
        <f>SUM(J6:J21)</f>
        <v>2</v>
      </c>
      <c r="K22" s="120">
        <f t="shared" si="2"/>
        <v>0.7905405405405406</v>
      </c>
      <c r="L22" s="68">
        <f t="shared" si="3"/>
        <v>0.27956989247311825</v>
      </c>
      <c r="M22" s="121">
        <v>11.84</v>
      </c>
      <c r="N22" s="66">
        <f>SUM(N6:N21)</f>
        <v>231</v>
      </c>
      <c r="O22" s="69">
        <f>SUM(O6:O21)</f>
        <v>28</v>
      </c>
      <c r="P22" s="35"/>
      <c r="Q22" s="122"/>
    </row>
    <row r="23" spans="1:17" s="36" customFormat="1" ht="12.75" customHeight="1">
      <c r="A23" s="123"/>
      <c r="B23" s="124"/>
      <c r="C23" s="125"/>
      <c r="D23" s="126"/>
      <c r="E23" s="125"/>
      <c r="F23" s="125"/>
      <c r="G23" s="126"/>
      <c r="H23" s="127"/>
      <c r="I23" s="125"/>
      <c r="J23" s="125"/>
      <c r="K23" s="126"/>
      <c r="L23" s="126"/>
      <c r="M23" s="128"/>
      <c r="N23" s="125"/>
      <c r="O23" s="103"/>
      <c r="P23" s="35"/>
      <c r="Q23" s="122"/>
    </row>
    <row r="24" spans="1:17" s="36" customFormat="1" ht="17.25" customHeight="1">
      <c r="A24" s="262" t="s">
        <v>66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4"/>
      <c r="P24" s="35"/>
      <c r="Q24" s="122"/>
    </row>
    <row r="25" spans="1:17" s="36" customFormat="1" ht="12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4"/>
      <c r="P25" s="35"/>
      <c r="Q25" s="122"/>
    </row>
    <row r="26" spans="1:16" ht="6.75" customHeight="1" thickBot="1">
      <c r="A26" s="255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7"/>
      <c r="P26" s="18"/>
    </row>
  </sheetData>
  <sheetProtection/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M11" sqref="M11"/>
    </sheetView>
  </sheetViews>
  <sheetFormatPr defaultColWidth="9.140625" defaultRowHeight="12.75"/>
  <cols>
    <col min="1" max="1" width="19.140625" style="2" customWidth="1"/>
    <col min="2" max="2" width="7.140625" style="129" customWidth="1"/>
    <col min="3" max="3" width="7.140625" style="2" customWidth="1"/>
    <col min="4" max="4" width="7.140625" style="130" customWidth="1"/>
    <col min="5" max="7" width="8.140625" style="2" customWidth="1"/>
    <col min="8" max="8" width="8.57421875" style="2" customWidth="1"/>
    <col min="9" max="10" width="9.28125" style="2" customWidth="1"/>
    <col min="11" max="12" width="7.140625" style="2" customWidth="1"/>
    <col min="13" max="13" width="7.57421875" style="130" customWidth="1"/>
    <col min="14" max="15" width="6.7109375" style="2" customWidth="1"/>
    <col min="16" max="16" width="9.7109375" style="1" customWidth="1"/>
    <col min="17" max="16384" width="9.140625" style="2" customWidth="1"/>
  </cols>
  <sheetData>
    <row r="1" spans="1:15" ht="21.75" customHeight="1">
      <c r="A1" s="265" t="str">
        <f>+'1 In School Youth Part'!A1:N1</f>
        <v>TAB 7 - WIOA TITLE I PARTICIPANT SUMMARY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7"/>
    </row>
    <row r="2" spans="1:15" ht="21.75" customHeight="1">
      <c r="A2" s="272" t="str">
        <f>'1 In School Youth Part'!$A$2</f>
        <v>FY19 QUARTER ENDING DECEMBER 31, 2018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</row>
    <row r="3" spans="1:15" ht="21.75" customHeight="1" thickBot="1">
      <c r="A3" s="260" t="s">
        <v>52</v>
      </c>
      <c r="B3" s="261"/>
      <c r="C3" s="261"/>
      <c r="D3" s="261"/>
      <c r="E3" s="261"/>
      <c r="F3" s="261"/>
      <c r="G3" s="261"/>
      <c r="H3" s="261"/>
      <c r="I3" s="261"/>
      <c r="J3" s="261"/>
      <c r="K3" s="244"/>
      <c r="L3" s="244"/>
      <c r="M3" s="244"/>
      <c r="N3" s="244"/>
      <c r="O3" s="245"/>
    </row>
    <row r="4" spans="1:15" ht="25.5" customHeight="1">
      <c r="A4" s="249" t="s">
        <v>77</v>
      </c>
      <c r="B4" s="271" t="s">
        <v>6</v>
      </c>
      <c r="C4" s="271"/>
      <c r="D4" s="259"/>
      <c r="E4" s="258" t="s">
        <v>7</v>
      </c>
      <c r="F4" s="269"/>
      <c r="G4" s="270"/>
      <c r="H4" s="258" t="s">
        <v>8</v>
      </c>
      <c r="I4" s="259"/>
      <c r="J4" s="85" t="s">
        <v>70</v>
      </c>
      <c r="K4" s="268" t="s">
        <v>69</v>
      </c>
      <c r="L4" s="259"/>
      <c r="M4" s="86" t="s">
        <v>71</v>
      </c>
      <c r="N4" s="258" t="s">
        <v>53</v>
      </c>
      <c r="O4" s="270"/>
    </row>
    <row r="5" spans="1:15" ht="30" customHeight="1" thickBot="1">
      <c r="A5" s="250"/>
      <c r="B5" s="20" t="s">
        <v>3</v>
      </c>
      <c r="C5" s="20" t="s">
        <v>4</v>
      </c>
      <c r="D5" s="87" t="s">
        <v>35</v>
      </c>
      <c r="E5" s="20" t="s">
        <v>3</v>
      </c>
      <c r="F5" s="20" t="s">
        <v>4</v>
      </c>
      <c r="G5" s="87" t="s">
        <v>35</v>
      </c>
      <c r="H5" s="20" t="s">
        <v>3</v>
      </c>
      <c r="I5" s="21" t="s">
        <v>4</v>
      </c>
      <c r="J5" s="21" t="s">
        <v>4</v>
      </c>
      <c r="K5" s="20" t="s">
        <v>3</v>
      </c>
      <c r="L5" s="21" t="s">
        <v>4</v>
      </c>
      <c r="M5" s="21" t="s">
        <v>4</v>
      </c>
      <c r="N5" s="20" t="s">
        <v>3</v>
      </c>
      <c r="O5" s="88" t="s">
        <v>4</v>
      </c>
    </row>
    <row r="6" spans="1:17" s="36" customFormat="1" ht="21.75" customHeight="1">
      <c r="A6" s="24" t="s">
        <v>15</v>
      </c>
      <c r="B6" s="89">
        <v>55</v>
      </c>
      <c r="C6" s="90">
        <v>9</v>
      </c>
      <c r="D6" s="40">
        <f aca="true" t="shared" si="0" ref="D6:D22">C6/B6</f>
        <v>0.16363636363636364</v>
      </c>
      <c r="E6" s="38">
        <v>25</v>
      </c>
      <c r="F6" s="91">
        <v>6</v>
      </c>
      <c r="G6" s="40">
        <f aca="true" t="shared" si="1" ref="G6:G22">F6/E6</f>
        <v>0.24</v>
      </c>
      <c r="H6" s="41">
        <v>10</v>
      </c>
      <c r="I6" s="92">
        <v>0</v>
      </c>
      <c r="J6" s="93">
        <v>0</v>
      </c>
      <c r="K6" s="131">
        <f>(E6+H6)/B6</f>
        <v>0.6363636363636364</v>
      </c>
      <c r="L6" s="40">
        <f>IF(C6&gt;0,(F6+I6-J6)/C6,0)</f>
        <v>0.6666666666666666</v>
      </c>
      <c r="M6" s="95">
        <v>11.086666666666668</v>
      </c>
      <c r="N6" s="38">
        <v>37</v>
      </c>
      <c r="O6" s="96">
        <v>3</v>
      </c>
      <c r="P6" s="35"/>
      <c r="Q6" s="97"/>
    </row>
    <row r="7" spans="1:17" s="36" customFormat="1" ht="21.75" customHeight="1">
      <c r="A7" s="37" t="s">
        <v>16</v>
      </c>
      <c r="B7" s="89">
        <v>57</v>
      </c>
      <c r="C7" s="90">
        <v>24</v>
      </c>
      <c r="D7" s="98">
        <f t="shared" si="0"/>
        <v>0.42105263157894735</v>
      </c>
      <c r="E7" s="38">
        <v>34</v>
      </c>
      <c r="F7" s="91">
        <v>6</v>
      </c>
      <c r="G7" s="40">
        <f t="shared" si="1"/>
        <v>0.17647058823529413</v>
      </c>
      <c r="H7" s="41">
        <v>10</v>
      </c>
      <c r="I7" s="92">
        <v>3</v>
      </c>
      <c r="J7" s="99">
        <v>0</v>
      </c>
      <c r="K7" s="94">
        <f>(E7+H7)/B7</f>
        <v>0.7719298245614035</v>
      </c>
      <c r="L7" s="40">
        <f>IF(C7&gt;0,(F7+I7-J7)/C7,0)</f>
        <v>0.375</v>
      </c>
      <c r="M7" s="95">
        <v>14.142857142857142</v>
      </c>
      <c r="N7" s="38">
        <v>37</v>
      </c>
      <c r="O7" s="96">
        <v>7</v>
      </c>
      <c r="P7" s="35"/>
      <c r="Q7" s="97"/>
    </row>
    <row r="8" spans="1:16" s="36" customFormat="1" ht="21.75" customHeight="1">
      <c r="A8" s="24" t="s">
        <v>17</v>
      </c>
      <c r="B8" s="100">
        <v>42</v>
      </c>
      <c r="C8" s="54">
        <v>7</v>
      </c>
      <c r="D8" s="48">
        <f t="shared" si="0"/>
        <v>0.16666666666666666</v>
      </c>
      <c r="E8" s="46">
        <v>23</v>
      </c>
      <c r="F8" s="101">
        <v>4</v>
      </c>
      <c r="G8" s="98">
        <f t="shared" si="1"/>
        <v>0.17391304347826086</v>
      </c>
      <c r="H8" s="102">
        <v>9</v>
      </c>
      <c r="I8" s="103">
        <v>2</v>
      </c>
      <c r="J8" s="104">
        <v>0</v>
      </c>
      <c r="K8" s="94">
        <f aca="true" t="shared" si="2" ref="K8:K22">(E8+H8)/B8</f>
        <v>0.7619047619047619</v>
      </c>
      <c r="L8" s="40">
        <f aca="true" t="shared" si="3" ref="L8:L22">IF(C8&gt;0,(F8+I8-J8)/C8,0)</f>
        <v>0.8571428571428571</v>
      </c>
      <c r="M8" s="105">
        <v>12.25</v>
      </c>
      <c r="N8" s="46">
        <v>28</v>
      </c>
      <c r="O8" s="79">
        <v>6</v>
      </c>
      <c r="P8" s="35"/>
    </row>
    <row r="9" spans="1:17" s="36" customFormat="1" ht="21.75" customHeight="1">
      <c r="A9" s="24" t="s">
        <v>18</v>
      </c>
      <c r="B9" s="100">
        <v>50</v>
      </c>
      <c r="C9" s="54">
        <v>1</v>
      </c>
      <c r="D9" s="48">
        <f t="shared" si="0"/>
        <v>0.02</v>
      </c>
      <c r="E9" s="46">
        <v>35</v>
      </c>
      <c r="F9" s="101">
        <v>1</v>
      </c>
      <c r="G9" s="48">
        <f t="shared" si="1"/>
        <v>0.02857142857142857</v>
      </c>
      <c r="H9" s="49">
        <v>15</v>
      </c>
      <c r="I9" s="55">
        <v>0</v>
      </c>
      <c r="J9" s="104">
        <v>0</v>
      </c>
      <c r="K9" s="94">
        <f t="shared" si="2"/>
        <v>1</v>
      </c>
      <c r="L9" s="40">
        <f t="shared" si="3"/>
        <v>1</v>
      </c>
      <c r="M9" s="105">
        <v>13</v>
      </c>
      <c r="N9" s="46">
        <v>33</v>
      </c>
      <c r="O9" s="79">
        <v>1</v>
      </c>
      <c r="P9" s="35"/>
      <c r="Q9" s="97"/>
    </row>
    <row r="10" spans="1:17" s="36" customFormat="1" ht="21.75" customHeight="1">
      <c r="A10" s="24" t="s">
        <v>87</v>
      </c>
      <c r="B10" s="100">
        <v>22</v>
      </c>
      <c r="C10" s="54">
        <v>23</v>
      </c>
      <c r="D10" s="48">
        <f t="shared" si="0"/>
        <v>1.0454545454545454</v>
      </c>
      <c r="E10" s="46">
        <v>13</v>
      </c>
      <c r="F10" s="101">
        <v>6</v>
      </c>
      <c r="G10" s="48">
        <f t="shared" si="1"/>
        <v>0.46153846153846156</v>
      </c>
      <c r="H10" s="49">
        <v>5</v>
      </c>
      <c r="I10" s="55">
        <v>5</v>
      </c>
      <c r="J10" s="104">
        <v>2</v>
      </c>
      <c r="K10" s="94">
        <f t="shared" si="2"/>
        <v>0.8181818181818182</v>
      </c>
      <c r="L10" s="40">
        <f t="shared" si="3"/>
        <v>0.391304347826087</v>
      </c>
      <c r="M10" s="105">
        <v>12.375</v>
      </c>
      <c r="N10" s="46">
        <v>16</v>
      </c>
      <c r="O10" s="79">
        <v>13</v>
      </c>
      <c r="P10" s="35"/>
      <c r="Q10" s="97"/>
    </row>
    <row r="11" spans="1:17" s="36" customFormat="1" ht="21.75" customHeight="1">
      <c r="A11" s="24" t="s">
        <v>19</v>
      </c>
      <c r="B11" s="100">
        <v>117</v>
      </c>
      <c r="C11" s="54">
        <v>25</v>
      </c>
      <c r="D11" s="48">
        <f t="shared" si="0"/>
        <v>0.21367521367521367</v>
      </c>
      <c r="E11" s="46">
        <v>68</v>
      </c>
      <c r="F11" s="101">
        <v>13</v>
      </c>
      <c r="G11" s="132">
        <f t="shared" si="1"/>
        <v>0.19117647058823528</v>
      </c>
      <c r="H11" s="106">
        <v>17</v>
      </c>
      <c r="I11" s="107">
        <v>8</v>
      </c>
      <c r="J11" s="104">
        <v>0</v>
      </c>
      <c r="K11" s="94">
        <f t="shared" si="2"/>
        <v>0.7264957264957265</v>
      </c>
      <c r="L11" s="40">
        <f t="shared" si="3"/>
        <v>0.84</v>
      </c>
      <c r="M11" s="105">
        <v>12.578125</v>
      </c>
      <c r="N11" s="46">
        <v>83</v>
      </c>
      <c r="O11" s="79">
        <v>20</v>
      </c>
      <c r="P11" s="35"/>
      <c r="Q11" s="97"/>
    </row>
    <row r="12" spans="1:17" s="36" customFormat="1" ht="21.75" customHeight="1">
      <c r="A12" s="24" t="s">
        <v>88</v>
      </c>
      <c r="B12" s="100">
        <v>15</v>
      </c>
      <c r="C12" s="54">
        <v>6</v>
      </c>
      <c r="D12" s="48">
        <f t="shared" si="0"/>
        <v>0.4</v>
      </c>
      <c r="E12" s="46">
        <v>7</v>
      </c>
      <c r="F12" s="101">
        <v>2</v>
      </c>
      <c r="G12" s="48">
        <f t="shared" si="1"/>
        <v>0.2857142857142857</v>
      </c>
      <c r="H12" s="49">
        <v>3</v>
      </c>
      <c r="I12" s="55">
        <v>0</v>
      </c>
      <c r="J12" s="104">
        <v>0</v>
      </c>
      <c r="K12" s="94">
        <f t="shared" si="2"/>
        <v>0.6666666666666666</v>
      </c>
      <c r="L12" s="40">
        <f t="shared" si="3"/>
        <v>0.3333333333333333</v>
      </c>
      <c r="M12" s="105">
        <v>11</v>
      </c>
      <c r="N12" s="46">
        <v>8</v>
      </c>
      <c r="O12" s="79">
        <v>1</v>
      </c>
      <c r="P12" s="35"/>
      <c r="Q12" s="97"/>
    </row>
    <row r="13" spans="1:17" s="36" customFormat="1" ht="21.75" customHeight="1">
      <c r="A13" s="24" t="s">
        <v>20</v>
      </c>
      <c r="B13" s="100">
        <v>39</v>
      </c>
      <c r="C13" s="54">
        <v>6</v>
      </c>
      <c r="D13" s="48">
        <f t="shared" si="0"/>
        <v>0.15384615384615385</v>
      </c>
      <c r="E13" s="46">
        <v>15</v>
      </c>
      <c r="F13" s="101">
        <v>5</v>
      </c>
      <c r="G13" s="98">
        <f t="shared" si="1"/>
        <v>0.3333333333333333</v>
      </c>
      <c r="H13" s="102">
        <v>17</v>
      </c>
      <c r="I13" s="103">
        <v>0</v>
      </c>
      <c r="J13" s="104">
        <v>1</v>
      </c>
      <c r="K13" s="94">
        <f t="shared" si="2"/>
        <v>0.8205128205128205</v>
      </c>
      <c r="L13" s="40">
        <f t="shared" si="3"/>
        <v>0.6666666666666666</v>
      </c>
      <c r="M13" s="105">
        <v>11.12</v>
      </c>
      <c r="N13" s="46">
        <v>29</v>
      </c>
      <c r="O13" s="79">
        <v>5</v>
      </c>
      <c r="P13" s="35"/>
      <c r="Q13" s="97"/>
    </row>
    <row r="14" spans="1:17" s="36" customFormat="1" ht="21.75" customHeight="1">
      <c r="A14" s="24" t="s">
        <v>21</v>
      </c>
      <c r="B14" s="100">
        <v>69</v>
      </c>
      <c r="C14" s="54">
        <v>11</v>
      </c>
      <c r="D14" s="48">
        <f t="shared" si="0"/>
        <v>0.15942028985507245</v>
      </c>
      <c r="E14" s="46">
        <v>20</v>
      </c>
      <c r="F14" s="101">
        <v>2</v>
      </c>
      <c r="G14" s="48">
        <f t="shared" si="1"/>
        <v>0.1</v>
      </c>
      <c r="H14" s="49">
        <v>35</v>
      </c>
      <c r="I14" s="55">
        <v>0</v>
      </c>
      <c r="J14" s="104">
        <v>0</v>
      </c>
      <c r="K14" s="94">
        <f t="shared" si="2"/>
        <v>0.7971014492753623</v>
      </c>
      <c r="L14" s="40">
        <f t="shared" si="3"/>
        <v>0.18181818181818182</v>
      </c>
      <c r="M14" s="105">
        <v>10</v>
      </c>
      <c r="N14" s="46">
        <v>55</v>
      </c>
      <c r="O14" s="79">
        <v>7</v>
      </c>
      <c r="P14" s="35"/>
      <c r="Q14" s="97"/>
    </row>
    <row r="15" spans="1:17" s="36" customFormat="1" ht="21.75" customHeight="1">
      <c r="A15" s="24" t="s">
        <v>22</v>
      </c>
      <c r="B15" s="100">
        <v>185</v>
      </c>
      <c r="C15" s="54">
        <v>110</v>
      </c>
      <c r="D15" s="48">
        <f t="shared" si="0"/>
        <v>0.5945945945945946</v>
      </c>
      <c r="E15" s="46">
        <v>98</v>
      </c>
      <c r="F15" s="101">
        <v>16</v>
      </c>
      <c r="G15" s="48">
        <f t="shared" si="1"/>
        <v>0.16326530612244897</v>
      </c>
      <c r="H15" s="49">
        <v>44</v>
      </c>
      <c r="I15" s="55">
        <v>4</v>
      </c>
      <c r="J15" s="104">
        <v>1</v>
      </c>
      <c r="K15" s="94">
        <f t="shared" si="2"/>
        <v>0.7675675675675676</v>
      </c>
      <c r="L15" s="40">
        <f t="shared" si="3"/>
        <v>0.17272727272727273</v>
      </c>
      <c r="M15" s="105">
        <v>11.133333333333333</v>
      </c>
      <c r="N15" s="46">
        <v>120</v>
      </c>
      <c r="O15" s="79">
        <v>9</v>
      </c>
      <c r="P15" s="35"/>
      <c r="Q15" s="97"/>
    </row>
    <row r="16" spans="1:17" s="36" customFormat="1" ht="21.75" customHeight="1">
      <c r="A16" s="24" t="s">
        <v>23</v>
      </c>
      <c r="B16" s="100">
        <v>23</v>
      </c>
      <c r="C16" s="54">
        <v>14</v>
      </c>
      <c r="D16" s="48">
        <f t="shared" si="0"/>
        <v>0.6086956521739131</v>
      </c>
      <c r="E16" s="46">
        <v>13</v>
      </c>
      <c r="F16" s="101">
        <v>6</v>
      </c>
      <c r="G16" s="48">
        <f t="shared" si="1"/>
        <v>0.46153846153846156</v>
      </c>
      <c r="H16" s="49">
        <v>3</v>
      </c>
      <c r="I16" s="55">
        <v>0</v>
      </c>
      <c r="J16" s="104">
        <v>0</v>
      </c>
      <c r="K16" s="94">
        <f t="shared" si="2"/>
        <v>0.6956521739130435</v>
      </c>
      <c r="L16" s="40">
        <f t="shared" si="3"/>
        <v>0.42857142857142855</v>
      </c>
      <c r="M16" s="105">
        <v>13.443333333333333</v>
      </c>
      <c r="N16" s="46">
        <v>16</v>
      </c>
      <c r="O16" s="79">
        <v>8</v>
      </c>
      <c r="P16" s="35"/>
      <c r="Q16" s="97"/>
    </row>
    <row r="17" spans="1:17" s="36" customFormat="1" ht="21.75" customHeight="1">
      <c r="A17" s="24" t="s">
        <v>24</v>
      </c>
      <c r="B17" s="100">
        <v>50</v>
      </c>
      <c r="C17" s="54">
        <v>10</v>
      </c>
      <c r="D17" s="48">
        <f t="shared" si="0"/>
        <v>0.2</v>
      </c>
      <c r="E17" s="46">
        <v>35</v>
      </c>
      <c r="F17" s="101">
        <v>0</v>
      </c>
      <c r="G17" s="48">
        <f t="shared" si="1"/>
        <v>0</v>
      </c>
      <c r="H17" s="49">
        <v>5</v>
      </c>
      <c r="I17" s="55">
        <v>0</v>
      </c>
      <c r="J17" s="104">
        <v>0</v>
      </c>
      <c r="K17" s="94">
        <f t="shared" si="2"/>
        <v>0.8</v>
      </c>
      <c r="L17" s="40">
        <f t="shared" si="3"/>
        <v>0</v>
      </c>
      <c r="M17" s="105">
        <v>0</v>
      </c>
      <c r="N17" s="46">
        <v>35</v>
      </c>
      <c r="O17" s="79">
        <v>0</v>
      </c>
      <c r="P17" s="35"/>
      <c r="Q17" s="97"/>
    </row>
    <row r="18" spans="1:17" s="36" customFormat="1" ht="21.75" customHeight="1">
      <c r="A18" s="24" t="s">
        <v>25</v>
      </c>
      <c r="B18" s="100">
        <v>50</v>
      </c>
      <c r="C18" s="54">
        <v>23</v>
      </c>
      <c r="D18" s="48">
        <f t="shared" si="0"/>
        <v>0.46</v>
      </c>
      <c r="E18" s="46">
        <v>45</v>
      </c>
      <c r="F18" s="101">
        <v>21</v>
      </c>
      <c r="G18" s="48">
        <f t="shared" si="1"/>
        <v>0.4666666666666667</v>
      </c>
      <c r="H18" s="49">
        <v>0</v>
      </c>
      <c r="I18" s="55">
        <v>0</v>
      </c>
      <c r="J18" s="104">
        <v>1</v>
      </c>
      <c r="K18" s="94">
        <f t="shared" si="2"/>
        <v>0.9</v>
      </c>
      <c r="L18" s="40">
        <f t="shared" si="3"/>
        <v>0.8695652173913043</v>
      </c>
      <c r="M18" s="105">
        <v>15.313492063492063</v>
      </c>
      <c r="N18" s="46">
        <v>52</v>
      </c>
      <c r="O18" s="79">
        <v>14</v>
      </c>
      <c r="P18" s="35"/>
      <c r="Q18" s="97"/>
    </row>
    <row r="19" spans="1:17" s="36" customFormat="1" ht="21.75" customHeight="1">
      <c r="A19" s="24" t="s">
        <v>89</v>
      </c>
      <c r="B19" s="100">
        <v>41</v>
      </c>
      <c r="C19" s="54">
        <v>3</v>
      </c>
      <c r="D19" s="48">
        <f t="shared" si="0"/>
        <v>0.07317073170731707</v>
      </c>
      <c r="E19" s="46">
        <v>17</v>
      </c>
      <c r="F19" s="101">
        <v>1</v>
      </c>
      <c r="G19" s="40">
        <f t="shared" si="1"/>
        <v>0.058823529411764705</v>
      </c>
      <c r="H19" s="41">
        <v>16</v>
      </c>
      <c r="I19" s="92">
        <v>1</v>
      </c>
      <c r="J19" s="93">
        <v>1</v>
      </c>
      <c r="K19" s="94">
        <f t="shared" si="2"/>
        <v>0.8048780487804879</v>
      </c>
      <c r="L19" s="40">
        <f t="shared" si="3"/>
        <v>0.3333333333333333</v>
      </c>
      <c r="M19" s="105">
        <v>12.5</v>
      </c>
      <c r="N19" s="46">
        <v>29</v>
      </c>
      <c r="O19" s="79">
        <v>2</v>
      </c>
      <c r="P19" s="35"/>
      <c r="Q19" s="97"/>
    </row>
    <row r="20" spans="1:17" s="36" customFormat="1" ht="21.75" customHeight="1">
      <c r="A20" s="24" t="s">
        <v>26</v>
      </c>
      <c r="B20" s="100">
        <v>27</v>
      </c>
      <c r="C20" s="54">
        <v>11</v>
      </c>
      <c r="D20" s="48">
        <f t="shared" si="0"/>
        <v>0.4074074074074074</v>
      </c>
      <c r="E20" s="46">
        <v>10</v>
      </c>
      <c r="F20" s="101">
        <v>8</v>
      </c>
      <c r="G20" s="40">
        <f t="shared" si="1"/>
        <v>0.8</v>
      </c>
      <c r="H20" s="41">
        <v>12</v>
      </c>
      <c r="I20" s="92">
        <v>1</v>
      </c>
      <c r="J20" s="93">
        <v>0</v>
      </c>
      <c r="K20" s="94">
        <f t="shared" si="2"/>
        <v>0.8148148148148148</v>
      </c>
      <c r="L20" s="40">
        <f t="shared" si="3"/>
        <v>0.8181818181818182</v>
      </c>
      <c r="M20" s="105">
        <v>12.47875</v>
      </c>
      <c r="N20" s="46">
        <v>23</v>
      </c>
      <c r="O20" s="79">
        <v>7</v>
      </c>
      <c r="P20" s="35"/>
      <c r="Q20" s="97"/>
    </row>
    <row r="21" spans="1:17" s="36" customFormat="1" ht="21.75" customHeight="1" thickBot="1">
      <c r="A21" s="56" t="s">
        <v>40</v>
      </c>
      <c r="B21" s="109">
        <v>43</v>
      </c>
      <c r="C21" s="110">
        <v>4</v>
      </c>
      <c r="D21" s="59">
        <f t="shared" si="0"/>
        <v>0.09302325581395349</v>
      </c>
      <c r="E21" s="111">
        <v>30</v>
      </c>
      <c r="F21" s="112">
        <v>2</v>
      </c>
      <c r="G21" s="98">
        <f t="shared" si="1"/>
        <v>0.06666666666666667</v>
      </c>
      <c r="H21" s="102">
        <v>6</v>
      </c>
      <c r="I21" s="103">
        <v>0</v>
      </c>
      <c r="J21" s="99">
        <v>0</v>
      </c>
      <c r="K21" s="133">
        <f t="shared" si="2"/>
        <v>0.8372093023255814</v>
      </c>
      <c r="L21" s="98">
        <f t="shared" si="3"/>
        <v>0.5</v>
      </c>
      <c r="M21" s="113">
        <v>11</v>
      </c>
      <c r="N21" s="111">
        <v>30</v>
      </c>
      <c r="O21" s="114">
        <v>1</v>
      </c>
      <c r="P21" s="35"/>
      <c r="Q21" s="97"/>
    </row>
    <row r="22" spans="1:17" s="36" customFormat="1" ht="21.75" customHeight="1" thickBot="1">
      <c r="A22" s="65" t="s">
        <v>0</v>
      </c>
      <c r="B22" s="115">
        <f>SUM(B6:B21)</f>
        <v>885</v>
      </c>
      <c r="C22" s="83">
        <f>SUM(C6:C21)</f>
        <v>287</v>
      </c>
      <c r="D22" s="68">
        <f t="shared" si="0"/>
        <v>0.32429378531073444</v>
      </c>
      <c r="E22" s="66">
        <f>SUM(E6:E21)</f>
        <v>488</v>
      </c>
      <c r="F22" s="116">
        <f>SUM(F6:F21)</f>
        <v>99</v>
      </c>
      <c r="G22" s="68">
        <f t="shared" si="1"/>
        <v>0.2028688524590164</v>
      </c>
      <c r="H22" s="117">
        <f>SUM(H6:H21)</f>
        <v>207</v>
      </c>
      <c r="I22" s="118">
        <f>SUM(I6:I21)</f>
        <v>24</v>
      </c>
      <c r="J22" s="119">
        <f>SUM(J6:J21)</f>
        <v>6</v>
      </c>
      <c r="K22" s="120">
        <f t="shared" si="2"/>
        <v>0.7853107344632768</v>
      </c>
      <c r="L22" s="68">
        <f t="shared" si="3"/>
        <v>0.4076655052264808</v>
      </c>
      <c r="M22" s="121">
        <v>12.75</v>
      </c>
      <c r="N22" s="66">
        <f>SUM(N6:N21)</f>
        <v>631</v>
      </c>
      <c r="O22" s="69">
        <f>SUM(O6:O21)</f>
        <v>104</v>
      </c>
      <c r="P22" s="35"/>
      <c r="Q22" s="122"/>
    </row>
    <row r="23" spans="1:17" s="36" customFormat="1" ht="12.75" customHeight="1">
      <c r="A23" s="123"/>
      <c r="B23" s="124"/>
      <c r="C23" s="125"/>
      <c r="D23" s="126"/>
      <c r="E23" s="125"/>
      <c r="F23" s="125"/>
      <c r="G23" s="126"/>
      <c r="H23" s="127"/>
      <c r="I23" s="125"/>
      <c r="J23" s="125"/>
      <c r="K23" s="126"/>
      <c r="L23" s="126"/>
      <c r="M23" s="128"/>
      <c r="N23" s="125"/>
      <c r="O23" s="103"/>
      <c r="P23" s="35"/>
      <c r="Q23" s="122"/>
    </row>
    <row r="24" spans="1:17" s="36" customFormat="1" ht="17.25" customHeight="1">
      <c r="A24" s="262" t="s">
        <v>66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4"/>
      <c r="P24" s="35"/>
      <c r="Q24" s="122"/>
    </row>
    <row r="25" spans="1:17" s="36" customFormat="1" ht="12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4"/>
      <c r="P25" s="35"/>
      <c r="Q25" s="122"/>
    </row>
    <row r="26" spans="1:16" ht="6.75" customHeight="1" thickBot="1">
      <c r="A26" s="255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7"/>
      <c r="P26" s="18"/>
    </row>
  </sheetData>
  <sheetProtection/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29" sqref="A29"/>
    </sheetView>
  </sheetViews>
  <sheetFormatPr defaultColWidth="9.140625" defaultRowHeight="12.75"/>
  <cols>
    <col min="1" max="1" width="19.140625" style="2" customWidth="1"/>
    <col min="2" max="2" width="8.28125" style="129" customWidth="1"/>
    <col min="3" max="3" width="7.140625" style="2" customWidth="1"/>
    <col min="4" max="4" width="7.140625" style="130" customWidth="1"/>
    <col min="5" max="7" width="8.140625" style="2" customWidth="1"/>
    <col min="8" max="8" width="8.57421875" style="2" customWidth="1"/>
    <col min="9" max="10" width="9.28125" style="2" customWidth="1"/>
    <col min="11" max="12" width="7.140625" style="2" customWidth="1"/>
    <col min="13" max="13" width="7.57421875" style="130" customWidth="1"/>
    <col min="14" max="15" width="6.7109375" style="2" customWidth="1"/>
    <col min="16" max="16" width="9.7109375" style="1" customWidth="1"/>
    <col min="17" max="16384" width="9.140625" style="2" customWidth="1"/>
  </cols>
  <sheetData>
    <row r="1" spans="1:15" ht="21.75" customHeight="1">
      <c r="A1" s="265" t="str">
        <f>+'1 In School Youth Part'!A1:N1</f>
        <v>TAB 7 - WIOA TITLE I PARTICIPANT SUMMARY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7"/>
    </row>
    <row r="2" spans="1:15" ht="21.75" customHeight="1">
      <c r="A2" s="272" t="str">
        <f>'1 In School Youth Part'!$A$2</f>
        <v>FY19 QUARTER ENDING DECEMBER 31, 2018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</row>
    <row r="3" spans="1:15" ht="21.75" customHeight="1" thickBot="1">
      <c r="A3" s="260" t="s">
        <v>27</v>
      </c>
      <c r="B3" s="261"/>
      <c r="C3" s="261"/>
      <c r="D3" s="261"/>
      <c r="E3" s="261"/>
      <c r="F3" s="261"/>
      <c r="G3" s="261"/>
      <c r="H3" s="261"/>
      <c r="I3" s="261"/>
      <c r="J3" s="261"/>
      <c r="K3" s="244"/>
      <c r="L3" s="244"/>
      <c r="M3" s="244"/>
      <c r="N3" s="244"/>
      <c r="O3" s="245"/>
    </row>
    <row r="4" spans="1:15" ht="25.5" customHeight="1">
      <c r="A4" s="273" t="str">
        <f>'1 In School Youth Part'!$A$4</f>
        <v>WORKFORCE AREA</v>
      </c>
      <c r="B4" s="271" t="s">
        <v>6</v>
      </c>
      <c r="C4" s="271"/>
      <c r="D4" s="259"/>
      <c r="E4" s="258" t="s">
        <v>7</v>
      </c>
      <c r="F4" s="269"/>
      <c r="G4" s="270"/>
      <c r="H4" s="258" t="s">
        <v>8</v>
      </c>
      <c r="I4" s="259"/>
      <c r="J4" s="85" t="s">
        <v>70</v>
      </c>
      <c r="K4" s="268" t="s">
        <v>69</v>
      </c>
      <c r="L4" s="259"/>
      <c r="M4" s="86" t="s">
        <v>71</v>
      </c>
      <c r="N4" s="258" t="s">
        <v>53</v>
      </c>
      <c r="O4" s="270"/>
    </row>
    <row r="5" spans="1:15" ht="30" customHeight="1" thickBot="1">
      <c r="A5" s="274"/>
      <c r="B5" s="20" t="s">
        <v>3</v>
      </c>
      <c r="C5" s="20" t="s">
        <v>4</v>
      </c>
      <c r="D5" s="87" t="s">
        <v>35</v>
      </c>
      <c r="E5" s="20" t="s">
        <v>3</v>
      </c>
      <c r="F5" s="20" t="s">
        <v>4</v>
      </c>
      <c r="G5" s="87" t="s">
        <v>35</v>
      </c>
      <c r="H5" s="20" t="s">
        <v>3</v>
      </c>
      <c r="I5" s="21" t="s">
        <v>4</v>
      </c>
      <c r="J5" s="21" t="s">
        <v>4</v>
      </c>
      <c r="K5" s="20" t="s">
        <v>3</v>
      </c>
      <c r="L5" s="21" t="s">
        <v>4</v>
      </c>
      <c r="M5" s="21" t="s">
        <v>4</v>
      </c>
      <c r="N5" s="20" t="s">
        <v>3</v>
      </c>
      <c r="O5" s="88" t="s">
        <v>4</v>
      </c>
    </row>
    <row r="6" spans="1:17" s="36" customFormat="1" ht="21.75" customHeight="1">
      <c r="A6" s="24" t="s">
        <v>15</v>
      </c>
      <c r="B6" s="134">
        <f>+'4 In School Youth Exits'!B6+'5 Out School Youth Exits'!B6</f>
        <v>55</v>
      </c>
      <c r="C6" s="135">
        <f>+'4 In School Youth Exits'!C6+'5 Out School Youth Exits'!C6</f>
        <v>9</v>
      </c>
      <c r="D6" s="40">
        <f aca="true" t="shared" si="0" ref="D6:D22">C6/B6</f>
        <v>0.16363636363636364</v>
      </c>
      <c r="E6" s="136">
        <f>+'4 In School Youth Exits'!E6+'5 Out School Youth Exits'!E6</f>
        <v>25</v>
      </c>
      <c r="F6" s="136">
        <f>+'4 In School Youth Exits'!F6+'5 Out School Youth Exits'!F6</f>
        <v>6</v>
      </c>
      <c r="G6" s="40">
        <f aca="true" t="shared" si="1" ref="G6:G22">F6/E6</f>
        <v>0.24</v>
      </c>
      <c r="H6" s="136">
        <f>+'4 In School Youth Exits'!H6+'5 Out School Youth Exits'!H6</f>
        <v>10</v>
      </c>
      <c r="I6" s="137">
        <f>+'4 In School Youth Exits'!I6+'5 Out School Youth Exits'!I6</f>
        <v>0</v>
      </c>
      <c r="J6" s="138">
        <f>+'4 In School Youth Exits'!J6+'5 Out School Youth Exits'!J6</f>
        <v>0</v>
      </c>
      <c r="K6" s="139">
        <f>(E6+H6)/B6</f>
        <v>0.6363636363636364</v>
      </c>
      <c r="L6" s="40">
        <f>IF(C6&gt;0,(F6+I6-J6)/C6,0)</f>
        <v>0.6666666666666666</v>
      </c>
      <c r="M6" s="140">
        <v>11.086666666666668</v>
      </c>
      <c r="N6" s="136">
        <f>+'4 In School Youth Exits'!N6+'5 Out School Youth Exits'!N6</f>
        <v>37</v>
      </c>
      <c r="O6" s="137">
        <f>+'4 In School Youth Exits'!O6+'5 Out School Youth Exits'!O6</f>
        <v>3</v>
      </c>
      <c r="P6" s="35"/>
      <c r="Q6" s="97"/>
    </row>
    <row r="7" spans="1:17" s="36" customFormat="1" ht="21.75" customHeight="1">
      <c r="A7" s="37" t="s">
        <v>16</v>
      </c>
      <c r="B7" s="89">
        <f>+'4 In School Youth Exits'!B7+'5 Out School Youth Exits'!B7</f>
        <v>64</v>
      </c>
      <c r="C7" s="136">
        <f>+'4 In School Youth Exits'!C7+'5 Out School Youth Exits'!C7</f>
        <v>25</v>
      </c>
      <c r="D7" s="98">
        <f t="shared" si="0"/>
        <v>0.390625</v>
      </c>
      <c r="E7" s="136">
        <f>+'4 In School Youth Exits'!E7+'5 Out School Youth Exits'!E7</f>
        <v>36</v>
      </c>
      <c r="F7" s="136">
        <f>+'4 In School Youth Exits'!F7+'5 Out School Youth Exits'!F7</f>
        <v>6</v>
      </c>
      <c r="G7" s="40">
        <f t="shared" si="1"/>
        <v>0.16666666666666666</v>
      </c>
      <c r="H7" s="136">
        <f>+'4 In School Youth Exits'!H7+'5 Out School Youth Exits'!H7</f>
        <v>13</v>
      </c>
      <c r="I7" s="141">
        <f>+'4 In School Youth Exits'!I7+'5 Out School Youth Exits'!I7</f>
        <v>3</v>
      </c>
      <c r="J7" s="142">
        <f>+'4 In School Youth Exits'!J7+'5 Out School Youth Exits'!J7</f>
        <v>0</v>
      </c>
      <c r="K7" s="94">
        <f aca="true" t="shared" si="2" ref="K7:K22">(E7+H7)/B7</f>
        <v>0.765625</v>
      </c>
      <c r="L7" s="40">
        <f aca="true" t="shared" si="3" ref="L7:L22">IF(C7&gt;0,(F7+I7-J7)/C7,0)</f>
        <v>0.36</v>
      </c>
      <c r="M7" s="140">
        <v>13.666666666666668</v>
      </c>
      <c r="N7" s="136">
        <f>+'4 In School Youth Exits'!N7+'5 Out School Youth Exits'!N7</f>
        <v>49</v>
      </c>
      <c r="O7" s="141">
        <f>+'4 In School Youth Exits'!O7+'5 Out School Youth Exits'!O7</f>
        <v>7</v>
      </c>
      <c r="P7" s="35"/>
      <c r="Q7" s="97"/>
    </row>
    <row r="8" spans="1:16" s="36" customFormat="1" ht="21.75" customHeight="1">
      <c r="A8" s="24" t="s">
        <v>17</v>
      </c>
      <c r="B8" s="89">
        <f>+'4 In School Youth Exits'!B8+'5 Out School Youth Exits'!B8</f>
        <v>67</v>
      </c>
      <c r="C8" s="136">
        <f>+'4 In School Youth Exits'!C8+'5 Out School Youth Exits'!C8</f>
        <v>12</v>
      </c>
      <c r="D8" s="48">
        <f t="shared" si="0"/>
        <v>0.1791044776119403</v>
      </c>
      <c r="E8" s="136">
        <f>+'4 In School Youth Exits'!E8+'5 Out School Youth Exits'!E8</f>
        <v>36</v>
      </c>
      <c r="F8" s="136">
        <f>+'4 In School Youth Exits'!F8+'5 Out School Youth Exits'!F8</f>
        <v>6</v>
      </c>
      <c r="G8" s="98">
        <f t="shared" si="1"/>
        <v>0.16666666666666666</v>
      </c>
      <c r="H8" s="136">
        <f>+'4 In School Youth Exits'!H8+'5 Out School Youth Exits'!H8</f>
        <v>15</v>
      </c>
      <c r="I8" s="141">
        <f>+'4 In School Youth Exits'!I8+'5 Out School Youth Exits'!I8</f>
        <v>5</v>
      </c>
      <c r="J8" s="142">
        <f>+'4 In School Youth Exits'!J8+'5 Out School Youth Exits'!J8</f>
        <v>0</v>
      </c>
      <c r="K8" s="94">
        <f t="shared" si="2"/>
        <v>0.7611940298507462</v>
      </c>
      <c r="L8" s="40">
        <f t="shared" si="3"/>
        <v>0.9166666666666666</v>
      </c>
      <c r="M8" s="140">
        <v>12.458333333333332</v>
      </c>
      <c r="N8" s="136">
        <f>+'4 In School Youth Exits'!N8+'5 Out School Youth Exits'!N8</f>
        <v>42</v>
      </c>
      <c r="O8" s="141">
        <f>+'4 In School Youth Exits'!O8+'5 Out School Youth Exits'!O8</f>
        <v>10</v>
      </c>
      <c r="P8" s="35"/>
    </row>
    <row r="9" spans="1:17" s="36" customFormat="1" ht="21.75" customHeight="1">
      <c r="A9" s="24" t="s">
        <v>18</v>
      </c>
      <c r="B9" s="89">
        <f>+'4 In School Youth Exits'!B9+'5 Out School Youth Exits'!B9</f>
        <v>54</v>
      </c>
      <c r="C9" s="136">
        <f>+'4 In School Youth Exits'!C9+'5 Out School Youth Exits'!C9</f>
        <v>1</v>
      </c>
      <c r="D9" s="48">
        <f t="shared" si="0"/>
        <v>0.018518518518518517</v>
      </c>
      <c r="E9" s="136">
        <f>+'4 In School Youth Exits'!E9+'5 Out School Youth Exits'!E9</f>
        <v>36</v>
      </c>
      <c r="F9" s="136">
        <f>+'4 In School Youth Exits'!F9+'5 Out School Youth Exits'!F9</f>
        <v>1</v>
      </c>
      <c r="G9" s="48">
        <f t="shared" si="1"/>
        <v>0.027777777777777776</v>
      </c>
      <c r="H9" s="136">
        <f>+'4 In School Youth Exits'!H9+'5 Out School Youth Exits'!H9</f>
        <v>18</v>
      </c>
      <c r="I9" s="141">
        <f>+'4 In School Youth Exits'!I9+'5 Out School Youth Exits'!I9</f>
        <v>0</v>
      </c>
      <c r="J9" s="142">
        <f>+'4 In School Youth Exits'!J9+'5 Out School Youth Exits'!J9</f>
        <v>0</v>
      </c>
      <c r="K9" s="94">
        <f t="shared" si="2"/>
        <v>1</v>
      </c>
      <c r="L9" s="40">
        <f t="shared" si="3"/>
        <v>1</v>
      </c>
      <c r="M9" s="140">
        <v>13</v>
      </c>
      <c r="N9" s="136">
        <f>+'4 In School Youth Exits'!N9+'5 Out School Youth Exits'!N9</f>
        <v>38</v>
      </c>
      <c r="O9" s="141">
        <f>+'4 In School Youth Exits'!O9+'5 Out School Youth Exits'!O9</f>
        <v>1</v>
      </c>
      <c r="P9" s="35"/>
      <c r="Q9" s="97"/>
    </row>
    <row r="10" spans="1:17" s="36" customFormat="1" ht="21.75" customHeight="1">
      <c r="A10" s="24" t="s">
        <v>87</v>
      </c>
      <c r="B10" s="89">
        <f>+'4 In School Youth Exits'!B10+'5 Out School Youth Exits'!B10</f>
        <v>22</v>
      </c>
      <c r="C10" s="136">
        <f>+'4 In School Youth Exits'!C10+'5 Out School Youth Exits'!C10</f>
        <v>23</v>
      </c>
      <c r="D10" s="48">
        <f t="shared" si="0"/>
        <v>1.0454545454545454</v>
      </c>
      <c r="E10" s="136">
        <f>+'4 In School Youth Exits'!E10+'5 Out School Youth Exits'!E10</f>
        <v>13</v>
      </c>
      <c r="F10" s="136">
        <f>+'4 In School Youth Exits'!F10+'5 Out School Youth Exits'!F10</f>
        <v>6</v>
      </c>
      <c r="G10" s="48">
        <f t="shared" si="1"/>
        <v>0.46153846153846156</v>
      </c>
      <c r="H10" s="136">
        <f>+'4 In School Youth Exits'!H10+'5 Out School Youth Exits'!H10</f>
        <v>5</v>
      </c>
      <c r="I10" s="141">
        <f>+'4 In School Youth Exits'!I10+'5 Out School Youth Exits'!I10</f>
        <v>5</v>
      </c>
      <c r="J10" s="142">
        <f>+'4 In School Youth Exits'!J10+'5 Out School Youth Exits'!J10</f>
        <v>2</v>
      </c>
      <c r="K10" s="94">
        <f t="shared" si="2"/>
        <v>0.8181818181818182</v>
      </c>
      <c r="L10" s="40">
        <f t="shared" si="3"/>
        <v>0.391304347826087</v>
      </c>
      <c r="M10" s="140">
        <v>12.375</v>
      </c>
      <c r="N10" s="136">
        <f>+'4 In School Youth Exits'!N10+'5 Out School Youth Exits'!N10</f>
        <v>16</v>
      </c>
      <c r="O10" s="141">
        <f>+'4 In School Youth Exits'!O10+'5 Out School Youth Exits'!O10</f>
        <v>13</v>
      </c>
      <c r="P10" s="35"/>
      <c r="Q10" s="97"/>
    </row>
    <row r="11" spans="1:17" s="36" customFormat="1" ht="21.75" customHeight="1">
      <c r="A11" s="24" t="s">
        <v>19</v>
      </c>
      <c r="B11" s="89">
        <f>+'4 In School Youth Exits'!B11+'5 Out School Youth Exits'!B11</f>
        <v>117</v>
      </c>
      <c r="C11" s="136">
        <f>+'4 In School Youth Exits'!C11+'5 Out School Youth Exits'!C11</f>
        <v>25</v>
      </c>
      <c r="D11" s="48">
        <f t="shared" si="0"/>
        <v>0.21367521367521367</v>
      </c>
      <c r="E11" s="136">
        <f>+'4 In School Youth Exits'!E11+'5 Out School Youth Exits'!E11</f>
        <v>68</v>
      </c>
      <c r="F11" s="136">
        <f>+'4 In School Youth Exits'!F11+'5 Out School Youth Exits'!F11</f>
        <v>13</v>
      </c>
      <c r="G11" s="132">
        <f t="shared" si="1"/>
        <v>0.19117647058823528</v>
      </c>
      <c r="H11" s="136">
        <f>+'4 In School Youth Exits'!H11+'5 Out School Youth Exits'!H11</f>
        <v>17</v>
      </c>
      <c r="I11" s="141">
        <f>+'4 In School Youth Exits'!I11+'5 Out School Youth Exits'!I11</f>
        <v>8</v>
      </c>
      <c r="J11" s="142">
        <f>+'4 In School Youth Exits'!J11+'5 Out School Youth Exits'!J11</f>
        <v>0</v>
      </c>
      <c r="K11" s="94">
        <f t="shared" si="2"/>
        <v>0.7264957264957265</v>
      </c>
      <c r="L11" s="40">
        <f t="shared" si="3"/>
        <v>0.84</v>
      </c>
      <c r="M11" s="140">
        <v>12.673076923076923</v>
      </c>
      <c r="N11" s="136">
        <f>+'4 In School Youth Exits'!N11+'5 Out School Youth Exits'!N11</f>
        <v>83</v>
      </c>
      <c r="O11" s="141">
        <f>+'4 In School Youth Exits'!O11+'5 Out School Youth Exits'!O11</f>
        <v>20</v>
      </c>
      <c r="P11" s="35"/>
      <c r="Q11" s="97"/>
    </row>
    <row r="12" spans="1:17" s="36" customFormat="1" ht="21.75" customHeight="1">
      <c r="A12" s="24" t="s">
        <v>88</v>
      </c>
      <c r="B12" s="89">
        <f>+'4 In School Youth Exits'!B12+'5 Out School Youth Exits'!B12</f>
        <v>20</v>
      </c>
      <c r="C12" s="136">
        <f>+'4 In School Youth Exits'!C12+'5 Out School Youth Exits'!C12</f>
        <v>10</v>
      </c>
      <c r="D12" s="48">
        <f t="shared" si="0"/>
        <v>0.5</v>
      </c>
      <c r="E12" s="136">
        <f>+'4 In School Youth Exits'!E12+'5 Out School Youth Exits'!E12</f>
        <v>9</v>
      </c>
      <c r="F12" s="136">
        <f>+'4 In School Youth Exits'!F12+'5 Out School Youth Exits'!F12</f>
        <v>3</v>
      </c>
      <c r="G12" s="48">
        <f t="shared" si="1"/>
        <v>0.3333333333333333</v>
      </c>
      <c r="H12" s="136">
        <f>+'4 In School Youth Exits'!H12+'5 Out School Youth Exits'!H12</f>
        <v>5</v>
      </c>
      <c r="I12" s="141">
        <f>+'4 In School Youth Exits'!I12+'5 Out School Youth Exits'!I12</f>
        <v>0</v>
      </c>
      <c r="J12" s="142">
        <f>+'4 In School Youth Exits'!J12+'5 Out School Youth Exits'!J12</f>
        <v>0</v>
      </c>
      <c r="K12" s="94">
        <f t="shared" si="2"/>
        <v>0.7</v>
      </c>
      <c r="L12" s="40">
        <f t="shared" si="3"/>
        <v>0.3</v>
      </c>
      <c r="M12" s="140">
        <v>11</v>
      </c>
      <c r="N12" s="136">
        <f>+'4 In School Youth Exits'!N12+'5 Out School Youth Exits'!N12</f>
        <v>13</v>
      </c>
      <c r="O12" s="141">
        <f>+'4 In School Youth Exits'!O12+'5 Out School Youth Exits'!O12</f>
        <v>1</v>
      </c>
      <c r="P12" s="35"/>
      <c r="Q12" s="97"/>
    </row>
    <row r="13" spans="1:17" s="36" customFormat="1" ht="21.75" customHeight="1">
      <c r="A13" s="24" t="s">
        <v>20</v>
      </c>
      <c r="B13" s="89">
        <f>+'4 In School Youth Exits'!B13+'5 Out School Youth Exits'!B13</f>
        <v>63</v>
      </c>
      <c r="C13" s="136">
        <f>+'4 In School Youth Exits'!C13+'5 Out School Youth Exits'!C13</f>
        <v>6</v>
      </c>
      <c r="D13" s="48">
        <f t="shared" si="0"/>
        <v>0.09523809523809523</v>
      </c>
      <c r="E13" s="136">
        <f>+'4 In School Youth Exits'!E13+'5 Out School Youth Exits'!E13</f>
        <v>19</v>
      </c>
      <c r="F13" s="136">
        <f>+'4 In School Youth Exits'!F13+'5 Out School Youth Exits'!F13</f>
        <v>5</v>
      </c>
      <c r="G13" s="98">
        <f t="shared" si="1"/>
        <v>0.2631578947368421</v>
      </c>
      <c r="H13" s="136">
        <f>+'4 In School Youth Exits'!H13+'5 Out School Youth Exits'!H13</f>
        <v>33</v>
      </c>
      <c r="I13" s="141">
        <f>+'4 In School Youth Exits'!I13+'5 Out School Youth Exits'!I13</f>
        <v>0</v>
      </c>
      <c r="J13" s="142">
        <f>+'4 In School Youth Exits'!J13+'5 Out School Youth Exits'!J13</f>
        <v>1</v>
      </c>
      <c r="K13" s="94">
        <f t="shared" si="2"/>
        <v>0.8253968253968254</v>
      </c>
      <c r="L13" s="40">
        <f t="shared" si="3"/>
        <v>0.6666666666666666</v>
      </c>
      <c r="M13" s="140">
        <v>11.12</v>
      </c>
      <c r="N13" s="136">
        <f>+'4 In School Youth Exits'!N13+'5 Out School Youth Exits'!N13</f>
        <v>49</v>
      </c>
      <c r="O13" s="141">
        <f>+'4 In School Youth Exits'!O13+'5 Out School Youth Exits'!O13</f>
        <v>5</v>
      </c>
      <c r="P13" s="35"/>
      <c r="Q13" s="97"/>
    </row>
    <row r="14" spans="1:17" s="36" customFormat="1" ht="21.75" customHeight="1">
      <c r="A14" s="24" t="s">
        <v>21</v>
      </c>
      <c r="B14" s="89">
        <f>+'4 In School Youth Exits'!B14+'5 Out School Youth Exits'!B14</f>
        <v>89</v>
      </c>
      <c r="C14" s="136">
        <f>+'4 In School Youth Exits'!C14+'5 Out School Youth Exits'!C14</f>
        <v>11</v>
      </c>
      <c r="D14" s="48">
        <f t="shared" si="0"/>
        <v>0.12359550561797752</v>
      </c>
      <c r="E14" s="136">
        <f>+'4 In School Youth Exits'!E14+'5 Out School Youth Exits'!E14</f>
        <v>23</v>
      </c>
      <c r="F14" s="136">
        <f>+'4 In School Youth Exits'!F14+'5 Out School Youth Exits'!F14</f>
        <v>2</v>
      </c>
      <c r="G14" s="48">
        <f t="shared" si="1"/>
        <v>0.08695652173913043</v>
      </c>
      <c r="H14" s="136">
        <f>+'4 In School Youth Exits'!H14+'5 Out School Youth Exits'!H14</f>
        <v>48</v>
      </c>
      <c r="I14" s="141">
        <f>+'4 In School Youth Exits'!I14+'5 Out School Youth Exits'!I14</f>
        <v>0</v>
      </c>
      <c r="J14" s="142">
        <f>+'4 In School Youth Exits'!J14+'5 Out School Youth Exits'!J14</f>
        <v>0</v>
      </c>
      <c r="K14" s="94">
        <f t="shared" si="2"/>
        <v>0.797752808988764</v>
      </c>
      <c r="L14" s="40">
        <f t="shared" si="3"/>
        <v>0.18181818181818182</v>
      </c>
      <c r="M14" s="140">
        <v>10</v>
      </c>
      <c r="N14" s="136">
        <f>+'4 In School Youth Exits'!N14+'5 Out School Youth Exits'!N14</f>
        <v>55</v>
      </c>
      <c r="O14" s="141">
        <f>+'4 In School Youth Exits'!O14+'5 Out School Youth Exits'!O14</f>
        <v>7</v>
      </c>
      <c r="P14" s="35"/>
      <c r="Q14" s="97"/>
    </row>
    <row r="15" spans="1:17" s="36" customFormat="1" ht="21.75" customHeight="1">
      <c r="A15" s="24" t="s">
        <v>22</v>
      </c>
      <c r="B15" s="89">
        <f>+'4 In School Youth Exits'!B15+'5 Out School Youth Exits'!B15</f>
        <v>327</v>
      </c>
      <c r="C15" s="136">
        <f>+'4 In School Youth Exits'!C15+'5 Out School Youth Exits'!C15</f>
        <v>182</v>
      </c>
      <c r="D15" s="48">
        <f t="shared" si="0"/>
        <v>0.5565749235474006</v>
      </c>
      <c r="E15" s="136">
        <f>+'4 In School Youth Exits'!E15+'5 Out School Youth Exits'!E15</f>
        <v>129</v>
      </c>
      <c r="F15" s="136">
        <f>+'4 In School Youth Exits'!F15+'5 Out School Youth Exits'!F15</f>
        <v>22</v>
      </c>
      <c r="G15" s="48">
        <f t="shared" si="1"/>
        <v>0.17054263565891473</v>
      </c>
      <c r="H15" s="136">
        <f>+'4 In School Youth Exits'!H15+'5 Out School Youth Exits'!H15</f>
        <v>120</v>
      </c>
      <c r="I15" s="141">
        <f>+'4 In School Youth Exits'!I15+'5 Out School Youth Exits'!I15</f>
        <v>17</v>
      </c>
      <c r="J15" s="142">
        <f>+'4 In School Youth Exits'!J15+'5 Out School Youth Exits'!J15</f>
        <v>3</v>
      </c>
      <c r="K15" s="94">
        <f t="shared" si="2"/>
        <v>0.7614678899082569</v>
      </c>
      <c r="L15" s="40">
        <f t="shared" si="3"/>
        <v>0.1978021978021978</v>
      </c>
      <c r="M15" s="140">
        <v>11.33</v>
      </c>
      <c r="N15" s="136">
        <f>+'4 In School Youth Exits'!N15+'5 Out School Youth Exits'!N15</f>
        <v>180</v>
      </c>
      <c r="O15" s="141">
        <f>+'4 In School Youth Exits'!O15+'5 Out School Youth Exits'!O15</f>
        <v>27</v>
      </c>
      <c r="P15" s="35"/>
      <c r="Q15" s="97"/>
    </row>
    <row r="16" spans="1:17" s="36" customFormat="1" ht="21.75" customHeight="1">
      <c r="A16" s="24" t="s">
        <v>23</v>
      </c>
      <c r="B16" s="89">
        <f>+'4 In School Youth Exits'!B16+'5 Out School Youth Exits'!B16</f>
        <v>23</v>
      </c>
      <c r="C16" s="136">
        <f>+'4 In School Youth Exits'!C16+'5 Out School Youth Exits'!C16</f>
        <v>14</v>
      </c>
      <c r="D16" s="48">
        <f t="shared" si="0"/>
        <v>0.6086956521739131</v>
      </c>
      <c r="E16" s="136">
        <f>+'4 In School Youth Exits'!E16+'5 Out School Youth Exits'!E16</f>
        <v>13</v>
      </c>
      <c r="F16" s="136">
        <f>+'4 In School Youth Exits'!F16+'5 Out School Youth Exits'!F16</f>
        <v>6</v>
      </c>
      <c r="G16" s="48">
        <f t="shared" si="1"/>
        <v>0.46153846153846156</v>
      </c>
      <c r="H16" s="136">
        <f>+'4 In School Youth Exits'!H16+'5 Out School Youth Exits'!H16</f>
        <v>3</v>
      </c>
      <c r="I16" s="141">
        <f>+'4 In School Youth Exits'!I16+'5 Out School Youth Exits'!I16</f>
        <v>0</v>
      </c>
      <c r="J16" s="142">
        <f>+'4 In School Youth Exits'!J16+'5 Out School Youth Exits'!J16</f>
        <v>0</v>
      </c>
      <c r="K16" s="94">
        <f t="shared" si="2"/>
        <v>0.6956521739130435</v>
      </c>
      <c r="L16" s="40">
        <f t="shared" si="3"/>
        <v>0.42857142857142855</v>
      </c>
      <c r="M16" s="140">
        <v>13.443333333333333</v>
      </c>
      <c r="N16" s="136">
        <f>+'4 In School Youth Exits'!N16+'5 Out School Youth Exits'!N16</f>
        <v>16</v>
      </c>
      <c r="O16" s="141">
        <f>+'4 In School Youth Exits'!O16+'5 Out School Youth Exits'!O16</f>
        <v>8</v>
      </c>
      <c r="P16" s="35"/>
      <c r="Q16" s="97"/>
    </row>
    <row r="17" spans="1:17" s="36" customFormat="1" ht="21.75" customHeight="1">
      <c r="A17" s="24" t="s">
        <v>24</v>
      </c>
      <c r="B17" s="89">
        <f>+'4 In School Youth Exits'!B17+'5 Out School Youth Exits'!B17</f>
        <v>77</v>
      </c>
      <c r="C17" s="136">
        <f>+'4 In School Youth Exits'!C17+'5 Out School Youth Exits'!C17</f>
        <v>15</v>
      </c>
      <c r="D17" s="48">
        <f t="shared" si="0"/>
        <v>0.19480519480519481</v>
      </c>
      <c r="E17" s="136">
        <f>+'4 In School Youth Exits'!E17+'5 Out School Youth Exits'!E17</f>
        <v>46</v>
      </c>
      <c r="F17" s="136">
        <f>+'4 In School Youth Exits'!F17+'5 Out School Youth Exits'!F17</f>
        <v>0</v>
      </c>
      <c r="G17" s="48">
        <f t="shared" si="1"/>
        <v>0</v>
      </c>
      <c r="H17" s="136">
        <f>+'4 In School Youth Exits'!H17+'5 Out School Youth Exits'!H17</f>
        <v>16</v>
      </c>
      <c r="I17" s="141">
        <f>+'4 In School Youth Exits'!I17+'5 Out School Youth Exits'!I17</f>
        <v>0</v>
      </c>
      <c r="J17" s="142">
        <f>+'4 In School Youth Exits'!J17+'5 Out School Youth Exits'!J17</f>
        <v>0</v>
      </c>
      <c r="K17" s="94">
        <f t="shared" si="2"/>
        <v>0.8051948051948052</v>
      </c>
      <c r="L17" s="40">
        <f t="shared" si="3"/>
        <v>0</v>
      </c>
      <c r="M17" s="140">
        <v>0</v>
      </c>
      <c r="N17" s="136">
        <f>+'4 In School Youth Exits'!N17+'5 Out School Youth Exits'!N17</f>
        <v>65</v>
      </c>
      <c r="O17" s="141">
        <f>+'4 In School Youth Exits'!O17+'5 Out School Youth Exits'!O17</f>
        <v>2</v>
      </c>
      <c r="P17" s="35"/>
      <c r="Q17" s="97"/>
    </row>
    <row r="18" spans="1:17" s="36" customFormat="1" ht="21.75" customHeight="1">
      <c r="A18" s="24" t="s">
        <v>25</v>
      </c>
      <c r="B18" s="89">
        <f>+'4 In School Youth Exits'!B18+'5 Out School Youth Exits'!B18</f>
        <v>63</v>
      </c>
      <c r="C18" s="136">
        <f>+'4 In School Youth Exits'!C18+'5 Out School Youth Exits'!C18</f>
        <v>24</v>
      </c>
      <c r="D18" s="48">
        <f t="shared" si="0"/>
        <v>0.38095238095238093</v>
      </c>
      <c r="E18" s="136">
        <f>+'4 In School Youth Exits'!E18+'5 Out School Youth Exits'!E18</f>
        <v>54</v>
      </c>
      <c r="F18" s="136">
        <f>+'4 In School Youth Exits'!F18+'5 Out School Youth Exits'!F18</f>
        <v>21</v>
      </c>
      <c r="G18" s="48">
        <f t="shared" si="1"/>
        <v>0.3888888888888889</v>
      </c>
      <c r="H18" s="136">
        <f>+'4 In School Youth Exits'!H18+'5 Out School Youth Exits'!H18</f>
        <v>2</v>
      </c>
      <c r="I18" s="141">
        <f>+'4 In School Youth Exits'!I18+'5 Out School Youth Exits'!I18</f>
        <v>1</v>
      </c>
      <c r="J18" s="142">
        <f>+'4 In School Youth Exits'!J18+'5 Out School Youth Exits'!J18</f>
        <v>1</v>
      </c>
      <c r="K18" s="94">
        <f t="shared" si="2"/>
        <v>0.8888888888888888</v>
      </c>
      <c r="L18" s="40">
        <f t="shared" si="3"/>
        <v>0.875</v>
      </c>
      <c r="M18" s="140">
        <v>15.313492063492063</v>
      </c>
      <c r="N18" s="136">
        <f>+'4 In School Youth Exits'!N18+'5 Out School Youth Exits'!N18</f>
        <v>75</v>
      </c>
      <c r="O18" s="141">
        <f>+'4 In School Youth Exits'!O18+'5 Out School Youth Exits'!O18</f>
        <v>15</v>
      </c>
      <c r="P18" s="35"/>
      <c r="Q18" s="97"/>
    </row>
    <row r="19" spans="1:17" s="36" customFormat="1" ht="21.75" customHeight="1">
      <c r="A19" s="24" t="s">
        <v>89</v>
      </c>
      <c r="B19" s="89">
        <f>+'4 In School Youth Exits'!B19+'5 Out School Youth Exits'!B19</f>
        <v>41</v>
      </c>
      <c r="C19" s="136">
        <f>+'4 In School Youth Exits'!C19+'5 Out School Youth Exits'!C19</f>
        <v>3</v>
      </c>
      <c r="D19" s="48">
        <f t="shared" si="0"/>
        <v>0.07317073170731707</v>
      </c>
      <c r="E19" s="136">
        <f>+'4 In School Youth Exits'!E19+'5 Out School Youth Exits'!E19</f>
        <v>17</v>
      </c>
      <c r="F19" s="136">
        <f>+'4 In School Youth Exits'!F19+'5 Out School Youth Exits'!F19</f>
        <v>1</v>
      </c>
      <c r="G19" s="40">
        <f t="shared" si="1"/>
        <v>0.058823529411764705</v>
      </c>
      <c r="H19" s="136">
        <f>+'4 In School Youth Exits'!H19+'5 Out School Youth Exits'!H19</f>
        <v>16</v>
      </c>
      <c r="I19" s="141">
        <f>+'4 In School Youth Exits'!I19+'5 Out School Youth Exits'!I19</f>
        <v>1</v>
      </c>
      <c r="J19" s="142">
        <f>+'4 In School Youth Exits'!J19+'5 Out School Youth Exits'!J19</f>
        <v>1</v>
      </c>
      <c r="K19" s="94">
        <f t="shared" si="2"/>
        <v>0.8048780487804879</v>
      </c>
      <c r="L19" s="40">
        <f t="shared" si="3"/>
        <v>0.3333333333333333</v>
      </c>
      <c r="M19" s="140">
        <v>11</v>
      </c>
      <c r="N19" s="136">
        <f>+'4 In School Youth Exits'!N19+'5 Out School Youth Exits'!N19</f>
        <v>47</v>
      </c>
      <c r="O19" s="141">
        <f>+'4 In School Youth Exits'!O19+'5 Out School Youth Exits'!O19</f>
        <v>2</v>
      </c>
      <c r="P19" s="35"/>
      <c r="Q19" s="97"/>
    </row>
    <row r="20" spans="1:17" s="36" customFormat="1" ht="21.75" customHeight="1">
      <c r="A20" s="24" t="s">
        <v>26</v>
      </c>
      <c r="B20" s="89">
        <f>+'4 In School Youth Exits'!B20+'5 Out School Youth Exits'!B20</f>
        <v>27</v>
      </c>
      <c r="C20" s="136">
        <f>+'4 In School Youth Exits'!C20+'5 Out School Youth Exits'!C20</f>
        <v>11</v>
      </c>
      <c r="D20" s="48">
        <f t="shared" si="0"/>
        <v>0.4074074074074074</v>
      </c>
      <c r="E20" s="136">
        <f>+'4 In School Youth Exits'!E20+'5 Out School Youth Exits'!E20</f>
        <v>10</v>
      </c>
      <c r="F20" s="136">
        <f>+'4 In School Youth Exits'!F20+'5 Out School Youth Exits'!F20</f>
        <v>8</v>
      </c>
      <c r="G20" s="40">
        <f t="shared" si="1"/>
        <v>0.8</v>
      </c>
      <c r="H20" s="136">
        <f>+'4 In School Youth Exits'!H20+'5 Out School Youth Exits'!H20</f>
        <v>12</v>
      </c>
      <c r="I20" s="141">
        <f>+'4 In School Youth Exits'!I20+'5 Out School Youth Exits'!I20</f>
        <v>1</v>
      </c>
      <c r="J20" s="142">
        <f>+'4 In School Youth Exits'!J20+'5 Out School Youth Exits'!J20</f>
        <v>0</v>
      </c>
      <c r="K20" s="94">
        <f t="shared" si="2"/>
        <v>0.8148148148148148</v>
      </c>
      <c r="L20" s="40">
        <f t="shared" si="3"/>
        <v>0.8181818181818182</v>
      </c>
      <c r="M20" s="140">
        <v>12.47875</v>
      </c>
      <c r="N20" s="136">
        <f>+'4 In School Youth Exits'!N20+'5 Out School Youth Exits'!N20</f>
        <v>32</v>
      </c>
      <c r="O20" s="141">
        <f>+'4 In School Youth Exits'!O20+'5 Out School Youth Exits'!O20</f>
        <v>7</v>
      </c>
      <c r="P20" s="35"/>
      <c r="Q20" s="97"/>
    </row>
    <row r="21" spans="1:17" s="36" customFormat="1" ht="21.75" customHeight="1" thickBot="1">
      <c r="A21" s="56" t="s">
        <v>40</v>
      </c>
      <c r="B21" s="89">
        <f>+'4 In School Youth Exits'!B21+'5 Out School Youth Exits'!B21</f>
        <v>72</v>
      </c>
      <c r="C21" s="143">
        <f>+'4 In School Youth Exits'!C21+'5 Out School Youth Exits'!C21</f>
        <v>9</v>
      </c>
      <c r="D21" s="59">
        <f t="shared" si="0"/>
        <v>0.125</v>
      </c>
      <c r="E21" s="136">
        <f>+'4 In School Youth Exits'!E21+'5 Out School Youth Exits'!E21</f>
        <v>49</v>
      </c>
      <c r="F21" s="136">
        <f>+'4 In School Youth Exits'!F21+'5 Out School Youth Exits'!F21</f>
        <v>4</v>
      </c>
      <c r="G21" s="98">
        <f t="shared" si="1"/>
        <v>0.08163265306122448</v>
      </c>
      <c r="H21" s="136">
        <f>+'4 In School Youth Exits'!H21+'5 Out School Youth Exits'!H21</f>
        <v>13</v>
      </c>
      <c r="I21" s="144">
        <f>+'4 In School Youth Exits'!I21+'5 Out School Youth Exits'!I21</f>
        <v>0</v>
      </c>
      <c r="J21" s="145">
        <f>+'4 In School Youth Exits'!J21+'5 Out School Youth Exits'!J21</f>
        <v>0</v>
      </c>
      <c r="K21" s="133">
        <f t="shared" si="2"/>
        <v>0.8611111111111112</v>
      </c>
      <c r="L21" s="98">
        <f t="shared" si="3"/>
        <v>0.4444444444444444</v>
      </c>
      <c r="M21" s="146">
        <v>11</v>
      </c>
      <c r="N21" s="136">
        <f>+'4 In School Youth Exits'!N21+'5 Out School Youth Exits'!N21</f>
        <v>65</v>
      </c>
      <c r="O21" s="147">
        <f>+'4 In School Youth Exits'!O21+'5 Out School Youth Exits'!O21</f>
        <v>4</v>
      </c>
      <c r="P21" s="35"/>
      <c r="Q21" s="97"/>
    </row>
    <row r="22" spans="1:17" s="36" customFormat="1" ht="21.75" customHeight="1" thickBot="1">
      <c r="A22" s="65" t="s">
        <v>0</v>
      </c>
      <c r="B22" s="148">
        <f>SUM(B6:B21)</f>
        <v>1181</v>
      </c>
      <c r="C22" s="83">
        <f>SUM(C6:C21)</f>
        <v>380</v>
      </c>
      <c r="D22" s="68">
        <f t="shared" si="0"/>
        <v>0.32176121930567314</v>
      </c>
      <c r="E22" s="66">
        <f>SUM(E6:E21)</f>
        <v>583</v>
      </c>
      <c r="F22" s="116">
        <f>SUM(F6:F21)</f>
        <v>110</v>
      </c>
      <c r="G22" s="68">
        <f t="shared" si="1"/>
        <v>0.18867924528301888</v>
      </c>
      <c r="H22" s="117">
        <f>SUM(H6:H21)</f>
        <v>346</v>
      </c>
      <c r="I22" s="118">
        <f>SUM(I6:I21)</f>
        <v>41</v>
      </c>
      <c r="J22" s="119">
        <f>SUM(J6:J21)</f>
        <v>8</v>
      </c>
      <c r="K22" s="120">
        <f t="shared" si="2"/>
        <v>0.7866215071972904</v>
      </c>
      <c r="L22" s="68">
        <f t="shared" si="3"/>
        <v>0.3763157894736842</v>
      </c>
      <c r="M22" s="149">
        <v>12.662438271604936</v>
      </c>
      <c r="N22" s="66">
        <f>SUM(N6:N21)</f>
        <v>862</v>
      </c>
      <c r="O22" s="150">
        <f>+'4 In School Youth Exits'!O22+'5 Out School Youth Exits'!O22</f>
        <v>132</v>
      </c>
      <c r="P22" s="35"/>
      <c r="Q22" s="122"/>
    </row>
    <row r="23" spans="1:17" s="36" customFormat="1" ht="12.75" customHeight="1">
      <c r="A23" s="123"/>
      <c r="B23" s="124"/>
      <c r="C23" s="125"/>
      <c r="D23" s="126"/>
      <c r="E23" s="125"/>
      <c r="F23" s="125"/>
      <c r="G23" s="126"/>
      <c r="H23" s="127"/>
      <c r="I23" s="125"/>
      <c r="J23" s="125"/>
      <c r="K23" s="126"/>
      <c r="L23" s="126"/>
      <c r="M23" s="128"/>
      <c r="N23" s="125"/>
      <c r="O23" s="103"/>
      <c r="P23" s="35"/>
      <c r="Q23" s="122"/>
    </row>
    <row r="24" spans="1:17" s="36" customFormat="1" ht="17.25" customHeight="1">
      <c r="A24" s="262" t="s">
        <v>66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4"/>
      <c r="P24" s="35"/>
      <c r="Q24" s="122"/>
    </row>
    <row r="25" spans="1:17" s="36" customFormat="1" ht="12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4"/>
      <c r="P25" s="35"/>
      <c r="Q25" s="122"/>
    </row>
    <row r="26" spans="1:16" ht="6.75" customHeight="1" thickBot="1">
      <c r="A26" s="255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7"/>
      <c r="P26" s="18"/>
    </row>
  </sheetData>
  <sheetProtection/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3"/>
  <sheetViews>
    <sheetView zoomScale="90" zoomScaleNormal="90" zoomScaleSheetLayoutView="120" zoomScalePageLayoutView="0" workbookViewId="0" topLeftCell="A1">
      <selection activeCell="A25" sqref="A25"/>
    </sheetView>
  </sheetViews>
  <sheetFormatPr defaultColWidth="9.140625" defaultRowHeight="12.75"/>
  <cols>
    <col min="1" max="1" width="16.421875" style="2" customWidth="1"/>
    <col min="2" max="2" width="5.140625" style="2" customWidth="1"/>
    <col min="3" max="5" width="5.57421875" style="2" customWidth="1"/>
    <col min="6" max="6" width="5.8515625" style="2" customWidth="1"/>
    <col min="7" max="7" width="6.140625" style="2" customWidth="1"/>
    <col min="8" max="8" width="6.28125" style="2" customWidth="1"/>
    <col min="9" max="9" width="6.421875" style="2" customWidth="1"/>
    <col min="10" max="10" width="5.7109375" style="2" customWidth="1"/>
    <col min="11" max="11" width="6.421875" style="130" customWidth="1"/>
    <col min="12" max="12" width="6.8515625" style="2" customWidth="1"/>
    <col min="13" max="13" width="5.7109375" style="2" customWidth="1"/>
    <col min="14" max="14" width="7.00390625" style="2" customWidth="1"/>
    <col min="15" max="15" width="5.8515625" style="2" customWidth="1"/>
    <col min="16" max="16" width="5.00390625" style="2" customWidth="1"/>
    <col min="17" max="17" width="5.7109375" style="2" customWidth="1"/>
    <col min="18" max="18" width="6.8515625" style="2" customWidth="1"/>
    <col min="19" max="19" width="7.28125" style="2" customWidth="1"/>
    <col min="20" max="20" width="6.00390625" style="2" customWidth="1"/>
    <col min="21" max="16384" width="9.140625" style="2" customWidth="1"/>
  </cols>
  <sheetData>
    <row r="1" spans="1:29" ht="19.5" customHeight="1">
      <c r="A1" s="265" t="s">
        <v>74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80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81" t="str">
        <f>'1 In School Youth Part'!A2:N2</f>
        <v>FY19 QUARTER ENDING DECEMBER 31, 2018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3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84" t="s">
        <v>51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6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273" t="str">
        <f>'1 In School Youth Part'!$A$4</f>
        <v>WORKFORCE AREA</v>
      </c>
      <c r="B4" s="275" t="s">
        <v>9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7"/>
      <c r="S4" s="277"/>
      <c r="T4" s="278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74"/>
      <c r="B5" s="151" t="s">
        <v>55</v>
      </c>
      <c r="C5" s="151" t="s">
        <v>54</v>
      </c>
      <c r="D5" s="152" t="s">
        <v>75</v>
      </c>
      <c r="E5" s="153" t="s">
        <v>76</v>
      </c>
      <c r="F5" s="154" t="s">
        <v>37</v>
      </c>
      <c r="G5" s="154" t="s">
        <v>78</v>
      </c>
      <c r="H5" s="153" t="s">
        <v>81</v>
      </c>
      <c r="I5" s="153" t="s">
        <v>39</v>
      </c>
      <c r="J5" s="153" t="s">
        <v>82</v>
      </c>
      <c r="K5" s="153" t="s">
        <v>10</v>
      </c>
      <c r="L5" s="153" t="s">
        <v>11</v>
      </c>
      <c r="M5" s="154" t="s">
        <v>79</v>
      </c>
      <c r="N5" s="154" t="s">
        <v>38</v>
      </c>
      <c r="O5" s="155" t="s">
        <v>68</v>
      </c>
      <c r="P5" s="153" t="s">
        <v>80</v>
      </c>
      <c r="Q5" s="153" t="s">
        <v>13</v>
      </c>
      <c r="R5" s="154" t="s">
        <v>67</v>
      </c>
      <c r="S5" s="154" t="s">
        <v>12</v>
      </c>
      <c r="T5" s="156" t="s">
        <v>56</v>
      </c>
      <c r="U5" s="1"/>
      <c r="V5" s="1"/>
      <c r="W5" s="23"/>
      <c r="X5" s="23"/>
      <c r="Y5" s="1"/>
      <c r="Z5" s="1"/>
      <c r="AA5" s="1"/>
      <c r="AB5" s="1"/>
      <c r="AC5" s="1"/>
      <c r="AD5" s="1"/>
      <c r="AE5" s="1"/>
      <c r="AF5" s="1"/>
      <c r="AG5" s="1"/>
    </row>
    <row r="6" spans="1:33" s="36" customFormat="1" ht="21.75" customHeight="1">
      <c r="A6" s="157" t="s">
        <v>15</v>
      </c>
      <c r="B6" s="158">
        <f>'1 In School Youth Part'!C6</f>
        <v>0</v>
      </c>
      <c r="C6" s="159">
        <v>0</v>
      </c>
      <c r="D6" s="160">
        <v>0</v>
      </c>
      <c r="E6" s="161">
        <v>0</v>
      </c>
      <c r="F6" s="162">
        <v>0</v>
      </c>
      <c r="G6" s="161">
        <v>0</v>
      </c>
      <c r="H6" s="163">
        <v>0</v>
      </c>
      <c r="I6" s="163">
        <v>0</v>
      </c>
      <c r="J6" s="161">
        <v>0</v>
      </c>
      <c r="K6" s="161">
        <v>0</v>
      </c>
      <c r="L6" s="163">
        <v>0</v>
      </c>
      <c r="M6" s="164">
        <v>0</v>
      </c>
      <c r="N6" s="161">
        <v>0</v>
      </c>
      <c r="O6" s="163">
        <v>0</v>
      </c>
      <c r="P6" s="163">
        <v>0</v>
      </c>
      <c r="Q6" s="161">
        <v>0</v>
      </c>
      <c r="R6" s="161">
        <v>0</v>
      </c>
      <c r="S6" s="161">
        <v>0</v>
      </c>
      <c r="T6" s="165">
        <v>0</v>
      </c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s="36" customFormat="1" ht="21.75" customHeight="1">
      <c r="A7" s="166" t="s">
        <v>16</v>
      </c>
      <c r="B7" s="167">
        <f>'1 In School Youth Part'!C7</f>
        <v>8</v>
      </c>
      <c r="C7" s="168">
        <v>62.5</v>
      </c>
      <c r="D7" s="169">
        <v>37.5</v>
      </c>
      <c r="E7" s="170">
        <v>0</v>
      </c>
      <c r="F7" s="171">
        <v>75</v>
      </c>
      <c r="G7" s="170">
        <v>50</v>
      </c>
      <c r="H7" s="170">
        <v>50</v>
      </c>
      <c r="I7" s="170">
        <v>0</v>
      </c>
      <c r="J7" s="170">
        <v>0</v>
      </c>
      <c r="K7" s="170">
        <v>62.5</v>
      </c>
      <c r="L7" s="172">
        <v>0</v>
      </c>
      <c r="M7" s="173">
        <v>0</v>
      </c>
      <c r="N7" s="170">
        <v>87.5</v>
      </c>
      <c r="O7" s="170">
        <v>12.5</v>
      </c>
      <c r="P7" s="170">
        <v>12.5</v>
      </c>
      <c r="Q7" s="170">
        <v>12.5</v>
      </c>
      <c r="R7" s="170">
        <v>12.5</v>
      </c>
      <c r="S7" s="170">
        <v>0</v>
      </c>
      <c r="T7" s="174">
        <v>25</v>
      </c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s="36" customFormat="1" ht="21.75" customHeight="1">
      <c r="A8" s="157" t="s">
        <v>17</v>
      </c>
      <c r="B8" s="167">
        <f>'1 In School Youth Part'!C8</f>
        <v>72</v>
      </c>
      <c r="C8" s="168">
        <v>94.44444444444446</v>
      </c>
      <c r="D8" s="169">
        <v>4.166666666666667</v>
      </c>
      <c r="E8" s="170">
        <v>1.3888888888888888</v>
      </c>
      <c r="F8" s="171">
        <v>38.888888888888886</v>
      </c>
      <c r="G8" s="170">
        <v>11.11111111111111</v>
      </c>
      <c r="H8" s="170">
        <v>23.611111111111114</v>
      </c>
      <c r="I8" s="170">
        <v>6.944444444444445</v>
      </c>
      <c r="J8" s="170">
        <v>73.61111111111111</v>
      </c>
      <c r="K8" s="170">
        <v>95.83333333333334</v>
      </c>
      <c r="L8" s="172">
        <v>0</v>
      </c>
      <c r="M8" s="173">
        <v>1.3888888888888888</v>
      </c>
      <c r="N8" s="170">
        <v>63.888888888888886</v>
      </c>
      <c r="O8" s="170">
        <v>6.944444444444445</v>
      </c>
      <c r="P8" s="170">
        <v>4.166666666666667</v>
      </c>
      <c r="Q8" s="170">
        <v>2.7777777777777777</v>
      </c>
      <c r="R8" s="172">
        <v>0</v>
      </c>
      <c r="S8" s="170">
        <v>2.7777777777777777</v>
      </c>
      <c r="T8" s="174">
        <v>0</v>
      </c>
      <c r="U8" s="3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s="36" customFormat="1" ht="21.75" customHeight="1">
      <c r="A9" s="157" t="s">
        <v>18</v>
      </c>
      <c r="B9" s="175">
        <f>'1 In School Youth Part'!C9</f>
        <v>1</v>
      </c>
      <c r="C9" s="168">
        <v>0</v>
      </c>
      <c r="D9" s="169">
        <v>100</v>
      </c>
      <c r="E9" s="170">
        <v>0</v>
      </c>
      <c r="F9" s="171">
        <v>100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  <c r="L9" s="172">
        <v>0</v>
      </c>
      <c r="M9" s="171">
        <v>0</v>
      </c>
      <c r="N9" s="170">
        <v>0</v>
      </c>
      <c r="O9" s="170">
        <v>0</v>
      </c>
      <c r="P9" s="170">
        <v>0</v>
      </c>
      <c r="Q9" s="170">
        <v>0</v>
      </c>
      <c r="R9" s="170">
        <v>0</v>
      </c>
      <c r="S9" s="170">
        <v>0</v>
      </c>
      <c r="T9" s="174">
        <v>0</v>
      </c>
      <c r="U9" s="3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s="36" customFormat="1" ht="21.75" customHeight="1">
      <c r="A10" s="157" t="s">
        <v>87</v>
      </c>
      <c r="B10" s="175">
        <f>'1 In School Youth Part'!C10</f>
        <v>1</v>
      </c>
      <c r="C10" s="168">
        <v>0</v>
      </c>
      <c r="D10" s="176">
        <v>0</v>
      </c>
      <c r="E10" s="172">
        <v>0</v>
      </c>
      <c r="F10" s="171">
        <v>100</v>
      </c>
      <c r="G10" s="170">
        <v>0</v>
      </c>
      <c r="H10" s="170">
        <v>0</v>
      </c>
      <c r="I10" s="172">
        <v>0</v>
      </c>
      <c r="J10" s="170">
        <v>100</v>
      </c>
      <c r="K10" s="170">
        <v>0</v>
      </c>
      <c r="L10" s="172">
        <v>100</v>
      </c>
      <c r="M10" s="173">
        <v>0</v>
      </c>
      <c r="N10" s="172">
        <v>0</v>
      </c>
      <c r="O10" s="170">
        <v>0</v>
      </c>
      <c r="P10" s="172">
        <v>0</v>
      </c>
      <c r="Q10" s="170">
        <v>0</v>
      </c>
      <c r="R10" s="170">
        <v>0</v>
      </c>
      <c r="S10" s="170">
        <v>100</v>
      </c>
      <c r="T10" s="174">
        <v>0</v>
      </c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s="36" customFormat="1" ht="21.75" customHeight="1">
      <c r="A11" s="157" t="s">
        <v>19</v>
      </c>
      <c r="B11" s="175">
        <f>'1 In School Youth Part'!C11</f>
        <v>0</v>
      </c>
      <c r="C11" s="168">
        <v>0</v>
      </c>
      <c r="D11" s="169">
        <v>0</v>
      </c>
      <c r="E11" s="170">
        <v>0</v>
      </c>
      <c r="F11" s="171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2">
        <v>0</v>
      </c>
      <c r="M11" s="173">
        <v>0</v>
      </c>
      <c r="N11" s="170">
        <v>0</v>
      </c>
      <c r="O11" s="170">
        <v>0</v>
      </c>
      <c r="P11" s="170">
        <v>0</v>
      </c>
      <c r="Q11" s="172">
        <v>0</v>
      </c>
      <c r="R11" s="170">
        <v>0</v>
      </c>
      <c r="S11" s="172">
        <v>0</v>
      </c>
      <c r="T11" s="174">
        <v>0</v>
      </c>
      <c r="U11" s="34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36" customFormat="1" ht="21.75" customHeight="1">
      <c r="A12" s="157" t="s">
        <v>88</v>
      </c>
      <c r="B12" s="167">
        <f>'1 In School Youth Part'!C12</f>
        <v>15</v>
      </c>
      <c r="C12" s="168">
        <v>53.33333333333333</v>
      </c>
      <c r="D12" s="169">
        <v>46.66666666666667</v>
      </c>
      <c r="E12" s="170">
        <v>0</v>
      </c>
      <c r="F12" s="171">
        <v>53.33333333333333</v>
      </c>
      <c r="G12" s="170">
        <v>20</v>
      </c>
      <c r="H12" s="170">
        <v>26.666666666666664</v>
      </c>
      <c r="I12" s="172">
        <v>0</v>
      </c>
      <c r="J12" s="170">
        <v>53.33333333333333</v>
      </c>
      <c r="K12" s="170">
        <v>53.33333333333333</v>
      </c>
      <c r="L12" s="172">
        <v>0</v>
      </c>
      <c r="M12" s="173">
        <v>6.666666666666666</v>
      </c>
      <c r="N12" s="170">
        <v>46.66666666666667</v>
      </c>
      <c r="O12" s="170">
        <v>13.333333333333332</v>
      </c>
      <c r="P12" s="170">
        <v>26.666666666666664</v>
      </c>
      <c r="Q12" s="170">
        <v>0</v>
      </c>
      <c r="R12" s="172">
        <v>13.333333333333332</v>
      </c>
      <c r="S12" s="170">
        <v>13.333333333333332</v>
      </c>
      <c r="T12" s="174">
        <v>6.666666666666666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s="36" customFormat="1" ht="21.75" customHeight="1">
      <c r="A13" s="157" t="s">
        <v>20</v>
      </c>
      <c r="B13" s="167">
        <f>'1 In School Youth Part'!C13</f>
        <v>27</v>
      </c>
      <c r="C13" s="168">
        <v>100</v>
      </c>
      <c r="D13" s="169">
        <v>0</v>
      </c>
      <c r="E13" s="170">
        <v>0</v>
      </c>
      <c r="F13" s="171">
        <v>74.07407407407408</v>
      </c>
      <c r="G13" s="170">
        <v>40.74074074074074</v>
      </c>
      <c r="H13" s="170">
        <v>22.22222222222222</v>
      </c>
      <c r="I13" s="170">
        <v>14.814814814814815</v>
      </c>
      <c r="J13" s="170">
        <v>40.74074074074074</v>
      </c>
      <c r="K13" s="170">
        <v>100</v>
      </c>
      <c r="L13" s="172">
        <v>0</v>
      </c>
      <c r="M13" s="171">
        <v>0</v>
      </c>
      <c r="N13" s="170">
        <v>0</v>
      </c>
      <c r="O13" s="172">
        <v>0</v>
      </c>
      <c r="P13" s="170">
        <v>7.407407407407407</v>
      </c>
      <c r="Q13" s="172">
        <v>0</v>
      </c>
      <c r="R13" s="172">
        <v>3.7037037037037037</v>
      </c>
      <c r="S13" s="170">
        <v>7.407407407407407</v>
      </c>
      <c r="T13" s="174">
        <v>59.25925925925926</v>
      </c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36" customFormat="1" ht="21.75" customHeight="1">
      <c r="A14" s="157" t="s">
        <v>21</v>
      </c>
      <c r="B14" s="167">
        <f>'1 In School Youth Part'!C14</f>
        <v>1</v>
      </c>
      <c r="C14" s="168">
        <v>100</v>
      </c>
      <c r="D14" s="169">
        <v>0</v>
      </c>
      <c r="E14" s="170">
        <v>0</v>
      </c>
      <c r="F14" s="171">
        <v>0</v>
      </c>
      <c r="G14" s="170">
        <v>0</v>
      </c>
      <c r="H14" s="170">
        <v>0</v>
      </c>
      <c r="I14" s="172">
        <v>0</v>
      </c>
      <c r="J14" s="170">
        <v>100</v>
      </c>
      <c r="K14" s="170">
        <v>100</v>
      </c>
      <c r="L14" s="172">
        <v>0</v>
      </c>
      <c r="M14" s="173">
        <v>0</v>
      </c>
      <c r="N14" s="170">
        <v>0</v>
      </c>
      <c r="O14" s="170">
        <v>0</v>
      </c>
      <c r="P14" s="170">
        <v>0</v>
      </c>
      <c r="Q14" s="170">
        <v>0</v>
      </c>
      <c r="R14" s="172">
        <v>0</v>
      </c>
      <c r="S14" s="170">
        <v>0</v>
      </c>
      <c r="T14" s="174">
        <v>0</v>
      </c>
      <c r="U14" s="34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36" customFormat="1" ht="21.75" customHeight="1">
      <c r="A15" s="157" t="s">
        <v>22</v>
      </c>
      <c r="B15" s="167">
        <f>'1 In School Youth Part'!C15</f>
        <v>119</v>
      </c>
      <c r="C15" s="168">
        <v>83.19327731092437</v>
      </c>
      <c r="D15" s="169">
        <v>16.80672268907563</v>
      </c>
      <c r="E15" s="170">
        <v>0</v>
      </c>
      <c r="F15" s="171">
        <v>56.30252100840337</v>
      </c>
      <c r="G15" s="170">
        <v>51.26050420168067</v>
      </c>
      <c r="H15" s="170">
        <v>5.882352941176471</v>
      </c>
      <c r="I15" s="170">
        <v>2.5210084033613445</v>
      </c>
      <c r="J15" s="170">
        <v>57.142857142857146</v>
      </c>
      <c r="K15" s="170">
        <v>99.15966386554622</v>
      </c>
      <c r="L15" s="172">
        <v>0</v>
      </c>
      <c r="M15" s="171">
        <v>0</v>
      </c>
      <c r="N15" s="170">
        <v>50.42016806722689</v>
      </c>
      <c r="O15" s="170">
        <v>0.8403361344537815</v>
      </c>
      <c r="P15" s="170">
        <v>18.48739495798319</v>
      </c>
      <c r="Q15" s="170">
        <v>2.5210084033613445</v>
      </c>
      <c r="R15" s="170">
        <v>11.764705882352942</v>
      </c>
      <c r="S15" s="170">
        <v>0</v>
      </c>
      <c r="T15" s="174">
        <v>0</v>
      </c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s="36" customFormat="1" ht="21.75" customHeight="1">
      <c r="A16" s="157" t="s">
        <v>23</v>
      </c>
      <c r="B16" s="167">
        <f>'1 In School Youth Part'!C16</f>
        <v>0</v>
      </c>
      <c r="C16" s="168">
        <v>0</v>
      </c>
      <c r="D16" s="169">
        <v>0</v>
      </c>
      <c r="E16" s="170">
        <v>0</v>
      </c>
      <c r="F16" s="171">
        <v>0</v>
      </c>
      <c r="G16" s="170">
        <v>0</v>
      </c>
      <c r="H16" s="170">
        <v>0</v>
      </c>
      <c r="I16" s="172">
        <v>0</v>
      </c>
      <c r="J16" s="170">
        <v>0</v>
      </c>
      <c r="K16" s="170">
        <v>0</v>
      </c>
      <c r="L16" s="172">
        <v>0</v>
      </c>
      <c r="M16" s="173">
        <v>0</v>
      </c>
      <c r="N16" s="170">
        <v>0</v>
      </c>
      <c r="O16" s="172">
        <v>0</v>
      </c>
      <c r="P16" s="170">
        <v>0</v>
      </c>
      <c r="Q16" s="172">
        <v>0</v>
      </c>
      <c r="R16" s="172">
        <v>0</v>
      </c>
      <c r="S16" s="170">
        <v>0</v>
      </c>
      <c r="T16" s="174">
        <v>0</v>
      </c>
      <c r="U16" s="34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s="36" customFormat="1" ht="21.75" customHeight="1">
      <c r="A17" s="157" t="s">
        <v>24</v>
      </c>
      <c r="B17" s="167">
        <f>'1 In School Youth Part'!C17</f>
        <v>5</v>
      </c>
      <c r="C17" s="168">
        <v>60</v>
      </c>
      <c r="D17" s="176">
        <v>40</v>
      </c>
      <c r="E17" s="172">
        <v>0</v>
      </c>
      <c r="F17" s="171">
        <v>40</v>
      </c>
      <c r="G17" s="170">
        <v>0</v>
      </c>
      <c r="H17" s="170">
        <v>100</v>
      </c>
      <c r="I17" s="170">
        <v>0</v>
      </c>
      <c r="J17" s="170">
        <v>60</v>
      </c>
      <c r="K17" s="170">
        <v>80</v>
      </c>
      <c r="L17" s="172">
        <v>0</v>
      </c>
      <c r="M17" s="171">
        <v>40</v>
      </c>
      <c r="N17" s="170">
        <v>0</v>
      </c>
      <c r="O17" s="172">
        <v>0</v>
      </c>
      <c r="P17" s="170">
        <v>20</v>
      </c>
      <c r="Q17" s="172">
        <v>0</v>
      </c>
      <c r="R17" s="172">
        <v>0</v>
      </c>
      <c r="S17" s="172">
        <v>0</v>
      </c>
      <c r="T17" s="174">
        <v>0</v>
      </c>
      <c r="U17" s="34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s="36" customFormat="1" ht="21.75" customHeight="1">
      <c r="A18" s="157" t="s">
        <v>25</v>
      </c>
      <c r="B18" s="167">
        <f>'1 In School Youth Part'!C18</f>
        <v>13</v>
      </c>
      <c r="C18" s="168">
        <v>92.3076923076923</v>
      </c>
      <c r="D18" s="169">
        <v>7.6923076923076925</v>
      </c>
      <c r="E18" s="170">
        <v>0</v>
      </c>
      <c r="F18" s="171">
        <v>76.92307692307692</v>
      </c>
      <c r="G18" s="170">
        <v>61.53846153846154</v>
      </c>
      <c r="H18" s="170">
        <v>15.384615384615385</v>
      </c>
      <c r="I18" s="170">
        <v>0</v>
      </c>
      <c r="J18" s="170">
        <v>46.15384615384615</v>
      </c>
      <c r="K18" s="170">
        <v>92.3076923076923</v>
      </c>
      <c r="L18" s="172">
        <v>0</v>
      </c>
      <c r="M18" s="171">
        <v>7.6923076923076925</v>
      </c>
      <c r="N18" s="170">
        <v>15.384615384615385</v>
      </c>
      <c r="O18" s="172">
        <v>15.384615384615385</v>
      </c>
      <c r="P18" s="170">
        <v>0</v>
      </c>
      <c r="Q18" s="170">
        <v>0</v>
      </c>
      <c r="R18" s="170">
        <v>0</v>
      </c>
      <c r="S18" s="170">
        <v>0</v>
      </c>
      <c r="T18" s="174">
        <v>0</v>
      </c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s="36" customFormat="1" ht="21.75" customHeight="1">
      <c r="A19" s="157" t="s">
        <v>89</v>
      </c>
      <c r="B19" s="167">
        <f>'1 In School Youth Part'!C19</f>
        <v>1</v>
      </c>
      <c r="C19" s="168">
        <v>0</v>
      </c>
      <c r="D19" s="176">
        <v>0</v>
      </c>
      <c r="E19" s="172">
        <v>100</v>
      </c>
      <c r="F19" s="171">
        <v>100</v>
      </c>
      <c r="G19" s="170">
        <v>0</v>
      </c>
      <c r="H19" s="170">
        <v>0</v>
      </c>
      <c r="I19" s="172">
        <v>0</v>
      </c>
      <c r="J19" s="170">
        <v>0</v>
      </c>
      <c r="K19" s="170">
        <v>0</v>
      </c>
      <c r="L19" s="172">
        <v>0</v>
      </c>
      <c r="M19" s="173">
        <v>0</v>
      </c>
      <c r="N19" s="170">
        <v>0</v>
      </c>
      <c r="O19" s="172">
        <v>0</v>
      </c>
      <c r="P19" s="170">
        <v>100</v>
      </c>
      <c r="Q19" s="172">
        <v>0</v>
      </c>
      <c r="R19" s="172">
        <v>0</v>
      </c>
      <c r="S19" s="172">
        <v>0</v>
      </c>
      <c r="T19" s="174">
        <v>0</v>
      </c>
      <c r="U19" s="34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s="36" customFormat="1" ht="21.75" customHeight="1">
      <c r="A20" s="157" t="s">
        <v>26</v>
      </c>
      <c r="B20" s="167">
        <f>'1 In School Youth Part'!C20</f>
        <v>0</v>
      </c>
      <c r="C20" s="168">
        <v>0</v>
      </c>
      <c r="D20" s="169">
        <v>0</v>
      </c>
      <c r="E20" s="170">
        <v>0</v>
      </c>
      <c r="F20" s="171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2">
        <v>0</v>
      </c>
      <c r="M20" s="171">
        <v>0</v>
      </c>
      <c r="N20" s="170">
        <v>0</v>
      </c>
      <c r="O20" s="172">
        <v>0</v>
      </c>
      <c r="P20" s="170">
        <v>0</v>
      </c>
      <c r="Q20" s="172">
        <v>0</v>
      </c>
      <c r="R20" s="172">
        <v>0</v>
      </c>
      <c r="S20" s="172">
        <v>0</v>
      </c>
      <c r="T20" s="174">
        <v>0</v>
      </c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36" customFormat="1" ht="21.75" customHeight="1" thickBot="1">
      <c r="A21" s="177" t="s">
        <v>40</v>
      </c>
      <c r="B21" s="178">
        <f>'1 In School Youth Part'!C21</f>
        <v>19</v>
      </c>
      <c r="C21" s="179">
        <v>84.21052631578947</v>
      </c>
      <c r="D21" s="180">
        <v>15.789473684210527</v>
      </c>
      <c r="E21" s="181">
        <v>0</v>
      </c>
      <c r="F21" s="182">
        <v>57.89473684210527</v>
      </c>
      <c r="G21" s="180">
        <v>0</v>
      </c>
      <c r="H21" s="181">
        <v>15.789473684210527</v>
      </c>
      <c r="I21" s="181">
        <v>36.8421052631579</v>
      </c>
      <c r="J21" s="180">
        <v>47.368421052631575</v>
      </c>
      <c r="K21" s="180">
        <v>100</v>
      </c>
      <c r="L21" s="181">
        <v>0</v>
      </c>
      <c r="M21" s="183">
        <v>36.8421052631579</v>
      </c>
      <c r="N21" s="181">
        <v>0</v>
      </c>
      <c r="O21" s="180">
        <v>5.263157894736842</v>
      </c>
      <c r="P21" s="180">
        <v>15.789473684210527</v>
      </c>
      <c r="Q21" s="181">
        <v>10.526315789473683</v>
      </c>
      <c r="R21" s="181">
        <v>10.526315789473683</v>
      </c>
      <c r="S21" s="181">
        <v>0</v>
      </c>
      <c r="T21" s="184">
        <v>15.789473684210527</v>
      </c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36" customFormat="1" ht="21.75" customHeight="1" thickBot="1">
      <c r="A22" s="185" t="s">
        <v>0</v>
      </c>
      <c r="B22" s="186">
        <f>SUM(B6:B21)</f>
        <v>282</v>
      </c>
      <c r="C22" s="187">
        <v>84.7517730496454</v>
      </c>
      <c r="D22" s="188">
        <v>14.184397163120568</v>
      </c>
      <c r="E22" s="189">
        <v>0.7092198581560284</v>
      </c>
      <c r="F22" s="190">
        <v>54.9645390070922</v>
      </c>
      <c r="G22" s="189">
        <v>33.68794326241135</v>
      </c>
      <c r="H22" s="189">
        <v>17.02127659574468</v>
      </c>
      <c r="I22" s="189">
        <v>6.73758865248227</v>
      </c>
      <c r="J22" s="189">
        <v>56.73758865248227</v>
      </c>
      <c r="K22" s="189">
        <v>93.26241134751774</v>
      </c>
      <c r="L22" s="191">
        <v>0.3546099290780142</v>
      </c>
      <c r="M22" s="190">
        <v>4.25531914893617</v>
      </c>
      <c r="N22" s="189">
        <v>43.26241134751773</v>
      </c>
      <c r="O22" s="189">
        <v>4.25531914893617</v>
      </c>
      <c r="P22" s="189">
        <v>13.120567375886527</v>
      </c>
      <c r="Q22" s="189">
        <v>2.8368794326241136</v>
      </c>
      <c r="R22" s="189">
        <v>7.092198581560284</v>
      </c>
      <c r="S22" s="189">
        <v>2.482269503546099</v>
      </c>
      <c r="T22" s="192">
        <v>7.801418439716312</v>
      </c>
      <c r="U22" s="34"/>
      <c r="V22" s="35"/>
      <c r="W22" s="70"/>
      <c r="X22" s="71"/>
      <c r="Y22" s="71"/>
      <c r="Z22" s="71"/>
      <c r="AA22" s="71"/>
      <c r="AB22" s="71"/>
      <c r="AC22" s="35"/>
      <c r="AD22" s="35"/>
      <c r="AE22" s="35"/>
      <c r="AF22" s="35"/>
      <c r="AG22" s="35"/>
    </row>
    <row r="23" ht="12.75">
      <c r="P23" s="193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" right="0.2" top="1" bottom="0.57" header="0.12" footer="0.1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8.8515625" style="2" customWidth="1"/>
    <col min="2" max="2" width="5.8515625" style="2" customWidth="1"/>
    <col min="3" max="4" width="5.57421875" style="2" customWidth="1"/>
    <col min="5" max="5" width="4.7109375" style="2" customWidth="1"/>
    <col min="6" max="6" width="5.7109375" style="2" customWidth="1"/>
    <col min="7" max="7" width="6.8515625" style="2" customWidth="1"/>
    <col min="8" max="8" width="7.28125" style="2" customWidth="1"/>
    <col min="9" max="9" width="6.421875" style="2" customWidth="1"/>
    <col min="10" max="10" width="5.7109375" style="2" customWidth="1"/>
    <col min="11" max="11" width="5.8515625" style="130" customWidth="1"/>
    <col min="12" max="12" width="6.57421875" style="2" customWidth="1"/>
    <col min="13" max="13" width="5.8515625" style="2" customWidth="1"/>
    <col min="14" max="14" width="7.00390625" style="2" customWidth="1"/>
    <col min="15" max="15" width="6.00390625" style="2" customWidth="1"/>
    <col min="16" max="16" width="5.00390625" style="2" customWidth="1"/>
    <col min="17" max="17" width="5.8515625" style="2" customWidth="1"/>
    <col min="18" max="18" width="6.8515625" style="2" customWidth="1"/>
    <col min="19" max="19" width="7.28125" style="2" customWidth="1"/>
    <col min="20" max="20" width="6.7109375" style="2" customWidth="1"/>
    <col min="21" max="16384" width="9.140625" style="2" customWidth="1"/>
  </cols>
  <sheetData>
    <row r="1" spans="1:29" ht="19.5" customHeight="1">
      <c r="A1" s="265" t="s">
        <v>74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80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81" t="str">
        <f>'1 In School Youth Part'!A2:N2</f>
        <v>FY19 QUARTER ENDING DECEMBER 31, 2018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3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84" t="s">
        <v>49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6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273" t="str">
        <f>'1 In School Youth Part'!$A$4</f>
        <v>WORKFORCE AREA</v>
      </c>
      <c r="B4" s="258" t="s">
        <v>9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87"/>
      <c r="S4" s="287"/>
      <c r="T4" s="288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74"/>
      <c r="B5" s="151" t="s">
        <v>55</v>
      </c>
      <c r="C5" s="151" t="s">
        <v>83</v>
      </c>
      <c r="D5" s="153" t="s">
        <v>75</v>
      </c>
      <c r="E5" s="153" t="s">
        <v>76</v>
      </c>
      <c r="F5" s="154" t="s">
        <v>37</v>
      </c>
      <c r="G5" s="154" t="s">
        <v>78</v>
      </c>
      <c r="H5" s="153" t="s">
        <v>81</v>
      </c>
      <c r="I5" s="153" t="s">
        <v>39</v>
      </c>
      <c r="J5" s="153" t="s">
        <v>82</v>
      </c>
      <c r="K5" s="153" t="s">
        <v>10</v>
      </c>
      <c r="L5" s="153" t="s">
        <v>11</v>
      </c>
      <c r="M5" s="154" t="s">
        <v>79</v>
      </c>
      <c r="N5" s="154" t="s">
        <v>38</v>
      </c>
      <c r="O5" s="155" t="s">
        <v>68</v>
      </c>
      <c r="P5" s="153" t="s">
        <v>80</v>
      </c>
      <c r="Q5" s="153" t="s">
        <v>13</v>
      </c>
      <c r="R5" s="154" t="s">
        <v>67</v>
      </c>
      <c r="S5" s="154" t="s">
        <v>12</v>
      </c>
      <c r="T5" s="156" t="s">
        <v>56</v>
      </c>
      <c r="U5" s="1"/>
      <c r="V5" s="1"/>
      <c r="W5" s="23"/>
      <c r="X5" s="23"/>
      <c r="Y5" s="1"/>
      <c r="Z5" s="1"/>
      <c r="AA5" s="1"/>
      <c r="AB5" s="1"/>
      <c r="AC5" s="1"/>
      <c r="AD5" s="1"/>
      <c r="AE5" s="1"/>
      <c r="AF5" s="1"/>
      <c r="AG5" s="1"/>
    </row>
    <row r="6" spans="1:33" s="36" customFormat="1" ht="21.75" customHeight="1">
      <c r="A6" s="24" t="s">
        <v>15</v>
      </c>
      <c r="B6" s="194">
        <f>'2 Out of School Youth Part'!C6</f>
        <v>44</v>
      </c>
      <c r="C6" s="195">
        <v>56.81818181818182</v>
      </c>
      <c r="D6" s="196">
        <v>31.81818181818182</v>
      </c>
      <c r="E6" s="196">
        <v>11.363636363636363</v>
      </c>
      <c r="F6" s="197">
        <v>56.81818181818182</v>
      </c>
      <c r="G6" s="196">
        <v>4.545454545454546</v>
      </c>
      <c r="H6" s="196">
        <v>18.181818181818183</v>
      </c>
      <c r="I6" s="198">
        <v>2.272727272727273</v>
      </c>
      <c r="J6" s="198">
        <v>11.363636363636363</v>
      </c>
      <c r="K6" s="198">
        <v>0</v>
      </c>
      <c r="L6" s="196">
        <v>90.9090909090909</v>
      </c>
      <c r="M6" s="199">
        <v>2.272727272727273</v>
      </c>
      <c r="N6" s="196">
        <v>45.45454545454545</v>
      </c>
      <c r="O6" s="196">
        <v>2.272727272727273</v>
      </c>
      <c r="P6" s="196">
        <v>18.181818181818183</v>
      </c>
      <c r="Q6" s="196">
        <v>0</v>
      </c>
      <c r="R6" s="196">
        <v>6.818181818181818</v>
      </c>
      <c r="S6" s="196">
        <v>15.90909090909091</v>
      </c>
      <c r="T6" s="200">
        <v>2.272727272727273</v>
      </c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s="36" customFormat="1" ht="21.75" customHeight="1">
      <c r="A7" s="37" t="s">
        <v>16</v>
      </c>
      <c r="B7" s="201">
        <f>'2 Out of School Youth Part'!C7</f>
        <v>98</v>
      </c>
      <c r="C7" s="202">
        <v>31.63265306122449</v>
      </c>
      <c r="D7" s="203">
        <v>48.97959183673469</v>
      </c>
      <c r="E7" s="203">
        <v>19.387755102040817</v>
      </c>
      <c r="F7" s="204">
        <v>54.08163265306123</v>
      </c>
      <c r="G7" s="203">
        <v>37.755102040816325</v>
      </c>
      <c r="H7" s="203">
        <v>56.12244897959184</v>
      </c>
      <c r="I7" s="203">
        <v>4.081632653061225</v>
      </c>
      <c r="J7" s="203">
        <v>8.16326530612245</v>
      </c>
      <c r="K7" s="205">
        <v>0</v>
      </c>
      <c r="L7" s="203">
        <v>52.04081632653061</v>
      </c>
      <c r="M7" s="204">
        <v>0</v>
      </c>
      <c r="N7" s="203">
        <v>90.81632653061224</v>
      </c>
      <c r="O7" s="203">
        <v>15.306122448979593</v>
      </c>
      <c r="P7" s="203">
        <v>5.1020408163265305</v>
      </c>
      <c r="Q7" s="203">
        <v>1.0204081632653061</v>
      </c>
      <c r="R7" s="203">
        <v>8.16326530612245</v>
      </c>
      <c r="S7" s="203">
        <v>7.142857142857143</v>
      </c>
      <c r="T7" s="206">
        <v>20.408163265306122</v>
      </c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s="36" customFormat="1" ht="21.75" customHeight="1">
      <c r="A8" s="24" t="s">
        <v>17</v>
      </c>
      <c r="B8" s="201">
        <f>'2 Out of School Youth Part'!C8</f>
        <v>90</v>
      </c>
      <c r="C8" s="202">
        <v>56.66666666666667</v>
      </c>
      <c r="D8" s="203">
        <v>28.888888888888886</v>
      </c>
      <c r="E8" s="203">
        <v>14.444444444444443</v>
      </c>
      <c r="F8" s="204">
        <v>56.66666666666667</v>
      </c>
      <c r="G8" s="203">
        <v>7.777777777777779</v>
      </c>
      <c r="H8" s="203">
        <v>15.555555555555557</v>
      </c>
      <c r="I8" s="203">
        <v>6.666666666666666</v>
      </c>
      <c r="J8" s="203">
        <v>22.22222222222222</v>
      </c>
      <c r="K8" s="205">
        <v>0</v>
      </c>
      <c r="L8" s="203">
        <v>74.44444444444444</v>
      </c>
      <c r="M8" s="207">
        <v>0</v>
      </c>
      <c r="N8" s="203">
        <v>30</v>
      </c>
      <c r="O8" s="203">
        <v>4.444444444444445</v>
      </c>
      <c r="P8" s="203">
        <v>10</v>
      </c>
      <c r="Q8" s="203">
        <v>4.444444444444445</v>
      </c>
      <c r="R8" s="203">
        <v>4.444444444444445</v>
      </c>
      <c r="S8" s="203">
        <v>12.222222222222221</v>
      </c>
      <c r="T8" s="206">
        <v>1.1111111111111112</v>
      </c>
      <c r="U8" s="3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s="36" customFormat="1" ht="21.75" customHeight="1">
      <c r="A9" s="24" t="s">
        <v>18</v>
      </c>
      <c r="B9" s="201">
        <f>'2 Out of School Youth Part'!C9</f>
        <v>34</v>
      </c>
      <c r="C9" s="202">
        <v>17.647058823529413</v>
      </c>
      <c r="D9" s="203">
        <v>52.94117647058823</v>
      </c>
      <c r="E9" s="203">
        <v>29.41176470588235</v>
      </c>
      <c r="F9" s="204">
        <v>73.52941176470588</v>
      </c>
      <c r="G9" s="203">
        <v>14.705882352941176</v>
      </c>
      <c r="H9" s="203">
        <v>50</v>
      </c>
      <c r="I9" s="205">
        <v>2.9411764705882355</v>
      </c>
      <c r="J9" s="205">
        <v>11.764705882352942</v>
      </c>
      <c r="K9" s="205">
        <v>0</v>
      </c>
      <c r="L9" s="203">
        <v>32.35294117647059</v>
      </c>
      <c r="M9" s="207">
        <v>2.9411764705882355</v>
      </c>
      <c r="N9" s="203">
        <v>20.58823529411765</v>
      </c>
      <c r="O9" s="205">
        <v>2.9411764705882355</v>
      </c>
      <c r="P9" s="203">
        <v>14.705882352941176</v>
      </c>
      <c r="Q9" s="205">
        <v>5.882352941176471</v>
      </c>
      <c r="R9" s="203">
        <v>8.823529411764707</v>
      </c>
      <c r="S9" s="203">
        <v>35.294117647058826</v>
      </c>
      <c r="T9" s="206">
        <v>8.823529411764707</v>
      </c>
      <c r="U9" s="3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s="36" customFormat="1" ht="21.75" customHeight="1">
      <c r="A10" s="24" t="s">
        <v>87</v>
      </c>
      <c r="B10" s="201">
        <f>'2 Out of School Youth Part'!C10</f>
        <v>63</v>
      </c>
      <c r="C10" s="202">
        <v>44.44444444444444</v>
      </c>
      <c r="D10" s="203">
        <v>36.507936507936506</v>
      </c>
      <c r="E10" s="203">
        <v>19.047619047619047</v>
      </c>
      <c r="F10" s="204">
        <v>65.07936507936508</v>
      </c>
      <c r="G10" s="205">
        <v>14.285714285714286</v>
      </c>
      <c r="H10" s="205">
        <v>17.46031746031746</v>
      </c>
      <c r="I10" s="205">
        <v>3.174603174603175</v>
      </c>
      <c r="J10" s="203">
        <v>46.03174603174603</v>
      </c>
      <c r="K10" s="205">
        <v>0</v>
      </c>
      <c r="L10" s="203">
        <v>80.95238095238095</v>
      </c>
      <c r="M10" s="207">
        <v>6.34920634920635</v>
      </c>
      <c r="N10" s="203">
        <v>0</v>
      </c>
      <c r="O10" s="205">
        <v>4.761904761904762</v>
      </c>
      <c r="P10" s="203">
        <v>17.46031746031746</v>
      </c>
      <c r="Q10" s="205">
        <v>0</v>
      </c>
      <c r="R10" s="205">
        <v>3.174603174603175</v>
      </c>
      <c r="S10" s="203">
        <v>19.047619047619047</v>
      </c>
      <c r="T10" s="206">
        <v>0</v>
      </c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s="36" customFormat="1" ht="21.75" customHeight="1">
      <c r="A11" s="24" t="s">
        <v>19</v>
      </c>
      <c r="B11" s="201">
        <f>'2 Out of School Youth Part'!C11</f>
        <v>71</v>
      </c>
      <c r="C11" s="202">
        <v>46.478873239436616</v>
      </c>
      <c r="D11" s="203">
        <v>30.985915492957748</v>
      </c>
      <c r="E11" s="203">
        <v>22.535211267605632</v>
      </c>
      <c r="F11" s="204">
        <v>69.01408450704226</v>
      </c>
      <c r="G11" s="203">
        <v>30.985915492957748</v>
      </c>
      <c r="H11" s="203">
        <v>30.985915492957748</v>
      </c>
      <c r="I11" s="203">
        <v>1.408450704225352</v>
      </c>
      <c r="J11" s="203">
        <v>9.859154929577464</v>
      </c>
      <c r="K11" s="205">
        <v>0</v>
      </c>
      <c r="L11" s="203">
        <v>50.70422535211268</v>
      </c>
      <c r="M11" s="204">
        <v>0</v>
      </c>
      <c r="N11" s="203">
        <v>69.01408450704226</v>
      </c>
      <c r="O11" s="203">
        <v>1.408450704225352</v>
      </c>
      <c r="P11" s="203">
        <v>15.492957746478874</v>
      </c>
      <c r="Q11" s="203">
        <v>2.816901408450704</v>
      </c>
      <c r="R11" s="203">
        <v>8.450704225352112</v>
      </c>
      <c r="S11" s="203">
        <v>19.718309859154928</v>
      </c>
      <c r="T11" s="206">
        <v>0</v>
      </c>
      <c r="U11" s="34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36" customFormat="1" ht="21.75" customHeight="1">
      <c r="A12" s="24" t="s">
        <v>88</v>
      </c>
      <c r="B12" s="201">
        <f>'2 Out of School Youth Part'!C12</f>
        <v>38</v>
      </c>
      <c r="C12" s="202">
        <v>21.052631578947366</v>
      </c>
      <c r="D12" s="203">
        <v>47.368421052631575</v>
      </c>
      <c r="E12" s="203">
        <v>31.578947368421055</v>
      </c>
      <c r="F12" s="204">
        <v>55.26315789473684</v>
      </c>
      <c r="G12" s="203">
        <v>18.42105263157895</v>
      </c>
      <c r="H12" s="203">
        <v>13.157894736842106</v>
      </c>
      <c r="I12" s="203">
        <v>2.631578947368421</v>
      </c>
      <c r="J12" s="203">
        <v>65.78947368421052</v>
      </c>
      <c r="K12" s="205">
        <v>0</v>
      </c>
      <c r="L12" s="203">
        <v>34.21052631578947</v>
      </c>
      <c r="M12" s="207">
        <v>0</v>
      </c>
      <c r="N12" s="203">
        <v>47.368421052631575</v>
      </c>
      <c r="O12" s="203">
        <v>10.526315789473683</v>
      </c>
      <c r="P12" s="203">
        <v>21.052631578947366</v>
      </c>
      <c r="Q12" s="203">
        <v>7.894736842105264</v>
      </c>
      <c r="R12" s="203">
        <v>7.894736842105264</v>
      </c>
      <c r="S12" s="203">
        <v>7.894736842105264</v>
      </c>
      <c r="T12" s="206">
        <v>18.42105263157895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s="36" customFormat="1" ht="21.75" customHeight="1">
      <c r="A13" s="24" t="s">
        <v>20</v>
      </c>
      <c r="B13" s="201">
        <f>'2 Out of School Youth Part'!C13</f>
        <v>37</v>
      </c>
      <c r="C13" s="202">
        <v>51.35135135135135</v>
      </c>
      <c r="D13" s="203">
        <v>29.72972972972973</v>
      </c>
      <c r="E13" s="203">
        <v>18.91891891891892</v>
      </c>
      <c r="F13" s="204">
        <v>62.16216216216216</v>
      </c>
      <c r="G13" s="203">
        <v>32.432432432432435</v>
      </c>
      <c r="H13" s="205">
        <v>2.7027027027027026</v>
      </c>
      <c r="I13" s="203">
        <v>8.108108108108109</v>
      </c>
      <c r="J13" s="203">
        <v>10.81081081081081</v>
      </c>
      <c r="K13" s="205">
        <v>0</v>
      </c>
      <c r="L13" s="203">
        <v>78.37837837837837</v>
      </c>
      <c r="M13" s="207">
        <v>0</v>
      </c>
      <c r="N13" s="203">
        <v>16.216216216216218</v>
      </c>
      <c r="O13" s="205">
        <v>10.81081081081081</v>
      </c>
      <c r="P13" s="203">
        <v>18.91891891891892</v>
      </c>
      <c r="Q13" s="203">
        <v>0</v>
      </c>
      <c r="R13" s="203">
        <v>8.108108108108109</v>
      </c>
      <c r="S13" s="203">
        <v>24.324324324324326</v>
      </c>
      <c r="T13" s="206">
        <v>2.7027027027027026</v>
      </c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36" customFormat="1" ht="21.75" customHeight="1">
      <c r="A14" s="24" t="s">
        <v>21</v>
      </c>
      <c r="B14" s="201">
        <f>'2 Out of School Youth Part'!C14</f>
        <v>16</v>
      </c>
      <c r="C14" s="202">
        <v>25</v>
      </c>
      <c r="D14" s="203">
        <v>50</v>
      </c>
      <c r="E14" s="203">
        <v>25</v>
      </c>
      <c r="F14" s="204">
        <v>56.25</v>
      </c>
      <c r="G14" s="203">
        <v>37.5</v>
      </c>
      <c r="H14" s="203">
        <v>6.25</v>
      </c>
      <c r="I14" s="203">
        <v>12.5</v>
      </c>
      <c r="J14" s="203">
        <v>43.75</v>
      </c>
      <c r="K14" s="205">
        <v>0</v>
      </c>
      <c r="L14" s="203">
        <v>43.75</v>
      </c>
      <c r="M14" s="207">
        <v>0</v>
      </c>
      <c r="N14" s="203">
        <v>87.5</v>
      </c>
      <c r="O14" s="203">
        <v>0</v>
      </c>
      <c r="P14" s="203">
        <v>0</v>
      </c>
      <c r="Q14" s="203">
        <v>0</v>
      </c>
      <c r="R14" s="203">
        <v>12.5</v>
      </c>
      <c r="S14" s="203">
        <v>25</v>
      </c>
      <c r="T14" s="206">
        <v>0</v>
      </c>
      <c r="U14" s="34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36" customFormat="1" ht="21.75" customHeight="1">
      <c r="A15" s="24" t="s">
        <v>22</v>
      </c>
      <c r="B15" s="201">
        <f>'2 Out of School Youth Part'!C15</f>
        <v>215</v>
      </c>
      <c r="C15" s="202">
        <v>55.81395348837209</v>
      </c>
      <c r="D15" s="203">
        <v>25.58139534883721</v>
      </c>
      <c r="E15" s="203">
        <v>18.604651162790695</v>
      </c>
      <c r="F15" s="204">
        <v>59.53488372093023</v>
      </c>
      <c r="G15" s="203">
        <v>74.41860465116278</v>
      </c>
      <c r="H15" s="203">
        <v>13.488372093023257</v>
      </c>
      <c r="I15" s="203">
        <v>0.9302325581395349</v>
      </c>
      <c r="J15" s="203">
        <v>3.255813953488372</v>
      </c>
      <c r="K15" s="205">
        <v>0</v>
      </c>
      <c r="L15" s="203">
        <v>93.48837209302326</v>
      </c>
      <c r="M15" s="207">
        <v>0.46511627906976744</v>
      </c>
      <c r="N15" s="203">
        <v>79.53488372093022</v>
      </c>
      <c r="O15" s="203">
        <v>1.3953488372093021</v>
      </c>
      <c r="P15" s="203">
        <v>19.069767441860463</v>
      </c>
      <c r="Q15" s="203">
        <v>3.7209302325581395</v>
      </c>
      <c r="R15" s="203">
        <v>30.232558139534884</v>
      </c>
      <c r="S15" s="203">
        <v>13.023255813953488</v>
      </c>
      <c r="T15" s="206">
        <v>1.3953488372093021</v>
      </c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s="36" customFormat="1" ht="21.75" customHeight="1">
      <c r="A16" s="24" t="s">
        <v>23</v>
      </c>
      <c r="B16" s="201">
        <f>'2 Out of School Youth Part'!C16</f>
        <v>18</v>
      </c>
      <c r="C16" s="202">
        <v>38.888888888888886</v>
      </c>
      <c r="D16" s="203">
        <v>22.22222222222222</v>
      </c>
      <c r="E16" s="203">
        <v>38.888888888888886</v>
      </c>
      <c r="F16" s="204">
        <v>61.111111111111114</v>
      </c>
      <c r="G16" s="203">
        <v>77.77777777777777</v>
      </c>
      <c r="H16" s="203">
        <v>0</v>
      </c>
      <c r="I16" s="203">
        <v>5.555555555555555</v>
      </c>
      <c r="J16" s="203">
        <v>5.555555555555555</v>
      </c>
      <c r="K16" s="205">
        <v>0</v>
      </c>
      <c r="L16" s="203">
        <v>0</v>
      </c>
      <c r="M16" s="204">
        <v>0</v>
      </c>
      <c r="N16" s="203">
        <v>38.888888888888886</v>
      </c>
      <c r="O16" s="203">
        <v>0</v>
      </c>
      <c r="P16" s="203">
        <v>11.11111111111111</v>
      </c>
      <c r="Q16" s="205">
        <v>0</v>
      </c>
      <c r="R16" s="203">
        <v>0</v>
      </c>
      <c r="S16" s="203">
        <v>44.44444444444444</v>
      </c>
      <c r="T16" s="206">
        <v>61.111111111111114</v>
      </c>
      <c r="U16" s="34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s="36" customFormat="1" ht="21.75" customHeight="1">
      <c r="A17" s="24" t="s">
        <v>24</v>
      </c>
      <c r="B17" s="201">
        <f>'2 Out of School Youth Part'!C17</f>
        <v>13</v>
      </c>
      <c r="C17" s="202">
        <v>53.84615384615385</v>
      </c>
      <c r="D17" s="203">
        <v>23.076923076923077</v>
      </c>
      <c r="E17" s="203">
        <v>23.076923076923077</v>
      </c>
      <c r="F17" s="204">
        <v>46.15384615384615</v>
      </c>
      <c r="G17" s="203">
        <v>61.53846153846154</v>
      </c>
      <c r="H17" s="203">
        <v>0</v>
      </c>
      <c r="I17" s="203">
        <v>7.6923076923076925</v>
      </c>
      <c r="J17" s="203">
        <v>15.384615384615385</v>
      </c>
      <c r="K17" s="205">
        <v>0</v>
      </c>
      <c r="L17" s="203">
        <v>100</v>
      </c>
      <c r="M17" s="207">
        <v>0</v>
      </c>
      <c r="N17" s="203">
        <v>7.6923076923076925</v>
      </c>
      <c r="O17" s="203">
        <v>0</v>
      </c>
      <c r="P17" s="203">
        <v>30.76923076923077</v>
      </c>
      <c r="Q17" s="205">
        <v>0</v>
      </c>
      <c r="R17" s="203">
        <v>7.6923076923076925</v>
      </c>
      <c r="S17" s="203">
        <v>23.076923076923077</v>
      </c>
      <c r="T17" s="206">
        <v>7.6923076923076925</v>
      </c>
      <c r="U17" s="34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s="36" customFormat="1" ht="21.75" customHeight="1">
      <c r="A18" s="24" t="s">
        <v>25</v>
      </c>
      <c r="B18" s="201">
        <f>'2 Out of School Youth Part'!C18</f>
        <v>53</v>
      </c>
      <c r="C18" s="202">
        <v>35.84905660377358</v>
      </c>
      <c r="D18" s="203">
        <v>35.84905660377358</v>
      </c>
      <c r="E18" s="203">
        <v>28.30188679245283</v>
      </c>
      <c r="F18" s="204">
        <v>66.0377358490566</v>
      </c>
      <c r="G18" s="203">
        <v>41.50943396226415</v>
      </c>
      <c r="H18" s="203">
        <v>13.20754716981132</v>
      </c>
      <c r="I18" s="205">
        <v>0</v>
      </c>
      <c r="J18" s="203">
        <v>37.735849056603776</v>
      </c>
      <c r="K18" s="205">
        <v>0</v>
      </c>
      <c r="L18" s="203">
        <v>26.41509433962264</v>
      </c>
      <c r="M18" s="204">
        <v>0</v>
      </c>
      <c r="N18" s="203">
        <v>22.641509433962266</v>
      </c>
      <c r="O18" s="205">
        <v>3.7735849056603774</v>
      </c>
      <c r="P18" s="203">
        <v>13.20754716981132</v>
      </c>
      <c r="Q18" s="203">
        <v>1.8867924528301887</v>
      </c>
      <c r="R18" s="203">
        <v>0</v>
      </c>
      <c r="S18" s="203">
        <v>32.075471698113205</v>
      </c>
      <c r="T18" s="206">
        <v>7.547169811320755</v>
      </c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s="36" customFormat="1" ht="21.75" customHeight="1">
      <c r="A19" s="24" t="s">
        <v>89</v>
      </c>
      <c r="B19" s="201">
        <f>'2 Out of School Youth Part'!C19</f>
        <v>25</v>
      </c>
      <c r="C19" s="202">
        <v>32</v>
      </c>
      <c r="D19" s="203">
        <v>36</v>
      </c>
      <c r="E19" s="203">
        <v>32</v>
      </c>
      <c r="F19" s="204">
        <v>72</v>
      </c>
      <c r="G19" s="203">
        <v>40</v>
      </c>
      <c r="H19" s="203">
        <v>12</v>
      </c>
      <c r="I19" s="205">
        <v>0</v>
      </c>
      <c r="J19" s="203">
        <v>12</v>
      </c>
      <c r="K19" s="205">
        <v>0</v>
      </c>
      <c r="L19" s="203">
        <v>36</v>
      </c>
      <c r="M19" s="207">
        <v>0</v>
      </c>
      <c r="N19" s="203">
        <v>44</v>
      </c>
      <c r="O19" s="203">
        <v>4</v>
      </c>
      <c r="P19" s="203">
        <v>28</v>
      </c>
      <c r="Q19" s="203">
        <v>8</v>
      </c>
      <c r="R19" s="205">
        <v>56</v>
      </c>
      <c r="S19" s="203">
        <v>60</v>
      </c>
      <c r="T19" s="206">
        <v>0</v>
      </c>
      <c r="U19" s="34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s="36" customFormat="1" ht="21.75" customHeight="1">
      <c r="A20" s="24" t="s">
        <v>26</v>
      </c>
      <c r="B20" s="201">
        <f>'2 Out of School Youth Part'!C20</f>
        <v>39</v>
      </c>
      <c r="C20" s="202">
        <v>35.8974358974359</v>
      </c>
      <c r="D20" s="203">
        <v>51.28205128205128</v>
      </c>
      <c r="E20" s="203">
        <v>12.82051282051282</v>
      </c>
      <c r="F20" s="204">
        <v>58.97435897435898</v>
      </c>
      <c r="G20" s="203">
        <v>41.02564102564102</v>
      </c>
      <c r="H20" s="203">
        <v>15.384615384615385</v>
      </c>
      <c r="I20" s="203">
        <v>5.128205128205128</v>
      </c>
      <c r="J20" s="203">
        <v>15.384615384615385</v>
      </c>
      <c r="K20" s="205">
        <v>0</v>
      </c>
      <c r="L20" s="203">
        <v>97.43589743589745</v>
      </c>
      <c r="M20" s="204">
        <v>0</v>
      </c>
      <c r="N20" s="203">
        <v>79.48717948717949</v>
      </c>
      <c r="O20" s="203">
        <v>0</v>
      </c>
      <c r="P20" s="203">
        <v>5.128205128205128</v>
      </c>
      <c r="Q20" s="203">
        <v>0</v>
      </c>
      <c r="R20" s="203">
        <v>0</v>
      </c>
      <c r="S20" s="203">
        <v>0</v>
      </c>
      <c r="T20" s="206">
        <v>0</v>
      </c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36" customFormat="1" ht="21.75" customHeight="1" thickBot="1">
      <c r="A21" s="56" t="s">
        <v>40</v>
      </c>
      <c r="B21" s="208">
        <f>'2 Out of School Youth Part'!C21</f>
        <v>25</v>
      </c>
      <c r="C21" s="209">
        <v>64</v>
      </c>
      <c r="D21" s="210">
        <v>24</v>
      </c>
      <c r="E21" s="210">
        <v>12</v>
      </c>
      <c r="F21" s="211">
        <v>48</v>
      </c>
      <c r="G21" s="210">
        <v>12</v>
      </c>
      <c r="H21" s="210">
        <v>8</v>
      </c>
      <c r="I21" s="212">
        <v>0</v>
      </c>
      <c r="J21" s="210">
        <v>24</v>
      </c>
      <c r="K21" s="212">
        <v>0</v>
      </c>
      <c r="L21" s="210">
        <v>96</v>
      </c>
      <c r="M21" s="213">
        <v>0</v>
      </c>
      <c r="N21" s="210">
        <v>0</v>
      </c>
      <c r="O21" s="210">
        <v>8</v>
      </c>
      <c r="P21" s="210">
        <v>16</v>
      </c>
      <c r="Q21" s="210">
        <v>4</v>
      </c>
      <c r="R21" s="210">
        <v>0</v>
      </c>
      <c r="S21" s="212">
        <v>12</v>
      </c>
      <c r="T21" s="214">
        <v>36</v>
      </c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36" customFormat="1" ht="21.75" customHeight="1" thickBot="1">
      <c r="A22" s="215" t="s">
        <v>0</v>
      </c>
      <c r="B22" s="216">
        <f>SUM(B6:B21)</f>
        <v>879</v>
      </c>
      <c r="C22" s="217">
        <v>45.051194539249146</v>
      </c>
      <c r="D22" s="218">
        <v>34.58475540386803</v>
      </c>
      <c r="E22" s="218">
        <v>20.36405005688282</v>
      </c>
      <c r="F22" s="219">
        <v>60.29579067121729</v>
      </c>
      <c r="G22" s="218">
        <v>38.68031854379977</v>
      </c>
      <c r="H22" s="218">
        <v>20.591581342434583</v>
      </c>
      <c r="I22" s="218">
        <v>3.071672354948806</v>
      </c>
      <c r="J22" s="218">
        <v>17.519908987485778</v>
      </c>
      <c r="K22" s="220">
        <v>0</v>
      </c>
      <c r="L22" s="218">
        <v>68.71444823663253</v>
      </c>
      <c r="M22" s="219">
        <v>0.7963594994311718</v>
      </c>
      <c r="N22" s="218">
        <v>52.67349260523322</v>
      </c>
      <c r="O22" s="218">
        <v>4.664391353811149</v>
      </c>
      <c r="P22" s="218">
        <v>14.903299203640502</v>
      </c>
      <c r="Q22" s="218">
        <v>2.73037542662116</v>
      </c>
      <c r="R22" s="218">
        <v>12.969283276450513</v>
      </c>
      <c r="S22" s="218">
        <v>17.406143344709896</v>
      </c>
      <c r="T22" s="221">
        <v>6.939704209328783</v>
      </c>
      <c r="U22" s="34"/>
      <c r="V22" s="35"/>
      <c r="W22" s="70"/>
      <c r="X22" s="71"/>
      <c r="Y22" s="71"/>
      <c r="Z22" s="71"/>
      <c r="AA22" s="71"/>
      <c r="AB22" s="71"/>
      <c r="AC22" s="35"/>
      <c r="AD22" s="35"/>
      <c r="AE22" s="35"/>
      <c r="AF22" s="35"/>
      <c r="AG22" s="35"/>
    </row>
    <row r="23" ht="12.75">
      <c r="P23" s="193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Boucher, Joan (EOL)</cp:lastModifiedBy>
  <cp:lastPrinted>2018-12-04T20:17:00Z</cp:lastPrinted>
  <dcterms:created xsi:type="dcterms:W3CDTF">1998-10-15T18:42:20Z</dcterms:created>
  <dcterms:modified xsi:type="dcterms:W3CDTF">2019-02-28T17:40:49Z</dcterms:modified>
  <cp:category/>
  <cp:version/>
  <cp:contentType/>
  <cp:contentStatus/>
</cp:coreProperties>
</file>