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0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'1PartandTrng'!$A$1:$L$15</definedName>
    <definedName name="_xlnm.Print_Area" localSheetId="2">'2ExitsOutcomes'!$A$1:$M$15</definedName>
    <definedName name="_xlnm.Print_Area" localSheetId="3">'3Characteristics'!$A$1:$N$13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<sst xmlns="http://schemas.openxmlformats.org/spreadsheetml/2006/main" count="78" uniqueCount="57">
  <si>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</si>
  <si>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</si>
  <si>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</si>
  <si>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</si>
  <si>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</si>
  <si>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</si>
  <si>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</si>
  <si>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</si>
  <si>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</si>
  <si>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</si>
  <si>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</si>
  <si>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</si>
  <si>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</si>
  <si>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</si>
  <si>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</si>
  <si>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</si>
  <si>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</si>
  <si>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</si>
  <si>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</si>
  <si>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</si>
  <si>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</si>
  <si>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</si>
  <si>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</si>
  <si>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</si>
  <si>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</si>
  <si>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</si>
  <si>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</si>
  <si>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</si>
  <si>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</si>
  <si>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</si>
  <si>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</si>
  <si>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</si>
  <si>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YTD 
Actual Enrollments</t>
  </si>
  <si>
    <t>Math or
Reading 
Level &lt; 9.0</t>
  </si>
  <si>
    <t>OJT/ Apprentice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</si>
  <si>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</si>
  <si>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</si>
  <si>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</si>
  <si>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</si>
  <si>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</si>
  <si>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</si>
  <si>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</si>
  <si>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Brockton:  GE-NEA
04/01/2016 - 12/31/2017</t>
  </si>
  <si>
    <t>WORKFORCE AREA</t>
  </si>
  <si>
    <t>Hampden:  Job Driven NEG
07/01/2014 - 07/30/2018</t>
  </si>
  <si>
    <t>Brockton:  Garber
10/01/2017 - 09/30/2019</t>
  </si>
  <si>
    <t>MV:  Polartec
10/01/2017 - 09/30/2019</t>
  </si>
  <si>
    <t>NA</t>
  </si>
  <si>
    <t>Data Source:  Crystal Reports/MOSES Database</t>
  </si>
  <si>
    <t>Hampden: Hurricane
12/01/2017 - 11/30/2019</t>
  </si>
  <si>
    <t>FH:  Brayton Point
10/01/2017 - 06/30/2019</t>
  </si>
  <si>
    <t>Compiled by MassHire Department of Career Services</t>
  </si>
  <si>
    <t>Average
Placement
Wage</t>
  </si>
  <si>
    <t>MSW:  Retail Tech
07/01/2016 - 09/30/2018</t>
  </si>
  <si>
    <t>FY19 QUARTER ENDING DECEMBER 31, 2018</t>
  </si>
  <si>
    <t>North Shore:  Garelick
10/01/2018 - 09/30/2020</t>
  </si>
  <si>
    <t>Entered Employments include:  unsubsidized employment; military; and apprenticeship.   Exclusions: Exiters who leave the program for medical reasons, who are institutionalized are not counted in EE rate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</si>
</sst>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/>
      <protection/>
    </xf>
    <xf numFmtId="0" fontId="21" fillId="0" borderId="0" xfId="57" applyFont="1" applyFill="1" applyAlignment="1">
      <alignment/>
      <protection/>
    </xf>
    <xf numFmtId="0" fontId="22" fillId="0" borderId="0" xfId="57" applyFont="1" applyFill="1" applyBorder="1" applyAlignment="1">
      <alignment/>
      <protection/>
    </xf>
    <xf numFmtId="0" fontId="22" fillId="0" borderId="0" xfId="57" applyFont="1" applyFill="1" applyAlignment="1">
      <alignment/>
      <protection/>
    </xf>
    <xf numFmtId="0" fontId="28" fillId="0" borderId="10" xfId="57" applyFont="1" applyFill="1" applyBorder="1" applyAlignment="1">
      <alignment horizontal="center" wrapText="1"/>
      <protection/>
    </xf>
    <xf numFmtId="0" fontId="28" fillId="0" borderId="11" xfId="57" applyFont="1" applyFill="1" applyBorder="1" applyAlignment="1">
      <alignment horizontal="center" wrapText="1"/>
      <protection/>
    </xf>
    <xf numFmtId="0" fontId="28" fillId="0" borderId="12" xfId="57" applyFont="1" applyFill="1" applyBorder="1" applyAlignment="1">
      <alignment horizontal="center" wrapText="1"/>
      <protection/>
    </xf>
    <xf numFmtId="0" fontId="28" fillId="0" borderId="13" xfId="57" applyFont="1" applyFill="1" applyBorder="1" applyAlignment="1">
      <alignment horizontal="center" wrapText="1"/>
      <protection/>
    </xf>
    <xf numFmtId="0" fontId="28" fillId="0" borderId="14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wrapText="1"/>
      <protection/>
    </xf>
    <xf numFmtId="0" fontId="28" fillId="0" borderId="15" xfId="57" applyFont="1" applyFill="1" applyBorder="1" applyAlignment="1">
      <alignment vertical="center" wrapText="1"/>
      <protection/>
    </xf>
    <xf numFmtId="1" fontId="28" fillId="0" borderId="16" xfId="57" applyNumberFormat="1" applyFont="1" applyFill="1" applyBorder="1" applyAlignment="1">
      <alignment horizontal="center" vertical="center"/>
      <protection/>
    </xf>
    <xf numFmtId="1" fontId="28" fillId="0" borderId="17" xfId="57" applyNumberFormat="1" applyFont="1" applyFill="1" applyBorder="1" applyAlignment="1">
      <alignment horizontal="center" vertical="center"/>
      <protection/>
    </xf>
    <xf numFmtId="9" fontId="28" fillId="0" borderId="18" xfId="57" applyNumberFormat="1" applyFont="1" applyFill="1" applyBorder="1" applyAlignment="1">
      <alignment horizontal="center" vertical="center"/>
      <protection/>
    </xf>
    <xf numFmtId="3" fontId="28" fillId="0" borderId="17" xfId="57" applyNumberFormat="1" applyFont="1" applyFill="1" applyBorder="1" applyAlignment="1">
      <alignment horizontal="center" vertical="center"/>
      <protection/>
    </xf>
    <xf numFmtId="1" fontId="28" fillId="0" borderId="19" xfId="57" applyNumberFormat="1" applyFont="1" applyFill="1" applyBorder="1" applyAlignment="1">
      <alignment horizontal="center" vertical="center"/>
      <protection/>
    </xf>
    <xf numFmtId="1" fontId="28" fillId="0" borderId="20" xfId="57" applyNumberFormat="1" applyFont="1" applyFill="1" applyBorder="1" applyAlignment="1">
      <alignment horizontal="center" vertical="center"/>
      <protection/>
    </xf>
    <xf numFmtId="1" fontId="28" fillId="0" borderId="18" xfId="57" applyNumberFormat="1" applyFont="1" applyFill="1" applyBorder="1" applyAlignment="1">
      <alignment horizontal="center" vertical="center"/>
      <protection/>
    </xf>
    <xf numFmtId="3" fontId="22" fillId="0" borderId="0" xfId="57" applyNumberFormat="1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vertical="center"/>
      <protection/>
    </xf>
    <xf numFmtId="0" fontId="22" fillId="0" borderId="0" xfId="57" applyFont="1" applyFill="1" applyAlignment="1">
      <alignment vertical="center"/>
      <protection/>
    </xf>
    <xf numFmtId="1" fontId="28" fillId="0" borderId="21" xfId="57" applyNumberFormat="1" applyFont="1" applyFill="1" applyBorder="1" applyAlignment="1">
      <alignment horizontal="center" vertical="center"/>
      <protection/>
    </xf>
    <xf numFmtId="1" fontId="28" fillId="0" borderId="22" xfId="57" applyNumberFormat="1" applyFont="1" applyFill="1" applyBorder="1" applyAlignment="1">
      <alignment horizontal="center" vertical="center"/>
      <protection/>
    </xf>
    <xf numFmtId="1" fontId="28" fillId="0" borderId="23" xfId="57" applyNumberFormat="1" applyFont="1" applyFill="1" applyBorder="1" applyAlignment="1">
      <alignment horizontal="center" vertical="center"/>
      <protection/>
    </xf>
    <xf numFmtId="1" fontId="28" fillId="0" borderId="24" xfId="57" applyNumberFormat="1" applyFont="1" applyFill="1" applyBorder="1" applyAlignment="1">
      <alignment horizontal="center" vertical="center"/>
      <protection/>
    </xf>
    <xf numFmtId="1" fontId="28" fillId="0" borderId="25" xfId="57" applyNumberFormat="1" applyFont="1" applyFill="1" applyBorder="1" applyAlignment="1">
      <alignment horizontal="center" vertical="center"/>
      <protection/>
    </xf>
    <xf numFmtId="0" fontId="28" fillId="0" borderId="26" xfId="57" applyFont="1" applyFill="1" applyBorder="1" applyAlignment="1">
      <alignment vertical="center" wrapText="1"/>
      <protection/>
    </xf>
    <xf numFmtId="9" fontId="28" fillId="0" borderId="25" xfId="57" applyNumberFormat="1" applyFont="1" applyFill="1" applyBorder="1" applyAlignment="1">
      <alignment horizontal="center" vertical="center"/>
      <protection/>
    </xf>
    <xf numFmtId="3" fontId="28" fillId="0" borderId="22" xfId="57" applyNumberFormat="1" applyFont="1" applyFill="1" applyBorder="1" applyAlignment="1">
      <alignment horizontal="center" vertical="center"/>
      <protection/>
    </xf>
    <xf numFmtId="0" fontId="28" fillId="0" borderId="27" xfId="57" applyFont="1" applyFill="1" applyBorder="1" applyAlignment="1">
      <alignment vertical="center" wrapText="1"/>
      <protection/>
    </xf>
    <xf numFmtId="0" fontId="27" fillId="0" borderId="28" xfId="57" applyFont="1" applyFill="1" applyBorder="1" applyAlignment="1">
      <alignment vertical="center"/>
      <protection/>
    </xf>
    <xf numFmtId="3" fontId="27" fillId="0" borderId="29" xfId="57" applyNumberFormat="1" applyFont="1" applyFill="1" applyBorder="1" applyAlignment="1">
      <alignment horizontal="center" vertical="center"/>
      <protection/>
    </xf>
    <xf numFmtId="3" fontId="27" fillId="0" borderId="30" xfId="57" applyNumberFormat="1" applyFont="1" applyFill="1" applyBorder="1" applyAlignment="1">
      <alignment horizontal="center" vertical="center"/>
      <protection/>
    </xf>
    <xf numFmtId="9" fontId="27" fillId="0" borderId="31" xfId="57" applyNumberFormat="1" applyFont="1" applyFill="1" applyBorder="1" applyAlignment="1">
      <alignment horizontal="center" vertical="center"/>
      <protection/>
    </xf>
    <xf numFmtId="3" fontId="27" fillId="0" borderId="32" xfId="57" applyNumberFormat="1" applyFont="1" applyFill="1" applyBorder="1" applyAlignment="1">
      <alignment horizontal="center" vertical="center"/>
      <protection/>
    </xf>
    <xf numFmtId="3" fontId="27" fillId="0" borderId="33" xfId="57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1" fontId="28" fillId="0" borderId="34" xfId="0" applyNumberFormat="1" applyFont="1" applyFill="1" applyBorder="1" applyAlignment="1">
      <alignment horizontal="center"/>
    </xf>
    <xf numFmtId="166" fontId="28" fillId="0" borderId="35" xfId="0" applyNumberFormat="1" applyFont="1" applyFill="1" applyBorder="1" applyAlignment="1">
      <alignment horizontal="center" wrapText="1"/>
    </xf>
    <xf numFmtId="164" fontId="28" fillId="0" borderId="34" xfId="0" applyNumberFormat="1" applyFont="1" applyFill="1" applyBorder="1" applyAlignment="1">
      <alignment horizontal="center" wrapText="1"/>
    </xf>
    <xf numFmtId="1" fontId="28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9" fontId="28" fillId="0" borderId="36" xfId="0" applyNumberFormat="1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wrapText="1"/>
    </xf>
    <xf numFmtId="166" fontId="28" fillId="0" borderId="36" xfId="0" applyNumberFormat="1" applyFont="1" applyFill="1" applyBorder="1" applyAlignment="1">
      <alignment horizontal="center" wrapText="1"/>
    </xf>
    <xf numFmtId="164" fontId="28" fillId="0" borderId="37" xfId="0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vertical="center" wrapText="1"/>
    </xf>
    <xf numFmtId="3" fontId="28" fillId="0" borderId="27" xfId="0" applyNumberFormat="1" applyFont="1" applyFill="1" applyBorder="1" applyAlignment="1">
      <alignment horizontal="right" vertical="center" wrapText="1" indent="2"/>
    </xf>
    <xf numFmtId="1" fontId="28" fillId="0" borderId="16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9" fontId="28" fillId="0" borderId="18" xfId="0" applyNumberFormat="1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1" fontId="28" fillId="0" borderId="20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9" fontId="28" fillId="0" borderId="17" xfId="0" applyNumberFormat="1" applyFont="1" applyFill="1" applyBorder="1" applyAlignment="1">
      <alignment horizontal="center" vertical="center"/>
    </xf>
    <xf numFmtId="166" fontId="28" fillId="0" borderId="25" xfId="0" applyNumberFormat="1" applyFont="1" applyFill="1" applyBorder="1" applyAlignment="1">
      <alignment horizontal="center" vertical="center"/>
    </xf>
    <xf numFmtId="186" fontId="28" fillId="0" borderId="3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" fontId="28" fillId="0" borderId="21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9" fontId="28" fillId="0" borderId="38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horizontal="right" vertical="center" wrapText="1" indent="2"/>
    </xf>
    <xf numFmtId="3" fontId="27" fillId="0" borderId="29" xfId="0" applyNumberFormat="1" applyFont="1" applyFill="1" applyBorder="1" applyAlignment="1">
      <alignment horizontal="center" vertical="center"/>
    </xf>
    <xf numFmtId="9" fontId="27" fillId="0" borderId="31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9" fontId="28" fillId="0" borderId="29" xfId="0" applyNumberFormat="1" applyFont="1" applyFill="1" applyBorder="1" applyAlignment="1">
      <alignment horizontal="center" vertical="center"/>
    </xf>
    <xf numFmtId="166" fontId="27" fillId="0" borderId="33" xfId="0" applyNumberFormat="1" applyFont="1" applyFill="1" applyBorder="1" applyAlignment="1">
      <alignment horizontal="center" vertical="center"/>
    </xf>
    <xf numFmtId="186" fontId="27" fillId="0" borderId="3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Alignment="1">
      <alignment horizontal="center"/>
    </xf>
    <xf numFmtId="9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39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42" xfId="0" applyFont="1" applyFill="1" applyBorder="1" applyAlignment="1">
      <alignment vertical="center" wrapText="1"/>
    </xf>
    <xf numFmtId="186" fontId="22" fillId="33" borderId="22" xfId="60" applyNumberFormat="1" applyFont="1" applyFill="1" applyBorder="1" applyAlignment="1">
      <alignment horizontal="center" vertical="center"/>
    </xf>
    <xf numFmtId="186" fontId="22" fillId="0" borderId="23" xfId="60" applyNumberFormat="1" applyFont="1" applyFill="1" applyBorder="1" applyAlignment="1">
      <alignment horizontal="center" vertical="center"/>
    </xf>
    <xf numFmtId="186" fontId="22" fillId="0" borderId="25" xfId="6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186" fontId="22" fillId="33" borderId="22" xfId="0" applyNumberFormat="1" applyFont="1" applyFill="1" applyBorder="1" applyAlignment="1">
      <alignment horizontal="center" vertical="center"/>
    </xf>
    <xf numFmtId="186" fontId="22" fillId="33" borderId="23" xfId="0" applyNumberFormat="1" applyFont="1" applyFill="1" applyBorder="1" applyAlignment="1">
      <alignment horizontal="center" vertical="center"/>
    </xf>
    <xf numFmtId="186" fontId="22" fillId="33" borderId="25" xfId="0" applyNumberFormat="1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3" xfId="0" applyFont="1" applyFill="1" applyBorder="1" applyAlignment="1">
      <alignment vertical="center" wrapText="1"/>
    </xf>
    <xf numFmtId="186" fontId="22" fillId="33" borderId="39" xfId="60" applyNumberFormat="1" applyFont="1" applyFill="1" applyBorder="1" applyAlignment="1">
      <alignment horizontal="center" vertical="center"/>
    </xf>
    <xf numFmtId="186" fontId="22" fillId="0" borderId="40" xfId="60" applyNumberFormat="1" applyFont="1" applyFill="1" applyBorder="1" applyAlignment="1">
      <alignment horizontal="center" vertical="center"/>
    </xf>
    <xf numFmtId="186" fontId="22" fillId="0" borderId="41" xfId="6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44" xfId="57" applyFont="1" applyFill="1" applyBorder="1" applyAlignment="1">
      <alignment horizontal="left" vertical="center" wrapText="1"/>
      <protection/>
    </xf>
    <xf numFmtId="0" fontId="28" fillId="0" borderId="0" xfId="57" applyFont="1" applyFill="1" applyBorder="1" applyAlignment="1">
      <alignment horizontal="left" vertical="center" wrapText="1"/>
      <protection/>
    </xf>
    <xf numFmtId="0" fontId="26" fillId="0" borderId="45" xfId="57" applyFont="1" applyFill="1" applyBorder="1" applyAlignment="1">
      <alignment horizontal="center" vertical="center" wrapText="1"/>
      <protection/>
    </xf>
    <xf numFmtId="0" fontId="26" fillId="0" borderId="44" xfId="57" applyFont="1" applyFill="1" applyBorder="1" applyAlignment="1">
      <alignment horizontal="center" vertical="center" wrapText="1"/>
      <protection/>
    </xf>
    <xf numFmtId="0" fontId="26" fillId="0" borderId="46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2" xfId="57" applyFont="1" applyFill="1" applyBorder="1" applyAlignment="1">
      <alignment horizontal="center" vertical="center"/>
      <protection/>
    </xf>
    <xf numFmtId="0" fontId="28" fillId="0" borderId="35" xfId="57" applyFont="1" applyFill="1" applyBorder="1" applyAlignment="1">
      <alignment horizontal="center" wrapText="1"/>
      <protection/>
    </xf>
    <xf numFmtId="0" fontId="28" fillId="0" borderId="47" xfId="57" applyFont="1" applyFill="1" applyBorder="1" applyAlignment="1">
      <alignment horizontal="center" wrapText="1"/>
      <protection/>
    </xf>
    <xf numFmtId="0" fontId="28" fillId="0" borderId="48" xfId="57" applyFont="1" applyFill="1" applyBorder="1" applyAlignment="1">
      <alignment horizontal="center" wrapText="1"/>
      <protection/>
    </xf>
    <xf numFmtId="0" fontId="26" fillId="0" borderId="49" xfId="57" applyFont="1" applyFill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36" xfId="57" applyFont="1" applyBorder="1" applyAlignment="1">
      <alignment horizontal="center" vertical="center" wrapText="1"/>
      <protection/>
    </xf>
    <xf numFmtId="0" fontId="27" fillId="0" borderId="50" xfId="57" applyFont="1" applyFill="1" applyBorder="1" applyAlignment="1">
      <alignment horizontal="center" vertical="center" wrapText="1"/>
      <protection/>
    </xf>
    <xf numFmtId="0" fontId="27" fillId="0" borderId="51" xfId="57" applyFont="1" applyBorder="1" applyAlignment="1">
      <alignment horizontal="center" vertical="center"/>
      <protection/>
    </xf>
    <xf numFmtId="166" fontId="26" fillId="0" borderId="45" xfId="0" applyNumberFormat="1" applyFont="1" applyFill="1" applyBorder="1" applyAlignment="1">
      <alignment horizontal="center" vertical="center" wrapText="1"/>
    </xf>
    <xf numFmtId="166" fontId="26" fillId="0" borderId="44" xfId="0" applyNumberFormat="1" applyFont="1" applyFill="1" applyBorder="1" applyAlignment="1">
      <alignment horizontal="center" vertical="center" wrapText="1"/>
    </xf>
    <xf numFmtId="166" fontId="26" fillId="0" borderId="46" xfId="0" applyNumberFormat="1" applyFont="1" applyFill="1" applyBorder="1" applyAlignment="1">
      <alignment horizontal="center" vertical="center" wrapText="1"/>
    </xf>
    <xf numFmtId="166" fontId="26" fillId="0" borderId="49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36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8" fillId="0" borderId="44" xfId="0" applyFont="1" applyFill="1" applyBorder="1" applyAlignment="1">
      <alignment wrapText="1"/>
    </xf>
    <xf numFmtId="0" fontId="22" fillId="0" borderId="44" xfId="0" applyFont="1" applyBorder="1" applyAlignment="1">
      <alignment wrapText="1"/>
    </xf>
    <xf numFmtId="0" fontId="28" fillId="0" borderId="35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1" fontId="28" fillId="0" borderId="35" xfId="0" applyNumberFormat="1" applyFont="1" applyFill="1" applyBorder="1" applyAlignment="1">
      <alignment horizontal="center"/>
    </xf>
    <xf numFmtId="1" fontId="28" fillId="0" borderId="47" xfId="0" applyNumberFormat="1" applyFont="1" applyFill="1" applyBorder="1" applyAlignment="1">
      <alignment horizontal="center"/>
    </xf>
    <xf numFmtId="1" fontId="28" fillId="0" borderId="48" xfId="0" applyNumberFormat="1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8" fillId="0" borderId="50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6" fillId="0" borderId="4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2.7109375" style="5" customWidth="1"/>
    <col min="2" max="2" width="64.140625" style="5" customWidth="1"/>
    <col min="3" max="3" width="26.7109375" style="5" customWidth="1"/>
    <col min="4" max="4" width="16.57421875" style="1" customWidth="1"/>
    <col min="5" max="5" width="21.421875" style="1" customWidth="1"/>
    <col min="6" max="6" width="11.57421875" style="1" customWidth="1"/>
    <col min="7" max="7" width="10.421875" style="1" customWidth="1"/>
    <col min="8" max="9" width="9.140625" style="1" customWidth="1"/>
    <col min="10" max="10" width="11.00390625" style="1" customWidth="1"/>
    <col min="11" max="16384" width="9.140625" style="1" customWidth="1"/>
  </cols>
  <sheetData>
    <row r="1" spans="1:3" ht="41.25" customHeight="1">
      <c r="A1" s="119"/>
      <c r="B1" s="119"/>
      <c r="C1" s="119"/>
    </row>
    <row r="2" spans="1:3" ht="18.75" customHeight="1">
      <c r="A2" s="120"/>
      <c r="B2" s="120"/>
      <c r="C2" s="120"/>
    </row>
    <row r="3" spans="1:3" ht="18.75" customHeight="1">
      <c r="A3" s="120" t="s">
        <v>35</v>
      </c>
      <c r="B3" s="120"/>
      <c r="C3" s="120"/>
    </row>
    <row r="4" spans="1:3" ht="9" customHeight="1">
      <c r="A4" s="120"/>
      <c r="B4" s="120"/>
      <c r="C4" s="120"/>
    </row>
    <row r="5" spans="1:3" ht="15.75" customHeight="1">
      <c r="A5" s="120" t="s">
        <v>54</v>
      </c>
      <c r="B5" s="120"/>
      <c r="C5" s="120"/>
    </row>
    <row r="6" spans="1:3" ht="15.75" customHeight="1">
      <c r="A6" s="2"/>
      <c r="B6" s="2"/>
      <c r="C6" s="2"/>
    </row>
    <row r="7" spans="1:3" ht="18.75">
      <c r="A7" s="121"/>
      <c r="B7" s="121"/>
      <c r="C7" s="121"/>
    </row>
    <row r="8" spans="1:3" ht="18.75">
      <c r="A8" s="3"/>
      <c r="B8" s="3"/>
      <c r="C8" s="3"/>
    </row>
    <row r="9" spans="1:15" ht="18.75">
      <c r="A9" s="120" t="s">
        <v>21</v>
      </c>
      <c r="B9" s="120"/>
      <c r="C9" s="120"/>
      <c r="N9" s="4"/>
      <c r="O9" s="4"/>
    </row>
    <row r="10" spans="1:3" ht="18.75">
      <c r="A10" s="3"/>
      <c r="B10" s="3"/>
      <c r="C10" s="3"/>
    </row>
    <row r="11" spans="2:3" ht="18.75">
      <c r="B11" s="6" t="s">
        <v>36</v>
      </c>
      <c r="C11" s="7"/>
    </row>
    <row r="12" spans="1:3" ht="18.75">
      <c r="A12" s="3"/>
      <c r="B12" s="7"/>
      <c r="C12" s="3"/>
    </row>
    <row r="13" spans="2:3" ht="18.75">
      <c r="B13" s="6"/>
      <c r="C13" s="6"/>
    </row>
    <row r="14" spans="1:3" ht="18.75">
      <c r="A14" s="8"/>
      <c r="B14" s="6" t="s">
        <v>37</v>
      </c>
      <c r="C14" s="3"/>
    </row>
    <row r="15" ht="18.75">
      <c r="C15" s="6"/>
    </row>
    <row r="16" spans="1:3" ht="18.75">
      <c r="A16" s="2"/>
      <c r="C16" s="3"/>
    </row>
    <row r="17" spans="2:3" ht="18.75">
      <c r="B17" s="6" t="s">
        <v>38</v>
      </c>
      <c r="C17" s="6"/>
    </row>
    <row r="18" spans="1:3" ht="18.75">
      <c r="A18" s="2"/>
      <c r="C18" s="3"/>
    </row>
    <row r="19" ht="18.75">
      <c r="C19" s="6"/>
    </row>
    <row r="20" spans="1:3" ht="15.75">
      <c r="A20" s="9"/>
      <c r="B20" s="9"/>
      <c r="C20" s="9"/>
    </row>
    <row r="21" spans="1:3" ht="15.75">
      <c r="A21" s="9"/>
      <c r="B21" s="9"/>
      <c r="C21" s="9"/>
    </row>
    <row r="22" spans="1:3" ht="15.75">
      <c r="A22" s="9"/>
      <c r="B22" s="9"/>
      <c r="C22" s="9"/>
    </row>
    <row r="23" spans="1:3" ht="15.75">
      <c r="A23" s="9"/>
      <c r="B23" s="9"/>
      <c r="C23" s="9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s="12" customFormat="1" ht="12.75" customHeight="1">
      <c r="A26" s="11"/>
      <c r="B26" s="10"/>
      <c r="C26" s="10"/>
    </row>
    <row r="27" spans="1:3" s="12" customFormat="1" ht="21.75" customHeight="1">
      <c r="A27" s="10" t="s">
        <v>48</v>
      </c>
      <c r="B27" s="10"/>
      <c r="C27" s="10"/>
    </row>
    <row r="28" spans="1:4" ht="12.75" customHeight="1">
      <c r="A28" s="10" t="s">
        <v>51</v>
      </c>
      <c r="B28" s="10"/>
      <c r="C28" s="13"/>
      <c r="D28" s="10"/>
    </row>
    <row r="29" spans="2:4" ht="12.75">
      <c r="B29" s="10"/>
      <c r="C29" s="10"/>
      <c r="D29" s="12"/>
    </row>
    <row r="30" spans="1:3" ht="12.75">
      <c r="A30" s="1"/>
      <c r="B30" s="1"/>
      <c r="C30" s="1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27.140625" style="18" customWidth="1"/>
    <col min="2" max="5" width="8.140625" style="18" customWidth="1"/>
    <col min="6" max="7" width="9.140625" style="18" customWidth="1"/>
    <col min="8" max="8" width="8.57421875" style="18" customWidth="1"/>
    <col min="9" max="9" width="8.28125" style="18" customWidth="1"/>
    <col min="10" max="10" width="7.7109375" style="18" customWidth="1"/>
    <col min="11" max="11" width="11.421875" style="18" customWidth="1"/>
    <col min="12" max="12" width="8.00390625" style="18" customWidth="1"/>
    <col min="13" max="13" width="9.8515625" style="18" customWidth="1"/>
    <col min="14" max="16384" width="9.140625" style="18" customWidth="1"/>
  </cols>
  <sheetData>
    <row r="1" spans="1:14" s="16" customFormat="1" ht="18.75" customHeight="1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4"/>
      <c r="N1" s="15"/>
    </row>
    <row r="2" spans="1:14" s="16" customFormat="1" ht="15.75">
      <c r="A2" s="133" t="s">
        <v>54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4"/>
      <c r="N2" s="15"/>
    </row>
    <row r="3" spans="1:14" s="16" customFormat="1" ht="35.25" customHeight="1" thickBot="1">
      <c r="A3" s="127" t="s">
        <v>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4"/>
      <c r="N3" s="15"/>
    </row>
    <row r="4" spans="1:14" ht="15">
      <c r="A4" s="136" t="s">
        <v>43</v>
      </c>
      <c r="B4" s="130" t="s">
        <v>31</v>
      </c>
      <c r="C4" s="131"/>
      <c r="D4" s="132"/>
      <c r="E4" s="130" t="s">
        <v>3</v>
      </c>
      <c r="F4" s="131"/>
      <c r="G4" s="132"/>
      <c r="H4" s="130" t="s">
        <v>29</v>
      </c>
      <c r="I4" s="131"/>
      <c r="J4" s="131"/>
      <c r="K4" s="131"/>
      <c r="L4" s="132"/>
      <c r="M4" s="17"/>
      <c r="N4" s="17"/>
    </row>
    <row r="5" spans="1:14" ht="30.75" thickBot="1">
      <c r="A5" s="137"/>
      <c r="B5" s="19" t="s">
        <v>14</v>
      </c>
      <c r="C5" s="20" t="s">
        <v>2</v>
      </c>
      <c r="D5" s="21" t="s">
        <v>1</v>
      </c>
      <c r="E5" s="20" t="s">
        <v>14</v>
      </c>
      <c r="F5" s="20" t="s">
        <v>2</v>
      </c>
      <c r="G5" s="21" t="s">
        <v>1</v>
      </c>
      <c r="H5" s="20" t="s">
        <v>5</v>
      </c>
      <c r="I5" s="22" t="s">
        <v>4</v>
      </c>
      <c r="J5" s="20" t="s">
        <v>6</v>
      </c>
      <c r="K5" s="20" t="s">
        <v>34</v>
      </c>
      <c r="L5" s="23" t="s">
        <v>15</v>
      </c>
      <c r="M5" s="24"/>
      <c r="N5" s="17"/>
    </row>
    <row r="6" spans="1:14" s="35" customFormat="1" ht="30">
      <c r="A6" s="25" t="s">
        <v>50</v>
      </c>
      <c r="B6" s="26">
        <v>68</v>
      </c>
      <c r="C6" s="27">
        <v>93</v>
      </c>
      <c r="D6" s="28">
        <f aca="true" t="shared" si="0" ref="D6:D14">(C6/B6)</f>
        <v>1.3676470588235294</v>
      </c>
      <c r="E6" s="27" t="s">
        <v>47</v>
      </c>
      <c r="F6" s="29">
        <v>42</v>
      </c>
      <c r="G6" s="28" t="s">
        <v>47</v>
      </c>
      <c r="H6" s="26">
        <v>3</v>
      </c>
      <c r="I6" s="30">
        <v>0</v>
      </c>
      <c r="J6" s="27">
        <v>41</v>
      </c>
      <c r="K6" s="31">
        <v>0</v>
      </c>
      <c r="L6" s="32">
        <v>0</v>
      </c>
      <c r="M6" s="33"/>
      <c r="N6" s="34"/>
    </row>
    <row r="7" spans="1:13" ht="30">
      <c r="A7" s="25" t="s">
        <v>49</v>
      </c>
      <c r="B7" s="26">
        <v>300</v>
      </c>
      <c r="C7" s="27">
        <v>338</v>
      </c>
      <c r="D7" s="28">
        <f t="shared" si="0"/>
        <v>1.1266666666666667</v>
      </c>
      <c r="E7" s="27">
        <v>100</v>
      </c>
      <c r="F7" s="29">
        <v>109</v>
      </c>
      <c r="G7" s="28">
        <f>+F7/E7</f>
        <v>1.09</v>
      </c>
      <c r="H7" s="26">
        <v>1</v>
      </c>
      <c r="I7" s="30">
        <v>85</v>
      </c>
      <c r="J7" s="27">
        <v>18</v>
      </c>
      <c r="K7" s="31">
        <v>1</v>
      </c>
      <c r="L7" s="32">
        <v>7</v>
      </c>
      <c r="M7" s="17"/>
    </row>
    <row r="8" spans="1:14" s="35" customFormat="1" ht="30">
      <c r="A8" s="25" t="s">
        <v>45</v>
      </c>
      <c r="B8" s="26">
        <v>70</v>
      </c>
      <c r="C8" s="27">
        <v>82</v>
      </c>
      <c r="D8" s="28">
        <f t="shared" si="0"/>
        <v>1.1714285714285715</v>
      </c>
      <c r="E8" s="27">
        <v>22</v>
      </c>
      <c r="F8" s="29">
        <v>26</v>
      </c>
      <c r="G8" s="28">
        <f>+F8/E8</f>
        <v>1.1818181818181819</v>
      </c>
      <c r="H8" s="26">
        <v>0</v>
      </c>
      <c r="I8" s="30">
        <v>15</v>
      </c>
      <c r="J8" s="27">
        <v>11</v>
      </c>
      <c r="K8" s="31">
        <v>0</v>
      </c>
      <c r="L8" s="32">
        <v>0</v>
      </c>
      <c r="M8" s="33"/>
      <c r="N8" s="34"/>
    </row>
    <row r="9" spans="1:14" s="35" customFormat="1" ht="30" customHeight="1">
      <c r="A9" s="25" t="s">
        <v>55</v>
      </c>
      <c r="B9" s="26">
        <v>130</v>
      </c>
      <c r="C9" s="27">
        <v>4</v>
      </c>
      <c r="D9" s="28">
        <f t="shared" si="0"/>
        <v>0.03076923076923077</v>
      </c>
      <c r="E9" s="27">
        <v>50</v>
      </c>
      <c r="F9" s="29">
        <v>2</v>
      </c>
      <c r="G9" s="28">
        <f>+F9/E9</f>
        <v>0.04</v>
      </c>
      <c r="H9" s="26">
        <v>0</v>
      </c>
      <c r="I9" s="30">
        <v>0</v>
      </c>
      <c r="J9" s="27">
        <v>2</v>
      </c>
      <c r="K9" s="31">
        <v>0</v>
      </c>
      <c r="L9" s="32">
        <v>0</v>
      </c>
      <c r="M9" s="33"/>
      <c r="N9" s="34"/>
    </row>
    <row r="10" spans="1:13" ht="30">
      <c r="A10" s="25" t="s">
        <v>42</v>
      </c>
      <c r="B10" s="26">
        <v>155</v>
      </c>
      <c r="C10" s="27">
        <v>129</v>
      </c>
      <c r="D10" s="28">
        <f t="shared" si="0"/>
        <v>0.832258064516129</v>
      </c>
      <c r="E10" s="27">
        <v>40</v>
      </c>
      <c r="F10" s="29">
        <v>62</v>
      </c>
      <c r="G10" s="28">
        <f>+F10/E10</f>
        <v>1.55</v>
      </c>
      <c r="H10" s="26">
        <v>5</v>
      </c>
      <c r="I10" s="30">
        <v>3</v>
      </c>
      <c r="J10" s="27">
        <v>59</v>
      </c>
      <c r="K10" s="31">
        <v>0</v>
      </c>
      <c r="L10" s="32">
        <v>0</v>
      </c>
      <c r="M10" s="17"/>
    </row>
    <row r="11" spans="1:14" s="35" customFormat="1" ht="30">
      <c r="A11" s="25" t="s">
        <v>44</v>
      </c>
      <c r="B11" s="36">
        <v>288</v>
      </c>
      <c r="C11" s="37">
        <v>306</v>
      </c>
      <c r="D11" s="28">
        <f t="shared" si="0"/>
        <v>1.0625</v>
      </c>
      <c r="E11" s="27">
        <v>169</v>
      </c>
      <c r="F11" s="29">
        <v>303</v>
      </c>
      <c r="G11" s="28">
        <f>+F11/E11</f>
        <v>1.7928994082840237</v>
      </c>
      <c r="H11" s="36">
        <v>0</v>
      </c>
      <c r="I11" s="38">
        <v>0</v>
      </c>
      <c r="J11" s="37">
        <v>192</v>
      </c>
      <c r="K11" s="39">
        <v>138</v>
      </c>
      <c r="L11" s="40">
        <v>0</v>
      </c>
      <c r="M11" s="33"/>
      <c r="N11" s="34"/>
    </row>
    <row r="12" spans="1:14" s="35" customFormat="1" ht="30">
      <c r="A12" s="41" t="s">
        <v>46</v>
      </c>
      <c r="B12" s="27">
        <v>150</v>
      </c>
      <c r="C12" s="39">
        <v>161</v>
      </c>
      <c r="D12" s="42">
        <f t="shared" si="0"/>
        <v>1.0733333333333333</v>
      </c>
      <c r="E12" s="37" t="s">
        <v>47</v>
      </c>
      <c r="F12" s="43">
        <v>126</v>
      </c>
      <c r="G12" s="28" t="s">
        <v>47</v>
      </c>
      <c r="H12" s="37">
        <v>20</v>
      </c>
      <c r="I12" s="38">
        <v>55</v>
      </c>
      <c r="J12" s="38">
        <v>107</v>
      </c>
      <c r="K12" s="39">
        <v>0</v>
      </c>
      <c r="L12" s="40">
        <v>0</v>
      </c>
      <c r="M12" s="33"/>
      <c r="N12" s="34"/>
    </row>
    <row r="13" spans="1:14" s="35" customFormat="1" ht="30.75" thickBot="1">
      <c r="A13" s="44" t="s">
        <v>53</v>
      </c>
      <c r="B13" s="27">
        <v>400</v>
      </c>
      <c r="C13" s="39">
        <v>263</v>
      </c>
      <c r="D13" s="42">
        <f t="shared" si="0"/>
        <v>0.6575</v>
      </c>
      <c r="E13" s="37">
        <v>122</v>
      </c>
      <c r="F13" s="43">
        <v>116</v>
      </c>
      <c r="G13" s="28">
        <f>+F13/E13</f>
        <v>0.9508196721311475</v>
      </c>
      <c r="H13" s="37">
        <v>0</v>
      </c>
      <c r="I13" s="38">
        <v>0</v>
      </c>
      <c r="J13" s="38">
        <v>116</v>
      </c>
      <c r="K13" s="39">
        <v>0</v>
      </c>
      <c r="L13" s="40">
        <v>1</v>
      </c>
      <c r="M13" s="33"/>
      <c r="N13" s="34"/>
    </row>
    <row r="14" spans="1:14" s="35" customFormat="1" ht="15.75" thickBot="1">
      <c r="A14" s="45" t="s">
        <v>0</v>
      </c>
      <c r="B14" s="46">
        <f>SUM(B6:B13)</f>
        <v>1561</v>
      </c>
      <c r="C14" s="47">
        <f>SUM(C6:C13)</f>
        <v>1376</v>
      </c>
      <c r="D14" s="48">
        <f t="shared" si="0"/>
        <v>0.8814862267777066</v>
      </c>
      <c r="E14" s="46">
        <f>SUM(E10:E13)</f>
        <v>331</v>
      </c>
      <c r="F14" s="47">
        <f>SUM(F6:F13)</f>
        <v>786</v>
      </c>
      <c r="G14" s="48">
        <f>+F14/E14</f>
        <v>2.3746223564954683</v>
      </c>
      <c r="H14" s="46">
        <f>SUM(H6:H13)</f>
        <v>29</v>
      </c>
      <c r="I14" s="49">
        <f>SUM(I6:I13)</f>
        <v>158</v>
      </c>
      <c r="J14" s="47">
        <f>SUM(J6:J13)</f>
        <v>546</v>
      </c>
      <c r="K14" s="49">
        <f>SUM(K6:K13)</f>
        <v>139</v>
      </c>
      <c r="L14" s="50">
        <f>SUM(L6:L13)</f>
        <v>8</v>
      </c>
      <c r="M14" s="33"/>
      <c r="N14" s="34"/>
    </row>
    <row r="15" spans="1:14" s="35" customFormat="1" ht="15">
      <c r="A15" s="122" t="s">
        <v>30</v>
      </c>
      <c r="B15" s="122"/>
      <c r="C15" s="122"/>
      <c r="D15" s="122"/>
      <c r="E15" s="122"/>
      <c r="F15" s="122"/>
      <c r="G15" s="122"/>
      <c r="H15" s="122"/>
      <c r="I15" s="123"/>
      <c r="J15" s="122"/>
      <c r="K15" s="122"/>
      <c r="L15" s="122"/>
      <c r="M15" s="33"/>
      <c r="N15" s="34"/>
    </row>
    <row r="16" spans="1:14" s="35" customFormat="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3"/>
      <c r="N16" s="34"/>
    </row>
    <row r="17" ht="12.75">
      <c r="M17" s="33"/>
    </row>
    <row r="18" ht="12.75">
      <c r="M18" s="17"/>
    </row>
    <row r="20" ht="15.75" customHeight="1"/>
  </sheetData>
  <sheetProtection/>
  <mergeCells count="8">
    <mergeCell ref="A15:L15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6.7109375" style="51" customWidth="1"/>
    <col min="2" max="2" width="11.00390625" style="51" customWidth="1"/>
    <col min="3" max="3" width="7.421875" style="93" customWidth="1"/>
    <col min="4" max="4" width="7.28125" style="51" customWidth="1"/>
    <col min="5" max="5" width="8.57421875" style="94" bestFit="1" customWidth="1"/>
    <col min="6" max="6" width="7.57421875" style="95" customWidth="1"/>
    <col min="7" max="7" width="7.8515625" style="95" customWidth="1"/>
    <col min="8" max="8" width="8.57421875" style="51" bestFit="1" customWidth="1"/>
    <col min="9" max="9" width="10.7109375" style="51" customWidth="1"/>
    <col min="10" max="10" width="8.421875" style="51" customWidth="1"/>
    <col min="11" max="11" width="9.28125" style="51" customWidth="1"/>
    <col min="12" max="12" width="11.421875" style="51" customWidth="1"/>
    <col min="13" max="13" width="11.7109375" style="96" customWidth="1"/>
    <col min="14" max="14" width="8.57421875" style="51" customWidth="1"/>
    <col min="15" max="15" width="9.7109375" style="88" customWidth="1"/>
    <col min="16" max="16384" width="9.140625" style="51" customWidth="1"/>
  </cols>
  <sheetData>
    <row r="1" spans="1:15" ht="15.75">
      <c r="A1" s="138" t="str">
        <f>+1PartandTrng!A1</f>
        <v>TAB 8 - NATIONAL DISLOCATED WORKER GRANTS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51"/>
    </row>
    <row r="2" spans="1:15" ht="15.75">
      <c r="A2" s="141" t="str">
        <f>1PartandTrng!$A$2</f>
        <v>FY19 QUARTER ENDING DECEMBER 31, 2018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51"/>
    </row>
    <row r="3" spans="1:15" ht="24.75" customHeight="1" thickBot="1">
      <c r="A3" s="144" t="s">
        <v>40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O3" s="51"/>
    </row>
    <row r="4" spans="1:15" ht="45">
      <c r="A4" s="157" t="s">
        <v>43</v>
      </c>
      <c r="B4" s="159" t="s">
        <v>32</v>
      </c>
      <c r="C4" s="156" t="s">
        <v>18</v>
      </c>
      <c r="D4" s="156"/>
      <c r="E4" s="152"/>
      <c r="F4" s="153" t="s">
        <v>19</v>
      </c>
      <c r="G4" s="154"/>
      <c r="H4" s="155"/>
      <c r="I4" s="52" t="s">
        <v>8</v>
      </c>
      <c r="J4" s="151" t="s">
        <v>20</v>
      </c>
      <c r="K4" s="152"/>
      <c r="L4" s="53" t="s">
        <v>52</v>
      </c>
      <c r="M4" s="54" t="s">
        <v>24</v>
      </c>
      <c r="O4" s="51"/>
    </row>
    <row r="5" spans="1:15" ht="30">
      <c r="A5" s="158"/>
      <c r="B5" s="160"/>
      <c r="C5" s="55" t="s">
        <v>14</v>
      </c>
      <c r="D5" s="56" t="s">
        <v>2</v>
      </c>
      <c r="E5" s="57" t="s">
        <v>7</v>
      </c>
      <c r="F5" s="56" t="s">
        <v>14</v>
      </c>
      <c r="G5" s="55" t="s">
        <v>2</v>
      </c>
      <c r="H5" s="57" t="s">
        <v>7</v>
      </c>
      <c r="I5" s="58" t="s">
        <v>2</v>
      </c>
      <c r="J5" s="56" t="s">
        <v>14</v>
      </c>
      <c r="K5" s="58" t="s">
        <v>2</v>
      </c>
      <c r="L5" s="59" t="s">
        <v>2</v>
      </c>
      <c r="M5" s="60" t="s">
        <v>2</v>
      </c>
      <c r="O5" s="51"/>
    </row>
    <row r="6" spans="1:13" s="72" customFormat="1" ht="30">
      <c r="A6" s="61" t="str">
        <f>+1PartandTrng!A6</f>
        <v>FH:  Brayton Point
10/01/2017 - 06/30/2019</v>
      </c>
      <c r="B6" s="62">
        <f>+1PartandTrng!C6</f>
        <v>93</v>
      </c>
      <c r="C6" s="63">
        <f>+1PartandTrng!B6</f>
        <v>68</v>
      </c>
      <c r="D6" s="64">
        <v>62</v>
      </c>
      <c r="E6" s="65">
        <f aca="true" t="shared" si="0" ref="E6:E13">IF(C6&gt;0,D6/C6,0)</f>
        <v>0.9117647058823529</v>
      </c>
      <c r="F6" s="66">
        <f aca="true" t="shared" si="1" ref="F6:F13">+C6*0.88</f>
        <v>59.84</v>
      </c>
      <c r="G6" s="67">
        <v>19</v>
      </c>
      <c r="H6" s="65">
        <f aca="true" t="shared" si="2" ref="H6:H12">IF(F6&gt;0,G6/F6,0)</f>
        <v>0.3175133689839572</v>
      </c>
      <c r="I6" s="68">
        <v>2</v>
      </c>
      <c r="J6" s="69">
        <f>IF(C6&gt;0,F6/C6,0)</f>
        <v>0.88</v>
      </c>
      <c r="K6" s="65">
        <f aca="true" t="shared" si="3" ref="K6:K14">IF(G6&gt;0,G6/(D6-I6),0)</f>
        <v>0.31666666666666665</v>
      </c>
      <c r="L6" s="70">
        <v>29.105754985754984</v>
      </c>
      <c r="M6" s="71">
        <v>68.47991695097757</v>
      </c>
    </row>
    <row r="7" spans="1:13" s="72" customFormat="1" ht="30">
      <c r="A7" s="61" t="str">
        <f>+1PartandTrng!A7</f>
        <v>Hampden: Hurricane
12/01/2017 - 11/30/2019</v>
      </c>
      <c r="B7" s="62">
        <f>+1PartandTrng!C7</f>
        <v>338</v>
      </c>
      <c r="C7" s="63">
        <f>+1PartandTrng!B7</f>
        <v>300</v>
      </c>
      <c r="D7" s="64">
        <v>263</v>
      </c>
      <c r="E7" s="65">
        <f t="shared" si="0"/>
        <v>0.8766666666666667</v>
      </c>
      <c r="F7" s="66">
        <f t="shared" si="1"/>
        <v>264</v>
      </c>
      <c r="G7" s="67">
        <v>109</v>
      </c>
      <c r="H7" s="65">
        <f t="shared" si="2"/>
        <v>0.4128787878787879</v>
      </c>
      <c r="I7" s="68">
        <v>8</v>
      </c>
      <c r="J7" s="69">
        <f>IF(C7&gt;0,F7/C7,0)</f>
        <v>0.88</v>
      </c>
      <c r="K7" s="65">
        <f t="shared" si="3"/>
        <v>0.42745098039215684</v>
      </c>
      <c r="L7" s="70">
        <v>13.067331048156738</v>
      </c>
      <c r="M7" s="71">
        <v>132.11909307230883</v>
      </c>
    </row>
    <row r="8" spans="1:14" s="72" customFormat="1" ht="30">
      <c r="A8" s="61" t="str">
        <f>+1PartandTrng!A8</f>
        <v>Brockton:  Garber
10/01/2017 - 09/30/2019</v>
      </c>
      <c r="B8" s="62">
        <f>+1PartandTrng!C8</f>
        <v>82</v>
      </c>
      <c r="C8" s="63">
        <f>+1PartandTrng!B8</f>
        <v>70</v>
      </c>
      <c r="D8" s="64">
        <v>57</v>
      </c>
      <c r="E8" s="65">
        <f t="shared" si="0"/>
        <v>0.8142857142857143</v>
      </c>
      <c r="F8" s="66">
        <f t="shared" si="1"/>
        <v>61.6</v>
      </c>
      <c r="G8" s="67">
        <v>31</v>
      </c>
      <c r="H8" s="65">
        <f t="shared" si="2"/>
        <v>0.5032467532467533</v>
      </c>
      <c r="I8" s="68">
        <v>4</v>
      </c>
      <c r="J8" s="69">
        <f aca="true" t="shared" si="4" ref="J8:J14">IF(C8&gt;0,F8/C8,0)</f>
        <v>0.88</v>
      </c>
      <c r="K8" s="65">
        <f t="shared" si="3"/>
        <v>0.5849056603773585</v>
      </c>
      <c r="L8" s="70">
        <v>16.846302729528535</v>
      </c>
      <c r="M8" s="71">
        <v>79.0844185899944</v>
      </c>
      <c r="N8" s="73"/>
    </row>
    <row r="9" spans="1:14" s="72" customFormat="1" ht="30" customHeight="1">
      <c r="A9" s="61" t="str">
        <f>1PartandTrng!A9</f>
        <v>North Shore:  Garelick
10/01/2018 - 09/30/2020</v>
      </c>
      <c r="B9" s="62">
        <f>1PartandTrng!C9</f>
        <v>4</v>
      </c>
      <c r="C9" s="63">
        <f>1PartandTrng!B9</f>
        <v>130</v>
      </c>
      <c r="D9" s="64">
        <v>0</v>
      </c>
      <c r="E9" s="65">
        <f t="shared" si="0"/>
        <v>0</v>
      </c>
      <c r="F9" s="66">
        <f t="shared" si="1"/>
        <v>114.4</v>
      </c>
      <c r="G9" s="67">
        <v>0</v>
      </c>
      <c r="H9" s="65">
        <f t="shared" si="2"/>
        <v>0</v>
      </c>
      <c r="I9" s="68">
        <v>0</v>
      </c>
      <c r="J9" s="69">
        <f t="shared" si="4"/>
        <v>0.88</v>
      </c>
      <c r="K9" s="65">
        <f t="shared" si="3"/>
        <v>0</v>
      </c>
      <c r="L9" s="70">
        <v>0</v>
      </c>
      <c r="M9" s="71">
        <v>0</v>
      </c>
      <c r="N9" s="73"/>
    </row>
    <row r="10" spans="1:14" s="72" customFormat="1" ht="30">
      <c r="A10" s="61" t="str">
        <f>+1PartandTrng!A10</f>
        <v>Brockton:  GE-NEA
04/01/2016 - 12/31/2017</v>
      </c>
      <c r="B10" s="62">
        <f>+1PartandTrng!C10</f>
        <v>129</v>
      </c>
      <c r="C10" s="63">
        <f>+1PartandTrng!B10</f>
        <v>155</v>
      </c>
      <c r="D10" s="64">
        <v>125</v>
      </c>
      <c r="E10" s="65">
        <f t="shared" si="0"/>
        <v>0.8064516129032258</v>
      </c>
      <c r="F10" s="66">
        <f t="shared" si="1"/>
        <v>136.4</v>
      </c>
      <c r="G10" s="67">
        <v>93</v>
      </c>
      <c r="H10" s="65">
        <f t="shared" si="2"/>
        <v>0.6818181818181818</v>
      </c>
      <c r="I10" s="68">
        <v>4</v>
      </c>
      <c r="J10" s="69">
        <f t="shared" si="4"/>
        <v>0.88</v>
      </c>
      <c r="K10" s="65">
        <f t="shared" si="3"/>
        <v>0.768595041322314</v>
      </c>
      <c r="L10" s="70">
        <v>20.199325889164594</v>
      </c>
      <c r="M10" s="71">
        <v>80.60679250283916</v>
      </c>
      <c r="N10" s="73"/>
    </row>
    <row r="11" spans="1:13" s="72" customFormat="1" ht="30">
      <c r="A11" s="61" t="str">
        <f>1PartandTrng!A11</f>
        <v>Hampden:  Job Driven NEG
07/01/2014 - 07/30/2018</v>
      </c>
      <c r="B11" s="62">
        <f>+1PartandTrng!C11</f>
        <v>306</v>
      </c>
      <c r="C11" s="63">
        <f>+1PartandTrng!B11</f>
        <v>288</v>
      </c>
      <c r="D11" s="64">
        <v>306</v>
      </c>
      <c r="E11" s="65">
        <f t="shared" si="0"/>
        <v>1.0625</v>
      </c>
      <c r="F11" s="66">
        <f t="shared" si="1"/>
        <v>253.44</v>
      </c>
      <c r="G11" s="67">
        <v>255</v>
      </c>
      <c r="H11" s="65">
        <f t="shared" si="2"/>
        <v>1.006155303030303</v>
      </c>
      <c r="I11" s="68">
        <v>10</v>
      </c>
      <c r="J11" s="69">
        <f t="shared" si="4"/>
        <v>0.88</v>
      </c>
      <c r="K11" s="65">
        <f t="shared" si="3"/>
        <v>0.8614864864864865</v>
      </c>
      <c r="L11" s="70">
        <v>18.125025869072562</v>
      </c>
      <c r="M11" s="71">
        <v>93.33983962331006</v>
      </c>
    </row>
    <row r="12" spans="1:13" s="72" customFormat="1" ht="30">
      <c r="A12" s="61" t="str">
        <f>1PartandTrng!A12</f>
        <v>MV:  Polartec
10/01/2017 - 09/30/2019</v>
      </c>
      <c r="B12" s="62">
        <f>+1PartandTrng!C12</f>
        <v>161</v>
      </c>
      <c r="C12" s="74">
        <f>+1PartandTrng!B12</f>
        <v>150</v>
      </c>
      <c r="D12" s="64">
        <v>108</v>
      </c>
      <c r="E12" s="65">
        <f t="shared" si="0"/>
        <v>0.72</v>
      </c>
      <c r="F12" s="75">
        <f t="shared" si="1"/>
        <v>132</v>
      </c>
      <c r="G12" s="76">
        <v>47</v>
      </c>
      <c r="H12" s="65">
        <f t="shared" si="2"/>
        <v>0.3560606060606061</v>
      </c>
      <c r="I12" s="77">
        <v>1</v>
      </c>
      <c r="J12" s="69">
        <f t="shared" si="4"/>
        <v>0.88</v>
      </c>
      <c r="K12" s="65">
        <f t="shared" si="3"/>
        <v>0.4392523364485981</v>
      </c>
      <c r="L12" s="70">
        <v>18.979647435897434</v>
      </c>
      <c r="M12" s="71">
        <v>91.82967183636181</v>
      </c>
    </row>
    <row r="13" spans="1:15" s="72" customFormat="1" ht="30.75" thickBot="1">
      <c r="A13" s="61" t="str">
        <f>1PartandTrng!A13</f>
        <v>MSW:  Retail Tech
07/01/2016 - 09/30/2018</v>
      </c>
      <c r="B13" s="62">
        <f>+1PartandTrng!C13</f>
        <v>263</v>
      </c>
      <c r="C13" s="74">
        <f>+1PartandTrng!B13</f>
        <v>400</v>
      </c>
      <c r="D13" s="64">
        <v>210</v>
      </c>
      <c r="E13" s="65">
        <f t="shared" si="0"/>
        <v>0.525</v>
      </c>
      <c r="F13" s="75">
        <f t="shared" si="1"/>
        <v>352</v>
      </c>
      <c r="G13" s="76">
        <v>138</v>
      </c>
      <c r="H13" s="78">
        <f>(G13/F13)</f>
        <v>0.39204545454545453</v>
      </c>
      <c r="I13" s="77">
        <v>3</v>
      </c>
      <c r="J13" s="69">
        <f t="shared" si="4"/>
        <v>0.88</v>
      </c>
      <c r="K13" s="65">
        <f t="shared" si="3"/>
        <v>0.6666666666666666</v>
      </c>
      <c r="L13" s="70">
        <v>43.243878008895855</v>
      </c>
      <c r="M13" s="71">
        <v>86.25076138840423</v>
      </c>
      <c r="N13" s="79"/>
      <c r="O13" s="73"/>
    </row>
    <row r="14" spans="1:15" s="72" customFormat="1" ht="15.75" thickBot="1">
      <c r="A14" s="80" t="s">
        <v>0</v>
      </c>
      <c r="B14" s="81">
        <f>+1PartandTrng!C14</f>
        <v>1376</v>
      </c>
      <c r="C14" s="82">
        <f>SUM(C6:C13)</f>
        <v>1561</v>
      </c>
      <c r="D14" s="82">
        <f>SUM(D6:D13)</f>
        <v>1131</v>
      </c>
      <c r="E14" s="83">
        <f>D14/C14</f>
        <v>0.7245355541319667</v>
      </c>
      <c r="F14" s="82">
        <f>SUM(F6:F13)</f>
        <v>1373.68</v>
      </c>
      <c r="G14" s="82">
        <f>SUM(G6:G13)</f>
        <v>692</v>
      </c>
      <c r="H14" s="83">
        <f>IF(F14&gt;0,G14/F14,0)</f>
        <v>0.5037563333527458</v>
      </c>
      <c r="I14" s="84">
        <f>SUM(I6:I13)</f>
        <v>32</v>
      </c>
      <c r="J14" s="85">
        <f t="shared" si="4"/>
        <v>0.88</v>
      </c>
      <c r="K14" s="83">
        <f t="shared" si="3"/>
        <v>0.629663330300273</v>
      </c>
      <c r="L14" s="86">
        <v>23.226084204711483</v>
      </c>
      <c r="M14" s="87">
        <v>88.38724998765011</v>
      </c>
      <c r="N14" s="79"/>
      <c r="O14" s="73"/>
    </row>
    <row r="15" spans="1:15" s="72" customFormat="1" ht="28.5" customHeight="1">
      <c r="A15" s="149" t="s">
        <v>56</v>
      </c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73"/>
      <c r="O15" s="73"/>
    </row>
    <row r="16" spans="1:13" s="72" customFormat="1" ht="15">
      <c r="A16" s="147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s="72" customFormat="1" ht="12.75">
      <c r="A17" s="88"/>
      <c r="B17" s="88"/>
      <c r="C17" s="89"/>
      <c r="D17" s="88"/>
      <c r="E17" s="90"/>
      <c r="F17" s="91"/>
      <c r="G17" s="91"/>
      <c r="H17" s="88"/>
      <c r="I17" s="88"/>
      <c r="J17" s="88"/>
      <c r="K17" s="88"/>
      <c r="L17" s="88"/>
      <c r="M17" s="92"/>
    </row>
    <row r="18" spans="1:15" s="72" customFormat="1" ht="12.75">
      <c r="A18" s="88"/>
      <c r="B18" s="88"/>
      <c r="C18" s="89"/>
      <c r="D18" s="88"/>
      <c r="E18" s="90"/>
      <c r="F18" s="91"/>
      <c r="G18" s="91"/>
      <c r="H18" s="88"/>
      <c r="I18" s="88"/>
      <c r="J18" s="88"/>
      <c r="K18" s="88"/>
      <c r="L18" s="88"/>
      <c r="M18" s="92"/>
      <c r="N18" s="73"/>
      <c r="O18" s="73"/>
    </row>
    <row r="19" spans="1:13" s="72" customFormat="1" ht="12.75">
      <c r="A19" s="51"/>
      <c r="B19" s="51"/>
      <c r="C19" s="93"/>
      <c r="D19" s="51"/>
      <c r="E19" s="94"/>
      <c r="F19" s="95"/>
      <c r="G19" s="95"/>
      <c r="H19" s="51"/>
      <c r="I19" s="51"/>
      <c r="J19" s="51"/>
      <c r="K19" s="51"/>
      <c r="L19" s="51"/>
      <c r="M19" s="96"/>
    </row>
    <row r="20" spans="14:15" ht="24" customHeight="1">
      <c r="N20" s="97"/>
      <c r="O20" s="97"/>
    </row>
    <row r="21" spans="14:15" ht="18" customHeight="1">
      <c r="N21" s="97"/>
      <c r="O21" s="97"/>
    </row>
    <row r="22" spans="14:15" ht="15.75" customHeight="1">
      <c r="N22" s="98"/>
      <c r="O22" s="97"/>
    </row>
  </sheetData>
  <sheetProtection/>
  <mergeCells count="10">
    <mergeCell ref="A1:M1"/>
    <mergeCell ref="A2:M2"/>
    <mergeCell ref="A3:M3"/>
    <mergeCell ref="A16:M16"/>
    <mergeCell ref="A15:M15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7109375" style="1" customWidth="1"/>
    <col min="2" max="2" width="8.140625" style="1" customWidth="1"/>
    <col min="3" max="3" width="7.28125" style="1" customWidth="1"/>
    <col min="4" max="4" width="8.140625" style="1" customWidth="1"/>
    <col min="5" max="5" width="9.140625" style="1" customWidth="1"/>
    <col min="6" max="6" width="7.00390625" style="1" customWidth="1"/>
    <col min="7" max="7" width="7.7109375" style="1" customWidth="1"/>
    <col min="8" max="8" width="9.00390625" style="1" customWidth="1"/>
    <col min="9" max="9" width="7.140625" style="1" customWidth="1"/>
    <col min="10" max="10" width="7.421875" style="1" customWidth="1"/>
    <col min="11" max="11" width="7.7109375" style="1" customWidth="1"/>
    <col min="12" max="13" width="8.57421875" style="1" customWidth="1"/>
    <col min="14" max="14" width="9.140625" style="118" customWidth="1"/>
    <col min="15" max="16" width="9.140625" style="1" customWidth="1"/>
    <col min="17" max="17" width="8.8515625" style="1" customWidth="1"/>
    <col min="18" max="16384" width="9.140625" style="1" customWidth="1"/>
  </cols>
  <sheetData>
    <row r="1" spans="1:14" ht="21.75" customHeight="1">
      <c r="A1" s="166" t="str">
        <f>1PartandTrng!A1</f>
        <v>TAB 8 - NATIONAL DISLOCATED WORKER GRANTS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ht="21.75" customHeight="1">
      <c r="A2" s="163" t="str">
        <f>1PartandTrng!$A$2</f>
        <v>FY19 QUARTER ENDING DECEMBER 31, 2018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5"/>
    </row>
    <row r="3" spans="1:14" s="12" customFormat="1" ht="21.75" customHeight="1" thickBot="1">
      <c r="A3" s="163" t="s">
        <v>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27" ht="12.75">
      <c r="A4" s="170" t="s">
        <v>43</v>
      </c>
      <c r="B4" s="161" t="s">
        <v>22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9" thickBot="1">
      <c r="A5" s="171"/>
      <c r="B5" s="99" t="s">
        <v>13</v>
      </c>
      <c r="C5" s="100" t="s">
        <v>23</v>
      </c>
      <c r="D5" s="100" t="s">
        <v>16</v>
      </c>
      <c r="E5" s="100" t="s">
        <v>10</v>
      </c>
      <c r="F5" s="100" t="s">
        <v>25</v>
      </c>
      <c r="G5" s="100" t="s">
        <v>28</v>
      </c>
      <c r="H5" s="100" t="s">
        <v>9</v>
      </c>
      <c r="I5" s="100" t="s">
        <v>27</v>
      </c>
      <c r="J5" s="100" t="s">
        <v>26</v>
      </c>
      <c r="K5" s="100" t="s">
        <v>17</v>
      </c>
      <c r="L5" s="100" t="s">
        <v>12</v>
      </c>
      <c r="M5" s="100" t="s">
        <v>11</v>
      </c>
      <c r="N5" s="101" t="s">
        <v>33</v>
      </c>
      <c r="O5" s="12"/>
      <c r="P5" s="12"/>
      <c r="Q5" s="102"/>
      <c r="R5" s="102"/>
      <c r="S5" s="12"/>
      <c r="T5" s="12"/>
      <c r="U5" s="12"/>
      <c r="V5" s="12"/>
      <c r="W5" s="12"/>
      <c r="X5" s="12"/>
      <c r="Y5" s="12"/>
      <c r="Z5" s="12"/>
      <c r="AA5" s="12"/>
    </row>
    <row r="6" spans="1:14" s="107" customFormat="1" ht="29.25" customHeight="1">
      <c r="A6" s="103" t="str">
        <f>+1PartandTrng!A6</f>
        <v>FH:  Brayton Point
10/01/2017 - 06/30/2019</v>
      </c>
      <c r="B6" s="104">
        <v>3.5087719298245617</v>
      </c>
      <c r="C6" s="105">
        <v>5.263157894736842</v>
      </c>
      <c r="D6" s="105">
        <v>76.3157894736842</v>
      </c>
      <c r="E6" s="105">
        <v>2.631578947368421</v>
      </c>
      <c r="F6" s="105">
        <v>3.5087719298245617</v>
      </c>
      <c r="G6" s="105">
        <v>0.8771929824561404</v>
      </c>
      <c r="H6" s="105">
        <v>0.8771929824561404</v>
      </c>
      <c r="I6" s="105">
        <v>1.7543859649122808</v>
      </c>
      <c r="J6" s="105">
        <v>54.385964912280706</v>
      </c>
      <c r="K6" s="105">
        <v>17.54385964912281</v>
      </c>
      <c r="L6" s="105">
        <v>71.9298245614035</v>
      </c>
      <c r="M6" s="105">
        <v>0</v>
      </c>
      <c r="N6" s="106">
        <v>4.385964912280702</v>
      </c>
    </row>
    <row r="7" spans="1:14" s="107" customFormat="1" ht="29.25" customHeight="1">
      <c r="A7" s="103" t="str">
        <f>+1PartandTrng!A7</f>
        <v>Hampden: Hurricane
12/01/2017 - 11/30/2019</v>
      </c>
      <c r="B7" s="104">
        <v>64.98740554156171</v>
      </c>
      <c r="C7" s="105">
        <v>62.46851385390428</v>
      </c>
      <c r="D7" s="105">
        <v>15.365239294710328</v>
      </c>
      <c r="E7" s="105">
        <v>92.9471032745592</v>
      </c>
      <c r="F7" s="105">
        <v>3.5264483627204033</v>
      </c>
      <c r="G7" s="105">
        <v>0</v>
      </c>
      <c r="H7" s="105">
        <v>3.022670025188917</v>
      </c>
      <c r="I7" s="105">
        <v>5.289672544080604</v>
      </c>
      <c r="J7" s="105">
        <v>34.5088161209068</v>
      </c>
      <c r="K7" s="105">
        <v>31.486146095717885</v>
      </c>
      <c r="L7" s="105">
        <v>6.801007556675063</v>
      </c>
      <c r="M7" s="105">
        <v>30.982367758186395</v>
      </c>
      <c r="N7" s="106">
        <v>6.045340050377834</v>
      </c>
    </row>
    <row r="8" spans="1:14" s="107" customFormat="1" ht="29.25" customHeight="1">
      <c r="A8" s="103" t="str">
        <f>+1PartandTrng!A8</f>
        <v>Brockton:  Garber
10/01/2017 - 09/30/2019</v>
      </c>
      <c r="B8" s="104">
        <v>28.04878048780488</v>
      </c>
      <c r="C8" s="105">
        <v>18.29268292682927</v>
      </c>
      <c r="D8" s="105">
        <v>81.70731707317073</v>
      </c>
      <c r="E8" s="105">
        <v>3.658536585365854</v>
      </c>
      <c r="F8" s="105">
        <v>43.90243902439024</v>
      </c>
      <c r="G8" s="105">
        <v>1.2195121951219512</v>
      </c>
      <c r="H8" s="105">
        <v>4.878048780487805</v>
      </c>
      <c r="I8" s="105">
        <v>13.414634146341463</v>
      </c>
      <c r="J8" s="105">
        <v>43.90243902439024</v>
      </c>
      <c r="K8" s="105">
        <v>9.75609756097561</v>
      </c>
      <c r="L8" s="105">
        <v>98.78048780487805</v>
      </c>
      <c r="M8" s="105">
        <v>0</v>
      </c>
      <c r="N8" s="106">
        <v>31.707317073170728</v>
      </c>
    </row>
    <row r="9" spans="1:14" s="107" customFormat="1" ht="29.25" customHeight="1">
      <c r="A9" s="103" t="str">
        <f>1PartandTrng!A9</f>
        <v>North Shore:  Garelick
10/01/2018 - 09/30/2020</v>
      </c>
      <c r="B9" s="104">
        <v>25</v>
      </c>
      <c r="C9" s="105">
        <v>25</v>
      </c>
      <c r="D9" s="105">
        <v>75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50</v>
      </c>
      <c r="K9" s="105">
        <v>0</v>
      </c>
      <c r="L9" s="105">
        <v>100</v>
      </c>
      <c r="M9" s="105">
        <v>0</v>
      </c>
      <c r="N9" s="106">
        <v>0</v>
      </c>
    </row>
    <row r="10" spans="1:14" s="107" customFormat="1" ht="29.25" customHeight="1">
      <c r="A10" s="103" t="str">
        <f>+1PartandTrng!A10</f>
        <v>Brockton:  GE-NEA
04/01/2016 - 12/31/2017</v>
      </c>
      <c r="B10" s="104">
        <v>30.232558139534884</v>
      </c>
      <c r="C10" s="105">
        <v>27.906976744186046</v>
      </c>
      <c r="D10" s="105">
        <v>71.31782945736434</v>
      </c>
      <c r="E10" s="105">
        <v>2.325581395348837</v>
      </c>
      <c r="F10" s="105">
        <v>7.751937984496124</v>
      </c>
      <c r="G10" s="105">
        <v>2.325581395348837</v>
      </c>
      <c r="H10" s="105">
        <v>1.5503875968992247</v>
      </c>
      <c r="I10" s="105">
        <v>5.426356589147287</v>
      </c>
      <c r="J10" s="105">
        <v>62.79069767441861</v>
      </c>
      <c r="K10" s="105">
        <v>18.604651162790695</v>
      </c>
      <c r="L10" s="105">
        <v>89.92248062015504</v>
      </c>
      <c r="M10" s="105">
        <v>0.7751937984496123</v>
      </c>
      <c r="N10" s="106">
        <v>6.976744186046512</v>
      </c>
    </row>
    <row r="11" spans="1:14" s="107" customFormat="1" ht="29.25" customHeight="1">
      <c r="A11" s="108" t="str">
        <f>1PartandTrng!A11</f>
        <v>Hampden:  Job Driven NEG
07/01/2014 - 07/30/2018</v>
      </c>
      <c r="B11" s="109">
        <v>34.95145631067961</v>
      </c>
      <c r="C11" s="110">
        <v>41.42394822006472</v>
      </c>
      <c r="D11" s="110">
        <v>50.48543689320389</v>
      </c>
      <c r="E11" s="110">
        <v>15.210355987055015</v>
      </c>
      <c r="F11" s="110">
        <v>13.268608414239482</v>
      </c>
      <c r="G11" s="110">
        <v>10.032362459546926</v>
      </c>
      <c r="H11" s="110">
        <v>4.53074433656958</v>
      </c>
      <c r="I11" s="110">
        <v>5.17799352750809</v>
      </c>
      <c r="J11" s="110">
        <v>43.042071197411005</v>
      </c>
      <c r="K11" s="110">
        <v>30.097087378640776</v>
      </c>
      <c r="L11" s="110">
        <v>75.08090614886731</v>
      </c>
      <c r="M11" s="110">
        <v>1.2944983818770226</v>
      </c>
      <c r="N11" s="111">
        <v>21.03559870550162</v>
      </c>
    </row>
    <row r="12" spans="1:27" s="107" customFormat="1" ht="29.25" customHeight="1">
      <c r="A12" s="108" t="str">
        <f>1PartandTrng!A12</f>
        <v>MV:  Polartec
10/01/2017 - 09/30/2019</v>
      </c>
      <c r="B12" s="104">
        <v>39.877300613496935</v>
      </c>
      <c r="C12" s="105">
        <v>11.656441717791411</v>
      </c>
      <c r="D12" s="105">
        <v>87.11656441717791</v>
      </c>
      <c r="E12" s="105">
        <v>63.803680981595086</v>
      </c>
      <c r="F12" s="105">
        <v>3.6809815950920246</v>
      </c>
      <c r="G12" s="105">
        <v>3.067484662576687</v>
      </c>
      <c r="H12" s="105">
        <v>0</v>
      </c>
      <c r="I12" s="105">
        <v>24.539877300613497</v>
      </c>
      <c r="J12" s="105">
        <v>50.306748466257666</v>
      </c>
      <c r="K12" s="105">
        <v>15.337423312883436</v>
      </c>
      <c r="L12" s="105">
        <v>92.63803680981594</v>
      </c>
      <c r="M12" s="105">
        <v>37.423312883435585</v>
      </c>
      <c r="N12" s="106">
        <v>38.03680981595092</v>
      </c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s="107" customFormat="1" ht="29.25" customHeight="1" thickBot="1">
      <c r="A13" s="114" t="str">
        <f>1PartandTrng!A13</f>
        <v>MSW:  Retail Tech
07/01/2016 - 09/30/2018</v>
      </c>
      <c r="B13" s="115">
        <v>37.80068728522337</v>
      </c>
      <c r="C13" s="116">
        <v>24.74226804123711</v>
      </c>
      <c r="D13" s="116">
        <v>65.29209621993127</v>
      </c>
      <c r="E13" s="116">
        <v>2.061855670103093</v>
      </c>
      <c r="F13" s="116">
        <v>7.560137457044674</v>
      </c>
      <c r="G13" s="116">
        <v>9.621993127147766</v>
      </c>
      <c r="H13" s="116">
        <v>3.4364261168384878</v>
      </c>
      <c r="I13" s="116">
        <v>0.6872852233676976</v>
      </c>
      <c r="J13" s="116">
        <v>9.278350515463917</v>
      </c>
      <c r="K13" s="116">
        <v>18.900343642611684</v>
      </c>
      <c r="L13" s="116">
        <v>78.35051546391753</v>
      </c>
      <c r="M13" s="116">
        <v>0.3436426116838488</v>
      </c>
      <c r="N13" s="117">
        <v>1.7182130584192439</v>
      </c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s="107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18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s="107" customFormat="1" ht="29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18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s="107" customFormat="1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8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s="107" customFormat="1" ht="29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8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s="107" customFormat="1" ht="29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8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(EOL)</cp:lastModifiedBy>
  <cp:lastPrinted>2019-03-01T19:47:30Z</cp:lastPrinted>
  <dcterms:created xsi:type="dcterms:W3CDTF">1998-10-15T18:42:20Z</dcterms:created>
  <dcterms:modified xsi:type="dcterms:W3CDTF">2019-03-01T20:25:54Z</dcterms:modified>
  <cp:category/>
  <cp:version/>
  <cp:contentType/>
  <cp:contentStatus/>
</cp:coreProperties>
</file>