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91" windowWidth="23505" windowHeight="12195" tabRatio="899" activeTab="7"/>
  </bookViews>
  <sheets>
    <sheet name="Cover" sheetId="1" r:id="rId1"/>
    <sheet name="1- Populations in Cohort" sheetId="2" r:id="rId2"/>
    <sheet name="2 - Job Seeker" sheetId="3" r:id="rId3"/>
    <sheet name="3 - UI Claimant" sheetId="4" r:id="rId4"/>
    <sheet name="4 - Veteran" sheetId="5" r:id="rId5"/>
    <sheet name="5 - Disabled Veteran" sheetId="6" r:id="rId6"/>
    <sheet name="6 - DVOP Disabled Veteran" sheetId="7" r:id="rId7"/>
    <sheet name="7 - DVOP Veteran" sheetId="8" r:id="rId8"/>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s>
  <calcPr fullCalcOnLoad="1"/>
</workbook>
</file>

<file path=xl/sharedStrings.xml><?xml version="1.0" encoding="utf-8"?>
<sst xmlns="http://schemas.openxmlformats.org/spreadsheetml/2006/main" count="328" uniqueCount="89">
  <si>
    <t>Boston</t>
  </si>
  <si>
    <t>Metro North</t>
  </si>
  <si>
    <t>Metro South/West</t>
  </si>
  <si>
    <t>Greater New Bedford</t>
  </si>
  <si>
    <t>Cape Cod &amp; Islands</t>
  </si>
  <si>
    <t>Franklin/Hampshire</t>
  </si>
  <si>
    <t>STATE TOTALS</t>
  </si>
  <si>
    <t>B</t>
  </si>
  <si>
    <t>A</t>
  </si>
  <si>
    <t>C</t>
  </si>
  <si>
    <t>E</t>
  </si>
  <si>
    <t>F</t>
  </si>
  <si>
    <t>G</t>
  </si>
  <si>
    <t>I</t>
  </si>
  <si>
    <t>K</t>
  </si>
  <si>
    <t>Veterans</t>
  </si>
  <si>
    <t>Greater Lowell</t>
  </si>
  <si>
    <t>North Central Mass</t>
  </si>
  <si>
    <t>Central Mass</t>
  </si>
  <si>
    <t>Berkshire</t>
  </si>
  <si>
    <t>Bristol</t>
  </si>
  <si>
    <t>Brockton</t>
  </si>
  <si>
    <t>Hampden</t>
  </si>
  <si>
    <t>North Shore</t>
  </si>
  <si>
    <t>Merrimack Valley</t>
  </si>
  <si>
    <t>COHORT SUMMARY</t>
  </si>
  <si>
    <t>Total</t>
  </si>
  <si>
    <t>Job</t>
  </si>
  <si>
    <t>Seekers</t>
  </si>
  <si>
    <t>Claimants</t>
  </si>
  <si>
    <t>UI</t>
  </si>
  <si>
    <t>As a % of</t>
  </si>
  <si>
    <t>Total Job</t>
  </si>
  <si>
    <t>Disabled</t>
  </si>
  <si>
    <t>Served by</t>
  </si>
  <si>
    <t>DVOP</t>
  </si>
  <si>
    <t xml:space="preserve">TAB 10 - LABOR EXCHANGE PERFORMANCE SUMMARY </t>
  </si>
  <si>
    <t>D=C/B</t>
  </si>
  <si>
    <t>F=E/B</t>
  </si>
  <si>
    <t>Chart 3 - UI Claimant Outcome Summary</t>
  </si>
  <si>
    <t>Chart 4 - Veteran Outcome Summary</t>
  </si>
  <si>
    <t>Chart 5 - Disabled Veteran Outcome Summary</t>
  </si>
  <si>
    <t>Chart 1 - Populations in the Performance Cohort</t>
  </si>
  <si>
    <t>CHART  1 - POPULATIONS IN THE PERFORMANCE COHORT</t>
  </si>
  <si>
    <t>J</t>
  </si>
  <si>
    <t>M</t>
  </si>
  <si>
    <t xml:space="preserve">Cape Cod </t>
  </si>
  <si>
    <t>Frankl/Hampsh</t>
  </si>
  <si>
    <t xml:space="preserve">North Central </t>
  </si>
  <si>
    <t xml:space="preserve">Merrimack </t>
  </si>
  <si>
    <t>Gtr Lowell</t>
  </si>
  <si>
    <t>Gtr NBedford</t>
  </si>
  <si>
    <t>TOTAL</t>
  </si>
  <si>
    <t>Chart 2 - Job Seeker Outcome Summary</t>
  </si>
  <si>
    <t>H=G/F</t>
  </si>
  <si>
    <t>Chart 6 - DVOP Disabled Veteran Outcome Summary</t>
  </si>
  <si>
    <t>South Shore</t>
  </si>
  <si>
    <t>Intensive</t>
  </si>
  <si>
    <t>Services</t>
  </si>
  <si>
    <t>N=M/I</t>
  </si>
  <si>
    <t>Q2 Entered
Employment
Denominator</t>
  </si>
  <si>
    <t>Q2 Entered
Employment
Numerator</t>
  </si>
  <si>
    <t>Q2 Entered
Employment
Rate</t>
  </si>
  <si>
    <t>Q4 Entered
Employment
Denominator</t>
  </si>
  <si>
    <t>Q4 Entered
Employment
Rate</t>
  </si>
  <si>
    <t>Q4 Entered
Employment
Numerator</t>
  </si>
  <si>
    <t>% of State Goal*</t>
  </si>
  <si>
    <t>Q2 Median
Earnings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</si>
  <si>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</si>
  <si>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WORKFORCE
AREA</t>
  </si>
  <si>
    <t>WORKFORCE 
AREA</t>
  </si>
  <si>
    <t>% of State
Goal*</t>
  </si>
  <si>
    <t>Metro SW</t>
  </si>
  <si>
    <t>Chart 7 - DVOP Veteran Outcome Summary</t>
  </si>
  <si>
    <t>Data Source:  Labor Exchange Quarterly Report Data (ETA 9170 PIRL)</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</si>
  <si>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</si>
  <si>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</si>
  <si>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</si>
  <si>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</si>
  <si>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</si>
  <si>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</si>
  <si>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</si>
  <si>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H=G/E</t>
  </si>
  <si>
    <t>J=I/E</t>
  </si>
  <si>
    <t>L=K/G</t>
  </si>
  <si>
    <t>Compiled by MassHire Department of Career Services</t>
  </si>
  <si>
    <t>*State Labor Exchange Goals:   Q2 EE Rate = 64%    Q4 EE Rate = 63%    Median Earnings = $6,000</t>
  </si>
  <si>
    <t>`</t>
  </si>
  <si>
    <t>FY19 QUARTER ENDING MARCH 31, 2019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</si>
</sst>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_(* #,##0.0_);_(* \(#,##0.0\);_(* &quot;-&quot;??_);_(@_)"/>
    <numFmt numFmtId="175" formatCode="_(* #,##0_);_(* \(#,##0\);_(* &quot;-&quot;??_);_(@_)"/>
    <numFmt numFmtId="176" formatCode="0.0000%"/>
    <numFmt numFmtId="177" formatCode="_(* #,##0.000_);_(* \(#,##0.000\);_(* &quot;-&quot;??_);_(@_)"/>
    <numFmt numFmtId="178" formatCode="_(* #,##0.0000_);_(* \(#,##0.0000\);_(* &quot;-&quot;??_);_(@_)"/>
    <numFmt numFmtId="179" formatCode="0.00000000000%"/>
    <numFmt numFmtId="180" formatCode="&quot;$&quot;#,##0.0_);\(&quot;$&quot;#,##0.0\)"/>
    <numFmt numFmtId="181" formatCode="&quot;Yes&quot;;&quot;Yes&quot;;&quot;No&quot;"/>
    <numFmt numFmtId="182" formatCode="&quot;True&quot;;&quot;True&quot;;&quot;False&quot;"/>
    <numFmt numFmtId="183" formatCode="&quot;On&quot;;&quot;On&quot;;&quot;Off&quot;"/>
    <numFmt numFmtId="184" formatCode="[$€-2]\ #,##0.00_);[Red]\([$€-2]\ #,##0.00\)"/>
    <numFmt numFmtId="185" formatCode="0[$%-409]"/>
    <numFmt numFmtId="186" formatCode="0.0[$%-409]"/>
    <numFmt numFmtId="187" formatCode="[$$-409]#,##0"/>
  </numFmts>
  <fonts count="5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b/>
      <sz val="11"/>
      <name val="Times New Roman"/>
      <family val="1"/>
    </font>
    <font>
      <sz val="11"/>
      <name val="Arial"/>
      <family val="2"/>
    </font>
    <font>
      <b/>
      <i/>
      <sz val="12"/>
      <name val="Times New Roman"/>
      <family val="1"/>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color indexed="63"/>
      </bottom>
    </border>
    <border>
      <left style="thin"/>
      <right style="double"/>
      <top>
        <color indexed="63"/>
      </top>
      <bottom>
        <color indexed="63"/>
      </bottom>
    </border>
    <border>
      <left style="medium"/>
      <right style="medium"/>
      <top style="medium"/>
      <bottom style="medium"/>
    </border>
    <border>
      <left style="medium"/>
      <right style="thin"/>
      <top style="medium"/>
      <bottom style="medium"/>
    </border>
    <border>
      <left style="thin"/>
      <right style="double"/>
      <top style="medium"/>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style="medium"/>
      <top style="medium"/>
      <bottom style="thin"/>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double"/>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double"/>
      <top style="medium"/>
      <bottom style="thin"/>
    </border>
    <border>
      <left style="double"/>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style="thin"/>
      <top style="medium"/>
      <bottom style="medium"/>
    </border>
    <border>
      <left style="thin"/>
      <right style="medium"/>
      <top style="medium"/>
      <bottom style="thin"/>
    </border>
    <border>
      <left style="thin"/>
      <right style="medium"/>
      <top>
        <color indexed="63"/>
      </top>
      <bottom>
        <color indexed="63"/>
      </bottom>
    </border>
    <border>
      <left style="double"/>
      <right>
        <color indexed="63"/>
      </right>
      <top style="thin"/>
      <bottom>
        <color indexed="63"/>
      </bottom>
    </border>
    <border>
      <left style="medium"/>
      <right style="thin"/>
      <top style="medium"/>
      <bottom style="thin"/>
    </border>
    <border>
      <left style="thick">
        <color rgb="FF0000FF"/>
      </left>
      <right>
        <color indexed="63"/>
      </right>
      <top>
        <color indexed="63"/>
      </top>
      <bottom>
        <color indexed="63"/>
      </bottom>
    </border>
    <border>
      <left style="thin"/>
      <right style="thin"/>
      <top style="thin"/>
      <bottom>
        <color indexed="63"/>
      </bottom>
    </border>
    <border>
      <left style="double"/>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8"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3" fontId="0" fillId="0" borderId="0" xfId="0" applyNumberFormat="1" applyFont="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6" fillId="0" borderId="10" xfId="0" applyFont="1" applyBorder="1" applyAlignment="1">
      <alignment/>
    </xf>
    <xf numFmtId="0" fontId="8" fillId="0" borderId="10" xfId="0" applyFont="1" applyBorder="1" applyAlignment="1">
      <alignment horizontal="left" indent="15"/>
    </xf>
    <xf numFmtId="0" fontId="5" fillId="0" borderId="10" xfId="0" applyFont="1" applyBorder="1" applyAlignment="1">
      <alignment horizontal="left" indent="1"/>
    </xf>
    <xf numFmtId="0" fontId="6" fillId="0" borderId="11" xfId="0" applyFont="1" applyBorder="1" applyAlignment="1">
      <alignment horizontal="center"/>
    </xf>
    <xf numFmtId="0" fontId="9" fillId="0" borderId="12" xfId="0" applyFont="1" applyBorder="1" applyAlignment="1">
      <alignment/>
    </xf>
    <xf numFmtId="0" fontId="5" fillId="0" borderId="13" xfId="0" applyFont="1" applyBorder="1" applyAlignment="1">
      <alignment vertical="center"/>
    </xf>
    <xf numFmtId="3" fontId="5" fillId="0" borderId="14" xfId="0" applyNumberFormat="1" applyFont="1" applyFill="1" applyBorder="1" applyAlignment="1">
      <alignment horizontal="center" vertical="center"/>
    </xf>
    <xf numFmtId="9" fontId="5" fillId="0" borderId="15" xfId="64" applyFont="1" applyFill="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3" fontId="5" fillId="0" borderId="18" xfId="0" applyNumberFormat="1" applyFont="1" applyFill="1" applyBorder="1" applyAlignment="1">
      <alignment horizontal="center" vertical="center"/>
    </xf>
    <xf numFmtId="9" fontId="5" fillId="0" borderId="19" xfId="64" applyFont="1" applyFill="1" applyBorder="1" applyAlignment="1">
      <alignment horizontal="center" vertical="center"/>
    </xf>
    <xf numFmtId="0" fontId="10" fillId="0" borderId="20" xfId="0" applyFont="1" applyBorder="1" applyAlignment="1">
      <alignment vertical="center"/>
    </xf>
    <xf numFmtId="3" fontId="10" fillId="0" borderId="21" xfId="0" applyNumberFormat="1" applyFont="1" applyFill="1" applyBorder="1" applyAlignment="1">
      <alignment horizontal="center" vertical="center"/>
    </xf>
    <xf numFmtId="9" fontId="10" fillId="0" borderId="22" xfId="64" applyFont="1" applyFill="1" applyBorder="1" applyAlignment="1">
      <alignment horizontal="center" vertical="center"/>
    </xf>
    <xf numFmtId="0" fontId="5" fillId="0" borderId="0" xfId="0" applyFont="1" applyAlignment="1">
      <alignment/>
    </xf>
    <xf numFmtId="0" fontId="5" fillId="0" borderId="23" xfId="0" applyFont="1" applyBorder="1" applyAlignment="1">
      <alignment/>
    </xf>
    <xf numFmtId="0" fontId="5" fillId="0" borderId="24" xfId="0" applyFont="1" applyBorder="1" applyAlignment="1">
      <alignment/>
    </xf>
    <xf numFmtId="0" fontId="11" fillId="0" borderId="12"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25" xfId="0" applyFont="1" applyBorder="1" applyAlignment="1">
      <alignment/>
    </xf>
    <xf numFmtId="0" fontId="5" fillId="0" borderId="26" xfId="0" applyFont="1" applyBorder="1" applyAlignment="1">
      <alignment/>
    </xf>
    <xf numFmtId="0" fontId="11" fillId="0" borderId="27" xfId="0" applyFont="1" applyBorder="1" applyAlignment="1">
      <alignment/>
    </xf>
    <xf numFmtId="3" fontId="5" fillId="0" borderId="28" xfId="0" applyNumberFormat="1" applyFont="1" applyFill="1" applyBorder="1" applyAlignment="1">
      <alignment horizontal="center" vertical="center"/>
    </xf>
    <xf numFmtId="9" fontId="5" fillId="0" borderId="29" xfId="64" applyNumberFormat="1" applyFont="1" applyFill="1" applyBorder="1" applyAlignment="1">
      <alignment horizontal="center" vertical="center"/>
    </xf>
    <xf numFmtId="9" fontId="5" fillId="0" borderId="29" xfId="64" applyFont="1" applyFill="1" applyBorder="1" applyAlignment="1">
      <alignment horizontal="center" vertical="center"/>
    </xf>
    <xf numFmtId="3" fontId="5" fillId="0" borderId="30"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9" fontId="10" fillId="0" borderId="32" xfId="64" applyFont="1" applyFill="1" applyBorder="1" applyAlignment="1">
      <alignment horizontal="center"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37"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38"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5" fillId="0" borderId="40"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0" xfId="0" applyFont="1" applyBorder="1" applyAlignment="1">
      <alignment horizontal="left"/>
    </xf>
    <xf numFmtId="9" fontId="5" fillId="0" borderId="47" xfId="64" applyNumberFormat="1" applyFont="1" applyFill="1" applyBorder="1" applyAlignment="1">
      <alignment horizontal="center" vertical="center"/>
    </xf>
    <xf numFmtId="9" fontId="5" fillId="0" borderId="0" xfId="64" applyNumberFormat="1" applyFont="1" applyFill="1" applyBorder="1" applyAlignment="1">
      <alignment horizontal="center" vertical="center"/>
    </xf>
    <xf numFmtId="9" fontId="5" fillId="0" borderId="48" xfId="64" applyFont="1" applyFill="1" applyBorder="1" applyAlignment="1">
      <alignment horizontal="center" vertical="center"/>
    </xf>
    <xf numFmtId="9" fontId="5" fillId="0" borderId="49" xfId="64" applyFont="1" applyFill="1" applyBorder="1" applyAlignment="1">
      <alignment horizontal="center" vertical="center"/>
    </xf>
    <xf numFmtId="0" fontId="0" fillId="0" borderId="33" xfId="0" applyFont="1" applyBorder="1" applyAlignment="1">
      <alignment vertical="center"/>
    </xf>
    <xf numFmtId="0" fontId="4" fillId="0" borderId="33" xfId="0" applyFont="1" applyBorder="1" applyAlignment="1">
      <alignment vertical="center"/>
    </xf>
    <xf numFmtId="0" fontId="5" fillId="0" borderId="4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65" fontId="5" fillId="0" borderId="48" xfId="44" applyNumberFormat="1" applyFont="1" applyFill="1" applyBorder="1" applyAlignment="1">
      <alignment horizontal="center" vertical="center"/>
    </xf>
    <xf numFmtId="165" fontId="5" fillId="0" borderId="53" xfId="44"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3" fontId="5" fillId="0" borderId="57" xfId="0" applyNumberFormat="1" applyFont="1" applyFill="1" applyBorder="1" applyAlignment="1">
      <alignment horizontal="center" vertical="center"/>
    </xf>
    <xf numFmtId="3" fontId="5" fillId="0" borderId="58" xfId="0" applyNumberFormat="1" applyFont="1" applyFill="1" applyBorder="1" applyAlignment="1">
      <alignment horizontal="center" vertical="center"/>
    </xf>
    <xf numFmtId="9" fontId="5" fillId="0" borderId="40" xfId="64" applyFont="1" applyFill="1" applyBorder="1" applyAlignment="1">
      <alignment horizontal="center" vertical="center"/>
    </xf>
    <xf numFmtId="9" fontId="5" fillId="0" borderId="41" xfId="64" applyFont="1" applyFill="1" applyBorder="1" applyAlignment="1">
      <alignment horizontal="center" vertical="center"/>
    </xf>
    <xf numFmtId="9" fontId="5" fillId="0" borderId="58" xfId="64" applyFont="1" applyFill="1" applyBorder="1" applyAlignment="1">
      <alignment horizontal="center" vertical="center"/>
    </xf>
    <xf numFmtId="9" fontId="10" fillId="0" borderId="39" xfId="64" applyFont="1" applyFill="1" applyBorder="1" applyAlignment="1">
      <alignment horizontal="center" vertical="center"/>
    </xf>
    <xf numFmtId="0" fontId="12" fillId="0" borderId="5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12" fillId="0" borderId="35" xfId="0" applyFont="1" applyBorder="1" applyAlignment="1">
      <alignment horizontal="center" vertical="center" wrapText="1"/>
    </xf>
    <xf numFmtId="0" fontId="12" fillId="0" borderId="66" xfId="0" applyFont="1" applyBorder="1" applyAlignment="1">
      <alignment horizontal="center" vertical="center" wrapText="1"/>
    </xf>
    <xf numFmtId="3" fontId="12" fillId="0" borderId="49" xfId="0" applyNumberFormat="1" applyFont="1" applyBorder="1" applyAlignment="1">
      <alignment horizontal="center" vertical="center" wrapText="1"/>
    </xf>
    <xf numFmtId="3" fontId="12" fillId="0" borderId="67"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3" fillId="0" borderId="20" xfId="0" applyFont="1" applyBorder="1" applyAlignment="1">
      <alignment vertical="center"/>
    </xf>
    <xf numFmtId="165" fontId="5" fillId="0" borderId="67" xfId="44"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9" xfId="64" applyNumberFormat="1" applyFont="1" applyFill="1" applyBorder="1" applyAlignment="1">
      <alignment horizontal="center" vertical="center"/>
    </xf>
    <xf numFmtId="0" fontId="8" fillId="0" borderId="26" xfId="0" applyFont="1" applyBorder="1" applyAlignment="1">
      <alignment/>
    </xf>
    <xf numFmtId="0" fontId="8" fillId="0" borderId="0" xfId="0" applyFont="1" applyBorder="1" applyAlignment="1">
      <alignment/>
    </xf>
    <xf numFmtId="0" fontId="5" fillId="0" borderId="69" xfId="0" applyFont="1" applyBorder="1" applyAlignment="1">
      <alignment vertical="center"/>
    </xf>
    <xf numFmtId="3" fontId="10" fillId="0" borderId="70" xfId="0" applyNumberFormat="1" applyFont="1" applyFill="1" applyBorder="1" applyAlignment="1">
      <alignment horizontal="center" vertical="center"/>
    </xf>
    <xf numFmtId="165" fontId="10" fillId="0" borderId="70" xfId="44" applyNumberFormat="1" applyFont="1" applyFill="1" applyBorder="1" applyAlignment="1">
      <alignment horizontal="center" vertical="center"/>
    </xf>
    <xf numFmtId="9" fontId="5" fillId="0" borderId="71" xfId="64" applyFont="1" applyFill="1" applyBorder="1" applyAlignment="1">
      <alignment horizontal="center" vertical="center"/>
    </xf>
    <xf numFmtId="0" fontId="5" fillId="0" borderId="0" xfId="0" applyFont="1" applyBorder="1" applyAlignment="1">
      <alignment horizontal="right"/>
    </xf>
    <xf numFmtId="9" fontId="5" fillId="0" borderId="72" xfId="64" applyNumberFormat="1" applyFont="1" applyFill="1" applyBorder="1" applyAlignment="1">
      <alignment horizontal="center" vertical="center"/>
    </xf>
    <xf numFmtId="9" fontId="10" fillId="0" borderId="32" xfId="64" applyNumberFormat="1" applyFont="1" applyFill="1" applyBorder="1" applyAlignment="1">
      <alignment horizontal="center" vertical="center"/>
    </xf>
    <xf numFmtId="0" fontId="5" fillId="0" borderId="73" xfId="0" applyFont="1" applyBorder="1" applyAlignment="1">
      <alignment horizontal="center" vertical="center" wrapText="1"/>
    </xf>
    <xf numFmtId="3" fontId="5" fillId="0" borderId="74" xfId="0" applyNumberFormat="1" applyFont="1" applyFill="1" applyBorder="1" applyAlignment="1">
      <alignment horizontal="center" vertical="center"/>
    </xf>
    <xf numFmtId="3" fontId="5" fillId="0" borderId="55" xfId="0" applyNumberFormat="1" applyFont="1" applyFill="1" applyBorder="1" applyAlignment="1">
      <alignment horizontal="center" vertical="center"/>
    </xf>
    <xf numFmtId="9" fontId="5" fillId="0" borderId="56" xfId="64" applyFont="1" applyFill="1" applyBorder="1" applyAlignment="1">
      <alignment horizontal="center" vertical="center"/>
    </xf>
    <xf numFmtId="9" fontId="5" fillId="0" borderId="65" xfId="64" applyFont="1" applyFill="1" applyBorder="1" applyAlignment="1">
      <alignment horizontal="center" vertical="center"/>
    </xf>
    <xf numFmtId="9" fontId="5" fillId="0" borderId="42" xfId="64" applyNumberFormat="1" applyFont="1" applyFill="1" applyBorder="1" applyAlignment="1">
      <alignment horizontal="center" vertical="center"/>
    </xf>
    <xf numFmtId="165" fontId="5" fillId="0" borderId="56" xfId="44" applyNumberFormat="1" applyFont="1" applyFill="1" applyBorder="1" applyAlignment="1">
      <alignment horizontal="center" vertical="center"/>
    </xf>
    <xf numFmtId="9" fontId="5" fillId="0" borderId="71" xfId="64" applyNumberFormat="1" applyFont="1" applyFill="1" applyBorder="1" applyAlignment="1">
      <alignment horizontal="center" vertical="center"/>
    </xf>
    <xf numFmtId="0" fontId="8" fillId="0" borderId="10" xfId="0" applyFont="1" applyBorder="1" applyAlignment="1">
      <alignment/>
    </xf>
    <xf numFmtId="0" fontId="17" fillId="0" borderId="0" xfId="0" applyFont="1" applyBorder="1" applyAlignment="1">
      <alignment/>
    </xf>
    <xf numFmtId="0" fontId="5" fillId="0" borderId="75" xfId="0" applyFont="1" applyBorder="1" applyAlignment="1">
      <alignment horizontal="left" indent="1"/>
    </xf>
    <xf numFmtId="9" fontId="5" fillId="0" borderId="57" xfId="64" applyFont="1" applyFill="1" applyBorder="1" applyAlignment="1">
      <alignment horizontal="center" vertical="center"/>
    </xf>
    <xf numFmtId="9" fontId="5" fillId="0" borderId="76" xfId="64" applyFont="1" applyFill="1" applyBorder="1" applyAlignment="1">
      <alignment horizontal="center" vertical="center"/>
    </xf>
    <xf numFmtId="0" fontId="5" fillId="0" borderId="35" xfId="0" applyFont="1" applyFill="1" applyBorder="1" applyAlignment="1">
      <alignment horizontal="center" vertical="center" wrapText="1"/>
    </xf>
    <xf numFmtId="9" fontId="10" fillId="0" borderId="71" xfId="64" applyNumberFormat="1" applyFont="1" applyFill="1" applyBorder="1" applyAlignment="1">
      <alignment horizontal="center" vertical="center"/>
    </xf>
    <xf numFmtId="165" fontId="10" fillId="0" borderId="77" xfId="44" applyNumberFormat="1" applyFont="1" applyFill="1" applyBorder="1" applyAlignment="1">
      <alignment horizontal="center" vertical="center"/>
    </xf>
    <xf numFmtId="9" fontId="10" fillId="0" borderId="20" xfId="64" applyNumberFormat="1" applyFont="1" applyFill="1" applyBorder="1" applyAlignment="1">
      <alignment horizontal="center"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8" fillId="0" borderId="78" xfId="0" applyFont="1" applyBorder="1" applyAlignment="1">
      <alignment horizontal="center" vertical="center"/>
    </xf>
    <xf numFmtId="0" fontId="8" fillId="0" borderId="59" xfId="0" applyFont="1" applyBorder="1" applyAlignment="1">
      <alignment horizontal="center" vertical="center"/>
    </xf>
    <xf numFmtId="0" fontId="8" fillId="0" borderId="64"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8" fillId="0" borderId="79" xfId="0" applyFont="1" applyBorder="1" applyAlignment="1">
      <alignment horizontal="center"/>
    </xf>
    <xf numFmtId="0" fontId="8" fillId="0" borderId="68" xfId="0" applyFont="1" applyBorder="1" applyAlignment="1">
      <alignment horizontal="center"/>
    </xf>
    <xf numFmtId="0" fontId="8" fillId="0" borderId="80" xfId="0" applyFont="1" applyBorder="1" applyAlignment="1">
      <alignment horizontal="center"/>
    </xf>
    <xf numFmtId="0" fontId="13" fillId="0" borderId="1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6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5" xfId="0" applyFont="1" applyBorder="1" applyAlignment="1">
      <alignment horizontal="center" vertical="center"/>
    </xf>
    <xf numFmtId="0" fontId="5" fillId="0" borderId="66" xfId="0" applyFont="1" applyBorder="1" applyAlignment="1">
      <alignment horizontal="center" vertical="center"/>
    </xf>
    <xf numFmtId="0" fontId="8" fillId="0" borderId="79" xfId="0" applyFont="1"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15" fillId="0" borderId="33" xfId="0" applyFont="1" applyBorder="1" applyAlignment="1">
      <alignment horizontal="center" vertical="center"/>
    </xf>
    <xf numFmtId="0" fontId="16" fillId="0" borderId="0" xfId="0" applyFont="1" applyBorder="1" applyAlignment="1">
      <alignment horizontal="center" vertical="center"/>
    </xf>
    <xf numFmtId="0" fontId="16" fillId="0" borderId="60" xfId="0" applyFont="1" applyBorder="1" applyAlignment="1">
      <alignment horizontal="center" vertical="center"/>
    </xf>
    <xf numFmtId="0" fontId="5" fillId="0" borderId="78" xfId="0" applyFont="1" applyBorder="1" applyAlignment="1">
      <alignment horizontal="left" vertical="center" wrapText="1"/>
    </xf>
    <xf numFmtId="0" fontId="5" fillId="0" borderId="59" xfId="0" applyFont="1" applyBorder="1" applyAlignment="1">
      <alignment horizontal="left" vertical="center" wrapText="1"/>
    </xf>
    <xf numFmtId="0" fontId="5" fillId="0" borderId="64" xfId="0" applyFont="1" applyBorder="1" applyAlignment="1">
      <alignment horizontal="left" vertical="center" wrapText="1"/>
    </xf>
    <xf numFmtId="0" fontId="10" fillId="0" borderId="79" xfId="0" applyFont="1" applyBorder="1" applyAlignment="1">
      <alignment horizontal="left" vertical="center"/>
    </xf>
    <xf numFmtId="0" fontId="4" fillId="0" borderId="68" xfId="0" applyFont="1" applyBorder="1" applyAlignment="1">
      <alignment horizontal="left" vertical="center"/>
    </xf>
    <xf numFmtId="0" fontId="4" fillId="0" borderId="60" xfId="0" applyFont="1" applyBorder="1" applyAlignment="1">
      <alignment vertical="center"/>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61"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8" xfId="0" applyFont="1" applyBorder="1" applyAlignment="1">
      <alignment horizontal="center" vertical="center" wrapText="1"/>
    </xf>
    <xf numFmtId="0" fontId="8" fillId="0" borderId="79" xfId="0" applyFont="1" applyFill="1" applyBorder="1" applyAlignment="1">
      <alignment horizontal="center" vertical="center"/>
    </xf>
    <xf numFmtId="0" fontId="0" fillId="0" borderId="68" xfId="0" applyFill="1" applyBorder="1" applyAlignment="1">
      <alignment horizontal="center" vertical="center"/>
    </xf>
    <xf numFmtId="0" fontId="0" fillId="0" borderId="80" xfId="0" applyFill="1" applyBorder="1" applyAlignment="1">
      <alignment horizontal="center" vertical="center"/>
    </xf>
    <xf numFmtId="0" fontId="8" fillId="0" borderId="33" xfId="0" applyFont="1" applyFill="1" applyBorder="1" applyAlignment="1">
      <alignment horizontal="center" vertical="center"/>
    </xf>
    <xf numFmtId="0" fontId="0" fillId="0" borderId="0" xfId="0" applyFill="1" applyBorder="1" applyAlignment="1">
      <alignment horizontal="center" vertical="center"/>
    </xf>
    <xf numFmtId="0" fontId="0" fillId="0" borderId="60" xfId="0" applyFill="1" applyBorder="1" applyAlignment="1">
      <alignment horizontal="center" vertical="center"/>
    </xf>
    <xf numFmtId="0" fontId="4" fillId="0" borderId="80" xfId="0" applyFont="1" applyBorder="1" applyAlignment="1">
      <alignment vertical="center"/>
    </xf>
    <xf numFmtId="0" fontId="10" fillId="0" borderId="7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8" xfId="0" applyFont="1" applyBorder="1" applyAlignment="1">
      <alignment horizontal="left" vertical="center"/>
    </xf>
    <xf numFmtId="0" fontId="10" fillId="0" borderId="80" xfId="0" applyFont="1" applyBorder="1" applyAlignment="1">
      <alignment horizontal="left" vertical="center"/>
    </xf>
    <xf numFmtId="0" fontId="10" fillId="0" borderId="79" xfId="0" applyFont="1" applyBorder="1" applyAlignment="1">
      <alignment horizontal="center" vertical="center"/>
    </xf>
    <xf numFmtId="0" fontId="10" fillId="0" borderId="68" xfId="0" applyFont="1" applyBorder="1" applyAlignment="1">
      <alignment horizontal="center" vertical="center"/>
    </xf>
    <xf numFmtId="0" fontId="10" fillId="0" borderId="80"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78"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
      <selection activeCell="A30" sqref="A30"/>
    </sheetView>
  </sheetViews>
  <sheetFormatPr defaultColWidth="9.140625" defaultRowHeight="12.75"/>
  <cols>
    <col min="9" max="9" width="9.28125" style="0" customWidth="1"/>
  </cols>
  <sheetData>
    <row r="1" spans="1:13" ht="19.5" thickBot="1">
      <c r="A1" s="11"/>
      <c r="B1" s="29"/>
      <c r="C1" s="29"/>
      <c r="D1" s="29"/>
      <c r="E1" s="29"/>
      <c r="F1" s="29"/>
      <c r="G1" s="29"/>
      <c r="H1" s="29"/>
      <c r="I1" s="29"/>
      <c r="J1" s="29"/>
      <c r="K1" s="29"/>
      <c r="L1" s="29"/>
      <c r="M1" s="29"/>
    </row>
    <row r="2" spans="1:13" ht="19.5" thickTop="1">
      <c r="A2" s="17"/>
      <c r="B2" s="30"/>
      <c r="C2" s="30"/>
      <c r="D2" s="30"/>
      <c r="E2" s="30"/>
      <c r="F2" s="30"/>
      <c r="G2" s="30"/>
      <c r="H2" s="30"/>
      <c r="I2" s="30"/>
      <c r="J2" s="30"/>
      <c r="K2" s="30"/>
      <c r="L2" s="30"/>
      <c r="M2" s="31"/>
    </row>
    <row r="3" spans="1:13" ht="20.25" customHeight="1">
      <c r="A3" s="148"/>
      <c r="B3" s="149"/>
      <c r="C3" s="149"/>
      <c r="D3" s="149"/>
      <c r="E3" s="149"/>
      <c r="F3" s="149"/>
      <c r="G3" s="149"/>
      <c r="H3" s="149"/>
      <c r="I3" s="149"/>
      <c r="J3" s="149"/>
      <c r="K3" s="149"/>
      <c r="L3" s="149"/>
      <c r="M3" s="150"/>
    </row>
    <row r="4" spans="1:13" ht="18.75">
      <c r="A4" s="151" t="s">
        <v>36</v>
      </c>
      <c r="B4" s="152"/>
      <c r="C4" s="152"/>
      <c r="D4" s="152"/>
      <c r="E4" s="152"/>
      <c r="F4" s="152"/>
      <c r="G4" s="152"/>
      <c r="H4" s="152"/>
      <c r="I4" s="152"/>
      <c r="J4" s="152"/>
      <c r="K4" s="152"/>
      <c r="L4" s="152"/>
      <c r="M4" s="153"/>
    </row>
    <row r="5" spans="1:13" ht="18.75">
      <c r="A5" s="151" t="s">
        <v>88</v>
      </c>
      <c r="B5" s="152"/>
      <c r="C5" s="152"/>
      <c r="D5" s="152"/>
      <c r="E5" s="152"/>
      <c r="F5" s="152"/>
      <c r="G5" s="152"/>
      <c r="H5" s="152"/>
      <c r="I5" s="152"/>
      <c r="J5" s="152"/>
      <c r="K5" s="152"/>
      <c r="L5" s="152"/>
      <c r="M5" s="153"/>
    </row>
    <row r="6" spans="1:13" ht="18.75">
      <c r="A6" s="14"/>
      <c r="B6" s="34"/>
      <c r="C6" s="34"/>
      <c r="D6" s="34"/>
      <c r="E6" s="34"/>
      <c r="F6" s="34"/>
      <c r="G6" s="34"/>
      <c r="H6" s="34"/>
      <c r="I6" s="34"/>
      <c r="J6" s="34"/>
      <c r="K6" s="34"/>
      <c r="L6" s="34"/>
      <c r="M6" s="32"/>
    </row>
    <row r="7" spans="1:13" ht="12.75">
      <c r="A7" s="33"/>
      <c r="B7" s="34"/>
      <c r="C7" s="34"/>
      <c r="F7" s="34"/>
      <c r="G7" s="34"/>
      <c r="H7" s="34"/>
      <c r="I7" s="34"/>
      <c r="J7" s="34"/>
      <c r="K7" s="34"/>
      <c r="L7" s="34"/>
      <c r="M7" s="32"/>
    </row>
    <row r="8" spans="1:13" ht="18.75">
      <c r="A8" s="15"/>
      <c r="B8" s="34"/>
      <c r="C8" s="34"/>
      <c r="D8" s="66" t="s">
        <v>25</v>
      </c>
      <c r="E8" s="34"/>
      <c r="F8" s="34"/>
      <c r="G8" s="34"/>
      <c r="H8" s="34"/>
      <c r="I8" s="34"/>
      <c r="J8" s="34"/>
      <c r="K8" s="34"/>
      <c r="L8" s="34"/>
      <c r="M8" s="32"/>
    </row>
    <row r="9" spans="1:13" ht="15.75">
      <c r="A9" s="33"/>
      <c r="B9" s="34"/>
      <c r="C9" s="34"/>
      <c r="D9" s="34"/>
      <c r="E9" s="34"/>
      <c r="F9" s="13"/>
      <c r="G9" s="13"/>
      <c r="H9" s="13"/>
      <c r="I9" s="13"/>
      <c r="J9" s="13"/>
      <c r="K9" s="13"/>
      <c r="L9" s="13"/>
      <c r="M9" s="18"/>
    </row>
    <row r="10" spans="1:14" ht="15.75">
      <c r="A10" s="15"/>
      <c r="B10" s="34"/>
      <c r="C10" s="34"/>
      <c r="D10" s="34"/>
      <c r="E10" s="13" t="s">
        <v>42</v>
      </c>
      <c r="F10" s="34"/>
      <c r="G10" s="34"/>
      <c r="H10" s="34"/>
      <c r="I10" s="34"/>
      <c r="J10" s="34"/>
      <c r="K10" s="34"/>
      <c r="L10" s="34"/>
      <c r="M10" s="32"/>
      <c r="N10" s="12"/>
    </row>
    <row r="11" spans="1:13" ht="12.75">
      <c r="A11" s="33"/>
      <c r="B11" s="34"/>
      <c r="C11" s="34"/>
      <c r="D11" s="34"/>
      <c r="E11" s="34"/>
      <c r="F11" s="34"/>
      <c r="G11" s="34"/>
      <c r="H11" s="34"/>
      <c r="I11" s="34"/>
      <c r="J11" s="34"/>
      <c r="K11" s="34"/>
      <c r="L11" s="34"/>
      <c r="M11" s="32"/>
    </row>
    <row r="12" spans="1:13" ht="18.75">
      <c r="A12" s="15"/>
      <c r="B12" s="34"/>
      <c r="C12" s="34"/>
      <c r="D12" s="66" t="s">
        <v>75</v>
      </c>
      <c r="E12" s="34"/>
      <c r="F12" s="34"/>
      <c r="G12" s="34"/>
      <c r="H12" s="34"/>
      <c r="I12" s="34"/>
      <c r="J12" s="34"/>
      <c r="K12" s="34"/>
      <c r="L12" s="34"/>
      <c r="M12" s="32"/>
    </row>
    <row r="13" spans="1:13" ht="15.75" customHeight="1">
      <c r="A13" s="33"/>
      <c r="B13" s="50"/>
      <c r="C13" s="50"/>
      <c r="D13" s="140"/>
      <c r="E13" s="34"/>
      <c r="F13" s="50"/>
      <c r="G13" s="34"/>
      <c r="H13" s="34"/>
      <c r="I13" s="34"/>
      <c r="J13" s="34"/>
      <c r="K13" s="34"/>
      <c r="L13" s="34"/>
      <c r="M13" s="32"/>
    </row>
    <row r="14" spans="1:13" ht="12.75" customHeight="1">
      <c r="A14" s="33"/>
      <c r="B14" s="50"/>
      <c r="C14" s="50"/>
      <c r="D14" s="140"/>
      <c r="E14" s="34"/>
      <c r="F14" s="50"/>
      <c r="G14" s="34"/>
      <c r="H14" s="34"/>
      <c r="I14" s="34"/>
      <c r="J14" s="34"/>
      <c r="K14" s="34"/>
      <c r="L14" s="34"/>
      <c r="M14" s="32"/>
    </row>
    <row r="15" spans="1:13" ht="15.75">
      <c r="A15" s="33"/>
      <c r="B15" s="51"/>
      <c r="C15" s="34"/>
      <c r="D15" s="50"/>
      <c r="E15" s="50" t="s">
        <v>53</v>
      </c>
      <c r="F15" s="34"/>
      <c r="G15" s="34"/>
      <c r="H15" s="34"/>
      <c r="I15" s="34"/>
      <c r="J15" s="34"/>
      <c r="K15" s="34"/>
      <c r="L15" s="34"/>
      <c r="M15" s="32"/>
    </row>
    <row r="16" spans="1:13" ht="12.75" customHeight="1">
      <c r="A16" s="33"/>
      <c r="B16" s="13"/>
      <c r="C16" s="13"/>
      <c r="D16" s="34"/>
      <c r="E16" s="34"/>
      <c r="F16" s="34"/>
      <c r="G16" s="34"/>
      <c r="H16" s="34"/>
      <c r="I16" s="34"/>
      <c r="J16" s="34"/>
      <c r="K16" s="34"/>
      <c r="L16" s="34"/>
      <c r="M16" s="32"/>
    </row>
    <row r="17" spans="1:13" ht="15.75">
      <c r="A17" s="33"/>
      <c r="B17" s="51"/>
      <c r="C17" s="34"/>
      <c r="D17" s="13"/>
      <c r="E17" s="13" t="s">
        <v>39</v>
      </c>
      <c r="F17" s="34"/>
      <c r="G17" s="34"/>
      <c r="H17" s="34"/>
      <c r="I17" s="34"/>
      <c r="J17" s="34"/>
      <c r="K17" s="34"/>
      <c r="L17" s="34"/>
      <c r="M17" s="32"/>
    </row>
    <row r="18" spans="1:13" ht="12.75" customHeight="1">
      <c r="A18" s="33"/>
      <c r="B18" s="13"/>
      <c r="C18" s="13"/>
      <c r="D18" s="34"/>
      <c r="E18" s="34"/>
      <c r="F18" s="34"/>
      <c r="G18" s="34"/>
      <c r="H18" s="34"/>
      <c r="I18" s="34"/>
      <c r="J18" s="34"/>
      <c r="K18" s="34"/>
      <c r="L18" s="34"/>
      <c r="M18" s="32"/>
    </row>
    <row r="19" spans="1:13" ht="15.75">
      <c r="A19" s="33"/>
      <c r="B19" s="51"/>
      <c r="C19" s="34"/>
      <c r="D19" s="13"/>
      <c r="E19" s="13" t="s">
        <v>40</v>
      </c>
      <c r="F19" s="34"/>
      <c r="G19" s="34"/>
      <c r="H19" s="34"/>
      <c r="I19" s="34"/>
      <c r="J19" s="34"/>
      <c r="K19" s="34"/>
      <c r="L19" s="34"/>
      <c r="M19" s="32"/>
    </row>
    <row r="20" spans="1:13" ht="12.75" customHeight="1">
      <c r="A20" s="33"/>
      <c r="B20" s="13"/>
      <c r="C20" s="13"/>
      <c r="D20" s="34"/>
      <c r="E20" s="34"/>
      <c r="F20" s="34"/>
      <c r="G20" s="34"/>
      <c r="H20" s="34"/>
      <c r="I20" s="34"/>
      <c r="J20" s="34"/>
      <c r="K20" s="34"/>
      <c r="L20" s="34"/>
      <c r="M20" s="32"/>
    </row>
    <row r="21" spans="1:13" ht="15.75">
      <c r="A21" s="33"/>
      <c r="B21" s="51"/>
      <c r="C21" s="34"/>
      <c r="D21" s="13"/>
      <c r="E21" s="13" t="s">
        <v>41</v>
      </c>
      <c r="F21" s="34"/>
      <c r="G21" s="34"/>
      <c r="H21" s="34"/>
      <c r="I21" s="34"/>
      <c r="J21" s="34"/>
      <c r="K21" s="34"/>
      <c r="L21" s="34"/>
      <c r="M21" s="32"/>
    </row>
    <row r="22" spans="1:13" ht="12.75" customHeight="1">
      <c r="A22" s="33"/>
      <c r="B22" s="13"/>
      <c r="C22" s="13"/>
      <c r="D22" s="34"/>
      <c r="E22" s="34"/>
      <c r="F22" s="34"/>
      <c r="G22" s="34"/>
      <c r="H22" s="34"/>
      <c r="I22" s="34"/>
      <c r="J22" s="34"/>
      <c r="K22" s="34"/>
      <c r="L22" s="34"/>
      <c r="M22" s="32"/>
    </row>
    <row r="23" spans="1:13" ht="15.75">
      <c r="A23" s="33"/>
      <c r="B23" s="51"/>
      <c r="C23" s="34"/>
      <c r="D23" s="13"/>
      <c r="E23" s="13" t="s">
        <v>55</v>
      </c>
      <c r="F23" s="34"/>
      <c r="G23" s="34"/>
      <c r="H23" s="34"/>
      <c r="I23" s="34"/>
      <c r="J23" s="34"/>
      <c r="K23" s="34"/>
      <c r="L23" s="34"/>
      <c r="M23" s="32"/>
    </row>
    <row r="24" spans="1:13" ht="12.75" customHeight="1">
      <c r="A24" s="33"/>
      <c r="B24" s="13"/>
      <c r="C24" s="13"/>
      <c r="D24" s="34"/>
      <c r="E24" s="34"/>
      <c r="F24" s="34"/>
      <c r="G24" s="34"/>
      <c r="H24" s="34"/>
      <c r="I24" s="34"/>
      <c r="J24" s="34"/>
      <c r="K24" s="34"/>
      <c r="L24" s="34"/>
      <c r="M24" s="32"/>
    </row>
    <row r="25" spans="1:13" ht="15.75">
      <c r="A25" s="33"/>
      <c r="B25" s="51"/>
      <c r="C25" s="34"/>
      <c r="D25" s="13"/>
      <c r="E25" s="13" t="s">
        <v>73</v>
      </c>
      <c r="F25" s="34"/>
      <c r="G25" s="34"/>
      <c r="H25" s="34"/>
      <c r="I25" s="34"/>
      <c r="J25" s="34"/>
      <c r="K25" s="34"/>
      <c r="L25" s="34"/>
      <c r="M25" s="32"/>
    </row>
    <row r="26" spans="1:13" ht="15.75">
      <c r="A26" s="15"/>
      <c r="B26" s="34"/>
      <c r="C26" s="34"/>
      <c r="D26" s="34"/>
      <c r="E26" s="34"/>
      <c r="F26" s="34"/>
      <c r="G26" s="34"/>
      <c r="H26" s="34"/>
      <c r="I26" s="34"/>
      <c r="J26" s="34"/>
      <c r="K26" s="34"/>
      <c r="L26" s="34"/>
      <c r="M26" s="32"/>
    </row>
    <row r="27" spans="1:13" ht="15.75">
      <c r="A27" s="139"/>
      <c r="B27" s="34"/>
      <c r="C27" s="34"/>
      <c r="D27" s="34"/>
      <c r="E27" s="123"/>
      <c r="F27" s="34"/>
      <c r="G27" s="34"/>
      <c r="H27" s="34"/>
      <c r="I27" s="34"/>
      <c r="J27" s="34"/>
      <c r="K27" s="34"/>
      <c r="L27" s="34"/>
      <c r="M27" s="32"/>
    </row>
    <row r="28" spans="1:13" ht="12.75">
      <c r="A28" s="16"/>
      <c r="B28" s="34"/>
      <c r="C28" s="34"/>
      <c r="D28" s="34"/>
      <c r="L28" s="34"/>
      <c r="M28" s="32"/>
    </row>
    <row r="29" spans="1:13" ht="12.75">
      <c r="A29" s="16"/>
      <c r="B29" s="34"/>
      <c r="C29" s="34"/>
      <c r="D29" s="34"/>
      <c r="E29" s="34"/>
      <c r="F29" s="34"/>
      <c r="G29" s="34"/>
      <c r="H29" s="34"/>
      <c r="I29" s="34"/>
      <c r="J29" s="34"/>
      <c r="L29" s="34"/>
      <c r="M29" s="32"/>
    </row>
    <row r="30" spans="1:13" ht="12.75">
      <c r="A30" s="141" t="s">
        <v>74</v>
      </c>
      <c r="B30" s="34"/>
      <c r="C30" s="34"/>
      <c r="D30" s="34"/>
      <c r="F30" s="34"/>
      <c r="G30" s="34"/>
      <c r="H30" s="34"/>
      <c r="I30" s="34"/>
      <c r="J30" s="34"/>
      <c r="L30" s="34"/>
      <c r="M30" s="32"/>
    </row>
    <row r="31" spans="1:13" ht="15.75">
      <c r="A31" s="141" t="s">
        <v>85</v>
      </c>
      <c r="B31" s="34"/>
      <c r="C31" s="34"/>
      <c r="D31" s="34"/>
      <c r="E31" s="123"/>
      <c r="F31" s="34"/>
      <c r="G31" s="34"/>
      <c r="H31" s="34"/>
      <c r="I31" s="34"/>
      <c r="J31" s="34"/>
      <c r="L31" s="34"/>
      <c r="M31" s="32"/>
    </row>
    <row r="32" spans="1:13" ht="16.5" thickBot="1">
      <c r="A32" s="35"/>
      <c r="B32" s="36"/>
      <c r="C32" s="36"/>
      <c r="D32" s="36"/>
      <c r="E32" s="122"/>
      <c r="F32" s="36"/>
      <c r="G32" s="36"/>
      <c r="H32" s="36"/>
      <c r="I32" s="36"/>
      <c r="J32" s="36"/>
      <c r="K32" s="36"/>
      <c r="L32" s="36"/>
      <c r="M32" s="37"/>
    </row>
    <row r="33" ht="13.5" thickTop="1"/>
    <row r="35" ht="12.75">
      <c r="M35" s="128"/>
    </row>
  </sheetData>
  <sheetProtection/>
  <mergeCells count="3">
    <mergeCell ref="A3:M3"/>
    <mergeCell ref="A4:M4"/>
    <mergeCell ref="A5:M5"/>
  </mergeCells>
  <printOptions horizontalCentered="1" verticalCentered="1"/>
  <pageMargins left="0.5" right="0.5" top="0.44" bottom="0.47"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27" sqref="A27"/>
    </sheetView>
  </sheetViews>
  <sheetFormatPr defaultColWidth="9.140625" defaultRowHeight="12.75"/>
  <cols>
    <col min="1" max="1" width="14.00390625" style="2" customWidth="1"/>
    <col min="2" max="2" width="9.140625" style="2" customWidth="1"/>
    <col min="3" max="3" width="8.140625" style="2" customWidth="1"/>
    <col min="4" max="6" width="7.7109375" style="2" customWidth="1"/>
    <col min="7" max="7" width="7.7109375" style="4" customWidth="1"/>
    <col min="8" max="14" width="7.7109375" style="2" customWidth="1"/>
    <col min="15" max="15" width="0" style="2" hidden="1" customWidth="1"/>
    <col min="16" max="16384" width="9.140625" style="2" customWidth="1"/>
  </cols>
  <sheetData>
    <row r="1" spans="1:14" ht="15.75">
      <c r="A1" s="160" t="s">
        <v>36</v>
      </c>
      <c r="B1" s="161"/>
      <c r="C1" s="161"/>
      <c r="D1" s="161"/>
      <c r="E1" s="161"/>
      <c r="F1" s="161"/>
      <c r="G1" s="161"/>
      <c r="H1" s="161"/>
      <c r="I1" s="161"/>
      <c r="J1" s="161"/>
      <c r="K1" s="161"/>
      <c r="L1" s="161"/>
      <c r="M1" s="161"/>
      <c r="N1" s="162"/>
    </row>
    <row r="2" spans="1:14" ht="15.75">
      <c r="A2" s="157" t="s">
        <v>88</v>
      </c>
      <c r="B2" s="158"/>
      <c r="C2" s="158"/>
      <c r="D2" s="158"/>
      <c r="E2" s="158"/>
      <c r="F2" s="158"/>
      <c r="G2" s="158"/>
      <c r="H2" s="158"/>
      <c r="I2" s="158"/>
      <c r="J2" s="158"/>
      <c r="K2" s="158"/>
      <c r="L2" s="158"/>
      <c r="M2" s="158"/>
      <c r="N2" s="159"/>
    </row>
    <row r="3" spans="1:14" ht="16.5" thickBot="1">
      <c r="A3" s="154" t="s">
        <v>43</v>
      </c>
      <c r="B3" s="155"/>
      <c r="C3" s="155"/>
      <c r="D3" s="155"/>
      <c r="E3" s="155"/>
      <c r="F3" s="155"/>
      <c r="G3" s="155"/>
      <c r="H3" s="155"/>
      <c r="I3" s="155"/>
      <c r="J3" s="155"/>
      <c r="K3" s="155"/>
      <c r="L3" s="155"/>
      <c r="M3" s="155"/>
      <c r="N3" s="156"/>
    </row>
    <row r="4" spans="1:14" ht="12.75">
      <c r="A4" s="56" t="s">
        <v>8</v>
      </c>
      <c r="B4" s="59" t="s">
        <v>7</v>
      </c>
      <c r="C4" s="60" t="s">
        <v>9</v>
      </c>
      <c r="D4" s="61" t="s">
        <v>37</v>
      </c>
      <c r="E4" s="63" t="s">
        <v>10</v>
      </c>
      <c r="F4" s="84" t="s">
        <v>38</v>
      </c>
      <c r="G4" s="104" t="s">
        <v>12</v>
      </c>
      <c r="H4" s="105" t="s">
        <v>82</v>
      </c>
      <c r="I4" s="62" t="s">
        <v>13</v>
      </c>
      <c r="J4" s="84" t="s">
        <v>83</v>
      </c>
      <c r="K4" s="85" t="s">
        <v>14</v>
      </c>
      <c r="L4" s="61" t="s">
        <v>84</v>
      </c>
      <c r="M4" s="62" t="s">
        <v>45</v>
      </c>
      <c r="N4" s="59" t="s">
        <v>59</v>
      </c>
    </row>
    <row r="5" spans="1:14" ht="12.75">
      <c r="A5" s="163" t="s">
        <v>69</v>
      </c>
      <c r="B5" s="93"/>
      <c r="C5" s="94"/>
      <c r="D5" s="95"/>
      <c r="E5" s="106"/>
      <c r="F5" s="96"/>
      <c r="G5" s="109"/>
      <c r="H5" s="110"/>
      <c r="I5" s="94"/>
      <c r="J5" s="96"/>
      <c r="K5" s="97" t="s">
        <v>33</v>
      </c>
      <c r="L5" s="95"/>
      <c r="M5" s="94" t="s">
        <v>35</v>
      </c>
      <c r="N5" s="98"/>
    </row>
    <row r="6" spans="1:14" ht="12.75">
      <c r="A6" s="164"/>
      <c r="B6" s="93" t="s">
        <v>26</v>
      </c>
      <c r="C6" s="94"/>
      <c r="D6" s="95" t="s">
        <v>31</v>
      </c>
      <c r="E6" s="106"/>
      <c r="F6" s="96" t="s">
        <v>31</v>
      </c>
      <c r="G6" s="108"/>
      <c r="H6" s="95" t="s">
        <v>31</v>
      </c>
      <c r="I6" s="94" t="s">
        <v>15</v>
      </c>
      <c r="J6" s="96" t="s">
        <v>31</v>
      </c>
      <c r="K6" s="97" t="s">
        <v>15</v>
      </c>
      <c r="L6" s="95" t="s">
        <v>31</v>
      </c>
      <c r="M6" s="94" t="s">
        <v>15</v>
      </c>
      <c r="N6" s="98" t="s">
        <v>31</v>
      </c>
    </row>
    <row r="7" spans="1:14" ht="12.75">
      <c r="A7" s="164"/>
      <c r="B7" s="93" t="s">
        <v>27</v>
      </c>
      <c r="C7" s="94" t="s">
        <v>30</v>
      </c>
      <c r="D7" s="95" t="s">
        <v>32</v>
      </c>
      <c r="E7" s="106"/>
      <c r="F7" s="96" t="s">
        <v>32</v>
      </c>
      <c r="G7" s="108" t="s">
        <v>33</v>
      </c>
      <c r="H7" s="95" t="s">
        <v>26</v>
      </c>
      <c r="I7" s="94" t="s">
        <v>34</v>
      </c>
      <c r="J7" s="96" t="s">
        <v>26</v>
      </c>
      <c r="K7" s="97" t="s">
        <v>34</v>
      </c>
      <c r="L7" s="95" t="s">
        <v>33</v>
      </c>
      <c r="M7" s="94" t="s">
        <v>57</v>
      </c>
      <c r="N7" s="98" t="s">
        <v>35</v>
      </c>
    </row>
    <row r="8" spans="1:14" ht="13.5" thickBot="1">
      <c r="A8" s="165"/>
      <c r="B8" s="99" t="s">
        <v>28</v>
      </c>
      <c r="C8" s="92" t="s">
        <v>29</v>
      </c>
      <c r="D8" s="100" t="s">
        <v>28</v>
      </c>
      <c r="E8" s="107" t="s">
        <v>15</v>
      </c>
      <c r="F8" s="101" t="s">
        <v>28</v>
      </c>
      <c r="G8" s="102" t="s">
        <v>15</v>
      </c>
      <c r="H8" s="100" t="s">
        <v>15</v>
      </c>
      <c r="I8" s="92" t="s">
        <v>35</v>
      </c>
      <c r="J8" s="101" t="s">
        <v>15</v>
      </c>
      <c r="K8" s="102" t="s">
        <v>35</v>
      </c>
      <c r="L8" s="100" t="s">
        <v>15</v>
      </c>
      <c r="M8" s="92" t="s">
        <v>58</v>
      </c>
      <c r="N8" s="103" t="s">
        <v>15</v>
      </c>
    </row>
    <row r="9" spans="1:14" ht="17.25" customHeight="1">
      <c r="A9" s="19" t="s">
        <v>19</v>
      </c>
      <c r="B9" s="79">
        <v>3538</v>
      </c>
      <c r="C9" s="38">
        <v>2002</v>
      </c>
      <c r="D9" s="21">
        <f>+C9/B9</f>
        <v>0.565856416054268</v>
      </c>
      <c r="E9" s="55">
        <v>205</v>
      </c>
      <c r="F9" s="89">
        <f aca="true" t="shared" si="0" ref="F9:F25">+E9/B9</f>
        <v>0.05794234030525721</v>
      </c>
      <c r="G9" s="55">
        <v>16</v>
      </c>
      <c r="H9" s="21">
        <f>+G9/E9</f>
        <v>0.07804878048780488</v>
      </c>
      <c r="I9" s="55">
        <v>143</v>
      </c>
      <c r="J9" s="88">
        <f>I9/E9</f>
        <v>0.697560975609756</v>
      </c>
      <c r="K9" s="55">
        <v>13</v>
      </c>
      <c r="L9" s="21">
        <f aca="true" t="shared" si="1" ref="L9:L25">+K9/G9</f>
        <v>0.8125</v>
      </c>
      <c r="M9" s="55">
        <v>130</v>
      </c>
      <c r="N9" s="127">
        <f>M9/I9</f>
        <v>0.9090909090909091</v>
      </c>
    </row>
    <row r="10" spans="1:14" ht="17.25" customHeight="1">
      <c r="A10" s="22" t="s">
        <v>0</v>
      </c>
      <c r="B10" s="80">
        <v>14467</v>
      </c>
      <c r="C10" s="38">
        <v>6670</v>
      </c>
      <c r="D10" s="21">
        <f aca="true" t="shared" si="2" ref="D10:D23">+C10/B10</f>
        <v>0.4610492845786963</v>
      </c>
      <c r="E10" s="55">
        <v>733</v>
      </c>
      <c r="F10" s="89">
        <f t="shared" si="0"/>
        <v>0.05066703532176678</v>
      </c>
      <c r="G10" s="55">
        <v>347</v>
      </c>
      <c r="H10" s="21">
        <f aca="true" t="shared" si="3" ref="H10:H25">+G10/E10</f>
        <v>0.4733969986357435</v>
      </c>
      <c r="I10" s="55">
        <v>469</v>
      </c>
      <c r="J10" s="89">
        <f>I10/E10</f>
        <v>0.6398362892223738</v>
      </c>
      <c r="K10" s="55">
        <v>335</v>
      </c>
      <c r="L10" s="21">
        <f t="shared" si="1"/>
        <v>0.9654178674351584</v>
      </c>
      <c r="M10" s="55">
        <v>284</v>
      </c>
      <c r="N10" s="40">
        <f>M10/I10</f>
        <v>0.605543710021322</v>
      </c>
    </row>
    <row r="11" spans="1:14" ht="17.25" customHeight="1">
      <c r="A11" s="22" t="s">
        <v>20</v>
      </c>
      <c r="B11" s="80">
        <v>9819</v>
      </c>
      <c r="C11" s="38">
        <v>6148</v>
      </c>
      <c r="D11" s="21">
        <f t="shared" si="2"/>
        <v>0.6261330074345657</v>
      </c>
      <c r="E11" s="55">
        <v>508</v>
      </c>
      <c r="F11" s="89">
        <f t="shared" si="0"/>
        <v>0.05173642937162644</v>
      </c>
      <c r="G11" s="55">
        <v>62</v>
      </c>
      <c r="H11" s="21">
        <f t="shared" si="3"/>
        <v>0.1220472440944882</v>
      </c>
      <c r="I11" s="55">
        <v>143</v>
      </c>
      <c r="J11" s="142">
        <f aca="true" t="shared" si="4" ref="J11:J25">I11/E11</f>
        <v>0.281496062992126</v>
      </c>
      <c r="K11" s="55">
        <v>46</v>
      </c>
      <c r="L11" s="21">
        <f t="shared" si="1"/>
        <v>0.7419354838709677</v>
      </c>
      <c r="M11" s="55">
        <v>110</v>
      </c>
      <c r="N11" s="40">
        <f aca="true" t="shared" si="5" ref="N11:N23">M11/I11</f>
        <v>0.7692307692307693</v>
      </c>
    </row>
    <row r="12" spans="1:14" ht="17.25" customHeight="1">
      <c r="A12" s="22" t="s">
        <v>21</v>
      </c>
      <c r="B12" s="80">
        <v>6158</v>
      </c>
      <c r="C12" s="38">
        <v>3818</v>
      </c>
      <c r="D12" s="21">
        <f t="shared" si="2"/>
        <v>0.6200064956154596</v>
      </c>
      <c r="E12" s="55">
        <v>345</v>
      </c>
      <c r="F12" s="89">
        <f t="shared" si="0"/>
        <v>0.05602468333874635</v>
      </c>
      <c r="G12" s="55">
        <v>84</v>
      </c>
      <c r="H12" s="21">
        <f t="shared" si="3"/>
        <v>0.24347826086956523</v>
      </c>
      <c r="I12" s="55">
        <v>110</v>
      </c>
      <c r="J12" s="142">
        <f t="shared" si="4"/>
        <v>0.3188405797101449</v>
      </c>
      <c r="K12" s="55">
        <v>61</v>
      </c>
      <c r="L12" s="21">
        <f t="shared" si="1"/>
        <v>0.7261904761904762</v>
      </c>
      <c r="M12" s="55">
        <v>72</v>
      </c>
      <c r="N12" s="40">
        <f t="shared" si="5"/>
        <v>0.6545454545454545</v>
      </c>
    </row>
    <row r="13" spans="1:14" ht="17.25" customHeight="1">
      <c r="A13" s="22" t="s">
        <v>46</v>
      </c>
      <c r="B13" s="80">
        <v>3424</v>
      </c>
      <c r="C13" s="38">
        <v>2231</v>
      </c>
      <c r="D13" s="21">
        <f t="shared" si="2"/>
        <v>0.6515771028037384</v>
      </c>
      <c r="E13" s="55">
        <v>198</v>
      </c>
      <c r="F13" s="89">
        <f t="shared" si="0"/>
        <v>0.05782710280373832</v>
      </c>
      <c r="G13" s="55">
        <v>40</v>
      </c>
      <c r="H13" s="21">
        <f t="shared" si="3"/>
        <v>0.20202020202020202</v>
      </c>
      <c r="I13" s="55">
        <v>4</v>
      </c>
      <c r="J13" s="142">
        <f t="shared" si="4"/>
        <v>0.020202020202020204</v>
      </c>
      <c r="K13" s="55">
        <v>3</v>
      </c>
      <c r="L13" s="21">
        <f t="shared" si="1"/>
        <v>0.075</v>
      </c>
      <c r="M13" s="55">
        <v>4</v>
      </c>
      <c r="N13" s="40">
        <f t="shared" si="5"/>
        <v>1</v>
      </c>
    </row>
    <row r="14" spans="1:14" ht="17.25" customHeight="1">
      <c r="A14" s="22" t="s">
        <v>18</v>
      </c>
      <c r="B14" s="80">
        <v>8423</v>
      </c>
      <c r="C14" s="81">
        <v>6141</v>
      </c>
      <c r="D14" s="21">
        <f t="shared" si="2"/>
        <v>0.7290751513712453</v>
      </c>
      <c r="E14" s="86">
        <v>522</v>
      </c>
      <c r="F14" s="89">
        <f t="shared" si="0"/>
        <v>0.06197316870473703</v>
      </c>
      <c r="G14" s="86">
        <v>70</v>
      </c>
      <c r="H14" s="21">
        <f t="shared" si="3"/>
        <v>0.13409961685823754</v>
      </c>
      <c r="I14" s="86">
        <v>215</v>
      </c>
      <c r="J14" s="142">
        <f t="shared" si="4"/>
        <v>0.4118773946360153</v>
      </c>
      <c r="K14" s="86">
        <v>50</v>
      </c>
      <c r="L14" s="21">
        <f t="shared" si="1"/>
        <v>0.7142857142857143</v>
      </c>
      <c r="M14" s="86">
        <v>185</v>
      </c>
      <c r="N14" s="40">
        <f t="shared" si="5"/>
        <v>0.8604651162790697</v>
      </c>
    </row>
    <row r="15" spans="1:14" ht="17.25" customHeight="1">
      <c r="A15" s="19" t="s">
        <v>47</v>
      </c>
      <c r="B15" s="79">
        <v>3333</v>
      </c>
      <c r="C15" s="38">
        <v>2153</v>
      </c>
      <c r="D15" s="21">
        <f t="shared" si="2"/>
        <v>0.645964596459646</v>
      </c>
      <c r="E15" s="55">
        <v>249</v>
      </c>
      <c r="F15" s="89">
        <f t="shared" si="0"/>
        <v>0.0747074707470747</v>
      </c>
      <c r="G15" s="55">
        <v>38</v>
      </c>
      <c r="H15" s="21">
        <f t="shared" si="3"/>
        <v>0.15261044176706828</v>
      </c>
      <c r="I15" s="55">
        <v>120</v>
      </c>
      <c r="J15" s="142">
        <f t="shared" si="4"/>
        <v>0.4819277108433735</v>
      </c>
      <c r="K15" s="55">
        <v>26</v>
      </c>
      <c r="L15" s="21">
        <f t="shared" si="1"/>
        <v>0.6842105263157895</v>
      </c>
      <c r="M15" s="55">
        <v>86</v>
      </c>
      <c r="N15" s="40">
        <f t="shared" si="5"/>
        <v>0.7166666666666667</v>
      </c>
    </row>
    <row r="16" spans="1:14" ht="17.25" customHeight="1">
      <c r="A16" s="22" t="s">
        <v>50</v>
      </c>
      <c r="B16" s="80">
        <v>5968</v>
      </c>
      <c r="C16" s="38">
        <v>4177</v>
      </c>
      <c r="D16" s="21">
        <f t="shared" si="2"/>
        <v>0.6998994638069705</v>
      </c>
      <c r="E16" s="55">
        <v>303</v>
      </c>
      <c r="F16" s="89">
        <f t="shared" si="0"/>
        <v>0.05077077747989276</v>
      </c>
      <c r="G16" s="55">
        <v>45</v>
      </c>
      <c r="H16" s="21">
        <f t="shared" si="3"/>
        <v>0.1485148514851485</v>
      </c>
      <c r="I16" s="55">
        <v>44</v>
      </c>
      <c r="J16" s="142">
        <f t="shared" si="4"/>
        <v>0.14521452145214522</v>
      </c>
      <c r="K16" s="55">
        <v>14</v>
      </c>
      <c r="L16" s="21">
        <f t="shared" si="1"/>
        <v>0.3111111111111111</v>
      </c>
      <c r="M16" s="55">
        <v>28</v>
      </c>
      <c r="N16" s="40">
        <f t="shared" si="5"/>
        <v>0.6363636363636364</v>
      </c>
    </row>
    <row r="17" spans="1:14" ht="17.25" customHeight="1">
      <c r="A17" s="22" t="s">
        <v>51</v>
      </c>
      <c r="B17" s="80">
        <v>3957</v>
      </c>
      <c r="C17" s="38">
        <v>2288</v>
      </c>
      <c r="D17" s="21">
        <f t="shared" si="2"/>
        <v>0.5782158200657064</v>
      </c>
      <c r="E17" s="55">
        <v>178</v>
      </c>
      <c r="F17" s="89">
        <f t="shared" si="0"/>
        <v>0.04498357341420268</v>
      </c>
      <c r="G17" s="55">
        <v>26</v>
      </c>
      <c r="H17" s="21">
        <f t="shared" si="3"/>
        <v>0.14606741573033707</v>
      </c>
      <c r="I17" s="55">
        <v>33</v>
      </c>
      <c r="J17" s="142">
        <f t="shared" si="4"/>
        <v>0.1853932584269663</v>
      </c>
      <c r="K17" s="55">
        <v>14</v>
      </c>
      <c r="L17" s="21">
        <f t="shared" si="1"/>
        <v>0.5384615384615384</v>
      </c>
      <c r="M17" s="55">
        <v>23</v>
      </c>
      <c r="N17" s="40">
        <f t="shared" si="5"/>
        <v>0.696969696969697</v>
      </c>
    </row>
    <row r="18" spans="1:14" ht="17.25" customHeight="1">
      <c r="A18" s="22" t="s">
        <v>22</v>
      </c>
      <c r="B18" s="80">
        <v>22476</v>
      </c>
      <c r="C18" s="38">
        <v>9336</v>
      </c>
      <c r="D18" s="21">
        <f t="shared" si="2"/>
        <v>0.41537640149492794</v>
      </c>
      <c r="E18" s="55">
        <v>695</v>
      </c>
      <c r="F18" s="89">
        <f t="shared" si="0"/>
        <v>0.030921872219256095</v>
      </c>
      <c r="G18" s="55">
        <v>78</v>
      </c>
      <c r="H18" s="21">
        <f t="shared" si="3"/>
        <v>0.11223021582733812</v>
      </c>
      <c r="I18" s="55">
        <v>110</v>
      </c>
      <c r="J18" s="142">
        <f t="shared" si="4"/>
        <v>0.15827338129496402</v>
      </c>
      <c r="K18" s="55">
        <v>38</v>
      </c>
      <c r="L18" s="21">
        <f t="shared" si="1"/>
        <v>0.48717948717948717</v>
      </c>
      <c r="M18" s="55">
        <v>96</v>
      </c>
      <c r="N18" s="40">
        <f t="shared" si="5"/>
        <v>0.8727272727272727</v>
      </c>
    </row>
    <row r="19" spans="1:14" ht="17.25" customHeight="1">
      <c r="A19" s="22" t="s">
        <v>49</v>
      </c>
      <c r="B19" s="80">
        <v>8050</v>
      </c>
      <c r="C19" s="38">
        <v>5396</v>
      </c>
      <c r="D19" s="21">
        <f t="shared" si="2"/>
        <v>0.6703105590062112</v>
      </c>
      <c r="E19" s="55">
        <v>331</v>
      </c>
      <c r="F19" s="89">
        <f t="shared" si="0"/>
        <v>0.041118012422360246</v>
      </c>
      <c r="G19" s="55">
        <v>56</v>
      </c>
      <c r="H19" s="21">
        <f t="shared" si="3"/>
        <v>0.1691842900302115</v>
      </c>
      <c r="I19" s="55">
        <v>90</v>
      </c>
      <c r="J19" s="142">
        <f t="shared" si="4"/>
        <v>0.2719033232628399</v>
      </c>
      <c r="K19" s="55">
        <v>34</v>
      </c>
      <c r="L19" s="21">
        <f t="shared" si="1"/>
        <v>0.6071428571428571</v>
      </c>
      <c r="M19" s="55">
        <v>91</v>
      </c>
      <c r="N19" s="40">
        <f t="shared" si="5"/>
        <v>1.011111111111111</v>
      </c>
    </row>
    <row r="20" spans="1:14" ht="17.25" customHeight="1">
      <c r="A20" s="22" t="s">
        <v>1</v>
      </c>
      <c r="B20" s="80">
        <v>8009</v>
      </c>
      <c r="C20" s="38">
        <v>6105</v>
      </c>
      <c r="D20" s="21">
        <f t="shared" si="2"/>
        <v>0.7622674491197403</v>
      </c>
      <c r="E20" s="55">
        <v>547</v>
      </c>
      <c r="F20" s="89">
        <f t="shared" si="0"/>
        <v>0.06829816456486452</v>
      </c>
      <c r="G20" s="55">
        <v>88</v>
      </c>
      <c r="H20" s="21">
        <f t="shared" si="3"/>
        <v>0.16087751371115175</v>
      </c>
      <c r="I20" s="55">
        <v>226</v>
      </c>
      <c r="J20" s="142">
        <f t="shared" si="4"/>
        <v>0.41316270566727603</v>
      </c>
      <c r="K20" s="55">
        <v>63</v>
      </c>
      <c r="L20" s="21">
        <f t="shared" si="1"/>
        <v>0.7159090909090909</v>
      </c>
      <c r="M20" s="55">
        <v>66</v>
      </c>
      <c r="N20" s="40">
        <f t="shared" si="5"/>
        <v>0.2920353982300885</v>
      </c>
    </row>
    <row r="21" spans="1:14" ht="17.25" customHeight="1">
      <c r="A21" s="22" t="s">
        <v>72</v>
      </c>
      <c r="B21" s="80">
        <v>8713</v>
      </c>
      <c r="C21" s="38">
        <v>7664</v>
      </c>
      <c r="D21" s="21">
        <f t="shared" si="2"/>
        <v>0.879605187650637</v>
      </c>
      <c r="E21" s="55">
        <v>420</v>
      </c>
      <c r="F21" s="89">
        <f t="shared" si="0"/>
        <v>0.04820383335246184</v>
      </c>
      <c r="G21" s="55">
        <v>65</v>
      </c>
      <c r="H21" s="21">
        <f t="shared" si="3"/>
        <v>0.15476190476190477</v>
      </c>
      <c r="I21" s="55">
        <v>156</v>
      </c>
      <c r="J21" s="142">
        <f t="shared" si="4"/>
        <v>0.37142857142857144</v>
      </c>
      <c r="K21" s="55">
        <v>57</v>
      </c>
      <c r="L21" s="21">
        <f t="shared" si="1"/>
        <v>0.8769230769230769</v>
      </c>
      <c r="M21" s="55">
        <v>123</v>
      </c>
      <c r="N21" s="40">
        <f t="shared" si="5"/>
        <v>0.7884615384615384</v>
      </c>
    </row>
    <row r="22" spans="1:14" ht="17.25" customHeight="1">
      <c r="A22" s="22" t="s">
        <v>48</v>
      </c>
      <c r="B22" s="80">
        <v>5021</v>
      </c>
      <c r="C22" s="38">
        <v>3186</v>
      </c>
      <c r="D22" s="21">
        <f t="shared" si="2"/>
        <v>0.6345349531965744</v>
      </c>
      <c r="E22" s="55">
        <v>303</v>
      </c>
      <c r="F22" s="89">
        <f t="shared" si="0"/>
        <v>0.06034654451304521</v>
      </c>
      <c r="G22" s="55">
        <v>33</v>
      </c>
      <c r="H22" s="21">
        <f t="shared" si="3"/>
        <v>0.10891089108910891</v>
      </c>
      <c r="I22" s="55">
        <v>202</v>
      </c>
      <c r="J22" s="142">
        <f t="shared" si="4"/>
        <v>0.6666666666666666</v>
      </c>
      <c r="K22" s="55">
        <v>24</v>
      </c>
      <c r="L22" s="21">
        <f t="shared" si="1"/>
        <v>0.7272727272727273</v>
      </c>
      <c r="M22" s="55">
        <v>89</v>
      </c>
      <c r="N22" s="40">
        <f t="shared" si="5"/>
        <v>0.4405940594059406</v>
      </c>
    </row>
    <row r="23" spans="1:14" ht="17.25" customHeight="1">
      <c r="A23" s="22" t="s">
        <v>23</v>
      </c>
      <c r="B23" s="80">
        <v>6573</v>
      </c>
      <c r="C23" s="38">
        <v>4135</v>
      </c>
      <c r="D23" s="21">
        <f t="shared" si="2"/>
        <v>0.6290886961813479</v>
      </c>
      <c r="E23" s="55">
        <v>325</v>
      </c>
      <c r="F23" s="89">
        <f t="shared" si="0"/>
        <v>0.04944469800699833</v>
      </c>
      <c r="G23" s="55">
        <v>26</v>
      </c>
      <c r="H23" s="21">
        <f t="shared" si="3"/>
        <v>0.08</v>
      </c>
      <c r="I23" s="55">
        <v>181</v>
      </c>
      <c r="J23" s="142">
        <f t="shared" si="4"/>
        <v>0.556923076923077</v>
      </c>
      <c r="K23" s="55">
        <v>21</v>
      </c>
      <c r="L23" s="21">
        <f t="shared" si="1"/>
        <v>0.8076923076923077</v>
      </c>
      <c r="M23" s="55">
        <v>134</v>
      </c>
      <c r="N23" s="40">
        <f t="shared" si="5"/>
        <v>0.7403314917127072</v>
      </c>
    </row>
    <row r="24" spans="1:14" ht="17.25" customHeight="1" thickBot="1">
      <c r="A24" s="22" t="s">
        <v>56</v>
      </c>
      <c r="B24" s="82">
        <v>7696</v>
      </c>
      <c r="C24" s="41">
        <v>6029</v>
      </c>
      <c r="D24" s="25">
        <f>+C24/B24</f>
        <v>0.7833939708939709</v>
      </c>
      <c r="E24" s="87">
        <v>444</v>
      </c>
      <c r="F24" s="90">
        <f t="shared" si="0"/>
        <v>0.057692307692307696</v>
      </c>
      <c r="G24" s="87">
        <v>57</v>
      </c>
      <c r="H24" s="25">
        <f t="shared" si="3"/>
        <v>0.12837837837837837</v>
      </c>
      <c r="I24" s="87">
        <v>246</v>
      </c>
      <c r="J24" s="143">
        <f t="shared" si="4"/>
        <v>0.5540540540540541</v>
      </c>
      <c r="K24" s="87">
        <v>42</v>
      </c>
      <c r="L24" s="25">
        <f t="shared" si="1"/>
        <v>0.7368421052631579</v>
      </c>
      <c r="M24" s="87">
        <v>150</v>
      </c>
      <c r="N24" s="40">
        <f>M24/I24</f>
        <v>0.6097560975609756</v>
      </c>
    </row>
    <row r="25" spans="1:14" ht="17.25" customHeight="1" thickBot="1">
      <c r="A25" s="111" t="s">
        <v>52</v>
      </c>
      <c r="B25" s="83">
        <v>125625</v>
      </c>
      <c r="C25" s="42">
        <v>77479</v>
      </c>
      <c r="D25" s="28">
        <f>+C25/B25</f>
        <v>0.6167482587064677</v>
      </c>
      <c r="E25" s="53">
        <v>6306</v>
      </c>
      <c r="F25" s="91">
        <f t="shared" si="0"/>
        <v>0.05019701492537314</v>
      </c>
      <c r="G25" s="53">
        <v>1131</v>
      </c>
      <c r="H25" s="28">
        <f t="shared" si="3"/>
        <v>0.17935299714557565</v>
      </c>
      <c r="I25" s="53">
        <v>2492</v>
      </c>
      <c r="J25" s="91">
        <f t="shared" si="4"/>
        <v>0.3951791944180146</v>
      </c>
      <c r="K25" s="53">
        <v>841</v>
      </c>
      <c r="L25" s="28">
        <f t="shared" si="1"/>
        <v>0.7435897435897436</v>
      </c>
      <c r="M25" s="53">
        <v>1671</v>
      </c>
      <c r="N25" s="43">
        <f>+M25/I25</f>
        <v>0.670545746388443</v>
      </c>
    </row>
    <row r="29" ht="12.75">
      <c r="A29" s="2" t="s">
        <v>87</v>
      </c>
    </row>
  </sheetData>
  <sheetProtection/>
  <mergeCells count="4">
    <mergeCell ref="A3:N3"/>
    <mergeCell ref="A2:N2"/>
    <mergeCell ref="A1:N1"/>
    <mergeCell ref="A5:A8"/>
  </mergeCells>
  <printOptions horizontalCentered="1" verticalCentered="1"/>
  <pageMargins left="0.51" right="0.5" top="0.75" bottom="0.75" header="0.12"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26" sqref="A26:K26"/>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75" t="str">
        <f>'1- Populations in Cohort'!A1:N1</f>
        <v>TAB 10 - LABOR EXCHANGE PERFORMANCE SUMMARY </v>
      </c>
      <c r="B1" s="176"/>
      <c r="C1" s="176"/>
      <c r="D1" s="176"/>
      <c r="E1" s="176"/>
      <c r="F1" s="176"/>
      <c r="G1" s="176"/>
      <c r="H1" s="176"/>
      <c r="I1" s="176"/>
      <c r="J1" s="176"/>
      <c r="K1" s="177"/>
      <c r="L1" s="8"/>
      <c r="M1" s="8"/>
      <c r="N1" s="8"/>
    </row>
    <row r="2" spans="1:14" s="1" customFormat="1" ht="18.75" customHeight="1">
      <c r="A2" s="157" t="str">
        <f>'1- Populations in Cohort'!A2:N2</f>
        <v>FY19 QUARTER ENDING MARCH 31, 2019</v>
      </c>
      <c r="B2" s="178"/>
      <c r="C2" s="178"/>
      <c r="D2" s="178"/>
      <c r="E2" s="178"/>
      <c r="F2" s="178"/>
      <c r="G2" s="178"/>
      <c r="H2" s="178"/>
      <c r="I2" s="178"/>
      <c r="J2" s="178"/>
      <c r="K2" s="179"/>
      <c r="L2" s="8"/>
      <c r="M2" s="8"/>
      <c r="N2" s="8"/>
    </row>
    <row r="3" spans="1:14" s="1" customFormat="1" ht="18.75" customHeight="1" thickBot="1">
      <c r="A3" s="180" t="s">
        <v>76</v>
      </c>
      <c r="B3" s="181"/>
      <c r="C3" s="181"/>
      <c r="D3" s="181"/>
      <c r="E3" s="181"/>
      <c r="F3" s="181"/>
      <c r="G3" s="181"/>
      <c r="H3" s="181"/>
      <c r="I3" s="181"/>
      <c r="J3" s="181"/>
      <c r="K3" s="182"/>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12.75">
      <c r="A5" s="189" t="s">
        <v>70</v>
      </c>
      <c r="B5" s="192" t="s">
        <v>60</v>
      </c>
      <c r="C5" s="166" t="s">
        <v>61</v>
      </c>
      <c r="D5" s="166" t="s">
        <v>62</v>
      </c>
      <c r="E5" s="169" t="s">
        <v>66</v>
      </c>
      <c r="F5" s="192" t="s">
        <v>63</v>
      </c>
      <c r="G5" s="166" t="s">
        <v>65</v>
      </c>
      <c r="H5" s="166" t="s">
        <v>64</v>
      </c>
      <c r="I5" s="169" t="s">
        <v>66</v>
      </c>
      <c r="J5" s="172" t="s">
        <v>67</v>
      </c>
      <c r="K5" s="169" t="s">
        <v>66</v>
      </c>
    </row>
    <row r="6" spans="1:11" s="3" customFormat="1" ht="12.75">
      <c r="A6" s="190"/>
      <c r="B6" s="193"/>
      <c r="C6" s="167"/>
      <c r="D6" s="167"/>
      <c r="E6" s="170"/>
      <c r="F6" s="193"/>
      <c r="G6" s="167"/>
      <c r="H6" s="167"/>
      <c r="I6" s="170"/>
      <c r="J6" s="173"/>
      <c r="K6" s="170"/>
    </row>
    <row r="7" spans="1:11" s="3" customFormat="1" ht="13.5" thickBot="1">
      <c r="A7" s="191"/>
      <c r="B7" s="194"/>
      <c r="C7" s="168"/>
      <c r="D7" s="168"/>
      <c r="E7" s="171"/>
      <c r="F7" s="194"/>
      <c r="G7" s="168"/>
      <c r="H7" s="168"/>
      <c r="I7" s="171"/>
      <c r="J7" s="174"/>
      <c r="K7" s="171"/>
    </row>
    <row r="8" spans="1:11" s="3" customFormat="1" ht="17.25" customHeight="1">
      <c r="A8" s="19" t="s">
        <v>19</v>
      </c>
      <c r="B8" s="20">
        <v>2546</v>
      </c>
      <c r="C8" s="38">
        <v>1584</v>
      </c>
      <c r="D8" s="69">
        <f>+C8/B8</f>
        <v>0.622152395915161</v>
      </c>
      <c r="E8" s="21">
        <f>D8/0.64</f>
        <v>0.9721131186174391</v>
      </c>
      <c r="F8" s="38">
        <v>2306</v>
      </c>
      <c r="G8" s="54">
        <v>1474</v>
      </c>
      <c r="H8" s="67">
        <f>+G8/F8</f>
        <v>0.6392020815264527</v>
      </c>
      <c r="I8" s="21">
        <f>H8/0.63</f>
        <v>1.014606478613417</v>
      </c>
      <c r="J8" s="77">
        <v>5201</v>
      </c>
      <c r="K8" s="39">
        <f>(J8/6000)</f>
        <v>0.8668333333333333</v>
      </c>
    </row>
    <row r="9" spans="1:11" s="3" customFormat="1" ht="17.25" customHeight="1">
      <c r="A9" s="22" t="s">
        <v>0</v>
      </c>
      <c r="B9" s="20">
        <v>14680</v>
      </c>
      <c r="C9" s="38">
        <v>9666</v>
      </c>
      <c r="D9" s="69">
        <f aca="true" t="shared" si="0" ref="D9:D24">+C9/B9</f>
        <v>0.6584468664850136</v>
      </c>
      <c r="E9" s="21">
        <f aca="true" t="shared" si="1" ref="E9:E24">D9/0.64</f>
        <v>1.0288232288828338</v>
      </c>
      <c r="F9" s="38">
        <v>14046</v>
      </c>
      <c r="G9" s="55">
        <v>9645</v>
      </c>
      <c r="H9" s="67">
        <f aca="true" t="shared" si="2" ref="H9:H24">+G9/F9</f>
        <v>0.6866723622383597</v>
      </c>
      <c r="I9" s="21">
        <f aca="true" t="shared" si="3" ref="I9:I24">H9/0.63</f>
        <v>1.0899561305370788</v>
      </c>
      <c r="J9" s="78">
        <v>6928</v>
      </c>
      <c r="K9" s="39">
        <f aca="true" t="shared" si="4" ref="K9:K24">(J9/6000)</f>
        <v>1.1546666666666667</v>
      </c>
    </row>
    <row r="10" spans="1:11" s="3" customFormat="1" ht="17.25" customHeight="1">
      <c r="A10" s="22" t="s">
        <v>20</v>
      </c>
      <c r="B10" s="20">
        <v>9139</v>
      </c>
      <c r="C10" s="38">
        <v>6275</v>
      </c>
      <c r="D10" s="69">
        <f t="shared" si="0"/>
        <v>0.6866177918809497</v>
      </c>
      <c r="E10" s="21">
        <f t="shared" si="1"/>
        <v>1.0728402998139839</v>
      </c>
      <c r="F10" s="38">
        <v>9568</v>
      </c>
      <c r="G10" s="55">
        <v>6719</v>
      </c>
      <c r="H10" s="67">
        <f t="shared" si="2"/>
        <v>0.7022366220735786</v>
      </c>
      <c r="I10" s="21">
        <f t="shared" si="3"/>
        <v>1.1146613048786962</v>
      </c>
      <c r="J10" s="78">
        <v>6558</v>
      </c>
      <c r="K10" s="39">
        <f t="shared" si="4"/>
        <v>1.093</v>
      </c>
    </row>
    <row r="11" spans="1:11" s="3" customFormat="1" ht="17.25" customHeight="1">
      <c r="A11" s="22" t="s">
        <v>21</v>
      </c>
      <c r="B11" s="20">
        <v>5611</v>
      </c>
      <c r="C11" s="38">
        <v>3834</v>
      </c>
      <c r="D11" s="69">
        <f t="shared" si="0"/>
        <v>0.6833006594189984</v>
      </c>
      <c r="E11" s="21">
        <f t="shared" si="1"/>
        <v>1.067657280342185</v>
      </c>
      <c r="F11" s="38">
        <v>5573</v>
      </c>
      <c r="G11" s="55">
        <v>3881</v>
      </c>
      <c r="H11" s="67">
        <f t="shared" si="2"/>
        <v>0.6963933249596268</v>
      </c>
      <c r="I11" s="21">
        <f t="shared" si="3"/>
        <v>1.1053862300946458</v>
      </c>
      <c r="J11" s="78">
        <v>7235</v>
      </c>
      <c r="K11" s="39">
        <f t="shared" si="4"/>
        <v>1.2058333333333333</v>
      </c>
    </row>
    <row r="12" spans="1:11" s="3" customFormat="1" ht="17.25" customHeight="1">
      <c r="A12" s="22" t="s">
        <v>4</v>
      </c>
      <c r="B12" s="20">
        <v>3005</v>
      </c>
      <c r="C12" s="38">
        <v>2007</v>
      </c>
      <c r="D12" s="69">
        <f t="shared" si="0"/>
        <v>0.6678868552412646</v>
      </c>
      <c r="E12" s="21">
        <f t="shared" si="1"/>
        <v>1.0435732113144758</v>
      </c>
      <c r="F12" s="38">
        <v>2894</v>
      </c>
      <c r="G12" s="55">
        <v>1876</v>
      </c>
      <c r="H12" s="67">
        <f t="shared" si="2"/>
        <v>0.6482377332411887</v>
      </c>
      <c r="I12" s="21">
        <f t="shared" si="3"/>
        <v>1.0289487829225217</v>
      </c>
      <c r="J12" s="78">
        <v>6755</v>
      </c>
      <c r="K12" s="39">
        <f t="shared" si="4"/>
        <v>1.1258333333333332</v>
      </c>
    </row>
    <row r="13" spans="1:11" s="3" customFormat="1" ht="17.25" customHeight="1">
      <c r="A13" s="22" t="s">
        <v>18</v>
      </c>
      <c r="B13" s="20">
        <v>8954</v>
      </c>
      <c r="C13" s="38">
        <v>5912</v>
      </c>
      <c r="D13" s="69">
        <f t="shared" si="0"/>
        <v>0.6602635693544785</v>
      </c>
      <c r="E13" s="21">
        <f t="shared" si="1"/>
        <v>1.0316618271163727</v>
      </c>
      <c r="F13" s="38">
        <v>9794</v>
      </c>
      <c r="G13" s="55">
        <v>6726</v>
      </c>
      <c r="H13" s="67">
        <f t="shared" si="2"/>
        <v>0.6867469879518072</v>
      </c>
      <c r="I13" s="21">
        <f t="shared" si="3"/>
        <v>1.0900745840504877</v>
      </c>
      <c r="J13" s="78">
        <v>7423</v>
      </c>
      <c r="K13" s="39">
        <f t="shared" si="4"/>
        <v>1.2371666666666667</v>
      </c>
    </row>
    <row r="14" spans="1:11" s="3" customFormat="1" ht="17.25" customHeight="1">
      <c r="A14" s="19" t="s">
        <v>5</v>
      </c>
      <c r="B14" s="20">
        <v>3303</v>
      </c>
      <c r="C14" s="38">
        <v>2191</v>
      </c>
      <c r="D14" s="69">
        <f t="shared" si="0"/>
        <v>0.6633363608840448</v>
      </c>
      <c r="E14" s="21">
        <f t="shared" si="1"/>
        <v>1.03646306388132</v>
      </c>
      <c r="F14" s="38">
        <v>3542</v>
      </c>
      <c r="G14" s="55">
        <v>2369</v>
      </c>
      <c r="H14" s="67">
        <f t="shared" si="2"/>
        <v>0.6688311688311688</v>
      </c>
      <c r="I14" s="21">
        <f t="shared" si="3"/>
        <v>1.06163677592249</v>
      </c>
      <c r="J14" s="78">
        <v>6618</v>
      </c>
      <c r="K14" s="39">
        <f t="shared" si="4"/>
        <v>1.103</v>
      </c>
    </row>
    <row r="15" spans="1:11" s="3" customFormat="1" ht="17.25" customHeight="1">
      <c r="A15" s="22" t="s">
        <v>16</v>
      </c>
      <c r="B15" s="20">
        <v>5439</v>
      </c>
      <c r="C15" s="38">
        <v>3621</v>
      </c>
      <c r="D15" s="69">
        <f t="shared" si="0"/>
        <v>0.6657473800330943</v>
      </c>
      <c r="E15" s="21">
        <f t="shared" si="1"/>
        <v>1.04023028130171</v>
      </c>
      <c r="F15" s="38">
        <v>5126</v>
      </c>
      <c r="G15" s="55">
        <v>3547</v>
      </c>
      <c r="H15" s="67">
        <f t="shared" si="2"/>
        <v>0.6919625438938743</v>
      </c>
      <c r="I15" s="21">
        <f t="shared" si="3"/>
        <v>1.0983532442759911</v>
      </c>
      <c r="J15" s="78">
        <v>9229</v>
      </c>
      <c r="K15" s="39">
        <f t="shared" si="4"/>
        <v>1.5381666666666667</v>
      </c>
    </row>
    <row r="16" spans="1:11" s="3" customFormat="1" ht="17.25" customHeight="1">
      <c r="A16" s="22" t="s">
        <v>3</v>
      </c>
      <c r="B16" s="20">
        <v>3922</v>
      </c>
      <c r="C16" s="38">
        <v>2572</v>
      </c>
      <c r="D16" s="69">
        <f t="shared" si="0"/>
        <v>0.6557878633350331</v>
      </c>
      <c r="E16" s="21">
        <f t="shared" si="1"/>
        <v>1.0246685364609893</v>
      </c>
      <c r="F16" s="38">
        <v>4080</v>
      </c>
      <c r="G16" s="55">
        <v>2811</v>
      </c>
      <c r="H16" s="67">
        <f t="shared" si="2"/>
        <v>0.6889705882352941</v>
      </c>
      <c r="I16" s="21">
        <f t="shared" si="3"/>
        <v>1.0936041083099906</v>
      </c>
      <c r="J16" s="78">
        <v>5273</v>
      </c>
      <c r="K16" s="39">
        <f t="shared" si="4"/>
        <v>0.8788333333333334</v>
      </c>
    </row>
    <row r="17" spans="1:11" s="3" customFormat="1" ht="17.25" customHeight="1">
      <c r="A17" s="22" t="s">
        <v>22</v>
      </c>
      <c r="B17" s="20">
        <v>21973</v>
      </c>
      <c r="C17" s="38">
        <v>13193</v>
      </c>
      <c r="D17" s="69">
        <f t="shared" si="0"/>
        <v>0.600418695671961</v>
      </c>
      <c r="E17" s="21">
        <f t="shared" si="1"/>
        <v>0.9381542119874391</v>
      </c>
      <c r="F17" s="38">
        <v>20844</v>
      </c>
      <c r="G17" s="55">
        <v>13199</v>
      </c>
      <c r="H17" s="67">
        <f t="shared" si="2"/>
        <v>0.6332277873728651</v>
      </c>
      <c r="I17" s="21">
        <f t="shared" si="3"/>
        <v>1.0051234720204207</v>
      </c>
      <c r="J17" s="78">
        <v>5363</v>
      </c>
      <c r="K17" s="39">
        <f t="shared" si="4"/>
        <v>0.8938333333333334</v>
      </c>
    </row>
    <row r="18" spans="1:11" s="3" customFormat="1" ht="17.25" customHeight="1">
      <c r="A18" s="22" t="s">
        <v>24</v>
      </c>
      <c r="B18" s="20">
        <v>7500</v>
      </c>
      <c r="C18" s="38">
        <v>5122</v>
      </c>
      <c r="D18" s="69">
        <f t="shared" si="0"/>
        <v>0.6829333333333333</v>
      </c>
      <c r="E18" s="21">
        <f t="shared" si="1"/>
        <v>1.0670833333333332</v>
      </c>
      <c r="F18" s="38">
        <v>7611</v>
      </c>
      <c r="G18" s="55">
        <v>5406</v>
      </c>
      <c r="H18" s="67">
        <f t="shared" si="2"/>
        <v>0.7102877414268821</v>
      </c>
      <c r="I18" s="21">
        <f t="shared" si="3"/>
        <v>1.1274408594077494</v>
      </c>
      <c r="J18" s="78">
        <v>7301</v>
      </c>
      <c r="K18" s="39">
        <f t="shared" si="4"/>
        <v>1.2168333333333334</v>
      </c>
    </row>
    <row r="19" spans="1:11" s="3" customFormat="1" ht="17.25" customHeight="1">
      <c r="A19" s="22" t="s">
        <v>1</v>
      </c>
      <c r="B19" s="20">
        <v>9881</v>
      </c>
      <c r="C19" s="38">
        <v>6372</v>
      </c>
      <c r="D19" s="69">
        <f t="shared" si="0"/>
        <v>0.644874000607226</v>
      </c>
      <c r="E19" s="21">
        <f t="shared" si="1"/>
        <v>1.0076156259487905</v>
      </c>
      <c r="F19" s="38">
        <v>12680</v>
      </c>
      <c r="G19" s="55">
        <v>8261</v>
      </c>
      <c r="H19" s="67">
        <f t="shared" si="2"/>
        <v>0.6514984227129338</v>
      </c>
      <c r="I19" s="21">
        <f t="shared" si="3"/>
        <v>1.0341244804967202</v>
      </c>
      <c r="J19" s="78">
        <v>9764</v>
      </c>
      <c r="K19" s="39">
        <f t="shared" si="4"/>
        <v>1.6273333333333333</v>
      </c>
    </row>
    <row r="20" spans="1:11" s="3" customFormat="1" ht="17.25" customHeight="1">
      <c r="A20" s="22" t="s">
        <v>2</v>
      </c>
      <c r="B20" s="20">
        <v>7909</v>
      </c>
      <c r="C20" s="38">
        <v>5176</v>
      </c>
      <c r="D20" s="69">
        <f t="shared" si="0"/>
        <v>0.6544443039575167</v>
      </c>
      <c r="E20" s="21">
        <f t="shared" si="1"/>
        <v>1.0225692249336198</v>
      </c>
      <c r="F20" s="38">
        <v>9130</v>
      </c>
      <c r="G20" s="55">
        <v>6305</v>
      </c>
      <c r="H20" s="67">
        <f t="shared" si="2"/>
        <v>0.6905805038335159</v>
      </c>
      <c r="I20" s="21">
        <f t="shared" si="3"/>
        <v>1.0961595298944697</v>
      </c>
      <c r="J20" s="78">
        <v>11938</v>
      </c>
      <c r="K20" s="39">
        <f t="shared" si="4"/>
        <v>1.9896666666666667</v>
      </c>
    </row>
    <row r="21" spans="1:11" s="3" customFormat="1" ht="17.25" customHeight="1">
      <c r="A21" s="22" t="s">
        <v>17</v>
      </c>
      <c r="B21" s="20">
        <v>4719</v>
      </c>
      <c r="C21" s="38">
        <v>3260</v>
      </c>
      <c r="D21" s="69">
        <f t="shared" si="0"/>
        <v>0.6908243271879636</v>
      </c>
      <c r="E21" s="21">
        <f t="shared" si="1"/>
        <v>1.079413011231193</v>
      </c>
      <c r="F21" s="38">
        <v>5200</v>
      </c>
      <c r="G21" s="55">
        <v>3695</v>
      </c>
      <c r="H21" s="67">
        <f t="shared" si="2"/>
        <v>0.7105769230769231</v>
      </c>
      <c r="I21" s="21">
        <f t="shared" si="3"/>
        <v>1.127899877899878</v>
      </c>
      <c r="J21" s="78">
        <v>8366</v>
      </c>
      <c r="K21" s="39">
        <f t="shared" si="4"/>
        <v>1.3943333333333334</v>
      </c>
    </row>
    <row r="22" spans="1:11" s="3" customFormat="1" ht="17.25" customHeight="1">
      <c r="A22" s="22" t="s">
        <v>23</v>
      </c>
      <c r="B22" s="20">
        <v>7074</v>
      </c>
      <c r="C22" s="38">
        <v>4420</v>
      </c>
      <c r="D22" s="69">
        <f t="shared" si="0"/>
        <v>0.6248232965790218</v>
      </c>
      <c r="E22" s="21">
        <f t="shared" si="1"/>
        <v>0.9762864009047215</v>
      </c>
      <c r="F22" s="38">
        <v>7018</v>
      </c>
      <c r="G22" s="55">
        <v>4578</v>
      </c>
      <c r="H22" s="67">
        <f t="shared" si="2"/>
        <v>0.6523225990310629</v>
      </c>
      <c r="I22" s="21">
        <f t="shared" si="3"/>
        <v>1.035432696874703</v>
      </c>
      <c r="J22" s="78">
        <v>7167</v>
      </c>
      <c r="K22" s="39">
        <f t="shared" si="4"/>
        <v>1.1945</v>
      </c>
    </row>
    <row r="23" spans="1:12" s="3" customFormat="1" ht="17.25" customHeight="1" thickBot="1">
      <c r="A23" s="23" t="s">
        <v>56</v>
      </c>
      <c r="B23" s="24">
        <v>9273</v>
      </c>
      <c r="C23" s="41">
        <v>6014</v>
      </c>
      <c r="D23" s="70">
        <f t="shared" si="0"/>
        <v>0.6485495524641433</v>
      </c>
      <c r="E23" s="25">
        <f t="shared" si="1"/>
        <v>1.0133586757252238</v>
      </c>
      <c r="F23" s="41">
        <v>9391</v>
      </c>
      <c r="G23" s="87">
        <v>6357</v>
      </c>
      <c r="H23" s="68">
        <f t="shared" si="2"/>
        <v>0.6769247151528058</v>
      </c>
      <c r="I23" s="25">
        <f t="shared" si="3"/>
        <v>1.0744836748457236</v>
      </c>
      <c r="J23" s="112">
        <v>8597</v>
      </c>
      <c r="K23" s="129">
        <f t="shared" si="4"/>
        <v>1.4328333333333334</v>
      </c>
      <c r="L23" s="71"/>
    </row>
    <row r="24" spans="1:12" s="10" customFormat="1" ht="17.25" customHeight="1" thickBot="1">
      <c r="A24" s="26" t="s">
        <v>6</v>
      </c>
      <c r="B24" s="27">
        <v>124928</v>
      </c>
      <c r="C24" s="53">
        <v>81219</v>
      </c>
      <c r="D24" s="91">
        <f t="shared" si="0"/>
        <v>0.6501264728483607</v>
      </c>
      <c r="E24" s="28">
        <f t="shared" si="1"/>
        <v>1.0158226138255635</v>
      </c>
      <c r="F24" s="125">
        <v>128803</v>
      </c>
      <c r="G24" s="53">
        <v>86849</v>
      </c>
      <c r="H24" s="121">
        <f t="shared" si="2"/>
        <v>0.6742777730332368</v>
      </c>
      <c r="I24" s="28">
        <f t="shared" si="3"/>
        <v>1.070282179417836</v>
      </c>
      <c r="J24" s="126">
        <v>7121</v>
      </c>
      <c r="K24" s="145">
        <f t="shared" si="4"/>
        <v>1.1868333333333334</v>
      </c>
      <c r="L24" s="72"/>
    </row>
    <row r="25" spans="1:12" s="10" customFormat="1" ht="17.25" customHeight="1">
      <c r="A25" s="186" t="s">
        <v>86</v>
      </c>
      <c r="B25" s="187"/>
      <c r="C25" s="187"/>
      <c r="D25" s="187"/>
      <c r="E25" s="187"/>
      <c r="F25" s="187"/>
      <c r="G25" s="187"/>
      <c r="H25" s="187"/>
      <c r="I25" s="187"/>
      <c r="J25" s="187"/>
      <c r="K25" s="188"/>
      <c r="L25" s="9"/>
    </row>
    <row r="26" spans="1:12" s="6" customFormat="1" ht="122.25" customHeight="1" thickBot="1">
      <c r="A26" s="183" t="s">
        <v>68</v>
      </c>
      <c r="B26" s="184"/>
      <c r="C26" s="184"/>
      <c r="D26" s="184"/>
      <c r="E26" s="184"/>
      <c r="F26" s="184"/>
      <c r="G26" s="184"/>
      <c r="H26" s="184"/>
      <c r="I26" s="184"/>
      <c r="J26" s="184"/>
      <c r="K26" s="185"/>
      <c r="L26" s="5"/>
    </row>
  </sheetData>
  <sheetProtection/>
  <mergeCells count="16">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 ref="K5:K7"/>
  </mergeCells>
  <printOptions horizontalCentered="1" verticalCentered="1"/>
  <pageMargins left="0.3" right="0.3" top="0.3" bottom="0.3"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24" sqref="A24:K24"/>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95" t="str">
        <f>'1- Populations in Cohort'!A1:N1</f>
        <v>TAB 10 - LABOR EXCHANGE PERFORMANCE SUMMARY </v>
      </c>
      <c r="B1" s="196"/>
      <c r="C1" s="196"/>
      <c r="D1" s="196"/>
      <c r="E1" s="196"/>
      <c r="F1" s="196"/>
      <c r="G1" s="196"/>
      <c r="H1" s="196"/>
      <c r="I1" s="196"/>
      <c r="J1" s="196"/>
      <c r="K1" s="197"/>
      <c r="L1" s="8"/>
      <c r="M1" s="8"/>
      <c r="N1" s="8"/>
    </row>
    <row r="2" spans="1:14" s="1" customFormat="1" ht="18.75" customHeight="1">
      <c r="A2" s="198" t="str">
        <f>'1- Populations in Cohort'!A2:N2</f>
        <v>FY19 QUARTER ENDING MARCH 31, 2019</v>
      </c>
      <c r="B2" s="199"/>
      <c r="C2" s="199"/>
      <c r="D2" s="199"/>
      <c r="E2" s="199"/>
      <c r="F2" s="199"/>
      <c r="G2" s="199"/>
      <c r="H2" s="199"/>
      <c r="I2" s="199"/>
      <c r="J2" s="199"/>
      <c r="K2" s="200"/>
      <c r="L2" s="8"/>
      <c r="M2" s="8"/>
      <c r="N2" s="8"/>
    </row>
    <row r="3" spans="1:14" s="1" customFormat="1" ht="18.75" customHeight="1" thickBot="1">
      <c r="A3" s="198" t="s">
        <v>77</v>
      </c>
      <c r="B3" s="199"/>
      <c r="C3" s="199"/>
      <c r="D3" s="199"/>
      <c r="E3" s="199"/>
      <c r="F3" s="199"/>
      <c r="G3" s="199"/>
      <c r="H3" s="199"/>
      <c r="I3" s="199"/>
      <c r="J3" s="199"/>
      <c r="K3" s="200"/>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39" thickBot="1">
      <c r="A5" s="48" t="s">
        <v>70</v>
      </c>
      <c r="B5" s="44" t="s">
        <v>60</v>
      </c>
      <c r="C5" s="45" t="s">
        <v>61</v>
      </c>
      <c r="D5" s="74" t="s">
        <v>62</v>
      </c>
      <c r="E5" s="75" t="s">
        <v>66</v>
      </c>
      <c r="F5" s="47" t="s">
        <v>63</v>
      </c>
      <c r="G5" s="45" t="s">
        <v>65</v>
      </c>
      <c r="H5" s="74" t="s">
        <v>64</v>
      </c>
      <c r="I5" s="75" t="s">
        <v>66</v>
      </c>
      <c r="J5" s="131" t="s">
        <v>67</v>
      </c>
      <c r="K5" s="76" t="s">
        <v>66</v>
      </c>
    </row>
    <row r="6" spans="1:11" s="3" customFormat="1" ht="17.25" customHeight="1">
      <c r="A6" s="49" t="s">
        <v>19</v>
      </c>
      <c r="B6" s="132">
        <v>1243</v>
      </c>
      <c r="C6" s="133">
        <v>849</v>
      </c>
      <c r="D6" s="134">
        <f>+C6/B6</f>
        <v>0.6830249396621078</v>
      </c>
      <c r="E6" s="135">
        <f>D6/0.64</f>
        <v>1.0672264682220434</v>
      </c>
      <c r="F6" s="133">
        <v>1355</v>
      </c>
      <c r="G6" s="54">
        <v>949</v>
      </c>
      <c r="H6" s="136">
        <f>+G6/F6</f>
        <v>0.7003690036900369</v>
      </c>
      <c r="I6" s="135">
        <f>H6/0.63</f>
        <v>1.1116968312540267</v>
      </c>
      <c r="J6" s="137">
        <v>5700</v>
      </c>
      <c r="K6" s="138">
        <f>(J6/6000)</f>
        <v>0.95</v>
      </c>
    </row>
    <row r="7" spans="1:11" s="3" customFormat="1" ht="17.25" customHeight="1">
      <c r="A7" s="22" t="s">
        <v>0</v>
      </c>
      <c r="B7" s="20">
        <v>6924</v>
      </c>
      <c r="C7" s="38">
        <v>4763</v>
      </c>
      <c r="D7" s="69">
        <f aca="true" t="shared" si="0" ref="D7:D22">+C7/B7</f>
        <v>0.68789716926632</v>
      </c>
      <c r="E7" s="21">
        <f aca="true" t="shared" si="1" ref="E7:E22">D7/0.64</f>
        <v>1.0748393269786252</v>
      </c>
      <c r="F7" s="38">
        <v>7000</v>
      </c>
      <c r="G7" s="55">
        <v>5170</v>
      </c>
      <c r="H7" s="67">
        <f aca="true" t="shared" si="2" ref="H7:H22">+G7/F7</f>
        <v>0.7385714285714285</v>
      </c>
      <c r="I7" s="21">
        <f>H7/0.63</f>
        <v>1.1723356009070294</v>
      </c>
      <c r="J7" s="78">
        <v>8533</v>
      </c>
      <c r="K7" s="39">
        <f>(J7/6000)</f>
        <v>1.4221666666666666</v>
      </c>
    </row>
    <row r="8" spans="1:11" s="3" customFormat="1" ht="17.25" customHeight="1">
      <c r="A8" s="22" t="s">
        <v>20</v>
      </c>
      <c r="B8" s="20">
        <v>6107</v>
      </c>
      <c r="C8" s="38">
        <v>4242</v>
      </c>
      <c r="D8" s="69">
        <f t="shared" si="0"/>
        <v>0.694612739479286</v>
      </c>
      <c r="E8" s="21">
        <f t="shared" si="1"/>
        <v>1.0853324054363844</v>
      </c>
      <c r="F8" s="38">
        <v>6196</v>
      </c>
      <c r="G8" s="55">
        <v>4408</v>
      </c>
      <c r="H8" s="67">
        <f t="shared" si="2"/>
        <v>0.7114267269205939</v>
      </c>
      <c r="I8" s="21">
        <f aca="true" t="shared" si="3" ref="I8:I22">H8/0.63</f>
        <v>1.1292487728898317</v>
      </c>
      <c r="J8" s="78">
        <v>7740</v>
      </c>
      <c r="K8" s="39">
        <f aca="true" t="shared" si="4" ref="K8:K22">(J8/6000)</f>
        <v>1.29</v>
      </c>
    </row>
    <row r="9" spans="1:11" s="3" customFormat="1" ht="17.25" customHeight="1">
      <c r="A9" s="22" t="s">
        <v>21</v>
      </c>
      <c r="B9" s="20">
        <v>3827</v>
      </c>
      <c r="C9" s="38">
        <v>2655</v>
      </c>
      <c r="D9" s="69">
        <f t="shared" si="0"/>
        <v>0.693754899399007</v>
      </c>
      <c r="E9" s="21">
        <f t="shared" si="1"/>
        <v>1.0839920303109485</v>
      </c>
      <c r="F9" s="38">
        <v>3846</v>
      </c>
      <c r="G9" s="55">
        <v>2742</v>
      </c>
      <c r="H9" s="67">
        <f t="shared" si="2"/>
        <v>0.7129485179407177</v>
      </c>
      <c r="I9" s="21">
        <f t="shared" si="3"/>
        <v>1.1316643141916154</v>
      </c>
      <c r="J9" s="78">
        <v>7794</v>
      </c>
      <c r="K9" s="39">
        <f t="shared" si="4"/>
        <v>1.299</v>
      </c>
    </row>
    <row r="10" spans="1:11" s="3" customFormat="1" ht="17.25" customHeight="1">
      <c r="A10" s="22" t="s">
        <v>4</v>
      </c>
      <c r="B10" s="20">
        <v>2050</v>
      </c>
      <c r="C10" s="38">
        <v>1403</v>
      </c>
      <c r="D10" s="69">
        <f t="shared" si="0"/>
        <v>0.6843902439024391</v>
      </c>
      <c r="E10" s="21">
        <f t="shared" si="1"/>
        <v>1.069359756097561</v>
      </c>
      <c r="F10" s="38">
        <v>1941</v>
      </c>
      <c r="G10" s="55">
        <v>1298</v>
      </c>
      <c r="H10" s="67">
        <f t="shared" si="2"/>
        <v>0.6687274600721278</v>
      </c>
      <c r="I10" s="21">
        <f t="shared" si="3"/>
        <v>1.0614721588446472</v>
      </c>
      <c r="J10" s="78">
        <v>7821</v>
      </c>
      <c r="K10" s="39">
        <f t="shared" si="4"/>
        <v>1.3035</v>
      </c>
    </row>
    <row r="11" spans="1:11" s="3" customFormat="1" ht="17.25" customHeight="1">
      <c r="A11" s="22" t="s">
        <v>18</v>
      </c>
      <c r="B11" s="20">
        <v>6554</v>
      </c>
      <c r="C11" s="38">
        <v>4427</v>
      </c>
      <c r="D11" s="69">
        <f t="shared" si="0"/>
        <v>0.6754653646628014</v>
      </c>
      <c r="E11" s="21">
        <f t="shared" si="1"/>
        <v>1.055414632285627</v>
      </c>
      <c r="F11" s="38">
        <v>7394</v>
      </c>
      <c r="G11" s="55">
        <v>5270</v>
      </c>
      <c r="H11" s="67">
        <f t="shared" si="2"/>
        <v>0.7127400595077089</v>
      </c>
      <c r="I11" s="21">
        <f t="shared" si="3"/>
        <v>1.1313334277900142</v>
      </c>
      <c r="J11" s="78">
        <v>8338</v>
      </c>
      <c r="K11" s="39">
        <f t="shared" si="4"/>
        <v>1.3896666666666666</v>
      </c>
    </row>
    <row r="12" spans="1:11" s="3" customFormat="1" ht="17.25" customHeight="1">
      <c r="A12" s="19" t="s">
        <v>5</v>
      </c>
      <c r="B12" s="20">
        <v>2207</v>
      </c>
      <c r="C12" s="38">
        <v>1587</v>
      </c>
      <c r="D12" s="69">
        <f t="shared" si="0"/>
        <v>0.7190756683280471</v>
      </c>
      <c r="E12" s="21">
        <f t="shared" si="1"/>
        <v>1.1235557317625737</v>
      </c>
      <c r="F12" s="38">
        <v>2347</v>
      </c>
      <c r="G12" s="55">
        <v>1667</v>
      </c>
      <c r="H12" s="67">
        <f t="shared" si="2"/>
        <v>0.7102684277801449</v>
      </c>
      <c r="I12" s="21">
        <f t="shared" si="3"/>
        <v>1.1274102028256268</v>
      </c>
      <c r="J12" s="78">
        <v>7359</v>
      </c>
      <c r="K12" s="39">
        <f t="shared" si="4"/>
        <v>1.2265</v>
      </c>
    </row>
    <row r="13" spans="1:11" s="3" customFormat="1" ht="17.25" customHeight="1">
      <c r="A13" s="22" t="s">
        <v>16</v>
      </c>
      <c r="B13" s="20">
        <v>4149</v>
      </c>
      <c r="C13" s="38">
        <v>2876</v>
      </c>
      <c r="D13" s="69">
        <f t="shared" si="0"/>
        <v>0.6931790792962159</v>
      </c>
      <c r="E13" s="21">
        <f t="shared" si="1"/>
        <v>1.0830923114003372</v>
      </c>
      <c r="F13" s="38">
        <v>4068</v>
      </c>
      <c r="G13" s="55">
        <v>2913</v>
      </c>
      <c r="H13" s="67">
        <f t="shared" si="2"/>
        <v>0.7160766961651918</v>
      </c>
      <c r="I13" s="21">
        <f t="shared" si="3"/>
        <v>1.1366296764526853</v>
      </c>
      <c r="J13" s="78">
        <v>10717</v>
      </c>
      <c r="K13" s="39">
        <f t="shared" si="4"/>
        <v>1.7861666666666667</v>
      </c>
    </row>
    <row r="14" spans="1:11" s="3" customFormat="1" ht="17.25" customHeight="1">
      <c r="A14" s="22" t="s">
        <v>3</v>
      </c>
      <c r="B14" s="20">
        <v>2161</v>
      </c>
      <c r="C14" s="38">
        <v>1495</v>
      </c>
      <c r="D14" s="69">
        <f t="shared" si="0"/>
        <v>0.6918093475242943</v>
      </c>
      <c r="E14" s="21">
        <f t="shared" si="1"/>
        <v>1.08095210550671</v>
      </c>
      <c r="F14" s="38">
        <v>2138</v>
      </c>
      <c r="G14" s="55">
        <v>1549</v>
      </c>
      <c r="H14" s="67">
        <f t="shared" si="2"/>
        <v>0.724508886810103</v>
      </c>
      <c r="I14" s="21">
        <f t="shared" si="3"/>
        <v>1.1500141060477824</v>
      </c>
      <c r="J14" s="78">
        <v>6112</v>
      </c>
      <c r="K14" s="39">
        <f t="shared" si="4"/>
        <v>1.0186666666666666</v>
      </c>
    </row>
    <row r="15" spans="1:11" s="3" customFormat="1" ht="17.25" customHeight="1">
      <c r="A15" s="22" t="s">
        <v>22</v>
      </c>
      <c r="B15" s="20">
        <v>9044</v>
      </c>
      <c r="C15" s="38">
        <v>6264</v>
      </c>
      <c r="D15" s="69">
        <f t="shared" si="0"/>
        <v>0.6926138876603273</v>
      </c>
      <c r="E15" s="21">
        <f t="shared" si="1"/>
        <v>1.0822091994692613</v>
      </c>
      <c r="F15" s="38">
        <v>9191</v>
      </c>
      <c r="G15" s="55">
        <v>6636</v>
      </c>
      <c r="H15" s="67">
        <f t="shared" si="2"/>
        <v>0.722010662604722</v>
      </c>
      <c r="I15" s="21">
        <f t="shared" si="3"/>
        <v>1.1460486708011461</v>
      </c>
      <c r="J15" s="78">
        <v>6127</v>
      </c>
      <c r="K15" s="39">
        <f t="shared" si="4"/>
        <v>1.0211666666666666</v>
      </c>
    </row>
    <row r="16" spans="1:11" s="3" customFormat="1" ht="17.25" customHeight="1">
      <c r="A16" s="22" t="s">
        <v>24</v>
      </c>
      <c r="B16" s="20">
        <v>5023</v>
      </c>
      <c r="C16" s="38">
        <v>3434</v>
      </c>
      <c r="D16" s="69">
        <f t="shared" si="0"/>
        <v>0.6836551861437388</v>
      </c>
      <c r="E16" s="21">
        <f t="shared" si="1"/>
        <v>1.0682112283495917</v>
      </c>
      <c r="F16" s="38">
        <v>5296</v>
      </c>
      <c r="G16" s="55">
        <v>3819</v>
      </c>
      <c r="H16" s="67">
        <f t="shared" si="2"/>
        <v>0.7211102719033232</v>
      </c>
      <c r="I16" s="21">
        <f t="shared" si="3"/>
        <v>1.1446194792116242</v>
      </c>
      <c r="J16" s="78">
        <v>8358</v>
      </c>
      <c r="K16" s="39">
        <f t="shared" si="4"/>
        <v>1.393</v>
      </c>
    </row>
    <row r="17" spans="1:11" s="3" customFormat="1" ht="17.25" customHeight="1">
      <c r="A17" s="22" t="s">
        <v>1</v>
      </c>
      <c r="B17" s="20">
        <v>7237</v>
      </c>
      <c r="C17" s="38">
        <v>4901</v>
      </c>
      <c r="D17" s="69">
        <f t="shared" si="0"/>
        <v>0.6772143153240293</v>
      </c>
      <c r="E17" s="21">
        <f t="shared" si="1"/>
        <v>1.0581473676937958</v>
      </c>
      <c r="F17" s="38">
        <v>8770</v>
      </c>
      <c r="G17" s="55">
        <v>6214</v>
      </c>
      <c r="H17" s="67">
        <f t="shared" si="2"/>
        <v>0.708551881413911</v>
      </c>
      <c r="I17" s="21">
        <f t="shared" si="3"/>
        <v>1.124685526053827</v>
      </c>
      <c r="J17" s="78">
        <v>11477</v>
      </c>
      <c r="K17" s="39">
        <f t="shared" si="4"/>
        <v>1.9128333333333334</v>
      </c>
    </row>
    <row r="18" spans="1:11" s="3" customFormat="1" ht="17.25" customHeight="1">
      <c r="A18" s="22" t="s">
        <v>2</v>
      </c>
      <c r="B18" s="20">
        <v>7073</v>
      </c>
      <c r="C18" s="38">
        <v>4650</v>
      </c>
      <c r="D18" s="69">
        <f t="shared" si="0"/>
        <v>0.657429662095292</v>
      </c>
      <c r="E18" s="21">
        <f t="shared" si="1"/>
        <v>1.0272338470238938</v>
      </c>
      <c r="F18" s="38">
        <v>7979</v>
      </c>
      <c r="G18" s="55">
        <v>5593</v>
      </c>
      <c r="H18" s="67">
        <f t="shared" si="2"/>
        <v>0.700965033212182</v>
      </c>
      <c r="I18" s="21">
        <f t="shared" si="3"/>
        <v>1.1126429098606063</v>
      </c>
      <c r="J18" s="78">
        <v>12925</v>
      </c>
      <c r="K18" s="39">
        <f t="shared" si="4"/>
        <v>2.154166666666667</v>
      </c>
    </row>
    <row r="19" spans="1:11" s="3" customFormat="1" ht="17.25" customHeight="1">
      <c r="A19" s="22" t="s">
        <v>17</v>
      </c>
      <c r="B19" s="20">
        <v>3331</v>
      </c>
      <c r="C19" s="38">
        <v>2335</v>
      </c>
      <c r="D19" s="69">
        <f t="shared" si="0"/>
        <v>0.7009906934854399</v>
      </c>
      <c r="E19" s="21">
        <f t="shared" si="1"/>
        <v>1.0952979585709997</v>
      </c>
      <c r="F19" s="38">
        <v>3879</v>
      </c>
      <c r="G19" s="55">
        <v>2817</v>
      </c>
      <c r="H19" s="67">
        <f t="shared" si="2"/>
        <v>0.7262180974477959</v>
      </c>
      <c r="I19" s="21">
        <f t="shared" si="3"/>
        <v>1.1527271388060252</v>
      </c>
      <c r="J19" s="78">
        <v>8683</v>
      </c>
      <c r="K19" s="39">
        <f t="shared" si="4"/>
        <v>1.4471666666666667</v>
      </c>
    </row>
    <row r="20" spans="1:11" s="3" customFormat="1" ht="17.25" customHeight="1">
      <c r="A20" s="22" t="s">
        <v>23</v>
      </c>
      <c r="B20" s="20">
        <v>4508</v>
      </c>
      <c r="C20" s="38">
        <v>2915</v>
      </c>
      <c r="D20" s="69">
        <f t="shared" si="0"/>
        <v>0.6466282165039929</v>
      </c>
      <c r="E20" s="21">
        <f t="shared" si="1"/>
        <v>1.010356588287489</v>
      </c>
      <c r="F20" s="38">
        <v>4515</v>
      </c>
      <c r="G20" s="55">
        <v>3050</v>
      </c>
      <c r="H20" s="67">
        <f t="shared" si="2"/>
        <v>0.6755260243632336</v>
      </c>
      <c r="I20" s="21">
        <f t="shared" si="3"/>
        <v>1.0722635307352915</v>
      </c>
      <c r="J20" s="78">
        <v>8595</v>
      </c>
      <c r="K20" s="39">
        <f t="shared" si="4"/>
        <v>1.4325</v>
      </c>
    </row>
    <row r="21" spans="1:12" s="3" customFormat="1" ht="17.25" customHeight="1" thickBot="1">
      <c r="A21" s="23" t="s">
        <v>56</v>
      </c>
      <c r="B21" s="24">
        <v>7084</v>
      </c>
      <c r="C21" s="41">
        <v>4717</v>
      </c>
      <c r="D21" s="70">
        <f t="shared" si="0"/>
        <v>0.6658667419536984</v>
      </c>
      <c r="E21" s="25">
        <f t="shared" si="1"/>
        <v>1.0404167843026537</v>
      </c>
      <c r="F21" s="41">
        <v>7296</v>
      </c>
      <c r="G21" s="87">
        <v>5135</v>
      </c>
      <c r="H21" s="68">
        <f t="shared" si="2"/>
        <v>0.7038103070175439</v>
      </c>
      <c r="I21" s="25">
        <f t="shared" si="3"/>
        <v>1.1171592174881648</v>
      </c>
      <c r="J21" s="112">
        <v>9560</v>
      </c>
      <c r="K21" s="129">
        <f t="shared" si="4"/>
        <v>1.5933333333333333</v>
      </c>
      <c r="L21" s="71"/>
    </row>
    <row r="22" spans="1:12" s="10" customFormat="1" ht="17.25" customHeight="1" thickBot="1">
      <c r="A22" s="26" t="s">
        <v>6</v>
      </c>
      <c r="B22" s="27">
        <v>78522</v>
      </c>
      <c r="C22" s="53">
        <v>53513</v>
      </c>
      <c r="D22" s="91">
        <f t="shared" si="0"/>
        <v>0.6815032729680853</v>
      </c>
      <c r="E22" s="28">
        <f t="shared" si="1"/>
        <v>1.0648488640126332</v>
      </c>
      <c r="F22" s="125">
        <v>83211</v>
      </c>
      <c r="G22" s="53">
        <v>59230</v>
      </c>
      <c r="H22" s="121">
        <f t="shared" si="2"/>
        <v>0.7118049296367067</v>
      </c>
      <c r="I22" s="28">
        <f t="shared" si="3"/>
        <v>1.1298490946614392</v>
      </c>
      <c r="J22" s="126">
        <v>8475</v>
      </c>
      <c r="K22" s="130">
        <f t="shared" si="4"/>
        <v>1.4125</v>
      </c>
      <c r="L22" s="72"/>
    </row>
    <row r="23" spans="1:12" s="10" customFormat="1" ht="17.25" customHeight="1">
      <c r="A23" s="186" t="str">
        <f>'2 - Job Seeker'!A25:K25</f>
        <v>*State Labor Exchange Goals:   Q2 EE Rate = 64%    Q4 EE Rate = 63%    Median Earnings = $6,000</v>
      </c>
      <c r="B23" s="187"/>
      <c r="C23" s="187"/>
      <c r="D23" s="187"/>
      <c r="E23" s="187"/>
      <c r="F23" s="187"/>
      <c r="G23" s="187"/>
      <c r="H23" s="187"/>
      <c r="I23" s="187"/>
      <c r="J23" s="187"/>
      <c r="K23" s="201"/>
      <c r="L23" s="9"/>
    </row>
    <row r="24" spans="1:12" s="6" customFormat="1" ht="122.25" customHeight="1" thickBot="1">
      <c r="A24" s="183"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4"/>
      <c r="C24" s="184"/>
      <c r="D24" s="184"/>
      <c r="E24" s="184"/>
      <c r="F24" s="184"/>
      <c r="G24" s="184"/>
      <c r="H24" s="184"/>
      <c r="I24" s="184"/>
      <c r="J24" s="184"/>
      <c r="K24" s="185"/>
      <c r="L24" s="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24"/>
  <sheetViews>
    <sheetView zoomScalePageLayoutView="0" workbookViewId="0" topLeftCell="A1">
      <selection activeCell="A25" sqref="A25"/>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MARCH 31, 2019</v>
      </c>
      <c r="B2" s="206"/>
      <c r="C2" s="206"/>
      <c r="D2" s="206"/>
      <c r="E2" s="206"/>
      <c r="F2" s="206"/>
      <c r="G2" s="206"/>
      <c r="H2" s="206"/>
      <c r="I2" s="206"/>
      <c r="J2" s="206"/>
      <c r="K2" s="207"/>
    </row>
    <row r="3" spans="1:13" s="115" customFormat="1" ht="19.5" customHeight="1" thickBot="1">
      <c r="A3" s="208" t="s">
        <v>78</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168</v>
      </c>
      <c r="C6" s="133">
        <v>81</v>
      </c>
      <c r="D6" s="134">
        <f>+C6/B6</f>
        <v>0.48214285714285715</v>
      </c>
      <c r="E6" s="135">
        <f>D6/0.64</f>
        <v>0.7533482142857143</v>
      </c>
      <c r="F6" s="133">
        <v>167</v>
      </c>
      <c r="G6" s="54">
        <v>93</v>
      </c>
      <c r="H6" s="136">
        <f>+G6/F6</f>
        <v>0.5568862275449101</v>
      </c>
      <c r="I6" s="135">
        <f>H6/0.63</f>
        <v>0.8839463929284288</v>
      </c>
      <c r="J6" s="137">
        <v>5921</v>
      </c>
      <c r="K6" s="138">
        <f>(J6/6000)</f>
        <v>0.9868333333333333</v>
      </c>
    </row>
    <row r="7" spans="1:11" s="117" customFormat="1" ht="16.5" customHeight="1">
      <c r="A7" s="22" t="s">
        <v>0</v>
      </c>
      <c r="B7" s="20">
        <v>416</v>
      </c>
      <c r="C7" s="38">
        <v>247</v>
      </c>
      <c r="D7" s="69">
        <f aca="true" t="shared" si="0" ref="D7:D22">+C7/B7</f>
        <v>0.59375</v>
      </c>
      <c r="E7" s="21">
        <f aca="true" t="shared" si="1" ref="E7:E22">D7/0.64</f>
        <v>0.927734375</v>
      </c>
      <c r="F7" s="38">
        <v>411</v>
      </c>
      <c r="G7" s="55">
        <v>236</v>
      </c>
      <c r="H7" s="67">
        <f aca="true" t="shared" si="2" ref="H7:H22">+G7/F7</f>
        <v>0.5742092457420924</v>
      </c>
      <c r="I7" s="21">
        <f>H7/0.63</f>
        <v>0.9114432472096705</v>
      </c>
      <c r="J7" s="78">
        <v>8750</v>
      </c>
      <c r="K7" s="39">
        <f>(J7/6000)</f>
        <v>1.4583333333333333</v>
      </c>
    </row>
    <row r="8" spans="1:11" s="117" customFormat="1" ht="16.5" customHeight="1">
      <c r="A8" s="22" t="s">
        <v>20</v>
      </c>
      <c r="B8" s="20">
        <v>422</v>
      </c>
      <c r="C8" s="38">
        <v>267</v>
      </c>
      <c r="D8" s="69">
        <f t="shared" si="0"/>
        <v>0.6327014218009479</v>
      </c>
      <c r="E8" s="21">
        <f t="shared" si="1"/>
        <v>0.988595971563981</v>
      </c>
      <c r="F8" s="38">
        <v>430</v>
      </c>
      <c r="G8" s="55">
        <v>265</v>
      </c>
      <c r="H8" s="67">
        <f t="shared" si="2"/>
        <v>0.6162790697674418</v>
      </c>
      <c r="I8" s="21">
        <f aca="true" t="shared" si="3" ref="I8:I22">H8/0.63</f>
        <v>0.9782207456626061</v>
      </c>
      <c r="J8" s="78">
        <v>8256</v>
      </c>
      <c r="K8" s="39">
        <f aca="true" t="shared" si="4" ref="K8:K22">(J8/6000)</f>
        <v>1.376</v>
      </c>
    </row>
    <row r="9" spans="1:11" s="117" customFormat="1" ht="16.5" customHeight="1">
      <c r="A9" s="22" t="s">
        <v>21</v>
      </c>
      <c r="B9" s="20">
        <v>212</v>
      </c>
      <c r="C9" s="38">
        <v>125</v>
      </c>
      <c r="D9" s="69">
        <f t="shared" si="0"/>
        <v>0.589622641509434</v>
      </c>
      <c r="E9" s="21">
        <f t="shared" si="1"/>
        <v>0.9212853773584906</v>
      </c>
      <c r="F9" s="38">
        <v>229</v>
      </c>
      <c r="G9" s="55">
        <v>134</v>
      </c>
      <c r="H9" s="67">
        <f t="shared" si="2"/>
        <v>0.5851528384279476</v>
      </c>
      <c r="I9" s="21">
        <f t="shared" si="3"/>
        <v>0.9288140292507105</v>
      </c>
      <c r="J9" s="78">
        <v>8182</v>
      </c>
      <c r="K9" s="39">
        <f t="shared" si="4"/>
        <v>1.3636666666666666</v>
      </c>
    </row>
    <row r="10" spans="1:11" s="117" customFormat="1" ht="16.5" customHeight="1">
      <c r="A10" s="22" t="s">
        <v>4</v>
      </c>
      <c r="B10" s="20">
        <v>196</v>
      </c>
      <c r="C10" s="38">
        <v>124</v>
      </c>
      <c r="D10" s="69">
        <f>IF(B10&gt;0,C10/B10,0)</f>
        <v>0.6326530612244898</v>
      </c>
      <c r="E10" s="21">
        <f t="shared" si="1"/>
        <v>0.9885204081632654</v>
      </c>
      <c r="F10" s="38">
        <v>174</v>
      </c>
      <c r="G10" s="55">
        <v>114</v>
      </c>
      <c r="H10" s="67">
        <f t="shared" si="2"/>
        <v>0.6551724137931034</v>
      </c>
      <c r="I10" s="21">
        <f t="shared" si="3"/>
        <v>1.0399562123700055</v>
      </c>
      <c r="J10" s="78">
        <v>7132</v>
      </c>
      <c r="K10" s="39">
        <f t="shared" si="4"/>
        <v>1.1886666666666668</v>
      </c>
    </row>
    <row r="11" spans="1:11" s="117" customFormat="1" ht="16.5" customHeight="1">
      <c r="A11" s="22" t="s">
        <v>18</v>
      </c>
      <c r="B11" s="20">
        <v>539</v>
      </c>
      <c r="C11" s="38">
        <v>320</v>
      </c>
      <c r="D11" s="69">
        <f t="shared" si="0"/>
        <v>0.5936920222634509</v>
      </c>
      <c r="E11" s="21">
        <f t="shared" si="1"/>
        <v>0.927643784786642</v>
      </c>
      <c r="F11" s="38">
        <v>583</v>
      </c>
      <c r="G11" s="55">
        <v>344</v>
      </c>
      <c r="H11" s="67">
        <f t="shared" si="2"/>
        <v>0.5900514579759862</v>
      </c>
      <c r="I11" s="21">
        <f t="shared" si="3"/>
        <v>0.9365896158348987</v>
      </c>
      <c r="J11" s="78">
        <v>8248</v>
      </c>
      <c r="K11" s="39">
        <f t="shared" si="4"/>
        <v>1.3746666666666667</v>
      </c>
    </row>
    <row r="12" spans="1:11" s="117" customFormat="1" ht="16.5" customHeight="1">
      <c r="A12" s="19" t="s">
        <v>5</v>
      </c>
      <c r="B12" s="20">
        <v>206</v>
      </c>
      <c r="C12" s="38">
        <v>126</v>
      </c>
      <c r="D12" s="69">
        <f t="shared" si="0"/>
        <v>0.6116504854368932</v>
      </c>
      <c r="E12" s="21">
        <f t="shared" si="1"/>
        <v>0.9557038834951456</v>
      </c>
      <c r="F12" s="38">
        <v>221</v>
      </c>
      <c r="G12" s="55">
        <v>132</v>
      </c>
      <c r="H12" s="67">
        <f t="shared" si="2"/>
        <v>0.5972850678733032</v>
      </c>
      <c r="I12" s="21">
        <f t="shared" si="3"/>
        <v>0.9480715363068304</v>
      </c>
      <c r="J12" s="78">
        <v>7432</v>
      </c>
      <c r="K12" s="39">
        <f t="shared" si="4"/>
        <v>1.2386666666666666</v>
      </c>
    </row>
    <row r="13" spans="1:11" s="117" customFormat="1" ht="16.5" customHeight="1">
      <c r="A13" s="22" t="s">
        <v>16</v>
      </c>
      <c r="B13" s="20">
        <v>266</v>
      </c>
      <c r="C13" s="38">
        <v>147</v>
      </c>
      <c r="D13" s="69">
        <f t="shared" si="0"/>
        <v>0.5526315789473685</v>
      </c>
      <c r="E13" s="21">
        <f t="shared" si="1"/>
        <v>0.8634868421052633</v>
      </c>
      <c r="F13" s="38">
        <v>260</v>
      </c>
      <c r="G13" s="55">
        <v>149</v>
      </c>
      <c r="H13" s="67">
        <f t="shared" si="2"/>
        <v>0.573076923076923</v>
      </c>
      <c r="I13" s="21">
        <f t="shared" si="3"/>
        <v>0.9096459096459096</v>
      </c>
      <c r="J13" s="78">
        <v>11092</v>
      </c>
      <c r="K13" s="39">
        <f t="shared" si="4"/>
        <v>1.8486666666666667</v>
      </c>
    </row>
    <row r="14" spans="1:11" s="117" customFormat="1" ht="16.5" customHeight="1">
      <c r="A14" s="22" t="s">
        <v>3</v>
      </c>
      <c r="B14" s="20">
        <v>186</v>
      </c>
      <c r="C14" s="38">
        <v>116</v>
      </c>
      <c r="D14" s="69">
        <f t="shared" si="0"/>
        <v>0.6236559139784946</v>
      </c>
      <c r="E14" s="21">
        <f t="shared" si="1"/>
        <v>0.9744623655913979</v>
      </c>
      <c r="F14" s="38">
        <v>200</v>
      </c>
      <c r="G14" s="55">
        <v>125</v>
      </c>
      <c r="H14" s="67">
        <f t="shared" si="2"/>
        <v>0.625</v>
      </c>
      <c r="I14" s="21">
        <f t="shared" si="3"/>
        <v>0.9920634920634921</v>
      </c>
      <c r="J14" s="78">
        <v>7208</v>
      </c>
      <c r="K14" s="39">
        <f t="shared" si="4"/>
        <v>1.2013333333333334</v>
      </c>
    </row>
    <row r="15" spans="1:11" s="117" customFormat="1" ht="16.5" customHeight="1">
      <c r="A15" s="22" t="s">
        <v>22</v>
      </c>
      <c r="B15" s="20">
        <v>595</v>
      </c>
      <c r="C15" s="38">
        <v>333</v>
      </c>
      <c r="D15" s="69">
        <f t="shared" si="0"/>
        <v>0.5596638655462185</v>
      </c>
      <c r="E15" s="21">
        <f t="shared" si="1"/>
        <v>0.8744747899159664</v>
      </c>
      <c r="F15" s="38">
        <v>634</v>
      </c>
      <c r="G15" s="55">
        <v>376</v>
      </c>
      <c r="H15" s="67">
        <f t="shared" si="2"/>
        <v>0.5930599369085173</v>
      </c>
      <c r="I15" s="21">
        <f t="shared" si="3"/>
        <v>0.9413649792198687</v>
      </c>
      <c r="J15" s="78">
        <v>6987</v>
      </c>
      <c r="K15" s="39">
        <f t="shared" si="4"/>
        <v>1.1645</v>
      </c>
    </row>
    <row r="16" spans="1:11" s="117" customFormat="1" ht="16.5" customHeight="1">
      <c r="A16" s="22" t="s">
        <v>24</v>
      </c>
      <c r="B16" s="20">
        <v>288</v>
      </c>
      <c r="C16" s="38">
        <v>188</v>
      </c>
      <c r="D16" s="69">
        <f t="shared" si="0"/>
        <v>0.6527777777777778</v>
      </c>
      <c r="E16" s="21">
        <f t="shared" si="1"/>
        <v>1.0199652777777777</v>
      </c>
      <c r="F16" s="38">
        <v>341</v>
      </c>
      <c r="G16" s="55">
        <v>210</v>
      </c>
      <c r="H16" s="67">
        <f t="shared" si="2"/>
        <v>0.6158357771260997</v>
      </c>
      <c r="I16" s="21">
        <f t="shared" si="3"/>
        <v>0.9775171065493646</v>
      </c>
      <c r="J16" s="78">
        <v>10846</v>
      </c>
      <c r="K16" s="39">
        <f t="shared" si="4"/>
        <v>1.8076666666666668</v>
      </c>
    </row>
    <row r="17" spans="1:11" s="117" customFormat="1" ht="16.5" customHeight="1">
      <c r="A17" s="22" t="s">
        <v>1</v>
      </c>
      <c r="B17" s="20">
        <v>426</v>
      </c>
      <c r="C17" s="38">
        <v>238</v>
      </c>
      <c r="D17" s="69">
        <f t="shared" si="0"/>
        <v>0.5586854460093896</v>
      </c>
      <c r="E17" s="21">
        <f t="shared" si="1"/>
        <v>0.8729460093896713</v>
      </c>
      <c r="F17" s="38">
        <v>542</v>
      </c>
      <c r="G17" s="55">
        <v>314</v>
      </c>
      <c r="H17" s="67">
        <f t="shared" si="2"/>
        <v>0.5793357933579336</v>
      </c>
      <c r="I17" s="21">
        <f t="shared" si="3"/>
        <v>0.9195806243776724</v>
      </c>
      <c r="J17" s="78">
        <v>9399</v>
      </c>
      <c r="K17" s="39">
        <f t="shared" si="4"/>
        <v>1.5665</v>
      </c>
    </row>
    <row r="18" spans="1:11" s="117" customFormat="1" ht="16.5" customHeight="1">
      <c r="A18" s="22" t="s">
        <v>2</v>
      </c>
      <c r="B18" s="20">
        <v>373</v>
      </c>
      <c r="C18" s="38">
        <v>209</v>
      </c>
      <c r="D18" s="69">
        <f>IF(B18&gt;0,C18/B18,0)</f>
        <v>0.5603217158176944</v>
      </c>
      <c r="E18" s="21">
        <f t="shared" si="1"/>
        <v>0.8755026809651475</v>
      </c>
      <c r="F18" s="38">
        <v>429</v>
      </c>
      <c r="G18" s="55">
        <v>257</v>
      </c>
      <c r="H18" s="67">
        <f t="shared" si="2"/>
        <v>0.5990675990675991</v>
      </c>
      <c r="I18" s="21">
        <f t="shared" si="3"/>
        <v>0.950900950900951</v>
      </c>
      <c r="J18" s="78">
        <v>9472</v>
      </c>
      <c r="K18" s="39">
        <f t="shared" si="4"/>
        <v>1.5786666666666667</v>
      </c>
    </row>
    <row r="19" spans="1:11" s="117" customFormat="1" ht="16.5" customHeight="1">
      <c r="A19" s="22" t="s">
        <v>17</v>
      </c>
      <c r="B19" s="20">
        <v>285</v>
      </c>
      <c r="C19" s="38">
        <v>175</v>
      </c>
      <c r="D19" s="69">
        <f t="shared" si="0"/>
        <v>0.6140350877192983</v>
      </c>
      <c r="E19" s="21">
        <f t="shared" si="1"/>
        <v>0.9594298245614036</v>
      </c>
      <c r="F19" s="38">
        <v>341</v>
      </c>
      <c r="G19" s="55">
        <v>232</v>
      </c>
      <c r="H19" s="67">
        <f t="shared" si="2"/>
        <v>0.6803519061583577</v>
      </c>
      <c r="I19" s="21">
        <f t="shared" si="3"/>
        <v>1.0799236605688218</v>
      </c>
      <c r="J19" s="78">
        <v>8264</v>
      </c>
      <c r="K19" s="39">
        <f t="shared" si="4"/>
        <v>1.3773333333333333</v>
      </c>
    </row>
    <row r="20" spans="1:11" s="117" customFormat="1" ht="16.5" customHeight="1">
      <c r="A20" s="22" t="s">
        <v>23</v>
      </c>
      <c r="B20" s="20">
        <v>385</v>
      </c>
      <c r="C20" s="38">
        <v>209</v>
      </c>
      <c r="D20" s="69">
        <f t="shared" si="0"/>
        <v>0.5428571428571428</v>
      </c>
      <c r="E20" s="21">
        <f t="shared" si="1"/>
        <v>0.8482142857142856</v>
      </c>
      <c r="F20" s="38">
        <v>437</v>
      </c>
      <c r="G20" s="55">
        <v>256</v>
      </c>
      <c r="H20" s="67">
        <f t="shared" si="2"/>
        <v>0.585812356979405</v>
      </c>
      <c r="I20" s="21">
        <f t="shared" si="3"/>
        <v>0.9298608840942937</v>
      </c>
      <c r="J20" s="78">
        <v>8657</v>
      </c>
      <c r="K20" s="39">
        <f t="shared" si="4"/>
        <v>1.4428333333333334</v>
      </c>
    </row>
    <row r="21" spans="1:11" s="117" customFormat="1" ht="16.5" customHeight="1" thickBot="1">
      <c r="A21" s="23" t="s">
        <v>56</v>
      </c>
      <c r="B21" s="24">
        <v>533</v>
      </c>
      <c r="C21" s="52">
        <v>310</v>
      </c>
      <c r="D21" s="70">
        <f t="shared" si="0"/>
        <v>0.5816135084427767</v>
      </c>
      <c r="E21" s="25">
        <f t="shared" si="1"/>
        <v>0.9087711069418386</v>
      </c>
      <c r="F21" s="41">
        <v>505</v>
      </c>
      <c r="G21" s="87">
        <v>281</v>
      </c>
      <c r="H21" s="68">
        <f t="shared" si="2"/>
        <v>0.5564356435643565</v>
      </c>
      <c r="I21" s="25">
        <f t="shared" si="3"/>
        <v>0.8832311802608833</v>
      </c>
      <c r="J21" s="112">
        <v>8186</v>
      </c>
      <c r="K21" s="129">
        <f t="shared" si="4"/>
        <v>1.3643333333333334</v>
      </c>
    </row>
    <row r="22" spans="1:11" s="119" customFormat="1" ht="16.5" customHeight="1" thickBot="1">
      <c r="A22" s="26" t="s">
        <v>6</v>
      </c>
      <c r="B22" s="27">
        <v>5496</v>
      </c>
      <c r="C22" s="53">
        <v>3215</v>
      </c>
      <c r="D22" s="91">
        <f t="shared" si="0"/>
        <v>0.5849708879184862</v>
      </c>
      <c r="E22" s="28">
        <f t="shared" si="1"/>
        <v>0.9140170123726347</v>
      </c>
      <c r="F22" s="125">
        <v>5904</v>
      </c>
      <c r="G22" s="53">
        <v>3518</v>
      </c>
      <c r="H22" s="121">
        <f t="shared" si="2"/>
        <v>0.5958672086720868</v>
      </c>
      <c r="I22" s="28">
        <f t="shared" si="3"/>
        <v>0.9458209661461694</v>
      </c>
      <c r="J22" s="146">
        <v>8414</v>
      </c>
      <c r="K22" s="147">
        <f t="shared" si="4"/>
        <v>1.4023333333333334</v>
      </c>
    </row>
    <row r="23" spans="1:13" s="119" customFormat="1" ht="16.5" customHeight="1">
      <c r="A23" s="186"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83"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4"/>
      <c r="C24" s="184"/>
      <c r="D24" s="184"/>
      <c r="E24" s="184"/>
      <c r="F24" s="184"/>
      <c r="G24" s="184"/>
      <c r="H24" s="184"/>
      <c r="I24" s="184"/>
      <c r="J24" s="184"/>
      <c r="K24" s="18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4">
      <selection activeCell="A25" sqref="A25"/>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MARCH 31, 2019</v>
      </c>
      <c r="B2" s="206"/>
      <c r="C2" s="206"/>
      <c r="D2" s="206"/>
      <c r="E2" s="206"/>
      <c r="F2" s="206"/>
      <c r="G2" s="206"/>
      <c r="H2" s="206"/>
      <c r="I2" s="206"/>
      <c r="J2" s="206"/>
      <c r="K2" s="207"/>
    </row>
    <row r="3" spans="1:13" s="115" customFormat="1" ht="19.5" customHeight="1" thickBot="1">
      <c r="A3" s="208" t="s">
        <v>79</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17</v>
      </c>
      <c r="C6" s="133">
        <v>9</v>
      </c>
      <c r="D6" s="134">
        <f>+C6/B6</f>
        <v>0.5294117647058824</v>
      </c>
      <c r="E6" s="135">
        <f>D6/0.64</f>
        <v>0.8272058823529411</v>
      </c>
      <c r="F6" s="133">
        <v>20</v>
      </c>
      <c r="G6" s="54">
        <v>12</v>
      </c>
      <c r="H6" s="136">
        <f>+G6/F6</f>
        <v>0.6</v>
      </c>
      <c r="I6" s="135">
        <f>H6/0.63</f>
        <v>0.9523809523809523</v>
      </c>
      <c r="J6" s="137">
        <v>4953</v>
      </c>
      <c r="K6" s="138">
        <f>(J6/6000)</f>
        <v>0.8255</v>
      </c>
    </row>
    <row r="7" spans="1:11" s="117" customFormat="1" ht="16.5" customHeight="1">
      <c r="A7" s="22" t="s">
        <v>0</v>
      </c>
      <c r="B7" s="20">
        <v>148</v>
      </c>
      <c r="C7" s="38">
        <v>95</v>
      </c>
      <c r="D7" s="69">
        <f aca="true" t="shared" si="0" ref="D7:D22">+C7/B7</f>
        <v>0.6418918918918919</v>
      </c>
      <c r="E7" s="21">
        <f aca="true" t="shared" si="1" ref="E7:E22">D7/0.64</f>
        <v>1.0029560810810811</v>
      </c>
      <c r="F7" s="38">
        <v>112</v>
      </c>
      <c r="G7" s="55">
        <v>71</v>
      </c>
      <c r="H7" s="67">
        <f aca="true" t="shared" si="2" ref="H7:H22">+G7/F7</f>
        <v>0.6339285714285714</v>
      </c>
      <c r="I7" s="21">
        <f>H7/0.63</f>
        <v>1.006235827664399</v>
      </c>
      <c r="J7" s="78">
        <v>12272</v>
      </c>
      <c r="K7" s="39">
        <f>(J7/6000)</f>
        <v>2.0453333333333332</v>
      </c>
    </row>
    <row r="8" spans="1:11" s="117" customFormat="1" ht="16.5" customHeight="1">
      <c r="A8" s="22" t="s">
        <v>20</v>
      </c>
      <c r="B8" s="20">
        <v>71</v>
      </c>
      <c r="C8" s="38">
        <v>42</v>
      </c>
      <c r="D8" s="69">
        <f t="shared" si="0"/>
        <v>0.5915492957746479</v>
      </c>
      <c r="E8" s="21">
        <f t="shared" si="1"/>
        <v>0.9242957746478873</v>
      </c>
      <c r="F8" s="38">
        <v>69</v>
      </c>
      <c r="G8" s="55">
        <v>41</v>
      </c>
      <c r="H8" s="67">
        <f t="shared" si="2"/>
        <v>0.5942028985507246</v>
      </c>
      <c r="I8" s="21">
        <f aca="true" t="shared" si="3" ref="I8:I22">H8/0.63</f>
        <v>0.9431792040487692</v>
      </c>
      <c r="J8" s="78">
        <v>7756</v>
      </c>
      <c r="K8" s="39">
        <f aca="true" t="shared" si="4" ref="K8:K22">(J8/6000)</f>
        <v>1.2926666666666666</v>
      </c>
    </row>
    <row r="9" spans="1:11" s="117" customFormat="1" ht="16.5" customHeight="1">
      <c r="A9" s="22" t="s">
        <v>21</v>
      </c>
      <c r="B9" s="20">
        <v>26</v>
      </c>
      <c r="C9" s="38">
        <v>10</v>
      </c>
      <c r="D9" s="69">
        <f t="shared" si="0"/>
        <v>0.38461538461538464</v>
      </c>
      <c r="E9" s="21">
        <f t="shared" si="1"/>
        <v>0.6009615384615384</v>
      </c>
      <c r="F9" s="38">
        <v>27</v>
      </c>
      <c r="G9" s="55">
        <v>13</v>
      </c>
      <c r="H9" s="67">
        <f t="shared" si="2"/>
        <v>0.48148148148148145</v>
      </c>
      <c r="I9" s="21">
        <f t="shared" si="3"/>
        <v>0.7642563198118754</v>
      </c>
      <c r="J9" s="78">
        <v>4319</v>
      </c>
      <c r="K9" s="39">
        <f t="shared" si="4"/>
        <v>0.7198333333333333</v>
      </c>
    </row>
    <row r="10" spans="1:11" s="117" customFormat="1" ht="16.5" customHeight="1">
      <c r="A10" s="22" t="s">
        <v>4</v>
      </c>
      <c r="B10" s="20">
        <v>24</v>
      </c>
      <c r="C10" s="38">
        <v>11</v>
      </c>
      <c r="D10" s="69">
        <f>IF(B10&gt;0,C10/B10,0)</f>
        <v>0.4583333333333333</v>
      </c>
      <c r="E10" s="21">
        <f t="shared" si="1"/>
        <v>0.7161458333333333</v>
      </c>
      <c r="F10" s="38">
        <v>16</v>
      </c>
      <c r="G10" s="55">
        <v>11</v>
      </c>
      <c r="H10" s="67">
        <f t="shared" si="2"/>
        <v>0.6875</v>
      </c>
      <c r="I10" s="21">
        <f t="shared" si="3"/>
        <v>1.0912698412698412</v>
      </c>
      <c r="J10" s="78">
        <v>9660</v>
      </c>
      <c r="K10" s="39">
        <f t="shared" si="4"/>
        <v>1.61</v>
      </c>
    </row>
    <row r="11" spans="1:11" s="117" customFormat="1" ht="16.5" customHeight="1">
      <c r="A11" s="22" t="s">
        <v>18</v>
      </c>
      <c r="B11" s="20">
        <v>84</v>
      </c>
      <c r="C11" s="38">
        <v>42</v>
      </c>
      <c r="D11" s="69">
        <f t="shared" si="0"/>
        <v>0.5</v>
      </c>
      <c r="E11" s="21">
        <f t="shared" si="1"/>
        <v>0.78125</v>
      </c>
      <c r="F11" s="38">
        <v>74</v>
      </c>
      <c r="G11" s="55">
        <v>39</v>
      </c>
      <c r="H11" s="67">
        <f t="shared" si="2"/>
        <v>0.527027027027027</v>
      </c>
      <c r="I11" s="21">
        <f t="shared" si="3"/>
        <v>0.8365508365508365</v>
      </c>
      <c r="J11" s="78">
        <v>7359</v>
      </c>
      <c r="K11" s="39">
        <f t="shared" si="4"/>
        <v>1.2265</v>
      </c>
    </row>
    <row r="12" spans="1:11" s="117" customFormat="1" ht="16.5" customHeight="1">
      <c r="A12" s="19" t="s">
        <v>5</v>
      </c>
      <c r="B12" s="20">
        <v>39</v>
      </c>
      <c r="C12" s="38">
        <v>23</v>
      </c>
      <c r="D12" s="69">
        <f t="shared" si="0"/>
        <v>0.5897435897435898</v>
      </c>
      <c r="E12" s="21">
        <f t="shared" si="1"/>
        <v>0.921474358974359</v>
      </c>
      <c r="F12" s="38">
        <v>35</v>
      </c>
      <c r="G12" s="55">
        <v>22</v>
      </c>
      <c r="H12" s="67">
        <f t="shared" si="2"/>
        <v>0.6285714285714286</v>
      </c>
      <c r="I12" s="21">
        <f t="shared" si="3"/>
        <v>0.9977324263038548</v>
      </c>
      <c r="J12" s="78">
        <v>5482</v>
      </c>
      <c r="K12" s="39">
        <f t="shared" si="4"/>
        <v>0.9136666666666666</v>
      </c>
    </row>
    <row r="13" spans="1:11" s="117" customFormat="1" ht="16.5" customHeight="1">
      <c r="A13" s="22" t="s">
        <v>16</v>
      </c>
      <c r="B13" s="20">
        <v>24</v>
      </c>
      <c r="C13" s="38">
        <v>11</v>
      </c>
      <c r="D13" s="69">
        <f t="shared" si="0"/>
        <v>0.4583333333333333</v>
      </c>
      <c r="E13" s="21">
        <f t="shared" si="1"/>
        <v>0.7161458333333333</v>
      </c>
      <c r="F13" s="38">
        <v>21</v>
      </c>
      <c r="G13" s="55">
        <v>7</v>
      </c>
      <c r="H13" s="67">
        <f t="shared" si="2"/>
        <v>0.3333333333333333</v>
      </c>
      <c r="I13" s="21">
        <f t="shared" si="3"/>
        <v>0.5291005291005291</v>
      </c>
      <c r="J13" s="78">
        <v>5538</v>
      </c>
      <c r="K13" s="39">
        <f t="shared" si="4"/>
        <v>0.923</v>
      </c>
    </row>
    <row r="14" spans="1:11" s="117" customFormat="1" ht="16.5" customHeight="1">
      <c r="A14" s="22" t="s">
        <v>3</v>
      </c>
      <c r="B14" s="20">
        <v>42</v>
      </c>
      <c r="C14" s="38">
        <v>25</v>
      </c>
      <c r="D14" s="69">
        <f t="shared" si="0"/>
        <v>0.5952380952380952</v>
      </c>
      <c r="E14" s="21">
        <f t="shared" si="1"/>
        <v>0.9300595238095238</v>
      </c>
      <c r="F14" s="38">
        <v>53</v>
      </c>
      <c r="G14" s="55">
        <v>32</v>
      </c>
      <c r="H14" s="67">
        <f t="shared" si="2"/>
        <v>0.6037735849056604</v>
      </c>
      <c r="I14" s="21">
        <f t="shared" si="3"/>
        <v>0.9583707696915243</v>
      </c>
      <c r="J14" s="78">
        <v>5700</v>
      </c>
      <c r="K14" s="39">
        <f t="shared" si="4"/>
        <v>0.95</v>
      </c>
    </row>
    <row r="15" spans="1:11" s="117" customFormat="1" ht="16.5" customHeight="1">
      <c r="A15" s="22" t="s">
        <v>22</v>
      </c>
      <c r="B15" s="20">
        <v>95</v>
      </c>
      <c r="C15" s="38">
        <v>54</v>
      </c>
      <c r="D15" s="69">
        <f t="shared" si="0"/>
        <v>0.5684210526315789</v>
      </c>
      <c r="E15" s="21">
        <f t="shared" si="1"/>
        <v>0.888157894736842</v>
      </c>
      <c r="F15" s="38">
        <v>92</v>
      </c>
      <c r="G15" s="55">
        <v>46</v>
      </c>
      <c r="H15" s="67">
        <f t="shared" si="2"/>
        <v>0.5</v>
      </c>
      <c r="I15" s="21">
        <f t="shared" si="3"/>
        <v>0.7936507936507936</v>
      </c>
      <c r="J15" s="78">
        <v>6241</v>
      </c>
      <c r="K15" s="39">
        <f t="shared" si="4"/>
        <v>1.0401666666666667</v>
      </c>
    </row>
    <row r="16" spans="1:11" s="117" customFormat="1" ht="16.5" customHeight="1">
      <c r="A16" s="22" t="s">
        <v>24</v>
      </c>
      <c r="B16" s="20">
        <v>60</v>
      </c>
      <c r="C16" s="38">
        <v>42</v>
      </c>
      <c r="D16" s="69">
        <f t="shared" si="0"/>
        <v>0.7</v>
      </c>
      <c r="E16" s="21">
        <f t="shared" si="1"/>
        <v>1.09375</v>
      </c>
      <c r="F16" s="38">
        <v>60</v>
      </c>
      <c r="G16" s="55">
        <v>40</v>
      </c>
      <c r="H16" s="67">
        <f t="shared" si="2"/>
        <v>0.6666666666666666</v>
      </c>
      <c r="I16" s="21">
        <f t="shared" si="3"/>
        <v>1.0582010582010581</v>
      </c>
      <c r="J16" s="78">
        <v>11106</v>
      </c>
      <c r="K16" s="39">
        <f t="shared" si="4"/>
        <v>1.851</v>
      </c>
    </row>
    <row r="17" spans="1:11" s="117" customFormat="1" ht="16.5" customHeight="1">
      <c r="A17" s="22" t="s">
        <v>1</v>
      </c>
      <c r="B17" s="20">
        <v>31</v>
      </c>
      <c r="C17" s="38">
        <v>17</v>
      </c>
      <c r="D17" s="69">
        <f t="shared" si="0"/>
        <v>0.5483870967741935</v>
      </c>
      <c r="E17" s="21">
        <f t="shared" si="1"/>
        <v>0.8568548387096774</v>
      </c>
      <c r="F17" s="38">
        <v>54</v>
      </c>
      <c r="G17" s="55">
        <v>25</v>
      </c>
      <c r="H17" s="67">
        <f t="shared" si="2"/>
        <v>0.46296296296296297</v>
      </c>
      <c r="I17" s="21">
        <f t="shared" si="3"/>
        <v>0.7348618459729571</v>
      </c>
      <c r="J17" s="78">
        <v>9554</v>
      </c>
      <c r="K17" s="39">
        <f t="shared" si="4"/>
        <v>1.5923333333333334</v>
      </c>
    </row>
    <row r="18" spans="1:11" s="117" customFormat="1" ht="16.5" customHeight="1">
      <c r="A18" s="22" t="s">
        <v>2</v>
      </c>
      <c r="B18" s="20">
        <v>55</v>
      </c>
      <c r="C18" s="38">
        <v>27</v>
      </c>
      <c r="D18" s="69">
        <f>IF(B18&gt;0,C18/B18,0)</f>
        <v>0.4909090909090909</v>
      </c>
      <c r="E18" s="21">
        <f t="shared" si="1"/>
        <v>0.7670454545454545</v>
      </c>
      <c r="F18" s="38">
        <v>50</v>
      </c>
      <c r="G18" s="55">
        <v>31</v>
      </c>
      <c r="H18" s="67">
        <f t="shared" si="2"/>
        <v>0.62</v>
      </c>
      <c r="I18" s="21">
        <f t="shared" si="3"/>
        <v>0.9841269841269841</v>
      </c>
      <c r="J18" s="78">
        <v>8176</v>
      </c>
      <c r="K18" s="39">
        <f t="shared" si="4"/>
        <v>1.3626666666666667</v>
      </c>
    </row>
    <row r="19" spans="1:11" s="117" customFormat="1" ht="16.5" customHeight="1">
      <c r="A19" s="22" t="s">
        <v>17</v>
      </c>
      <c r="B19" s="20">
        <v>32</v>
      </c>
      <c r="C19" s="38">
        <v>16</v>
      </c>
      <c r="D19" s="69">
        <f t="shared" si="0"/>
        <v>0.5</v>
      </c>
      <c r="E19" s="21">
        <f t="shared" si="1"/>
        <v>0.78125</v>
      </c>
      <c r="F19" s="38">
        <v>39</v>
      </c>
      <c r="G19" s="55">
        <v>21</v>
      </c>
      <c r="H19" s="67">
        <f t="shared" si="2"/>
        <v>0.5384615384615384</v>
      </c>
      <c r="I19" s="21">
        <f t="shared" si="3"/>
        <v>0.8547008547008547</v>
      </c>
      <c r="J19" s="78">
        <v>11652</v>
      </c>
      <c r="K19" s="39">
        <f t="shared" si="4"/>
        <v>1.942</v>
      </c>
    </row>
    <row r="20" spans="1:11" s="117" customFormat="1" ht="16.5" customHeight="1">
      <c r="A20" s="22" t="s">
        <v>23</v>
      </c>
      <c r="B20" s="20">
        <v>30</v>
      </c>
      <c r="C20" s="38">
        <v>16</v>
      </c>
      <c r="D20" s="69">
        <f t="shared" si="0"/>
        <v>0.5333333333333333</v>
      </c>
      <c r="E20" s="21">
        <f t="shared" si="1"/>
        <v>0.8333333333333333</v>
      </c>
      <c r="F20" s="38">
        <v>37</v>
      </c>
      <c r="G20" s="55">
        <v>20</v>
      </c>
      <c r="H20" s="67">
        <f t="shared" si="2"/>
        <v>0.5405405405405406</v>
      </c>
      <c r="I20" s="21">
        <f t="shared" si="3"/>
        <v>0.858000858000858</v>
      </c>
      <c r="J20" s="78">
        <v>9687</v>
      </c>
      <c r="K20" s="39">
        <f t="shared" si="4"/>
        <v>1.6145</v>
      </c>
    </row>
    <row r="21" spans="1:11" s="117" customFormat="1" ht="16.5" customHeight="1" thickBot="1">
      <c r="A21" s="23" t="s">
        <v>56</v>
      </c>
      <c r="B21" s="24">
        <v>77</v>
      </c>
      <c r="C21" s="52">
        <v>41</v>
      </c>
      <c r="D21" s="70">
        <f t="shared" si="0"/>
        <v>0.5324675324675324</v>
      </c>
      <c r="E21" s="25">
        <f t="shared" si="1"/>
        <v>0.8319805194805194</v>
      </c>
      <c r="F21" s="41">
        <v>67</v>
      </c>
      <c r="G21" s="87">
        <v>39</v>
      </c>
      <c r="H21" s="68">
        <f t="shared" si="2"/>
        <v>0.582089552238806</v>
      </c>
      <c r="I21" s="25">
        <f t="shared" si="3"/>
        <v>0.923951670220327</v>
      </c>
      <c r="J21" s="112">
        <v>6631</v>
      </c>
      <c r="K21" s="129">
        <f t="shared" si="4"/>
        <v>1.1051666666666666</v>
      </c>
    </row>
    <row r="22" spans="1:11" s="119" customFormat="1" ht="16.5" customHeight="1" thickBot="1">
      <c r="A22" s="26" t="s">
        <v>6</v>
      </c>
      <c r="B22" s="27">
        <v>855</v>
      </c>
      <c r="C22" s="53">
        <v>481</v>
      </c>
      <c r="D22" s="91">
        <f t="shared" si="0"/>
        <v>0.5625730994152047</v>
      </c>
      <c r="E22" s="28">
        <f t="shared" si="1"/>
        <v>0.8790204678362573</v>
      </c>
      <c r="F22" s="125">
        <v>826</v>
      </c>
      <c r="G22" s="53">
        <v>470</v>
      </c>
      <c r="H22" s="121">
        <f t="shared" si="2"/>
        <v>0.5690072639225182</v>
      </c>
      <c r="I22" s="28">
        <f t="shared" si="3"/>
        <v>0.9031861332103464</v>
      </c>
      <c r="J22" s="126">
        <v>8352</v>
      </c>
      <c r="K22" s="130">
        <f t="shared" si="4"/>
        <v>1.392</v>
      </c>
    </row>
    <row r="23" spans="1:13" s="119" customFormat="1" ht="16.5" customHeight="1">
      <c r="A23" s="186"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83"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4"/>
      <c r="C24" s="184"/>
      <c r="D24" s="184"/>
      <c r="E24" s="184"/>
      <c r="F24" s="184"/>
      <c r="G24" s="184"/>
      <c r="H24" s="184"/>
      <c r="I24" s="184"/>
      <c r="J24" s="184"/>
      <c r="K24" s="18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4">
      <selection activeCell="A26" sqref="A26"/>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MARCH 31, 2019</v>
      </c>
      <c r="B2" s="206"/>
      <c r="C2" s="206"/>
      <c r="D2" s="206"/>
      <c r="E2" s="206"/>
      <c r="F2" s="206"/>
      <c r="G2" s="206"/>
      <c r="H2" s="206"/>
      <c r="I2" s="206"/>
      <c r="J2" s="206"/>
      <c r="K2" s="207"/>
    </row>
    <row r="3" spans="1:13" s="115" customFormat="1" ht="19.5" customHeight="1" thickBot="1">
      <c r="A3" s="208" t="s">
        <v>80</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5</v>
      </c>
      <c r="C6" s="133">
        <v>5</v>
      </c>
      <c r="D6" s="134">
        <f>+C6/B6</f>
        <v>1</v>
      </c>
      <c r="E6" s="135">
        <f>D6/0.64</f>
        <v>1.5625</v>
      </c>
      <c r="F6" s="133">
        <v>6</v>
      </c>
      <c r="G6" s="54">
        <v>6</v>
      </c>
      <c r="H6" s="136">
        <f>+G6/F6</f>
        <v>1</v>
      </c>
      <c r="I6" s="135">
        <f>H6/0.63</f>
        <v>1.5873015873015872</v>
      </c>
      <c r="J6" s="137">
        <v>699</v>
      </c>
      <c r="K6" s="138">
        <f>(J6/6000)</f>
        <v>0.1165</v>
      </c>
    </row>
    <row r="7" spans="1:11" s="117" customFormat="1" ht="16.5" customHeight="1">
      <c r="A7" s="22" t="s">
        <v>0</v>
      </c>
      <c r="B7" s="20">
        <v>70</v>
      </c>
      <c r="C7" s="38">
        <v>50</v>
      </c>
      <c r="D7" s="69">
        <f aca="true" t="shared" si="0" ref="D7:D22">+C7/B7</f>
        <v>0.7142857142857143</v>
      </c>
      <c r="E7" s="21">
        <f aca="true" t="shared" si="1" ref="E7:E22">D7/0.64</f>
        <v>1.1160714285714286</v>
      </c>
      <c r="F7" s="38">
        <v>48</v>
      </c>
      <c r="G7" s="55">
        <v>34</v>
      </c>
      <c r="H7" s="67">
        <f aca="true" t="shared" si="2" ref="H7:H22">+G7/F7</f>
        <v>0.7083333333333334</v>
      </c>
      <c r="I7" s="21">
        <f>H7/0.63</f>
        <v>1.1243386243386244</v>
      </c>
      <c r="J7" s="78">
        <v>13199</v>
      </c>
      <c r="K7" s="39">
        <f>(J7/6000)</f>
        <v>2.1998333333333333</v>
      </c>
    </row>
    <row r="8" spans="1:11" s="117" customFormat="1" ht="16.5" customHeight="1">
      <c r="A8" s="22" t="s">
        <v>20</v>
      </c>
      <c r="B8" s="20">
        <v>37</v>
      </c>
      <c r="C8" s="38">
        <v>20</v>
      </c>
      <c r="D8" s="69">
        <f t="shared" si="0"/>
        <v>0.5405405405405406</v>
      </c>
      <c r="E8" s="21">
        <f t="shared" si="1"/>
        <v>0.8445945945945946</v>
      </c>
      <c r="F8" s="38">
        <v>39</v>
      </c>
      <c r="G8" s="55">
        <v>23</v>
      </c>
      <c r="H8" s="67">
        <f t="shared" si="2"/>
        <v>0.5897435897435898</v>
      </c>
      <c r="I8" s="21">
        <f aca="true" t="shared" si="3" ref="I8:I22">H8/0.63</f>
        <v>0.9361009361009361</v>
      </c>
      <c r="J8" s="78">
        <v>6205</v>
      </c>
      <c r="K8" s="39">
        <f aca="true" t="shared" si="4" ref="K8:K22">(J8/6000)</f>
        <v>1.0341666666666667</v>
      </c>
    </row>
    <row r="9" spans="1:11" s="117" customFormat="1" ht="16.5" customHeight="1">
      <c r="A9" s="22" t="s">
        <v>21</v>
      </c>
      <c r="B9" s="20">
        <v>5</v>
      </c>
      <c r="C9" s="38">
        <v>0</v>
      </c>
      <c r="D9" s="69">
        <f t="shared" si="0"/>
        <v>0</v>
      </c>
      <c r="E9" s="21">
        <f t="shared" si="1"/>
        <v>0</v>
      </c>
      <c r="F9" s="38">
        <v>9</v>
      </c>
      <c r="G9" s="55">
        <v>3</v>
      </c>
      <c r="H9" s="67">
        <f t="shared" si="2"/>
        <v>0.3333333333333333</v>
      </c>
      <c r="I9" s="21">
        <f t="shared" si="3"/>
        <v>0.5291005291005291</v>
      </c>
      <c r="J9" s="78">
        <v>0</v>
      </c>
      <c r="K9" s="39">
        <f t="shared" si="4"/>
        <v>0</v>
      </c>
    </row>
    <row r="10" spans="1:11" s="117" customFormat="1" ht="16.5" customHeight="1">
      <c r="A10" s="22" t="s">
        <v>4</v>
      </c>
      <c r="B10" s="20">
        <v>4</v>
      </c>
      <c r="C10" s="38">
        <v>1</v>
      </c>
      <c r="D10" s="69">
        <f>IF(B10&gt;0,C10/B10,0)</f>
        <v>0.25</v>
      </c>
      <c r="E10" s="21">
        <f t="shared" si="1"/>
        <v>0.390625</v>
      </c>
      <c r="F10" s="38">
        <v>0</v>
      </c>
      <c r="G10" s="55">
        <v>0</v>
      </c>
      <c r="H10" s="67">
        <f>IF(F10&gt;0,G10/F10,0)</f>
        <v>0</v>
      </c>
      <c r="I10" s="21">
        <f t="shared" si="3"/>
        <v>0</v>
      </c>
      <c r="J10" s="78">
        <v>17500</v>
      </c>
      <c r="K10" s="39">
        <f t="shared" si="4"/>
        <v>2.9166666666666665</v>
      </c>
    </row>
    <row r="11" spans="1:11" s="117" customFormat="1" ht="16.5" customHeight="1">
      <c r="A11" s="22" t="s">
        <v>18</v>
      </c>
      <c r="B11" s="20">
        <v>46</v>
      </c>
      <c r="C11" s="38">
        <v>24</v>
      </c>
      <c r="D11" s="69">
        <f t="shared" si="0"/>
        <v>0.5217391304347826</v>
      </c>
      <c r="E11" s="21">
        <f t="shared" si="1"/>
        <v>0.8152173913043478</v>
      </c>
      <c r="F11" s="38">
        <v>46</v>
      </c>
      <c r="G11" s="55">
        <v>24</v>
      </c>
      <c r="H11" s="67">
        <f t="shared" si="2"/>
        <v>0.5217391304347826</v>
      </c>
      <c r="I11" s="21">
        <f t="shared" si="3"/>
        <v>0.8281573498964803</v>
      </c>
      <c r="J11" s="78">
        <v>5622</v>
      </c>
      <c r="K11" s="39">
        <f t="shared" si="4"/>
        <v>0.937</v>
      </c>
    </row>
    <row r="12" spans="1:11" s="117" customFormat="1" ht="16.5" customHeight="1">
      <c r="A12" s="19" t="s">
        <v>5</v>
      </c>
      <c r="B12" s="20">
        <v>15</v>
      </c>
      <c r="C12" s="38">
        <v>9</v>
      </c>
      <c r="D12" s="69">
        <f t="shared" si="0"/>
        <v>0.6</v>
      </c>
      <c r="E12" s="21">
        <f t="shared" si="1"/>
        <v>0.9375</v>
      </c>
      <c r="F12" s="38">
        <v>17</v>
      </c>
      <c r="G12" s="55">
        <v>11</v>
      </c>
      <c r="H12" s="67">
        <f>IF(F12&gt;0,G12/F12,0)</f>
        <v>0.6470588235294118</v>
      </c>
      <c r="I12" s="21">
        <f t="shared" si="3"/>
        <v>1.027077497665733</v>
      </c>
      <c r="J12" s="78">
        <v>2692</v>
      </c>
      <c r="K12" s="39">
        <f t="shared" si="4"/>
        <v>0.44866666666666666</v>
      </c>
    </row>
    <row r="13" spans="1:11" s="117" customFormat="1" ht="16.5" customHeight="1">
      <c r="A13" s="22" t="s">
        <v>16</v>
      </c>
      <c r="B13" s="20">
        <v>12</v>
      </c>
      <c r="C13" s="38">
        <v>6</v>
      </c>
      <c r="D13" s="69">
        <f t="shared" si="0"/>
        <v>0.5</v>
      </c>
      <c r="E13" s="21">
        <f t="shared" si="1"/>
        <v>0.78125</v>
      </c>
      <c r="F13" s="38">
        <v>10</v>
      </c>
      <c r="G13" s="55">
        <v>1</v>
      </c>
      <c r="H13" s="67">
        <f t="shared" si="2"/>
        <v>0.1</v>
      </c>
      <c r="I13" s="21">
        <f t="shared" si="3"/>
        <v>0.15873015873015875</v>
      </c>
      <c r="J13" s="78">
        <v>6154</v>
      </c>
      <c r="K13" s="39">
        <f t="shared" si="4"/>
        <v>1.0256666666666667</v>
      </c>
    </row>
    <row r="14" spans="1:11" s="117" customFormat="1" ht="16.5" customHeight="1">
      <c r="A14" s="22" t="s">
        <v>3</v>
      </c>
      <c r="B14" s="20">
        <v>17</v>
      </c>
      <c r="C14" s="38">
        <v>10</v>
      </c>
      <c r="D14" s="69">
        <f t="shared" si="0"/>
        <v>0.5882352941176471</v>
      </c>
      <c r="E14" s="21">
        <f t="shared" si="1"/>
        <v>0.9191176470588236</v>
      </c>
      <c r="F14" s="38">
        <v>27</v>
      </c>
      <c r="G14" s="55">
        <v>17</v>
      </c>
      <c r="H14" s="67">
        <f t="shared" si="2"/>
        <v>0.6296296296296297</v>
      </c>
      <c r="I14" s="21">
        <f t="shared" si="3"/>
        <v>0.9994121105232217</v>
      </c>
      <c r="J14" s="78">
        <v>5816</v>
      </c>
      <c r="K14" s="39">
        <f t="shared" si="4"/>
        <v>0.9693333333333334</v>
      </c>
    </row>
    <row r="15" spans="1:11" s="117" customFormat="1" ht="16.5" customHeight="1">
      <c r="A15" s="22" t="s">
        <v>22</v>
      </c>
      <c r="B15" s="20">
        <v>42</v>
      </c>
      <c r="C15" s="38">
        <v>23</v>
      </c>
      <c r="D15" s="69">
        <f t="shared" si="0"/>
        <v>0.5476190476190477</v>
      </c>
      <c r="E15" s="21">
        <f t="shared" si="1"/>
        <v>0.855654761904762</v>
      </c>
      <c r="F15" s="38">
        <v>43</v>
      </c>
      <c r="G15" s="55">
        <v>20</v>
      </c>
      <c r="H15" s="67">
        <f t="shared" si="2"/>
        <v>0.46511627906976744</v>
      </c>
      <c r="I15" s="21">
        <f t="shared" si="3"/>
        <v>0.7382798080472499</v>
      </c>
      <c r="J15" s="78">
        <v>8477</v>
      </c>
      <c r="K15" s="39">
        <f t="shared" si="4"/>
        <v>1.4128333333333334</v>
      </c>
    </row>
    <row r="16" spans="1:11" s="117" customFormat="1" ht="16.5" customHeight="1">
      <c r="A16" s="22" t="s">
        <v>24</v>
      </c>
      <c r="B16" s="20">
        <v>36</v>
      </c>
      <c r="C16" s="38">
        <v>24</v>
      </c>
      <c r="D16" s="69">
        <f t="shared" si="0"/>
        <v>0.6666666666666666</v>
      </c>
      <c r="E16" s="21">
        <f t="shared" si="1"/>
        <v>1.0416666666666665</v>
      </c>
      <c r="F16" s="38">
        <v>39</v>
      </c>
      <c r="G16" s="55">
        <v>27</v>
      </c>
      <c r="H16" s="67">
        <f>IF(F16&gt;0,G16/F16,0)</f>
        <v>0.6923076923076923</v>
      </c>
      <c r="I16" s="21">
        <f t="shared" si="3"/>
        <v>1.0989010989010988</v>
      </c>
      <c r="J16" s="78">
        <v>11308</v>
      </c>
      <c r="K16" s="39">
        <f t="shared" si="4"/>
        <v>1.8846666666666667</v>
      </c>
    </row>
    <row r="17" spans="1:11" s="117" customFormat="1" ht="16.5" customHeight="1">
      <c r="A17" s="22" t="s">
        <v>1</v>
      </c>
      <c r="B17" s="20">
        <v>9</v>
      </c>
      <c r="C17" s="38">
        <v>7</v>
      </c>
      <c r="D17" s="69">
        <f>IF(B17&gt;0,C17/B17,0)</f>
        <v>0.7777777777777778</v>
      </c>
      <c r="E17" s="21">
        <f t="shared" si="1"/>
        <v>1.2152777777777777</v>
      </c>
      <c r="F17" s="38">
        <v>4</v>
      </c>
      <c r="G17" s="55">
        <v>2</v>
      </c>
      <c r="H17" s="67">
        <f>IF(F17&gt;0,G17/F17,0)</f>
        <v>0.5</v>
      </c>
      <c r="I17" s="21">
        <f t="shared" si="3"/>
        <v>0.7936507936507936</v>
      </c>
      <c r="J17" s="78">
        <v>7580</v>
      </c>
      <c r="K17" s="39">
        <f t="shared" si="4"/>
        <v>1.2633333333333334</v>
      </c>
    </row>
    <row r="18" spans="1:11" s="117" customFormat="1" ht="16.5" customHeight="1">
      <c r="A18" s="22" t="s">
        <v>2</v>
      </c>
      <c r="B18" s="20">
        <v>9</v>
      </c>
      <c r="C18" s="38">
        <v>6</v>
      </c>
      <c r="D18" s="69">
        <f>IF(B18&gt;0,C18/B18,0)</f>
        <v>0.6666666666666666</v>
      </c>
      <c r="E18" s="21">
        <f t="shared" si="1"/>
        <v>1.0416666666666665</v>
      </c>
      <c r="F18" s="38">
        <v>0</v>
      </c>
      <c r="G18" s="55">
        <v>0</v>
      </c>
      <c r="H18" s="67">
        <f>IF(F18&gt;0,G18/F18,0)</f>
        <v>0</v>
      </c>
      <c r="I18" s="21">
        <f t="shared" si="3"/>
        <v>0</v>
      </c>
      <c r="J18" s="78">
        <v>9361</v>
      </c>
      <c r="K18" s="39">
        <f t="shared" si="4"/>
        <v>1.5601666666666667</v>
      </c>
    </row>
    <row r="19" spans="1:11" s="117" customFormat="1" ht="16.5" customHeight="1">
      <c r="A19" s="22" t="s">
        <v>17</v>
      </c>
      <c r="B19" s="20">
        <v>8</v>
      </c>
      <c r="C19" s="38">
        <v>4</v>
      </c>
      <c r="D19" s="69">
        <f t="shared" si="0"/>
        <v>0.5</v>
      </c>
      <c r="E19" s="21">
        <f t="shared" si="1"/>
        <v>0.78125</v>
      </c>
      <c r="F19" s="38">
        <v>4</v>
      </c>
      <c r="G19" s="55">
        <v>3</v>
      </c>
      <c r="H19" s="67">
        <f t="shared" si="2"/>
        <v>0.75</v>
      </c>
      <c r="I19" s="21">
        <f t="shared" si="3"/>
        <v>1.1904761904761905</v>
      </c>
      <c r="J19" s="78">
        <v>14860</v>
      </c>
      <c r="K19" s="39">
        <f t="shared" si="4"/>
        <v>2.4766666666666666</v>
      </c>
    </row>
    <row r="20" spans="1:11" s="117" customFormat="1" ht="16.5" customHeight="1">
      <c r="A20" s="22" t="s">
        <v>23</v>
      </c>
      <c r="B20" s="20">
        <v>10</v>
      </c>
      <c r="C20" s="38">
        <v>6</v>
      </c>
      <c r="D20" s="69">
        <f t="shared" si="0"/>
        <v>0.6</v>
      </c>
      <c r="E20" s="21">
        <f t="shared" si="1"/>
        <v>0.9375</v>
      </c>
      <c r="F20" s="38">
        <v>16</v>
      </c>
      <c r="G20" s="55">
        <v>10</v>
      </c>
      <c r="H20" s="67">
        <f t="shared" si="2"/>
        <v>0.625</v>
      </c>
      <c r="I20" s="21">
        <f t="shared" si="3"/>
        <v>0.9920634920634921</v>
      </c>
      <c r="J20" s="78">
        <v>9831</v>
      </c>
      <c r="K20" s="39">
        <f t="shared" si="4"/>
        <v>1.6385</v>
      </c>
    </row>
    <row r="21" spans="1:11" s="117" customFormat="1" ht="16.5" customHeight="1" thickBot="1">
      <c r="A21" s="23" t="s">
        <v>56</v>
      </c>
      <c r="B21" s="24">
        <v>29</v>
      </c>
      <c r="C21" s="52">
        <v>16</v>
      </c>
      <c r="D21" s="70">
        <f t="shared" si="0"/>
        <v>0.5517241379310345</v>
      </c>
      <c r="E21" s="25">
        <f t="shared" si="1"/>
        <v>0.8620689655172413</v>
      </c>
      <c r="F21" s="41">
        <v>26</v>
      </c>
      <c r="G21" s="87">
        <v>15</v>
      </c>
      <c r="H21" s="68">
        <f t="shared" si="2"/>
        <v>0.5769230769230769</v>
      </c>
      <c r="I21" s="25">
        <f t="shared" si="3"/>
        <v>0.9157509157509157</v>
      </c>
      <c r="J21" s="112">
        <v>2912</v>
      </c>
      <c r="K21" s="129">
        <f t="shared" si="4"/>
        <v>0.48533333333333334</v>
      </c>
    </row>
    <row r="22" spans="1:11" s="119" customFormat="1" ht="16.5" customHeight="1" thickBot="1">
      <c r="A22" s="26" t="s">
        <v>6</v>
      </c>
      <c r="B22" s="27">
        <v>354</v>
      </c>
      <c r="C22" s="53">
        <v>211</v>
      </c>
      <c r="D22" s="91">
        <f t="shared" si="0"/>
        <v>0.596045197740113</v>
      </c>
      <c r="E22" s="28">
        <f t="shared" si="1"/>
        <v>0.9313206214689266</v>
      </c>
      <c r="F22" s="125">
        <v>334</v>
      </c>
      <c r="G22" s="53">
        <v>196</v>
      </c>
      <c r="H22" s="121">
        <f t="shared" si="2"/>
        <v>0.5868263473053892</v>
      </c>
      <c r="I22" s="28">
        <f t="shared" si="3"/>
        <v>0.9314703925482368</v>
      </c>
      <c r="J22" s="126">
        <v>8501</v>
      </c>
      <c r="K22" s="130">
        <f t="shared" si="4"/>
        <v>1.4168333333333334</v>
      </c>
    </row>
    <row r="23" spans="1:13" s="119" customFormat="1" ht="16.5" customHeight="1">
      <c r="A23" s="186"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83"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4"/>
      <c r="C24" s="184"/>
      <c r="D24" s="184"/>
      <c r="E24" s="184"/>
      <c r="F24" s="184"/>
      <c r="G24" s="184"/>
      <c r="H24" s="184"/>
      <c r="I24" s="184"/>
      <c r="J24" s="184"/>
      <c r="K24" s="18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A25" sqref="A25"/>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13" t="str">
        <f>'1- Populations in Cohort'!A1:N1</f>
        <v>TAB 10 - LABOR EXCHANGE PERFORMANCE SUMMARY </v>
      </c>
      <c r="B1" s="214"/>
      <c r="C1" s="214"/>
      <c r="D1" s="214"/>
      <c r="E1" s="214"/>
      <c r="F1" s="214"/>
      <c r="G1" s="214"/>
      <c r="H1" s="214"/>
      <c r="I1" s="214"/>
      <c r="J1" s="214"/>
      <c r="K1" s="215"/>
    </row>
    <row r="2" spans="1:11" ht="19.5" customHeight="1" thickBot="1">
      <c r="A2" s="216" t="str">
        <f>'1- Populations in Cohort'!A2:N2</f>
        <v>FY19 QUARTER ENDING MARCH 31, 2019</v>
      </c>
      <c r="B2" s="217"/>
      <c r="C2" s="217"/>
      <c r="D2" s="217"/>
      <c r="E2" s="217"/>
      <c r="F2" s="217"/>
      <c r="G2" s="217"/>
      <c r="H2" s="217"/>
      <c r="I2" s="217"/>
      <c r="J2" s="217"/>
      <c r="K2" s="218"/>
    </row>
    <row r="3" spans="1:13" s="115" customFormat="1" ht="19.5" customHeight="1" thickBot="1">
      <c r="A3" s="219" t="s">
        <v>81</v>
      </c>
      <c r="B3" s="220"/>
      <c r="C3" s="220"/>
      <c r="D3" s="220"/>
      <c r="E3" s="220"/>
      <c r="F3" s="220"/>
      <c r="G3" s="220"/>
      <c r="H3" s="220"/>
      <c r="I3" s="220"/>
      <c r="J3" s="220"/>
      <c r="K3" s="221"/>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144" t="s">
        <v>67</v>
      </c>
      <c r="K5" s="76" t="s">
        <v>71</v>
      </c>
    </row>
    <row r="6" spans="1:11" s="117" customFormat="1" ht="16.5" customHeight="1">
      <c r="A6" s="49" t="s">
        <v>19</v>
      </c>
      <c r="B6" s="132">
        <v>26</v>
      </c>
      <c r="C6" s="133">
        <v>13</v>
      </c>
      <c r="D6" s="134">
        <f>+C6/B6</f>
        <v>0.5</v>
      </c>
      <c r="E6" s="135">
        <f>D6/0.64</f>
        <v>0.78125</v>
      </c>
      <c r="F6" s="133">
        <v>34</v>
      </c>
      <c r="G6" s="54">
        <v>20</v>
      </c>
      <c r="H6" s="136">
        <f>+G6/F6</f>
        <v>0.5882352941176471</v>
      </c>
      <c r="I6" s="135">
        <f>H6/0.63</f>
        <v>0.9337068160597572</v>
      </c>
      <c r="J6" s="137">
        <v>6641</v>
      </c>
      <c r="K6" s="138">
        <f>(J6/6000)</f>
        <v>1.1068333333333333</v>
      </c>
    </row>
    <row r="7" spans="1:11" s="117" customFormat="1" ht="16.5" customHeight="1">
      <c r="A7" s="22" t="s">
        <v>0</v>
      </c>
      <c r="B7" s="20">
        <v>109</v>
      </c>
      <c r="C7" s="38">
        <v>74</v>
      </c>
      <c r="D7" s="69">
        <f aca="true" t="shared" si="0" ref="D7:D22">+C7/B7</f>
        <v>0.6788990825688074</v>
      </c>
      <c r="E7" s="21">
        <f aca="true" t="shared" si="1" ref="E7:E22">D7/0.64</f>
        <v>1.0607798165137614</v>
      </c>
      <c r="F7" s="38">
        <v>75</v>
      </c>
      <c r="G7" s="55">
        <v>50</v>
      </c>
      <c r="H7" s="67">
        <f aca="true" t="shared" si="2" ref="H7:H22">+G7/F7</f>
        <v>0.6666666666666666</v>
      </c>
      <c r="I7" s="21">
        <f>H7/0.63</f>
        <v>1.0582010582010581</v>
      </c>
      <c r="J7" s="78">
        <v>10443</v>
      </c>
      <c r="K7" s="39">
        <f>(J7/6000)</f>
        <v>1.7405</v>
      </c>
    </row>
    <row r="8" spans="1:11" s="117" customFormat="1" ht="16.5" customHeight="1">
      <c r="A8" s="22" t="s">
        <v>20</v>
      </c>
      <c r="B8" s="20">
        <v>102</v>
      </c>
      <c r="C8" s="38">
        <v>60</v>
      </c>
      <c r="D8" s="69">
        <f t="shared" si="0"/>
        <v>0.5882352941176471</v>
      </c>
      <c r="E8" s="21">
        <f t="shared" si="1"/>
        <v>0.9191176470588236</v>
      </c>
      <c r="F8" s="38">
        <v>115</v>
      </c>
      <c r="G8" s="55">
        <v>68</v>
      </c>
      <c r="H8" s="67">
        <f t="shared" si="2"/>
        <v>0.591304347826087</v>
      </c>
      <c r="I8" s="21">
        <f aca="true" t="shared" si="3" ref="I8:I22">H8/0.63</f>
        <v>0.9385783298826778</v>
      </c>
      <c r="J8" s="78">
        <v>6404</v>
      </c>
      <c r="K8" s="39">
        <f aca="true" t="shared" si="4" ref="K8:K22">(J8/6000)</f>
        <v>1.0673333333333332</v>
      </c>
    </row>
    <row r="9" spans="1:11" s="117" customFormat="1" ht="16.5" customHeight="1">
      <c r="A9" s="22" t="s">
        <v>21</v>
      </c>
      <c r="B9" s="20">
        <v>14</v>
      </c>
      <c r="C9" s="38">
        <v>7</v>
      </c>
      <c r="D9" s="69">
        <f t="shared" si="0"/>
        <v>0.5</v>
      </c>
      <c r="E9" s="21">
        <f t="shared" si="1"/>
        <v>0.78125</v>
      </c>
      <c r="F9" s="38">
        <v>17</v>
      </c>
      <c r="G9" s="55">
        <v>9</v>
      </c>
      <c r="H9" s="67">
        <f t="shared" si="2"/>
        <v>0.5294117647058824</v>
      </c>
      <c r="I9" s="21">
        <f t="shared" si="3"/>
        <v>0.8403361344537815</v>
      </c>
      <c r="J9" s="78">
        <v>8182</v>
      </c>
      <c r="K9" s="39">
        <f t="shared" si="4"/>
        <v>1.3636666666666666</v>
      </c>
    </row>
    <row r="10" spans="1:11" s="117" customFormat="1" ht="16.5" customHeight="1">
      <c r="A10" s="22" t="s">
        <v>4</v>
      </c>
      <c r="B10" s="20">
        <v>10</v>
      </c>
      <c r="C10" s="38">
        <v>6</v>
      </c>
      <c r="D10" s="69">
        <f>IF(B10&gt;0,C10/B10,0)</f>
        <v>0.6</v>
      </c>
      <c r="E10" s="21">
        <f t="shared" si="1"/>
        <v>0.9375</v>
      </c>
      <c r="F10" s="38">
        <v>0</v>
      </c>
      <c r="G10" s="55">
        <v>0</v>
      </c>
      <c r="H10" s="67">
        <f>IF(F10&gt;0,G10/F10,0)</f>
        <v>0</v>
      </c>
      <c r="I10" s="21">
        <f t="shared" si="3"/>
        <v>0</v>
      </c>
      <c r="J10" s="78">
        <v>8290</v>
      </c>
      <c r="K10" s="39">
        <f t="shared" si="4"/>
        <v>1.3816666666666666</v>
      </c>
    </row>
    <row r="11" spans="1:11" s="117" customFormat="1" ht="16.5" customHeight="1">
      <c r="A11" s="22" t="s">
        <v>18</v>
      </c>
      <c r="B11" s="20">
        <v>139</v>
      </c>
      <c r="C11" s="38">
        <v>75</v>
      </c>
      <c r="D11" s="69">
        <f t="shared" si="0"/>
        <v>0.539568345323741</v>
      </c>
      <c r="E11" s="21">
        <f t="shared" si="1"/>
        <v>0.8430755395683452</v>
      </c>
      <c r="F11" s="38">
        <v>183</v>
      </c>
      <c r="G11" s="55">
        <v>106</v>
      </c>
      <c r="H11" s="67">
        <f t="shared" si="2"/>
        <v>0.5792349726775956</v>
      </c>
      <c r="I11" s="21">
        <f t="shared" si="3"/>
        <v>0.919420591551739</v>
      </c>
      <c r="J11" s="78">
        <v>6979</v>
      </c>
      <c r="K11" s="39">
        <f t="shared" si="4"/>
        <v>1.1631666666666667</v>
      </c>
    </row>
    <row r="12" spans="1:11" s="117" customFormat="1" ht="16.5" customHeight="1">
      <c r="A12" s="19" t="s">
        <v>5</v>
      </c>
      <c r="B12" s="20">
        <v>49</v>
      </c>
      <c r="C12" s="38">
        <v>34</v>
      </c>
      <c r="D12" s="69">
        <f t="shared" si="0"/>
        <v>0.6938775510204082</v>
      </c>
      <c r="E12" s="21">
        <f t="shared" si="1"/>
        <v>1.0841836734693877</v>
      </c>
      <c r="F12" s="38">
        <v>56</v>
      </c>
      <c r="G12" s="55">
        <v>33</v>
      </c>
      <c r="H12" s="67">
        <f t="shared" si="2"/>
        <v>0.5892857142857143</v>
      </c>
      <c r="I12" s="21">
        <f t="shared" si="3"/>
        <v>0.935374149659864</v>
      </c>
      <c r="J12" s="78">
        <v>5144</v>
      </c>
      <c r="K12" s="39">
        <f t="shared" si="4"/>
        <v>0.8573333333333333</v>
      </c>
    </row>
    <row r="13" spans="1:11" s="117" customFormat="1" ht="16.5" customHeight="1">
      <c r="A13" s="22" t="s">
        <v>16</v>
      </c>
      <c r="B13" s="20">
        <v>34</v>
      </c>
      <c r="C13" s="38">
        <v>20</v>
      </c>
      <c r="D13" s="69">
        <f t="shared" si="0"/>
        <v>0.5882352941176471</v>
      </c>
      <c r="E13" s="21">
        <f t="shared" si="1"/>
        <v>0.9191176470588236</v>
      </c>
      <c r="F13" s="38">
        <v>50</v>
      </c>
      <c r="G13" s="55">
        <v>26</v>
      </c>
      <c r="H13" s="67">
        <f t="shared" si="2"/>
        <v>0.52</v>
      </c>
      <c r="I13" s="21">
        <f t="shared" si="3"/>
        <v>0.8253968253968255</v>
      </c>
      <c r="J13" s="78">
        <v>8162</v>
      </c>
      <c r="K13" s="39">
        <f t="shared" si="4"/>
        <v>1.3603333333333334</v>
      </c>
    </row>
    <row r="14" spans="1:11" s="117" customFormat="1" ht="16.5" customHeight="1">
      <c r="A14" s="22" t="s">
        <v>3</v>
      </c>
      <c r="B14" s="20">
        <v>57</v>
      </c>
      <c r="C14" s="38">
        <v>29</v>
      </c>
      <c r="D14" s="69">
        <f t="shared" si="0"/>
        <v>0.5087719298245614</v>
      </c>
      <c r="E14" s="21">
        <f t="shared" si="1"/>
        <v>0.7949561403508772</v>
      </c>
      <c r="F14" s="38">
        <v>66</v>
      </c>
      <c r="G14" s="55">
        <v>39</v>
      </c>
      <c r="H14" s="67">
        <f t="shared" si="2"/>
        <v>0.5909090909090909</v>
      </c>
      <c r="I14" s="21">
        <f t="shared" si="3"/>
        <v>0.937950937950938</v>
      </c>
      <c r="J14" s="78">
        <v>7587</v>
      </c>
      <c r="K14" s="39">
        <f t="shared" si="4"/>
        <v>1.2645</v>
      </c>
    </row>
    <row r="15" spans="1:11" s="117" customFormat="1" ht="16.5" customHeight="1">
      <c r="A15" s="22" t="s">
        <v>22</v>
      </c>
      <c r="B15" s="20">
        <v>123</v>
      </c>
      <c r="C15" s="38">
        <v>67</v>
      </c>
      <c r="D15" s="69">
        <f t="shared" si="0"/>
        <v>0.5447154471544715</v>
      </c>
      <c r="E15" s="21">
        <f t="shared" si="1"/>
        <v>0.8511178861788617</v>
      </c>
      <c r="F15" s="38">
        <v>131</v>
      </c>
      <c r="G15" s="55">
        <v>68</v>
      </c>
      <c r="H15" s="67">
        <f t="shared" si="2"/>
        <v>0.5190839694656488</v>
      </c>
      <c r="I15" s="21">
        <f t="shared" si="3"/>
        <v>0.8239428086756331</v>
      </c>
      <c r="J15" s="78">
        <v>7549</v>
      </c>
      <c r="K15" s="39">
        <f t="shared" si="4"/>
        <v>1.2581666666666667</v>
      </c>
    </row>
    <row r="16" spans="1:11" s="117" customFormat="1" ht="16.5" customHeight="1">
      <c r="A16" s="22" t="s">
        <v>24</v>
      </c>
      <c r="B16" s="20">
        <v>60</v>
      </c>
      <c r="C16" s="38">
        <v>38</v>
      </c>
      <c r="D16" s="69">
        <f t="shared" si="0"/>
        <v>0.6333333333333333</v>
      </c>
      <c r="E16" s="21">
        <f t="shared" si="1"/>
        <v>0.9895833333333333</v>
      </c>
      <c r="F16" s="38">
        <v>74</v>
      </c>
      <c r="G16" s="55">
        <v>48</v>
      </c>
      <c r="H16" s="67">
        <f t="shared" si="2"/>
        <v>0.6486486486486487</v>
      </c>
      <c r="I16" s="21">
        <f t="shared" si="3"/>
        <v>1.0296010296010296</v>
      </c>
      <c r="J16" s="78">
        <v>10082</v>
      </c>
      <c r="K16" s="39">
        <f t="shared" si="4"/>
        <v>1.6803333333333332</v>
      </c>
    </row>
    <row r="17" spans="1:11" s="117" customFormat="1" ht="16.5" customHeight="1">
      <c r="A17" s="22" t="s">
        <v>1</v>
      </c>
      <c r="B17" s="20">
        <v>30</v>
      </c>
      <c r="C17" s="38">
        <v>21</v>
      </c>
      <c r="D17" s="69">
        <f t="shared" si="0"/>
        <v>0.7</v>
      </c>
      <c r="E17" s="21">
        <f t="shared" si="1"/>
        <v>1.09375</v>
      </c>
      <c r="F17" s="38">
        <v>12</v>
      </c>
      <c r="G17" s="55">
        <v>9</v>
      </c>
      <c r="H17" s="67">
        <f t="shared" si="2"/>
        <v>0.75</v>
      </c>
      <c r="I17" s="21">
        <f t="shared" si="3"/>
        <v>1.1904761904761905</v>
      </c>
      <c r="J17" s="78">
        <v>8715</v>
      </c>
      <c r="K17" s="39">
        <f t="shared" si="4"/>
        <v>1.4525</v>
      </c>
    </row>
    <row r="18" spans="1:11" s="117" customFormat="1" ht="16.5" customHeight="1">
      <c r="A18" s="22" t="s">
        <v>2</v>
      </c>
      <c r="B18" s="20">
        <v>29</v>
      </c>
      <c r="C18" s="38">
        <v>17</v>
      </c>
      <c r="D18" s="69">
        <f>IF(B18&gt;0,C18/B18,0)</f>
        <v>0.5862068965517241</v>
      </c>
      <c r="E18" s="21">
        <f t="shared" si="1"/>
        <v>0.9159482758620688</v>
      </c>
      <c r="F18" s="38">
        <v>3</v>
      </c>
      <c r="G18" s="55">
        <v>2</v>
      </c>
      <c r="H18" s="67">
        <f>IF(F18&gt;0,G18/F18,0)</f>
        <v>0.6666666666666666</v>
      </c>
      <c r="I18" s="21">
        <f t="shared" si="3"/>
        <v>1.0582010582010581</v>
      </c>
      <c r="J18" s="78">
        <v>5200</v>
      </c>
      <c r="K18" s="39">
        <f t="shared" si="4"/>
        <v>0.8666666666666667</v>
      </c>
    </row>
    <row r="19" spans="1:11" s="117" customFormat="1" ht="16.5" customHeight="1">
      <c r="A19" s="22" t="s">
        <v>17</v>
      </c>
      <c r="B19" s="20">
        <v>70</v>
      </c>
      <c r="C19" s="38">
        <v>43</v>
      </c>
      <c r="D19" s="69">
        <f t="shared" si="0"/>
        <v>0.6142857142857143</v>
      </c>
      <c r="E19" s="21">
        <f t="shared" si="1"/>
        <v>0.9598214285714286</v>
      </c>
      <c r="F19" s="38">
        <v>65</v>
      </c>
      <c r="G19" s="55">
        <v>40</v>
      </c>
      <c r="H19" s="67">
        <f t="shared" si="2"/>
        <v>0.6153846153846154</v>
      </c>
      <c r="I19" s="21">
        <f t="shared" si="3"/>
        <v>0.9768009768009769</v>
      </c>
      <c r="J19" s="78">
        <v>6753</v>
      </c>
      <c r="K19" s="39">
        <f t="shared" si="4"/>
        <v>1.1255</v>
      </c>
    </row>
    <row r="20" spans="1:11" s="117" customFormat="1" ht="16.5" customHeight="1">
      <c r="A20" s="22" t="s">
        <v>23</v>
      </c>
      <c r="B20" s="20">
        <v>72</v>
      </c>
      <c r="C20" s="38">
        <v>36</v>
      </c>
      <c r="D20" s="69">
        <f t="shared" si="0"/>
        <v>0.5</v>
      </c>
      <c r="E20" s="21">
        <f t="shared" si="1"/>
        <v>0.78125</v>
      </c>
      <c r="F20" s="38">
        <v>106</v>
      </c>
      <c r="G20" s="55">
        <v>58</v>
      </c>
      <c r="H20" s="67">
        <f t="shared" si="2"/>
        <v>0.5471698113207547</v>
      </c>
      <c r="I20" s="21">
        <f t="shared" si="3"/>
        <v>0.8685235100329439</v>
      </c>
      <c r="J20" s="78">
        <v>8626</v>
      </c>
      <c r="K20" s="39">
        <f t="shared" si="4"/>
        <v>1.4376666666666666</v>
      </c>
    </row>
    <row r="21" spans="1:11" s="117" customFormat="1" ht="16.5" customHeight="1" thickBot="1">
      <c r="A21" s="23" t="s">
        <v>56</v>
      </c>
      <c r="B21" s="24">
        <v>183</v>
      </c>
      <c r="C21" s="52">
        <v>102</v>
      </c>
      <c r="D21" s="70">
        <f t="shared" si="0"/>
        <v>0.5573770491803278</v>
      </c>
      <c r="E21" s="25">
        <f t="shared" si="1"/>
        <v>0.8709016393442622</v>
      </c>
      <c r="F21" s="41">
        <v>126</v>
      </c>
      <c r="G21" s="87">
        <v>74</v>
      </c>
      <c r="H21" s="68">
        <f t="shared" si="2"/>
        <v>0.5873015873015873</v>
      </c>
      <c r="I21" s="25">
        <f t="shared" si="3"/>
        <v>0.9322247417485513</v>
      </c>
      <c r="J21" s="112">
        <v>8872</v>
      </c>
      <c r="K21" s="129">
        <f t="shared" si="4"/>
        <v>1.4786666666666666</v>
      </c>
    </row>
    <row r="22" spans="1:11" s="119" customFormat="1" ht="16.5" customHeight="1" thickBot="1">
      <c r="A22" s="26" t="s">
        <v>6</v>
      </c>
      <c r="B22" s="27">
        <v>1107</v>
      </c>
      <c r="C22" s="53">
        <v>642</v>
      </c>
      <c r="D22" s="91">
        <f t="shared" si="0"/>
        <v>0.5799457994579946</v>
      </c>
      <c r="E22" s="28">
        <f t="shared" si="1"/>
        <v>0.9061653116531165</v>
      </c>
      <c r="F22" s="125">
        <v>1113</v>
      </c>
      <c r="G22" s="53">
        <v>650</v>
      </c>
      <c r="H22" s="121">
        <f t="shared" si="2"/>
        <v>0.5840071877807727</v>
      </c>
      <c r="I22" s="28">
        <f t="shared" si="3"/>
        <v>0.9269955361599566</v>
      </c>
      <c r="J22" s="126">
        <v>7583</v>
      </c>
      <c r="K22" s="130">
        <f t="shared" si="4"/>
        <v>1.2638333333333334</v>
      </c>
    </row>
    <row r="23" spans="1:13" s="119" customFormat="1" ht="16.5" customHeight="1">
      <c r="A23" s="186"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83"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4"/>
      <c r="C24" s="184"/>
      <c r="D24" s="184"/>
      <c r="E24" s="184"/>
      <c r="F24" s="184"/>
      <c r="G24" s="184"/>
      <c r="H24" s="184"/>
      <c r="I24" s="184"/>
      <c r="J24" s="184"/>
      <c r="K24" s="185"/>
    </row>
  </sheetData>
  <sheetProtection/>
  <mergeCells count="5">
    <mergeCell ref="A1:K1"/>
    <mergeCell ref="A2:K2"/>
    <mergeCell ref="A3:K3"/>
    <mergeCell ref="A23:K23"/>
    <mergeCell ref="A24:K24"/>
  </mergeCells>
  <printOptions horizontalCentered="1" verticalCentered="1"/>
  <pageMargins left="0.3" right="0.3" top="0.3" bottom="0.3" header="0.12" footer="0.1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(EOL)</cp:lastModifiedBy>
  <cp:lastPrinted>2018-01-24T15:18:20Z</cp:lastPrinted>
  <dcterms:created xsi:type="dcterms:W3CDTF">2002-02-12T20:34:33Z</dcterms:created>
  <dcterms:modified xsi:type="dcterms:W3CDTF">2019-05-22T15:28:01Z</dcterms:modified>
  <cp:category/>
  <cp:version/>
  <cp:contentType/>
  <cp:contentStatus/>
</cp:coreProperties>
</file>