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76" activeTab="5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<sst xmlns="http://schemas.openxmlformats.org/spreadsheetml/2006/main" count="212" uniqueCount="86">
  <si>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</si>
  <si>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</si>
  <si>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</si>
  <si>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</si>
  <si>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</si>
  <si>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</si>
  <si>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</si>
  <si>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</si>
  <si>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</si>
  <si>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</si>
  <si>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</si>
  <si>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</si>
  <si>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</si>
  <si>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</si>
  <si>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</si>
  <si>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</si>
  <si>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</si>
  <si>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</si>
  <si>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</si>
  <si>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</si>
  <si>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</si>
  <si>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</si>
  <si>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</si>
  <si>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</si>
  <si>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</si>
  <si>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</si>
  <si>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</si>
  <si>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</si>
  <si>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</si>
  <si>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</si>
  <si>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</si>
  <si>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</si>
  <si>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</si>
  <si>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</si>
  <si>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</si>
  <si>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</si>
  <si>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</si>
  <si>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</si>
  <si>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</si>
  <si>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</si>
  <si>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</si>
  <si>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</si>
  <si>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</si>
  <si>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</si>
  <si>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</si>
  <si>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</si>
  <si>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</si>
  <si>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</si>
  <si>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</si>
  <si>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</si>
  <si>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</si>
  <si>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</si>
  <si>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</si>
  <si>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</si>
  <si>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</si>
  <si>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</si>
  <si>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</si>
  <si>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</si>
  <si>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</si>
  <si>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</si>
  <si>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</si>
  <si>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</si>
  <si>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</si>
  <si>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</si>
  <si>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</si>
  <si>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</si>
  <si>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>Entered Employments include:  unsubsidized employment; military; and apprenticeship.</t>
  </si>
  <si>
    <t>Greater Lowell</t>
  </si>
  <si>
    <t>Math or
Reading 
Level &lt; 9.0</t>
  </si>
  <si>
    <t>South Shore</t>
  </si>
  <si>
    <t>Data Source:  Crystal Reports/MOSES Database</t>
  </si>
  <si>
    <t>New &amp; Carry-In Plan</t>
  </si>
  <si>
    <t>New Annual
Plan</t>
  </si>
  <si>
    <t xml:space="preserve">Occup
Skills*      </t>
  </si>
  <si>
    <t>TABLE 4 - DISLOCATED WORKER PARTICIPATION &amp; ACTIVITY SUMMARY</t>
  </si>
  <si>
    <t>TAB 6 - WIOA TITLE I PARTICIPANT SUMMARIES</t>
  </si>
  <si>
    <t xml:space="preserve">        </t>
  </si>
  <si>
    <t xml:space="preserve"> * Occupational Training includes workplace training, private sector training programs, skill upgrading &amp; retraining, entrepreneurial, job readiness &amp; customized training.</t>
  </si>
  <si>
    <t>WORKFORCE
 AREA</t>
  </si>
  <si>
    <t>WORKFORCE
AREA</t>
  </si>
  <si>
    <t xml:space="preserve">Compiled by MassHire Department of Career Services  </t>
  </si>
  <si>
    <t>Public Assistance</t>
  </si>
  <si>
    <t>Cape &amp; Islands</t>
  </si>
  <si>
    <t>Franklin Hampshire</t>
  </si>
  <si>
    <t>North Central</t>
  </si>
  <si>
    <t>FY20 QUARTER ENDING SEPTEMBER 30, 2019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</si>
</sst>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  <numFmt numFmtId="185" formatCode="&quot;$&quot;#,##0.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33" borderId="11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 indent="8"/>
      <protection locked="0"/>
    </xf>
    <xf numFmtId="0" fontId="23" fillId="0" borderId="13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 indent="2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 indent="2"/>
    </xf>
    <xf numFmtId="0" fontId="24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left" indent="2"/>
    </xf>
    <xf numFmtId="0" fontId="22" fillId="0" borderId="13" xfId="0" applyFont="1" applyBorder="1" applyAlignment="1">
      <alignment/>
    </xf>
    <xf numFmtId="0" fontId="22" fillId="33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Border="1" applyAlignment="1" applyProtection="1">
      <alignment horizontal="left" indent="2"/>
      <protection locked="0"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7" fillId="0" borderId="21" xfId="0" applyFont="1" applyBorder="1" applyAlignment="1">
      <alignment vertical="center"/>
    </xf>
    <xf numFmtId="1" fontId="27" fillId="0" borderId="22" xfId="42" applyNumberFormat="1" applyFont="1" applyBorder="1" applyAlignment="1">
      <alignment horizontal="center" vertical="center"/>
    </xf>
    <xf numFmtId="1" fontId="27" fillId="35" borderId="23" xfId="0" applyNumberFormat="1" applyFont="1" applyFill="1" applyBorder="1" applyAlignment="1">
      <alignment horizontal="center" vertical="center"/>
    </xf>
    <xf numFmtId="9" fontId="27" fillId="35" borderId="24" xfId="0" applyNumberFormat="1" applyFont="1" applyFill="1" applyBorder="1" applyAlignment="1">
      <alignment horizontal="center" vertical="center"/>
    </xf>
    <xf numFmtId="1" fontId="27" fillId="0" borderId="25" xfId="42" applyNumberFormat="1" applyFont="1" applyBorder="1" applyAlignment="1">
      <alignment horizontal="center" vertical="center"/>
    </xf>
    <xf numFmtId="1" fontId="27" fillId="35" borderId="25" xfId="0" applyNumberFormat="1" applyFont="1" applyFill="1" applyBorder="1" applyAlignment="1">
      <alignment horizontal="center" vertical="center"/>
    </xf>
    <xf numFmtId="1" fontId="27" fillId="0" borderId="26" xfId="42" applyNumberFormat="1" applyFont="1" applyBorder="1" applyAlignment="1">
      <alignment horizontal="center" vertical="center"/>
    </xf>
    <xf numFmtId="9" fontId="27" fillId="35" borderId="25" xfId="0" applyNumberFormat="1" applyFont="1" applyFill="1" applyBorder="1" applyAlignment="1">
      <alignment horizontal="center" vertical="center"/>
    </xf>
    <xf numFmtId="3" fontId="27" fillId="35" borderId="23" xfId="0" applyNumberFormat="1" applyFont="1" applyFill="1" applyBorder="1" applyAlignment="1">
      <alignment horizontal="center" vertical="center"/>
    </xf>
    <xf numFmtId="9" fontId="27" fillId="35" borderId="27" xfId="59" applyFont="1" applyFill="1" applyBorder="1" applyAlignment="1">
      <alignment horizontal="center" vertical="center"/>
    </xf>
    <xf numFmtId="3" fontId="27" fillId="35" borderId="22" xfId="0" applyNumberFormat="1" applyFont="1" applyFill="1" applyBorder="1" applyAlignment="1">
      <alignment horizontal="center" vertical="center"/>
    </xf>
    <xf numFmtId="3" fontId="27" fillId="35" borderId="25" xfId="0" applyNumberFormat="1" applyFont="1" applyFill="1" applyBorder="1" applyAlignment="1">
      <alignment horizontal="center" vertical="center"/>
    </xf>
    <xf numFmtId="3" fontId="27" fillId="35" borderId="27" xfId="0" applyNumberFormat="1" applyFont="1" applyFill="1" applyBorder="1" applyAlignment="1">
      <alignment horizontal="center" vertical="center"/>
    </xf>
    <xf numFmtId="3" fontId="27" fillId="35" borderId="24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28" xfId="0" applyFont="1" applyBorder="1" applyAlignment="1">
      <alignment vertical="center"/>
    </xf>
    <xf numFmtId="1" fontId="27" fillId="0" borderId="29" xfId="42" applyNumberFormat="1" applyFont="1" applyBorder="1" applyAlignment="1">
      <alignment horizontal="center" vertical="center"/>
    </xf>
    <xf numFmtId="1" fontId="27" fillId="35" borderId="26" xfId="0" applyNumberFormat="1" applyFont="1" applyFill="1" applyBorder="1" applyAlignment="1">
      <alignment horizontal="center" vertical="center"/>
    </xf>
    <xf numFmtId="9" fontId="27" fillId="35" borderId="30" xfId="0" applyNumberFormat="1" applyFont="1" applyFill="1" applyBorder="1" applyAlignment="1">
      <alignment horizontal="center" vertical="center"/>
    </xf>
    <xf numFmtId="1" fontId="27" fillId="0" borderId="31" xfId="42" applyNumberFormat="1" applyFont="1" applyBorder="1" applyAlignment="1">
      <alignment horizontal="center" vertical="center"/>
    </xf>
    <xf numFmtId="1" fontId="27" fillId="35" borderId="31" xfId="0" applyNumberFormat="1" applyFont="1" applyFill="1" applyBorder="1" applyAlignment="1">
      <alignment horizontal="center" vertical="center"/>
    </xf>
    <xf numFmtId="9" fontId="27" fillId="35" borderId="31" xfId="0" applyNumberFormat="1" applyFont="1" applyFill="1" applyBorder="1" applyAlignment="1">
      <alignment horizontal="center" vertical="center"/>
    </xf>
    <xf numFmtId="3" fontId="27" fillId="35" borderId="26" xfId="0" applyNumberFormat="1" applyFont="1" applyFill="1" applyBorder="1" applyAlignment="1">
      <alignment horizontal="center" vertical="center"/>
    </xf>
    <xf numFmtId="9" fontId="27" fillId="35" borderId="32" xfId="59" applyFont="1" applyFill="1" applyBorder="1" applyAlignment="1">
      <alignment horizontal="center" vertical="center"/>
    </xf>
    <xf numFmtId="3" fontId="27" fillId="35" borderId="33" xfId="0" applyNumberFormat="1" applyFont="1" applyFill="1" applyBorder="1" applyAlignment="1">
      <alignment horizontal="center" vertical="center"/>
    </xf>
    <xf numFmtId="3" fontId="27" fillId="35" borderId="31" xfId="0" applyNumberFormat="1" applyFont="1" applyFill="1" applyBorder="1" applyAlignment="1">
      <alignment horizontal="center" vertical="center"/>
    </xf>
    <xf numFmtId="3" fontId="27" fillId="35" borderId="32" xfId="0" applyNumberFormat="1" applyFont="1" applyFill="1" applyBorder="1" applyAlignment="1">
      <alignment horizontal="center" vertical="center"/>
    </xf>
    <xf numFmtId="3" fontId="27" fillId="35" borderId="30" xfId="0" applyNumberFormat="1" applyFont="1" applyFill="1" applyBorder="1" applyAlignment="1">
      <alignment horizontal="center" vertical="center"/>
    </xf>
    <xf numFmtId="1" fontId="27" fillId="35" borderId="34" xfId="0" applyNumberFormat="1" applyFont="1" applyFill="1" applyBorder="1" applyAlignment="1">
      <alignment horizontal="center" vertical="center"/>
    </xf>
    <xf numFmtId="9" fontId="27" fillId="35" borderId="35" xfId="0" applyNumberFormat="1" applyFont="1" applyFill="1" applyBorder="1" applyAlignment="1">
      <alignment horizontal="center" vertical="center"/>
    </xf>
    <xf numFmtId="3" fontId="27" fillId="35" borderId="29" xfId="0" applyNumberFormat="1" applyFont="1" applyFill="1" applyBorder="1" applyAlignment="1">
      <alignment horizontal="center" vertical="center"/>
    </xf>
    <xf numFmtId="3" fontId="27" fillId="35" borderId="36" xfId="0" applyNumberFormat="1" applyFont="1" applyFill="1" applyBorder="1" applyAlignment="1">
      <alignment horizontal="center" vertical="center"/>
    </xf>
    <xf numFmtId="3" fontId="27" fillId="35" borderId="34" xfId="0" applyNumberFormat="1" applyFont="1" applyFill="1" applyBorder="1" applyAlignment="1">
      <alignment horizontal="center" vertical="center"/>
    </xf>
    <xf numFmtId="3" fontId="27" fillId="35" borderId="37" xfId="0" applyNumberFormat="1" applyFont="1" applyFill="1" applyBorder="1" applyAlignment="1">
      <alignment horizontal="center" vertical="center"/>
    </xf>
    <xf numFmtId="3" fontId="27" fillId="35" borderId="35" xfId="0" applyNumberFormat="1" applyFont="1" applyFill="1" applyBorder="1" applyAlignment="1">
      <alignment horizontal="center" vertical="center"/>
    </xf>
    <xf numFmtId="1" fontId="27" fillId="0" borderId="29" xfId="42" applyNumberFormat="1" applyFont="1" applyFill="1" applyBorder="1" applyAlignment="1">
      <alignment horizontal="center" vertical="center"/>
    </xf>
    <xf numFmtId="1" fontId="27" fillId="0" borderId="31" xfId="42" applyNumberFormat="1" applyFont="1" applyFill="1" applyBorder="1" applyAlignment="1">
      <alignment horizontal="center" vertical="center"/>
    </xf>
    <xf numFmtId="1" fontId="27" fillId="0" borderId="26" xfId="42" applyNumberFormat="1" applyFont="1" applyFill="1" applyBorder="1" applyAlignment="1">
      <alignment horizontal="center" vertical="center"/>
    </xf>
    <xf numFmtId="1" fontId="27" fillId="0" borderId="38" xfId="42" applyNumberFormat="1" applyFont="1" applyBorder="1" applyAlignment="1">
      <alignment horizontal="center" vertical="center"/>
    </xf>
    <xf numFmtId="1" fontId="27" fillId="0" borderId="33" xfId="42" applyNumberFormat="1" applyFont="1" applyBorder="1" applyAlignment="1">
      <alignment horizontal="center" vertical="center"/>
    </xf>
    <xf numFmtId="1" fontId="27" fillId="0" borderId="36" xfId="42" applyNumberFormat="1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1" fontId="27" fillId="35" borderId="40" xfId="0" applyNumberFormat="1" applyFont="1" applyFill="1" applyBorder="1" applyAlignment="1">
      <alignment horizontal="center" vertical="center"/>
    </xf>
    <xf numFmtId="9" fontId="27" fillId="35" borderId="41" xfId="0" applyNumberFormat="1" applyFont="1" applyFill="1" applyBorder="1" applyAlignment="1">
      <alignment horizontal="center" vertical="center"/>
    </xf>
    <xf numFmtId="1" fontId="27" fillId="35" borderId="42" xfId="0" applyNumberFormat="1" applyFont="1" applyFill="1" applyBorder="1" applyAlignment="1">
      <alignment horizontal="center" vertical="center"/>
    </xf>
    <xf numFmtId="9" fontId="27" fillId="35" borderId="42" xfId="0" applyNumberFormat="1" applyFont="1" applyFill="1" applyBorder="1" applyAlignment="1">
      <alignment horizontal="center" vertical="center"/>
    </xf>
    <xf numFmtId="3" fontId="27" fillId="35" borderId="40" xfId="0" applyNumberFormat="1" applyFont="1" applyFill="1" applyBorder="1" applyAlignment="1">
      <alignment horizontal="center" vertical="center"/>
    </xf>
    <xf numFmtId="3" fontId="27" fillId="35" borderId="43" xfId="0" applyNumberFormat="1" applyFont="1" applyFill="1" applyBorder="1" applyAlignment="1">
      <alignment horizontal="center" vertical="center"/>
    </xf>
    <xf numFmtId="3" fontId="27" fillId="35" borderId="42" xfId="0" applyNumberFormat="1" applyFont="1" applyFill="1" applyBorder="1" applyAlignment="1">
      <alignment horizontal="center" vertical="center"/>
    </xf>
    <xf numFmtId="3" fontId="27" fillId="35" borderId="20" xfId="0" applyNumberFormat="1" applyFont="1" applyFill="1" applyBorder="1" applyAlignment="1">
      <alignment horizontal="center" vertical="center"/>
    </xf>
    <xf numFmtId="3" fontId="27" fillId="35" borderId="41" xfId="0" applyNumberFormat="1" applyFont="1" applyFill="1" applyBorder="1" applyAlignment="1">
      <alignment horizontal="center" vertical="center"/>
    </xf>
    <xf numFmtId="0" fontId="27" fillId="0" borderId="44" xfId="0" applyFont="1" applyBorder="1" applyAlignment="1">
      <alignment vertical="center"/>
    </xf>
    <xf numFmtId="3" fontId="27" fillId="0" borderId="45" xfId="42" applyNumberFormat="1" applyFont="1" applyFill="1" applyBorder="1" applyAlignment="1">
      <alignment horizontal="center" vertical="center"/>
    </xf>
    <xf numFmtId="37" fontId="27" fillId="35" borderId="46" xfId="42" applyNumberFormat="1" applyFont="1" applyFill="1" applyBorder="1" applyAlignment="1">
      <alignment horizontal="center" vertical="center"/>
    </xf>
    <xf numFmtId="9" fontId="27" fillId="35" borderId="47" xfId="0" applyNumberFormat="1" applyFont="1" applyFill="1" applyBorder="1" applyAlignment="1">
      <alignment horizontal="center" vertical="center"/>
    </xf>
    <xf numFmtId="3" fontId="27" fillId="0" borderId="46" xfId="42" applyNumberFormat="1" applyFont="1" applyFill="1" applyBorder="1" applyAlignment="1">
      <alignment horizontal="center" vertical="center"/>
    </xf>
    <xf numFmtId="3" fontId="27" fillId="0" borderId="48" xfId="42" applyNumberFormat="1" applyFont="1" applyFill="1" applyBorder="1" applyAlignment="1">
      <alignment horizontal="center" vertical="center"/>
    </xf>
    <xf numFmtId="9" fontId="27" fillId="35" borderId="46" xfId="0" applyNumberFormat="1" applyFont="1" applyFill="1" applyBorder="1" applyAlignment="1">
      <alignment horizontal="center" vertical="center"/>
    </xf>
    <xf numFmtId="3" fontId="27" fillId="35" borderId="48" xfId="0" applyNumberFormat="1" applyFont="1" applyFill="1" applyBorder="1" applyAlignment="1">
      <alignment horizontal="center" vertical="center"/>
    </xf>
    <xf numFmtId="9" fontId="27" fillId="35" borderId="49" xfId="59" applyFont="1" applyFill="1" applyBorder="1" applyAlignment="1">
      <alignment horizontal="center" vertical="center"/>
    </xf>
    <xf numFmtId="3" fontId="27" fillId="35" borderId="50" xfId="42" applyNumberFormat="1" applyFont="1" applyFill="1" applyBorder="1" applyAlignment="1">
      <alignment horizontal="center" vertical="center"/>
    </xf>
    <xf numFmtId="3" fontId="27" fillId="35" borderId="46" xfId="42" applyNumberFormat="1" applyFont="1" applyFill="1" applyBorder="1" applyAlignment="1">
      <alignment horizontal="center" vertical="center"/>
    </xf>
    <xf numFmtId="3" fontId="27" fillId="35" borderId="51" xfId="0" applyNumberFormat="1" applyFont="1" applyFill="1" applyBorder="1" applyAlignment="1">
      <alignment horizontal="center" vertical="center"/>
    </xf>
    <xf numFmtId="3" fontId="27" fillId="35" borderId="5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/>
    </xf>
    <xf numFmtId="1" fontId="27" fillId="0" borderId="17" xfId="0" applyNumberFormat="1" applyFont="1" applyBorder="1" applyAlignment="1">
      <alignment horizontal="center" wrapText="1"/>
    </xf>
    <xf numFmtId="9" fontId="27" fillId="0" borderId="52" xfId="0" applyNumberFormat="1" applyFont="1" applyBorder="1" applyAlignment="1">
      <alignment horizontal="center" wrapText="1"/>
    </xf>
    <xf numFmtId="3" fontId="27" fillId="0" borderId="17" xfId="0" applyNumberFormat="1" applyFont="1" applyBorder="1" applyAlignment="1">
      <alignment horizontal="center" wrapText="1"/>
    </xf>
    <xf numFmtId="0" fontId="27" fillId="0" borderId="52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3" fontId="27" fillId="0" borderId="18" xfId="0" applyNumberFormat="1" applyFont="1" applyBorder="1" applyAlignment="1">
      <alignment horizontal="center" wrapText="1"/>
    </xf>
    <xf numFmtId="1" fontId="27" fillId="0" borderId="31" xfId="0" applyNumberFormat="1" applyFont="1" applyBorder="1" applyAlignment="1">
      <alignment horizontal="center" vertical="center"/>
    </xf>
    <xf numFmtId="1" fontId="27" fillId="35" borderId="32" xfId="0" applyNumberFormat="1" applyFont="1" applyFill="1" applyBorder="1" applyAlignment="1">
      <alignment horizontal="center" vertical="center"/>
    </xf>
    <xf numFmtId="9" fontId="27" fillId="35" borderId="33" xfId="0" applyNumberFormat="1" applyFont="1" applyFill="1" applyBorder="1" applyAlignment="1">
      <alignment horizontal="center" vertical="center"/>
    </xf>
    <xf numFmtId="7" fontId="27" fillId="0" borderId="54" xfId="44" applyNumberFormat="1" applyFont="1" applyBorder="1" applyAlignment="1">
      <alignment horizontal="center" vertical="center"/>
    </xf>
    <xf numFmtId="166" fontId="27" fillId="35" borderId="30" xfId="0" applyNumberFormat="1" applyFont="1" applyFill="1" applyBorder="1" applyAlignment="1">
      <alignment horizontal="center" vertical="center"/>
    </xf>
    <xf numFmtId="1" fontId="27" fillId="0" borderId="24" xfId="42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9" fontId="27" fillId="35" borderId="55" xfId="0" applyNumberFormat="1" applyFont="1" applyFill="1" applyBorder="1" applyAlignment="1">
      <alignment horizontal="center" vertical="center"/>
    </xf>
    <xf numFmtId="1" fontId="27" fillId="0" borderId="35" xfId="42" applyNumberFormat="1" applyFont="1" applyBorder="1" applyAlignment="1">
      <alignment horizontal="center" vertical="center"/>
    </xf>
    <xf numFmtId="1" fontId="27" fillId="0" borderId="36" xfId="0" applyNumberFormat="1" applyFont="1" applyBorder="1" applyAlignment="1">
      <alignment horizontal="center" vertical="center"/>
    </xf>
    <xf numFmtId="1" fontId="27" fillId="35" borderId="37" xfId="0" applyNumberFormat="1" applyFont="1" applyFill="1" applyBorder="1" applyAlignment="1">
      <alignment horizontal="center" vertical="center"/>
    </xf>
    <xf numFmtId="1" fontId="27" fillId="35" borderId="0" xfId="0" applyNumberFormat="1" applyFont="1" applyFill="1" applyBorder="1" applyAlignment="1">
      <alignment horizontal="center" vertical="center"/>
    </xf>
    <xf numFmtId="9" fontId="27" fillId="35" borderId="29" xfId="0" applyNumberFormat="1" applyFont="1" applyFill="1" applyBorder="1" applyAlignment="1">
      <alignment horizontal="center" vertical="center"/>
    </xf>
    <xf numFmtId="166" fontId="27" fillId="35" borderId="35" xfId="0" applyNumberFormat="1" applyFont="1" applyFill="1" applyBorder="1" applyAlignment="1">
      <alignment horizontal="center" vertical="center"/>
    </xf>
    <xf numFmtId="1" fontId="27" fillId="0" borderId="35" xfId="0" applyNumberFormat="1" applyFont="1" applyBorder="1" applyAlignment="1">
      <alignment horizontal="center" vertical="center"/>
    </xf>
    <xf numFmtId="7" fontId="27" fillId="0" borderId="54" xfId="44" applyNumberFormat="1" applyFont="1" applyFill="1" applyBorder="1" applyAlignment="1">
      <alignment horizontal="center" vertical="center"/>
    </xf>
    <xf numFmtId="1" fontId="27" fillId="0" borderId="35" xfId="42" applyNumberFormat="1" applyFont="1" applyFill="1" applyBorder="1" applyAlignment="1">
      <alignment horizontal="center" vertical="center"/>
    </xf>
    <xf numFmtId="9" fontId="27" fillId="35" borderId="56" xfId="0" applyNumberFormat="1" applyFont="1" applyFill="1" applyBorder="1" applyAlignment="1">
      <alignment horizontal="center" vertical="center"/>
    </xf>
    <xf numFmtId="1" fontId="27" fillId="35" borderId="57" xfId="0" applyNumberFormat="1" applyFont="1" applyFill="1" applyBorder="1" applyAlignment="1">
      <alignment horizontal="center" vertical="center"/>
    </xf>
    <xf numFmtId="1" fontId="27" fillId="0" borderId="58" xfId="42" applyNumberFormat="1" applyFont="1" applyBorder="1" applyAlignment="1">
      <alignment horizontal="center" vertical="center"/>
    </xf>
    <xf numFmtId="1" fontId="27" fillId="0" borderId="54" xfId="0" applyNumberFormat="1" applyFont="1" applyBorder="1" applyAlignment="1">
      <alignment horizontal="center" vertical="center"/>
    </xf>
    <xf numFmtId="1" fontId="27" fillId="35" borderId="39" xfId="0" applyNumberFormat="1" applyFont="1" applyFill="1" applyBorder="1" applyAlignment="1">
      <alignment horizontal="center" vertical="center"/>
    </xf>
    <xf numFmtId="166" fontId="27" fillId="35" borderId="56" xfId="0" applyNumberFormat="1" applyFont="1" applyFill="1" applyBorder="1" applyAlignment="1">
      <alignment horizontal="center" vertical="center"/>
    </xf>
    <xf numFmtId="1" fontId="27" fillId="0" borderId="41" xfId="42" applyNumberFormat="1" applyFont="1" applyBorder="1" applyAlignment="1">
      <alignment horizontal="center" vertical="center"/>
    </xf>
    <xf numFmtId="1" fontId="27" fillId="0" borderId="56" xfId="0" applyNumberFormat="1" applyFont="1" applyBorder="1" applyAlignment="1">
      <alignment horizontal="center" vertical="center"/>
    </xf>
    <xf numFmtId="3" fontId="27" fillId="0" borderId="59" xfId="42" applyNumberFormat="1" applyFont="1" applyFill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9" fontId="27" fillId="35" borderId="49" xfId="0" applyNumberFormat="1" applyFont="1" applyFill="1" applyBorder="1" applyAlignment="1">
      <alignment horizontal="center" vertical="center"/>
    </xf>
    <xf numFmtId="3" fontId="27" fillId="35" borderId="59" xfId="0" applyNumberFormat="1" applyFont="1" applyFill="1" applyBorder="1" applyAlignment="1">
      <alignment horizontal="center" vertical="center"/>
    </xf>
    <xf numFmtId="9" fontId="27" fillId="35" borderId="50" xfId="0" applyNumberFormat="1" applyFont="1" applyFill="1" applyBorder="1" applyAlignment="1">
      <alignment horizontal="center" vertical="center"/>
    </xf>
    <xf numFmtId="7" fontId="27" fillId="0" borderId="46" xfId="44" applyNumberFormat="1" applyFont="1" applyFill="1" applyBorder="1" applyAlignment="1">
      <alignment horizontal="center" vertical="center"/>
    </xf>
    <xf numFmtId="166" fontId="27" fillId="35" borderId="49" xfId="0" applyNumberFormat="1" applyFont="1" applyFill="1" applyBorder="1" applyAlignment="1">
      <alignment horizontal="center" vertical="center"/>
    </xf>
    <xf numFmtId="3" fontId="27" fillId="0" borderId="41" xfId="42" applyNumberFormat="1" applyFont="1" applyFill="1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0" fontId="27" fillId="0" borderId="53" xfId="0" applyFont="1" applyBorder="1" applyAlignment="1">
      <alignment/>
    </xf>
    <xf numFmtId="1" fontId="27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/>
    </xf>
    <xf numFmtId="9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9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9" fontId="21" fillId="0" borderId="43" xfId="59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184" fontId="27" fillId="35" borderId="22" xfId="0" applyNumberFormat="1" applyFont="1" applyFill="1" applyBorder="1" applyAlignment="1">
      <alignment horizontal="center" vertical="center"/>
    </xf>
    <xf numFmtId="184" fontId="27" fillId="35" borderId="23" xfId="0" applyNumberFormat="1" applyFont="1" applyFill="1" applyBorder="1" applyAlignment="1">
      <alignment horizontal="center" vertical="center"/>
    </xf>
    <xf numFmtId="184" fontId="27" fillId="35" borderId="25" xfId="0" applyNumberFormat="1" applyFont="1" applyFill="1" applyBorder="1" applyAlignment="1">
      <alignment horizontal="center" vertical="center"/>
    </xf>
    <xf numFmtId="184" fontId="27" fillId="35" borderId="27" xfId="0" applyNumberFormat="1" applyFont="1" applyFill="1" applyBorder="1" applyAlignment="1">
      <alignment horizontal="center" vertical="center"/>
    </xf>
    <xf numFmtId="184" fontId="27" fillId="0" borderId="6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84" fontId="27" fillId="35" borderId="33" xfId="0" applyNumberFormat="1" applyFont="1" applyFill="1" applyBorder="1" applyAlignment="1">
      <alignment horizontal="center" vertical="center"/>
    </xf>
    <xf numFmtId="184" fontId="27" fillId="35" borderId="26" xfId="0" applyNumberFormat="1" applyFont="1" applyFill="1" applyBorder="1" applyAlignment="1">
      <alignment horizontal="center" vertical="center"/>
    </xf>
    <xf numFmtId="184" fontId="27" fillId="35" borderId="31" xfId="0" applyNumberFormat="1" applyFont="1" applyFill="1" applyBorder="1" applyAlignment="1">
      <alignment horizontal="center" vertical="center"/>
    </xf>
    <xf numFmtId="184" fontId="27" fillId="35" borderId="32" xfId="0" applyNumberFormat="1" applyFont="1" applyFill="1" applyBorder="1" applyAlignment="1">
      <alignment horizontal="center" vertical="center"/>
    </xf>
    <xf numFmtId="184" fontId="27" fillId="0" borderId="61" xfId="0" applyNumberFormat="1" applyFont="1" applyBorder="1" applyAlignment="1">
      <alignment horizontal="center" vertical="center"/>
    </xf>
    <xf numFmtId="184" fontId="27" fillId="35" borderId="29" xfId="0" applyNumberFormat="1" applyFont="1" applyFill="1" applyBorder="1" applyAlignment="1">
      <alignment horizontal="center" vertical="center"/>
    </xf>
    <xf numFmtId="184" fontId="27" fillId="35" borderId="34" xfId="0" applyNumberFormat="1" applyFont="1" applyFill="1" applyBorder="1" applyAlignment="1">
      <alignment horizontal="center" vertical="center"/>
    </xf>
    <xf numFmtId="184" fontId="27" fillId="35" borderId="36" xfId="0" applyNumberFormat="1" applyFont="1" applyFill="1" applyBorder="1" applyAlignment="1">
      <alignment horizontal="center" vertical="center"/>
    </xf>
    <xf numFmtId="184" fontId="27" fillId="35" borderId="37" xfId="0" applyNumberFormat="1" applyFont="1" applyFill="1" applyBorder="1" applyAlignment="1">
      <alignment horizontal="center" vertical="center"/>
    </xf>
    <xf numFmtId="184" fontId="27" fillId="0" borderId="62" xfId="0" applyNumberFormat="1" applyFont="1" applyBorder="1" applyAlignment="1">
      <alignment horizontal="center" vertical="center"/>
    </xf>
    <xf numFmtId="184" fontId="27" fillId="35" borderId="43" xfId="0" applyNumberFormat="1" applyFont="1" applyFill="1" applyBorder="1" applyAlignment="1">
      <alignment horizontal="center" vertical="center"/>
    </xf>
    <xf numFmtId="184" fontId="27" fillId="35" borderId="40" xfId="0" applyNumberFormat="1" applyFont="1" applyFill="1" applyBorder="1" applyAlignment="1">
      <alignment horizontal="center" vertical="center"/>
    </xf>
    <xf numFmtId="184" fontId="27" fillId="35" borderId="42" xfId="0" applyNumberFormat="1" applyFont="1" applyFill="1" applyBorder="1" applyAlignment="1">
      <alignment horizontal="center" vertical="center"/>
    </xf>
    <xf numFmtId="184" fontId="27" fillId="35" borderId="20" xfId="0" applyNumberFormat="1" applyFont="1" applyFill="1" applyBorder="1" applyAlignment="1">
      <alignment horizontal="center" vertical="center"/>
    </xf>
    <xf numFmtId="184" fontId="27" fillId="0" borderId="18" xfId="0" applyNumberFormat="1" applyFont="1" applyBorder="1" applyAlignment="1">
      <alignment horizontal="center" vertical="center"/>
    </xf>
    <xf numFmtId="184" fontId="27" fillId="35" borderId="16" xfId="0" applyNumberFormat="1" applyFont="1" applyFill="1" applyBorder="1" applyAlignment="1">
      <alignment horizontal="center" vertical="center"/>
    </xf>
    <xf numFmtId="184" fontId="27" fillId="35" borderId="46" xfId="0" applyNumberFormat="1" applyFont="1" applyFill="1" applyBorder="1" applyAlignment="1">
      <alignment horizontal="center" vertical="center"/>
    </xf>
    <xf numFmtId="184" fontId="27" fillId="35" borderId="63" xfId="0" applyNumberFormat="1" applyFont="1" applyFill="1" applyBorder="1" applyAlignment="1">
      <alignment horizontal="center" vertical="center"/>
    </xf>
    <xf numFmtId="184" fontId="27" fillId="35" borderId="48" xfId="0" applyNumberFormat="1" applyFont="1" applyFill="1" applyBorder="1" applyAlignment="1">
      <alignment horizontal="center" vertical="center"/>
    </xf>
    <xf numFmtId="184" fontId="27" fillId="35" borderId="59" xfId="0" applyNumberFormat="1" applyFont="1" applyFill="1" applyBorder="1" applyAlignment="1">
      <alignment horizontal="center" vertical="center"/>
    </xf>
    <xf numFmtId="184" fontId="27" fillId="0" borderId="64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9" fontId="21" fillId="0" borderId="0" xfId="59" applyFont="1" applyAlignment="1">
      <alignment horizontal="center"/>
    </xf>
    <xf numFmtId="9" fontId="27" fillId="35" borderId="65" xfId="0" applyNumberFormat="1" applyFont="1" applyFill="1" applyBorder="1" applyAlignment="1">
      <alignment horizontal="center" vertical="center"/>
    </xf>
    <xf numFmtId="175" fontId="27" fillId="35" borderId="46" xfId="42" applyNumberFormat="1" applyFont="1" applyFill="1" applyBorder="1" applyAlignment="1">
      <alignment horizontal="center" vertical="center"/>
    </xf>
    <xf numFmtId="1" fontId="27" fillId="0" borderId="66" xfId="0" applyNumberFormat="1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" fontId="27" fillId="0" borderId="32" xfId="0" applyNumberFormat="1" applyFont="1" applyBorder="1" applyAlignment="1">
      <alignment horizontal="center" vertical="center"/>
    </xf>
    <xf numFmtId="1" fontId="27" fillId="0" borderId="28" xfId="0" applyNumberFormat="1" applyFont="1" applyBorder="1" applyAlignment="1">
      <alignment horizontal="center" vertical="center"/>
    </xf>
    <xf numFmtId="9" fontId="27" fillId="35" borderId="26" xfId="0" applyNumberFormat="1" applyFont="1" applyFill="1" applyBorder="1" applyAlignment="1">
      <alignment horizontal="center" vertical="center"/>
    </xf>
    <xf numFmtId="1" fontId="27" fillId="0" borderId="60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1" fontId="27" fillId="0" borderId="61" xfId="0" applyNumberFormat="1" applyFont="1" applyBorder="1" applyAlignment="1">
      <alignment horizontal="center" vertical="center"/>
    </xf>
    <xf numFmtId="1" fontId="27" fillId="0" borderId="37" xfId="0" applyNumberFormat="1" applyFont="1" applyBorder="1" applyAlignment="1">
      <alignment horizontal="center" vertical="center"/>
    </xf>
    <xf numFmtId="1" fontId="27" fillId="0" borderId="67" xfId="0" applyNumberFormat="1" applyFont="1" applyBorder="1" applyAlignment="1">
      <alignment horizontal="center" vertical="center"/>
    </xf>
    <xf numFmtId="9" fontId="27" fillId="35" borderId="34" xfId="0" applyNumberFormat="1" applyFont="1" applyFill="1" applyBorder="1" applyAlignment="1">
      <alignment horizontal="center" vertical="center"/>
    </xf>
    <xf numFmtId="1" fontId="27" fillId="0" borderId="62" xfId="0" applyNumberFormat="1" applyFont="1" applyBorder="1" applyAlignment="1">
      <alignment horizontal="center" vertical="center"/>
    </xf>
    <xf numFmtId="1" fontId="27" fillId="0" borderId="33" xfId="42" applyNumberFormat="1" applyFont="1" applyFill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68" xfId="0" applyNumberFormat="1" applyFont="1" applyBorder="1" applyAlignment="1">
      <alignment horizontal="center" vertical="center"/>
    </xf>
    <xf numFmtId="1" fontId="27" fillId="0" borderId="69" xfId="42" applyNumberFormat="1" applyFont="1" applyBorder="1" applyAlignment="1">
      <alignment horizontal="center" vertical="center"/>
    </xf>
    <xf numFmtId="1" fontId="27" fillId="0" borderId="57" xfId="0" applyNumberFormat="1" applyFont="1" applyBorder="1" applyAlignment="1">
      <alignment horizontal="center" vertical="center"/>
    </xf>
    <xf numFmtId="1" fontId="27" fillId="0" borderId="43" xfId="42" applyNumberFormat="1" applyFont="1" applyBorder="1" applyAlignment="1">
      <alignment horizontal="center" vertical="center"/>
    </xf>
    <xf numFmtId="1" fontId="27" fillId="0" borderId="70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vertical="center"/>
    </xf>
    <xf numFmtId="3" fontId="27" fillId="0" borderId="50" xfId="42" applyNumberFormat="1" applyFont="1" applyFill="1" applyBorder="1" applyAlignment="1">
      <alignment horizontal="center" vertical="center"/>
    </xf>
    <xf numFmtId="3" fontId="27" fillId="0" borderId="59" xfId="0" applyNumberFormat="1" applyFont="1" applyBorder="1" applyAlignment="1">
      <alignment horizontal="center" vertical="center"/>
    </xf>
    <xf numFmtId="3" fontId="27" fillId="0" borderId="71" xfId="0" applyNumberFormat="1" applyFont="1" applyBorder="1" applyAlignment="1">
      <alignment horizontal="center" vertical="center"/>
    </xf>
    <xf numFmtId="9" fontId="27" fillId="35" borderId="48" xfId="0" applyNumberFormat="1" applyFont="1" applyFill="1" applyBorder="1" applyAlignment="1">
      <alignment horizontal="center" vertical="center"/>
    </xf>
    <xf numFmtId="3" fontId="27" fillId="0" borderId="43" xfId="42" applyNumberFormat="1" applyFont="1" applyFill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/>
    </xf>
    <xf numFmtId="0" fontId="22" fillId="0" borderId="72" xfId="0" applyFont="1" applyBorder="1" applyAlignment="1">
      <alignment/>
    </xf>
    <xf numFmtId="0" fontId="28" fillId="0" borderId="44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184" fontId="27" fillId="35" borderId="24" xfId="0" applyNumberFormat="1" applyFont="1" applyFill="1" applyBorder="1" applyAlignment="1">
      <alignment horizontal="center" vertical="center"/>
    </xf>
    <xf numFmtId="184" fontId="27" fillId="35" borderId="30" xfId="0" applyNumberFormat="1" applyFont="1" applyFill="1" applyBorder="1" applyAlignment="1">
      <alignment horizontal="center" vertical="center"/>
    </xf>
    <xf numFmtId="184" fontId="27" fillId="35" borderId="35" xfId="0" applyNumberFormat="1" applyFont="1" applyFill="1" applyBorder="1" applyAlignment="1">
      <alignment horizontal="center" vertical="center"/>
    </xf>
    <xf numFmtId="184" fontId="27" fillId="35" borderId="41" xfId="0" applyNumberFormat="1" applyFont="1" applyFill="1" applyBorder="1" applyAlignment="1">
      <alignment horizontal="center" vertical="center"/>
    </xf>
    <xf numFmtId="1" fontId="27" fillId="0" borderId="25" xfId="0" applyNumberFormat="1" applyFont="1" applyFill="1" applyBorder="1" applyAlignment="1">
      <alignment horizontal="center" vertical="center"/>
    </xf>
    <xf numFmtId="1" fontId="27" fillId="0" borderId="0" xfId="42" applyNumberFormat="1" applyFont="1" applyBorder="1" applyAlignment="1">
      <alignment horizontal="center" vertical="center"/>
    </xf>
    <xf numFmtId="1" fontId="27" fillId="0" borderId="0" xfId="42" applyNumberFormat="1" applyFont="1" applyFill="1" applyBorder="1" applyAlignment="1">
      <alignment horizontal="center" vertical="center"/>
    </xf>
    <xf numFmtId="3" fontId="27" fillId="0" borderId="0" xfId="42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7" fillId="0" borderId="77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 indent="1"/>
    </xf>
    <xf numFmtId="0" fontId="27" fillId="0" borderId="53" xfId="0" applyFont="1" applyBorder="1" applyAlignment="1">
      <alignment horizontal="left" wrapText="1" indent="1"/>
    </xf>
    <xf numFmtId="0" fontId="27" fillId="0" borderId="53" xfId="0" applyFont="1" applyBorder="1" applyAlignment="1">
      <alignment horizontal="left" indent="1"/>
    </xf>
    <xf numFmtId="0" fontId="27" fillId="0" borderId="0" xfId="0" applyFont="1" applyBorder="1" applyAlignment="1">
      <alignment horizontal="left" wrapText="1"/>
    </xf>
    <xf numFmtId="0" fontId="29" fillId="0" borderId="77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8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1" fontId="27" fillId="0" borderId="82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1" fontId="27" fillId="0" borderId="60" xfId="0" applyNumberFormat="1" applyFont="1" applyBorder="1" applyAlignment="1">
      <alignment horizontal="center"/>
    </xf>
    <xf numFmtId="1" fontId="29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1" fillId="0" borderId="53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9" fontId="27" fillId="0" borderId="82" xfId="0" applyNumberFormat="1" applyFont="1" applyBorder="1" applyAlignment="1">
      <alignment horizontal="center"/>
    </xf>
    <xf numFmtId="9" fontId="27" fillId="0" borderId="60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wrapText="1"/>
    </xf>
    <xf numFmtId="0" fontId="30" fillId="0" borderId="44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C1">
      <selection activeCell="C31" sqref="C31"/>
    </sheetView>
  </sheetViews>
  <sheetFormatPr defaultColWidth="9.140625" defaultRowHeight="12.75"/>
  <cols>
    <col min="1" max="1" width="2.00390625" style="3" customWidth="1"/>
    <col min="2" max="2" width="0.85546875" style="3" customWidth="1"/>
    <col min="3" max="3" width="18.7109375" style="3" customWidth="1"/>
    <col min="4" max="4" width="24.421875" style="3" customWidth="1"/>
    <col min="5" max="5" width="63.28125" style="3" customWidth="1"/>
    <col min="6" max="6" width="20.7109375" style="3" customWidth="1"/>
    <col min="7" max="7" width="0.85546875" style="3" customWidth="1"/>
    <col min="8" max="8" width="1.7109375" style="3" customWidth="1"/>
    <col min="9" max="9" width="16.57421875" style="3" customWidth="1"/>
    <col min="10" max="10" width="21.421875" style="3" customWidth="1"/>
    <col min="11" max="11" width="11.57421875" style="3" customWidth="1"/>
    <col min="12" max="12" width="10.421875" style="3" customWidth="1"/>
    <col min="13" max="14" width="9.140625" style="3" customWidth="1"/>
    <col min="15" max="15" width="11.00390625" style="3" customWidth="1"/>
    <col min="16" max="16384" width="9.140625" style="3" customWidth="1"/>
  </cols>
  <sheetData>
    <row r="1" spans="2:7" ht="4.5" customHeight="1" thickBot="1" thickTop="1">
      <c r="B1" s="1"/>
      <c r="C1" s="2"/>
      <c r="D1" s="2"/>
      <c r="E1" s="2"/>
      <c r="F1" s="2"/>
      <c r="G1" s="2"/>
    </row>
    <row r="2" spans="2:7" ht="18.75" customHeight="1" thickBot="1" thickTop="1">
      <c r="B2" s="1"/>
      <c r="C2" s="246"/>
      <c r="D2" s="247"/>
      <c r="E2" s="247"/>
      <c r="F2" s="248"/>
      <c r="G2" s="2"/>
    </row>
    <row r="3" spans="2:7" ht="18.75" customHeight="1" thickBot="1" thickTop="1">
      <c r="B3" s="1"/>
      <c r="C3" s="4"/>
      <c r="D3" s="5"/>
      <c r="E3" s="5"/>
      <c r="F3" s="6"/>
      <c r="G3" s="2"/>
    </row>
    <row r="4" spans="2:7" ht="18.75" customHeight="1" thickBot="1" thickTop="1">
      <c r="B4" s="1"/>
      <c r="C4" s="249"/>
      <c r="D4" s="250"/>
      <c r="E4" s="250"/>
      <c r="F4" s="251"/>
      <c r="G4" s="2"/>
    </row>
    <row r="5" spans="2:7" ht="18.75" customHeight="1" thickBot="1" thickTop="1">
      <c r="B5" s="1"/>
      <c r="C5" s="252"/>
      <c r="D5" s="253"/>
      <c r="E5" s="253"/>
      <c r="F5" s="254"/>
      <c r="G5" s="2"/>
    </row>
    <row r="6" spans="2:7" ht="18.75" customHeight="1" thickBot="1" thickTop="1">
      <c r="B6" s="1"/>
      <c r="C6" s="249" t="s">
        <v>75</v>
      </c>
      <c r="D6" s="250"/>
      <c r="E6" s="250"/>
      <c r="F6" s="251"/>
      <c r="G6" s="2"/>
    </row>
    <row r="7" spans="2:7" ht="19.5" customHeight="1" thickBot="1" thickTop="1">
      <c r="B7" s="1"/>
      <c r="C7" s="249" t="s">
        <v>85</v>
      </c>
      <c r="D7" s="250"/>
      <c r="E7" s="250"/>
      <c r="F7" s="251"/>
      <c r="G7" s="2"/>
    </row>
    <row r="8" spans="2:7" ht="17.25" thickBot="1" thickTop="1">
      <c r="B8" s="1"/>
      <c r="C8" s="252"/>
      <c r="D8" s="253"/>
      <c r="E8" s="253"/>
      <c r="F8" s="254"/>
      <c r="G8" s="2"/>
    </row>
    <row r="9" spans="2:7" s="10" customFormat="1" ht="17.25" thickBot="1" thickTop="1">
      <c r="B9" s="7"/>
      <c r="C9" s="4"/>
      <c r="D9" s="5"/>
      <c r="E9" s="8"/>
      <c r="F9" s="6"/>
      <c r="G9" s="9"/>
    </row>
    <row r="10" spans="2:7" s="10" customFormat="1" ht="17.25" customHeight="1" thickBot="1" thickTop="1">
      <c r="B10" s="7"/>
      <c r="C10" s="11"/>
      <c r="D10" s="12"/>
      <c r="E10" s="13" t="s">
        <v>31</v>
      </c>
      <c r="F10" s="14"/>
      <c r="G10" s="9"/>
    </row>
    <row r="11" spans="2:7" s="10" customFormat="1" ht="17.25" thickBot="1" thickTop="1">
      <c r="B11" s="7"/>
      <c r="C11" s="4"/>
      <c r="D11" s="5"/>
      <c r="E11" s="15"/>
      <c r="F11" s="6"/>
      <c r="G11" s="9"/>
    </row>
    <row r="12" spans="2:7" s="10" customFormat="1" ht="17.25" customHeight="1" thickBot="1" thickTop="1">
      <c r="B12" s="7"/>
      <c r="C12" s="16"/>
      <c r="D12" s="17"/>
      <c r="E12" s="18" t="s">
        <v>38</v>
      </c>
      <c r="F12" s="19"/>
      <c r="G12" s="9"/>
    </row>
    <row r="13" spans="2:7" s="10" customFormat="1" ht="20.25" thickBot="1" thickTop="1">
      <c r="B13" s="7"/>
      <c r="C13" s="11"/>
      <c r="D13" s="20"/>
      <c r="E13" s="21"/>
      <c r="F13" s="22"/>
      <c r="G13" s="9"/>
    </row>
    <row r="14" spans="2:8" s="10" customFormat="1" ht="17.25" customHeight="1" thickBot="1" thickTop="1">
      <c r="B14" s="23"/>
      <c r="C14" s="24"/>
      <c r="E14" s="18" t="s">
        <v>39</v>
      </c>
      <c r="F14" s="17"/>
      <c r="G14" s="25"/>
      <c r="H14" s="26"/>
    </row>
    <row r="15" spans="2:7" s="10" customFormat="1" ht="20.25" thickBot="1" thickTop="1">
      <c r="B15" s="7"/>
      <c r="C15" s="11"/>
      <c r="D15" s="20"/>
      <c r="E15" s="21"/>
      <c r="F15" s="22"/>
      <c r="G15" s="9"/>
    </row>
    <row r="16" spans="2:7" s="10" customFormat="1" ht="17.25" customHeight="1" thickBot="1" thickTop="1">
      <c r="B16" s="7"/>
      <c r="C16" s="16"/>
      <c r="D16" s="17"/>
      <c r="E16" s="18" t="s">
        <v>40</v>
      </c>
      <c r="F16" s="19"/>
      <c r="G16" s="9"/>
    </row>
    <row r="17" spans="2:7" ht="17.25" thickBot="1" thickTop="1">
      <c r="B17" s="1"/>
      <c r="C17" s="4"/>
      <c r="D17" s="20"/>
      <c r="E17" s="15"/>
      <c r="F17" s="22"/>
      <c r="G17" s="2"/>
    </row>
    <row r="18" spans="2:7" s="10" customFormat="1" ht="17.25" thickBot="1" thickTop="1">
      <c r="B18" s="7"/>
      <c r="C18" s="27"/>
      <c r="D18" s="20"/>
      <c r="E18" s="15"/>
      <c r="F18" s="22"/>
      <c r="G18" s="9"/>
    </row>
    <row r="19" spans="2:7" s="10" customFormat="1" ht="17.25" customHeight="1" thickBot="1" thickTop="1">
      <c r="B19" s="7"/>
      <c r="C19" s="11"/>
      <c r="D19" s="12"/>
      <c r="E19" s="28" t="s">
        <v>30</v>
      </c>
      <c r="F19" s="14"/>
      <c r="G19" s="9"/>
    </row>
    <row r="20" spans="2:7" s="10" customFormat="1" ht="17.25" thickBot="1" thickTop="1">
      <c r="B20" s="7"/>
      <c r="C20" s="4"/>
      <c r="D20" s="5"/>
      <c r="E20" s="15"/>
      <c r="F20" s="6"/>
      <c r="G20" s="9"/>
    </row>
    <row r="21" spans="2:7" s="10" customFormat="1" ht="17.25" customHeight="1" thickBot="1" thickTop="1">
      <c r="B21" s="7"/>
      <c r="C21" s="16"/>
      <c r="D21" s="17"/>
      <c r="E21" s="18" t="s">
        <v>41</v>
      </c>
      <c r="F21" s="19"/>
      <c r="G21" s="9"/>
    </row>
    <row r="22" spans="2:7" s="10" customFormat="1" ht="20.25" thickBot="1" thickTop="1">
      <c r="B22" s="7"/>
      <c r="C22" s="11"/>
      <c r="D22" s="20"/>
      <c r="E22" s="21"/>
      <c r="F22" s="22"/>
      <c r="G22" s="9"/>
    </row>
    <row r="23" spans="2:7" s="10" customFormat="1" ht="21.75" customHeight="1" thickBot="1" thickTop="1">
      <c r="B23" s="7"/>
      <c r="C23" s="16"/>
      <c r="D23" s="17"/>
      <c r="E23" s="18" t="s">
        <v>42</v>
      </c>
      <c r="F23" s="19"/>
      <c r="G23" s="9"/>
    </row>
    <row r="24" spans="2:7" s="10" customFormat="1" ht="20.25" thickBot="1" thickTop="1">
      <c r="B24" s="7"/>
      <c r="C24" s="11"/>
      <c r="D24" s="20"/>
      <c r="E24" s="21"/>
      <c r="F24" s="22"/>
      <c r="G24" s="9"/>
    </row>
    <row r="25" spans="2:7" s="10" customFormat="1" ht="17.25" customHeight="1" thickBot="1" thickTop="1">
      <c r="B25" s="7"/>
      <c r="C25" s="16"/>
      <c r="D25" s="17"/>
      <c r="E25" s="18" t="s">
        <v>43</v>
      </c>
      <c r="F25" s="19"/>
      <c r="G25" s="9"/>
    </row>
    <row r="26" spans="2:7" ht="17.25" thickBot="1" thickTop="1">
      <c r="B26" s="1"/>
      <c r="C26" s="252"/>
      <c r="D26" s="253"/>
      <c r="E26" s="253"/>
      <c r="F26" s="254"/>
      <c r="G26" s="2"/>
    </row>
    <row r="27" spans="2:7" ht="14.25" thickBot="1" thickTop="1">
      <c r="B27" s="1"/>
      <c r="C27" s="258"/>
      <c r="D27" s="259"/>
      <c r="E27" s="259"/>
      <c r="F27" s="260"/>
      <c r="G27" s="2"/>
    </row>
    <row r="28" spans="2:7" ht="14.25" thickBot="1" thickTop="1">
      <c r="B28" s="1"/>
      <c r="C28" s="255"/>
      <c r="D28" s="256"/>
      <c r="E28" s="256"/>
      <c r="F28" s="257"/>
      <c r="G28" s="2"/>
    </row>
    <row r="29" spans="2:7" ht="4.5" customHeight="1" thickTop="1">
      <c r="B29" s="1"/>
      <c r="C29" s="2"/>
      <c r="D29" s="2"/>
      <c r="E29" s="2"/>
      <c r="F29" s="2"/>
      <c r="G29" s="2"/>
    </row>
    <row r="30" s="29" customFormat="1" ht="12.75" customHeight="1">
      <c r="C30" s="30"/>
    </row>
    <row r="31" spans="1:9" ht="12.75">
      <c r="A31" s="29"/>
      <c r="B31" s="29"/>
      <c r="C31" s="3" t="s">
        <v>70</v>
      </c>
      <c r="D31" s="29"/>
      <c r="E31" s="29"/>
      <c r="F31" s="31"/>
      <c r="G31" s="29"/>
      <c r="H31" s="29"/>
      <c r="I31" s="29"/>
    </row>
    <row r="32" spans="1:9" ht="12.75">
      <c r="A32" s="29"/>
      <c r="B32" s="29"/>
      <c r="C32" s="29" t="s">
        <v>80</v>
      </c>
      <c r="D32" s="29"/>
      <c r="E32" s="29"/>
      <c r="F32" s="31"/>
      <c r="G32" s="29"/>
      <c r="H32" s="29"/>
      <c r="I32" s="29"/>
    </row>
  </sheetData>
  <sheetProtection/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421875" style="33" customWidth="1"/>
    <col min="2" max="2" width="7.28125" style="33" customWidth="1"/>
    <col min="3" max="3" width="6.421875" style="33" customWidth="1"/>
    <col min="4" max="4" width="6.28125" style="33" customWidth="1"/>
    <col min="5" max="5" width="7.140625" style="33" customWidth="1"/>
    <col min="6" max="6" width="7.28125" style="33" customWidth="1"/>
    <col min="7" max="7" width="6.421875" style="33" customWidth="1"/>
    <col min="8" max="8" width="6.7109375" style="33" customWidth="1"/>
    <col min="9" max="9" width="6.8515625" style="33" customWidth="1"/>
    <col min="10" max="10" width="6.421875" style="33" customWidth="1"/>
    <col min="11" max="11" width="7.7109375" style="33" customWidth="1"/>
    <col min="12" max="12" width="7.140625" style="33" customWidth="1"/>
    <col min="13" max="13" width="6.7109375" style="33" customWidth="1"/>
    <col min="14" max="14" width="6.00390625" style="33" customWidth="1"/>
    <col min="15" max="15" width="6.7109375" style="33" customWidth="1"/>
    <col min="16" max="16" width="6.00390625" style="39" customWidth="1"/>
    <col min="17" max="17" width="6.421875" style="33" customWidth="1"/>
    <col min="18" max="18" width="7.28125" style="33" customWidth="1"/>
    <col min="19" max="16384" width="9.140625" style="33" customWidth="1"/>
  </cols>
  <sheetData>
    <row r="1" spans="1:18" s="32" customFormat="1" ht="19.5" customHeight="1">
      <c r="A1" s="272" t="s">
        <v>75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4"/>
    </row>
    <row r="2" spans="1:18" s="32" customFormat="1" ht="19.5" customHeight="1">
      <c r="A2" s="275" t="s">
        <v>85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7"/>
    </row>
    <row r="3" spans="1:18" s="32" customFormat="1" ht="19.5" customHeight="1" thickBot="1">
      <c r="A3" s="278" t="s">
        <v>33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18" s="32" customFormat="1" ht="12.75" customHeight="1">
      <c r="A4" s="264" t="s">
        <v>78</v>
      </c>
      <c r="B4" s="261" t="s">
        <v>44</v>
      </c>
      <c r="C4" s="262"/>
      <c r="D4" s="263"/>
      <c r="E4" s="261" t="s">
        <v>45</v>
      </c>
      <c r="F4" s="262"/>
      <c r="G4" s="263"/>
      <c r="H4" s="261" t="s">
        <v>46</v>
      </c>
      <c r="I4" s="262"/>
      <c r="J4" s="262"/>
      <c r="K4" s="262"/>
      <c r="L4" s="262"/>
      <c r="M4" s="263"/>
      <c r="N4" s="261" t="s">
        <v>47</v>
      </c>
      <c r="O4" s="262"/>
      <c r="P4" s="262"/>
      <c r="Q4" s="262"/>
      <c r="R4" s="263"/>
    </row>
    <row r="5" spans="1:18" ht="12.75" customHeight="1">
      <c r="A5" s="265"/>
      <c r="B5" s="281" t="s">
        <v>50</v>
      </c>
      <c r="C5" s="282"/>
      <c r="D5" s="283"/>
      <c r="E5" s="281" t="s">
        <v>49</v>
      </c>
      <c r="F5" s="282"/>
      <c r="G5" s="283"/>
      <c r="H5" s="281" t="s">
        <v>49</v>
      </c>
      <c r="I5" s="282"/>
      <c r="J5" s="282"/>
      <c r="K5" s="282"/>
      <c r="L5" s="282"/>
      <c r="M5" s="283"/>
      <c r="N5" s="281" t="s">
        <v>48</v>
      </c>
      <c r="O5" s="282"/>
      <c r="P5" s="282"/>
      <c r="Q5" s="282"/>
      <c r="R5" s="283"/>
    </row>
    <row r="6" spans="1:19" ht="50.25" customHeight="1" thickBot="1">
      <c r="A6" s="266"/>
      <c r="B6" s="34" t="s">
        <v>0</v>
      </c>
      <c r="C6" s="35" t="s">
        <v>1</v>
      </c>
      <c r="D6" s="36" t="s">
        <v>11</v>
      </c>
      <c r="E6" s="37" t="s">
        <v>0</v>
      </c>
      <c r="F6" s="38" t="s">
        <v>1</v>
      </c>
      <c r="G6" s="36" t="s">
        <v>11</v>
      </c>
      <c r="H6" s="37" t="s">
        <v>72</v>
      </c>
      <c r="I6" s="38" t="s">
        <v>24</v>
      </c>
      <c r="J6" s="38" t="s">
        <v>11</v>
      </c>
      <c r="K6" s="38" t="s">
        <v>71</v>
      </c>
      <c r="L6" s="38" t="s">
        <v>25</v>
      </c>
      <c r="M6" s="36" t="s">
        <v>11</v>
      </c>
      <c r="N6" s="35" t="s">
        <v>2</v>
      </c>
      <c r="O6" s="38" t="s">
        <v>3</v>
      </c>
      <c r="P6" s="35" t="s">
        <v>73</v>
      </c>
      <c r="Q6" s="35" t="s">
        <v>4</v>
      </c>
      <c r="R6" s="36" t="s">
        <v>64</v>
      </c>
      <c r="S6" s="39"/>
    </row>
    <row r="7" spans="1:19" s="55" customFormat="1" ht="19.5" customHeight="1">
      <c r="A7" s="40" t="s">
        <v>26</v>
      </c>
      <c r="B7" s="41">
        <v>41</v>
      </c>
      <c r="C7" s="42">
        <v>13</v>
      </c>
      <c r="D7" s="43">
        <f aca="true" t="shared" si="0" ref="D7:D23">(C7/B7)</f>
        <v>0.3170731707317073</v>
      </c>
      <c r="E7" s="44">
        <v>28</v>
      </c>
      <c r="F7" s="45">
        <v>1</v>
      </c>
      <c r="G7" s="43">
        <f aca="true" t="shared" si="1" ref="G7:G23">(F7/E7)</f>
        <v>0.03571428571428571</v>
      </c>
      <c r="H7" s="46">
        <v>22</v>
      </c>
      <c r="I7" s="42">
        <v>2</v>
      </c>
      <c r="J7" s="47">
        <f aca="true" t="shared" si="2" ref="J7:J23">(I7/H7)</f>
        <v>0.09090909090909091</v>
      </c>
      <c r="K7" s="45">
        <v>26</v>
      </c>
      <c r="L7" s="48">
        <v>10</v>
      </c>
      <c r="M7" s="49">
        <f>+L7/K7</f>
        <v>0.38461538461538464</v>
      </c>
      <c r="N7" s="50">
        <v>0</v>
      </c>
      <c r="O7" s="51">
        <v>0</v>
      </c>
      <c r="P7" s="48">
        <v>10</v>
      </c>
      <c r="Q7" s="52">
        <v>1</v>
      </c>
      <c r="R7" s="53">
        <v>1</v>
      </c>
      <c r="S7" s="54"/>
    </row>
    <row r="8" spans="1:19" s="55" customFormat="1" ht="19.5" customHeight="1">
      <c r="A8" s="56" t="s">
        <v>5</v>
      </c>
      <c r="B8" s="57">
        <v>274</v>
      </c>
      <c r="C8" s="58">
        <v>90</v>
      </c>
      <c r="D8" s="59">
        <f t="shared" si="0"/>
        <v>0.3284671532846715</v>
      </c>
      <c r="E8" s="60">
        <v>135</v>
      </c>
      <c r="F8" s="61">
        <v>40</v>
      </c>
      <c r="G8" s="59">
        <f t="shared" si="1"/>
        <v>0.2962962962962963</v>
      </c>
      <c r="H8" s="46">
        <v>60</v>
      </c>
      <c r="I8" s="58">
        <v>16</v>
      </c>
      <c r="J8" s="62">
        <f t="shared" si="2"/>
        <v>0.26666666666666666</v>
      </c>
      <c r="K8" s="61">
        <v>127</v>
      </c>
      <c r="L8" s="63">
        <v>41</v>
      </c>
      <c r="M8" s="64">
        <f>+L8/K8</f>
        <v>0.3228346456692913</v>
      </c>
      <c r="N8" s="65">
        <v>1</v>
      </c>
      <c r="O8" s="66">
        <v>0</v>
      </c>
      <c r="P8" s="63">
        <v>40</v>
      </c>
      <c r="Q8" s="67">
        <v>0</v>
      </c>
      <c r="R8" s="68">
        <v>0</v>
      </c>
      <c r="S8" s="54"/>
    </row>
    <row r="9" spans="1:19" s="55" customFormat="1" ht="19.5" customHeight="1">
      <c r="A9" s="40" t="s">
        <v>27</v>
      </c>
      <c r="B9" s="57">
        <v>185</v>
      </c>
      <c r="C9" s="69">
        <v>81</v>
      </c>
      <c r="D9" s="70">
        <f t="shared" si="0"/>
        <v>0.43783783783783786</v>
      </c>
      <c r="E9" s="60">
        <v>92</v>
      </c>
      <c r="F9" s="61">
        <v>8</v>
      </c>
      <c r="G9" s="59">
        <f t="shared" si="1"/>
        <v>0.08695652173913043</v>
      </c>
      <c r="H9" s="46">
        <v>45</v>
      </c>
      <c r="I9" s="69">
        <v>9</v>
      </c>
      <c r="J9" s="62">
        <f t="shared" si="2"/>
        <v>0.2</v>
      </c>
      <c r="K9" s="61">
        <v>65</v>
      </c>
      <c r="L9" s="63">
        <v>64</v>
      </c>
      <c r="M9" s="64">
        <f aca="true" t="shared" si="3" ref="M9:M22">+L9/K9</f>
        <v>0.9846153846153847</v>
      </c>
      <c r="N9" s="71">
        <v>3</v>
      </c>
      <c r="O9" s="72">
        <v>0</v>
      </c>
      <c r="P9" s="73">
        <v>63</v>
      </c>
      <c r="Q9" s="74">
        <v>0</v>
      </c>
      <c r="R9" s="75">
        <v>1</v>
      </c>
      <c r="S9" s="54"/>
    </row>
    <row r="10" spans="1:19" s="55" customFormat="1" ht="19.5" customHeight="1">
      <c r="A10" s="40" t="s">
        <v>8</v>
      </c>
      <c r="B10" s="76">
        <v>101</v>
      </c>
      <c r="C10" s="69">
        <v>54</v>
      </c>
      <c r="D10" s="70">
        <f t="shared" si="0"/>
        <v>0.5346534653465347</v>
      </c>
      <c r="E10" s="77">
        <v>48</v>
      </c>
      <c r="F10" s="61">
        <v>24</v>
      </c>
      <c r="G10" s="59">
        <f t="shared" si="1"/>
        <v>0.5</v>
      </c>
      <c r="H10" s="78">
        <v>16</v>
      </c>
      <c r="I10" s="69">
        <v>2</v>
      </c>
      <c r="J10" s="62">
        <f>IF(H10&gt;0,I10/H10,0)</f>
        <v>0.125</v>
      </c>
      <c r="K10" s="61">
        <v>24</v>
      </c>
      <c r="L10" s="63">
        <v>17</v>
      </c>
      <c r="M10" s="64">
        <f t="shared" si="3"/>
        <v>0.7083333333333334</v>
      </c>
      <c r="N10" s="71">
        <v>0</v>
      </c>
      <c r="O10" s="72">
        <v>0</v>
      </c>
      <c r="P10" s="73">
        <v>17</v>
      </c>
      <c r="Q10" s="74">
        <v>0</v>
      </c>
      <c r="R10" s="75">
        <v>0</v>
      </c>
      <c r="S10" s="54"/>
    </row>
    <row r="11" spans="1:19" s="55" customFormat="1" ht="19.5" customHeight="1">
      <c r="A11" s="40" t="s">
        <v>82</v>
      </c>
      <c r="B11" s="57">
        <v>36</v>
      </c>
      <c r="C11" s="69">
        <v>21</v>
      </c>
      <c r="D11" s="70">
        <f t="shared" si="0"/>
        <v>0.5833333333333334</v>
      </c>
      <c r="E11" s="79">
        <v>21</v>
      </c>
      <c r="F11" s="61">
        <v>4</v>
      </c>
      <c r="G11" s="59">
        <f t="shared" si="1"/>
        <v>0.19047619047619047</v>
      </c>
      <c r="H11" s="46">
        <v>21</v>
      </c>
      <c r="I11" s="69">
        <v>3</v>
      </c>
      <c r="J11" s="62">
        <f>IF(H11&gt;0,I11/H11,0)</f>
        <v>0.14285714285714285</v>
      </c>
      <c r="K11" s="61">
        <v>36</v>
      </c>
      <c r="L11" s="63">
        <v>6</v>
      </c>
      <c r="M11" s="64">
        <f>IF(K11&gt;0,L11/K11,0)</f>
        <v>0.16666666666666666</v>
      </c>
      <c r="N11" s="71">
        <v>0</v>
      </c>
      <c r="O11" s="72">
        <v>0</v>
      </c>
      <c r="P11" s="73">
        <v>6</v>
      </c>
      <c r="Q11" s="74">
        <v>0</v>
      </c>
      <c r="R11" s="75">
        <v>0</v>
      </c>
      <c r="S11" s="54"/>
    </row>
    <row r="12" spans="1:19" s="55" customFormat="1" ht="19.5" customHeight="1">
      <c r="A12" s="40" t="s">
        <v>22</v>
      </c>
      <c r="B12" s="80">
        <v>96</v>
      </c>
      <c r="C12" s="69">
        <v>70</v>
      </c>
      <c r="D12" s="70">
        <f t="shared" si="0"/>
        <v>0.7291666666666666</v>
      </c>
      <c r="E12" s="81">
        <v>50</v>
      </c>
      <c r="F12" s="61">
        <v>30</v>
      </c>
      <c r="G12" s="59">
        <f t="shared" si="1"/>
        <v>0.6</v>
      </c>
      <c r="H12" s="46">
        <v>42</v>
      </c>
      <c r="I12" s="69">
        <v>26</v>
      </c>
      <c r="J12" s="62">
        <f t="shared" si="2"/>
        <v>0.6190476190476191</v>
      </c>
      <c r="K12" s="61">
        <v>62</v>
      </c>
      <c r="L12" s="63">
        <v>62</v>
      </c>
      <c r="M12" s="64">
        <f t="shared" si="3"/>
        <v>1</v>
      </c>
      <c r="N12" s="71">
        <v>0</v>
      </c>
      <c r="O12" s="72">
        <v>2</v>
      </c>
      <c r="P12" s="73">
        <v>60</v>
      </c>
      <c r="Q12" s="74">
        <v>0</v>
      </c>
      <c r="R12" s="75">
        <v>1</v>
      </c>
      <c r="S12" s="54"/>
    </row>
    <row r="13" spans="1:19" s="55" customFormat="1" ht="19.5" customHeight="1">
      <c r="A13" s="40" t="s">
        <v>83</v>
      </c>
      <c r="B13" s="57">
        <v>45</v>
      </c>
      <c r="C13" s="69">
        <v>24</v>
      </c>
      <c r="D13" s="70">
        <f t="shared" si="0"/>
        <v>0.5333333333333333</v>
      </c>
      <c r="E13" s="60">
        <v>24</v>
      </c>
      <c r="F13" s="61">
        <v>5</v>
      </c>
      <c r="G13" s="59">
        <f t="shared" si="1"/>
        <v>0.20833333333333334</v>
      </c>
      <c r="H13" s="46">
        <v>22</v>
      </c>
      <c r="I13" s="69">
        <v>4</v>
      </c>
      <c r="J13" s="62">
        <f t="shared" si="2"/>
        <v>0.18181818181818182</v>
      </c>
      <c r="K13" s="61">
        <v>26</v>
      </c>
      <c r="L13" s="63">
        <v>13</v>
      </c>
      <c r="M13" s="64">
        <f t="shared" si="3"/>
        <v>0.5</v>
      </c>
      <c r="N13" s="71">
        <v>2</v>
      </c>
      <c r="O13" s="72">
        <v>0</v>
      </c>
      <c r="P13" s="73">
        <v>13</v>
      </c>
      <c r="Q13" s="74">
        <v>0</v>
      </c>
      <c r="R13" s="75">
        <v>1</v>
      </c>
      <c r="S13" s="54"/>
    </row>
    <row r="14" spans="1:19" s="55" customFormat="1" ht="19.5" customHeight="1">
      <c r="A14" s="40" t="s">
        <v>67</v>
      </c>
      <c r="B14" s="57">
        <v>42</v>
      </c>
      <c r="C14" s="69">
        <v>25</v>
      </c>
      <c r="D14" s="70">
        <f t="shared" si="0"/>
        <v>0.5952380952380952</v>
      </c>
      <c r="E14" s="60">
        <v>30</v>
      </c>
      <c r="F14" s="61">
        <v>10</v>
      </c>
      <c r="G14" s="59">
        <f t="shared" si="1"/>
        <v>0.3333333333333333</v>
      </c>
      <c r="H14" s="46">
        <v>11</v>
      </c>
      <c r="I14" s="69">
        <v>0</v>
      </c>
      <c r="J14" s="62">
        <f t="shared" si="2"/>
        <v>0</v>
      </c>
      <c r="K14" s="61">
        <v>14</v>
      </c>
      <c r="L14" s="63">
        <v>14</v>
      </c>
      <c r="M14" s="64">
        <f t="shared" si="3"/>
        <v>1</v>
      </c>
      <c r="N14" s="71">
        <v>0</v>
      </c>
      <c r="O14" s="72">
        <v>0</v>
      </c>
      <c r="P14" s="73">
        <v>14</v>
      </c>
      <c r="Q14" s="74">
        <v>1</v>
      </c>
      <c r="R14" s="75">
        <v>1</v>
      </c>
      <c r="S14" s="54"/>
    </row>
    <row r="15" spans="1:19" s="55" customFormat="1" ht="19.5" customHeight="1">
      <c r="A15" s="40" t="s">
        <v>23</v>
      </c>
      <c r="B15" s="57">
        <v>100</v>
      </c>
      <c r="C15" s="69">
        <v>45</v>
      </c>
      <c r="D15" s="70">
        <f t="shared" si="0"/>
        <v>0.45</v>
      </c>
      <c r="E15" s="60">
        <v>53</v>
      </c>
      <c r="F15" s="61">
        <v>13</v>
      </c>
      <c r="G15" s="59">
        <f t="shared" si="1"/>
        <v>0.24528301886792453</v>
      </c>
      <c r="H15" s="46">
        <v>37</v>
      </c>
      <c r="I15" s="69">
        <v>10</v>
      </c>
      <c r="J15" s="62">
        <f t="shared" si="2"/>
        <v>0.2702702702702703</v>
      </c>
      <c r="K15" s="61">
        <v>37</v>
      </c>
      <c r="L15" s="63">
        <v>36</v>
      </c>
      <c r="M15" s="64">
        <f t="shared" si="3"/>
        <v>0.972972972972973</v>
      </c>
      <c r="N15" s="71">
        <v>1</v>
      </c>
      <c r="O15" s="72">
        <v>9</v>
      </c>
      <c r="P15" s="73">
        <v>28</v>
      </c>
      <c r="Q15" s="74">
        <v>1</v>
      </c>
      <c r="R15" s="75">
        <v>1</v>
      </c>
      <c r="S15" s="54"/>
    </row>
    <row r="16" spans="1:19" s="55" customFormat="1" ht="19.5" customHeight="1">
      <c r="A16" s="40" t="s">
        <v>28</v>
      </c>
      <c r="B16" s="57">
        <v>264</v>
      </c>
      <c r="C16" s="69">
        <v>180</v>
      </c>
      <c r="D16" s="70">
        <f t="shared" si="0"/>
        <v>0.6818181818181818</v>
      </c>
      <c r="E16" s="60">
        <v>135</v>
      </c>
      <c r="F16" s="61">
        <v>69</v>
      </c>
      <c r="G16" s="59">
        <f t="shared" si="1"/>
        <v>0.5111111111111111</v>
      </c>
      <c r="H16" s="46">
        <v>165</v>
      </c>
      <c r="I16" s="69">
        <v>59</v>
      </c>
      <c r="J16" s="62">
        <f t="shared" si="2"/>
        <v>0.3575757575757576</v>
      </c>
      <c r="K16" s="61">
        <v>207</v>
      </c>
      <c r="L16" s="63">
        <v>125</v>
      </c>
      <c r="M16" s="64">
        <f t="shared" si="3"/>
        <v>0.6038647342995169</v>
      </c>
      <c r="N16" s="71">
        <v>0</v>
      </c>
      <c r="O16" s="72">
        <v>0</v>
      </c>
      <c r="P16" s="73">
        <v>125</v>
      </c>
      <c r="Q16" s="74">
        <v>0</v>
      </c>
      <c r="R16" s="75">
        <v>5</v>
      </c>
      <c r="S16" s="54"/>
    </row>
    <row r="17" spans="1:19" s="55" customFormat="1" ht="19.5" customHeight="1">
      <c r="A17" s="40" t="s">
        <v>32</v>
      </c>
      <c r="B17" s="57">
        <v>90</v>
      </c>
      <c r="C17" s="69">
        <v>29</v>
      </c>
      <c r="D17" s="70">
        <f t="shared" si="0"/>
        <v>0.32222222222222224</v>
      </c>
      <c r="E17" s="81">
        <v>61</v>
      </c>
      <c r="F17" s="61">
        <v>4</v>
      </c>
      <c r="G17" s="59">
        <f t="shared" si="1"/>
        <v>0.06557377049180328</v>
      </c>
      <c r="H17" s="46">
        <v>51</v>
      </c>
      <c r="I17" s="69">
        <v>3</v>
      </c>
      <c r="J17" s="62">
        <f t="shared" si="2"/>
        <v>0.058823529411764705</v>
      </c>
      <c r="K17" s="61">
        <v>75</v>
      </c>
      <c r="L17" s="63">
        <v>26</v>
      </c>
      <c r="M17" s="64">
        <f t="shared" si="3"/>
        <v>0.3466666666666667</v>
      </c>
      <c r="N17" s="71">
        <v>0</v>
      </c>
      <c r="O17" s="72">
        <v>0</v>
      </c>
      <c r="P17" s="73">
        <v>26</v>
      </c>
      <c r="Q17" s="74">
        <v>0</v>
      </c>
      <c r="R17" s="75">
        <v>0</v>
      </c>
      <c r="S17" s="54"/>
    </row>
    <row r="18" spans="1:19" s="55" customFormat="1" ht="19.5" customHeight="1">
      <c r="A18" s="40" t="s">
        <v>6</v>
      </c>
      <c r="B18" s="57">
        <v>253</v>
      </c>
      <c r="C18" s="69">
        <v>85</v>
      </c>
      <c r="D18" s="70">
        <f t="shared" si="0"/>
        <v>0.3359683794466403</v>
      </c>
      <c r="E18" s="60">
        <v>190</v>
      </c>
      <c r="F18" s="61">
        <v>27</v>
      </c>
      <c r="G18" s="59">
        <f t="shared" si="1"/>
        <v>0.14210526315789473</v>
      </c>
      <c r="H18" s="46">
        <v>51</v>
      </c>
      <c r="I18" s="69">
        <v>6</v>
      </c>
      <c r="J18" s="62">
        <f t="shared" si="2"/>
        <v>0.11764705882352941</v>
      </c>
      <c r="K18" s="61">
        <v>72</v>
      </c>
      <c r="L18" s="63">
        <v>33</v>
      </c>
      <c r="M18" s="64">
        <f t="shared" si="3"/>
        <v>0.4583333333333333</v>
      </c>
      <c r="N18" s="71">
        <v>0</v>
      </c>
      <c r="O18" s="72">
        <v>2</v>
      </c>
      <c r="P18" s="73">
        <v>29</v>
      </c>
      <c r="Q18" s="74">
        <v>0</v>
      </c>
      <c r="R18" s="75">
        <v>2</v>
      </c>
      <c r="S18" s="54"/>
    </row>
    <row r="19" spans="1:19" s="55" customFormat="1" ht="19.5" customHeight="1">
      <c r="A19" s="40" t="s">
        <v>7</v>
      </c>
      <c r="B19" s="57">
        <v>85</v>
      </c>
      <c r="C19" s="69">
        <v>28</v>
      </c>
      <c r="D19" s="70">
        <f t="shared" si="0"/>
        <v>0.32941176470588235</v>
      </c>
      <c r="E19" s="60">
        <v>61</v>
      </c>
      <c r="F19" s="61">
        <v>13</v>
      </c>
      <c r="G19" s="59">
        <f t="shared" si="1"/>
        <v>0.21311475409836064</v>
      </c>
      <c r="H19" s="46">
        <v>24</v>
      </c>
      <c r="I19" s="69">
        <v>5</v>
      </c>
      <c r="J19" s="62">
        <f t="shared" si="2"/>
        <v>0.20833333333333334</v>
      </c>
      <c r="K19" s="61">
        <v>30</v>
      </c>
      <c r="L19" s="63">
        <v>11</v>
      </c>
      <c r="M19" s="64">
        <f t="shared" si="3"/>
        <v>0.36666666666666664</v>
      </c>
      <c r="N19" s="71">
        <v>0</v>
      </c>
      <c r="O19" s="72">
        <v>0</v>
      </c>
      <c r="P19" s="73">
        <v>11</v>
      </c>
      <c r="Q19" s="74">
        <v>0</v>
      </c>
      <c r="R19" s="75">
        <v>0</v>
      </c>
      <c r="S19" s="54"/>
    </row>
    <row r="20" spans="1:19" s="55" customFormat="1" ht="19.5" customHeight="1">
      <c r="A20" s="40" t="s">
        <v>84</v>
      </c>
      <c r="B20" s="57">
        <v>24</v>
      </c>
      <c r="C20" s="69">
        <v>4</v>
      </c>
      <c r="D20" s="70">
        <f t="shared" si="0"/>
        <v>0.16666666666666666</v>
      </c>
      <c r="E20" s="60">
        <v>11</v>
      </c>
      <c r="F20" s="61">
        <v>0</v>
      </c>
      <c r="G20" s="59">
        <f t="shared" si="1"/>
        <v>0</v>
      </c>
      <c r="H20" s="46">
        <v>10</v>
      </c>
      <c r="I20" s="69">
        <v>0</v>
      </c>
      <c r="J20" s="62">
        <f t="shared" si="2"/>
        <v>0</v>
      </c>
      <c r="K20" s="61">
        <v>13</v>
      </c>
      <c r="L20" s="63">
        <v>4</v>
      </c>
      <c r="M20" s="64">
        <f t="shared" si="3"/>
        <v>0.3076923076923077</v>
      </c>
      <c r="N20" s="71">
        <v>0</v>
      </c>
      <c r="O20" s="72">
        <v>0</v>
      </c>
      <c r="P20" s="73">
        <v>4</v>
      </c>
      <c r="Q20" s="74">
        <v>0</v>
      </c>
      <c r="R20" s="75">
        <v>0</v>
      </c>
      <c r="S20" s="54"/>
    </row>
    <row r="21" spans="1:19" s="55" customFormat="1" ht="19.5" customHeight="1">
      <c r="A21" s="40" t="s">
        <v>29</v>
      </c>
      <c r="B21" s="57">
        <v>72</v>
      </c>
      <c r="C21" s="69">
        <v>45</v>
      </c>
      <c r="D21" s="70">
        <f t="shared" si="0"/>
        <v>0.625</v>
      </c>
      <c r="E21" s="60">
        <v>32</v>
      </c>
      <c r="F21" s="61">
        <v>12</v>
      </c>
      <c r="G21" s="59">
        <f t="shared" si="1"/>
        <v>0.375</v>
      </c>
      <c r="H21" s="46">
        <v>32</v>
      </c>
      <c r="I21" s="69">
        <v>10</v>
      </c>
      <c r="J21" s="62">
        <f t="shared" si="2"/>
        <v>0.3125</v>
      </c>
      <c r="K21" s="61">
        <v>72</v>
      </c>
      <c r="L21" s="63">
        <v>43</v>
      </c>
      <c r="M21" s="64">
        <f t="shared" si="3"/>
        <v>0.5972222222222222</v>
      </c>
      <c r="N21" s="71">
        <v>1</v>
      </c>
      <c r="O21" s="72">
        <v>0</v>
      </c>
      <c r="P21" s="73">
        <v>43</v>
      </c>
      <c r="Q21" s="74">
        <v>0</v>
      </c>
      <c r="R21" s="75">
        <v>1</v>
      </c>
      <c r="S21" s="54"/>
    </row>
    <row r="22" spans="1:19" s="55" customFormat="1" ht="19.5" customHeight="1" thickBot="1">
      <c r="A22" s="82" t="s">
        <v>69</v>
      </c>
      <c r="B22" s="57">
        <v>76</v>
      </c>
      <c r="C22" s="83">
        <v>29</v>
      </c>
      <c r="D22" s="84">
        <f t="shared" si="0"/>
        <v>0.3815789473684211</v>
      </c>
      <c r="E22" s="60">
        <v>44</v>
      </c>
      <c r="F22" s="85">
        <v>8</v>
      </c>
      <c r="G22" s="84">
        <f t="shared" si="1"/>
        <v>0.18181818181818182</v>
      </c>
      <c r="H22" s="46">
        <v>25</v>
      </c>
      <c r="I22" s="83">
        <v>1</v>
      </c>
      <c r="J22" s="86">
        <f t="shared" si="2"/>
        <v>0.04</v>
      </c>
      <c r="K22" s="85">
        <v>35</v>
      </c>
      <c r="L22" s="87">
        <v>14</v>
      </c>
      <c r="M22" s="64">
        <f t="shared" si="3"/>
        <v>0.4</v>
      </c>
      <c r="N22" s="88">
        <v>1</v>
      </c>
      <c r="O22" s="89">
        <v>0</v>
      </c>
      <c r="P22" s="87">
        <v>14</v>
      </c>
      <c r="Q22" s="90">
        <v>1</v>
      </c>
      <c r="R22" s="91">
        <v>1</v>
      </c>
      <c r="S22" s="54"/>
    </row>
    <row r="23" spans="1:19" s="55" customFormat="1" ht="19.5" customHeight="1" thickBot="1">
      <c r="A23" s="92" t="s">
        <v>9</v>
      </c>
      <c r="B23" s="93">
        <f>SUM(B7:B22)</f>
        <v>1784</v>
      </c>
      <c r="C23" s="94">
        <f>SUM(C7:C22)</f>
        <v>823</v>
      </c>
      <c r="D23" s="95">
        <f t="shared" si="0"/>
        <v>0.461322869955157</v>
      </c>
      <c r="E23" s="96">
        <f>SUM(E7:E22)</f>
        <v>1015</v>
      </c>
      <c r="F23" s="94">
        <f>SUM(F7:F22)</f>
        <v>268</v>
      </c>
      <c r="G23" s="95">
        <f t="shared" si="1"/>
        <v>0.26403940886699506</v>
      </c>
      <c r="H23" s="97">
        <v>602</v>
      </c>
      <c r="I23" s="94">
        <f>SUM(I7:I22)</f>
        <v>156</v>
      </c>
      <c r="J23" s="98">
        <f t="shared" si="2"/>
        <v>0.2591362126245847</v>
      </c>
      <c r="K23" s="94">
        <v>849</v>
      </c>
      <c r="L23" s="99">
        <f>SUM(L7:L22)</f>
        <v>519</v>
      </c>
      <c r="M23" s="100">
        <f>+L23/K23</f>
        <v>0.6113074204946997</v>
      </c>
      <c r="N23" s="101">
        <f>SUM(N7:N22)</f>
        <v>9</v>
      </c>
      <c r="O23" s="102">
        <f>SUM(O7:O22)</f>
        <v>13</v>
      </c>
      <c r="P23" s="103">
        <f>SUM(P7:P22)</f>
        <v>503</v>
      </c>
      <c r="Q23" s="103">
        <f>SUM(Q7:Q22)</f>
        <v>4</v>
      </c>
      <c r="R23" s="104">
        <f>SUM(R7:R22)</f>
        <v>15</v>
      </c>
      <c r="S23" s="54"/>
    </row>
    <row r="24" spans="1:18" ht="15">
      <c r="A24" s="269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105"/>
    </row>
    <row r="25" spans="1:18" ht="27" customHeight="1">
      <c r="A25" s="271" t="s">
        <v>77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</row>
    <row r="26" spans="1:18" ht="15">
      <c r="A26" s="267" t="s">
        <v>76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105"/>
    </row>
    <row r="27" spans="1:18" ht="15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105"/>
    </row>
    <row r="28" spans="1:18" ht="9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106"/>
      <c r="R28" s="105"/>
    </row>
    <row r="29" spans="1:18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8"/>
      <c r="Q29" s="105"/>
      <c r="R29" s="105"/>
    </row>
  </sheetData>
  <sheetProtection/>
  <mergeCells count="16"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  <mergeCell ref="A27:Q27"/>
    <mergeCell ref="A26:Q26"/>
    <mergeCell ref="A24:Q24"/>
    <mergeCell ref="A25:R25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9.57421875" style="3" customWidth="1"/>
    <col min="2" max="2" width="8.00390625" style="165" customWidth="1"/>
    <col min="3" max="3" width="7.421875" style="166" customWidth="1"/>
    <col min="4" max="4" width="7.28125" style="167" customWidth="1"/>
    <col min="5" max="5" width="8.57421875" style="166" customWidth="1"/>
    <col min="6" max="6" width="8.57421875" style="168" customWidth="1"/>
    <col min="7" max="7" width="7.00390625" style="3" customWidth="1"/>
    <col min="8" max="8" width="10.28125" style="3" customWidth="1"/>
    <col min="9" max="10" width="8.57421875" style="3" customWidth="1"/>
    <col min="11" max="11" width="9.57421875" style="3" customWidth="1"/>
    <col min="12" max="12" width="9.421875" style="167" customWidth="1"/>
    <col min="13" max="13" width="8.00390625" style="166" customWidth="1"/>
    <col min="14" max="14" width="8.00390625" style="168" customWidth="1"/>
    <col min="15" max="15" width="9.7109375" style="29" customWidth="1"/>
    <col min="16" max="16384" width="9.140625" style="3" customWidth="1"/>
  </cols>
  <sheetData>
    <row r="1" spans="1:15" s="32" customFormat="1" ht="19.5" customHeight="1">
      <c r="A1" s="272" t="str">
        <f>+'1 Adult Part'!A1:O1</f>
        <v>TAB 6 - WIOA TITLE I PARTICIPANT SUMMARIES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  <c r="O1" s="109"/>
    </row>
    <row r="2" spans="1:15" s="32" customFormat="1" ht="19.5" customHeight="1">
      <c r="A2" s="284" t="str">
        <f>'1 Adult Part'!$A$2</f>
        <v>FY20 QUARTER ENDING SEPTEMBER 30, 2019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6"/>
      <c r="O2" s="110"/>
    </row>
    <row r="3" spans="1:15" s="32" customFormat="1" ht="19.5" customHeight="1" thickBot="1">
      <c r="A3" s="294" t="s">
        <v>37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6"/>
      <c r="O3" s="110"/>
    </row>
    <row r="4" spans="1:14" ht="15">
      <c r="A4" s="297" t="s">
        <v>78</v>
      </c>
      <c r="B4" s="292" t="s">
        <v>51</v>
      </c>
      <c r="C4" s="292"/>
      <c r="D4" s="293"/>
      <c r="E4" s="291" t="s">
        <v>52</v>
      </c>
      <c r="F4" s="292"/>
      <c r="G4" s="293"/>
      <c r="H4" s="111" t="s">
        <v>10</v>
      </c>
      <c r="I4" s="289" t="s">
        <v>53</v>
      </c>
      <c r="J4" s="290"/>
      <c r="K4" s="289" t="s">
        <v>54</v>
      </c>
      <c r="L4" s="290"/>
      <c r="M4" s="291" t="s">
        <v>55</v>
      </c>
      <c r="N4" s="293"/>
    </row>
    <row r="5" spans="1:14" ht="34.5" customHeight="1" thickBot="1">
      <c r="A5" s="298"/>
      <c r="B5" s="112" t="s">
        <v>0</v>
      </c>
      <c r="C5" s="112" t="s">
        <v>1</v>
      </c>
      <c r="D5" s="113" t="s">
        <v>57</v>
      </c>
      <c r="E5" s="112" t="s">
        <v>0</v>
      </c>
      <c r="F5" s="114" t="s">
        <v>1</v>
      </c>
      <c r="G5" s="113" t="s">
        <v>57</v>
      </c>
      <c r="H5" s="115" t="s">
        <v>1</v>
      </c>
      <c r="I5" s="116" t="s">
        <v>0</v>
      </c>
      <c r="J5" s="115" t="s">
        <v>1</v>
      </c>
      <c r="K5" s="116" t="s">
        <v>0</v>
      </c>
      <c r="L5" s="115" t="s">
        <v>1</v>
      </c>
      <c r="M5" s="112" t="s">
        <v>0</v>
      </c>
      <c r="N5" s="117" t="s">
        <v>1</v>
      </c>
    </row>
    <row r="6" spans="1:15" s="126" customFormat="1" ht="21.75" customHeight="1">
      <c r="A6" s="56" t="s">
        <v>26</v>
      </c>
      <c r="B6" s="46">
        <v>28</v>
      </c>
      <c r="C6" s="118">
        <v>5</v>
      </c>
      <c r="D6" s="59">
        <f aca="true" t="shared" si="0" ref="D6:D22">C6/B6</f>
        <v>0.17857142857142858</v>
      </c>
      <c r="E6" s="44">
        <v>21</v>
      </c>
      <c r="F6" s="119">
        <v>2</v>
      </c>
      <c r="G6" s="59">
        <f aca="true" t="shared" si="1" ref="G6:G22">F6/E6</f>
        <v>0.09523809523809523</v>
      </c>
      <c r="H6" s="119">
        <v>0</v>
      </c>
      <c r="I6" s="120">
        <f aca="true" t="shared" si="2" ref="I6:I22">+E6/B6</f>
        <v>0.75</v>
      </c>
      <c r="J6" s="59">
        <f aca="true" t="shared" si="3" ref="J6:J22">(F6/(C6-H6))</f>
        <v>0.4</v>
      </c>
      <c r="K6" s="121">
        <v>14.5</v>
      </c>
      <c r="L6" s="122">
        <v>13.5</v>
      </c>
      <c r="M6" s="123">
        <v>23</v>
      </c>
      <c r="N6" s="124">
        <v>3</v>
      </c>
      <c r="O6" s="125"/>
    </row>
    <row r="7" spans="1:15" s="126" customFormat="1" ht="21.75" customHeight="1">
      <c r="A7" s="56" t="s">
        <v>5</v>
      </c>
      <c r="B7" s="46">
        <v>140</v>
      </c>
      <c r="C7" s="118">
        <v>13</v>
      </c>
      <c r="D7" s="127">
        <f t="shared" si="0"/>
        <v>0.09285714285714286</v>
      </c>
      <c r="E7" s="60">
        <v>105</v>
      </c>
      <c r="F7" s="119">
        <v>6</v>
      </c>
      <c r="G7" s="59">
        <f t="shared" si="1"/>
        <v>0.05714285714285714</v>
      </c>
      <c r="H7" s="119">
        <v>0</v>
      </c>
      <c r="I7" s="120">
        <f t="shared" si="2"/>
        <v>0.75</v>
      </c>
      <c r="J7" s="59">
        <f t="shared" si="3"/>
        <v>0.46153846153846156</v>
      </c>
      <c r="K7" s="121">
        <v>14</v>
      </c>
      <c r="L7" s="122">
        <v>18.187820512820515</v>
      </c>
      <c r="M7" s="128">
        <v>116</v>
      </c>
      <c r="N7" s="124">
        <v>22</v>
      </c>
      <c r="O7" s="125"/>
    </row>
    <row r="8" spans="1:15" s="126" customFormat="1" ht="21.75" customHeight="1">
      <c r="A8" s="40" t="s">
        <v>27</v>
      </c>
      <c r="B8" s="46">
        <v>110</v>
      </c>
      <c r="C8" s="129">
        <v>28</v>
      </c>
      <c r="D8" s="70">
        <f t="shared" si="0"/>
        <v>0.2545454545454545</v>
      </c>
      <c r="E8" s="60">
        <v>91</v>
      </c>
      <c r="F8" s="130">
        <v>17</v>
      </c>
      <c r="G8" s="127">
        <f t="shared" si="1"/>
        <v>0.18681318681318682</v>
      </c>
      <c r="H8" s="131">
        <v>2</v>
      </c>
      <c r="I8" s="132">
        <f t="shared" si="2"/>
        <v>0.8272727272727273</v>
      </c>
      <c r="J8" s="70">
        <f t="shared" si="3"/>
        <v>0.6538461538461539</v>
      </c>
      <c r="K8" s="121">
        <v>13.75</v>
      </c>
      <c r="L8" s="133">
        <v>15.269607843137255</v>
      </c>
      <c r="M8" s="128">
        <v>25</v>
      </c>
      <c r="N8" s="134">
        <v>54</v>
      </c>
      <c r="O8" s="125"/>
    </row>
    <row r="9" spans="1:15" s="126" customFormat="1" ht="21.75" customHeight="1">
      <c r="A9" s="40" t="s">
        <v>8</v>
      </c>
      <c r="B9" s="78">
        <v>62</v>
      </c>
      <c r="C9" s="129">
        <v>13</v>
      </c>
      <c r="D9" s="70">
        <f t="shared" si="0"/>
        <v>0.20967741935483872</v>
      </c>
      <c r="E9" s="77">
        <v>54</v>
      </c>
      <c r="F9" s="130">
        <v>7</v>
      </c>
      <c r="G9" s="70">
        <f t="shared" si="1"/>
        <v>0.12962962962962962</v>
      </c>
      <c r="H9" s="130">
        <v>0</v>
      </c>
      <c r="I9" s="132">
        <f t="shared" si="2"/>
        <v>0.8709677419354839</v>
      </c>
      <c r="J9" s="70">
        <f t="shared" si="3"/>
        <v>0.5384615384615384</v>
      </c>
      <c r="K9" s="135">
        <v>13.59</v>
      </c>
      <c r="L9" s="133">
        <v>29.373076923076923</v>
      </c>
      <c r="M9" s="136">
        <v>18</v>
      </c>
      <c r="N9" s="134">
        <v>21</v>
      </c>
      <c r="O9" s="125"/>
    </row>
    <row r="10" spans="1:15" s="126" customFormat="1" ht="21.75" customHeight="1">
      <c r="A10" s="40" t="s">
        <v>82</v>
      </c>
      <c r="B10" s="46">
        <v>25</v>
      </c>
      <c r="C10" s="129">
        <v>3</v>
      </c>
      <c r="D10" s="70">
        <f t="shared" si="0"/>
        <v>0.12</v>
      </c>
      <c r="E10" s="60">
        <v>21</v>
      </c>
      <c r="F10" s="130">
        <v>2</v>
      </c>
      <c r="G10" s="70">
        <f t="shared" si="1"/>
        <v>0.09523809523809523</v>
      </c>
      <c r="H10" s="130">
        <v>0</v>
      </c>
      <c r="I10" s="132">
        <f t="shared" si="2"/>
        <v>0.84</v>
      </c>
      <c r="J10" s="70">
        <f t="shared" si="3"/>
        <v>0.6666666666666666</v>
      </c>
      <c r="K10" s="121">
        <v>11.43</v>
      </c>
      <c r="L10" s="133">
        <v>14.5</v>
      </c>
      <c r="M10" s="128">
        <v>19</v>
      </c>
      <c r="N10" s="134">
        <v>4</v>
      </c>
      <c r="O10" s="125"/>
    </row>
    <row r="11" spans="1:15" s="126" customFormat="1" ht="21.75" customHeight="1">
      <c r="A11" s="40" t="s">
        <v>22</v>
      </c>
      <c r="B11" s="46">
        <v>60</v>
      </c>
      <c r="C11" s="129">
        <v>10</v>
      </c>
      <c r="D11" s="70">
        <f t="shared" si="0"/>
        <v>0.16666666666666666</v>
      </c>
      <c r="E11" s="60">
        <v>48</v>
      </c>
      <c r="F11" s="130">
        <v>9</v>
      </c>
      <c r="G11" s="137">
        <f t="shared" si="1"/>
        <v>0.1875</v>
      </c>
      <c r="H11" s="138">
        <v>0</v>
      </c>
      <c r="I11" s="132">
        <f t="shared" si="2"/>
        <v>0.8</v>
      </c>
      <c r="J11" s="70">
        <f t="shared" si="3"/>
        <v>0.9</v>
      </c>
      <c r="K11" s="121">
        <v>15.5</v>
      </c>
      <c r="L11" s="133">
        <v>15.85888888888889</v>
      </c>
      <c r="M11" s="128">
        <v>29</v>
      </c>
      <c r="N11" s="134">
        <v>38</v>
      </c>
      <c r="O11" s="125"/>
    </row>
    <row r="12" spans="1:15" s="126" customFormat="1" ht="21.75" customHeight="1">
      <c r="A12" s="40" t="s">
        <v>83</v>
      </c>
      <c r="B12" s="46">
        <v>22</v>
      </c>
      <c r="C12" s="129">
        <v>3</v>
      </c>
      <c r="D12" s="70">
        <f t="shared" si="0"/>
        <v>0.13636363636363635</v>
      </c>
      <c r="E12" s="60">
        <v>18</v>
      </c>
      <c r="F12" s="130">
        <v>3</v>
      </c>
      <c r="G12" s="70">
        <f t="shared" si="1"/>
        <v>0.16666666666666666</v>
      </c>
      <c r="H12" s="130">
        <v>0</v>
      </c>
      <c r="I12" s="132">
        <f t="shared" si="2"/>
        <v>0.8181818181818182</v>
      </c>
      <c r="J12" s="70">
        <f t="shared" si="3"/>
        <v>1</v>
      </c>
      <c r="K12" s="121">
        <v>15</v>
      </c>
      <c r="L12" s="133">
        <v>16.837606837606835</v>
      </c>
      <c r="M12" s="128">
        <v>17</v>
      </c>
      <c r="N12" s="134">
        <v>8</v>
      </c>
      <c r="O12" s="125"/>
    </row>
    <row r="13" spans="1:15" s="126" customFormat="1" ht="21.75" customHeight="1">
      <c r="A13" s="40" t="s">
        <v>67</v>
      </c>
      <c r="B13" s="46">
        <v>29</v>
      </c>
      <c r="C13" s="129">
        <v>7</v>
      </c>
      <c r="D13" s="70">
        <f t="shared" si="0"/>
        <v>0.2413793103448276</v>
      </c>
      <c r="E13" s="60">
        <v>25</v>
      </c>
      <c r="F13" s="130">
        <v>7</v>
      </c>
      <c r="G13" s="127">
        <f t="shared" si="1"/>
        <v>0.28</v>
      </c>
      <c r="H13" s="131">
        <v>0</v>
      </c>
      <c r="I13" s="132">
        <f t="shared" si="2"/>
        <v>0.8620689655172413</v>
      </c>
      <c r="J13" s="70">
        <f t="shared" si="3"/>
        <v>1</v>
      </c>
      <c r="K13" s="121">
        <v>14.3</v>
      </c>
      <c r="L13" s="133">
        <v>17.75612244897959</v>
      </c>
      <c r="M13" s="128">
        <v>11</v>
      </c>
      <c r="N13" s="134">
        <v>15</v>
      </c>
      <c r="O13" s="125"/>
    </row>
    <row r="14" spans="1:15" s="126" customFormat="1" ht="21.75" customHeight="1">
      <c r="A14" s="40" t="s">
        <v>23</v>
      </c>
      <c r="B14" s="46">
        <v>62</v>
      </c>
      <c r="C14" s="129">
        <v>13</v>
      </c>
      <c r="D14" s="70">
        <f t="shared" si="0"/>
        <v>0.20967741935483872</v>
      </c>
      <c r="E14" s="60">
        <v>54</v>
      </c>
      <c r="F14" s="130">
        <v>6</v>
      </c>
      <c r="G14" s="70">
        <f t="shared" si="1"/>
        <v>0.1111111111111111</v>
      </c>
      <c r="H14" s="130">
        <v>0</v>
      </c>
      <c r="I14" s="132">
        <f t="shared" si="2"/>
        <v>0.8709677419354839</v>
      </c>
      <c r="J14" s="70">
        <f t="shared" si="3"/>
        <v>0.46153846153846156</v>
      </c>
      <c r="K14" s="121">
        <v>13</v>
      </c>
      <c r="L14" s="133">
        <v>14.183333333333332</v>
      </c>
      <c r="M14" s="128">
        <v>38</v>
      </c>
      <c r="N14" s="134">
        <v>24</v>
      </c>
      <c r="O14" s="125"/>
    </row>
    <row r="15" spans="1:15" s="126" customFormat="1" ht="21.75" customHeight="1">
      <c r="A15" s="40" t="s">
        <v>28</v>
      </c>
      <c r="B15" s="46">
        <v>167</v>
      </c>
      <c r="C15" s="129">
        <v>40</v>
      </c>
      <c r="D15" s="70">
        <f t="shared" si="0"/>
        <v>0.23952095808383234</v>
      </c>
      <c r="E15" s="60">
        <v>142</v>
      </c>
      <c r="F15" s="130">
        <v>18</v>
      </c>
      <c r="G15" s="70">
        <f t="shared" si="1"/>
        <v>0.1267605633802817</v>
      </c>
      <c r="H15" s="130">
        <v>1</v>
      </c>
      <c r="I15" s="132">
        <f t="shared" si="2"/>
        <v>0.8502994011976048</v>
      </c>
      <c r="J15" s="70">
        <f t="shared" si="3"/>
        <v>0.46153846153846156</v>
      </c>
      <c r="K15" s="121">
        <v>14.25</v>
      </c>
      <c r="L15" s="133">
        <v>14.444444444444443</v>
      </c>
      <c r="M15" s="128">
        <v>147</v>
      </c>
      <c r="N15" s="134">
        <v>83</v>
      </c>
      <c r="O15" s="125"/>
    </row>
    <row r="16" spans="1:15" s="126" customFormat="1" ht="21.75" customHeight="1">
      <c r="A16" s="40" t="s">
        <v>32</v>
      </c>
      <c r="B16" s="46">
        <v>42</v>
      </c>
      <c r="C16" s="129">
        <v>9</v>
      </c>
      <c r="D16" s="70">
        <f t="shared" si="0"/>
        <v>0.21428571428571427</v>
      </c>
      <c r="E16" s="60">
        <v>34</v>
      </c>
      <c r="F16" s="130">
        <v>5</v>
      </c>
      <c r="G16" s="70">
        <f t="shared" si="1"/>
        <v>0.14705882352941177</v>
      </c>
      <c r="H16" s="130">
        <v>0</v>
      </c>
      <c r="I16" s="132">
        <f t="shared" si="2"/>
        <v>0.8095238095238095</v>
      </c>
      <c r="J16" s="70">
        <f t="shared" si="3"/>
        <v>0.5555555555555556</v>
      </c>
      <c r="K16" s="121">
        <v>15</v>
      </c>
      <c r="L16" s="133">
        <v>16.2</v>
      </c>
      <c r="M16" s="128">
        <v>53</v>
      </c>
      <c r="N16" s="134">
        <v>13</v>
      </c>
      <c r="O16" s="125"/>
    </row>
    <row r="17" spans="1:15" s="126" customFormat="1" ht="21.75" customHeight="1">
      <c r="A17" s="40" t="s">
        <v>6</v>
      </c>
      <c r="B17" s="46">
        <v>213</v>
      </c>
      <c r="C17" s="129">
        <v>22</v>
      </c>
      <c r="D17" s="70">
        <f t="shared" si="0"/>
        <v>0.10328638497652583</v>
      </c>
      <c r="E17" s="60">
        <v>183</v>
      </c>
      <c r="F17" s="130">
        <v>9</v>
      </c>
      <c r="G17" s="70">
        <f t="shared" si="1"/>
        <v>0.04918032786885246</v>
      </c>
      <c r="H17" s="130">
        <v>0</v>
      </c>
      <c r="I17" s="132">
        <f t="shared" si="2"/>
        <v>0.8591549295774648</v>
      </c>
      <c r="J17" s="70">
        <f t="shared" si="3"/>
        <v>0.4090909090909091</v>
      </c>
      <c r="K17" s="121">
        <v>16</v>
      </c>
      <c r="L17" s="133">
        <v>16.525555555555556</v>
      </c>
      <c r="M17" s="128">
        <v>63</v>
      </c>
      <c r="N17" s="134">
        <v>7</v>
      </c>
      <c r="O17" s="125"/>
    </row>
    <row r="18" spans="1:15" s="126" customFormat="1" ht="21.75" customHeight="1">
      <c r="A18" s="40" t="s">
        <v>7</v>
      </c>
      <c r="B18" s="46">
        <v>37</v>
      </c>
      <c r="C18" s="129">
        <v>7</v>
      </c>
      <c r="D18" s="70">
        <f t="shared" si="0"/>
        <v>0.1891891891891892</v>
      </c>
      <c r="E18" s="60">
        <v>32</v>
      </c>
      <c r="F18" s="130">
        <v>4</v>
      </c>
      <c r="G18" s="70">
        <f t="shared" si="1"/>
        <v>0.125</v>
      </c>
      <c r="H18" s="130">
        <v>0</v>
      </c>
      <c r="I18" s="132">
        <f t="shared" si="2"/>
        <v>0.8648648648648649</v>
      </c>
      <c r="J18" s="70">
        <f t="shared" si="3"/>
        <v>0.5714285714285714</v>
      </c>
      <c r="K18" s="121">
        <v>17.5</v>
      </c>
      <c r="L18" s="133">
        <v>27.366758241758244</v>
      </c>
      <c r="M18" s="128">
        <v>20</v>
      </c>
      <c r="N18" s="134">
        <v>3</v>
      </c>
      <c r="O18" s="125"/>
    </row>
    <row r="19" spans="1:15" s="126" customFormat="1" ht="21.75" customHeight="1">
      <c r="A19" s="40" t="s">
        <v>84</v>
      </c>
      <c r="B19" s="46">
        <v>11</v>
      </c>
      <c r="C19" s="129">
        <v>1</v>
      </c>
      <c r="D19" s="70">
        <f t="shared" si="0"/>
        <v>0.09090909090909091</v>
      </c>
      <c r="E19" s="60">
        <v>10</v>
      </c>
      <c r="F19" s="130">
        <v>1</v>
      </c>
      <c r="G19" s="59">
        <f t="shared" si="1"/>
        <v>0.1</v>
      </c>
      <c r="H19" s="119">
        <v>0</v>
      </c>
      <c r="I19" s="132">
        <f t="shared" si="2"/>
        <v>0.9090909090909091</v>
      </c>
      <c r="J19" s="70">
        <f t="shared" si="3"/>
        <v>1</v>
      </c>
      <c r="K19" s="121">
        <v>13.5</v>
      </c>
      <c r="L19" s="133">
        <v>12.5</v>
      </c>
      <c r="M19" s="128">
        <v>8</v>
      </c>
      <c r="N19" s="134">
        <v>4</v>
      </c>
      <c r="O19" s="125"/>
    </row>
    <row r="20" spans="1:15" s="126" customFormat="1" ht="21.75" customHeight="1">
      <c r="A20" s="40" t="s">
        <v>29</v>
      </c>
      <c r="B20" s="46">
        <v>50</v>
      </c>
      <c r="C20" s="129">
        <v>7</v>
      </c>
      <c r="D20" s="70">
        <f t="shared" si="0"/>
        <v>0.14</v>
      </c>
      <c r="E20" s="60">
        <v>43</v>
      </c>
      <c r="F20" s="130">
        <v>4</v>
      </c>
      <c r="G20" s="59">
        <f t="shared" si="1"/>
        <v>0.09302325581395349</v>
      </c>
      <c r="H20" s="119">
        <v>0</v>
      </c>
      <c r="I20" s="132">
        <f t="shared" si="2"/>
        <v>0.86</v>
      </c>
      <c r="J20" s="70">
        <f t="shared" si="3"/>
        <v>0.5714285714285714</v>
      </c>
      <c r="K20" s="121">
        <v>13</v>
      </c>
      <c r="L20" s="133">
        <v>15</v>
      </c>
      <c r="M20" s="128">
        <v>72</v>
      </c>
      <c r="N20" s="134">
        <v>23</v>
      </c>
      <c r="O20" s="125"/>
    </row>
    <row r="21" spans="1:15" s="126" customFormat="1" ht="21.75" customHeight="1" thickBot="1">
      <c r="A21" s="82" t="s">
        <v>69</v>
      </c>
      <c r="B21" s="139">
        <v>45</v>
      </c>
      <c r="C21" s="140">
        <v>3</v>
      </c>
      <c r="D21" s="84">
        <f t="shared" si="0"/>
        <v>0.06666666666666667</v>
      </c>
      <c r="E21" s="79">
        <v>32</v>
      </c>
      <c r="F21" s="138">
        <v>3</v>
      </c>
      <c r="G21" s="127">
        <f t="shared" si="1"/>
        <v>0.09375</v>
      </c>
      <c r="H21" s="141">
        <v>0</v>
      </c>
      <c r="I21" s="132">
        <f t="shared" si="2"/>
        <v>0.7111111111111111</v>
      </c>
      <c r="J21" s="137">
        <f t="shared" si="3"/>
        <v>1</v>
      </c>
      <c r="K21" s="121">
        <v>15.89</v>
      </c>
      <c r="L21" s="142">
        <v>13.5</v>
      </c>
      <c r="M21" s="143">
        <v>30</v>
      </c>
      <c r="N21" s="144">
        <v>9</v>
      </c>
      <c r="O21" s="125"/>
    </row>
    <row r="22" spans="1:15" s="126" customFormat="1" ht="21.75" customHeight="1" thickBot="1">
      <c r="A22" s="92" t="s">
        <v>9</v>
      </c>
      <c r="B22" s="145">
        <f>SUM(B6:B21)</f>
        <v>1103</v>
      </c>
      <c r="C22" s="146">
        <f>SUM(C6:C21)</f>
        <v>184</v>
      </c>
      <c r="D22" s="147">
        <f t="shared" si="0"/>
        <v>0.16681776971894832</v>
      </c>
      <c r="E22" s="96">
        <f>SUM(E6:E21)</f>
        <v>913</v>
      </c>
      <c r="F22" s="148">
        <f>SUM(F6:F21)</f>
        <v>103</v>
      </c>
      <c r="G22" s="147">
        <f t="shared" si="1"/>
        <v>0.11281489594742607</v>
      </c>
      <c r="H22" s="148">
        <f>SUM(H6:H21)</f>
        <v>3</v>
      </c>
      <c r="I22" s="149">
        <f t="shared" si="2"/>
        <v>0.827742520398912</v>
      </c>
      <c r="J22" s="147">
        <f t="shared" si="3"/>
        <v>0.569060773480663</v>
      </c>
      <c r="K22" s="150">
        <v>14.56420591456736</v>
      </c>
      <c r="L22" s="151">
        <v>16.943247626160247</v>
      </c>
      <c r="M22" s="152">
        <f>SUM(M6:M21)</f>
        <v>689</v>
      </c>
      <c r="N22" s="153">
        <f>SUM(N6:N21)</f>
        <v>331</v>
      </c>
      <c r="O22" s="125"/>
    </row>
    <row r="23" spans="1:15" s="159" customFormat="1" ht="15">
      <c r="A23" s="154" t="s">
        <v>66</v>
      </c>
      <c r="B23" s="155"/>
      <c r="C23" s="156"/>
      <c r="D23" s="157"/>
      <c r="E23" s="156"/>
      <c r="F23" s="158"/>
      <c r="G23" s="106"/>
      <c r="H23" s="106"/>
      <c r="I23" s="106"/>
      <c r="J23" s="106"/>
      <c r="K23" s="106"/>
      <c r="L23" s="157"/>
      <c r="M23" s="156"/>
      <c r="O23" s="106"/>
    </row>
    <row r="24" spans="1:15" s="159" customFormat="1" ht="15">
      <c r="A24" s="106" t="s">
        <v>65</v>
      </c>
      <c r="B24" s="155"/>
      <c r="C24" s="156"/>
      <c r="D24" s="157"/>
      <c r="E24" s="156"/>
      <c r="F24" s="158"/>
      <c r="G24" s="106"/>
      <c r="H24" s="106"/>
      <c r="I24" s="106"/>
      <c r="J24" s="106"/>
      <c r="K24" s="106"/>
      <c r="L24" s="157"/>
      <c r="M24" s="156"/>
      <c r="N24" s="160"/>
      <c r="O24" s="106"/>
    </row>
    <row r="25" spans="1:17" ht="24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</row>
    <row r="26" spans="1:14" ht="12.75">
      <c r="A26" s="29"/>
      <c r="B26" s="161"/>
      <c r="C26" s="162"/>
      <c r="D26" s="163"/>
      <c r="E26" s="162"/>
      <c r="F26" s="164"/>
      <c r="G26" s="29"/>
      <c r="H26" s="29"/>
      <c r="I26" s="29"/>
      <c r="J26" s="29"/>
      <c r="K26" s="29"/>
      <c r="L26" s="163"/>
      <c r="M26" s="162"/>
      <c r="N26" s="164"/>
    </row>
  </sheetData>
  <sheetProtection/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421875" style="3" customWidth="1"/>
    <col min="2" max="2" width="7.57421875" style="204" customWidth="1"/>
    <col min="3" max="4" width="8.00390625" style="3" customWidth="1"/>
    <col min="5" max="5" width="10.00390625" style="3" customWidth="1"/>
    <col min="6" max="7" width="8.140625" style="3" customWidth="1"/>
    <col min="8" max="8" width="7.00390625" style="3" customWidth="1"/>
    <col min="9" max="10" width="7.57421875" style="3" customWidth="1"/>
    <col min="11" max="11" width="9.57421875" style="3" customWidth="1"/>
    <col min="12" max="15" width="7.7109375" style="3" customWidth="1"/>
    <col min="16" max="17" width="9.140625" style="3" customWidth="1"/>
    <col min="18" max="18" width="8.8515625" style="3" customWidth="1"/>
    <col min="19" max="16384" width="9.140625" style="3" customWidth="1"/>
  </cols>
  <sheetData>
    <row r="1" spans="1:30" s="32" customFormat="1" ht="19.5" customHeight="1">
      <c r="A1" s="272" t="str">
        <f>+'1 Adult Part'!A1:O1</f>
        <v>TAB 6 - WIOA TITLE I PARTICIPANT SUMMARIES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8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s="32" customFormat="1" ht="19.5" customHeight="1">
      <c r="A2" s="275" t="str">
        <f>'1 Adult Part'!$A$2</f>
        <v>FY20 QUARTER ENDING SEPTEMBER 30, 2019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6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s="32" customFormat="1" ht="19.5" customHeight="1" thickBot="1">
      <c r="A3" s="278" t="s">
        <v>36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6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6.5" customHeight="1">
      <c r="A4" s="297" t="s">
        <v>79</v>
      </c>
      <c r="B4" s="289" t="s">
        <v>61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50.25" customHeight="1" thickBot="1">
      <c r="A5" s="298"/>
      <c r="B5" s="169" t="s">
        <v>12</v>
      </c>
      <c r="C5" s="170" t="s">
        <v>62</v>
      </c>
      <c r="D5" s="170" t="s">
        <v>13</v>
      </c>
      <c r="E5" s="170" t="s">
        <v>58</v>
      </c>
      <c r="F5" s="170" t="s">
        <v>59</v>
      </c>
      <c r="G5" s="170" t="s">
        <v>14</v>
      </c>
      <c r="H5" s="171" t="s">
        <v>15</v>
      </c>
      <c r="I5" s="170" t="s">
        <v>81</v>
      </c>
      <c r="J5" s="170" t="s">
        <v>16</v>
      </c>
      <c r="K5" s="170" t="s">
        <v>68</v>
      </c>
      <c r="L5" s="170" t="s">
        <v>17</v>
      </c>
      <c r="M5" s="171" t="s">
        <v>63</v>
      </c>
      <c r="N5" s="170" t="s">
        <v>19</v>
      </c>
      <c r="O5" s="172" t="s">
        <v>20</v>
      </c>
      <c r="P5" s="29"/>
      <c r="Q5" s="29"/>
      <c r="R5" s="173"/>
      <c r="S5" s="173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55" customFormat="1" ht="21.75" customHeight="1">
      <c r="A6" s="40" t="s">
        <v>26</v>
      </c>
      <c r="B6" s="174">
        <v>100</v>
      </c>
      <c r="C6" s="175">
        <v>15.384615384615385</v>
      </c>
      <c r="D6" s="176">
        <v>7.6923076923076925</v>
      </c>
      <c r="E6" s="175">
        <v>23.076923076923077</v>
      </c>
      <c r="F6" s="175">
        <v>0</v>
      </c>
      <c r="G6" s="176">
        <v>7.6923076923076925</v>
      </c>
      <c r="H6" s="175">
        <v>0</v>
      </c>
      <c r="I6" s="176">
        <v>84.61538461538461</v>
      </c>
      <c r="J6" s="175">
        <v>0</v>
      </c>
      <c r="K6" s="176">
        <v>7.6923076923076925</v>
      </c>
      <c r="L6" s="176">
        <v>0</v>
      </c>
      <c r="M6" s="177">
        <v>0</v>
      </c>
      <c r="N6" s="176">
        <v>46.15384615384615</v>
      </c>
      <c r="O6" s="178">
        <v>100</v>
      </c>
      <c r="P6" s="179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</row>
    <row r="7" spans="1:30" s="55" customFormat="1" ht="21.75" customHeight="1">
      <c r="A7" s="56" t="s">
        <v>5</v>
      </c>
      <c r="B7" s="181">
        <v>71.11111111111111</v>
      </c>
      <c r="C7" s="182">
        <v>17.77777777777778</v>
      </c>
      <c r="D7" s="183">
        <v>14.444444444444443</v>
      </c>
      <c r="E7" s="182">
        <v>57.77777777777777</v>
      </c>
      <c r="F7" s="182">
        <v>8.88888888888889</v>
      </c>
      <c r="G7" s="183">
        <v>5.555555555555555</v>
      </c>
      <c r="H7" s="182">
        <v>4.444444444444445</v>
      </c>
      <c r="I7" s="183">
        <v>48.888888888888886</v>
      </c>
      <c r="J7" s="182">
        <v>2.2222222222222223</v>
      </c>
      <c r="K7" s="183">
        <v>47.77777777777777</v>
      </c>
      <c r="L7" s="183">
        <v>1.1111111111111112</v>
      </c>
      <c r="M7" s="184">
        <v>2.2222222222222223</v>
      </c>
      <c r="N7" s="183">
        <v>18.88888888888889</v>
      </c>
      <c r="O7" s="185">
        <v>64.44444444444444</v>
      </c>
      <c r="P7" s="179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</row>
    <row r="8" spans="1:30" s="55" customFormat="1" ht="21.75" customHeight="1">
      <c r="A8" s="40" t="s">
        <v>27</v>
      </c>
      <c r="B8" s="186">
        <v>81.48148148148148</v>
      </c>
      <c r="C8" s="187">
        <v>8.641975308641976</v>
      </c>
      <c r="D8" s="188">
        <v>12.345679012345679</v>
      </c>
      <c r="E8" s="187">
        <v>20.987654320987655</v>
      </c>
      <c r="F8" s="187">
        <v>2.4691358024691357</v>
      </c>
      <c r="G8" s="188">
        <v>9.876543209876543</v>
      </c>
      <c r="H8" s="187">
        <v>8.641975308641976</v>
      </c>
      <c r="I8" s="188">
        <v>95.06172839506172</v>
      </c>
      <c r="J8" s="187">
        <v>0</v>
      </c>
      <c r="K8" s="188">
        <v>32.098765432098766</v>
      </c>
      <c r="L8" s="188">
        <v>1.2345679012345678</v>
      </c>
      <c r="M8" s="189">
        <v>1.2345679012345678</v>
      </c>
      <c r="N8" s="188">
        <v>48.148148148148145</v>
      </c>
      <c r="O8" s="190">
        <v>100</v>
      </c>
      <c r="P8" s="179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</row>
    <row r="9" spans="1:30" s="55" customFormat="1" ht="21.75" customHeight="1">
      <c r="A9" s="40" t="s">
        <v>8</v>
      </c>
      <c r="B9" s="186">
        <v>69.81132075471697</v>
      </c>
      <c r="C9" s="187">
        <v>9.433962264150944</v>
      </c>
      <c r="D9" s="188">
        <v>22.641509433962266</v>
      </c>
      <c r="E9" s="187">
        <v>52.83018867924528</v>
      </c>
      <c r="F9" s="187">
        <v>0</v>
      </c>
      <c r="G9" s="188">
        <v>9.433962264150944</v>
      </c>
      <c r="H9" s="187">
        <v>3.7735849056603774</v>
      </c>
      <c r="I9" s="188">
        <v>83.0188679245283</v>
      </c>
      <c r="J9" s="187">
        <v>1.8867924528301887</v>
      </c>
      <c r="K9" s="188">
        <v>5.660377358490567</v>
      </c>
      <c r="L9" s="188">
        <v>0</v>
      </c>
      <c r="M9" s="189">
        <v>3.7735849056603774</v>
      </c>
      <c r="N9" s="188">
        <v>66.0377358490566</v>
      </c>
      <c r="O9" s="190">
        <v>96.22641509433963</v>
      </c>
      <c r="P9" s="179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</row>
    <row r="10" spans="1:30" s="55" customFormat="1" ht="21.75" customHeight="1">
      <c r="A10" s="40" t="s">
        <v>82</v>
      </c>
      <c r="B10" s="186">
        <v>80.95238095238095</v>
      </c>
      <c r="C10" s="187">
        <v>19.047619047619047</v>
      </c>
      <c r="D10" s="188">
        <v>0</v>
      </c>
      <c r="E10" s="187">
        <v>9.523809523809524</v>
      </c>
      <c r="F10" s="187">
        <v>0</v>
      </c>
      <c r="G10" s="188">
        <v>9.523809523809524</v>
      </c>
      <c r="H10" s="187">
        <v>33.333333333333336</v>
      </c>
      <c r="I10" s="188">
        <v>42.857142857142854</v>
      </c>
      <c r="J10" s="187">
        <v>0</v>
      </c>
      <c r="K10" s="188">
        <v>9.523809523809524</v>
      </c>
      <c r="L10" s="188">
        <v>0</v>
      </c>
      <c r="M10" s="189">
        <v>4.761904761904762</v>
      </c>
      <c r="N10" s="188">
        <v>38.095238095238095</v>
      </c>
      <c r="O10" s="190">
        <v>85.71428571428571</v>
      </c>
      <c r="P10" s="179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</row>
    <row r="11" spans="1:30" s="55" customFormat="1" ht="21.75" customHeight="1">
      <c r="A11" s="40" t="s">
        <v>22</v>
      </c>
      <c r="B11" s="186">
        <v>78.57142857142857</v>
      </c>
      <c r="C11" s="187">
        <v>8.571428571428571</v>
      </c>
      <c r="D11" s="188">
        <v>27.142857142857142</v>
      </c>
      <c r="E11" s="187">
        <v>27.142857142857142</v>
      </c>
      <c r="F11" s="187">
        <v>4.285714285714286</v>
      </c>
      <c r="G11" s="188">
        <v>11.428571428571429</v>
      </c>
      <c r="H11" s="187">
        <v>1.4285714285714286</v>
      </c>
      <c r="I11" s="188">
        <v>51.42857142857143</v>
      </c>
      <c r="J11" s="187">
        <v>1.4285714285714286</v>
      </c>
      <c r="K11" s="188">
        <v>17.142857142857142</v>
      </c>
      <c r="L11" s="188">
        <v>4.285714285714286</v>
      </c>
      <c r="M11" s="189">
        <v>0</v>
      </c>
      <c r="N11" s="188">
        <v>41.42857142857143</v>
      </c>
      <c r="O11" s="190">
        <v>98.57142857142857</v>
      </c>
      <c r="P11" s="179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</row>
    <row r="12" spans="1:30" s="55" customFormat="1" ht="21.75" customHeight="1">
      <c r="A12" s="40" t="s">
        <v>83</v>
      </c>
      <c r="B12" s="186">
        <v>60.8695652173913</v>
      </c>
      <c r="C12" s="187">
        <v>21.73913043478261</v>
      </c>
      <c r="D12" s="188">
        <v>17.391304347826086</v>
      </c>
      <c r="E12" s="187">
        <v>17.391304347826086</v>
      </c>
      <c r="F12" s="187">
        <v>4.3478260869565215</v>
      </c>
      <c r="G12" s="188">
        <v>43.47826086956522</v>
      </c>
      <c r="H12" s="187">
        <v>8.695652173913043</v>
      </c>
      <c r="I12" s="188">
        <v>95.65217391304348</v>
      </c>
      <c r="J12" s="187">
        <v>0</v>
      </c>
      <c r="K12" s="188">
        <v>8.695652173913043</v>
      </c>
      <c r="L12" s="188">
        <v>0</v>
      </c>
      <c r="M12" s="189">
        <v>0</v>
      </c>
      <c r="N12" s="188">
        <v>30.43478260869565</v>
      </c>
      <c r="O12" s="190">
        <v>100</v>
      </c>
      <c r="P12" s="179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</row>
    <row r="13" spans="1:30" s="55" customFormat="1" ht="21.75" customHeight="1">
      <c r="A13" s="40" t="s">
        <v>67</v>
      </c>
      <c r="B13" s="186">
        <v>76</v>
      </c>
      <c r="C13" s="187">
        <v>0</v>
      </c>
      <c r="D13" s="188">
        <v>32</v>
      </c>
      <c r="E13" s="187">
        <v>8</v>
      </c>
      <c r="F13" s="187">
        <v>28</v>
      </c>
      <c r="G13" s="188">
        <v>8</v>
      </c>
      <c r="H13" s="187">
        <v>4</v>
      </c>
      <c r="I13" s="188">
        <v>92</v>
      </c>
      <c r="J13" s="187">
        <v>0</v>
      </c>
      <c r="K13" s="188">
        <v>44</v>
      </c>
      <c r="L13" s="188">
        <v>0</v>
      </c>
      <c r="M13" s="189">
        <v>0</v>
      </c>
      <c r="N13" s="188">
        <v>72</v>
      </c>
      <c r="O13" s="190">
        <v>100</v>
      </c>
      <c r="P13" s="179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</row>
    <row r="14" spans="1:30" s="55" customFormat="1" ht="21.75" customHeight="1">
      <c r="A14" s="40" t="s">
        <v>23</v>
      </c>
      <c r="B14" s="186">
        <v>84.44444444444446</v>
      </c>
      <c r="C14" s="187">
        <v>0</v>
      </c>
      <c r="D14" s="188">
        <v>44.44444444444444</v>
      </c>
      <c r="E14" s="187">
        <v>17.77777777777778</v>
      </c>
      <c r="F14" s="187">
        <v>0</v>
      </c>
      <c r="G14" s="188">
        <v>6.666666666666666</v>
      </c>
      <c r="H14" s="187">
        <v>11.11111111111111</v>
      </c>
      <c r="I14" s="188">
        <v>84.44444444444446</v>
      </c>
      <c r="J14" s="187">
        <v>0</v>
      </c>
      <c r="K14" s="188">
        <v>33.333333333333336</v>
      </c>
      <c r="L14" s="188">
        <v>2.2222222222222223</v>
      </c>
      <c r="M14" s="189">
        <v>0</v>
      </c>
      <c r="N14" s="188">
        <v>60</v>
      </c>
      <c r="O14" s="190">
        <v>91.11111111111111</v>
      </c>
      <c r="P14" s="179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</row>
    <row r="15" spans="1:30" s="55" customFormat="1" ht="21.75" customHeight="1">
      <c r="A15" s="40" t="s">
        <v>28</v>
      </c>
      <c r="B15" s="186">
        <v>71.11111111111111</v>
      </c>
      <c r="C15" s="187">
        <v>7.777777777777779</v>
      </c>
      <c r="D15" s="188">
        <v>58.888888888888886</v>
      </c>
      <c r="E15" s="187">
        <v>16.666666666666668</v>
      </c>
      <c r="F15" s="187">
        <v>2.2222222222222223</v>
      </c>
      <c r="G15" s="188">
        <v>10</v>
      </c>
      <c r="H15" s="187">
        <v>11.11111111111111</v>
      </c>
      <c r="I15" s="188">
        <v>81.11111111111111</v>
      </c>
      <c r="J15" s="187">
        <v>3.8888888888888893</v>
      </c>
      <c r="K15" s="188">
        <v>37.22222222222222</v>
      </c>
      <c r="L15" s="188">
        <v>6.111111111111111</v>
      </c>
      <c r="M15" s="189">
        <v>2.2222222222222223</v>
      </c>
      <c r="N15" s="188">
        <v>37.22222222222222</v>
      </c>
      <c r="O15" s="190">
        <v>95.55555555555554</v>
      </c>
      <c r="P15" s="179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</row>
    <row r="16" spans="1:30" s="55" customFormat="1" ht="21.75" customHeight="1">
      <c r="A16" s="40" t="s">
        <v>32</v>
      </c>
      <c r="B16" s="186">
        <v>62.068965517241374</v>
      </c>
      <c r="C16" s="187">
        <v>10.344827586206897</v>
      </c>
      <c r="D16" s="188">
        <v>68.96551724137932</v>
      </c>
      <c r="E16" s="187">
        <v>13.793103448275863</v>
      </c>
      <c r="F16" s="187">
        <v>0</v>
      </c>
      <c r="G16" s="188">
        <v>3.4482758620689657</v>
      </c>
      <c r="H16" s="187">
        <v>3.4482758620689657</v>
      </c>
      <c r="I16" s="188">
        <v>51.724137931034484</v>
      </c>
      <c r="J16" s="187">
        <v>3.4482758620689657</v>
      </c>
      <c r="K16" s="188">
        <v>37.93103448275862</v>
      </c>
      <c r="L16" s="188">
        <v>0</v>
      </c>
      <c r="M16" s="189">
        <v>3.4482758620689657</v>
      </c>
      <c r="N16" s="188">
        <v>41.37931034482759</v>
      </c>
      <c r="O16" s="190">
        <v>65.51724137931035</v>
      </c>
      <c r="P16" s="179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s="55" customFormat="1" ht="21.75" customHeight="1">
      <c r="A17" s="40" t="s">
        <v>6</v>
      </c>
      <c r="B17" s="186">
        <v>72.94117647058823</v>
      </c>
      <c r="C17" s="187">
        <v>11.764705882352942</v>
      </c>
      <c r="D17" s="188">
        <v>23.529411764705884</v>
      </c>
      <c r="E17" s="187">
        <v>24.705882352941174</v>
      </c>
      <c r="F17" s="187">
        <v>3.5294117647058822</v>
      </c>
      <c r="G17" s="188">
        <v>11.764705882352942</v>
      </c>
      <c r="H17" s="187">
        <v>12.941176470588234</v>
      </c>
      <c r="I17" s="188">
        <v>80</v>
      </c>
      <c r="J17" s="187">
        <v>1.1764705882352942</v>
      </c>
      <c r="K17" s="188">
        <v>23.529411764705884</v>
      </c>
      <c r="L17" s="188">
        <v>0</v>
      </c>
      <c r="M17" s="189">
        <v>1.1764705882352942</v>
      </c>
      <c r="N17" s="188">
        <v>36.470588235294116</v>
      </c>
      <c r="O17" s="190">
        <v>87.05882352941177</v>
      </c>
      <c r="P17" s="179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</row>
    <row r="18" spans="1:30" s="55" customFormat="1" ht="21.75" customHeight="1">
      <c r="A18" s="40" t="s">
        <v>7</v>
      </c>
      <c r="B18" s="186">
        <v>71.42857142857143</v>
      </c>
      <c r="C18" s="187">
        <v>21.428571428571427</v>
      </c>
      <c r="D18" s="188">
        <v>25</v>
      </c>
      <c r="E18" s="187">
        <v>32.14285714285714</v>
      </c>
      <c r="F18" s="187">
        <v>0</v>
      </c>
      <c r="G18" s="188">
        <v>0</v>
      </c>
      <c r="H18" s="187">
        <v>3.5714285714285716</v>
      </c>
      <c r="I18" s="188">
        <v>85.71428571428571</v>
      </c>
      <c r="J18" s="187">
        <v>0</v>
      </c>
      <c r="K18" s="188">
        <v>7.142857142857143</v>
      </c>
      <c r="L18" s="188">
        <v>0</v>
      </c>
      <c r="M18" s="189">
        <v>7.142857142857143</v>
      </c>
      <c r="N18" s="188">
        <v>46.42857142857143</v>
      </c>
      <c r="O18" s="190">
        <v>96.42857142857143</v>
      </c>
      <c r="P18" s="179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</row>
    <row r="19" spans="1:30" s="55" customFormat="1" ht="21.75" customHeight="1">
      <c r="A19" s="40" t="s">
        <v>84</v>
      </c>
      <c r="B19" s="186">
        <v>66.66666666666667</v>
      </c>
      <c r="C19" s="187">
        <v>0</v>
      </c>
      <c r="D19" s="188">
        <v>33.333333333333336</v>
      </c>
      <c r="E19" s="187">
        <v>0</v>
      </c>
      <c r="F19" s="187">
        <v>0</v>
      </c>
      <c r="G19" s="188">
        <v>0</v>
      </c>
      <c r="H19" s="187">
        <v>0</v>
      </c>
      <c r="I19" s="188">
        <v>66.66666666666667</v>
      </c>
      <c r="J19" s="187">
        <v>33.333333333333336</v>
      </c>
      <c r="K19" s="188">
        <v>0</v>
      </c>
      <c r="L19" s="188">
        <v>0</v>
      </c>
      <c r="M19" s="189">
        <v>33.333333333333336</v>
      </c>
      <c r="N19" s="188">
        <v>66.66666666666667</v>
      </c>
      <c r="O19" s="190">
        <v>66.66666666666667</v>
      </c>
      <c r="P19" s="179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</row>
    <row r="20" spans="1:30" s="55" customFormat="1" ht="21.75" customHeight="1">
      <c r="A20" s="40" t="s">
        <v>29</v>
      </c>
      <c r="B20" s="186">
        <v>73.33333333333333</v>
      </c>
      <c r="C20" s="187">
        <v>20</v>
      </c>
      <c r="D20" s="188">
        <v>24.444444444444443</v>
      </c>
      <c r="E20" s="187">
        <v>15.555555555555557</v>
      </c>
      <c r="F20" s="187">
        <v>8.88888888888889</v>
      </c>
      <c r="G20" s="188">
        <v>6.666666666666666</v>
      </c>
      <c r="H20" s="187">
        <v>6.666666666666666</v>
      </c>
      <c r="I20" s="188">
        <v>68.88888888888889</v>
      </c>
      <c r="J20" s="187">
        <v>0</v>
      </c>
      <c r="K20" s="188">
        <v>13.333333333333332</v>
      </c>
      <c r="L20" s="188">
        <v>0</v>
      </c>
      <c r="M20" s="189">
        <v>2.2222222222222223</v>
      </c>
      <c r="N20" s="188">
        <v>37.77777777777778</v>
      </c>
      <c r="O20" s="190">
        <v>86.66666666666666</v>
      </c>
      <c r="P20" s="179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</row>
    <row r="21" spans="1:30" s="55" customFormat="1" ht="21.75" customHeight="1" thickBot="1">
      <c r="A21" s="82" t="s">
        <v>69</v>
      </c>
      <c r="B21" s="191">
        <v>86.20689655172413</v>
      </c>
      <c r="C21" s="192">
        <v>17.24137931034483</v>
      </c>
      <c r="D21" s="193">
        <v>6.8965517241379315</v>
      </c>
      <c r="E21" s="192">
        <v>24.137931034482758</v>
      </c>
      <c r="F21" s="192">
        <v>3.4482758620689657</v>
      </c>
      <c r="G21" s="193">
        <v>20.689655172413794</v>
      </c>
      <c r="H21" s="192">
        <v>10.344827586206897</v>
      </c>
      <c r="I21" s="193">
        <v>65.51724137931035</v>
      </c>
      <c r="J21" s="192">
        <v>0</v>
      </c>
      <c r="K21" s="193">
        <v>34.48275862068966</v>
      </c>
      <c r="L21" s="193">
        <v>0</v>
      </c>
      <c r="M21" s="194">
        <v>6.8965517241379315</v>
      </c>
      <c r="N21" s="193">
        <v>55.17241379310345</v>
      </c>
      <c r="O21" s="195">
        <v>86.20689655172413</v>
      </c>
      <c r="P21" s="179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</row>
    <row r="22" spans="1:30" s="55" customFormat="1" ht="21.75" customHeight="1" thickBot="1">
      <c r="A22" s="92" t="s">
        <v>9</v>
      </c>
      <c r="B22" s="196">
        <v>74.51219512195122</v>
      </c>
      <c r="C22" s="197">
        <v>11.219512195121952</v>
      </c>
      <c r="D22" s="198">
        <v>30.975609756097562</v>
      </c>
      <c r="E22" s="197">
        <v>25.975609756097562</v>
      </c>
      <c r="F22" s="199">
        <v>4.024390243902439</v>
      </c>
      <c r="G22" s="197">
        <v>10</v>
      </c>
      <c r="H22" s="199">
        <v>8.292682926829269</v>
      </c>
      <c r="I22" s="197">
        <v>74.26829268292683</v>
      </c>
      <c r="J22" s="200">
        <v>1.7073170731707317</v>
      </c>
      <c r="K22" s="197">
        <v>28.170731707317074</v>
      </c>
      <c r="L22" s="200">
        <v>2.073170731707317</v>
      </c>
      <c r="M22" s="197">
        <v>2.195121951219512</v>
      </c>
      <c r="N22" s="199">
        <v>41.951219512195124</v>
      </c>
      <c r="O22" s="201">
        <v>89.8780487804878</v>
      </c>
      <c r="P22" s="179"/>
      <c r="Q22" s="180"/>
      <c r="R22" s="202"/>
      <c r="S22" s="203"/>
      <c r="T22" s="203"/>
      <c r="U22" s="203"/>
      <c r="V22" s="203"/>
      <c r="W22" s="203"/>
      <c r="X22" s="180"/>
      <c r="Y22" s="180"/>
      <c r="Z22" s="180"/>
      <c r="AA22" s="180"/>
      <c r="AB22" s="180"/>
      <c r="AC22" s="180"/>
      <c r="AD22" s="180"/>
    </row>
    <row r="23" ht="12.75">
      <c r="A23" s="167"/>
    </row>
  </sheetData>
  <sheetProtection/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421875" style="33" customWidth="1"/>
    <col min="2" max="2" width="7.28125" style="33" customWidth="1"/>
    <col min="3" max="3" width="6.421875" style="33" customWidth="1"/>
    <col min="4" max="4" width="6.28125" style="33" customWidth="1"/>
    <col min="5" max="5" width="7.140625" style="33" customWidth="1"/>
    <col min="6" max="6" width="7.28125" style="33" customWidth="1"/>
    <col min="7" max="7" width="6.421875" style="33" customWidth="1"/>
    <col min="8" max="8" width="6.7109375" style="33" customWidth="1"/>
    <col min="9" max="9" width="6.8515625" style="33" customWidth="1"/>
    <col min="10" max="10" width="6.421875" style="33" customWidth="1"/>
    <col min="11" max="11" width="7.7109375" style="33" customWidth="1"/>
    <col min="12" max="12" width="7.140625" style="33" customWidth="1"/>
    <col min="13" max="13" width="6.7109375" style="33" customWidth="1"/>
    <col min="14" max="14" width="6.00390625" style="33" customWidth="1"/>
    <col min="15" max="15" width="6.7109375" style="33" customWidth="1"/>
    <col min="16" max="16" width="6.00390625" style="39" customWidth="1"/>
    <col min="17" max="17" width="6.421875" style="33" customWidth="1"/>
    <col min="18" max="18" width="7.28125" style="33" customWidth="1"/>
    <col min="19" max="16384" width="9.140625" style="33" customWidth="1"/>
  </cols>
  <sheetData>
    <row r="1" spans="1:18" s="32" customFormat="1" ht="19.5" customHeight="1">
      <c r="A1" s="272" t="s">
        <v>75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4"/>
    </row>
    <row r="2" spans="1:18" s="32" customFormat="1" ht="19.5" customHeight="1">
      <c r="A2" s="275" t="str">
        <f>'1 Adult Part'!A2:R2</f>
        <v>FY20 QUARTER ENDING SEPTEMBER 30, 2019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7"/>
    </row>
    <row r="3" spans="1:18" s="32" customFormat="1" ht="19.5" customHeight="1" thickBot="1">
      <c r="A3" s="278" t="s">
        <v>74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18" s="32" customFormat="1" ht="12.75" customHeight="1">
      <c r="A4" s="264" t="s">
        <v>79</v>
      </c>
      <c r="B4" s="261" t="s">
        <v>44</v>
      </c>
      <c r="C4" s="262"/>
      <c r="D4" s="263"/>
      <c r="E4" s="261" t="s">
        <v>45</v>
      </c>
      <c r="F4" s="262"/>
      <c r="G4" s="263"/>
      <c r="H4" s="261" t="s">
        <v>46</v>
      </c>
      <c r="I4" s="262"/>
      <c r="J4" s="262"/>
      <c r="K4" s="262"/>
      <c r="L4" s="262"/>
      <c r="M4" s="263"/>
      <c r="N4" s="261" t="s">
        <v>47</v>
      </c>
      <c r="O4" s="262"/>
      <c r="P4" s="262"/>
      <c r="Q4" s="262"/>
      <c r="R4" s="263"/>
    </row>
    <row r="5" spans="1:18" ht="12.75" customHeight="1">
      <c r="A5" s="265"/>
      <c r="B5" s="281" t="s">
        <v>50</v>
      </c>
      <c r="C5" s="282"/>
      <c r="D5" s="283"/>
      <c r="E5" s="281" t="s">
        <v>49</v>
      </c>
      <c r="F5" s="282"/>
      <c r="G5" s="283"/>
      <c r="H5" s="281" t="s">
        <v>49</v>
      </c>
      <c r="I5" s="282"/>
      <c r="J5" s="282"/>
      <c r="K5" s="282"/>
      <c r="L5" s="282"/>
      <c r="M5" s="283"/>
      <c r="N5" s="281" t="s">
        <v>48</v>
      </c>
      <c r="O5" s="282"/>
      <c r="P5" s="282"/>
      <c r="Q5" s="282"/>
      <c r="R5" s="283"/>
    </row>
    <row r="6" spans="1:19" ht="50.25" customHeight="1" thickBot="1">
      <c r="A6" s="266"/>
      <c r="B6" s="34" t="s">
        <v>0</v>
      </c>
      <c r="C6" s="35" t="s">
        <v>1</v>
      </c>
      <c r="D6" s="36" t="s">
        <v>11</v>
      </c>
      <c r="E6" s="37" t="s">
        <v>0</v>
      </c>
      <c r="F6" s="38" t="s">
        <v>1</v>
      </c>
      <c r="G6" s="36" t="s">
        <v>11</v>
      </c>
      <c r="H6" s="37" t="s">
        <v>72</v>
      </c>
      <c r="I6" s="38" t="s">
        <v>24</v>
      </c>
      <c r="J6" s="38" t="s">
        <v>11</v>
      </c>
      <c r="K6" s="38" t="s">
        <v>71</v>
      </c>
      <c r="L6" s="38" t="s">
        <v>25</v>
      </c>
      <c r="M6" s="36" t="s">
        <v>11</v>
      </c>
      <c r="N6" s="35" t="s">
        <v>2</v>
      </c>
      <c r="O6" s="38" t="s">
        <v>3</v>
      </c>
      <c r="P6" s="35" t="s">
        <v>73</v>
      </c>
      <c r="Q6" s="35" t="s">
        <v>4</v>
      </c>
      <c r="R6" s="36" t="s">
        <v>64</v>
      </c>
      <c r="S6" s="39"/>
    </row>
    <row r="7" spans="1:19" s="55" customFormat="1" ht="19.5" customHeight="1">
      <c r="A7" s="40" t="s">
        <v>26</v>
      </c>
      <c r="B7" s="41">
        <v>59</v>
      </c>
      <c r="C7" s="42">
        <v>12</v>
      </c>
      <c r="D7" s="205">
        <f>C7/B7</f>
        <v>0.2033898305084746</v>
      </c>
      <c r="E7" s="44">
        <v>45</v>
      </c>
      <c r="F7" s="45">
        <v>4</v>
      </c>
      <c r="G7" s="43">
        <f aca="true" t="shared" si="0" ref="G7:G23">(F7/E7)</f>
        <v>0.08888888888888889</v>
      </c>
      <c r="H7" s="46">
        <v>35</v>
      </c>
      <c r="I7" s="42">
        <v>4</v>
      </c>
      <c r="J7" s="47">
        <f aca="true" t="shared" si="1" ref="J7:J23">(I7/H7)</f>
        <v>0.11428571428571428</v>
      </c>
      <c r="K7" s="242">
        <v>45</v>
      </c>
      <c r="L7" s="48">
        <v>11</v>
      </c>
      <c r="M7" s="49">
        <f>+L7/K7</f>
        <v>0.24444444444444444</v>
      </c>
      <c r="N7" s="50">
        <v>0</v>
      </c>
      <c r="O7" s="51">
        <v>0</v>
      </c>
      <c r="P7" s="48">
        <v>11</v>
      </c>
      <c r="Q7" s="52">
        <v>0</v>
      </c>
      <c r="R7" s="53">
        <v>0</v>
      </c>
      <c r="S7" s="54"/>
    </row>
    <row r="8" spans="1:19" s="55" customFormat="1" ht="19.5" customHeight="1">
      <c r="A8" s="56" t="s">
        <v>5</v>
      </c>
      <c r="B8" s="57">
        <v>227</v>
      </c>
      <c r="C8" s="58">
        <v>69</v>
      </c>
      <c r="D8" s="137">
        <f aca="true" t="shared" si="2" ref="D8:D23">C8/B8</f>
        <v>0.3039647577092511</v>
      </c>
      <c r="E8" s="60">
        <v>135</v>
      </c>
      <c r="F8" s="61">
        <v>25</v>
      </c>
      <c r="G8" s="59">
        <f t="shared" si="0"/>
        <v>0.18518518518518517</v>
      </c>
      <c r="H8" s="46">
        <v>60</v>
      </c>
      <c r="I8" s="58">
        <v>13</v>
      </c>
      <c r="J8" s="62">
        <f t="shared" si="1"/>
        <v>0.21666666666666667</v>
      </c>
      <c r="K8" s="61">
        <v>112</v>
      </c>
      <c r="L8" s="63">
        <v>43</v>
      </c>
      <c r="M8" s="64">
        <f>+L8/K8</f>
        <v>0.38392857142857145</v>
      </c>
      <c r="N8" s="65">
        <v>0</v>
      </c>
      <c r="O8" s="66">
        <v>0</v>
      </c>
      <c r="P8" s="63">
        <v>43</v>
      </c>
      <c r="Q8" s="67">
        <v>0</v>
      </c>
      <c r="R8" s="68">
        <v>0</v>
      </c>
      <c r="S8" s="54"/>
    </row>
    <row r="9" spans="1:19" s="55" customFormat="1" ht="19.5" customHeight="1">
      <c r="A9" s="40" t="s">
        <v>27</v>
      </c>
      <c r="B9" s="57">
        <v>347</v>
      </c>
      <c r="C9" s="69">
        <v>215</v>
      </c>
      <c r="D9" s="70">
        <f t="shared" si="2"/>
        <v>0.6195965417867435</v>
      </c>
      <c r="E9" s="60">
        <v>132</v>
      </c>
      <c r="F9" s="61">
        <v>29</v>
      </c>
      <c r="G9" s="59">
        <f t="shared" si="0"/>
        <v>0.2196969696969697</v>
      </c>
      <c r="H9" s="46">
        <v>35</v>
      </c>
      <c r="I9" s="69">
        <v>30</v>
      </c>
      <c r="J9" s="62">
        <f t="shared" si="1"/>
        <v>0.8571428571428571</v>
      </c>
      <c r="K9" s="61">
        <v>50</v>
      </c>
      <c r="L9" s="63">
        <v>144</v>
      </c>
      <c r="M9" s="64">
        <f aca="true" t="shared" si="3" ref="M9:M21">+L9/K9</f>
        <v>2.88</v>
      </c>
      <c r="N9" s="71">
        <v>23</v>
      </c>
      <c r="O9" s="72">
        <v>3</v>
      </c>
      <c r="P9" s="73">
        <v>120</v>
      </c>
      <c r="Q9" s="74">
        <v>0</v>
      </c>
      <c r="R9" s="75">
        <v>0</v>
      </c>
      <c r="S9" s="54"/>
    </row>
    <row r="10" spans="1:19" s="55" customFormat="1" ht="19.5" customHeight="1">
      <c r="A10" s="40" t="s">
        <v>8</v>
      </c>
      <c r="B10" s="76">
        <v>170</v>
      </c>
      <c r="C10" s="69">
        <v>84</v>
      </c>
      <c r="D10" s="70">
        <f t="shared" si="2"/>
        <v>0.49411764705882355</v>
      </c>
      <c r="E10" s="77">
        <v>96</v>
      </c>
      <c r="F10" s="61">
        <v>31</v>
      </c>
      <c r="G10" s="59">
        <f t="shared" si="0"/>
        <v>0.3229166666666667</v>
      </c>
      <c r="H10" s="78">
        <v>19</v>
      </c>
      <c r="I10" s="69">
        <v>7</v>
      </c>
      <c r="J10" s="62">
        <f>IF(H10&gt;0,I10/H10,0)</f>
        <v>0.3684210526315789</v>
      </c>
      <c r="K10" s="61">
        <v>22</v>
      </c>
      <c r="L10" s="63">
        <v>27</v>
      </c>
      <c r="M10" s="64">
        <f t="shared" si="3"/>
        <v>1.2272727272727273</v>
      </c>
      <c r="N10" s="71">
        <v>5</v>
      </c>
      <c r="O10" s="72">
        <v>12</v>
      </c>
      <c r="P10" s="73">
        <v>15</v>
      </c>
      <c r="Q10" s="74">
        <v>0</v>
      </c>
      <c r="R10" s="75">
        <v>0</v>
      </c>
      <c r="S10" s="54"/>
    </row>
    <row r="11" spans="1:19" s="55" customFormat="1" ht="19.5" customHeight="1">
      <c r="A11" s="40" t="s">
        <v>82</v>
      </c>
      <c r="B11" s="57">
        <v>103</v>
      </c>
      <c r="C11" s="69">
        <v>65</v>
      </c>
      <c r="D11" s="70">
        <f t="shared" si="2"/>
        <v>0.6310679611650486</v>
      </c>
      <c r="E11" s="79">
        <v>50</v>
      </c>
      <c r="F11" s="61">
        <v>18</v>
      </c>
      <c r="G11" s="59">
        <f t="shared" si="0"/>
        <v>0.36</v>
      </c>
      <c r="H11" s="46">
        <v>35</v>
      </c>
      <c r="I11" s="69">
        <v>10</v>
      </c>
      <c r="J11" s="62">
        <f t="shared" si="1"/>
        <v>0.2857142857142857</v>
      </c>
      <c r="K11" s="61">
        <v>54</v>
      </c>
      <c r="L11" s="63">
        <v>23</v>
      </c>
      <c r="M11" s="64">
        <f t="shared" si="3"/>
        <v>0.42592592592592593</v>
      </c>
      <c r="N11" s="71">
        <v>0</v>
      </c>
      <c r="O11" s="72">
        <v>0</v>
      </c>
      <c r="P11" s="73">
        <v>23</v>
      </c>
      <c r="Q11" s="74">
        <v>0</v>
      </c>
      <c r="R11" s="75">
        <v>0</v>
      </c>
      <c r="S11" s="54"/>
    </row>
    <row r="12" spans="1:19" s="55" customFormat="1" ht="19.5" customHeight="1">
      <c r="A12" s="40" t="s">
        <v>22</v>
      </c>
      <c r="B12" s="80">
        <v>275</v>
      </c>
      <c r="C12" s="69">
        <v>147</v>
      </c>
      <c r="D12" s="70">
        <f t="shared" si="2"/>
        <v>0.5345454545454545</v>
      </c>
      <c r="E12" s="81">
        <v>160</v>
      </c>
      <c r="F12" s="61">
        <v>33</v>
      </c>
      <c r="G12" s="59">
        <f t="shared" si="0"/>
        <v>0.20625</v>
      </c>
      <c r="H12" s="46">
        <v>60</v>
      </c>
      <c r="I12" s="69">
        <v>36</v>
      </c>
      <c r="J12" s="62">
        <f t="shared" si="1"/>
        <v>0.6</v>
      </c>
      <c r="K12" s="61">
        <v>86</v>
      </c>
      <c r="L12" s="63">
        <v>122</v>
      </c>
      <c r="M12" s="64">
        <f t="shared" si="3"/>
        <v>1.4186046511627908</v>
      </c>
      <c r="N12" s="71">
        <v>20</v>
      </c>
      <c r="O12" s="72">
        <v>0</v>
      </c>
      <c r="P12" s="73">
        <v>103</v>
      </c>
      <c r="Q12" s="74">
        <v>0</v>
      </c>
      <c r="R12" s="75">
        <v>0</v>
      </c>
      <c r="S12" s="54"/>
    </row>
    <row r="13" spans="1:19" s="55" customFormat="1" ht="19.5" customHeight="1">
      <c r="A13" s="40" t="s">
        <v>83</v>
      </c>
      <c r="B13" s="57">
        <v>60</v>
      </c>
      <c r="C13" s="69">
        <v>33</v>
      </c>
      <c r="D13" s="70">
        <f t="shared" si="2"/>
        <v>0.55</v>
      </c>
      <c r="E13" s="60">
        <v>36</v>
      </c>
      <c r="F13" s="61">
        <v>9</v>
      </c>
      <c r="G13" s="59">
        <f t="shared" si="0"/>
        <v>0.25</v>
      </c>
      <c r="H13" s="46">
        <v>20</v>
      </c>
      <c r="I13" s="69">
        <v>10</v>
      </c>
      <c r="J13" s="62">
        <f t="shared" si="1"/>
        <v>0.5</v>
      </c>
      <c r="K13" s="61">
        <v>33</v>
      </c>
      <c r="L13" s="63">
        <v>25</v>
      </c>
      <c r="M13" s="64">
        <f t="shared" si="3"/>
        <v>0.7575757575757576</v>
      </c>
      <c r="N13" s="71">
        <v>0</v>
      </c>
      <c r="O13" s="72">
        <v>0</v>
      </c>
      <c r="P13" s="73">
        <v>25</v>
      </c>
      <c r="Q13" s="74">
        <v>0</v>
      </c>
      <c r="R13" s="75">
        <v>0</v>
      </c>
      <c r="S13" s="54"/>
    </row>
    <row r="14" spans="1:19" s="55" customFormat="1" ht="19.5" customHeight="1">
      <c r="A14" s="40" t="s">
        <v>67</v>
      </c>
      <c r="B14" s="57">
        <v>137</v>
      </c>
      <c r="C14" s="69">
        <v>78</v>
      </c>
      <c r="D14" s="70">
        <f t="shared" si="2"/>
        <v>0.5693430656934306</v>
      </c>
      <c r="E14" s="60">
        <v>97</v>
      </c>
      <c r="F14" s="61">
        <v>41</v>
      </c>
      <c r="G14" s="59">
        <f t="shared" si="0"/>
        <v>0.422680412371134</v>
      </c>
      <c r="H14" s="46">
        <v>40</v>
      </c>
      <c r="I14" s="69">
        <v>12</v>
      </c>
      <c r="J14" s="62">
        <f t="shared" si="1"/>
        <v>0.3</v>
      </c>
      <c r="K14" s="61">
        <v>43</v>
      </c>
      <c r="L14" s="63">
        <v>42</v>
      </c>
      <c r="M14" s="64">
        <f t="shared" si="3"/>
        <v>0.9767441860465116</v>
      </c>
      <c r="N14" s="71">
        <v>1</v>
      </c>
      <c r="O14" s="72">
        <v>0</v>
      </c>
      <c r="P14" s="73">
        <v>42</v>
      </c>
      <c r="Q14" s="74">
        <v>0</v>
      </c>
      <c r="R14" s="75">
        <v>0</v>
      </c>
      <c r="S14" s="54"/>
    </row>
    <row r="15" spans="1:19" s="55" customFormat="1" ht="19.5" customHeight="1">
      <c r="A15" s="40" t="s">
        <v>23</v>
      </c>
      <c r="B15" s="57">
        <v>154</v>
      </c>
      <c r="C15" s="69">
        <v>70</v>
      </c>
      <c r="D15" s="70">
        <f t="shared" si="2"/>
        <v>0.45454545454545453</v>
      </c>
      <c r="E15" s="60">
        <v>90</v>
      </c>
      <c r="F15" s="61">
        <v>23</v>
      </c>
      <c r="G15" s="59">
        <f t="shared" si="0"/>
        <v>0.25555555555555554</v>
      </c>
      <c r="H15" s="46">
        <v>40</v>
      </c>
      <c r="I15" s="69">
        <v>12</v>
      </c>
      <c r="J15" s="62">
        <f t="shared" si="1"/>
        <v>0.3</v>
      </c>
      <c r="K15" s="61">
        <v>77</v>
      </c>
      <c r="L15" s="63">
        <v>40</v>
      </c>
      <c r="M15" s="64">
        <f t="shared" si="3"/>
        <v>0.5194805194805194</v>
      </c>
      <c r="N15" s="71">
        <v>0</v>
      </c>
      <c r="O15" s="72">
        <v>5</v>
      </c>
      <c r="P15" s="73">
        <v>36</v>
      </c>
      <c r="Q15" s="74">
        <v>0</v>
      </c>
      <c r="R15" s="75">
        <v>0</v>
      </c>
      <c r="S15" s="54"/>
    </row>
    <row r="16" spans="1:19" s="55" customFormat="1" ht="19.5" customHeight="1">
      <c r="A16" s="40" t="s">
        <v>28</v>
      </c>
      <c r="B16" s="57">
        <v>356</v>
      </c>
      <c r="C16" s="69">
        <v>173</v>
      </c>
      <c r="D16" s="70">
        <f t="shared" si="2"/>
        <v>0.4859550561797753</v>
      </c>
      <c r="E16" s="60">
        <v>205</v>
      </c>
      <c r="F16" s="61">
        <v>30</v>
      </c>
      <c r="G16" s="59">
        <f t="shared" si="0"/>
        <v>0.14634146341463414</v>
      </c>
      <c r="H16" s="46">
        <v>99</v>
      </c>
      <c r="I16" s="69">
        <v>33</v>
      </c>
      <c r="J16" s="62">
        <f t="shared" si="1"/>
        <v>0.3333333333333333</v>
      </c>
      <c r="K16" s="61">
        <v>141</v>
      </c>
      <c r="L16" s="63">
        <v>87</v>
      </c>
      <c r="M16" s="64">
        <f t="shared" si="3"/>
        <v>0.6170212765957447</v>
      </c>
      <c r="N16" s="71">
        <v>1</v>
      </c>
      <c r="O16" s="72">
        <v>0</v>
      </c>
      <c r="P16" s="73">
        <v>87</v>
      </c>
      <c r="Q16" s="74">
        <v>1</v>
      </c>
      <c r="R16" s="75">
        <v>0</v>
      </c>
      <c r="S16" s="54"/>
    </row>
    <row r="17" spans="1:19" s="55" customFormat="1" ht="19.5" customHeight="1">
      <c r="A17" s="40" t="s">
        <v>32</v>
      </c>
      <c r="B17" s="57">
        <v>90</v>
      </c>
      <c r="C17" s="69">
        <v>50</v>
      </c>
      <c r="D17" s="70">
        <f t="shared" si="2"/>
        <v>0.5555555555555556</v>
      </c>
      <c r="E17" s="81">
        <v>61</v>
      </c>
      <c r="F17" s="61">
        <v>3</v>
      </c>
      <c r="G17" s="59">
        <f t="shared" si="0"/>
        <v>0.04918032786885246</v>
      </c>
      <c r="H17" s="46">
        <v>51</v>
      </c>
      <c r="I17" s="69">
        <v>3</v>
      </c>
      <c r="J17" s="62">
        <f t="shared" si="1"/>
        <v>0.058823529411764705</v>
      </c>
      <c r="K17" s="61">
        <v>75</v>
      </c>
      <c r="L17" s="63">
        <v>43</v>
      </c>
      <c r="M17" s="64">
        <f t="shared" si="3"/>
        <v>0.5733333333333334</v>
      </c>
      <c r="N17" s="71">
        <v>1</v>
      </c>
      <c r="O17" s="72">
        <v>8</v>
      </c>
      <c r="P17" s="73">
        <v>43</v>
      </c>
      <c r="Q17" s="74">
        <v>0</v>
      </c>
      <c r="R17" s="75">
        <v>0</v>
      </c>
      <c r="S17" s="54"/>
    </row>
    <row r="18" spans="1:19" s="55" customFormat="1" ht="19.5" customHeight="1">
      <c r="A18" s="40" t="s">
        <v>6</v>
      </c>
      <c r="B18" s="57">
        <v>290</v>
      </c>
      <c r="C18" s="69">
        <v>130</v>
      </c>
      <c r="D18" s="70">
        <f t="shared" si="2"/>
        <v>0.4482758620689655</v>
      </c>
      <c r="E18" s="60">
        <v>171</v>
      </c>
      <c r="F18" s="61">
        <v>33</v>
      </c>
      <c r="G18" s="59">
        <f t="shared" si="0"/>
        <v>0.19298245614035087</v>
      </c>
      <c r="H18" s="46">
        <v>46</v>
      </c>
      <c r="I18" s="69">
        <v>18</v>
      </c>
      <c r="J18" s="62">
        <f t="shared" si="1"/>
        <v>0.391304347826087</v>
      </c>
      <c r="K18" s="61">
        <v>72</v>
      </c>
      <c r="L18" s="63">
        <v>89</v>
      </c>
      <c r="M18" s="64">
        <f t="shared" si="3"/>
        <v>1.2361111111111112</v>
      </c>
      <c r="N18" s="71">
        <v>3</v>
      </c>
      <c r="O18" s="72">
        <v>8</v>
      </c>
      <c r="P18" s="73">
        <v>53</v>
      </c>
      <c r="Q18" s="74">
        <v>0</v>
      </c>
      <c r="R18" s="75">
        <v>29</v>
      </c>
      <c r="S18" s="54"/>
    </row>
    <row r="19" spans="1:19" s="55" customFormat="1" ht="19.5" customHeight="1">
      <c r="A19" s="40" t="s">
        <v>7</v>
      </c>
      <c r="B19" s="57">
        <v>385</v>
      </c>
      <c r="C19" s="69">
        <v>187</v>
      </c>
      <c r="D19" s="70">
        <f t="shared" si="2"/>
        <v>0.4857142857142857</v>
      </c>
      <c r="E19" s="60">
        <v>216</v>
      </c>
      <c r="F19" s="61">
        <v>57</v>
      </c>
      <c r="G19" s="59">
        <f t="shared" si="0"/>
        <v>0.2638888888888889</v>
      </c>
      <c r="H19" s="46">
        <v>80</v>
      </c>
      <c r="I19" s="69">
        <v>34</v>
      </c>
      <c r="J19" s="62">
        <f t="shared" si="1"/>
        <v>0.425</v>
      </c>
      <c r="K19" s="61">
        <v>116</v>
      </c>
      <c r="L19" s="63">
        <v>107</v>
      </c>
      <c r="M19" s="64">
        <f t="shared" si="3"/>
        <v>0.9224137931034483</v>
      </c>
      <c r="N19" s="71">
        <v>0</v>
      </c>
      <c r="O19" s="72">
        <v>0</v>
      </c>
      <c r="P19" s="73">
        <v>106</v>
      </c>
      <c r="Q19" s="74">
        <v>1</v>
      </c>
      <c r="R19" s="75">
        <v>2</v>
      </c>
      <c r="S19" s="54"/>
    </row>
    <row r="20" spans="1:19" s="55" customFormat="1" ht="19.5" customHeight="1">
      <c r="A20" s="40" t="s">
        <v>84</v>
      </c>
      <c r="B20" s="57">
        <v>70</v>
      </c>
      <c r="C20" s="69">
        <v>51</v>
      </c>
      <c r="D20" s="70">
        <f t="shared" si="2"/>
        <v>0.7285714285714285</v>
      </c>
      <c r="E20" s="60">
        <v>40</v>
      </c>
      <c r="F20" s="61">
        <v>21</v>
      </c>
      <c r="G20" s="59">
        <f t="shared" si="0"/>
        <v>0.525</v>
      </c>
      <c r="H20" s="46">
        <v>40</v>
      </c>
      <c r="I20" s="69">
        <v>11</v>
      </c>
      <c r="J20" s="62">
        <f t="shared" si="1"/>
        <v>0.275</v>
      </c>
      <c r="K20" s="61">
        <v>70</v>
      </c>
      <c r="L20" s="63">
        <v>37</v>
      </c>
      <c r="M20" s="64">
        <f t="shared" si="3"/>
        <v>0.5285714285714286</v>
      </c>
      <c r="N20" s="71">
        <v>0</v>
      </c>
      <c r="O20" s="72">
        <v>4</v>
      </c>
      <c r="P20" s="73">
        <v>33</v>
      </c>
      <c r="Q20" s="74">
        <v>0</v>
      </c>
      <c r="R20" s="75">
        <v>0</v>
      </c>
      <c r="S20" s="54"/>
    </row>
    <row r="21" spans="1:19" s="55" customFormat="1" ht="19.5" customHeight="1">
      <c r="A21" s="40" t="s">
        <v>29</v>
      </c>
      <c r="B21" s="57">
        <v>122</v>
      </c>
      <c r="C21" s="69">
        <v>108</v>
      </c>
      <c r="D21" s="70">
        <f t="shared" si="2"/>
        <v>0.8852459016393442</v>
      </c>
      <c r="E21" s="60">
        <v>37</v>
      </c>
      <c r="F21" s="61">
        <v>25</v>
      </c>
      <c r="G21" s="59">
        <f t="shared" si="0"/>
        <v>0.6756756756756757</v>
      </c>
      <c r="H21" s="46">
        <v>37</v>
      </c>
      <c r="I21" s="69">
        <v>19</v>
      </c>
      <c r="J21" s="62">
        <f t="shared" si="1"/>
        <v>0.5135135135135135</v>
      </c>
      <c r="K21" s="61">
        <v>122</v>
      </c>
      <c r="L21" s="63">
        <v>98</v>
      </c>
      <c r="M21" s="64">
        <f t="shared" si="3"/>
        <v>0.8032786885245902</v>
      </c>
      <c r="N21" s="71">
        <v>2</v>
      </c>
      <c r="O21" s="72">
        <v>1</v>
      </c>
      <c r="P21" s="73">
        <v>96</v>
      </c>
      <c r="Q21" s="74">
        <v>0</v>
      </c>
      <c r="R21" s="75">
        <v>0</v>
      </c>
      <c r="S21" s="54"/>
    </row>
    <row r="22" spans="1:19" s="55" customFormat="1" ht="19.5" customHeight="1" thickBot="1">
      <c r="A22" s="82" t="s">
        <v>69</v>
      </c>
      <c r="B22" s="57">
        <v>141</v>
      </c>
      <c r="C22" s="83">
        <v>57</v>
      </c>
      <c r="D22" s="127">
        <f t="shared" si="2"/>
        <v>0.40425531914893614</v>
      </c>
      <c r="E22" s="60">
        <v>83</v>
      </c>
      <c r="F22" s="85">
        <v>18</v>
      </c>
      <c r="G22" s="84">
        <f t="shared" si="0"/>
        <v>0.21686746987951808</v>
      </c>
      <c r="H22" s="46">
        <v>66</v>
      </c>
      <c r="I22" s="83">
        <v>14</v>
      </c>
      <c r="J22" s="86">
        <f>IF(H22&gt;0,I22/H22,0)</f>
        <v>0.21212121212121213</v>
      </c>
      <c r="K22" s="85">
        <v>76</v>
      </c>
      <c r="L22" s="87">
        <v>39</v>
      </c>
      <c r="M22" s="64">
        <f>IF(K22&gt;0,L22/K22,0)</f>
        <v>0.5131578947368421</v>
      </c>
      <c r="N22" s="88">
        <v>1</v>
      </c>
      <c r="O22" s="89">
        <v>0</v>
      </c>
      <c r="P22" s="87">
        <v>38</v>
      </c>
      <c r="Q22" s="90">
        <v>0</v>
      </c>
      <c r="R22" s="91">
        <v>0</v>
      </c>
      <c r="S22" s="54"/>
    </row>
    <row r="23" spans="1:19" s="55" customFormat="1" ht="19.5" customHeight="1" thickBot="1">
      <c r="A23" s="92" t="s">
        <v>9</v>
      </c>
      <c r="B23" s="93">
        <f>SUM(B7:B22)</f>
        <v>2986</v>
      </c>
      <c r="C23" s="94">
        <f>SUM(C7:C22)</f>
        <v>1529</v>
      </c>
      <c r="D23" s="147">
        <f t="shared" si="2"/>
        <v>0.5120562625586068</v>
      </c>
      <c r="E23" s="96">
        <f>SUM(E7:E22)</f>
        <v>1654</v>
      </c>
      <c r="F23" s="94">
        <f>SUM(F7:F22)</f>
        <v>400</v>
      </c>
      <c r="G23" s="95">
        <f t="shared" si="0"/>
        <v>0.2418379685610641</v>
      </c>
      <c r="H23" s="97">
        <f>SUM(H7:H22)</f>
        <v>763</v>
      </c>
      <c r="I23" s="94">
        <f>SUM(I7:I22)</f>
        <v>266</v>
      </c>
      <c r="J23" s="98">
        <f t="shared" si="1"/>
        <v>0.3486238532110092</v>
      </c>
      <c r="K23" s="206">
        <f>SUM(K7:K22)</f>
        <v>1194</v>
      </c>
      <c r="L23" s="99">
        <f>SUM(L7:L22)</f>
        <v>977</v>
      </c>
      <c r="M23" s="100">
        <f>+L23/K23</f>
        <v>0.8182579564489112</v>
      </c>
      <c r="N23" s="101">
        <f>SUM(N7:N22)</f>
        <v>57</v>
      </c>
      <c r="O23" s="102">
        <f>SUM(O7:O22)</f>
        <v>41</v>
      </c>
      <c r="P23" s="103">
        <f>SUM(P7:P22)</f>
        <v>874</v>
      </c>
      <c r="Q23" s="103">
        <f>SUM(Q7:Q22)</f>
        <v>2</v>
      </c>
      <c r="R23" s="104">
        <f>SUM(R7:R22)</f>
        <v>31</v>
      </c>
      <c r="S23" s="54"/>
    </row>
    <row r="24" spans="1:18" ht="15">
      <c r="A24" s="269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105"/>
    </row>
    <row r="25" spans="1:18" ht="27.75" customHeight="1">
      <c r="A25" s="267" t="s">
        <v>77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105"/>
    </row>
    <row r="26" spans="1:18" ht="15">
      <c r="A26" s="267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105"/>
    </row>
    <row r="27" spans="1:18" ht="15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105"/>
    </row>
    <row r="28" spans="1:18" ht="9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106"/>
      <c r="R28" s="105"/>
    </row>
    <row r="29" spans="1:18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8"/>
      <c r="Q29" s="105"/>
      <c r="R29" s="105"/>
    </row>
  </sheetData>
  <sheetProtection/>
  <mergeCells count="16"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  <mergeCell ref="A27:Q27"/>
  </mergeCells>
  <printOptions horizontalCentered="1" verticalCentered="1"/>
  <pageMargins left="0.3" right="0.3" top="0.58" bottom="0.29" header="0.12" footer="0.13"/>
  <pageSetup horizontalDpi="600" verticalDpi="600" orientation="landscape" r:id="rId1"/>
  <ignoredErrors>
    <ignoredError sqref="J10 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90" zoomScaleNormal="90" zoomScalePageLayoutView="0" workbookViewId="0" topLeftCell="A1">
      <selection activeCell="A26" sqref="A26"/>
    </sheetView>
  </sheetViews>
  <sheetFormatPr defaultColWidth="9.140625" defaultRowHeight="12.75"/>
  <cols>
    <col min="1" max="1" width="19.28125" style="3" customWidth="1"/>
    <col min="2" max="2" width="8.57421875" style="39" customWidth="1"/>
    <col min="3" max="3" width="8.57421875" style="3" customWidth="1"/>
    <col min="4" max="4" width="6.57421875" style="167" customWidth="1"/>
    <col min="5" max="6" width="8.57421875" style="166" customWidth="1"/>
    <col min="7" max="7" width="6.8515625" style="3" customWidth="1"/>
    <col min="8" max="8" width="10.28125" style="3" customWidth="1"/>
    <col min="9" max="10" width="8.57421875" style="3" customWidth="1"/>
    <col min="11" max="11" width="9.28125" style="3" customWidth="1"/>
    <col min="12" max="12" width="9.28125" style="167" customWidth="1"/>
    <col min="13" max="14" width="8.57421875" style="3" customWidth="1"/>
    <col min="15" max="15" width="7.28125" style="29" customWidth="1"/>
    <col min="16" max="16" width="8.57421875" style="3" customWidth="1"/>
    <col min="17" max="16384" width="9.140625" style="3" customWidth="1"/>
  </cols>
  <sheetData>
    <row r="1" spans="1:15" ht="19.5" customHeight="1">
      <c r="A1" s="272" t="str">
        <f>+'1 Adult Part'!A1:O1</f>
        <v>TAB 6 - WIOA TITLE I PARTICIPANT SUMMARIES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  <c r="O1" s="109"/>
    </row>
    <row r="2" spans="1:15" ht="19.5" customHeight="1">
      <c r="A2" s="275" t="str">
        <f>'1 Adult Part'!$A$2</f>
        <v>FY20 QUARTER ENDING SEPTEMBER 30, 2019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1"/>
      <c r="O2" s="110"/>
    </row>
    <row r="3" spans="1:14" ht="19.5" customHeight="1" thickBot="1">
      <c r="A3" s="278" t="s">
        <v>35</v>
      </c>
      <c r="B3" s="295"/>
      <c r="C3" s="295"/>
      <c r="D3" s="295"/>
      <c r="E3" s="295"/>
      <c r="F3" s="295"/>
      <c r="G3" s="295"/>
      <c r="H3" s="295"/>
      <c r="I3" s="295"/>
      <c r="J3" s="308"/>
      <c r="K3" s="308"/>
      <c r="L3" s="308"/>
      <c r="M3" s="308"/>
      <c r="N3" s="309"/>
    </row>
    <row r="4" spans="1:14" ht="21.75" customHeight="1">
      <c r="A4" s="310" t="s">
        <v>79</v>
      </c>
      <c r="B4" s="292" t="str">
        <f>'2 Adult Exits'!$B$4</f>
        <v>Total Exits</v>
      </c>
      <c r="C4" s="299"/>
      <c r="D4" s="290"/>
      <c r="E4" s="291" t="str">
        <f>'2 Adult Exits'!$E$4</f>
        <v>Entered Employments</v>
      </c>
      <c r="F4" s="292"/>
      <c r="G4" s="293"/>
      <c r="H4" s="207" t="str">
        <f>'2 Adult Exits'!$H$4</f>
        <v>Exclusions</v>
      </c>
      <c r="I4" s="299" t="str">
        <f>'2 Adult Exits'!$I$4</f>
        <v>E.E. Rate at Exit</v>
      </c>
      <c r="J4" s="290"/>
      <c r="K4" s="289" t="str">
        <f>'2 Adult Exits'!$K$4</f>
        <v>Average Wage</v>
      </c>
      <c r="L4" s="290"/>
      <c r="M4" s="306" t="str">
        <f>'2 Adult Exits'!$M$4</f>
        <v>Credentials</v>
      </c>
      <c r="N4" s="307"/>
    </row>
    <row r="5" spans="1:16" ht="35.25" customHeight="1" thickBot="1">
      <c r="A5" s="311"/>
      <c r="B5" s="116" t="s">
        <v>0</v>
      </c>
      <c r="C5" s="116" t="s">
        <v>1</v>
      </c>
      <c r="D5" s="113" t="s">
        <v>56</v>
      </c>
      <c r="E5" s="112" t="s">
        <v>0</v>
      </c>
      <c r="F5" s="112" t="s">
        <v>1</v>
      </c>
      <c r="G5" s="113" t="s">
        <v>56</v>
      </c>
      <c r="H5" s="115" t="s">
        <v>1</v>
      </c>
      <c r="I5" s="116" t="s">
        <v>0</v>
      </c>
      <c r="J5" s="115" t="s">
        <v>1</v>
      </c>
      <c r="K5" s="116" t="s">
        <v>0</v>
      </c>
      <c r="L5" s="115" t="s">
        <v>1</v>
      </c>
      <c r="M5" s="116" t="s">
        <v>0</v>
      </c>
      <c r="N5" s="208" t="s">
        <v>1</v>
      </c>
      <c r="P5" s="209"/>
    </row>
    <row r="6" spans="1:17" s="126" customFormat="1" ht="21.75" customHeight="1">
      <c r="A6" s="56" t="str">
        <f>'1 Adult Part'!A7</f>
        <v>Berkshire</v>
      </c>
      <c r="B6" s="80">
        <v>45</v>
      </c>
      <c r="C6" s="118">
        <v>4</v>
      </c>
      <c r="D6" s="59">
        <f aca="true" t="shared" si="0" ref="D6:D22">C6/B6</f>
        <v>0.08888888888888889</v>
      </c>
      <c r="E6" s="60">
        <v>39</v>
      </c>
      <c r="F6" s="210">
        <v>4</v>
      </c>
      <c r="G6" s="59">
        <f>F6/E6</f>
        <v>0.10256410256410256</v>
      </c>
      <c r="H6" s="211">
        <v>0</v>
      </c>
      <c r="I6" s="212">
        <f aca="true" t="shared" si="1" ref="I6:I22">+E6/B6</f>
        <v>0.8666666666666667</v>
      </c>
      <c r="J6" s="59">
        <f aca="true" t="shared" si="2" ref="J6:J22">(F6/(C6-H6))</f>
        <v>1</v>
      </c>
      <c r="K6" s="121">
        <v>17</v>
      </c>
      <c r="L6" s="122">
        <v>30.21207264957265</v>
      </c>
      <c r="M6" s="41">
        <v>37</v>
      </c>
      <c r="N6" s="213">
        <v>7</v>
      </c>
      <c r="O6" s="125"/>
      <c r="P6" s="214"/>
      <c r="Q6" s="243"/>
    </row>
    <row r="7" spans="1:17" s="126" customFormat="1" ht="21.75" customHeight="1">
      <c r="A7" s="56" t="str">
        <f>'1 Adult Part'!A8</f>
        <v>Boston</v>
      </c>
      <c r="B7" s="80">
        <v>88</v>
      </c>
      <c r="C7" s="118">
        <v>16</v>
      </c>
      <c r="D7" s="127">
        <f t="shared" si="0"/>
        <v>0.18181818181818182</v>
      </c>
      <c r="E7" s="60">
        <v>66</v>
      </c>
      <c r="F7" s="210">
        <v>7</v>
      </c>
      <c r="G7" s="59">
        <f aca="true" t="shared" si="3" ref="G7:G22">F7/E7</f>
        <v>0.10606060606060606</v>
      </c>
      <c r="H7" s="211">
        <v>0</v>
      </c>
      <c r="I7" s="212">
        <f t="shared" si="1"/>
        <v>0.75</v>
      </c>
      <c r="J7" s="59">
        <f t="shared" si="2"/>
        <v>0.4375</v>
      </c>
      <c r="K7" s="121">
        <v>15.5</v>
      </c>
      <c r="L7" s="122">
        <v>22.642857142857142</v>
      </c>
      <c r="M7" s="57">
        <v>103</v>
      </c>
      <c r="N7" s="215">
        <v>20</v>
      </c>
      <c r="O7" s="125"/>
      <c r="P7" s="214"/>
      <c r="Q7" s="243"/>
    </row>
    <row r="8" spans="1:17" s="126" customFormat="1" ht="21.75" customHeight="1">
      <c r="A8" s="40" t="str">
        <f>'1 Adult Part'!A9</f>
        <v>Bristol</v>
      </c>
      <c r="B8" s="80">
        <v>144</v>
      </c>
      <c r="C8" s="129">
        <v>39</v>
      </c>
      <c r="D8" s="70">
        <f t="shared" si="0"/>
        <v>0.2708333333333333</v>
      </c>
      <c r="E8" s="60">
        <v>119</v>
      </c>
      <c r="F8" s="216">
        <v>28</v>
      </c>
      <c r="G8" s="127">
        <f t="shared" si="3"/>
        <v>0.23529411764705882</v>
      </c>
      <c r="H8" s="217">
        <v>1</v>
      </c>
      <c r="I8" s="218">
        <f t="shared" si="1"/>
        <v>0.8263888888888888</v>
      </c>
      <c r="J8" s="70">
        <f t="shared" si="2"/>
        <v>0.7368421052631579</v>
      </c>
      <c r="K8" s="121">
        <v>16.25</v>
      </c>
      <c r="L8" s="122">
        <v>22.084326923076922</v>
      </c>
      <c r="M8" s="57">
        <v>50</v>
      </c>
      <c r="N8" s="219">
        <v>105</v>
      </c>
      <c r="O8" s="125"/>
      <c r="P8" s="214"/>
      <c r="Q8" s="243"/>
    </row>
    <row r="9" spans="1:17" s="126" customFormat="1" ht="21.75" customHeight="1">
      <c r="A9" s="40" t="str">
        <f>'1 Adult Part'!A10</f>
        <v>Brockton</v>
      </c>
      <c r="B9" s="220">
        <v>107</v>
      </c>
      <c r="C9" s="129">
        <v>18</v>
      </c>
      <c r="D9" s="70">
        <f t="shared" si="0"/>
        <v>0.16822429906542055</v>
      </c>
      <c r="E9" s="77">
        <v>92</v>
      </c>
      <c r="F9" s="216">
        <v>8</v>
      </c>
      <c r="G9" s="70">
        <f t="shared" si="3"/>
        <v>0.08695652173913043</v>
      </c>
      <c r="H9" s="221">
        <v>0</v>
      </c>
      <c r="I9" s="218">
        <f t="shared" si="1"/>
        <v>0.8598130841121495</v>
      </c>
      <c r="J9" s="70">
        <f t="shared" si="2"/>
        <v>0.4444444444444444</v>
      </c>
      <c r="K9" s="135">
        <v>17</v>
      </c>
      <c r="L9" s="122">
        <v>21.43875</v>
      </c>
      <c r="M9" s="76">
        <v>18</v>
      </c>
      <c r="N9" s="219">
        <v>15</v>
      </c>
      <c r="O9" s="125"/>
      <c r="P9" s="214"/>
      <c r="Q9" s="244"/>
    </row>
    <row r="10" spans="1:17" s="126" customFormat="1" ht="21.75" customHeight="1">
      <c r="A10" s="40" t="str">
        <f>'1 Adult Part'!A11</f>
        <v>Cape &amp; Islands</v>
      </c>
      <c r="B10" s="80">
        <v>55</v>
      </c>
      <c r="C10" s="129">
        <v>14</v>
      </c>
      <c r="D10" s="70">
        <f t="shared" si="0"/>
        <v>0.2545454545454545</v>
      </c>
      <c r="E10" s="60">
        <v>48</v>
      </c>
      <c r="F10" s="216">
        <v>12</v>
      </c>
      <c r="G10" s="70">
        <f>IF(E10&gt;0,F10/E10,0)</f>
        <v>0.25</v>
      </c>
      <c r="H10" s="221">
        <v>2</v>
      </c>
      <c r="I10" s="218">
        <f t="shared" si="1"/>
        <v>0.8727272727272727</v>
      </c>
      <c r="J10" s="70">
        <f t="shared" si="2"/>
        <v>1</v>
      </c>
      <c r="K10" s="121">
        <v>16.93</v>
      </c>
      <c r="L10" s="122">
        <v>22.195448717948715</v>
      </c>
      <c r="M10" s="57">
        <v>34</v>
      </c>
      <c r="N10" s="219">
        <v>11</v>
      </c>
      <c r="O10" s="125"/>
      <c r="P10" s="214"/>
      <c r="Q10" s="243"/>
    </row>
    <row r="11" spans="1:17" s="126" customFormat="1" ht="21.75" customHeight="1">
      <c r="A11" s="40" t="str">
        <f>'1 Adult Part'!A12</f>
        <v>Central Mass</v>
      </c>
      <c r="B11" s="80">
        <v>196</v>
      </c>
      <c r="C11" s="129">
        <v>46</v>
      </c>
      <c r="D11" s="70">
        <f t="shared" si="0"/>
        <v>0.23469387755102042</v>
      </c>
      <c r="E11" s="60">
        <v>167</v>
      </c>
      <c r="F11" s="216">
        <v>40</v>
      </c>
      <c r="G11" s="137">
        <f t="shared" si="3"/>
        <v>0.23952095808383234</v>
      </c>
      <c r="H11" s="222">
        <v>2</v>
      </c>
      <c r="I11" s="218">
        <f t="shared" si="1"/>
        <v>0.8520408163265306</v>
      </c>
      <c r="J11" s="70">
        <f t="shared" si="2"/>
        <v>0.9090909090909091</v>
      </c>
      <c r="K11" s="121">
        <v>19</v>
      </c>
      <c r="L11" s="122">
        <v>25.78541083916084</v>
      </c>
      <c r="M11" s="57">
        <v>45</v>
      </c>
      <c r="N11" s="219">
        <v>60</v>
      </c>
      <c r="O11" s="125"/>
      <c r="P11" s="214"/>
      <c r="Q11" s="243"/>
    </row>
    <row r="12" spans="1:17" s="126" customFormat="1" ht="21.75" customHeight="1">
      <c r="A12" s="40" t="str">
        <f>'1 Adult Part'!A13</f>
        <v>Franklin Hampshire</v>
      </c>
      <c r="B12" s="80">
        <v>30</v>
      </c>
      <c r="C12" s="129">
        <v>9</v>
      </c>
      <c r="D12" s="70">
        <f t="shared" si="0"/>
        <v>0.3</v>
      </c>
      <c r="E12" s="60">
        <v>25</v>
      </c>
      <c r="F12" s="216">
        <v>7</v>
      </c>
      <c r="G12" s="70">
        <f t="shared" si="3"/>
        <v>0.28</v>
      </c>
      <c r="H12" s="221">
        <v>0</v>
      </c>
      <c r="I12" s="218">
        <f t="shared" si="1"/>
        <v>0.8333333333333334</v>
      </c>
      <c r="J12" s="70">
        <f t="shared" si="2"/>
        <v>0.7777777777777778</v>
      </c>
      <c r="K12" s="121">
        <v>20</v>
      </c>
      <c r="L12" s="122">
        <v>20.160837912087914</v>
      </c>
      <c r="M12" s="57">
        <v>22</v>
      </c>
      <c r="N12" s="219">
        <v>7</v>
      </c>
      <c r="O12" s="125"/>
      <c r="P12" s="214"/>
      <c r="Q12" s="243"/>
    </row>
    <row r="13" spans="1:17" s="126" customFormat="1" ht="21.75" customHeight="1">
      <c r="A13" s="40" t="str">
        <f>'1 Adult Part'!A14</f>
        <v>Greater Lowell</v>
      </c>
      <c r="B13" s="80">
        <v>94</v>
      </c>
      <c r="C13" s="129">
        <v>18</v>
      </c>
      <c r="D13" s="70">
        <f t="shared" si="0"/>
        <v>0.19148936170212766</v>
      </c>
      <c r="E13" s="60">
        <v>81</v>
      </c>
      <c r="F13" s="216">
        <v>18</v>
      </c>
      <c r="G13" s="127">
        <f t="shared" si="3"/>
        <v>0.2222222222222222</v>
      </c>
      <c r="H13" s="217">
        <v>0</v>
      </c>
      <c r="I13" s="218">
        <f t="shared" si="1"/>
        <v>0.8617021276595744</v>
      </c>
      <c r="J13" s="70">
        <f t="shared" si="2"/>
        <v>1</v>
      </c>
      <c r="K13" s="121">
        <v>25.25</v>
      </c>
      <c r="L13" s="122">
        <v>39.96877670940171</v>
      </c>
      <c r="M13" s="57">
        <v>41</v>
      </c>
      <c r="N13" s="219">
        <v>26</v>
      </c>
      <c r="O13" s="125"/>
      <c r="P13" s="214"/>
      <c r="Q13" s="243"/>
    </row>
    <row r="14" spans="1:17" s="126" customFormat="1" ht="21.75" customHeight="1">
      <c r="A14" s="40" t="str">
        <f>'1 Adult Part'!A15</f>
        <v>Greater New Bedford</v>
      </c>
      <c r="B14" s="220">
        <v>80</v>
      </c>
      <c r="C14" s="129">
        <v>15</v>
      </c>
      <c r="D14" s="70">
        <f t="shared" si="0"/>
        <v>0.1875</v>
      </c>
      <c r="E14" s="77">
        <v>69</v>
      </c>
      <c r="F14" s="216">
        <v>9</v>
      </c>
      <c r="G14" s="70">
        <f t="shared" si="3"/>
        <v>0.13043478260869565</v>
      </c>
      <c r="H14" s="221">
        <v>1</v>
      </c>
      <c r="I14" s="218">
        <f t="shared" si="1"/>
        <v>0.8625</v>
      </c>
      <c r="J14" s="70">
        <f t="shared" si="2"/>
        <v>0.6428571428571429</v>
      </c>
      <c r="K14" s="121">
        <v>15</v>
      </c>
      <c r="L14" s="122">
        <v>22.161373348873347</v>
      </c>
      <c r="M14" s="57">
        <v>44</v>
      </c>
      <c r="N14" s="219">
        <v>20</v>
      </c>
      <c r="O14" s="125"/>
      <c r="P14" s="214"/>
      <c r="Q14" s="243"/>
    </row>
    <row r="15" spans="1:17" s="126" customFormat="1" ht="21.75" customHeight="1">
      <c r="A15" s="40" t="str">
        <f>'1 Adult Part'!A16</f>
        <v>Hampden</v>
      </c>
      <c r="B15" s="80">
        <v>202</v>
      </c>
      <c r="C15" s="129">
        <v>55</v>
      </c>
      <c r="D15" s="70">
        <f t="shared" si="0"/>
        <v>0.2722772277227723</v>
      </c>
      <c r="E15" s="60">
        <v>172</v>
      </c>
      <c r="F15" s="216">
        <v>29</v>
      </c>
      <c r="G15" s="70">
        <f t="shared" si="3"/>
        <v>0.1686046511627907</v>
      </c>
      <c r="H15" s="221">
        <v>0</v>
      </c>
      <c r="I15" s="218">
        <f t="shared" si="1"/>
        <v>0.8514851485148515</v>
      </c>
      <c r="J15" s="70">
        <f t="shared" si="2"/>
        <v>0.5272727272727272</v>
      </c>
      <c r="K15" s="121">
        <v>15.85</v>
      </c>
      <c r="L15" s="122">
        <v>18.71004089301503</v>
      </c>
      <c r="M15" s="57">
        <v>80</v>
      </c>
      <c r="N15" s="219">
        <v>46</v>
      </c>
      <c r="O15" s="125"/>
      <c r="P15" s="214"/>
      <c r="Q15" s="243"/>
    </row>
    <row r="16" spans="1:17" s="126" customFormat="1" ht="21.75" customHeight="1">
      <c r="A16" s="40" t="str">
        <f>'1 Adult Part'!A17</f>
        <v>Merrimack Valley</v>
      </c>
      <c r="B16" s="80">
        <v>42</v>
      </c>
      <c r="C16" s="129">
        <v>12</v>
      </c>
      <c r="D16" s="70">
        <f t="shared" si="0"/>
        <v>0.2857142857142857</v>
      </c>
      <c r="E16" s="60">
        <v>34</v>
      </c>
      <c r="F16" s="216">
        <v>8</v>
      </c>
      <c r="G16" s="70">
        <f t="shared" si="3"/>
        <v>0.23529411764705882</v>
      </c>
      <c r="H16" s="221">
        <v>0</v>
      </c>
      <c r="I16" s="218">
        <f t="shared" si="1"/>
        <v>0.8095238095238095</v>
      </c>
      <c r="J16" s="70">
        <f t="shared" si="2"/>
        <v>0.6666666666666666</v>
      </c>
      <c r="K16" s="121">
        <v>15</v>
      </c>
      <c r="L16" s="122">
        <v>19.033653846153847</v>
      </c>
      <c r="M16" s="57">
        <v>53</v>
      </c>
      <c r="N16" s="219">
        <v>32</v>
      </c>
      <c r="O16" s="125"/>
      <c r="P16" s="214"/>
      <c r="Q16" s="243"/>
    </row>
    <row r="17" spans="1:17" s="126" customFormat="1" ht="21.75" customHeight="1">
      <c r="A17" s="40" t="str">
        <f>'1 Adult Part'!A18</f>
        <v>Metro North</v>
      </c>
      <c r="B17" s="80">
        <v>199</v>
      </c>
      <c r="C17" s="129">
        <v>38</v>
      </c>
      <c r="D17" s="70">
        <f t="shared" si="0"/>
        <v>0.19095477386934673</v>
      </c>
      <c r="E17" s="60">
        <v>172</v>
      </c>
      <c r="F17" s="216">
        <v>29</v>
      </c>
      <c r="G17" s="70">
        <f t="shared" si="3"/>
        <v>0.1686046511627907</v>
      </c>
      <c r="H17" s="221">
        <v>0</v>
      </c>
      <c r="I17" s="218">
        <f t="shared" si="1"/>
        <v>0.864321608040201</v>
      </c>
      <c r="J17" s="70">
        <f t="shared" si="2"/>
        <v>0.7631578947368421</v>
      </c>
      <c r="K17" s="121">
        <v>30.11</v>
      </c>
      <c r="L17" s="122">
        <v>29.430320311872027</v>
      </c>
      <c r="M17" s="57">
        <v>60</v>
      </c>
      <c r="N17" s="219">
        <v>50</v>
      </c>
      <c r="O17" s="125"/>
      <c r="P17" s="214"/>
      <c r="Q17" s="243"/>
    </row>
    <row r="18" spans="1:17" s="126" customFormat="1" ht="21.75" customHeight="1">
      <c r="A18" s="40" t="str">
        <f>'1 Adult Part'!A19</f>
        <v>Metro South/West</v>
      </c>
      <c r="B18" s="80">
        <v>240</v>
      </c>
      <c r="C18" s="129">
        <v>43</v>
      </c>
      <c r="D18" s="70">
        <f t="shared" si="0"/>
        <v>0.17916666666666667</v>
      </c>
      <c r="E18" s="60">
        <v>210</v>
      </c>
      <c r="F18" s="216">
        <v>30</v>
      </c>
      <c r="G18" s="70">
        <f t="shared" si="3"/>
        <v>0.14285714285714285</v>
      </c>
      <c r="H18" s="221">
        <v>1</v>
      </c>
      <c r="I18" s="218">
        <f t="shared" si="1"/>
        <v>0.875</v>
      </c>
      <c r="J18" s="70">
        <f t="shared" si="2"/>
        <v>0.7142857142857143</v>
      </c>
      <c r="K18" s="121">
        <v>31.25</v>
      </c>
      <c r="L18" s="122">
        <v>37.68044871794872</v>
      </c>
      <c r="M18" s="57">
        <v>96</v>
      </c>
      <c r="N18" s="219">
        <v>28</v>
      </c>
      <c r="O18" s="125"/>
      <c r="P18" s="214"/>
      <c r="Q18" s="243"/>
    </row>
    <row r="19" spans="1:17" s="126" customFormat="1" ht="21.75" customHeight="1">
      <c r="A19" s="40" t="str">
        <f>'1 Adult Part'!A20</f>
        <v>North Central</v>
      </c>
      <c r="B19" s="80">
        <v>65</v>
      </c>
      <c r="C19" s="129">
        <v>12</v>
      </c>
      <c r="D19" s="70">
        <f t="shared" si="0"/>
        <v>0.18461538461538463</v>
      </c>
      <c r="E19" s="60">
        <v>56</v>
      </c>
      <c r="F19" s="216">
        <v>11</v>
      </c>
      <c r="G19" s="59">
        <f t="shared" si="3"/>
        <v>0.19642857142857142</v>
      </c>
      <c r="H19" s="211">
        <v>1</v>
      </c>
      <c r="I19" s="218">
        <f t="shared" si="1"/>
        <v>0.8615384615384616</v>
      </c>
      <c r="J19" s="70">
        <f t="shared" si="2"/>
        <v>1</v>
      </c>
      <c r="K19" s="121">
        <v>17</v>
      </c>
      <c r="L19" s="122">
        <v>26.744755244755247</v>
      </c>
      <c r="M19" s="57">
        <v>49</v>
      </c>
      <c r="N19" s="219">
        <v>21</v>
      </c>
      <c r="O19" s="125"/>
      <c r="P19" s="214"/>
      <c r="Q19" s="243"/>
    </row>
    <row r="20" spans="1:17" s="126" customFormat="1" ht="21.75" customHeight="1">
      <c r="A20" s="40" t="str">
        <f>'1 Adult Part'!A21</f>
        <v>North Shore</v>
      </c>
      <c r="B20" s="80">
        <v>96</v>
      </c>
      <c r="C20" s="129">
        <v>18</v>
      </c>
      <c r="D20" s="70">
        <f t="shared" si="0"/>
        <v>0.1875</v>
      </c>
      <c r="E20" s="60">
        <v>83</v>
      </c>
      <c r="F20" s="216">
        <v>17</v>
      </c>
      <c r="G20" s="59">
        <f t="shared" si="3"/>
        <v>0.20481927710843373</v>
      </c>
      <c r="H20" s="211">
        <v>0</v>
      </c>
      <c r="I20" s="218">
        <f t="shared" si="1"/>
        <v>0.8645833333333334</v>
      </c>
      <c r="J20" s="70">
        <f t="shared" si="2"/>
        <v>0.9444444444444444</v>
      </c>
      <c r="K20" s="121">
        <v>18</v>
      </c>
      <c r="L20" s="122">
        <v>20.184389140271488</v>
      </c>
      <c r="M20" s="57">
        <v>122</v>
      </c>
      <c r="N20" s="219">
        <v>52</v>
      </c>
      <c r="O20" s="125"/>
      <c r="P20" s="214"/>
      <c r="Q20" s="243"/>
    </row>
    <row r="21" spans="1:17" s="126" customFormat="1" ht="21.75" customHeight="1" thickBot="1">
      <c r="A21" s="82" t="str">
        <f>'1 Adult Part'!A22</f>
        <v>South Shore</v>
      </c>
      <c r="B21" s="223">
        <v>81</v>
      </c>
      <c r="C21" s="140">
        <v>18</v>
      </c>
      <c r="D21" s="84">
        <f t="shared" si="0"/>
        <v>0.2222222222222222</v>
      </c>
      <c r="E21" s="79">
        <v>57</v>
      </c>
      <c r="F21" s="224">
        <v>11</v>
      </c>
      <c r="G21" s="127">
        <f t="shared" si="3"/>
        <v>0.19298245614035087</v>
      </c>
      <c r="H21" s="217">
        <v>0</v>
      </c>
      <c r="I21" s="218">
        <f t="shared" si="1"/>
        <v>0.7037037037037037</v>
      </c>
      <c r="J21" s="137">
        <f t="shared" si="2"/>
        <v>0.6111111111111112</v>
      </c>
      <c r="K21" s="121">
        <v>33.47</v>
      </c>
      <c r="L21" s="142">
        <v>24.396270396270396</v>
      </c>
      <c r="M21" s="225">
        <v>59</v>
      </c>
      <c r="N21" s="226">
        <v>20</v>
      </c>
      <c r="O21" s="125"/>
      <c r="P21" s="214"/>
      <c r="Q21" s="243"/>
    </row>
    <row r="22" spans="1:17" s="126" customFormat="1" ht="21.75" customHeight="1" thickBot="1">
      <c r="A22" s="227" t="s">
        <v>9</v>
      </c>
      <c r="B22" s="228">
        <f>SUM(B6:B21)</f>
        <v>1764</v>
      </c>
      <c r="C22" s="146">
        <f>SUM(C6:C21)</f>
        <v>375</v>
      </c>
      <c r="D22" s="147">
        <f t="shared" si="0"/>
        <v>0.21258503401360543</v>
      </c>
      <c r="E22" s="96">
        <f>SUM(E6:E21)</f>
        <v>1490</v>
      </c>
      <c r="F22" s="229">
        <f>SUM(F6:F21)</f>
        <v>268</v>
      </c>
      <c r="G22" s="147">
        <f t="shared" si="3"/>
        <v>0.17986577181208055</v>
      </c>
      <c r="H22" s="230">
        <f>SUM(H6:H21)</f>
        <v>8</v>
      </c>
      <c r="I22" s="231">
        <f t="shared" si="1"/>
        <v>0.844671201814059</v>
      </c>
      <c r="J22" s="147">
        <f t="shared" si="2"/>
        <v>0.7302452316076294</v>
      </c>
      <c r="K22" s="150">
        <v>21.25238255033557</v>
      </c>
      <c r="L22" s="151">
        <v>26.162076617930165</v>
      </c>
      <c r="M22" s="232">
        <v>913</v>
      </c>
      <c r="N22" s="233">
        <f>SUM(N6:N21)</f>
        <v>520</v>
      </c>
      <c r="O22" s="125"/>
      <c r="P22" s="214"/>
      <c r="Q22" s="245"/>
    </row>
    <row r="23" spans="1:15" ht="18.75" customHeight="1">
      <c r="A23" s="106" t="str">
        <f>'2 Adult Exits'!A23</f>
        <v>Entered Employments include:  unsubsidized employment; military; and apprenticeship.</v>
      </c>
      <c r="B23" s="107"/>
      <c r="C23" s="106"/>
      <c r="D23" s="157"/>
      <c r="E23" s="156"/>
      <c r="F23" s="156"/>
      <c r="G23" s="106"/>
      <c r="H23" s="106"/>
      <c r="I23" s="106"/>
      <c r="J23" s="106"/>
      <c r="K23" s="106"/>
      <c r="L23" s="157"/>
      <c r="M23" s="106"/>
      <c r="N23" s="106"/>
      <c r="O23" s="105"/>
    </row>
    <row r="24" spans="1:15" ht="18" customHeight="1">
      <c r="A24" s="106" t="str">
        <f>'2 Adult Exits'!A24</f>
        <v>   Exclusions: Exiters who leave the program for medical reasons or who are institutionalized are not counted in Entered Employment rate.</v>
      </c>
      <c r="B24" s="107"/>
      <c r="C24" s="106"/>
      <c r="D24" s="157"/>
      <c r="E24" s="156"/>
      <c r="F24" s="156"/>
      <c r="G24" s="106"/>
      <c r="H24" s="106"/>
      <c r="I24" s="106"/>
      <c r="J24" s="106"/>
      <c r="K24" s="106"/>
      <c r="L24" s="157"/>
      <c r="M24" s="106"/>
      <c r="N24" s="106"/>
      <c r="O24" s="105"/>
    </row>
    <row r="25" spans="1:15" ht="17.25" customHeight="1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105"/>
    </row>
    <row r="26" spans="1:14" ht="12.75">
      <c r="A26" s="29"/>
      <c r="B26" s="108"/>
      <c r="C26" s="29"/>
      <c r="D26" s="163"/>
      <c r="E26" s="162"/>
      <c r="F26" s="162"/>
      <c r="G26" s="29"/>
      <c r="H26" s="29"/>
      <c r="I26" s="29"/>
      <c r="J26" s="29"/>
      <c r="K26" s="29"/>
      <c r="L26" s="163"/>
      <c r="M26" s="29"/>
      <c r="N26" s="29"/>
    </row>
    <row r="27" ht="12.75">
      <c r="L27" s="234"/>
    </row>
    <row r="28" spans="11:12" ht="12.75">
      <c r="K28" s="29"/>
      <c r="L28" s="105"/>
    </row>
  </sheetData>
  <sheetProtection/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421875" style="3" customWidth="1"/>
    <col min="2" max="2" width="8.00390625" style="3" customWidth="1"/>
    <col min="3" max="3" width="7.421875" style="3" customWidth="1"/>
    <col min="4" max="4" width="10.140625" style="3" customWidth="1"/>
    <col min="5" max="5" width="9.8515625" style="3" customWidth="1"/>
    <col min="6" max="7" width="9.7109375" style="3" customWidth="1"/>
    <col min="8" max="8" width="7.57421875" style="3" customWidth="1"/>
    <col min="9" max="9" width="9.140625" style="3" customWidth="1"/>
    <col min="10" max="10" width="9.00390625" style="3" customWidth="1"/>
    <col min="11" max="11" width="9.140625" style="3" customWidth="1"/>
    <col min="12" max="12" width="8.7109375" style="3" customWidth="1"/>
    <col min="13" max="13" width="7.7109375" style="3" customWidth="1"/>
    <col min="14" max="14" width="8.57421875" style="3" customWidth="1"/>
    <col min="15" max="16" width="9.140625" style="3" customWidth="1"/>
    <col min="17" max="17" width="8.8515625" style="3" customWidth="1"/>
    <col min="18" max="16384" width="9.140625" style="3" customWidth="1"/>
  </cols>
  <sheetData>
    <row r="1" spans="1:29" s="32" customFormat="1" ht="19.5" customHeight="1">
      <c r="A1" s="272" t="str">
        <f>+'1 Adult Part'!A1:O1</f>
        <v>TAB 6 - WIOA TITLE I PARTICIPANT SUMMARIES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3"/>
      <c r="AC1" s="3"/>
    </row>
    <row r="2" spans="1:29" s="32" customFormat="1" ht="19.5" customHeight="1">
      <c r="A2" s="275" t="str">
        <f>'1 Adult Part'!$A$2</f>
        <v>FY20 QUARTER ENDING SEPTEMBER 30, 2019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01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3"/>
      <c r="AC2" s="3"/>
    </row>
    <row r="3" spans="1:29" s="32" customFormat="1" ht="19.5" customHeight="1" thickBot="1">
      <c r="A3" s="278" t="s">
        <v>34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9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3"/>
      <c r="AC3" s="3"/>
    </row>
    <row r="4" spans="1:27" ht="16.5" customHeight="1">
      <c r="A4" s="235"/>
      <c r="B4" s="312" t="str">
        <f>'3 Adult Characteristics'!$B$4</f>
        <v>Percentage of Total Participants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4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51.75" customHeight="1" thickBot="1">
      <c r="A5" s="236" t="s">
        <v>79</v>
      </c>
      <c r="B5" s="237" t="s">
        <v>12</v>
      </c>
      <c r="C5" s="170" t="s">
        <v>60</v>
      </c>
      <c r="D5" s="170" t="s">
        <v>13</v>
      </c>
      <c r="E5" s="170" t="s">
        <v>58</v>
      </c>
      <c r="F5" s="170" t="s">
        <v>59</v>
      </c>
      <c r="G5" s="170" t="s">
        <v>14</v>
      </c>
      <c r="H5" s="171" t="s">
        <v>15</v>
      </c>
      <c r="I5" s="170" t="s">
        <v>21</v>
      </c>
      <c r="J5" s="170" t="s">
        <v>16</v>
      </c>
      <c r="K5" s="170" t="s">
        <v>68</v>
      </c>
      <c r="L5" s="170" t="s">
        <v>17</v>
      </c>
      <c r="M5" s="38" t="s">
        <v>18</v>
      </c>
      <c r="N5" s="172" t="s">
        <v>19</v>
      </c>
      <c r="O5" s="29"/>
      <c r="P5" s="29"/>
      <c r="Q5" s="173"/>
      <c r="R5" s="173"/>
      <c r="S5" s="29"/>
      <c r="T5" s="29"/>
      <c r="U5" s="29"/>
      <c r="V5" s="29"/>
      <c r="W5" s="29"/>
      <c r="X5" s="29"/>
      <c r="Y5" s="29"/>
      <c r="Z5" s="29"/>
      <c r="AA5" s="29"/>
    </row>
    <row r="6" spans="1:29" s="55" customFormat="1" ht="21.75" customHeight="1">
      <c r="A6" s="40" t="str">
        <f>'1 Adult Part'!A7</f>
        <v>Berkshire</v>
      </c>
      <c r="B6" s="174">
        <v>33.333333333333336</v>
      </c>
      <c r="C6" s="175">
        <v>50</v>
      </c>
      <c r="D6" s="176">
        <v>0</v>
      </c>
      <c r="E6" s="175">
        <v>16.666666666666668</v>
      </c>
      <c r="F6" s="175">
        <v>0</v>
      </c>
      <c r="G6" s="176">
        <v>0</v>
      </c>
      <c r="H6" s="175">
        <v>0</v>
      </c>
      <c r="I6" s="176">
        <v>91.66666666666666</v>
      </c>
      <c r="J6" s="175">
        <v>0</v>
      </c>
      <c r="K6" s="176">
        <v>0</v>
      </c>
      <c r="L6" s="176">
        <v>0</v>
      </c>
      <c r="M6" s="177">
        <v>8.333333333333334</v>
      </c>
      <c r="N6" s="238">
        <v>8.333333333333334</v>
      </c>
      <c r="O6" s="179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3"/>
      <c r="AC6" s="3"/>
    </row>
    <row r="7" spans="1:29" s="55" customFormat="1" ht="21.75" customHeight="1">
      <c r="A7" s="56" t="str">
        <f>'1 Adult Part'!A8</f>
        <v>Boston</v>
      </c>
      <c r="B7" s="181">
        <v>57.97101449275362</v>
      </c>
      <c r="C7" s="182">
        <v>28.98550724637681</v>
      </c>
      <c r="D7" s="183">
        <v>20.289855072463766</v>
      </c>
      <c r="E7" s="182">
        <v>40.57971014492753</v>
      </c>
      <c r="F7" s="182">
        <v>10.144927536231883</v>
      </c>
      <c r="G7" s="183">
        <v>1.4492753623188406</v>
      </c>
      <c r="H7" s="182">
        <v>1.4492753623188406</v>
      </c>
      <c r="I7" s="183">
        <v>97.10144927536231</v>
      </c>
      <c r="J7" s="182">
        <v>0</v>
      </c>
      <c r="K7" s="183">
        <v>53.6231884057971</v>
      </c>
      <c r="L7" s="183">
        <v>2.898550724637681</v>
      </c>
      <c r="M7" s="184">
        <v>0</v>
      </c>
      <c r="N7" s="239">
        <v>20.289855072463766</v>
      </c>
      <c r="O7" s="179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3"/>
      <c r="AC7" s="3"/>
    </row>
    <row r="8" spans="1:29" s="55" customFormat="1" ht="21.75" customHeight="1">
      <c r="A8" s="40" t="str">
        <f>'1 Adult Part'!A9</f>
        <v>Bristol</v>
      </c>
      <c r="B8" s="186">
        <v>48.83720930232558</v>
      </c>
      <c r="C8" s="187">
        <v>47.44186046511628</v>
      </c>
      <c r="D8" s="188">
        <v>5.581395348837209</v>
      </c>
      <c r="E8" s="187">
        <v>7.906976744186046</v>
      </c>
      <c r="F8" s="187">
        <v>4.651162790697674</v>
      </c>
      <c r="G8" s="188">
        <v>1.8604651162790697</v>
      </c>
      <c r="H8" s="187">
        <v>8.837209302325581</v>
      </c>
      <c r="I8" s="188">
        <v>99.53488372093022</v>
      </c>
      <c r="J8" s="187">
        <v>2.325581395348837</v>
      </c>
      <c r="K8" s="188">
        <v>20</v>
      </c>
      <c r="L8" s="188">
        <v>0.46511627906976744</v>
      </c>
      <c r="M8" s="189">
        <v>4.186046511627906</v>
      </c>
      <c r="N8" s="240">
        <v>7.441860465116279</v>
      </c>
      <c r="O8" s="179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3"/>
      <c r="AC8" s="3"/>
    </row>
    <row r="9" spans="1:29" s="55" customFormat="1" ht="21.75" customHeight="1">
      <c r="A9" s="40" t="str">
        <f>'1 Adult Part'!A10</f>
        <v>Brockton</v>
      </c>
      <c r="B9" s="186">
        <v>48.80952380952381</v>
      </c>
      <c r="C9" s="187">
        <v>54.76190476190476</v>
      </c>
      <c r="D9" s="188">
        <v>3.5714285714285716</v>
      </c>
      <c r="E9" s="187">
        <v>35.714285714285715</v>
      </c>
      <c r="F9" s="187">
        <v>2.380952380952381</v>
      </c>
      <c r="G9" s="188">
        <v>1.1904761904761905</v>
      </c>
      <c r="H9" s="187">
        <v>11.904761904761903</v>
      </c>
      <c r="I9" s="188">
        <v>100</v>
      </c>
      <c r="J9" s="187">
        <v>0</v>
      </c>
      <c r="K9" s="188">
        <v>19.047619047619047</v>
      </c>
      <c r="L9" s="188">
        <v>1.1904761904761905</v>
      </c>
      <c r="M9" s="189">
        <v>2.380952380952381</v>
      </c>
      <c r="N9" s="240">
        <v>14.285714285714286</v>
      </c>
      <c r="O9" s="179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3"/>
      <c r="AC9" s="3"/>
    </row>
    <row r="10" spans="1:29" s="55" customFormat="1" ht="21.75" customHeight="1">
      <c r="A10" s="40" t="str">
        <f>'1 Adult Part'!A11</f>
        <v>Cape &amp; Islands</v>
      </c>
      <c r="B10" s="186">
        <v>70.76923076923077</v>
      </c>
      <c r="C10" s="187">
        <v>53.84615384615385</v>
      </c>
      <c r="D10" s="188">
        <v>3.0769230769230766</v>
      </c>
      <c r="E10" s="187">
        <v>6.153846153846153</v>
      </c>
      <c r="F10" s="187">
        <v>0</v>
      </c>
      <c r="G10" s="188">
        <v>3.0769230769230766</v>
      </c>
      <c r="H10" s="187">
        <v>0</v>
      </c>
      <c r="I10" s="188">
        <v>93.84615384615385</v>
      </c>
      <c r="J10" s="187">
        <v>0</v>
      </c>
      <c r="K10" s="188">
        <v>1.5384615384615383</v>
      </c>
      <c r="L10" s="188">
        <v>0</v>
      </c>
      <c r="M10" s="189">
        <v>3.0769230769230766</v>
      </c>
      <c r="N10" s="240">
        <v>12.307692307692307</v>
      </c>
      <c r="O10" s="179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3"/>
      <c r="AC10" s="3"/>
    </row>
    <row r="11" spans="1:29" s="55" customFormat="1" ht="21.75" customHeight="1">
      <c r="A11" s="40" t="str">
        <f>'1 Adult Part'!A12</f>
        <v>Central Mass</v>
      </c>
      <c r="B11" s="186">
        <v>35.374149659863946</v>
      </c>
      <c r="C11" s="187">
        <v>37.414965986394556</v>
      </c>
      <c r="D11" s="188">
        <v>8.16326530612245</v>
      </c>
      <c r="E11" s="187">
        <v>8.843537414965986</v>
      </c>
      <c r="F11" s="187">
        <v>20.408163265306122</v>
      </c>
      <c r="G11" s="188">
        <v>5.442176870748299</v>
      </c>
      <c r="H11" s="187">
        <v>6.122448979591836</v>
      </c>
      <c r="I11" s="188">
        <v>99.31972789115645</v>
      </c>
      <c r="J11" s="187">
        <v>14.965986394557824</v>
      </c>
      <c r="K11" s="188">
        <v>5.442176870748299</v>
      </c>
      <c r="L11" s="188">
        <v>0</v>
      </c>
      <c r="M11" s="189">
        <v>9.523809523809524</v>
      </c>
      <c r="N11" s="240">
        <v>7.482993197278912</v>
      </c>
      <c r="O11" s="179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3"/>
      <c r="AC11" s="3"/>
    </row>
    <row r="12" spans="1:29" s="55" customFormat="1" ht="21.75" customHeight="1">
      <c r="A12" s="40" t="str">
        <f>'1 Adult Part'!A13</f>
        <v>Franklin Hampshire</v>
      </c>
      <c r="B12" s="186">
        <v>43.75</v>
      </c>
      <c r="C12" s="187">
        <v>25</v>
      </c>
      <c r="D12" s="188">
        <v>3.125</v>
      </c>
      <c r="E12" s="187">
        <v>3.125</v>
      </c>
      <c r="F12" s="187">
        <v>0</v>
      </c>
      <c r="G12" s="188">
        <v>18.75</v>
      </c>
      <c r="H12" s="187">
        <v>0</v>
      </c>
      <c r="I12" s="188">
        <v>100</v>
      </c>
      <c r="J12" s="187">
        <v>0</v>
      </c>
      <c r="K12" s="188">
        <v>0</v>
      </c>
      <c r="L12" s="188">
        <v>0</v>
      </c>
      <c r="M12" s="189">
        <v>3.125</v>
      </c>
      <c r="N12" s="240">
        <v>9.375</v>
      </c>
      <c r="O12" s="179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3"/>
      <c r="AC12" s="3"/>
    </row>
    <row r="13" spans="1:29" s="55" customFormat="1" ht="21.75" customHeight="1">
      <c r="A13" s="40" t="str">
        <f>'1 Adult Part'!A14</f>
        <v>Greater Lowell</v>
      </c>
      <c r="B13" s="186">
        <v>53.84615384615385</v>
      </c>
      <c r="C13" s="187">
        <v>33.333333333333336</v>
      </c>
      <c r="D13" s="188">
        <v>8.974358974358974</v>
      </c>
      <c r="E13" s="187">
        <v>5.128205128205128</v>
      </c>
      <c r="F13" s="187">
        <v>32.05128205128205</v>
      </c>
      <c r="G13" s="188">
        <v>0</v>
      </c>
      <c r="H13" s="187">
        <v>7.6923076923076925</v>
      </c>
      <c r="I13" s="188">
        <v>96.15384615384615</v>
      </c>
      <c r="J13" s="187">
        <v>0</v>
      </c>
      <c r="K13" s="188">
        <v>37.179487179487175</v>
      </c>
      <c r="L13" s="188">
        <v>0</v>
      </c>
      <c r="M13" s="189">
        <v>1.282051282051282</v>
      </c>
      <c r="N13" s="240">
        <v>10.256410256410255</v>
      </c>
      <c r="O13" s="179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3"/>
      <c r="AC13" s="3"/>
    </row>
    <row r="14" spans="1:29" s="55" customFormat="1" ht="21.75" customHeight="1">
      <c r="A14" s="40" t="str">
        <f>'1 Adult Part'!A15</f>
        <v>Greater New Bedford</v>
      </c>
      <c r="B14" s="186">
        <v>50</v>
      </c>
      <c r="C14" s="187">
        <v>30</v>
      </c>
      <c r="D14" s="188">
        <v>14.285714285714286</v>
      </c>
      <c r="E14" s="187">
        <v>5.714285714285714</v>
      </c>
      <c r="F14" s="187">
        <v>4.285714285714286</v>
      </c>
      <c r="G14" s="188">
        <v>1.4285714285714286</v>
      </c>
      <c r="H14" s="187">
        <v>18.57142857142857</v>
      </c>
      <c r="I14" s="188">
        <v>97.14285714285714</v>
      </c>
      <c r="J14" s="187">
        <v>1.4285714285714286</v>
      </c>
      <c r="K14" s="188">
        <v>40</v>
      </c>
      <c r="L14" s="188">
        <v>1.4285714285714286</v>
      </c>
      <c r="M14" s="189">
        <v>10</v>
      </c>
      <c r="N14" s="240">
        <v>22.857142857142858</v>
      </c>
      <c r="O14" s="179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3"/>
      <c r="AC14" s="3"/>
    </row>
    <row r="15" spans="1:29" s="55" customFormat="1" ht="21.75" customHeight="1">
      <c r="A15" s="40" t="str">
        <f>'1 Adult Part'!A16</f>
        <v>Hampden</v>
      </c>
      <c r="B15" s="186">
        <v>52.631578947368425</v>
      </c>
      <c r="C15" s="187">
        <v>24.561403508771928</v>
      </c>
      <c r="D15" s="188">
        <v>28.65497076023392</v>
      </c>
      <c r="E15" s="187">
        <v>19.29824561403509</v>
      </c>
      <c r="F15" s="187">
        <v>2.3391812865497075</v>
      </c>
      <c r="G15" s="188">
        <v>5.263157894736842</v>
      </c>
      <c r="H15" s="187">
        <v>2.3391812865497075</v>
      </c>
      <c r="I15" s="188">
        <v>97.6608187134503</v>
      </c>
      <c r="J15" s="187">
        <v>1.1695906432748537</v>
      </c>
      <c r="K15" s="188">
        <v>28.65497076023392</v>
      </c>
      <c r="L15" s="188">
        <v>4.093567251461988</v>
      </c>
      <c r="M15" s="189">
        <v>5.847953216374269</v>
      </c>
      <c r="N15" s="240">
        <v>17.54385964912281</v>
      </c>
      <c r="O15" s="179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3"/>
      <c r="AC15" s="3"/>
    </row>
    <row r="16" spans="1:29" s="55" customFormat="1" ht="21.75" customHeight="1">
      <c r="A16" s="40" t="str">
        <f>'1 Adult Part'!A17</f>
        <v>Merrimack Valley</v>
      </c>
      <c r="B16" s="186">
        <v>46</v>
      </c>
      <c r="C16" s="187">
        <v>46</v>
      </c>
      <c r="D16" s="188">
        <v>38</v>
      </c>
      <c r="E16" s="187">
        <v>8</v>
      </c>
      <c r="F16" s="187">
        <v>6</v>
      </c>
      <c r="G16" s="188">
        <v>2</v>
      </c>
      <c r="H16" s="187">
        <v>6</v>
      </c>
      <c r="I16" s="188">
        <v>100</v>
      </c>
      <c r="J16" s="187">
        <v>14</v>
      </c>
      <c r="K16" s="188">
        <v>14</v>
      </c>
      <c r="L16" s="188">
        <v>0</v>
      </c>
      <c r="M16" s="189">
        <v>2</v>
      </c>
      <c r="N16" s="240">
        <v>12</v>
      </c>
      <c r="O16" s="179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3"/>
      <c r="AC16" s="3"/>
    </row>
    <row r="17" spans="1:29" s="55" customFormat="1" ht="21.75" customHeight="1">
      <c r="A17" s="40" t="str">
        <f>'1 Adult Part'!A18</f>
        <v>Metro North</v>
      </c>
      <c r="B17" s="186">
        <v>54.26356589147287</v>
      </c>
      <c r="C17" s="187">
        <v>55.81395348837209</v>
      </c>
      <c r="D17" s="188">
        <v>15.503875968992247</v>
      </c>
      <c r="E17" s="187">
        <v>14.728682170542635</v>
      </c>
      <c r="F17" s="187">
        <v>15.503875968992247</v>
      </c>
      <c r="G17" s="188">
        <v>0.7751937984496123</v>
      </c>
      <c r="H17" s="187">
        <v>6.201550387596899</v>
      </c>
      <c r="I17" s="188">
        <v>94.57364341085271</v>
      </c>
      <c r="J17" s="187">
        <v>1.5503875968992247</v>
      </c>
      <c r="K17" s="188">
        <v>13.953488372093023</v>
      </c>
      <c r="L17" s="188">
        <v>0</v>
      </c>
      <c r="M17" s="189">
        <v>2.325581395348837</v>
      </c>
      <c r="N17" s="240">
        <v>12.403100775193797</v>
      </c>
      <c r="O17" s="179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3"/>
      <c r="AC17" s="3"/>
    </row>
    <row r="18" spans="1:29" s="55" customFormat="1" ht="21.75" customHeight="1">
      <c r="A18" s="40" t="str">
        <f>'1 Adult Part'!A19</f>
        <v>Metro South/West</v>
      </c>
      <c r="B18" s="186">
        <v>47.8494623655914</v>
      </c>
      <c r="C18" s="187">
        <v>46.774193548387096</v>
      </c>
      <c r="D18" s="188">
        <v>10.21505376344086</v>
      </c>
      <c r="E18" s="187">
        <v>6.451612903225806</v>
      </c>
      <c r="F18" s="187">
        <v>9.13978494623656</v>
      </c>
      <c r="G18" s="188">
        <v>3.763440860215054</v>
      </c>
      <c r="H18" s="187">
        <v>0.5376344086021505</v>
      </c>
      <c r="I18" s="188">
        <v>97.84946236559139</v>
      </c>
      <c r="J18" s="187">
        <v>0.5376344086021505</v>
      </c>
      <c r="K18" s="188">
        <v>2.150537634408602</v>
      </c>
      <c r="L18" s="188">
        <v>0</v>
      </c>
      <c r="M18" s="189">
        <v>3.763440860215054</v>
      </c>
      <c r="N18" s="240">
        <v>11.827956989247312</v>
      </c>
      <c r="O18" s="179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3"/>
      <c r="AC18" s="3"/>
    </row>
    <row r="19" spans="1:29" s="55" customFormat="1" ht="21.75" customHeight="1">
      <c r="A19" s="40" t="str">
        <f>'1 Adult Part'!A20</f>
        <v>North Central</v>
      </c>
      <c r="B19" s="186">
        <v>36</v>
      </c>
      <c r="C19" s="187">
        <v>28</v>
      </c>
      <c r="D19" s="188">
        <v>20</v>
      </c>
      <c r="E19" s="187">
        <v>2</v>
      </c>
      <c r="F19" s="187">
        <v>20</v>
      </c>
      <c r="G19" s="188">
        <v>8</v>
      </c>
      <c r="H19" s="187">
        <v>2</v>
      </c>
      <c r="I19" s="188">
        <v>100</v>
      </c>
      <c r="J19" s="187">
        <v>0</v>
      </c>
      <c r="K19" s="188">
        <v>4</v>
      </c>
      <c r="L19" s="188">
        <v>4</v>
      </c>
      <c r="M19" s="189">
        <v>4</v>
      </c>
      <c r="N19" s="240">
        <v>12</v>
      </c>
      <c r="O19" s="179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3"/>
      <c r="AC19" s="3"/>
    </row>
    <row r="20" spans="1:29" s="55" customFormat="1" ht="21.75" customHeight="1">
      <c r="A20" s="40" t="str">
        <f>'1 Adult Part'!A21</f>
        <v>North Shore</v>
      </c>
      <c r="B20" s="186">
        <v>67.5925925925926</v>
      </c>
      <c r="C20" s="187">
        <v>39.81481481481481</v>
      </c>
      <c r="D20" s="188">
        <v>12.037037037037036</v>
      </c>
      <c r="E20" s="187">
        <v>7.407407407407407</v>
      </c>
      <c r="F20" s="187">
        <v>6.481481481481482</v>
      </c>
      <c r="G20" s="188">
        <v>0.9259259259259259</v>
      </c>
      <c r="H20" s="187">
        <v>2.7777777777777777</v>
      </c>
      <c r="I20" s="188">
        <v>97.22222222222223</v>
      </c>
      <c r="J20" s="187">
        <v>0.9259259259259259</v>
      </c>
      <c r="K20" s="188">
        <v>3.7037037037037037</v>
      </c>
      <c r="L20" s="188">
        <v>0</v>
      </c>
      <c r="M20" s="189">
        <v>3.7037037037037037</v>
      </c>
      <c r="N20" s="240">
        <v>9.25925925925926</v>
      </c>
      <c r="O20" s="179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3"/>
      <c r="AC20" s="3"/>
    </row>
    <row r="21" spans="1:29" s="55" customFormat="1" ht="21.75" customHeight="1" thickBot="1">
      <c r="A21" s="82" t="str">
        <f>'1 Adult Part'!A22</f>
        <v>South Shore</v>
      </c>
      <c r="B21" s="191">
        <v>58.18181818181818</v>
      </c>
      <c r="C21" s="192">
        <v>30.90909090909091</v>
      </c>
      <c r="D21" s="193">
        <v>5.454545454545455</v>
      </c>
      <c r="E21" s="192">
        <v>18.181818181818183</v>
      </c>
      <c r="F21" s="192">
        <v>5.454545454545455</v>
      </c>
      <c r="G21" s="193">
        <v>5.454545454545455</v>
      </c>
      <c r="H21" s="192">
        <v>0</v>
      </c>
      <c r="I21" s="193">
        <v>100</v>
      </c>
      <c r="J21" s="192">
        <v>0</v>
      </c>
      <c r="K21" s="193">
        <v>10.90909090909091</v>
      </c>
      <c r="L21" s="193">
        <v>0</v>
      </c>
      <c r="M21" s="194">
        <v>1.8181818181818181</v>
      </c>
      <c r="N21" s="241">
        <v>14.545454545454545</v>
      </c>
      <c r="O21" s="179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3"/>
      <c r="AC21" s="3"/>
    </row>
    <row r="22" spans="1:29" s="55" customFormat="1" ht="21.75" customHeight="1" thickBot="1">
      <c r="A22" s="92" t="s">
        <v>9</v>
      </c>
      <c r="B22" s="196">
        <v>50.887573964497044</v>
      </c>
      <c r="C22" s="198">
        <v>40.56541748849441</v>
      </c>
      <c r="D22" s="197">
        <v>12.754766600920448</v>
      </c>
      <c r="E22" s="197">
        <v>12.491781722550954</v>
      </c>
      <c r="F22" s="199">
        <v>9.270216962524655</v>
      </c>
      <c r="G22" s="197">
        <v>3.2215647600262987</v>
      </c>
      <c r="H22" s="199">
        <v>5.128205128205128</v>
      </c>
      <c r="I22" s="199">
        <v>97.89612097304405</v>
      </c>
      <c r="J22" s="199">
        <v>2.695595003287311</v>
      </c>
      <c r="K22" s="197">
        <v>16.568047337278106</v>
      </c>
      <c r="L22" s="197">
        <v>0.9204470742932281</v>
      </c>
      <c r="M22" s="200">
        <v>4.273504273504273</v>
      </c>
      <c r="N22" s="241">
        <v>12.294543063773833</v>
      </c>
      <c r="O22" s="179"/>
      <c r="P22" s="180"/>
      <c r="Q22" s="202"/>
      <c r="R22" s="203"/>
      <c r="S22" s="203"/>
      <c r="T22" s="203"/>
      <c r="U22" s="203"/>
      <c r="V22" s="203"/>
      <c r="W22" s="180"/>
      <c r="X22" s="180"/>
      <c r="Y22" s="180"/>
      <c r="Z22" s="180"/>
      <c r="AA22" s="180"/>
      <c r="AB22" s="3"/>
      <c r="AC22" s="3"/>
    </row>
  </sheetData>
  <sheetProtection/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(EOL)</cp:lastModifiedBy>
  <cp:lastPrinted>2018-12-12T13:54:41Z</cp:lastPrinted>
  <dcterms:created xsi:type="dcterms:W3CDTF">2002-10-30T15:58:39Z</dcterms:created>
  <dcterms:modified xsi:type="dcterms:W3CDTF">2019-12-17T19:23:26Z</dcterms:modified>
  <cp:category/>
  <cp:version/>
  <cp:contentType/>
  <cp:contentStatus/>
</cp:coreProperties>
</file>