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935" activeTab="6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<sst xmlns="http://schemas.openxmlformats.org/spreadsheetml/2006/main" count="363" uniqueCount="92">
  <si>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</si>
  <si>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</si>
  <si>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</si>
  <si>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</si>
  <si>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</si>
  <si>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</si>
  <si>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</si>
  <si>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</si>
  <si>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</si>
  <si>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</si>
  <si>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</si>
  <si>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</si>
  <si>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</si>
  <si>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</si>
  <si>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</si>
  <si>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</si>
  <si>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</si>
  <si>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</si>
  <si>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</si>
  <si>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Central Mass</t>
  </si>
  <si>
    <t>Greater Lowell</t>
  </si>
  <si>
    <t>Greater New Bedford</t>
  </si>
  <si>
    <t>Hampden</t>
  </si>
  <si>
    <t>Merrimack Valley</t>
  </si>
  <si>
    <t>Metro North</t>
  </si>
  <si>
    <t>Metro South/West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</si>
  <si>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</si>
  <si>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</si>
  <si>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</si>
  <si>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</si>
  <si>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</si>
  <si>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</si>
  <si>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</si>
  <si>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</si>
  <si>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</si>
  <si>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</si>
  <si>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 xml:space="preserve">  Table 9 - Total Youth</t>
  </si>
  <si>
    <t>Female</t>
  </si>
  <si>
    <t>Math or
Reading
Level &lt; 9.0</t>
  </si>
  <si>
    <t>Asian or
Pacific
Islander</t>
  </si>
  <si>
    <t>South Shore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</si>
  <si>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</si>
  <si>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</si>
  <si>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</si>
  <si>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</si>
  <si>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</si>
  <si>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</si>
  <si>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</si>
  <si>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</si>
  <si>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</si>
  <si>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</si>
  <si>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</si>
  <si>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</si>
  <si>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</si>
  <si>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</si>
  <si>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</si>
  <si>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</si>
  <si>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</si>
  <si>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</si>
  <si>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</si>
  <si>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</si>
  <si>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</si>
  <si>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</si>
  <si>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</si>
  <si>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</si>
  <si>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</si>
  <si>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</si>
  <si>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</si>
  <si>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</si>
  <si>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</si>
  <si>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</si>
  <si>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</si>
  <si>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 xml:space="preserve"> TAB 7 - WIOA TITLE I PARTICIPANT SUMMARY</t>
  </si>
  <si>
    <t>TAB 7 - WIOA TITLE I PARTICIPANT SUMMARY</t>
  </si>
  <si>
    <t>Age
19-21</t>
  </si>
  <si>
    <t>Age
22-24</t>
  </si>
  <si>
    <t>WORKFORCE AREA</t>
  </si>
  <si>
    <t>Hisp
or Latino</t>
  </si>
  <si>
    <t>Limit-
ed Engl</t>
  </si>
  <si>
    <t>Wel-
fare</t>
  </si>
  <si>
    <t>Black or
African</t>
  </si>
  <si>
    <t>Dis-
abled</t>
  </si>
  <si>
    <t>Age
16-18</t>
  </si>
  <si>
    <t>(3)
Finan-
cial Lit</t>
  </si>
  <si>
    <t xml:space="preserve">Compiled by MassHire Department of Career Services </t>
  </si>
  <si>
    <t>Cape &amp; Islands</t>
  </si>
  <si>
    <t>Franklin Hampshire</t>
  </si>
  <si>
    <t>North Central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</si>
  <si>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</si>
  <si>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(2)
ESL/ABE/
GED
Alternative</t>
  </si>
  <si>
    <t>FY20 QUARTER ENDING JUNE  30, 2020</t>
  </si>
  <si>
    <t>FY20 QUARTER ENDING JUNE 30, 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</si>
</sst>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4" fillId="0" borderId="0" xfId="0" applyFont="1" applyFill="1" applyBorder="1" applyAlignment="1">
      <alignment horizontal="left" indent="2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2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8" fillId="0" borderId="15" xfId="0" applyFont="1" applyBorder="1" applyAlignment="1">
      <alignment vertical="center"/>
    </xf>
    <xf numFmtId="3" fontId="28" fillId="33" borderId="16" xfId="0" applyNumberFormat="1" applyFont="1" applyFill="1" applyBorder="1" applyAlignment="1">
      <alignment horizontal="center" vertical="center"/>
    </xf>
    <xf numFmtId="3" fontId="28" fillId="33" borderId="17" xfId="0" applyNumberFormat="1" applyFont="1" applyFill="1" applyBorder="1" applyAlignment="1">
      <alignment horizontal="center" vertical="center"/>
    </xf>
    <xf numFmtId="9" fontId="28" fillId="33" borderId="18" xfId="0" applyNumberFormat="1" applyFont="1" applyFill="1" applyBorder="1" applyAlignment="1">
      <alignment horizontal="center" vertical="center"/>
    </xf>
    <xf numFmtId="1" fontId="28" fillId="33" borderId="16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" fontId="28" fillId="33" borderId="19" xfId="0" applyNumberFormat="1" applyFont="1" applyFill="1" applyBorder="1" applyAlignment="1">
      <alignment horizontal="center" vertical="center"/>
    </xf>
    <xf numFmtId="3" fontId="28" fillId="33" borderId="19" xfId="0" applyNumberFormat="1" applyFont="1" applyFill="1" applyBorder="1" applyAlignment="1">
      <alignment horizontal="center" vertical="center"/>
    </xf>
    <xf numFmtId="3" fontId="28" fillId="33" borderId="20" xfId="0" applyNumberFormat="1" applyFont="1" applyFill="1" applyBorder="1" applyAlignment="1">
      <alignment horizontal="center" vertical="center"/>
    </xf>
    <xf numFmtId="1" fontId="28" fillId="33" borderId="21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22" xfId="0" applyFont="1" applyBorder="1" applyAlignment="1">
      <alignment vertical="center"/>
    </xf>
    <xf numFmtId="3" fontId="28" fillId="33" borderId="23" xfId="0" applyNumberFormat="1" applyFont="1" applyFill="1" applyBorder="1" applyAlignment="1">
      <alignment horizontal="center" vertical="center"/>
    </xf>
    <xf numFmtId="3" fontId="28" fillId="33" borderId="24" xfId="0" applyNumberFormat="1" applyFont="1" applyFill="1" applyBorder="1" applyAlignment="1">
      <alignment horizontal="center" vertical="center"/>
    </xf>
    <xf numFmtId="9" fontId="28" fillId="33" borderId="25" xfId="0" applyNumberFormat="1" applyFont="1" applyFill="1" applyBorder="1" applyAlignment="1">
      <alignment horizontal="center" vertical="center"/>
    </xf>
    <xf numFmtId="1" fontId="28" fillId="33" borderId="23" xfId="0" applyNumberFormat="1" applyFont="1" applyFill="1" applyBorder="1" applyAlignment="1">
      <alignment horizontal="center" vertical="center"/>
    </xf>
    <xf numFmtId="1" fontId="28" fillId="33" borderId="24" xfId="0" applyNumberFormat="1" applyFont="1" applyFill="1" applyBorder="1" applyAlignment="1">
      <alignment horizontal="center" vertical="center"/>
    </xf>
    <xf numFmtId="1" fontId="28" fillId="33" borderId="26" xfId="0" applyNumberFormat="1" applyFont="1" applyFill="1" applyBorder="1" applyAlignment="1">
      <alignment horizontal="center" vertical="center"/>
    </xf>
    <xf numFmtId="1" fontId="28" fillId="33" borderId="27" xfId="0" applyNumberFormat="1" applyFont="1" applyFill="1" applyBorder="1" applyAlignment="1">
      <alignment horizontal="center" vertical="center"/>
    </xf>
    <xf numFmtId="1" fontId="28" fillId="33" borderId="28" xfId="0" applyNumberFormat="1" applyFont="1" applyFill="1" applyBorder="1" applyAlignment="1">
      <alignment horizontal="center" vertical="center"/>
    </xf>
    <xf numFmtId="3" fontId="28" fillId="33" borderId="29" xfId="0" applyNumberFormat="1" applyFont="1" applyFill="1" applyBorder="1" applyAlignment="1">
      <alignment horizontal="center" vertical="center"/>
    </xf>
    <xf numFmtId="3" fontId="28" fillId="33" borderId="30" xfId="0" applyNumberFormat="1" applyFont="1" applyFill="1" applyBorder="1" applyAlignment="1">
      <alignment horizontal="center" vertical="center"/>
    </xf>
    <xf numFmtId="9" fontId="28" fillId="33" borderId="31" xfId="0" applyNumberFormat="1" applyFont="1" applyFill="1" applyBorder="1" applyAlignment="1">
      <alignment horizontal="center" vertical="center"/>
    </xf>
    <xf numFmtId="1" fontId="28" fillId="33" borderId="29" xfId="0" applyNumberFormat="1" applyFont="1" applyFill="1" applyBorder="1" applyAlignment="1">
      <alignment horizontal="center" vertical="center"/>
    </xf>
    <xf numFmtId="1" fontId="28" fillId="33" borderId="30" xfId="0" applyNumberFormat="1" applyFont="1" applyFill="1" applyBorder="1" applyAlignment="1">
      <alignment horizontal="center" vertical="center"/>
    </xf>
    <xf numFmtId="1" fontId="28" fillId="33" borderId="32" xfId="0" applyNumberFormat="1" applyFont="1" applyFill="1" applyBorder="1" applyAlignment="1">
      <alignment horizontal="center" vertical="center"/>
    </xf>
    <xf numFmtId="1" fontId="28" fillId="33" borderId="33" xfId="0" applyNumberFormat="1" applyFont="1" applyFill="1" applyBorder="1" applyAlignment="1">
      <alignment horizontal="center" vertical="center"/>
    </xf>
    <xf numFmtId="1" fontId="28" fillId="33" borderId="34" xfId="0" applyNumberFormat="1" applyFont="1" applyFill="1" applyBorder="1" applyAlignment="1">
      <alignment horizontal="center" vertical="center"/>
    </xf>
    <xf numFmtId="3" fontId="28" fillId="33" borderId="32" xfId="0" applyNumberFormat="1" applyFont="1" applyFill="1" applyBorder="1" applyAlignment="1">
      <alignment horizontal="center" vertical="center"/>
    </xf>
    <xf numFmtId="3" fontId="28" fillId="33" borderId="34" xfId="0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3" fontId="28" fillId="33" borderId="36" xfId="0" applyNumberFormat="1" applyFont="1" applyFill="1" applyBorder="1" applyAlignment="1">
      <alignment horizontal="center" vertical="center"/>
    </xf>
    <xf numFmtId="3" fontId="28" fillId="33" borderId="37" xfId="0" applyNumberFormat="1" applyFont="1" applyFill="1" applyBorder="1" applyAlignment="1">
      <alignment horizontal="center" vertical="center"/>
    </xf>
    <xf numFmtId="9" fontId="28" fillId="33" borderId="38" xfId="0" applyNumberFormat="1" applyFont="1" applyFill="1" applyBorder="1" applyAlignment="1">
      <alignment horizontal="center" vertical="center"/>
    </xf>
    <xf numFmtId="1" fontId="28" fillId="33" borderId="36" xfId="0" applyNumberFormat="1" applyFont="1" applyFill="1" applyBorder="1" applyAlignment="1">
      <alignment horizontal="center" vertical="center"/>
    </xf>
    <xf numFmtId="1" fontId="28" fillId="33" borderId="37" xfId="0" applyNumberFormat="1" applyFont="1" applyFill="1" applyBorder="1" applyAlignment="1">
      <alignment horizontal="center" vertical="center"/>
    </xf>
    <xf numFmtId="1" fontId="28" fillId="33" borderId="39" xfId="0" applyNumberFormat="1" applyFont="1" applyFill="1" applyBorder="1" applyAlignment="1">
      <alignment horizontal="center" vertical="center"/>
    </xf>
    <xf numFmtId="1" fontId="28" fillId="33" borderId="14" xfId="0" applyNumberFormat="1" applyFont="1" applyFill="1" applyBorder="1" applyAlignment="1">
      <alignment horizontal="center" vertical="center"/>
    </xf>
    <xf numFmtId="1" fontId="28" fillId="33" borderId="40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vertical="center"/>
    </xf>
    <xf numFmtId="3" fontId="28" fillId="33" borderId="42" xfId="0" applyNumberFormat="1" applyFont="1" applyFill="1" applyBorder="1" applyAlignment="1">
      <alignment horizontal="center" vertical="center"/>
    </xf>
    <xf numFmtId="3" fontId="28" fillId="33" borderId="43" xfId="0" applyNumberFormat="1" applyFont="1" applyFill="1" applyBorder="1" applyAlignment="1">
      <alignment horizontal="center" vertical="center"/>
    </xf>
    <xf numFmtId="9" fontId="28" fillId="33" borderId="44" xfId="0" applyNumberFormat="1" applyFont="1" applyFill="1" applyBorder="1" applyAlignment="1">
      <alignment horizontal="center" vertical="center"/>
    </xf>
    <xf numFmtId="3" fontId="28" fillId="33" borderId="44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8" fillId="33" borderId="45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8" fillId="33" borderId="46" xfId="0" applyNumberFormat="1" applyFont="1" applyFill="1" applyBorder="1" applyAlignment="1">
      <alignment horizontal="center" vertical="center"/>
    </xf>
    <xf numFmtId="3" fontId="28" fillId="33" borderId="31" xfId="0" applyNumberFormat="1" applyFont="1" applyFill="1" applyBorder="1" applyAlignment="1">
      <alignment horizontal="center" vertical="center"/>
    </xf>
    <xf numFmtId="3" fontId="28" fillId="33" borderId="47" xfId="0" applyNumberFormat="1" applyFont="1" applyFill="1" applyBorder="1" applyAlignment="1">
      <alignment horizontal="center" vertical="center"/>
    </xf>
    <xf numFmtId="3" fontId="28" fillId="33" borderId="38" xfId="0" applyNumberFormat="1" applyFont="1" applyFill="1" applyBorder="1" applyAlignment="1">
      <alignment horizontal="center" vertical="center"/>
    </xf>
    <xf numFmtId="3" fontId="28" fillId="33" borderId="48" xfId="0" applyNumberFormat="1" applyFont="1" applyFill="1" applyBorder="1" applyAlignment="1">
      <alignment horizontal="center" vertical="center"/>
    </xf>
    <xf numFmtId="3" fontId="28" fillId="33" borderId="49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9" fontId="21" fillId="0" borderId="13" xfId="0" applyNumberFormat="1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8" fillId="0" borderId="27" xfId="0" applyFont="1" applyBorder="1" applyAlignment="1">
      <alignment horizontal="center" vertical="center"/>
    </xf>
    <xf numFmtId="3" fontId="28" fillId="33" borderId="26" xfId="0" applyNumberFormat="1" applyFont="1" applyFill="1" applyBorder="1" applyAlignment="1">
      <alignment horizontal="center" vertical="center"/>
    </xf>
    <xf numFmtId="3" fontId="28" fillId="33" borderId="27" xfId="0" applyNumberFormat="1" applyFont="1" applyFill="1" applyBorder="1" applyAlignment="1">
      <alignment horizontal="center" vertical="center"/>
    </xf>
    <xf numFmtId="3" fontId="28" fillId="33" borderId="2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9" fontId="28" fillId="33" borderId="29" xfId="0" applyNumberFormat="1" applyFont="1" applyFill="1" applyBorder="1" applyAlignment="1">
      <alignment horizontal="center" vertical="center"/>
    </xf>
    <xf numFmtId="166" fontId="28" fillId="33" borderId="25" xfId="0" applyNumberFormat="1" applyFont="1" applyFill="1" applyBorder="1" applyAlignment="1">
      <alignment horizontal="center" vertical="center"/>
    </xf>
    <xf numFmtId="3" fontId="28" fillId="33" borderId="25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9" fontId="28" fillId="33" borderId="51" xfId="0" applyNumberFormat="1" applyFont="1" applyFill="1" applyBorder="1" applyAlignment="1">
      <alignment horizontal="center" vertical="center"/>
    </xf>
    <xf numFmtId="3" fontId="28" fillId="33" borderId="52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3" fontId="28" fillId="33" borderId="33" xfId="0" applyNumberFormat="1" applyFont="1" applyFill="1" applyBorder="1" applyAlignment="1">
      <alignment horizontal="center" vertical="center"/>
    </xf>
    <xf numFmtId="1" fontId="28" fillId="33" borderId="53" xfId="0" applyNumberFormat="1" applyFont="1" applyFill="1" applyBorder="1" applyAlignment="1">
      <alignment horizontal="center" vertical="center"/>
    </xf>
    <xf numFmtId="3" fontId="28" fillId="33" borderId="54" xfId="0" applyNumberFormat="1" applyFont="1" applyFill="1" applyBorder="1" applyAlignment="1">
      <alignment horizontal="center" vertical="center"/>
    </xf>
    <xf numFmtId="3" fontId="28" fillId="33" borderId="15" xfId="0" applyNumberFormat="1" applyFont="1" applyFill="1" applyBorder="1" applyAlignment="1">
      <alignment horizontal="center" vertical="center"/>
    </xf>
    <xf numFmtId="166" fontId="28" fillId="33" borderId="31" xfId="0" applyNumberFormat="1" applyFont="1" applyFill="1" applyBorder="1" applyAlignment="1">
      <alignment horizontal="center" vertical="center"/>
    </xf>
    <xf numFmtId="1" fontId="28" fillId="33" borderId="55" xfId="0" applyNumberFormat="1" applyFont="1" applyFill="1" applyBorder="1" applyAlignment="1">
      <alignment horizontal="center" vertical="center"/>
    </xf>
    <xf numFmtId="3" fontId="28" fillId="33" borderId="56" xfId="0" applyNumberFormat="1" applyFont="1" applyFill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3" fontId="28" fillId="33" borderId="58" xfId="0" applyNumberFormat="1" applyFont="1" applyFill="1" applyBorder="1" applyAlignment="1">
      <alignment horizontal="center" vertical="center"/>
    </xf>
    <xf numFmtId="3" fontId="28" fillId="33" borderId="55" xfId="0" applyNumberFormat="1" applyFont="1" applyFill="1" applyBorder="1" applyAlignment="1">
      <alignment horizontal="center" vertical="center"/>
    </xf>
    <xf numFmtId="3" fontId="28" fillId="33" borderId="57" xfId="0" applyNumberFormat="1" applyFont="1" applyFill="1" applyBorder="1" applyAlignment="1">
      <alignment horizontal="center" vertical="center"/>
    </xf>
    <xf numFmtId="166" fontId="28" fillId="33" borderId="59" xfId="0" applyNumberFormat="1" applyFont="1" applyFill="1" applyBorder="1" applyAlignment="1">
      <alignment horizontal="center" vertical="center"/>
    </xf>
    <xf numFmtId="3" fontId="28" fillId="33" borderId="59" xfId="0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3" fontId="28" fillId="33" borderId="60" xfId="0" applyNumberFormat="1" applyFont="1" applyFill="1" applyBorder="1" applyAlignment="1">
      <alignment horizontal="center" vertical="center"/>
    </xf>
    <xf numFmtId="1" fontId="28" fillId="33" borderId="42" xfId="0" applyNumberFormat="1" applyFont="1" applyFill="1" applyBorder="1" applyAlignment="1">
      <alignment horizontal="center" vertical="center"/>
    </xf>
    <xf numFmtId="3" fontId="28" fillId="33" borderId="61" xfId="0" applyNumberFormat="1" applyFont="1" applyFill="1" applyBorder="1" applyAlignment="1">
      <alignment horizontal="center" vertical="center"/>
    </xf>
    <xf numFmtId="3" fontId="28" fillId="33" borderId="41" xfId="0" applyNumberFormat="1" applyFont="1" applyFill="1" applyBorder="1" applyAlignment="1">
      <alignment horizontal="center" vertical="center"/>
    </xf>
    <xf numFmtId="9" fontId="28" fillId="33" borderId="42" xfId="0" applyNumberFormat="1" applyFont="1" applyFill="1" applyBorder="1" applyAlignment="1">
      <alignment horizontal="center" vertical="center"/>
    </xf>
    <xf numFmtId="166" fontId="28" fillId="33" borderId="44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9" fontId="28" fillId="33" borderId="0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 horizontal="center" vertical="center"/>
    </xf>
    <xf numFmtId="166" fontId="28" fillId="33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9" fontId="21" fillId="0" borderId="0" xfId="0" applyNumberFormat="1" applyFont="1" applyAlignment="1">
      <alignment/>
    </xf>
    <xf numFmtId="9" fontId="28" fillId="33" borderId="63" xfId="0" applyNumberFormat="1" applyFont="1" applyFill="1" applyBorder="1" applyAlignment="1">
      <alignment horizontal="center" vertical="center"/>
    </xf>
    <xf numFmtId="9" fontId="28" fillId="33" borderId="59" xfId="0" applyNumberFormat="1" applyFont="1" applyFill="1" applyBorder="1" applyAlignment="1">
      <alignment horizontal="center" vertical="center"/>
    </xf>
    <xf numFmtId="9" fontId="28" fillId="33" borderId="55" xfId="0" applyNumberFormat="1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9" fontId="28" fillId="33" borderId="16" xfId="0" applyNumberFormat="1" applyFont="1" applyFill="1" applyBorder="1" applyAlignment="1">
      <alignment horizontal="center" vertical="center"/>
    </xf>
    <xf numFmtId="166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166" fontId="28" fillId="0" borderId="51" xfId="0" applyNumberFormat="1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9" fontId="27" fillId="0" borderId="39" xfId="0" applyNumberFormat="1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190" fontId="29" fillId="0" borderId="69" xfId="0" applyNumberFormat="1" applyFont="1" applyBorder="1" applyAlignment="1">
      <alignment horizontal="center" vertical="center"/>
    </xf>
    <xf numFmtId="190" fontId="29" fillId="0" borderId="19" xfId="0" applyNumberFormat="1" applyFont="1" applyBorder="1" applyAlignment="1">
      <alignment horizontal="center" vertical="center"/>
    </xf>
    <xf numFmtId="190" fontId="29" fillId="0" borderId="17" xfId="0" applyNumberFormat="1" applyFont="1" applyBorder="1" applyAlignment="1">
      <alignment horizontal="center" vertical="center"/>
    </xf>
    <xf numFmtId="190" fontId="29" fillId="0" borderId="19" xfId="59" applyNumberFormat="1" applyFont="1" applyBorder="1" applyAlignment="1">
      <alignment horizontal="center" vertical="center"/>
    </xf>
    <xf numFmtId="190" fontId="29" fillId="0" borderId="17" xfId="59" applyNumberFormat="1" applyFont="1" applyBorder="1" applyAlignment="1">
      <alignment horizontal="center" vertical="center"/>
    </xf>
    <xf numFmtId="190" fontId="29" fillId="0" borderId="18" xfId="0" applyNumberFormat="1" applyFont="1" applyBorder="1" applyAlignment="1">
      <alignment horizontal="center" vertical="center"/>
    </xf>
    <xf numFmtId="190" fontId="29" fillId="0" borderId="70" xfId="0" applyNumberFormat="1" applyFont="1" applyBorder="1" applyAlignment="1">
      <alignment horizontal="center" vertical="center"/>
    </xf>
    <xf numFmtId="190" fontId="29" fillId="0" borderId="32" xfId="0" applyNumberFormat="1" applyFont="1" applyBorder="1" applyAlignment="1">
      <alignment horizontal="center" vertical="center"/>
    </xf>
    <xf numFmtId="190" fontId="29" fillId="0" borderId="30" xfId="0" applyNumberFormat="1" applyFont="1" applyBorder="1" applyAlignment="1">
      <alignment horizontal="center" vertical="center"/>
    </xf>
    <xf numFmtId="190" fontId="29" fillId="0" borderId="32" xfId="59" applyNumberFormat="1" applyFont="1" applyBorder="1" applyAlignment="1">
      <alignment horizontal="center" vertical="center"/>
    </xf>
    <xf numFmtId="190" fontId="29" fillId="0" borderId="30" xfId="59" applyNumberFormat="1" applyFont="1" applyBorder="1" applyAlignment="1">
      <alignment horizontal="center" vertical="center"/>
    </xf>
    <xf numFmtId="190" fontId="29" fillId="0" borderId="31" xfId="0" applyNumberFormat="1" applyFont="1" applyBorder="1" applyAlignment="1">
      <alignment horizontal="center" vertical="center"/>
    </xf>
    <xf numFmtId="190" fontId="29" fillId="0" borderId="70" xfId="59" applyNumberFormat="1" applyFont="1" applyBorder="1" applyAlignment="1">
      <alignment horizontal="center" vertical="center"/>
    </xf>
    <xf numFmtId="190" fontId="29" fillId="0" borderId="71" xfId="59" applyNumberFormat="1" applyFont="1" applyBorder="1" applyAlignment="1">
      <alignment horizontal="center" vertical="center"/>
    </xf>
    <xf numFmtId="190" fontId="29" fillId="0" borderId="58" xfId="59" applyNumberFormat="1" applyFont="1" applyBorder="1" applyAlignment="1">
      <alignment horizontal="center" vertical="center"/>
    </xf>
    <xf numFmtId="190" fontId="29" fillId="0" borderId="57" xfId="59" applyNumberFormat="1" applyFont="1" applyBorder="1" applyAlignment="1">
      <alignment horizontal="center" vertical="center"/>
    </xf>
    <xf numFmtId="190" fontId="29" fillId="0" borderId="72" xfId="59" applyNumberFormat="1" applyFont="1" applyBorder="1" applyAlignment="1">
      <alignment horizontal="center" vertical="center"/>
    </xf>
    <xf numFmtId="190" fontId="29" fillId="0" borderId="38" xfId="59" applyNumberFormat="1" applyFont="1" applyBorder="1" applyAlignment="1">
      <alignment horizontal="center" vertical="center"/>
    </xf>
    <xf numFmtId="190" fontId="29" fillId="0" borderId="73" xfId="0" applyNumberFormat="1" applyFont="1" applyBorder="1" applyAlignment="1">
      <alignment horizontal="center" vertical="center"/>
    </xf>
    <xf numFmtId="190" fontId="29" fillId="0" borderId="49" xfId="0" applyNumberFormat="1" applyFont="1" applyBorder="1" applyAlignment="1">
      <alignment horizontal="center" vertical="center"/>
    </xf>
    <xf numFmtId="190" fontId="29" fillId="0" borderId="43" xfId="0" applyNumberFormat="1" applyFont="1" applyBorder="1" applyAlignment="1">
      <alignment horizontal="center" vertical="center"/>
    </xf>
    <xf numFmtId="190" fontId="29" fillId="0" borderId="49" xfId="59" applyNumberFormat="1" applyFont="1" applyBorder="1" applyAlignment="1">
      <alignment horizontal="center" vertical="center"/>
    </xf>
    <xf numFmtId="190" fontId="29" fillId="0" borderId="4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87" fontId="4" fillId="0" borderId="50" xfId="0" applyNumberFormat="1" applyFont="1" applyBorder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/>
    </xf>
    <xf numFmtId="190" fontId="4" fillId="0" borderId="19" xfId="0" applyNumberFormat="1" applyFont="1" applyBorder="1" applyAlignment="1">
      <alignment horizontal="center" vertical="center"/>
    </xf>
    <xf numFmtId="190" fontId="4" fillId="0" borderId="17" xfId="0" applyNumberFormat="1" applyFont="1" applyBorder="1" applyAlignment="1">
      <alignment horizontal="center" vertical="center"/>
    </xf>
    <xf numFmtId="190" fontId="4" fillId="0" borderId="19" xfId="59" applyNumberFormat="1" applyFont="1" applyBorder="1" applyAlignment="1">
      <alignment horizontal="center" vertical="center"/>
    </xf>
    <xf numFmtId="190" fontId="4" fillId="0" borderId="17" xfId="59" applyNumberFormat="1" applyFont="1" applyBorder="1" applyAlignment="1">
      <alignment horizontal="center" vertical="center"/>
    </xf>
    <xf numFmtId="190" fontId="4" fillId="0" borderId="18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90" fontId="4" fillId="0" borderId="29" xfId="0" applyNumberFormat="1" applyFont="1" applyBorder="1" applyAlignment="1">
      <alignment horizontal="center" vertical="center"/>
    </xf>
    <xf numFmtId="190" fontId="4" fillId="0" borderId="32" xfId="0" applyNumberFormat="1" applyFont="1" applyBorder="1" applyAlignment="1">
      <alignment horizontal="center" vertical="center"/>
    </xf>
    <xf numFmtId="190" fontId="4" fillId="0" borderId="30" xfId="0" applyNumberFormat="1" applyFont="1" applyBorder="1" applyAlignment="1">
      <alignment horizontal="center" vertical="center"/>
    </xf>
    <xf numFmtId="190" fontId="4" fillId="0" borderId="32" xfId="59" applyNumberFormat="1" applyFont="1" applyBorder="1" applyAlignment="1">
      <alignment horizontal="center" vertical="center"/>
    </xf>
    <xf numFmtId="190" fontId="4" fillId="0" borderId="31" xfId="0" applyNumberFormat="1" applyFont="1" applyBorder="1" applyAlignment="1">
      <alignment horizontal="center" vertical="center"/>
    </xf>
    <xf numFmtId="190" fontId="4" fillId="0" borderId="30" xfId="59" applyNumberFormat="1" applyFont="1" applyBorder="1" applyAlignment="1">
      <alignment horizontal="center" vertical="center"/>
    </xf>
    <xf numFmtId="187" fontId="4" fillId="0" borderId="35" xfId="0" applyNumberFormat="1" applyFont="1" applyBorder="1" applyAlignment="1">
      <alignment horizontal="center" vertical="center"/>
    </xf>
    <xf numFmtId="190" fontId="4" fillId="0" borderId="55" xfId="0" applyNumberFormat="1" applyFont="1" applyBorder="1" applyAlignment="1">
      <alignment horizontal="center" vertical="center"/>
    </xf>
    <xf numFmtId="190" fontId="4" fillId="0" borderId="58" xfId="0" applyNumberFormat="1" applyFont="1" applyBorder="1" applyAlignment="1">
      <alignment horizontal="center" vertical="center"/>
    </xf>
    <xf numFmtId="190" fontId="4" fillId="0" borderId="72" xfId="0" applyNumberFormat="1" applyFont="1" applyBorder="1" applyAlignment="1">
      <alignment horizontal="center" vertical="center"/>
    </xf>
    <xf numFmtId="190" fontId="4" fillId="0" borderId="58" xfId="59" applyNumberFormat="1" applyFont="1" applyBorder="1" applyAlignment="1">
      <alignment horizontal="center" vertical="center"/>
    </xf>
    <xf numFmtId="190" fontId="4" fillId="0" borderId="72" xfId="59" applyNumberFormat="1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28" fillId="0" borderId="66" xfId="0" applyFont="1" applyBorder="1" applyAlignment="1">
      <alignment vertical="center"/>
    </xf>
    <xf numFmtId="191" fontId="4" fillId="0" borderId="48" xfId="42" applyNumberFormat="1" applyFont="1" applyBorder="1" applyAlignment="1">
      <alignment horizontal="center" vertical="center"/>
    </xf>
    <xf numFmtId="190" fontId="4" fillId="0" borderId="42" xfId="0" applyNumberFormat="1" applyFont="1" applyBorder="1" applyAlignment="1">
      <alignment horizontal="center" vertical="center"/>
    </xf>
    <xf numFmtId="190" fontId="4" fillId="0" borderId="49" xfId="0" applyNumberFormat="1" applyFont="1" applyBorder="1" applyAlignment="1">
      <alignment horizontal="center" vertical="center"/>
    </xf>
    <xf numFmtId="190" fontId="4" fillId="0" borderId="43" xfId="0" applyNumberFormat="1" applyFont="1" applyBorder="1" applyAlignment="1">
      <alignment horizontal="center" vertical="center"/>
    </xf>
    <xf numFmtId="190" fontId="4" fillId="0" borderId="49" xfId="59" applyNumberFormat="1" applyFont="1" applyBorder="1" applyAlignment="1">
      <alignment horizontal="center" vertical="center"/>
    </xf>
    <xf numFmtId="190" fontId="4" fillId="0" borderId="44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49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75" fontId="28" fillId="0" borderId="48" xfId="42" applyNumberFormat="1" applyFont="1" applyBorder="1" applyAlignment="1">
      <alignment horizontal="left" vertical="center" indent="1"/>
    </xf>
    <xf numFmtId="0" fontId="21" fillId="0" borderId="46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7" fillId="0" borderId="75" xfId="0" applyFont="1" applyBorder="1" applyAlignment="1">
      <alignment horizontal="center" wrapText="1"/>
    </xf>
    <xf numFmtId="187" fontId="29" fillId="0" borderId="32" xfId="0" applyNumberFormat="1" applyFont="1" applyBorder="1" applyAlignment="1" quotePrefix="1">
      <alignment horizontal="center" vertical="center"/>
    </xf>
    <xf numFmtId="187" fontId="29" fillId="0" borderId="19" xfId="0" applyNumberFormat="1" applyFont="1" applyBorder="1" applyAlignment="1" quotePrefix="1">
      <alignment horizontal="center" vertical="center"/>
    </xf>
    <xf numFmtId="187" fontId="29" fillId="0" borderId="58" xfId="0" applyNumberFormat="1" applyFont="1" applyBorder="1" applyAlignment="1" quotePrefix="1">
      <alignment horizontal="center" vertical="center"/>
    </xf>
    <xf numFmtId="187" fontId="29" fillId="0" borderId="49" xfId="0" applyNumberFormat="1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8" fillId="0" borderId="48" xfId="0" applyNumberFormat="1" applyFont="1" applyBorder="1" applyAlignment="1">
      <alignment wrapText="1"/>
    </xf>
    <xf numFmtId="0" fontId="28" fillId="0" borderId="60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23" fillId="0" borderId="7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9" fontId="23" fillId="0" borderId="77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9" fontId="21" fillId="0" borderId="45" xfId="0" applyNumberFormat="1" applyFont="1" applyBorder="1" applyAlignment="1">
      <alignment horizontal="center"/>
    </xf>
    <xf numFmtId="9" fontId="21" fillId="0" borderId="20" xfId="0" applyNumberFormat="1" applyFont="1" applyBorder="1" applyAlignment="1">
      <alignment horizontal="center"/>
    </xf>
    <xf numFmtId="9" fontId="21" fillId="0" borderId="21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9" fontId="23" fillId="0" borderId="6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9" fontId="23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8" fillId="0" borderId="62" xfId="0" applyFont="1" applyBorder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28" fillId="0" borderId="54" xfId="0" applyFont="1" applyBorder="1" applyAlignment="1">
      <alignment horizontal="left" wrapText="1" indent="1"/>
    </xf>
    <xf numFmtId="0" fontId="31" fillId="0" borderId="79" xfId="0" applyFont="1" applyBorder="1" applyAlignment="1">
      <alignment horizontal="left" wrapText="1"/>
    </xf>
    <xf numFmtId="0" fontId="31" fillId="0" borderId="66" xfId="0" applyFont="1" applyBorder="1" applyAlignment="1">
      <alignment horizontal="left"/>
    </xf>
    <xf numFmtId="9" fontId="27" fillId="0" borderId="45" xfId="0" applyNumberFormat="1" applyFont="1" applyBorder="1" applyAlignment="1">
      <alignment horizontal="center"/>
    </xf>
    <xf numFmtId="9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78" xfId="0" applyNumberFormat="1" applyFont="1" applyBorder="1" applyAlignment="1">
      <alignment horizontal="center" vertical="center" wrapText="1"/>
    </xf>
    <xf numFmtId="9" fontId="23" fillId="0" borderId="62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9" fontId="23" fillId="0" borderId="54" xfId="0" applyNumberFormat="1" applyFont="1" applyBorder="1" applyAlignment="1">
      <alignment horizontal="center" vertical="center"/>
    </xf>
    <xf numFmtId="9" fontId="23" fillId="0" borderId="11" xfId="0" applyNumberFormat="1" applyFont="1" applyBorder="1" applyAlignment="1">
      <alignment horizontal="center"/>
    </xf>
    <xf numFmtId="9" fontId="23" fillId="0" borderId="12" xfId="0" applyNumberFormat="1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24.57421875" style="2" customWidth="1"/>
    <col min="2" max="2" width="14.57421875" style="2" customWidth="1"/>
    <col min="3" max="3" width="80.00390625" style="2" customWidth="1"/>
    <col min="4" max="4" width="16.57421875" style="1" customWidth="1"/>
    <col min="5" max="5" width="21.421875" style="1" customWidth="1"/>
    <col min="6" max="6" width="11.57421875" style="2" customWidth="1"/>
    <col min="7" max="7" width="10.421875" style="2" customWidth="1"/>
    <col min="8" max="9" width="9.140625" style="2" customWidth="1"/>
    <col min="10" max="10" width="11.00390625" style="2" customWidth="1"/>
    <col min="11" max="16384" width="9.140625" style="2" customWidth="1"/>
  </cols>
  <sheetData>
    <row r="1" spans="1:3" ht="17.25" customHeight="1">
      <c r="A1" s="223"/>
      <c r="B1" s="223"/>
      <c r="C1" s="223"/>
    </row>
    <row r="2" spans="1:3" ht="17.25" customHeight="1">
      <c r="A2" s="226"/>
      <c r="B2" s="227"/>
      <c r="C2" s="227"/>
    </row>
    <row r="3" spans="1:3" ht="17.25" customHeight="1">
      <c r="A3" s="224"/>
      <c r="B3" s="224"/>
      <c r="C3" s="224"/>
    </row>
    <row r="4" spans="1:4" ht="17.25" customHeight="1">
      <c r="A4" s="228" t="s">
        <v>72</v>
      </c>
      <c r="B4" s="227"/>
      <c r="C4" s="227"/>
      <c r="D4" s="3"/>
    </row>
    <row r="5" spans="1:3" ht="16.5" customHeight="1">
      <c r="A5" s="226" t="s">
        <v>90</v>
      </c>
      <c r="B5" s="226"/>
      <c r="C5" s="226"/>
    </row>
    <row r="6" spans="1:3" ht="17.25" customHeight="1">
      <c r="A6" s="4"/>
      <c r="B6" s="4"/>
      <c r="C6" s="4"/>
    </row>
    <row r="7" spans="1:3" ht="17.25" customHeight="1">
      <c r="A7" s="225" t="s">
        <v>14</v>
      </c>
      <c r="B7" s="225"/>
      <c r="C7" s="225"/>
    </row>
    <row r="8" spans="1:15" ht="17.25" customHeight="1">
      <c r="A8" s="5"/>
      <c r="B8" s="5"/>
      <c r="C8" s="5"/>
      <c r="N8" s="6"/>
      <c r="O8" s="6"/>
    </row>
    <row r="9" spans="3:15" ht="17.25" customHeight="1">
      <c r="C9" s="7" t="s">
        <v>32</v>
      </c>
      <c r="D9" s="7"/>
      <c r="E9" s="7"/>
      <c r="N9" s="6"/>
      <c r="O9" s="6"/>
    </row>
    <row r="10" spans="1:3" ht="7.5" customHeight="1">
      <c r="A10" s="8"/>
      <c r="B10" s="8"/>
      <c r="C10" s="9"/>
    </row>
    <row r="11" spans="1:3" ht="20.25" customHeight="1">
      <c r="A11" s="10"/>
      <c r="B11" s="8"/>
      <c r="C11" s="11" t="s">
        <v>41</v>
      </c>
    </row>
    <row r="12" spans="1:3" ht="20.25" customHeight="1">
      <c r="A12" s="10"/>
      <c r="B12" s="12"/>
      <c r="C12" s="11" t="s">
        <v>42</v>
      </c>
    </row>
    <row r="13" spans="1:3" ht="20.25" customHeight="1">
      <c r="A13" s="10"/>
      <c r="B13" s="8"/>
      <c r="C13" s="11" t="s">
        <v>31</v>
      </c>
    </row>
    <row r="14" spans="1:3" ht="17.25" customHeight="1">
      <c r="A14" s="10"/>
      <c r="B14" s="8"/>
      <c r="C14" s="7"/>
    </row>
    <row r="15" spans="1:3" ht="17.25" customHeight="1">
      <c r="A15" s="10"/>
      <c r="B15" s="8"/>
      <c r="C15" s="7" t="s">
        <v>28</v>
      </c>
    </row>
    <row r="16" spans="1:3" ht="6.75" customHeight="1">
      <c r="A16" s="8"/>
      <c r="B16" s="8"/>
      <c r="C16" s="13"/>
    </row>
    <row r="17" spans="1:3" ht="20.25" customHeight="1">
      <c r="A17" s="10"/>
      <c r="B17" s="12"/>
      <c r="C17" s="11" t="s">
        <v>43</v>
      </c>
    </row>
    <row r="18" spans="1:3" ht="20.25" customHeight="1">
      <c r="A18" s="10"/>
      <c r="B18" s="12"/>
      <c r="C18" s="11" t="s">
        <v>44</v>
      </c>
    </row>
    <row r="19" spans="1:3" ht="20.25" customHeight="1">
      <c r="A19" s="8"/>
      <c r="B19" s="8"/>
      <c r="C19" s="11" t="s">
        <v>30</v>
      </c>
    </row>
    <row r="20" spans="1:3" ht="17.25" customHeight="1">
      <c r="A20" s="8"/>
      <c r="B20" s="8"/>
      <c r="C20" s="7"/>
    </row>
    <row r="21" spans="1:3" ht="17.25" customHeight="1">
      <c r="A21" s="8"/>
      <c r="B21" s="8"/>
      <c r="C21" s="7" t="s">
        <v>29</v>
      </c>
    </row>
    <row r="22" spans="1:3" ht="6" customHeight="1">
      <c r="A22" s="8"/>
      <c r="B22" s="8"/>
      <c r="C22" s="13"/>
    </row>
    <row r="23" spans="1:3" ht="20.25" customHeight="1">
      <c r="A23" s="8"/>
      <c r="B23" s="8"/>
      <c r="C23" s="11" t="s">
        <v>45</v>
      </c>
    </row>
    <row r="24" spans="1:3" ht="20.25" customHeight="1">
      <c r="A24" s="8"/>
      <c r="B24" s="8"/>
      <c r="C24" s="11" t="s">
        <v>46</v>
      </c>
    </row>
    <row r="25" spans="1:3" ht="20.25" customHeight="1">
      <c r="A25" s="8"/>
      <c r="B25" s="8"/>
      <c r="C25" s="11" t="s">
        <v>36</v>
      </c>
    </row>
    <row r="26" spans="1:3" ht="17.25" customHeight="1">
      <c r="A26" s="8"/>
      <c r="B26" s="8"/>
      <c r="C26" s="12"/>
    </row>
    <row r="27" spans="1:3" ht="17.25" customHeight="1">
      <c r="A27" s="14"/>
      <c r="B27" s="14"/>
      <c r="C27" s="14"/>
    </row>
    <row r="28" spans="1:3" ht="12.75" customHeight="1">
      <c r="A28" s="15"/>
      <c r="B28" s="1"/>
      <c r="C28" s="1"/>
    </row>
    <row r="29" spans="2:3" ht="16.5" customHeight="1">
      <c r="B29" s="1"/>
      <c r="C29" s="1"/>
    </row>
    <row r="30" spans="1:3" ht="11.25" customHeight="1">
      <c r="A30" s="2" t="s">
        <v>71</v>
      </c>
      <c r="B30" s="1"/>
      <c r="C30" s="16"/>
    </row>
    <row r="31" spans="1:3" ht="12.75">
      <c r="A31" s="1" t="s">
        <v>84</v>
      </c>
      <c r="B31" s="1"/>
      <c r="C31" s="1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22">
      <selection activeCell="A23" sqref="A23"/>
    </sheetView>
  </sheetViews>
  <sheetFormatPr defaultColWidth="9.140625" defaultRowHeight="12.75"/>
  <cols>
    <col min="1" max="1" width="19.421875" style="2" customWidth="1"/>
    <col min="2" max="2" width="6.140625" style="2" customWidth="1"/>
    <col min="3" max="5" width="5.00390625" style="2" bestFit="1" customWidth="1"/>
    <col min="6" max="6" width="5.8515625" style="2" customWidth="1"/>
    <col min="7" max="7" width="6.8515625" style="2" customWidth="1"/>
    <col min="8" max="8" width="7.28125" style="2" customWidth="1"/>
    <col min="9" max="9" width="6.421875" style="2" customWidth="1"/>
    <col min="10" max="10" width="6.8515625" style="2" customWidth="1"/>
    <col min="11" max="11" width="6.421875" style="129" customWidth="1"/>
    <col min="12" max="12" width="6.8515625" style="2" customWidth="1"/>
    <col min="13" max="13" width="6.28125" style="2" customWidth="1"/>
    <col min="14" max="14" width="7.00390625" style="2" customWidth="1"/>
    <col min="15" max="15" width="5.57421875" style="2" customWidth="1"/>
    <col min="16" max="16" width="6.421875" style="2" customWidth="1"/>
    <col min="17" max="17" width="5.8515625" style="2" customWidth="1"/>
    <col min="18" max="18" width="6.8515625" style="2" customWidth="1"/>
    <col min="19" max="19" width="7.28125" style="2" customWidth="1"/>
    <col min="20" max="20" width="6.7109375" style="2" customWidth="1"/>
    <col min="21" max="16384" width="9.140625" style="2" customWidth="1"/>
  </cols>
  <sheetData>
    <row r="1" spans="1:29" ht="19.5" customHeight="1">
      <c r="A1" s="250" t="s">
        <v>73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76" t="str">
        <f>'1 In School Youth Part'!A2:N2</f>
        <v>FY20 QUARTER ENDING JUNE 30, 2020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79" t="s">
        <v>34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68" t="str">
        <f>'1 In School Youth Part'!$A$4</f>
        <v>WORKFORCE AREA</v>
      </c>
      <c r="B4" s="255" t="s">
        <v>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82"/>
      <c r="S4" s="282"/>
      <c r="T4" s="28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69"/>
      <c r="B5" s="149" t="s">
        <v>55</v>
      </c>
      <c r="C5" s="149" t="s">
        <v>54</v>
      </c>
      <c r="D5" s="151" t="s">
        <v>74</v>
      </c>
      <c r="E5" s="152" t="s">
        <v>75</v>
      </c>
      <c r="F5" s="152" t="s">
        <v>37</v>
      </c>
      <c r="G5" s="152" t="s">
        <v>77</v>
      </c>
      <c r="H5" s="151" t="s">
        <v>80</v>
      </c>
      <c r="I5" s="151" t="s">
        <v>39</v>
      </c>
      <c r="J5" s="151" t="s">
        <v>81</v>
      </c>
      <c r="K5" s="151" t="s">
        <v>10</v>
      </c>
      <c r="L5" s="151" t="s">
        <v>11</v>
      </c>
      <c r="M5" s="152" t="s">
        <v>78</v>
      </c>
      <c r="N5" s="152" t="s">
        <v>38</v>
      </c>
      <c r="O5" s="153" t="s">
        <v>67</v>
      </c>
      <c r="P5" s="151" t="s">
        <v>79</v>
      </c>
      <c r="Q5" s="151" t="s">
        <v>13</v>
      </c>
      <c r="R5" s="152" t="s">
        <v>66</v>
      </c>
      <c r="S5" s="152" t="s">
        <v>12</v>
      </c>
      <c r="T5" s="154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4" t="s">
        <v>15</v>
      </c>
      <c r="B6" s="179">
        <f>'3 Total Youth Part'!C6</f>
        <v>50</v>
      </c>
      <c r="C6" s="180">
        <v>50</v>
      </c>
      <c r="D6" s="181">
        <v>28</v>
      </c>
      <c r="E6" s="182">
        <v>22</v>
      </c>
      <c r="F6" s="182">
        <v>54</v>
      </c>
      <c r="G6" s="181">
        <v>12</v>
      </c>
      <c r="H6" s="181">
        <v>14</v>
      </c>
      <c r="I6" s="183">
        <v>2</v>
      </c>
      <c r="J6" s="181">
        <v>24</v>
      </c>
      <c r="K6" s="181">
        <v>0</v>
      </c>
      <c r="L6" s="181">
        <v>68</v>
      </c>
      <c r="M6" s="184">
        <v>0</v>
      </c>
      <c r="N6" s="181">
        <v>42</v>
      </c>
      <c r="O6" s="181">
        <v>2</v>
      </c>
      <c r="P6" s="181">
        <v>36</v>
      </c>
      <c r="Q6" s="181">
        <v>2</v>
      </c>
      <c r="R6" s="181">
        <v>4</v>
      </c>
      <c r="S6" s="181">
        <v>22</v>
      </c>
      <c r="T6" s="185">
        <v>2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37" t="s">
        <v>16</v>
      </c>
      <c r="B7" s="186">
        <f>'3 Total Youth Part'!C7</f>
        <v>111</v>
      </c>
      <c r="C7" s="187">
        <v>38.73873873873874</v>
      </c>
      <c r="D7" s="188">
        <v>41.44144144144144</v>
      </c>
      <c r="E7" s="189">
        <v>19.81981981981982</v>
      </c>
      <c r="F7" s="189">
        <v>56.75675675675676</v>
      </c>
      <c r="G7" s="188">
        <v>45.04504504504504</v>
      </c>
      <c r="H7" s="188">
        <v>52.252252252252255</v>
      </c>
      <c r="I7" s="188">
        <v>3.6036036036036037</v>
      </c>
      <c r="J7" s="188">
        <v>5.405405405405405</v>
      </c>
      <c r="K7" s="188">
        <v>5.405405405405405</v>
      </c>
      <c r="L7" s="188">
        <v>53.153153153153156</v>
      </c>
      <c r="M7" s="189">
        <v>0</v>
      </c>
      <c r="N7" s="188">
        <v>81.08108108108108</v>
      </c>
      <c r="O7" s="188">
        <v>18.01801801801802</v>
      </c>
      <c r="P7" s="188">
        <v>8.108108108108109</v>
      </c>
      <c r="Q7" s="188">
        <v>3.6036036036036037</v>
      </c>
      <c r="R7" s="188">
        <v>15.315315315315315</v>
      </c>
      <c r="S7" s="188">
        <v>10.81081081081081</v>
      </c>
      <c r="T7" s="191">
        <v>21.62162162162162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4" t="s">
        <v>17</v>
      </c>
      <c r="B8" s="186">
        <f>'3 Total Youth Part'!C8</f>
        <v>180</v>
      </c>
      <c r="C8" s="187">
        <v>71.11111111111111</v>
      </c>
      <c r="D8" s="188">
        <v>17.22222222222222</v>
      </c>
      <c r="E8" s="189">
        <v>11.666666666666668</v>
      </c>
      <c r="F8" s="189">
        <v>47.22222222222223</v>
      </c>
      <c r="G8" s="188">
        <v>11.11111111111111</v>
      </c>
      <c r="H8" s="188">
        <v>16.11111111111111</v>
      </c>
      <c r="I8" s="188">
        <v>7.222222222222221</v>
      </c>
      <c r="J8" s="188">
        <v>45.55555555555556</v>
      </c>
      <c r="K8" s="188">
        <v>40</v>
      </c>
      <c r="L8" s="188">
        <v>40.55555555555556</v>
      </c>
      <c r="M8" s="192">
        <v>0</v>
      </c>
      <c r="N8" s="188">
        <v>49.44444444444444</v>
      </c>
      <c r="O8" s="188">
        <v>4.444444444444445</v>
      </c>
      <c r="P8" s="188">
        <v>5</v>
      </c>
      <c r="Q8" s="188">
        <v>2.7777777777777777</v>
      </c>
      <c r="R8" s="188">
        <v>1.1111111111111112</v>
      </c>
      <c r="S8" s="188">
        <v>10.555555555555557</v>
      </c>
      <c r="T8" s="191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4" t="s">
        <v>18</v>
      </c>
      <c r="B9" s="186">
        <f>'3 Total Youth Part'!C9</f>
        <v>32</v>
      </c>
      <c r="C9" s="187">
        <v>28.125</v>
      </c>
      <c r="D9" s="188">
        <v>56.25</v>
      </c>
      <c r="E9" s="189">
        <v>15.625</v>
      </c>
      <c r="F9" s="189">
        <v>65.625</v>
      </c>
      <c r="G9" s="188">
        <v>12.5</v>
      </c>
      <c r="H9" s="188">
        <v>56.25</v>
      </c>
      <c r="I9" s="188">
        <v>3.125</v>
      </c>
      <c r="J9" s="188">
        <v>28.125</v>
      </c>
      <c r="K9" s="188">
        <v>12.5</v>
      </c>
      <c r="L9" s="188">
        <v>15.625</v>
      </c>
      <c r="M9" s="189">
        <v>6.25</v>
      </c>
      <c r="N9" s="188">
        <v>21.875</v>
      </c>
      <c r="O9" s="188">
        <v>0</v>
      </c>
      <c r="P9" s="188">
        <v>9.375</v>
      </c>
      <c r="Q9" s="188">
        <v>0</v>
      </c>
      <c r="R9" s="188">
        <v>15.625</v>
      </c>
      <c r="S9" s="188">
        <v>21.875</v>
      </c>
      <c r="T9" s="191">
        <v>6.25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4" t="s">
        <v>85</v>
      </c>
      <c r="B10" s="186">
        <f>'3 Total Youth Part'!C10</f>
        <v>75</v>
      </c>
      <c r="C10" s="187">
        <v>56</v>
      </c>
      <c r="D10" s="188">
        <v>30.666666666666664</v>
      </c>
      <c r="E10" s="189">
        <v>13.333333333333332</v>
      </c>
      <c r="F10" s="189">
        <v>62.66666666666667</v>
      </c>
      <c r="G10" s="188">
        <v>13.333333333333332</v>
      </c>
      <c r="H10" s="188">
        <v>22.666666666666664</v>
      </c>
      <c r="I10" s="190">
        <v>5.333333333333334</v>
      </c>
      <c r="J10" s="188">
        <v>21.333333333333336</v>
      </c>
      <c r="K10" s="188">
        <v>0</v>
      </c>
      <c r="L10" s="188">
        <v>86.66666666666666</v>
      </c>
      <c r="M10" s="192">
        <v>5.333333333333334</v>
      </c>
      <c r="N10" s="188">
        <v>0</v>
      </c>
      <c r="O10" s="188">
        <v>1.3333333333333335</v>
      </c>
      <c r="P10" s="188">
        <v>9.333333333333334</v>
      </c>
      <c r="Q10" s="188">
        <v>4</v>
      </c>
      <c r="R10" s="188">
        <v>9.333333333333334</v>
      </c>
      <c r="S10" s="188">
        <v>14.666666666666668</v>
      </c>
      <c r="T10" s="191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4" t="s">
        <v>19</v>
      </c>
      <c r="B11" s="186">
        <f>'3 Total Youth Part'!C11</f>
        <v>97</v>
      </c>
      <c r="C11" s="187">
        <v>38.144329896907216</v>
      </c>
      <c r="D11" s="188">
        <v>45.36082474226804</v>
      </c>
      <c r="E11" s="189">
        <v>16.494845360824744</v>
      </c>
      <c r="F11" s="189">
        <v>65.97938144329898</v>
      </c>
      <c r="G11" s="188">
        <v>25.77319587628866</v>
      </c>
      <c r="H11" s="188">
        <v>24.74226804123711</v>
      </c>
      <c r="I11" s="188">
        <v>2.061855670103093</v>
      </c>
      <c r="J11" s="188">
        <v>22.68041237113402</v>
      </c>
      <c r="K11" s="188">
        <v>1.0309278350515465</v>
      </c>
      <c r="L11" s="188">
        <v>49.48453608247422</v>
      </c>
      <c r="M11" s="189">
        <v>0</v>
      </c>
      <c r="N11" s="188">
        <v>69.0721649484536</v>
      </c>
      <c r="O11" s="188">
        <v>1.0309278350515465</v>
      </c>
      <c r="P11" s="188">
        <v>11.34020618556701</v>
      </c>
      <c r="Q11" s="188">
        <v>0</v>
      </c>
      <c r="R11" s="188">
        <v>5.154639175257732</v>
      </c>
      <c r="S11" s="188">
        <v>20.61855670103093</v>
      </c>
      <c r="T11" s="191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4" t="s">
        <v>86</v>
      </c>
      <c r="B12" s="186">
        <f>'3 Total Youth Part'!C12</f>
        <v>59</v>
      </c>
      <c r="C12" s="187">
        <v>35.59322033898305</v>
      </c>
      <c r="D12" s="188">
        <v>42.37288135593221</v>
      </c>
      <c r="E12" s="189">
        <v>22.033898305084744</v>
      </c>
      <c r="F12" s="189">
        <v>49.152542372881356</v>
      </c>
      <c r="G12" s="188">
        <v>18.64406779661017</v>
      </c>
      <c r="H12" s="188">
        <v>20.338983050847457</v>
      </c>
      <c r="I12" s="188">
        <v>0</v>
      </c>
      <c r="J12" s="188">
        <v>62.71186440677966</v>
      </c>
      <c r="K12" s="188">
        <v>15.254237288135593</v>
      </c>
      <c r="L12" s="188">
        <v>23.728813559322035</v>
      </c>
      <c r="M12" s="192">
        <v>1.694915254237288</v>
      </c>
      <c r="N12" s="188">
        <v>45.76271186440678</v>
      </c>
      <c r="O12" s="188">
        <v>3.389830508474576</v>
      </c>
      <c r="P12" s="188">
        <v>16.949152542372882</v>
      </c>
      <c r="Q12" s="188">
        <v>3.389830508474576</v>
      </c>
      <c r="R12" s="188">
        <v>10.169491525423728</v>
      </c>
      <c r="S12" s="188">
        <v>13.559322033898304</v>
      </c>
      <c r="T12" s="191">
        <v>16.949152542372882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4" t="s">
        <v>20</v>
      </c>
      <c r="B13" s="186">
        <f>'3 Total Youth Part'!C13</f>
        <v>71</v>
      </c>
      <c r="C13" s="187">
        <v>74.64788732394366</v>
      </c>
      <c r="D13" s="188">
        <v>15.492957746478874</v>
      </c>
      <c r="E13" s="189">
        <v>9.859154929577464</v>
      </c>
      <c r="F13" s="189">
        <v>64.78873239436619</v>
      </c>
      <c r="G13" s="188">
        <v>32.394366197183096</v>
      </c>
      <c r="H13" s="188">
        <v>14.084507042253522</v>
      </c>
      <c r="I13" s="188">
        <v>9.859154929577464</v>
      </c>
      <c r="J13" s="188">
        <v>30.985915492957748</v>
      </c>
      <c r="K13" s="188">
        <v>42.25352112676056</v>
      </c>
      <c r="L13" s="188">
        <v>46.478873239436616</v>
      </c>
      <c r="M13" s="189">
        <v>0</v>
      </c>
      <c r="N13" s="188">
        <v>7.042253521126761</v>
      </c>
      <c r="O13" s="190">
        <v>1.408450704225352</v>
      </c>
      <c r="P13" s="188">
        <v>16.901408450704224</v>
      </c>
      <c r="Q13" s="188">
        <v>0</v>
      </c>
      <c r="R13" s="188">
        <v>5.633802816901408</v>
      </c>
      <c r="S13" s="188">
        <v>11.267605633802816</v>
      </c>
      <c r="T13" s="191">
        <v>18.309859154929576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4" t="s">
        <v>21</v>
      </c>
      <c r="B14" s="186">
        <f>'3 Total Youth Part'!C14</f>
        <v>88</v>
      </c>
      <c r="C14" s="187">
        <v>34.09090909090909</v>
      </c>
      <c r="D14" s="188">
        <v>45.45454545454545</v>
      </c>
      <c r="E14" s="189">
        <v>19.318181818181817</v>
      </c>
      <c r="F14" s="189">
        <v>29.545454545454547</v>
      </c>
      <c r="G14" s="188">
        <v>34.09090909090909</v>
      </c>
      <c r="H14" s="188">
        <v>32.95454545454545</v>
      </c>
      <c r="I14" s="188">
        <v>3.409090909090909</v>
      </c>
      <c r="J14" s="188">
        <v>34.09090909090909</v>
      </c>
      <c r="K14" s="188">
        <v>5.681818181818182</v>
      </c>
      <c r="L14" s="188">
        <v>57.95454545454545</v>
      </c>
      <c r="M14" s="192">
        <v>0</v>
      </c>
      <c r="N14" s="188">
        <v>57.95454545454545</v>
      </c>
      <c r="O14" s="188">
        <v>6.818181818181818</v>
      </c>
      <c r="P14" s="188">
        <v>15.90909090909091</v>
      </c>
      <c r="Q14" s="188">
        <v>2.272727272727273</v>
      </c>
      <c r="R14" s="188">
        <v>1.1363636363636365</v>
      </c>
      <c r="S14" s="188">
        <v>7.954545454545455</v>
      </c>
      <c r="T14" s="191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4" t="s">
        <v>22</v>
      </c>
      <c r="B15" s="186">
        <f>'3 Total Youth Part'!C15</f>
        <v>402</v>
      </c>
      <c r="C15" s="187">
        <v>71.8905472636816</v>
      </c>
      <c r="D15" s="188">
        <v>19.900497512437813</v>
      </c>
      <c r="E15" s="189">
        <v>8.208955223880597</v>
      </c>
      <c r="F15" s="189">
        <v>55.223880597014926</v>
      </c>
      <c r="G15" s="188">
        <v>66.66666666666667</v>
      </c>
      <c r="H15" s="188">
        <v>12.189054726368159</v>
      </c>
      <c r="I15" s="188">
        <v>0.4975124378109453</v>
      </c>
      <c r="J15" s="188">
        <v>22.139303482587067</v>
      </c>
      <c r="K15" s="188">
        <v>40.54726368159204</v>
      </c>
      <c r="L15" s="188">
        <v>56.21890547263681</v>
      </c>
      <c r="M15" s="189">
        <v>0.746268656716418</v>
      </c>
      <c r="N15" s="188">
        <v>78.1094527363184</v>
      </c>
      <c r="O15" s="188">
        <v>0.9950248756218906</v>
      </c>
      <c r="P15" s="188">
        <v>19.65174129353234</v>
      </c>
      <c r="Q15" s="188">
        <v>2.4875621890547266</v>
      </c>
      <c r="R15" s="188">
        <v>20.149253731343283</v>
      </c>
      <c r="S15" s="188">
        <v>4.726368159203981</v>
      </c>
      <c r="T15" s="191">
        <v>0.9950248756218906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4" t="s">
        <v>23</v>
      </c>
      <c r="B16" s="186">
        <f>'3 Total Youth Part'!C16</f>
        <v>33</v>
      </c>
      <c r="C16" s="187">
        <v>9.090909090909092</v>
      </c>
      <c r="D16" s="188">
        <v>57.57575757575758</v>
      </c>
      <c r="E16" s="189">
        <v>33.333333333333336</v>
      </c>
      <c r="F16" s="189">
        <v>72.72727272727273</v>
      </c>
      <c r="G16" s="188">
        <v>84.84848484848484</v>
      </c>
      <c r="H16" s="188">
        <v>6.06060606060606</v>
      </c>
      <c r="I16" s="188">
        <v>3.03030303030303</v>
      </c>
      <c r="J16" s="188">
        <v>0</v>
      </c>
      <c r="K16" s="188">
        <v>0</v>
      </c>
      <c r="L16" s="188">
        <v>3.03030303030303</v>
      </c>
      <c r="M16" s="189">
        <v>0</v>
      </c>
      <c r="N16" s="188">
        <v>27.272727272727273</v>
      </c>
      <c r="O16" s="188">
        <v>3.03030303030303</v>
      </c>
      <c r="P16" s="188">
        <v>12.12121212121212</v>
      </c>
      <c r="Q16" s="190">
        <v>0</v>
      </c>
      <c r="R16" s="188">
        <v>0</v>
      </c>
      <c r="S16" s="188">
        <v>27.272727272727273</v>
      </c>
      <c r="T16" s="191">
        <v>81.81818181818181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4" t="s">
        <v>24</v>
      </c>
      <c r="B17" s="186">
        <f>'3 Total Youth Part'!C17</f>
        <v>65</v>
      </c>
      <c r="C17" s="187">
        <v>60</v>
      </c>
      <c r="D17" s="188">
        <v>24.615384615384613</v>
      </c>
      <c r="E17" s="189">
        <v>15.384615384615385</v>
      </c>
      <c r="F17" s="189">
        <v>44.61538461538462</v>
      </c>
      <c r="G17" s="188">
        <v>50.769230769230774</v>
      </c>
      <c r="H17" s="188">
        <v>36.92307692307693</v>
      </c>
      <c r="I17" s="188">
        <v>3.0769230769230766</v>
      </c>
      <c r="J17" s="188">
        <v>16.923076923076923</v>
      </c>
      <c r="K17" s="188">
        <v>50.769230769230774</v>
      </c>
      <c r="L17" s="188">
        <v>41.53846153846154</v>
      </c>
      <c r="M17" s="189">
        <v>9.230769230769232</v>
      </c>
      <c r="N17" s="188">
        <v>15.384615384615385</v>
      </c>
      <c r="O17" s="188">
        <v>3.0769230769230766</v>
      </c>
      <c r="P17" s="188">
        <v>10.769230769230768</v>
      </c>
      <c r="Q17" s="190">
        <v>0</v>
      </c>
      <c r="R17" s="188">
        <v>10.769230769230768</v>
      </c>
      <c r="S17" s="188">
        <v>3.0769230769230766</v>
      </c>
      <c r="T17" s="191">
        <v>3.0769230769230766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4" t="s">
        <v>25</v>
      </c>
      <c r="B18" s="186">
        <f>'3 Total Youth Part'!C18</f>
        <v>76</v>
      </c>
      <c r="C18" s="187">
        <v>55.26315789473684</v>
      </c>
      <c r="D18" s="188">
        <v>21.052631578947366</v>
      </c>
      <c r="E18" s="189">
        <v>23.684210526315788</v>
      </c>
      <c r="F18" s="189">
        <v>68.42105263157895</v>
      </c>
      <c r="G18" s="188">
        <v>28.947368421052634</v>
      </c>
      <c r="H18" s="188">
        <v>15.789473684210527</v>
      </c>
      <c r="I18" s="188">
        <v>0</v>
      </c>
      <c r="J18" s="188">
        <v>42.10526315789473</v>
      </c>
      <c r="K18" s="188">
        <v>23.684210526315788</v>
      </c>
      <c r="L18" s="188">
        <v>30.263157894736842</v>
      </c>
      <c r="M18" s="189">
        <v>1.3157894736842104</v>
      </c>
      <c r="N18" s="188">
        <v>13.157894736842106</v>
      </c>
      <c r="O18" s="190">
        <v>0</v>
      </c>
      <c r="P18" s="188">
        <v>15.789473684210527</v>
      </c>
      <c r="Q18" s="188">
        <v>2.631578947368421</v>
      </c>
      <c r="R18" s="188">
        <v>1.3157894736842104</v>
      </c>
      <c r="S18" s="188">
        <v>22.36842105263158</v>
      </c>
      <c r="T18" s="191">
        <v>6.578947368421053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4" t="s">
        <v>87</v>
      </c>
      <c r="B19" s="186">
        <f>'3 Total Youth Part'!C19</f>
        <v>36</v>
      </c>
      <c r="C19" s="187">
        <v>25</v>
      </c>
      <c r="D19" s="188">
        <v>41.66666666666667</v>
      </c>
      <c r="E19" s="189">
        <v>33.333333333333336</v>
      </c>
      <c r="F19" s="189">
        <v>83.33333333333334</v>
      </c>
      <c r="G19" s="188">
        <v>52.77777777777777</v>
      </c>
      <c r="H19" s="188">
        <v>5.555555555555555</v>
      </c>
      <c r="I19" s="190">
        <v>5.555555555555555</v>
      </c>
      <c r="J19" s="188">
        <v>8.333333333333334</v>
      </c>
      <c r="K19" s="188">
        <v>0</v>
      </c>
      <c r="L19" s="188">
        <v>36.111111111111114</v>
      </c>
      <c r="M19" s="192">
        <v>0</v>
      </c>
      <c r="N19" s="188">
        <v>58.33333333333333</v>
      </c>
      <c r="O19" s="188">
        <v>2.7777777777777777</v>
      </c>
      <c r="P19" s="188">
        <v>47.22222222222223</v>
      </c>
      <c r="Q19" s="188">
        <v>2.7777777777777777</v>
      </c>
      <c r="R19" s="190">
        <v>27.77777777777778</v>
      </c>
      <c r="S19" s="188">
        <v>61.111111111111114</v>
      </c>
      <c r="T19" s="191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4" t="s">
        <v>26</v>
      </c>
      <c r="B20" s="186">
        <f>'3 Total Youth Part'!C20</f>
        <v>54</v>
      </c>
      <c r="C20" s="187">
        <v>42.59259259259259</v>
      </c>
      <c r="D20" s="188">
        <v>44.44444444444444</v>
      </c>
      <c r="E20" s="189">
        <v>12.962962962962964</v>
      </c>
      <c r="F20" s="189">
        <v>51.851851851851855</v>
      </c>
      <c r="G20" s="188">
        <v>42.59259259259259</v>
      </c>
      <c r="H20" s="188">
        <v>22.22222222222222</v>
      </c>
      <c r="I20" s="188">
        <v>1.8518518518518519</v>
      </c>
      <c r="J20" s="188">
        <v>5.555555555555555</v>
      </c>
      <c r="K20" s="188">
        <v>0</v>
      </c>
      <c r="L20" s="188">
        <v>98.14814814814815</v>
      </c>
      <c r="M20" s="189">
        <v>0</v>
      </c>
      <c r="N20" s="188">
        <v>77.77777777777777</v>
      </c>
      <c r="O20" s="188">
        <v>0</v>
      </c>
      <c r="P20" s="188">
        <v>11.11111111111111</v>
      </c>
      <c r="Q20" s="188">
        <v>0</v>
      </c>
      <c r="R20" s="188">
        <v>5.555555555555555</v>
      </c>
      <c r="S20" s="188">
        <v>0</v>
      </c>
      <c r="T20" s="191">
        <v>1.8518518518518519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56" t="s">
        <v>40</v>
      </c>
      <c r="B21" s="193">
        <f>'3 Total Youth Part'!C21</f>
        <v>50</v>
      </c>
      <c r="C21" s="194">
        <v>70</v>
      </c>
      <c r="D21" s="195">
        <v>14</v>
      </c>
      <c r="E21" s="196">
        <v>16</v>
      </c>
      <c r="F21" s="196">
        <v>70</v>
      </c>
      <c r="G21" s="195">
        <v>8</v>
      </c>
      <c r="H21" s="195">
        <v>12</v>
      </c>
      <c r="I21" s="197">
        <v>18</v>
      </c>
      <c r="J21" s="195">
        <v>48</v>
      </c>
      <c r="K21" s="195">
        <v>28</v>
      </c>
      <c r="L21" s="195">
        <v>66</v>
      </c>
      <c r="M21" s="198">
        <v>14</v>
      </c>
      <c r="N21" s="195">
        <v>48</v>
      </c>
      <c r="O21" s="195">
        <v>6</v>
      </c>
      <c r="P21" s="195">
        <v>10</v>
      </c>
      <c r="Q21" s="195">
        <v>6</v>
      </c>
      <c r="R21" s="195">
        <v>6</v>
      </c>
      <c r="S21" s="197">
        <v>4</v>
      </c>
      <c r="T21" s="199">
        <v>8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00" t="s">
        <v>0</v>
      </c>
      <c r="B22" s="207">
        <f>SUM(B6:B21)</f>
        <v>1479</v>
      </c>
      <c r="C22" s="208">
        <v>55.98377281947261</v>
      </c>
      <c r="D22" s="209">
        <v>29.006085192697768</v>
      </c>
      <c r="E22" s="210">
        <v>14.942528735632184</v>
      </c>
      <c r="F22" s="210">
        <v>55.98377281947261</v>
      </c>
      <c r="G22" s="209">
        <v>38.94523326572008</v>
      </c>
      <c r="H22" s="209">
        <v>21.02772143340095</v>
      </c>
      <c r="I22" s="209">
        <v>3.5158891142663964</v>
      </c>
      <c r="J22" s="209">
        <v>26.910074374577416</v>
      </c>
      <c r="K22" s="209">
        <v>24.0027045300879</v>
      </c>
      <c r="L22" s="209">
        <v>51.25084516565247</v>
      </c>
      <c r="M22" s="210">
        <v>1.6227180527383367</v>
      </c>
      <c r="N22" s="209">
        <v>53.21162947937796</v>
      </c>
      <c r="O22" s="209">
        <v>3.4482758620689657</v>
      </c>
      <c r="P22" s="209">
        <v>15.077755240027045</v>
      </c>
      <c r="Q22" s="209">
        <v>2.231237322515213</v>
      </c>
      <c r="R22" s="209">
        <v>10.412440838404327</v>
      </c>
      <c r="S22" s="209">
        <v>11.764705882352942</v>
      </c>
      <c r="T22" s="211">
        <v>6.288032454361055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78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A24" sqref="A24"/>
    </sheetView>
  </sheetViews>
  <sheetFormatPr defaultColWidth="9.140625" defaultRowHeight="12.75"/>
  <cols>
    <col min="1" max="1" width="20.7109375" style="2" customWidth="1"/>
    <col min="2" max="2" width="8.421875" style="2" customWidth="1"/>
    <col min="3" max="3" width="8.00390625" style="2" customWidth="1"/>
    <col min="4" max="4" width="7.28125" style="2" customWidth="1"/>
    <col min="5" max="5" width="9.7109375" style="2" customWidth="1"/>
    <col min="6" max="6" width="9.421875" style="2" customWidth="1"/>
    <col min="7" max="7" width="6.8515625" style="2" customWidth="1"/>
    <col min="8" max="8" width="9.57421875" style="2" customWidth="1"/>
    <col min="9" max="9" width="9.28125" style="2" customWidth="1"/>
    <col min="10" max="10" width="8.140625" style="2" customWidth="1"/>
    <col min="11" max="11" width="9.7109375" style="2" customWidth="1"/>
    <col min="12" max="12" width="7.421875" style="2" customWidth="1"/>
    <col min="13" max="13" width="8.421875" style="2" customWidth="1"/>
    <col min="14" max="14" width="6.8515625" style="2" customWidth="1"/>
    <col min="15" max="16" width="9.140625" style="2" customWidth="1"/>
    <col min="17" max="17" width="8.8515625" style="2" customWidth="1"/>
    <col min="18" max="16384" width="9.140625" style="2" customWidth="1"/>
  </cols>
  <sheetData>
    <row r="1" spans="1:27" ht="19.5" customHeight="1">
      <c r="A1" s="232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  <c r="O1" s="17"/>
      <c r="P1" s="17"/>
      <c r="Q1" s="18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41" t="s">
        <v>91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18"/>
      <c r="P2" s="18"/>
      <c r="Q2" s="18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38" t="s">
        <v>47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44" t="s">
        <v>76</v>
      </c>
      <c r="B4" s="235" t="s">
        <v>2</v>
      </c>
      <c r="C4" s="236"/>
      <c r="D4" s="237"/>
      <c r="E4" s="235" t="s">
        <v>5</v>
      </c>
      <c r="F4" s="236"/>
      <c r="G4" s="236"/>
      <c r="H4" s="236"/>
      <c r="I4" s="236"/>
      <c r="J4" s="236"/>
      <c r="K4" s="236"/>
      <c r="L4" s="236"/>
      <c r="M4" s="236"/>
      <c r="N4" s="2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45"/>
      <c r="B5" s="19" t="s">
        <v>3</v>
      </c>
      <c r="C5" s="20" t="s">
        <v>4</v>
      </c>
      <c r="D5" s="21" t="s">
        <v>1</v>
      </c>
      <c r="E5" s="20" t="s">
        <v>64</v>
      </c>
      <c r="F5" s="20" t="s">
        <v>89</v>
      </c>
      <c r="G5" s="20" t="s">
        <v>83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s="36" customFormat="1" ht="19.5" customHeight="1">
      <c r="A6" s="24" t="s">
        <v>15</v>
      </c>
      <c r="B6" s="25">
        <v>0</v>
      </c>
      <c r="C6" s="26">
        <v>1</v>
      </c>
      <c r="D6" s="27">
        <f>IF(B6&gt;0,(C6/B6),0)</f>
        <v>0</v>
      </c>
      <c r="E6" s="28">
        <v>0</v>
      </c>
      <c r="F6" s="29">
        <v>1</v>
      </c>
      <c r="G6" s="26">
        <v>1</v>
      </c>
      <c r="H6" s="26">
        <v>0</v>
      </c>
      <c r="I6" s="30">
        <v>0</v>
      </c>
      <c r="J6" s="29">
        <v>0</v>
      </c>
      <c r="K6" s="31">
        <v>0</v>
      </c>
      <c r="L6" s="32">
        <v>0</v>
      </c>
      <c r="M6" s="30">
        <v>1</v>
      </c>
      <c r="N6" s="33">
        <v>0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36" customFormat="1" ht="19.5" customHeight="1">
      <c r="A7" s="37" t="s">
        <v>16</v>
      </c>
      <c r="B7" s="38">
        <v>25</v>
      </c>
      <c r="C7" s="39">
        <v>9</v>
      </c>
      <c r="D7" s="40">
        <f aca="true" t="shared" si="0" ref="D7:D22">(C7/B7)</f>
        <v>0.36</v>
      </c>
      <c r="E7" s="41">
        <v>3</v>
      </c>
      <c r="F7" s="42">
        <v>3</v>
      </c>
      <c r="G7" s="39">
        <v>4</v>
      </c>
      <c r="H7" s="39">
        <v>4</v>
      </c>
      <c r="I7" s="43">
        <v>7</v>
      </c>
      <c r="J7" s="42">
        <v>4</v>
      </c>
      <c r="K7" s="43">
        <v>5</v>
      </c>
      <c r="L7" s="44">
        <v>5</v>
      </c>
      <c r="M7" s="43">
        <v>8</v>
      </c>
      <c r="N7" s="45">
        <v>0</v>
      </c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36" customFormat="1" ht="19.5" customHeight="1">
      <c r="A8" s="24" t="s">
        <v>17</v>
      </c>
      <c r="B8" s="46">
        <v>27</v>
      </c>
      <c r="C8" s="47">
        <v>74</v>
      </c>
      <c r="D8" s="48">
        <f t="shared" si="0"/>
        <v>2.740740740740741</v>
      </c>
      <c r="E8" s="49">
        <v>73</v>
      </c>
      <c r="F8" s="50">
        <v>65</v>
      </c>
      <c r="G8" s="47">
        <v>44</v>
      </c>
      <c r="H8" s="50">
        <v>73</v>
      </c>
      <c r="I8" s="51">
        <v>73</v>
      </c>
      <c r="J8" s="50">
        <v>74</v>
      </c>
      <c r="K8" s="51">
        <v>52</v>
      </c>
      <c r="L8" s="52">
        <v>52</v>
      </c>
      <c r="M8" s="51">
        <v>73</v>
      </c>
      <c r="N8" s="53">
        <v>0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36" customFormat="1" ht="19.5" customHeight="1">
      <c r="A9" s="24" t="s">
        <v>18</v>
      </c>
      <c r="B9" s="46">
        <v>6</v>
      </c>
      <c r="C9" s="47">
        <v>5</v>
      </c>
      <c r="D9" s="48">
        <f>IF(B9&gt;0,C9/B9,0)</f>
        <v>0.8333333333333334</v>
      </c>
      <c r="E9" s="49">
        <v>0</v>
      </c>
      <c r="F9" s="50">
        <v>0</v>
      </c>
      <c r="G9" s="47">
        <v>0</v>
      </c>
      <c r="H9" s="50">
        <v>0</v>
      </c>
      <c r="I9" s="51">
        <v>0</v>
      </c>
      <c r="J9" s="50">
        <v>0</v>
      </c>
      <c r="K9" s="51">
        <v>0</v>
      </c>
      <c r="L9" s="52">
        <v>0</v>
      </c>
      <c r="M9" s="51">
        <v>0</v>
      </c>
      <c r="N9" s="53">
        <v>0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36" customFormat="1" ht="19.5" customHeight="1">
      <c r="A10" s="24" t="s">
        <v>85</v>
      </c>
      <c r="B10" s="46">
        <v>0</v>
      </c>
      <c r="C10" s="47">
        <v>1</v>
      </c>
      <c r="D10" s="48">
        <f>IF(B10&gt;0,C10/B10,0)</f>
        <v>0</v>
      </c>
      <c r="E10" s="49">
        <v>1</v>
      </c>
      <c r="F10" s="50">
        <v>1</v>
      </c>
      <c r="G10" s="47">
        <v>1</v>
      </c>
      <c r="H10" s="50">
        <v>1</v>
      </c>
      <c r="I10" s="51">
        <v>1</v>
      </c>
      <c r="J10" s="50">
        <v>1</v>
      </c>
      <c r="K10" s="51">
        <v>1</v>
      </c>
      <c r="L10" s="52">
        <v>1</v>
      </c>
      <c r="M10" s="51">
        <v>1</v>
      </c>
      <c r="N10" s="53">
        <v>1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36" customFormat="1" ht="19.5" customHeight="1">
      <c r="A11" s="24" t="s">
        <v>19</v>
      </c>
      <c r="B11" s="46">
        <v>0</v>
      </c>
      <c r="C11" s="47">
        <v>1</v>
      </c>
      <c r="D11" s="48">
        <f>IF(B11&gt;0,C11/B11,0)</f>
        <v>0</v>
      </c>
      <c r="E11" s="49">
        <v>1</v>
      </c>
      <c r="F11" s="50">
        <v>1</v>
      </c>
      <c r="G11" s="47">
        <v>1</v>
      </c>
      <c r="H11" s="50">
        <v>0</v>
      </c>
      <c r="I11" s="51">
        <v>1</v>
      </c>
      <c r="J11" s="50">
        <v>1</v>
      </c>
      <c r="K11" s="51">
        <v>1</v>
      </c>
      <c r="L11" s="52">
        <v>0</v>
      </c>
      <c r="M11" s="51">
        <v>1</v>
      </c>
      <c r="N11" s="53">
        <v>1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36" customFormat="1" ht="19.5" customHeight="1">
      <c r="A12" s="24" t="s">
        <v>86</v>
      </c>
      <c r="B12" s="46">
        <v>14</v>
      </c>
      <c r="C12" s="47">
        <v>12</v>
      </c>
      <c r="D12" s="48">
        <f t="shared" si="0"/>
        <v>0.8571428571428571</v>
      </c>
      <c r="E12" s="46">
        <v>12</v>
      </c>
      <c r="F12" s="50">
        <v>0</v>
      </c>
      <c r="G12" s="47">
        <v>12</v>
      </c>
      <c r="H12" s="50">
        <v>1</v>
      </c>
      <c r="I12" s="51">
        <v>4</v>
      </c>
      <c r="J12" s="47">
        <v>0</v>
      </c>
      <c r="K12" s="54">
        <v>10</v>
      </c>
      <c r="L12" s="52">
        <v>0</v>
      </c>
      <c r="M12" s="51">
        <v>12</v>
      </c>
      <c r="N12" s="55">
        <v>0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36" customFormat="1" ht="19.5" customHeight="1">
      <c r="A13" s="24" t="s">
        <v>20</v>
      </c>
      <c r="B13" s="46">
        <v>30</v>
      </c>
      <c r="C13" s="47">
        <v>31</v>
      </c>
      <c r="D13" s="48">
        <f t="shared" si="0"/>
        <v>1.0333333333333334</v>
      </c>
      <c r="E13" s="49">
        <v>31</v>
      </c>
      <c r="F13" s="50">
        <v>0</v>
      </c>
      <c r="G13" s="47">
        <v>31</v>
      </c>
      <c r="H13" s="50">
        <v>31</v>
      </c>
      <c r="I13" s="51">
        <v>31</v>
      </c>
      <c r="J13" s="50">
        <v>30</v>
      </c>
      <c r="K13" s="51">
        <v>31</v>
      </c>
      <c r="L13" s="52">
        <v>31</v>
      </c>
      <c r="M13" s="51">
        <v>30</v>
      </c>
      <c r="N13" s="53">
        <v>30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s="36" customFormat="1" ht="19.5" customHeight="1">
      <c r="A14" s="24" t="s">
        <v>21</v>
      </c>
      <c r="B14" s="46">
        <v>4</v>
      </c>
      <c r="C14" s="47">
        <v>8</v>
      </c>
      <c r="D14" s="48">
        <f>IF(B14&gt;0,C14/B14,0)</f>
        <v>2</v>
      </c>
      <c r="E14" s="49">
        <v>4</v>
      </c>
      <c r="F14" s="50">
        <v>4</v>
      </c>
      <c r="G14" s="47">
        <v>7</v>
      </c>
      <c r="H14" s="50">
        <v>4</v>
      </c>
      <c r="I14" s="51">
        <v>5</v>
      </c>
      <c r="J14" s="50">
        <v>7</v>
      </c>
      <c r="K14" s="51">
        <v>6</v>
      </c>
      <c r="L14" s="52">
        <v>7</v>
      </c>
      <c r="M14" s="51">
        <v>6</v>
      </c>
      <c r="N14" s="53">
        <v>0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36" customFormat="1" ht="19.5" customHeight="1">
      <c r="A15" s="24" t="s">
        <v>22</v>
      </c>
      <c r="B15" s="46">
        <v>112</v>
      </c>
      <c r="C15" s="47">
        <v>166</v>
      </c>
      <c r="D15" s="48">
        <f t="shared" si="0"/>
        <v>1.4821428571428572</v>
      </c>
      <c r="E15" s="49">
        <v>118</v>
      </c>
      <c r="F15" s="50">
        <v>2</v>
      </c>
      <c r="G15" s="47">
        <v>143</v>
      </c>
      <c r="H15" s="50">
        <v>124</v>
      </c>
      <c r="I15" s="51">
        <v>118</v>
      </c>
      <c r="J15" s="50">
        <v>112</v>
      </c>
      <c r="K15" s="51">
        <v>51</v>
      </c>
      <c r="L15" s="52">
        <v>132</v>
      </c>
      <c r="M15" s="51">
        <v>124</v>
      </c>
      <c r="N15" s="53">
        <v>1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36" customFormat="1" ht="19.5" customHeight="1">
      <c r="A16" s="24" t="s">
        <v>23</v>
      </c>
      <c r="B16" s="46">
        <v>0</v>
      </c>
      <c r="C16" s="47">
        <v>0</v>
      </c>
      <c r="D16" s="48">
        <f>IF(B16&gt;0,C16/B16,0)</f>
        <v>0</v>
      </c>
      <c r="E16" s="49">
        <v>0</v>
      </c>
      <c r="F16" s="50">
        <v>0</v>
      </c>
      <c r="G16" s="47">
        <v>0</v>
      </c>
      <c r="H16" s="50">
        <v>0</v>
      </c>
      <c r="I16" s="51">
        <v>0</v>
      </c>
      <c r="J16" s="50">
        <v>0</v>
      </c>
      <c r="K16" s="51">
        <v>0</v>
      </c>
      <c r="L16" s="52">
        <v>0</v>
      </c>
      <c r="M16" s="51">
        <v>0</v>
      </c>
      <c r="N16" s="53">
        <v>0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36" customFormat="1" ht="19.5" customHeight="1">
      <c r="A17" s="24" t="s">
        <v>24</v>
      </c>
      <c r="B17" s="46">
        <v>28</v>
      </c>
      <c r="C17" s="47">
        <v>34</v>
      </c>
      <c r="D17" s="48">
        <f t="shared" si="0"/>
        <v>1.2142857142857142</v>
      </c>
      <c r="E17" s="49">
        <v>31</v>
      </c>
      <c r="F17" s="50">
        <v>0</v>
      </c>
      <c r="G17" s="47">
        <v>26</v>
      </c>
      <c r="H17" s="50">
        <v>31</v>
      </c>
      <c r="I17" s="51">
        <v>31</v>
      </c>
      <c r="J17" s="50">
        <v>31</v>
      </c>
      <c r="K17" s="51">
        <v>31</v>
      </c>
      <c r="L17" s="52">
        <v>31</v>
      </c>
      <c r="M17" s="51">
        <v>18</v>
      </c>
      <c r="N17" s="53">
        <v>16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36" customFormat="1" ht="19.5" customHeight="1">
      <c r="A18" s="24" t="s">
        <v>25</v>
      </c>
      <c r="B18" s="46">
        <v>35</v>
      </c>
      <c r="C18" s="47">
        <v>18</v>
      </c>
      <c r="D18" s="48">
        <f t="shared" si="0"/>
        <v>0.5142857142857142</v>
      </c>
      <c r="E18" s="49">
        <v>18</v>
      </c>
      <c r="F18" s="50">
        <v>16</v>
      </c>
      <c r="G18" s="47">
        <v>2</v>
      </c>
      <c r="H18" s="50">
        <v>16</v>
      </c>
      <c r="I18" s="51">
        <v>16</v>
      </c>
      <c r="J18" s="50">
        <v>3</v>
      </c>
      <c r="K18" s="51">
        <v>1</v>
      </c>
      <c r="L18" s="52">
        <v>18</v>
      </c>
      <c r="M18" s="51">
        <v>16</v>
      </c>
      <c r="N18" s="53">
        <v>0</v>
      </c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36" customFormat="1" ht="19.5" customHeight="1">
      <c r="A19" s="24" t="s">
        <v>87</v>
      </c>
      <c r="B19" s="46">
        <v>0</v>
      </c>
      <c r="C19" s="47">
        <v>3</v>
      </c>
      <c r="D19" s="48">
        <f>IF(B19&gt;0,C19/B19,0)</f>
        <v>0</v>
      </c>
      <c r="E19" s="49">
        <v>1</v>
      </c>
      <c r="F19" s="50">
        <v>2</v>
      </c>
      <c r="G19" s="47">
        <v>3</v>
      </c>
      <c r="H19" s="50">
        <v>3</v>
      </c>
      <c r="I19" s="51">
        <v>0</v>
      </c>
      <c r="J19" s="50">
        <v>3</v>
      </c>
      <c r="K19" s="51">
        <v>3</v>
      </c>
      <c r="L19" s="52">
        <v>3</v>
      </c>
      <c r="M19" s="51">
        <v>3</v>
      </c>
      <c r="N19" s="53">
        <v>3</v>
      </c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36" customFormat="1" ht="19.5" customHeight="1">
      <c r="A20" s="24" t="s">
        <v>26</v>
      </c>
      <c r="B20" s="46">
        <v>0</v>
      </c>
      <c r="C20" s="47">
        <v>0</v>
      </c>
      <c r="D20" s="48">
        <f>IF(B20&gt;0,(C20/B20),0)</f>
        <v>0</v>
      </c>
      <c r="E20" s="49">
        <v>0</v>
      </c>
      <c r="F20" s="50">
        <v>0</v>
      </c>
      <c r="G20" s="47">
        <v>0</v>
      </c>
      <c r="H20" s="50">
        <v>0</v>
      </c>
      <c r="I20" s="51">
        <v>0</v>
      </c>
      <c r="J20" s="50">
        <v>0</v>
      </c>
      <c r="K20" s="51">
        <v>0</v>
      </c>
      <c r="L20" s="52">
        <v>0</v>
      </c>
      <c r="M20" s="51">
        <v>0</v>
      </c>
      <c r="N20" s="53">
        <v>0</v>
      </c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36" customFormat="1" ht="19.5" customHeight="1" thickBot="1">
      <c r="A21" s="56" t="s">
        <v>40</v>
      </c>
      <c r="B21" s="57">
        <v>29</v>
      </c>
      <c r="C21" s="58">
        <v>14</v>
      </c>
      <c r="D21" s="59">
        <f>IF(B21&gt;0,C21/B21,0)</f>
        <v>0.4827586206896552</v>
      </c>
      <c r="E21" s="60">
        <v>14</v>
      </c>
      <c r="F21" s="61">
        <v>6</v>
      </c>
      <c r="G21" s="58">
        <v>14</v>
      </c>
      <c r="H21" s="61">
        <v>0</v>
      </c>
      <c r="I21" s="62">
        <v>8</v>
      </c>
      <c r="J21" s="61">
        <v>0</v>
      </c>
      <c r="K21" s="62">
        <v>14</v>
      </c>
      <c r="L21" s="63">
        <v>6</v>
      </c>
      <c r="M21" s="62">
        <v>6</v>
      </c>
      <c r="N21" s="64">
        <v>0</v>
      </c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36" customFormat="1" ht="19.5" customHeight="1" thickBot="1">
      <c r="A22" s="65" t="s">
        <v>0</v>
      </c>
      <c r="B22" s="66">
        <f>SUM(B6:B21)</f>
        <v>310</v>
      </c>
      <c r="C22" s="67">
        <f>SUM(C6:C21)</f>
        <v>377</v>
      </c>
      <c r="D22" s="68">
        <f t="shared" si="0"/>
        <v>1.2161290322580645</v>
      </c>
      <c r="E22" s="67">
        <f>SUM(E6:E21)</f>
        <v>307</v>
      </c>
      <c r="F22" s="67">
        <f aca="true" t="shared" si="1" ref="F22:N22">SUM(F6:F21)</f>
        <v>101</v>
      </c>
      <c r="G22" s="67">
        <f t="shared" si="1"/>
        <v>289</v>
      </c>
      <c r="H22" s="67">
        <f t="shared" si="1"/>
        <v>288</v>
      </c>
      <c r="I22" s="67">
        <f t="shared" si="1"/>
        <v>295</v>
      </c>
      <c r="J22" s="67">
        <f t="shared" si="1"/>
        <v>266</v>
      </c>
      <c r="K22" s="67">
        <f t="shared" si="1"/>
        <v>206</v>
      </c>
      <c r="L22" s="67">
        <f t="shared" si="1"/>
        <v>286</v>
      </c>
      <c r="M22" s="67">
        <f t="shared" si="1"/>
        <v>299</v>
      </c>
      <c r="N22" s="69">
        <f t="shared" si="1"/>
        <v>52</v>
      </c>
      <c r="O22" s="34"/>
      <c r="P22" s="35"/>
      <c r="Q22" s="70"/>
      <c r="R22" s="71"/>
      <c r="S22" s="71"/>
      <c r="T22" s="71"/>
      <c r="U22" s="71"/>
      <c r="V22" s="71"/>
      <c r="W22" s="35"/>
      <c r="X22" s="35"/>
      <c r="Y22" s="35"/>
      <c r="Z22" s="35"/>
      <c r="AA22" s="35"/>
    </row>
    <row r="23" spans="1:15" ht="77.25" customHeight="1" thickBot="1">
      <c r="A23" s="229" t="s">
        <v>88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  <c r="O23" s="1"/>
    </row>
    <row r="24" ht="14.25">
      <c r="A24" s="72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">
      <selection activeCell="A24" sqref="A24"/>
    </sheetView>
  </sheetViews>
  <sheetFormatPr defaultColWidth="9.140625" defaultRowHeight="12.75"/>
  <cols>
    <col min="1" max="1" width="19.7109375" style="2" customWidth="1"/>
    <col min="2" max="3" width="7.57421875" style="2" customWidth="1"/>
    <col min="4" max="4" width="7.28125" style="2" customWidth="1"/>
    <col min="5" max="6" width="9.7109375" style="2" customWidth="1"/>
    <col min="7" max="7" width="7.8515625" style="2" customWidth="1"/>
    <col min="8" max="8" width="8.57421875" style="2" customWidth="1"/>
    <col min="9" max="9" width="8.8515625" style="2" customWidth="1"/>
    <col min="10" max="10" width="8.7109375" style="2" customWidth="1"/>
    <col min="11" max="11" width="9.7109375" style="2" customWidth="1"/>
    <col min="12" max="12" width="8.00390625" style="2" customWidth="1"/>
    <col min="13" max="13" width="9.140625" style="2" customWidth="1"/>
    <col min="14" max="14" width="7.57421875" style="2" customWidth="1"/>
    <col min="15" max="16" width="9.140625" style="2" customWidth="1"/>
    <col min="17" max="17" width="8.8515625" style="2" customWidth="1"/>
    <col min="18" max="27" width="9.140625" style="2" customWidth="1"/>
    <col min="28" max="28" width="9.140625" style="1" customWidth="1"/>
    <col min="29" max="16384" width="9.140625" style="2" customWidth="1"/>
  </cols>
  <sheetData>
    <row r="1" spans="1:28" s="74" customFormat="1" ht="21" customHeight="1">
      <c r="A1" s="232" t="str">
        <f>+'1 In School Youth Part'!A1:N1</f>
        <v>TAB 7 - WIOA TITLE I PARTICIPANT SUMMARY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74" customFormat="1" ht="21" customHeight="1">
      <c r="A2" s="241" t="str">
        <f>'1 In School Youth Part'!$A$2</f>
        <v>FY20 QUARTER ENDING JUNE 30, 2020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s="74" customFormat="1" ht="18.75" customHeight="1" thickBot="1">
      <c r="A3" s="238" t="s">
        <v>48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7" ht="16.5" customHeight="1">
      <c r="A4" s="244" t="s">
        <v>76</v>
      </c>
      <c r="B4" s="235" t="s">
        <v>2</v>
      </c>
      <c r="C4" s="236"/>
      <c r="D4" s="237"/>
      <c r="E4" s="235" t="s">
        <v>5</v>
      </c>
      <c r="F4" s="236"/>
      <c r="G4" s="236"/>
      <c r="H4" s="236"/>
      <c r="I4" s="236"/>
      <c r="J4" s="236"/>
      <c r="K4" s="236"/>
      <c r="L4" s="236"/>
      <c r="M4" s="236"/>
      <c r="N4" s="2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45"/>
      <c r="B5" s="19" t="s">
        <v>3</v>
      </c>
      <c r="C5" s="20" t="s">
        <v>4</v>
      </c>
      <c r="D5" s="21" t="s">
        <v>1</v>
      </c>
      <c r="E5" s="20" t="s">
        <v>64</v>
      </c>
      <c r="F5" s="20" t="s">
        <v>89</v>
      </c>
      <c r="G5" s="20" t="s">
        <v>83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8" s="36" customFormat="1" ht="19.5" customHeight="1">
      <c r="A6" s="24" t="s">
        <v>15</v>
      </c>
      <c r="B6" s="25">
        <v>60</v>
      </c>
      <c r="C6" s="26">
        <v>49</v>
      </c>
      <c r="D6" s="27">
        <f aca="true" t="shared" si="0" ref="D6:D22">(C6/B6)</f>
        <v>0.8166666666666667</v>
      </c>
      <c r="E6" s="28">
        <v>3</v>
      </c>
      <c r="F6" s="29">
        <v>35</v>
      </c>
      <c r="G6" s="26">
        <v>46</v>
      </c>
      <c r="H6" s="26">
        <v>10</v>
      </c>
      <c r="I6" s="30">
        <v>12</v>
      </c>
      <c r="J6" s="29">
        <v>5</v>
      </c>
      <c r="K6" s="31">
        <v>2</v>
      </c>
      <c r="L6" s="32">
        <v>0</v>
      </c>
      <c r="M6" s="30">
        <v>46</v>
      </c>
      <c r="N6" s="33">
        <v>0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36" customFormat="1" ht="19.5" customHeight="1">
      <c r="A7" s="37" t="s">
        <v>16</v>
      </c>
      <c r="B7" s="38">
        <v>130</v>
      </c>
      <c r="C7" s="39">
        <v>102</v>
      </c>
      <c r="D7" s="40">
        <f t="shared" si="0"/>
        <v>0.7846153846153846</v>
      </c>
      <c r="E7" s="41">
        <v>66</v>
      </c>
      <c r="F7" s="42">
        <v>46</v>
      </c>
      <c r="G7" s="39">
        <v>25</v>
      </c>
      <c r="H7" s="39">
        <v>13</v>
      </c>
      <c r="I7" s="43">
        <v>51</v>
      </c>
      <c r="J7" s="42">
        <v>38</v>
      </c>
      <c r="K7" s="43">
        <v>54</v>
      </c>
      <c r="L7" s="44">
        <v>60</v>
      </c>
      <c r="M7" s="43">
        <v>88</v>
      </c>
      <c r="N7" s="45">
        <v>0</v>
      </c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s="36" customFormat="1" ht="19.5" customHeight="1">
      <c r="A8" s="24" t="s">
        <v>17</v>
      </c>
      <c r="B8" s="46">
        <v>145</v>
      </c>
      <c r="C8" s="47">
        <v>106</v>
      </c>
      <c r="D8" s="48">
        <f t="shared" si="0"/>
        <v>0.7310344827586207</v>
      </c>
      <c r="E8" s="49">
        <v>5</v>
      </c>
      <c r="F8" s="50">
        <v>71</v>
      </c>
      <c r="G8" s="47">
        <v>2</v>
      </c>
      <c r="H8" s="50">
        <v>7</v>
      </c>
      <c r="I8" s="51">
        <v>7</v>
      </c>
      <c r="J8" s="50">
        <v>45</v>
      </c>
      <c r="K8" s="51">
        <v>1</v>
      </c>
      <c r="L8" s="52">
        <v>1</v>
      </c>
      <c r="M8" s="51">
        <v>2</v>
      </c>
      <c r="N8" s="53">
        <v>3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36" customFormat="1" ht="19.5" customHeight="1">
      <c r="A9" s="24" t="s">
        <v>18</v>
      </c>
      <c r="B9" s="46">
        <v>65</v>
      </c>
      <c r="C9" s="47">
        <v>27</v>
      </c>
      <c r="D9" s="48">
        <f t="shared" si="0"/>
        <v>0.4153846153846154</v>
      </c>
      <c r="E9" s="49">
        <v>4</v>
      </c>
      <c r="F9" s="50">
        <v>4</v>
      </c>
      <c r="G9" s="47">
        <v>14</v>
      </c>
      <c r="H9" s="50">
        <v>0</v>
      </c>
      <c r="I9" s="51">
        <v>11</v>
      </c>
      <c r="J9" s="50">
        <v>22</v>
      </c>
      <c r="K9" s="51">
        <v>14</v>
      </c>
      <c r="L9" s="52">
        <v>14</v>
      </c>
      <c r="M9" s="51">
        <v>0</v>
      </c>
      <c r="N9" s="53">
        <v>11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36" customFormat="1" ht="19.5" customHeight="1">
      <c r="A10" s="24" t="s">
        <v>85</v>
      </c>
      <c r="B10" s="46">
        <v>64</v>
      </c>
      <c r="C10" s="47">
        <v>74</v>
      </c>
      <c r="D10" s="48">
        <f t="shared" si="0"/>
        <v>1.15625</v>
      </c>
      <c r="E10" s="49">
        <v>69</v>
      </c>
      <c r="F10" s="50">
        <v>69</v>
      </c>
      <c r="G10" s="47">
        <v>69</v>
      </c>
      <c r="H10" s="50">
        <v>69</v>
      </c>
      <c r="I10" s="51">
        <v>69</v>
      </c>
      <c r="J10" s="50">
        <v>72</v>
      </c>
      <c r="K10" s="51">
        <v>69</v>
      </c>
      <c r="L10" s="52">
        <v>69</v>
      </c>
      <c r="M10" s="51">
        <v>69</v>
      </c>
      <c r="N10" s="53">
        <v>69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36" customFormat="1" ht="19.5" customHeight="1">
      <c r="A11" s="24" t="s">
        <v>19</v>
      </c>
      <c r="B11" s="46">
        <v>133</v>
      </c>
      <c r="C11" s="47">
        <v>96</v>
      </c>
      <c r="D11" s="48">
        <f t="shared" si="0"/>
        <v>0.7218045112781954</v>
      </c>
      <c r="E11" s="49">
        <v>86</v>
      </c>
      <c r="F11" s="50">
        <v>68</v>
      </c>
      <c r="G11" s="47">
        <v>60</v>
      </c>
      <c r="H11" s="50">
        <v>0</v>
      </c>
      <c r="I11" s="51">
        <v>43</v>
      </c>
      <c r="J11" s="50">
        <v>94</v>
      </c>
      <c r="K11" s="51">
        <v>85</v>
      </c>
      <c r="L11" s="52">
        <v>0</v>
      </c>
      <c r="M11" s="51">
        <v>85</v>
      </c>
      <c r="N11" s="53">
        <v>74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36" customFormat="1" ht="19.5" customHeight="1">
      <c r="A12" s="24" t="s">
        <v>86</v>
      </c>
      <c r="B12" s="46">
        <v>41</v>
      </c>
      <c r="C12" s="47">
        <v>47</v>
      </c>
      <c r="D12" s="48">
        <f t="shared" si="0"/>
        <v>1.146341463414634</v>
      </c>
      <c r="E12" s="46">
        <v>47</v>
      </c>
      <c r="F12" s="50">
        <v>9</v>
      </c>
      <c r="G12" s="47">
        <v>47</v>
      </c>
      <c r="H12" s="50">
        <v>11</v>
      </c>
      <c r="I12" s="51">
        <v>19</v>
      </c>
      <c r="J12" s="47">
        <v>9</v>
      </c>
      <c r="K12" s="54">
        <v>34</v>
      </c>
      <c r="L12" s="52">
        <v>1</v>
      </c>
      <c r="M12" s="51">
        <v>47</v>
      </c>
      <c r="N12" s="55">
        <v>0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s="36" customFormat="1" ht="19.5" customHeight="1">
      <c r="A13" s="24" t="s">
        <v>20</v>
      </c>
      <c r="B13" s="46">
        <v>52</v>
      </c>
      <c r="C13" s="47">
        <v>40</v>
      </c>
      <c r="D13" s="48">
        <f t="shared" si="0"/>
        <v>0.7692307692307693</v>
      </c>
      <c r="E13" s="49">
        <v>33</v>
      </c>
      <c r="F13" s="50">
        <v>33</v>
      </c>
      <c r="G13" s="47">
        <v>36</v>
      </c>
      <c r="H13" s="50">
        <v>32</v>
      </c>
      <c r="I13" s="51">
        <v>33</v>
      </c>
      <c r="J13" s="50">
        <v>39</v>
      </c>
      <c r="K13" s="51">
        <v>32</v>
      </c>
      <c r="L13" s="52">
        <v>13</v>
      </c>
      <c r="M13" s="51">
        <v>33</v>
      </c>
      <c r="N13" s="53">
        <v>32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36" customFormat="1" ht="19.5" customHeight="1">
      <c r="A14" s="24" t="s">
        <v>21</v>
      </c>
      <c r="B14" s="46">
        <v>116</v>
      </c>
      <c r="C14" s="47">
        <v>80</v>
      </c>
      <c r="D14" s="48">
        <f t="shared" si="0"/>
        <v>0.6896551724137931</v>
      </c>
      <c r="E14" s="49">
        <v>57</v>
      </c>
      <c r="F14" s="50">
        <v>42</v>
      </c>
      <c r="G14" s="47">
        <v>62</v>
      </c>
      <c r="H14" s="50">
        <v>30</v>
      </c>
      <c r="I14" s="51">
        <v>50</v>
      </c>
      <c r="J14" s="50">
        <v>63</v>
      </c>
      <c r="K14" s="51">
        <v>50</v>
      </c>
      <c r="L14" s="52">
        <v>63</v>
      </c>
      <c r="M14" s="51">
        <v>62</v>
      </c>
      <c r="N14" s="53">
        <v>3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36" customFormat="1" ht="19.5" customHeight="1">
      <c r="A15" s="24" t="s">
        <v>22</v>
      </c>
      <c r="B15" s="46">
        <v>283</v>
      </c>
      <c r="C15" s="47">
        <v>236</v>
      </c>
      <c r="D15" s="48">
        <f t="shared" si="0"/>
        <v>0.833922261484099</v>
      </c>
      <c r="E15" s="49">
        <v>217</v>
      </c>
      <c r="F15" s="50">
        <v>235</v>
      </c>
      <c r="G15" s="47">
        <v>54</v>
      </c>
      <c r="H15" s="50">
        <v>73</v>
      </c>
      <c r="I15" s="51">
        <v>98</v>
      </c>
      <c r="J15" s="50">
        <v>75</v>
      </c>
      <c r="K15" s="51">
        <v>53</v>
      </c>
      <c r="L15" s="52">
        <v>219</v>
      </c>
      <c r="M15" s="51">
        <v>228</v>
      </c>
      <c r="N15" s="53">
        <v>0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36" customFormat="1" ht="19.5" customHeight="1">
      <c r="A16" s="24" t="s">
        <v>23</v>
      </c>
      <c r="B16" s="46">
        <v>62</v>
      </c>
      <c r="C16" s="47">
        <v>33</v>
      </c>
      <c r="D16" s="48">
        <f t="shared" si="0"/>
        <v>0.532258064516129</v>
      </c>
      <c r="E16" s="49">
        <v>0</v>
      </c>
      <c r="F16" s="50">
        <v>0</v>
      </c>
      <c r="G16" s="47">
        <v>0</v>
      </c>
      <c r="H16" s="50">
        <v>0</v>
      </c>
      <c r="I16" s="51">
        <v>6</v>
      </c>
      <c r="J16" s="50">
        <v>30</v>
      </c>
      <c r="K16" s="51">
        <v>0</v>
      </c>
      <c r="L16" s="52">
        <v>0</v>
      </c>
      <c r="M16" s="51">
        <v>0</v>
      </c>
      <c r="N16" s="53">
        <v>4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36" customFormat="1" ht="19.5" customHeight="1">
      <c r="A17" s="24" t="s">
        <v>24</v>
      </c>
      <c r="B17" s="46">
        <v>47</v>
      </c>
      <c r="C17" s="47">
        <v>31</v>
      </c>
      <c r="D17" s="48">
        <f t="shared" si="0"/>
        <v>0.6595744680851063</v>
      </c>
      <c r="E17" s="49">
        <v>14</v>
      </c>
      <c r="F17" s="50">
        <v>14</v>
      </c>
      <c r="G17" s="47">
        <v>9</v>
      </c>
      <c r="H17" s="50">
        <v>0</v>
      </c>
      <c r="I17" s="51">
        <v>19</v>
      </c>
      <c r="J17" s="50">
        <v>19</v>
      </c>
      <c r="K17" s="51">
        <v>13</v>
      </c>
      <c r="L17" s="52">
        <v>18</v>
      </c>
      <c r="M17" s="51">
        <v>13</v>
      </c>
      <c r="N17" s="53">
        <v>19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36" customFormat="1" ht="19.5" customHeight="1">
      <c r="A18" s="24" t="s">
        <v>25</v>
      </c>
      <c r="B18" s="46">
        <v>70</v>
      </c>
      <c r="C18" s="47">
        <v>58</v>
      </c>
      <c r="D18" s="48">
        <f t="shared" si="0"/>
        <v>0.8285714285714286</v>
      </c>
      <c r="E18" s="49">
        <v>38</v>
      </c>
      <c r="F18" s="50">
        <v>28</v>
      </c>
      <c r="G18" s="47">
        <v>18</v>
      </c>
      <c r="H18" s="50">
        <v>41</v>
      </c>
      <c r="I18" s="51">
        <v>41</v>
      </c>
      <c r="J18" s="50">
        <v>18</v>
      </c>
      <c r="K18" s="51">
        <v>2</v>
      </c>
      <c r="L18" s="52">
        <v>42</v>
      </c>
      <c r="M18" s="51">
        <v>29</v>
      </c>
      <c r="N18" s="53">
        <v>0</v>
      </c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36" customFormat="1" ht="19.5" customHeight="1">
      <c r="A19" s="24" t="s">
        <v>87</v>
      </c>
      <c r="B19" s="46">
        <v>41</v>
      </c>
      <c r="C19" s="47">
        <v>33</v>
      </c>
      <c r="D19" s="48">
        <f t="shared" si="0"/>
        <v>0.8048780487804879</v>
      </c>
      <c r="E19" s="49">
        <v>28</v>
      </c>
      <c r="F19" s="50">
        <v>16</v>
      </c>
      <c r="G19" s="47">
        <v>33</v>
      </c>
      <c r="H19" s="50">
        <v>33</v>
      </c>
      <c r="I19" s="51">
        <v>0</v>
      </c>
      <c r="J19" s="50">
        <v>33</v>
      </c>
      <c r="K19" s="51">
        <v>33</v>
      </c>
      <c r="L19" s="52">
        <v>33</v>
      </c>
      <c r="M19" s="51">
        <v>33</v>
      </c>
      <c r="N19" s="53">
        <v>33</v>
      </c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s="36" customFormat="1" ht="19.5" customHeight="1">
      <c r="A20" s="24" t="s">
        <v>26</v>
      </c>
      <c r="B20" s="46">
        <v>73</v>
      </c>
      <c r="C20" s="47">
        <v>54</v>
      </c>
      <c r="D20" s="48">
        <f t="shared" si="0"/>
        <v>0.7397260273972602</v>
      </c>
      <c r="E20" s="49">
        <v>54</v>
      </c>
      <c r="F20" s="50">
        <v>54</v>
      </c>
      <c r="G20" s="47">
        <v>40</v>
      </c>
      <c r="H20" s="50">
        <v>38</v>
      </c>
      <c r="I20" s="51">
        <v>38</v>
      </c>
      <c r="J20" s="50">
        <v>28</v>
      </c>
      <c r="K20" s="51">
        <v>52</v>
      </c>
      <c r="L20" s="52">
        <v>22</v>
      </c>
      <c r="M20" s="51">
        <v>54</v>
      </c>
      <c r="N20" s="53">
        <v>14</v>
      </c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36" customFormat="1" ht="19.5" customHeight="1" thickBot="1">
      <c r="A21" s="56" t="s">
        <v>40</v>
      </c>
      <c r="B21" s="57">
        <v>43</v>
      </c>
      <c r="C21" s="58">
        <v>36</v>
      </c>
      <c r="D21" s="59">
        <f t="shared" si="0"/>
        <v>0.8372093023255814</v>
      </c>
      <c r="E21" s="60">
        <v>20</v>
      </c>
      <c r="F21" s="61">
        <v>33</v>
      </c>
      <c r="G21" s="58">
        <v>33</v>
      </c>
      <c r="H21" s="61">
        <v>0</v>
      </c>
      <c r="I21" s="62">
        <v>33</v>
      </c>
      <c r="J21" s="61">
        <v>2</v>
      </c>
      <c r="K21" s="62">
        <v>33</v>
      </c>
      <c r="L21" s="63">
        <v>0</v>
      </c>
      <c r="M21" s="62">
        <v>0</v>
      </c>
      <c r="N21" s="64">
        <v>0</v>
      </c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36" customFormat="1" ht="19.5" customHeight="1" thickBot="1">
      <c r="A22" s="65" t="s">
        <v>0</v>
      </c>
      <c r="B22" s="66">
        <f>SUM(B6:B21)</f>
        <v>1425</v>
      </c>
      <c r="C22" s="67">
        <f>SUM(C6:C21)</f>
        <v>1102</v>
      </c>
      <c r="D22" s="68">
        <f t="shared" si="0"/>
        <v>0.7733333333333333</v>
      </c>
      <c r="E22" s="67">
        <f>SUM(E6:E21)</f>
        <v>741</v>
      </c>
      <c r="F22" s="67">
        <f aca="true" t="shared" si="1" ref="F22:N22">SUM(F6:F21)</f>
        <v>757</v>
      </c>
      <c r="G22" s="67">
        <f t="shared" si="1"/>
        <v>548</v>
      </c>
      <c r="H22" s="67">
        <f t="shared" si="1"/>
        <v>357</v>
      </c>
      <c r="I22" s="67">
        <f t="shared" si="1"/>
        <v>530</v>
      </c>
      <c r="J22" s="67">
        <f t="shared" si="1"/>
        <v>592</v>
      </c>
      <c r="K22" s="67">
        <f t="shared" si="1"/>
        <v>527</v>
      </c>
      <c r="L22" s="67">
        <f t="shared" si="1"/>
        <v>555</v>
      </c>
      <c r="M22" s="67">
        <f t="shared" si="1"/>
        <v>789</v>
      </c>
      <c r="N22" s="69">
        <f t="shared" si="1"/>
        <v>262</v>
      </c>
      <c r="O22" s="34"/>
      <c r="P22" s="35"/>
      <c r="Q22" s="70"/>
      <c r="R22" s="71"/>
      <c r="S22" s="71"/>
      <c r="T22" s="71"/>
      <c r="U22" s="71"/>
      <c r="V22" s="71"/>
      <c r="W22" s="35"/>
      <c r="X22" s="35"/>
      <c r="Y22" s="35"/>
      <c r="Z22" s="35"/>
      <c r="AA22" s="35"/>
      <c r="AB22" s="35"/>
    </row>
    <row r="23" spans="1:14" ht="76.5" customHeight="1" thickBot="1">
      <c r="A23" s="229" t="s">
        <v>88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20.28125" style="2" customWidth="1"/>
    <col min="2" max="2" width="8.8515625" style="2" customWidth="1"/>
    <col min="3" max="3" width="8.57421875" style="2" customWidth="1"/>
    <col min="4" max="4" width="8.28125" style="2" customWidth="1"/>
    <col min="5" max="6" width="9.7109375" style="2" customWidth="1"/>
    <col min="7" max="7" width="6.140625" style="2" customWidth="1"/>
    <col min="8" max="8" width="8.7109375" style="2" customWidth="1"/>
    <col min="9" max="9" width="6.8515625" style="2" customWidth="1"/>
    <col min="10" max="10" width="7.421875" style="2" customWidth="1"/>
    <col min="11" max="11" width="10.57421875" style="2" customWidth="1"/>
    <col min="12" max="12" width="8.57421875" style="2" customWidth="1"/>
    <col min="13" max="13" width="8.421875" style="2" customWidth="1"/>
    <col min="14" max="14" width="7.28125" style="2" customWidth="1"/>
    <col min="15" max="16" width="9.140625" style="2" customWidth="1"/>
    <col min="17" max="17" width="8.8515625" style="2" customWidth="1"/>
    <col min="18" max="27" width="9.140625" style="2" customWidth="1"/>
    <col min="28" max="28" width="9.140625" style="1" customWidth="1"/>
    <col min="29" max="16384" width="9.140625" style="2" customWidth="1"/>
  </cols>
  <sheetData>
    <row r="1" spans="1:27" ht="19.5" customHeight="1">
      <c r="A1" s="232" t="str">
        <f>+'1 In School Youth Part'!A1:N1</f>
        <v>TAB 7 - WIOA TITLE I PARTICIPANT SUMMARY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41" t="str">
        <f>'1 In School Youth Part'!$A$2</f>
        <v>FY20 QUARTER ENDING JUNE 30, 2020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38" t="s">
        <v>33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44" t="s">
        <v>76</v>
      </c>
      <c r="B4" s="235" t="s">
        <v>2</v>
      </c>
      <c r="C4" s="236"/>
      <c r="D4" s="237"/>
      <c r="E4" s="235" t="s">
        <v>5</v>
      </c>
      <c r="F4" s="236"/>
      <c r="G4" s="236"/>
      <c r="H4" s="236"/>
      <c r="I4" s="236"/>
      <c r="J4" s="236"/>
      <c r="K4" s="236"/>
      <c r="L4" s="236"/>
      <c r="M4" s="236"/>
      <c r="N4" s="2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45"/>
      <c r="B5" s="19" t="s">
        <v>3</v>
      </c>
      <c r="C5" s="20" t="s">
        <v>4</v>
      </c>
      <c r="D5" s="21" t="s">
        <v>1</v>
      </c>
      <c r="E5" s="20" t="s">
        <v>64</v>
      </c>
      <c r="F5" s="20" t="s">
        <v>89</v>
      </c>
      <c r="G5" s="20" t="s">
        <v>83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43" s="36" customFormat="1" ht="19.5" customHeight="1">
      <c r="A6" s="24" t="s">
        <v>15</v>
      </c>
      <c r="B6" s="25">
        <f>+'1 In School Youth Part'!B6+'2 Out of School Youth Part'!B6</f>
        <v>60</v>
      </c>
      <c r="C6" s="26">
        <f>+'1 In School Youth Part'!C6+'2 Out of School Youth Part'!C6</f>
        <v>50</v>
      </c>
      <c r="D6" s="27">
        <f aca="true" t="shared" si="0" ref="D6:D22">(C6/B6)</f>
        <v>0.8333333333333334</v>
      </c>
      <c r="E6" s="75">
        <f>+'1 In School Youth Part'!E6+'2 Out of School Youth Part'!E6</f>
        <v>3</v>
      </c>
      <c r="F6" s="31">
        <f>+'1 In School Youth Part'!F6+'2 Out of School Youth Part'!F6</f>
        <v>36</v>
      </c>
      <c r="G6" s="54">
        <f>+'1 In School Youth Part'!G6+'2 Out of School Youth Part'!G6</f>
        <v>47</v>
      </c>
      <c r="H6" s="54">
        <f>+'1 In School Youth Part'!H6+'2 Out of School Youth Part'!H6</f>
        <v>10</v>
      </c>
      <c r="I6" s="54">
        <f>+'1 In School Youth Part'!I6+'2 Out of School Youth Part'!I6</f>
        <v>12</v>
      </c>
      <c r="J6" s="54">
        <f>+'1 In School Youth Part'!J6+'2 Out of School Youth Part'!J6</f>
        <v>5</v>
      </c>
      <c r="K6" s="54">
        <f>+'1 In School Youth Part'!K6+'2 Out of School Youth Part'!K6</f>
        <v>2</v>
      </c>
      <c r="L6" s="54">
        <f>+'1 In School Youth Part'!L6+'2 Out of School Youth Part'!L6</f>
        <v>0</v>
      </c>
      <c r="M6" s="54">
        <f>+'1 In School Youth Part'!M6+'2 Out of School Youth Part'!M6</f>
        <v>47</v>
      </c>
      <c r="N6" s="76">
        <f>+'1 In School Youth Part'!N6+'2 Out of School Youth Part'!N6</f>
        <v>0</v>
      </c>
      <c r="O6" s="35"/>
      <c r="P6" s="3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43" s="36" customFormat="1" ht="19.5" customHeight="1">
      <c r="A7" s="37" t="s">
        <v>16</v>
      </c>
      <c r="B7" s="38">
        <f>+'1 In School Youth Part'!B7+'2 Out of School Youth Part'!B7</f>
        <v>155</v>
      </c>
      <c r="C7" s="39">
        <f>+'1 In School Youth Part'!C7+'2 Out of School Youth Part'!C7</f>
        <v>111</v>
      </c>
      <c r="D7" s="40">
        <f t="shared" si="0"/>
        <v>0.7161290322580646</v>
      </c>
      <c r="E7" s="78">
        <f>+'1 In School Youth Part'!E7+'2 Out of School Youth Part'!E7</f>
        <v>69</v>
      </c>
      <c r="F7" s="54">
        <f>+'1 In School Youth Part'!F7+'2 Out of School Youth Part'!F7</f>
        <v>49</v>
      </c>
      <c r="G7" s="54">
        <f>+'1 In School Youth Part'!G7+'2 Out of School Youth Part'!G7</f>
        <v>29</v>
      </c>
      <c r="H7" s="54">
        <f>+'1 In School Youth Part'!H7+'2 Out of School Youth Part'!H7</f>
        <v>17</v>
      </c>
      <c r="I7" s="54">
        <f>+'1 In School Youth Part'!I7+'2 Out of School Youth Part'!I7</f>
        <v>58</v>
      </c>
      <c r="J7" s="54">
        <f>+'1 In School Youth Part'!J7+'2 Out of School Youth Part'!J7</f>
        <v>42</v>
      </c>
      <c r="K7" s="54">
        <f>+'1 In School Youth Part'!K7+'2 Out of School Youth Part'!K7</f>
        <v>59</v>
      </c>
      <c r="L7" s="54">
        <f>+'1 In School Youth Part'!L7+'2 Out of School Youth Part'!L7</f>
        <v>65</v>
      </c>
      <c r="M7" s="54">
        <f>+'1 In School Youth Part'!M7+'2 Out of School Youth Part'!M7</f>
        <v>96</v>
      </c>
      <c r="N7" s="79">
        <f>+'1 In School Youth Part'!N7+'2 Out of School Youth Part'!N7</f>
        <v>0</v>
      </c>
      <c r="O7" s="35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</row>
    <row r="8" spans="1:43" s="36" customFormat="1" ht="19.5" customHeight="1">
      <c r="A8" s="24" t="s">
        <v>17</v>
      </c>
      <c r="B8" s="38">
        <f>+'1 In School Youth Part'!B8+'2 Out of School Youth Part'!B8</f>
        <v>172</v>
      </c>
      <c r="C8" s="47">
        <f>+'1 In School Youth Part'!C8+'2 Out of School Youth Part'!C8</f>
        <v>180</v>
      </c>
      <c r="D8" s="48">
        <f t="shared" si="0"/>
        <v>1.0465116279069768</v>
      </c>
      <c r="E8" s="78">
        <f>+'1 In School Youth Part'!E8+'2 Out of School Youth Part'!E8</f>
        <v>78</v>
      </c>
      <c r="F8" s="54">
        <f>+'1 In School Youth Part'!F8+'2 Out of School Youth Part'!F8</f>
        <v>136</v>
      </c>
      <c r="G8" s="54">
        <f>+'1 In School Youth Part'!G8+'2 Out of School Youth Part'!G8</f>
        <v>46</v>
      </c>
      <c r="H8" s="54">
        <f>+'1 In School Youth Part'!H8+'2 Out of School Youth Part'!H8</f>
        <v>80</v>
      </c>
      <c r="I8" s="54">
        <f>+'1 In School Youth Part'!I8+'2 Out of School Youth Part'!I8</f>
        <v>80</v>
      </c>
      <c r="J8" s="54">
        <f>+'1 In School Youth Part'!J8+'2 Out of School Youth Part'!J8</f>
        <v>119</v>
      </c>
      <c r="K8" s="54">
        <f>+'1 In School Youth Part'!K8+'2 Out of School Youth Part'!K8</f>
        <v>53</v>
      </c>
      <c r="L8" s="54">
        <f>+'1 In School Youth Part'!L8+'2 Out of School Youth Part'!L8</f>
        <v>53</v>
      </c>
      <c r="M8" s="54">
        <f>+'1 In School Youth Part'!M8+'2 Out of School Youth Part'!M8</f>
        <v>75</v>
      </c>
      <c r="N8" s="79">
        <f>+'1 In School Youth Part'!N8+'2 Out of School Youth Part'!N8</f>
        <v>3</v>
      </c>
      <c r="O8" s="35"/>
      <c r="P8" s="3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43" s="36" customFormat="1" ht="19.5" customHeight="1">
      <c r="A9" s="24" t="s">
        <v>18</v>
      </c>
      <c r="B9" s="38">
        <f>+'1 In School Youth Part'!B9+'2 Out of School Youth Part'!B9</f>
        <v>71</v>
      </c>
      <c r="C9" s="47">
        <f>+'1 In School Youth Part'!C9+'2 Out of School Youth Part'!C9</f>
        <v>32</v>
      </c>
      <c r="D9" s="48">
        <f t="shared" si="0"/>
        <v>0.4507042253521127</v>
      </c>
      <c r="E9" s="78">
        <f>+'1 In School Youth Part'!E9+'2 Out of School Youth Part'!E9</f>
        <v>4</v>
      </c>
      <c r="F9" s="54">
        <f>+'1 In School Youth Part'!F9+'2 Out of School Youth Part'!F9</f>
        <v>4</v>
      </c>
      <c r="G9" s="54">
        <f>+'1 In School Youth Part'!G9+'2 Out of School Youth Part'!G9</f>
        <v>14</v>
      </c>
      <c r="H9" s="54">
        <f>+'1 In School Youth Part'!H9+'2 Out of School Youth Part'!H9</f>
        <v>0</v>
      </c>
      <c r="I9" s="54">
        <f>+'1 In School Youth Part'!I9+'2 Out of School Youth Part'!I9</f>
        <v>11</v>
      </c>
      <c r="J9" s="54">
        <f>+'1 In School Youth Part'!J9+'2 Out of School Youth Part'!J9</f>
        <v>22</v>
      </c>
      <c r="K9" s="54">
        <f>+'1 In School Youth Part'!K9+'2 Out of School Youth Part'!K9</f>
        <v>14</v>
      </c>
      <c r="L9" s="54">
        <f>+'1 In School Youth Part'!L9+'2 Out of School Youth Part'!L9</f>
        <v>14</v>
      </c>
      <c r="M9" s="54">
        <f>+'1 In School Youth Part'!M9+'2 Out of School Youth Part'!M9</f>
        <v>0</v>
      </c>
      <c r="N9" s="79">
        <f>+'1 In School Youth Part'!N9+'2 Out of School Youth Part'!N9</f>
        <v>11</v>
      </c>
      <c r="O9" s="35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</row>
    <row r="10" spans="1:43" s="36" customFormat="1" ht="19.5" customHeight="1">
      <c r="A10" s="24" t="s">
        <v>85</v>
      </c>
      <c r="B10" s="38">
        <f>+'1 In School Youth Part'!B10+'2 Out of School Youth Part'!B10</f>
        <v>64</v>
      </c>
      <c r="C10" s="47">
        <f>+'1 In School Youth Part'!C10+'2 Out of School Youth Part'!C10</f>
        <v>75</v>
      </c>
      <c r="D10" s="48">
        <f t="shared" si="0"/>
        <v>1.171875</v>
      </c>
      <c r="E10" s="78">
        <f>+'1 In School Youth Part'!E10+'2 Out of School Youth Part'!E10</f>
        <v>70</v>
      </c>
      <c r="F10" s="54">
        <f>+'1 In School Youth Part'!F10+'2 Out of School Youth Part'!F10</f>
        <v>70</v>
      </c>
      <c r="G10" s="54">
        <f>+'1 In School Youth Part'!G10+'2 Out of School Youth Part'!G10</f>
        <v>70</v>
      </c>
      <c r="H10" s="54">
        <f>+'1 In School Youth Part'!H10+'2 Out of School Youth Part'!H10</f>
        <v>70</v>
      </c>
      <c r="I10" s="54">
        <f>+'1 In School Youth Part'!I10+'2 Out of School Youth Part'!I10</f>
        <v>70</v>
      </c>
      <c r="J10" s="54">
        <f>+'1 In School Youth Part'!J10+'2 Out of School Youth Part'!J10</f>
        <v>73</v>
      </c>
      <c r="K10" s="54">
        <f>+'1 In School Youth Part'!K10+'2 Out of School Youth Part'!K10</f>
        <v>70</v>
      </c>
      <c r="L10" s="54">
        <f>+'1 In School Youth Part'!L10+'2 Out of School Youth Part'!L10</f>
        <v>70</v>
      </c>
      <c r="M10" s="54">
        <f>+'1 In School Youth Part'!M10+'2 Out of School Youth Part'!M10</f>
        <v>70</v>
      </c>
      <c r="N10" s="79">
        <f>+'1 In School Youth Part'!N10+'2 Out of School Youth Part'!N10</f>
        <v>70</v>
      </c>
      <c r="O10" s="35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</row>
    <row r="11" spans="1:43" s="36" customFormat="1" ht="19.5" customHeight="1">
      <c r="A11" s="24" t="s">
        <v>19</v>
      </c>
      <c r="B11" s="38">
        <f>+'1 In School Youth Part'!B11+'2 Out of School Youth Part'!B11</f>
        <v>133</v>
      </c>
      <c r="C11" s="47">
        <f>+'1 In School Youth Part'!C11+'2 Out of School Youth Part'!C11</f>
        <v>97</v>
      </c>
      <c r="D11" s="48">
        <f t="shared" si="0"/>
        <v>0.7293233082706767</v>
      </c>
      <c r="E11" s="78">
        <f>+'1 In School Youth Part'!E11+'2 Out of School Youth Part'!E11</f>
        <v>87</v>
      </c>
      <c r="F11" s="54">
        <f>+'1 In School Youth Part'!F11+'2 Out of School Youth Part'!F11</f>
        <v>69</v>
      </c>
      <c r="G11" s="54">
        <f>+'1 In School Youth Part'!G11+'2 Out of School Youth Part'!G11</f>
        <v>61</v>
      </c>
      <c r="H11" s="54">
        <f>+'1 In School Youth Part'!H11+'2 Out of School Youth Part'!H11</f>
        <v>0</v>
      </c>
      <c r="I11" s="54">
        <f>+'1 In School Youth Part'!I11+'2 Out of School Youth Part'!I11</f>
        <v>44</v>
      </c>
      <c r="J11" s="54">
        <f>+'1 In School Youth Part'!J11+'2 Out of School Youth Part'!J11</f>
        <v>95</v>
      </c>
      <c r="K11" s="54">
        <f>+'1 In School Youth Part'!K11+'2 Out of School Youth Part'!K11</f>
        <v>86</v>
      </c>
      <c r="L11" s="54">
        <f>+'1 In School Youth Part'!L11+'2 Out of School Youth Part'!L11</f>
        <v>0</v>
      </c>
      <c r="M11" s="54">
        <f>+'1 In School Youth Part'!M11+'2 Out of School Youth Part'!M11</f>
        <v>86</v>
      </c>
      <c r="N11" s="79">
        <f>+'1 In School Youth Part'!N11+'2 Out of School Youth Part'!N11</f>
        <v>75</v>
      </c>
      <c r="O11" s="35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</row>
    <row r="12" spans="1:43" s="36" customFormat="1" ht="19.5" customHeight="1">
      <c r="A12" s="24" t="s">
        <v>86</v>
      </c>
      <c r="B12" s="38">
        <f>+'1 In School Youth Part'!B12+'2 Out of School Youth Part'!B12</f>
        <v>55</v>
      </c>
      <c r="C12" s="47">
        <f>+'1 In School Youth Part'!C12+'2 Out of School Youth Part'!C12</f>
        <v>59</v>
      </c>
      <c r="D12" s="48">
        <f t="shared" si="0"/>
        <v>1.0727272727272728</v>
      </c>
      <c r="E12" s="78">
        <f>+'1 In School Youth Part'!E12+'2 Out of School Youth Part'!E12</f>
        <v>59</v>
      </c>
      <c r="F12" s="54">
        <f>+'1 In School Youth Part'!F12+'2 Out of School Youth Part'!F12</f>
        <v>9</v>
      </c>
      <c r="G12" s="54">
        <f>+'1 In School Youth Part'!G12+'2 Out of School Youth Part'!G12</f>
        <v>59</v>
      </c>
      <c r="H12" s="54">
        <f>+'1 In School Youth Part'!H12+'2 Out of School Youth Part'!H12</f>
        <v>12</v>
      </c>
      <c r="I12" s="54">
        <f>+'1 In School Youth Part'!I12+'2 Out of School Youth Part'!I12</f>
        <v>23</v>
      </c>
      <c r="J12" s="54">
        <f>+'1 In School Youth Part'!J12+'2 Out of School Youth Part'!J12</f>
        <v>9</v>
      </c>
      <c r="K12" s="54">
        <f>+'1 In School Youth Part'!K12+'2 Out of School Youth Part'!K12</f>
        <v>44</v>
      </c>
      <c r="L12" s="54">
        <f>+'1 In School Youth Part'!L12+'2 Out of School Youth Part'!L12</f>
        <v>1</v>
      </c>
      <c r="M12" s="54">
        <f>+'1 In School Youth Part'!M12+'2 Out of School Youth Part'!M12</f>
        <v>59</v>
      </c>
      <c r="N12" s="79">
        <f>+'1 In School Youth Part'!N12+'2 Out of School Youth Part'!N12</f>
        <v>0</v>
      </c>
      <c r="O12" s="35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</row>
    <row r="13" spans="1:43" s="36" customFormat="1" ht="19.5" customHeight="1">
      <c r="A13" s="24" t="s">
        <v>20</v>
      </c>
      <c r="B13" s="38">
        <f>+'1 In School Youth Part'!B13+'2 Out of School Youth Part'!B13</f>
        <v>82</v>
      </c>
      <c r="C13" s="47">
        <f>+'1 In School Youth Part'!C13+'2 Out of School Youth Part'!C13</f>
        <v>71</v>
      </c>
      <c r="D13" s="48">
        <f t="shared" si="0"/>
        <v>0.8658536585365854</v>
      </c>
      <c r="E13" s="78">
        <f>+'1 In School Youth Part'!E13+'2 Out of School Youth Part'!E13</f>
        <v>64</v>
      </c>
      <c r="F13" s="54">
        <f>+'1 In School Youth Part'!F13+'2 Out of School Youth Part'!F13</f>
        <v>33</v>
      </c>
      <c r="G13" s="54">
        <f>+'1 In School Youth Part'!G13+'2 Out of School Youth Part'!G13</f>
        <v>67</v>
      </c>
      <c r="H13" s="54">
        <f>+'1 In School Youth Part'!H13+'2 Out of School Youth Part'!H13</f>
        <v>63</v>
      </c>
      <c r="I13" s="54">
        <f>+'1 In School Youth Part'!I13+'2 Out of School Youth Part'!I13</f>
        <v>64</v>
      </c>
      <c r="J13" s="54">
        <f>+'1 In School Youth Part'!J13+'2 Out of School Youth Part'!J13</f>
        <v>69</v>
      </c>
      <c r="K13" s="54">
        <f>+'1 In School Youth Part'!K13+'2 Out of School Youth Part'!K13</f>
        <v>63</v>
      </c>
      <c r="L13" s="54">
        <f>+'1 In School Youth Part'!L13+'2 Out of School Youth Part'!L13</f>
        <v>44</v>
      </c>
      <c r="M13" s="54">
        <f>+'1 In School Youth Part'!M13+'2 Out of School Youth Part'!M13</f>
        <v>63</v>
      </c>
      <c r="N13" s="79">
        <f>+'1 In School Youth Part'!N13+'2 Out of School Youth Part'!N13</f>
        <v>62</v>
      </c>
      <c r="O13" s="35"/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</row>
    <row r="14" spans="1:43" s="36" customFormat="1" ht="19.5" customHeight="1">
      <c r="A14" s="24" t="s">
        <v>21</v>
      </c>
      <c r="B14" s="38">
        <f>+'1 In School Youth Part'!B14+'2 Out of School Youth Part'!B14</f>
        <v>120</v>
      </c>
      <c r="C14" s="47">
        <f>+'1 In School Youth Part'!C14+'2 Out of School Youth Part'!C14</f>
        <v>88</v>
      </c>
      <c r="D14" s="48">
        <f t="shared" si="0"/>
        <v>0.7333333333333333</v>
      </c>
      <c r="E14" s="78">
        <f>+'1 In School Youth Part'!E14+'2 Out of School Youth Part'!E14</f>
        <v>61</v>
      </c>
      <c r="F14" s="54">
        <f>+'1 In School Youth Part'!F14+'2 Out of School Youth Part'!F14</f>
        <v>46</v>
      </c>
      <c r="G14" s="54">
        <f>+'1 In School Youth Part'!G14+'2 Out of School Youth Part'!G14</f>
        <v>69</v>
      </c>
      <c r="H14" s="54">
        <f>+'1 In School Youth Part'!H14+'2 Out of School Youth Part'!H14</f>
        <v>34</v>
      </c>
      <c r="I14" s="54">
        <f>+'1 In School Youth Part'!I14+'2 Out of School Youth Part'!I14</f>
        <v>55</v>
      </c>
      <c r="J14" s="54">
        <f>+'1 In School Youth Part'!J14+'2 Out of School Youth Part'!J14</f>
        <v>70</v>
      </c>
      <c r="K14" s="54">
        <f>+'1 In School Youth Part'!K14+'2 Out of School Youth Part'!K14</f>
        <v>56</v>
      </c>
      <c r="L14" s="54">
        <f>+'1 In School Youth Part'!L14+'2 Out of School Youth Part'!L14</f>
        <v>70</v>
      </c>
      <c r="M14" s="54">
        <f>+'1 In School Youth Part'!M14+'2 Out of School Youth Part'!M14</f>
        <v>68</v>
      </c>
      <c r="N14" s="79">
        <f>+'1 In School Youth Part'!N14+'2 Out of School Youth Part'!N14</f>
        <v>3</v>
      </c>
      <c r="O14" s="35"/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</row>
    <row r="15" spans="1:43" s="36" customFormat="1" ht="19.5" customHeight="1">
      <c r="A15" s="24" t="s">
        <v>22</v>
      </c>
      <c r="B15" s="38">
        <f>+'1 In School Youth Part'!B15+'2 Out of School Youth Part'!B15</f>
        <v>395</v>
      </c>
      <c r="C15" s="47">
        <f>+'1 In School Youth Part'!C15+'2 Out of School Youth Part'!C15</f>
        <v>402</v>
      </c>
      <c r="D15" s="48">
        <f t="shared" si="0"/>
        <v>1.0177215189873419</v>
      </c>
      <c r="E15" s="78">
        <f>+'1 In School Youth Part'!E15+'2 Out of School Youth Part'!E15</f>
        <v>335</v>
      </c>
      <c r="F15" s="54">
        <f>+'1 In School Youth Part'!F15+'2 Out of School Youth Part'!F15</f>
        <v>237</v>
      </c>
      <c r="G15" s="54">
        <f>+'1 In School Youth Part'!G15+'2 Out of School Youth Part'!G15</f>
        <v>197</v>
      </c>
      <c r="H15" s="54">
        <f>+'1 In School Youth Part'!H15+'2 Out of School Youth Part'!H15</f>
        <v>197</v>
      </c>
      <c r="I15" s="54">
        <f>+'1 In School Youth Part'!I15+'2 Out of School Youth Part'!I15</f>
        <v>216</v>
      </c>
      <c r="J15" s="54">
        <f>+'1 In School Youth Part'!J15+'2 Out of School Youth Part'!J15</f>
        <v>187</v>
      </c>
      <c r="K15" s="54">
        <f>+'1 In School Youth Part'!K15+'2 Out of School Youth Part'!K15</f>
        <v>104</v>
      </c>
      <c r="L15" s="54">
        <f>+'1 In School Youth Part'!L15+'2 Out of School Youth Part'!L15</f>
        <v>351</v>
      </c>
      <c r="M15" s="54">
        <f>+'1 In School Youth Part'!M15+'2 Out of School Youth Part'!M15</f>
        <v>352</v>
      </c>
      <c r="N15" s="79">
        <f>+'1 In School Youth Part'!N15+'2 Out of School Youth Part'!N15</f>
        <v>1</v>
      </c>
      <c r="O15" s="35"/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</row>
    <row r="16" spans="1:43" s="36" customFormat="1" ht="19.5" customHeight="1">
      <c r="A16" s="24" t="s">
        <v>23</v>
      </c>
      <c r="B16" s="38">
        <f>+'1 In School Youth Part'!B16+'2 Out of School Youth Part'!B16</f>
        <v>62</v>
      </c>
      <c r="C16" s="47">
        <f>+'1 In School Youth Part'!C16+'2 Out of School Youth Part'!C16</f>
        <v>33</v>
      </c>
      <c r="D16" s="48">
        <f t="shared" si="0"/>
        <v>0.532258064516129</v>
      </c>
      <c r="E16" s="78">
        <f>+'1 In School Youth Part'!E16+'2 Out of School Youth Part'!E16</f>
        <v>0</v>
      </c>
      <c r="F16" s="54">
        <f>+'1 In School Youth Part'!F16+'2 Out of School Youth Part'!F16</f>
        <v>0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6</v>
      </c>
      <c r="J16" s="54">
        <f>+'1 In School Youth Part'!J16+'2 Out of School Youth Part'!J16</f>
        <v>30</v>
      </c>
      <c r="K16" s="54">
        <f>+'1 In School Youth Part'!K16+'2 Out of School Youth Part'!K16</f>
        <v>0</v>
      </c>
      <c r="L16" s="54">
        <f>+'1 In School Youth Part'!L16+'2 Out of School Youth Part'!L16</f>
        <v>0</v>
      </c>
      <c r="M16" s="54">
        <f>+'1 In School Youth Part'!M16+'2 Out of School Youth Part'!M16</f>
        <v>0</v>
      </c>
      <c r="N16" s="79">
        <f>+'1 In School Youth Part'!N16+'2 Out of School Youth Part'!N16</f>
        <v>4</v>
      </c>
      <c r="O16" s="35"/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1:43" s="36" customFormat="1" ht="19.5" customHeight="1">
      <c r="A17" s="24" t="s">
        <v>24</v>
      </c>
      <c r="B17" s="38">
        <f>+'1 In School Youth Part'!B17+'2 Out of School Youth Part'!B17</f>
        <v>75</v>
      </c>
      <c r="C17" s="47">
        <f>+'1 In School Youth Part'!C17+'2 Out of School Youth Part'!C17</f>
        <v>65</v>
      </c>
      <c r="D17" s="48">
        <f t="shared" si="0"/>
        <v>0.8666666666666667</v>
      </c>
      <c r="E17" s="78">
        <f>+'1 In School Youth Part'!E17+'2 Out of School Youth Part'!E17</f>
        <v>45</v>
      </c>
      <c r="F17" s="54">
        <f>+'1 In School Youth Part'!F17+'2 Out of School Youth Part'!F17</f>
        <v>14</v>
      </c>
      <c r="G17" s="54">
        <f>+'1 In School Youth Part'!G17+'2 Out of School Youth Part'!G17</f>
        <v>35</v>
      </c>
      <c r="H17" s="54">
        <f>+'1 In School Youth Part'!H17+'2 Out of School Youth Part'!H17</f>
        <v>31</v>
      </c>
      <c r="I17" s="54">
        <f>+'1 In School Youth Part'!I17+'2 Out of School Youth Part'!I17</f>
        <v>50</v>
      </c>
      <c r="J17" s="54">
        <f>+'1 In School Youth Part'!J17+'2 Out of School Youth Part'!J17</f>
        <v>50</v>
      </c>
      <c r="K17" s="54">
        <f>+'1 In School Youth Part'!K17+'2 Out of School Youth Part'!K17</f>
        <v>44</v>
      </c>
      <c r="L17" s="54">
        <f>+'1 In School Youth Part'!L17+'2 Out of School Youth Part'!L17</f>
        <v>49</v>
      </c>
      <c r="M17" s="54">
        <f>+'1 In School Youth Part'!M17+'2 Out of School Youth Part'!M17</f>
        <v>31</v>
      </c>
      <c r="N17" s="79">
        <f>+'1 In School Youth Part'!N17+'2 Out of School Youth Part'!N17</f>
        <v>35</v>
      </c>
      <c r="O17" s="35"/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</row>
    <row r="18" spans="1:43" s="36" customFormat="1" ht="19.5" customHeight="1">
      <c r="A18" s="24" t="s">
        <v>25</v>
      </c>
      <c r="B18" s="38">
        <f>+'1 In School Youth Part'!B18+'2 Out of School Youth Part'!B18</f>
        <v>105</v>
      </c>
      <c r="C18" s="47">
        <f>+'1 In School Youth Part'!C18+'2 Out of School Youth Part'!C18</f>
        <v>76</v>
      </c>
      <c r="D18" s="48">
        <f t="shared" si="0"/>
        <v>0.7238095238095238</v>
      </c>
      <c r="E18" s="78">
        <f>+'1 In School Youth Part'!E18+'2 Out of School Youth Part'!E18</f>
        <v>56</v>
      </c>
      <c r="F18" s="54">
        <f>+'1 In School Youth Part'!F18+'2 Out of School Youth Part'!F18</f>
        <v>44</v>
      </c>
      <c r="G18" s="54">
        <f>+'1 In School Youth Part'!G18+'2 Out of School Youth Part'!G18</f>
        <v>20</v>
      </c>
      <c r="H18" s="54">
        <f>+'1 In School Youth Part'!H18+'2 Out of School Youth Part'!H18</f>
        <v>57</v>
      </c>
      <c r="I18" s="54">
        <f>+'1 In School Youth Part'!I18+'2 Out of School Youth Part'!I18</f>
        <v>57</v>
      </c>
      <c r="J18" s="54">
        <f>+'1 In School Youth Part'!J18+'2 Out of School Youth Part'!J18</f>
        <v>21</v>
      </c>
      <c r="K18" s="54">
        <f>+'1 In School Youth Part'!K18+'2 Out of School Youth Part'!K18</f>
        <v>3</v>
      </c>
      <c r="L18" s="54">
        <f>+'1 In School Youth Part'!L18+'2 Out of School Youth Part'!L18</f>
        <v>60</v>
      </c>
      <c r="M18" s="54">
        <f>+'1 In School Youth Part'!M18+'2 Out of School Youth Part'!M18</f>
        <v>45</v>
      </c>
      <c r="N18" s="79">
        <f>+'1 In School Youth Part'!N18+'2 Out of School Youth Part'!N18</f>
        <v>0</v>
      </c>
      <c r="O18" s="35"/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</row>
    <row r="19" spans="1:43" s="36" customFormat="1" ht="19.5" customHeight="1">
      <c r="A19" s="24" t="s">
        <v>87</v>
      </c>
      <c r="B19" s="38">
        <f>+'1 In School Youth Part'!B19+'2 Out of School Youth Part'!B19</f>
        <v>41</v>
      </c>
      <c r="C19" s="47">
        <f>+'1 In School Youth Part'!C19+'2 Out of School Youth Part'!C19</f>
        <v>36</v>
      </c>
      <c r="D19" s="48">
        <f t="shared" si="0"/>
        <v>0.8780487804878049</v>
      </c>
      <c r="E19" s="78">
        <f>+'1 In School Youth Part'!E19+'2 Out of School Youth Part'!E19</f>
        <v>29</v>
      </c>
      <c r="F19" s="54">
        <f>+'1 In School Youth Part'!F19+'2 Out of School Youth Part'!F19</f>
        <v>18</v>
      </c>
      <c r="G19" s="54">
        <f>+'1 In School Youth Part'!G19+'2 Out of School Youth Part'!G19</f>
        <v>36</v>
      </c>
      <c r="H19" s="54">
        <f>+'1 In School Youth Part'!H19+'2 Out of School Youth Part'!H19</f>
        <v>36</v>
      </c>
      <c r="I19" s="54">
        <f>+'1 In School Youth Part'!I19+'2 Out of School Youth Part'!I19</f>
        <v>0</v>
      </c>
      <c r="J19" s="54">
        <f>+'1 In School Youth Part'!J19+'2 Out of School Youth Part'!J19</f>
        <v>36</v>
      </c>
      <c r="K19" s="54">
        <f>+'1 In School Youth Part'!K19+'2 Out of School Youth Part'!K19</f>
        <v>36</v>
      </c>
      <c r="L19" s="54">
        <f>+'1 In School Youth Part'!L19+'2 Out of School Youth Part'!L19</f>
        <v>36</v>
      </c>
      <c r="M19" s="54">
        <f>+'1 In School Youth Part'!M19+'2 Out of School Youth Part'!M19</f>
        <v>36</v>
      </c>
      <c r="N19" s="79">
        <f>+'1 In School Youth Part'!N19+'2 Out of School Youth Part'!N19</f>
        <v>36</v>
      </c>
      <c r="O19" s="35"/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</row>
    <row r="20" spans="1:43" s="36" customFormat="1" ht="19.5" customHeight="1">
      <c r="A20" s="24" t="s">
        <v>26</v>
      </c>
      <c r="B20" s="38">
        <f>+'1 In School Youth Part'!B20+'2 Out of School Youth Part'!B20</f>
        <v>73</v>
      </c>
      <c r="C20" s="47">
        <f>+'1 In School Youth Part'!C20+'2 Out of School Youth Part'!C20</f>
        <v>54</v>
      </c>
      <c r="D20" s="48">
        <f t="shared" si="0"/>
        <v>0.7397260273972602</v>
      </c>
      <c r="E20" s="78">
        <f>+'1 In School Youth Part'!E20+'2 Out of School Youth Part'!E20</f>
        <v>54</v>
      </c>
      <c r="F20" s="54">
        <f>+'1 In School Youth Part'!F20+'2 Out of School Youth Part'!F20</f>
        <v>54</v>
      </c>
      <c r="G20" s="54">
        <f>+'1 In School Youth Part'!G20+'2 Out of School Youth Part'!G20</f>
        <v>40</v>
      </c>
      <c r="H20" s="54">
        <f>+'1 In School Youth Part'!H20+'2 Out of School Youth Part'!H20</f>
        <v>38</v>
      </c>
      <c r="I20" s="54">
        <f>+'1 In School Youth Part'!I20+'2 Out of School Youth Part'!I20</f>
        <v>38</v>
      </c>
      <c r="J20" s="54">
        <f>+'1 In School Youth Part'!J20+'2 Out of School Youth Part'!J20</f>
        <v>28</v>
      </c>
      <c r="K20" s="54">
        <f>+'1 In School Youth Part'!K20+'2 Out of School Youth Part'!K20</f>
        <v>52</v>
      </c>
      <c r="L20" s="54">
        <f>+'1 In School Youth Part'!L20+'2 Out of School Youth Part'!L20</f>
        <v>22</v>
      </c>
      <c r="M20" s="54">
        <f>+'1 In School Youth Part'!M20+'2 Out of School Youth Part'!M20</f>
        <v>54</v>
      </c>
      <c r="N20" s="79">
        <f>+'1 In School Youth Part'!N20+'2 Out of School Youth Part'!N20</f>
        <v>14</v>
      </c>
      <c r="O20" s="35"/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</row>
    <row r="21" spans="1:43" s="36" customFormat="1" ht="19.5" customHeight="1" thickBot="1">
      <c r="A21" s="56" t="s">
        <v>40</v>
      </c>
      <c r="B21" s="80">
        <f>+'1 In School Youth Part'!B21+'2 Out of School Youth Part'!B21</f>
        <v>72</v>
      </c>
      <c r="C21" s="58">
        <f>+'1 In School Youth Part'!C21+'2 Out of School Youth Part'!C21</f>
        <v>50</v>
      </c>
      <c r="D21" s="59">
        <f t="shared" si="0"/>
        <v>0.6944444444444444</v>
      </c>
      <c r="E21" s="78">
        <f>+'1 In School Youth Part'!E21+'2 Out of School Youth Part'!E21</f>
        <v>34</v>
      </c>
      <c r="F21" s="54">
        <f>+'1 In School Youth Part'!F21+'2 Out of School Youth Part'!F21</f>
        <v>39</v>
      </c>
      <c r="G21" s="54">
        <f>+'1 In School Youth Part'!G21+'2 Out of School Youth Part'!G21</f>
        <v>47</v>
      </c>
      <c r="H21" s="54">
        <f>+'1 In School Youth Part'!H21+'2 Out of School Youth Part'!H21</f>
        <v>0</v>
      </c>
      <c r="I21" s="54">
        <f>+'1 In School Youth Part'!I21+'2 Out of School Youth Part'!I21</f>
        <v>41</v>
      </c>
      <c r="J21" s="54">
        <f>+'1 In School Youth Part'!J21+'2 Out of School Youth Part'!J21</f>
        <v>2</v>
      </c>
      <c r="K21" s="54">
        <f>+'1 In School Youth Part'!K21+'2 Out of School Youth Part'!K21</f>
        <v>47</v>
      </c>
      <c r="L21" s="54">
        <f>+'1 In School Youth Part'!L21+'2 Out of School Youth Part'!L21</f>
        <v>6</v>
      </c>
      <c r="M21" s="54">
        <f>+'1 In School Youth Part'!M21+'2 Out of School Youth Part'!M21</f>
        <v>6</v>
      </c>
      <c r="N21" s="81">
        <f>+'1 In School Youth Part'!N21+'2 Out of School Youth Part'!N21</f>
        <v>0</v>
      </c>
      <c r="O21" s="35"/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</row>
    <row r="22" spans="1:43" s="36" customFormat="1" ht="19.5" customHeight="1" thickBot="1">
      <c r="A22" s="65" t="s">
        <v>0</v>
      </c>
      <c r="B22" s="66">
        <f>SUM(B6:B21)</f>
        <v>1735</v>
      </c>
      <c r="C22" s="67">
        <f>SUM(C6:C21)</f>
        <v>1479</v>
      </c>
      <c r="D22" s="68">
        <f t="shared" si="0"/>
        <v>0.8524495677233429</v>
      </c>
      <c r="E22" s="82">
        <f>SUM(E6:E21)</f>
        <v>1048</v>
      </c>
      <c r="F22" s="83">
        <f aca="true" t="shared" si="1" ref="F22:N22">SUM(F6:F21)</f>
        <v>858</v>
      </c>
      <c r="G22" s="67">
        <f t="shared" si="1"/>
        <v>837</v>
      </c>
      <c r="H22" s="67">
        <f t="shared" si="1"/>
        <v>645</v>
      </c>
      <c r="I22" s="67">
        <f t="shared" si="1"/>
        <v>825</v>
      </c>
      <c r="J22" s="67">
        <f t="shared" si="1"/>
        <v>858</v>
      </c>
      <c r="K22" s="67">
        <f t="shared" si="1"/>
        <v>733</v>
      </c>
      <c r="L22" s="67">
        <f t="shared" si="1"/>
        <v>841</v>
      </c>
      <c r="M22" s="67">
        <f t="shared" si="1"/>
        <v>1088</v>
      </c>
      <c r="N22" s="69">
        <f t="shared" si="1"/>
        <v>314</v>
      </c>
      <c r="O22" s="34"/>
      <c r="P22" s="35"/>
      <c r="Q22" s="70"/>
      <c r="R22" s="71"/>
      <c r="S22" s="71"/>
      <c r="T22" s="71"/>
      <c r="U22" s="71"/>
      <c r="V22" s="71"/>
      <c r="W22" s="34"/>
      <c r="X22" s="34"/>
      <c r="Y22" s="34"/>
      <c r="Z22" s="34"/>
      <c r="AA22" s="34"/>
      <c r="AB22" s="34"/>
      <c r="AC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</row>
    <row r="23" spans="1:14" ht="76.5" customHeight="1" thickBot="1">
      <c r="A23" s="229" t="s">
        <v>88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</row>
    <row r="24" ht="12.75">
      <c r="A24" s="84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6">
      <selection activeCell="L20" sqref="L20"/>
    </sheetView>
  </sheetViews>
  <sheetFormatPr defaultColWidth="9.140625" defaultRowHeight="12.75"/>
  <cols>
    <col min="1" max="1" width="19.140625" style="2" customWidth="1"/>
    <col min="2" max="2" width="7.140625" style="128" customWidth="1"/>
    <col min="3" max="3" width="7.140625" style="2" customWidth="1"/>
    <col min="4" max="4" width="7.140625" style="129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29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50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2"/>
    </row>
    <row r="2" spans="1:15" ht="21.75" customHeight="1">
      <c r="A2" s="259" t="str">
        <f>'1 In School Youth Part'!$A$2</f>
        <v>FY20 QUARTER ENDING JUNE 30, 2020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1:15" ht="21.75" customHeight="1" thickBot="1">
      <c r="A3" s="263" t="s">
        <v>50</v>
      </c>
      <c r="B3" s="264"/>
      <c r="C3" s="264"/>
      <c r="D3" s="264"/>
      <c r="E3" s="264"/>
      <c r="F3" s="264"/>
      <c r="G3" s="264"/>
      <c r="H3" s="264"/>
      <c r="I3" s="264"/>
      <c r="J3" s="264"/>
      <c r="K3" s="239"/>
      <c r="L3" s="239"/>
      <c r="M3" s="239"/>
      <c r="N3" s="239"/>
      <c r="O3" s="240"/>
    </row>
    <row r="4" spans="1:15" ht="25.5" customHeight="1">
      <c r="A4" s="244" t="s">
        <v>76</v>
      </c>
      <c r="B4" s="258" t="s">
        <v>6</v>
      </c>
      <c r="C4" s="258"/>
      <c r="D4" s="254"/>
      <c r="E4" s="255" t="s">
        <v>7</v>
      </c>
      <c r="F4" s="256"/>
      <c r="G4" s="257"/>
      <c r="H4" s="255" t="s">
        <v>8</v>
      </c>
      <c r="I4" s="254"/>
      <c r="J4" s="85" t="s">
        <v>69</v>
      </c>
      <c r="K4" s="253" t="s">
        <v>68</v>
      </c>
      <c r="L4" s="254"/>
      <c r="M4" s="86" t="s">
        <v>70</v>
      </c>
      <c r="N4" s="255" t="s">
        <v>53</v>
      </c>
      <c r="O4" s="257"/>
    </row>
    <row r="5" spans="1:15" ht="30" customHeight="1" thickBot="1">
      <c r="A5" s="245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89">
        <v>0</v>
      </c>
      <c r="C6" s="90">
        <v>1</v>
      </c>
      <c r="D6" s="48">
        <f>IF(B6&gt;0,C6/B6,0)</f>
        <v>0</v>
      </c>
      <c r="E6" s="38">
        <v>0</v>
      </c>
      <c r="F6" s="91">
        <v>0</v>
      </c>
      <c r="G6" s="48">
        <f>IF(E6&gt;0,F6/E6,0)</f>
        <v>0</v>
      </c>
      <c r="H6" s="41">
        <v>0</v>
      </c>
      <c r="I6" s="92">
        <v>1</v>
      </c>
      <c r="J6" s="93">
        <v>0</v>
      </c>
      <c r="K6" s="94">
        <f>IF(I6&gt;0,J6/I6,0)</f>
        <v>0</v>
      </c>
      <c r="L6" s="40">
        <f>IF(C6&gt;0,(F6+I6)/(C6-J6),0)</f>
        <v>1</v>
      </c>
      <c r="M6" s="95">
        <v>0</v>
      </c>
      <c r="N6" s="38">
        <v>0</v>
      </c>
      <c r="O6" s="96">
        <v>1</v>
      </c>
      <c r="P6" s="35"/>
      <c r="Q6" s="97"/>
    </row>
    <row r="7" spans="1:17" s="36" customFormat="1" ht="21.75" customHeight="1">
      <c r="A7" s="37" t="s">
        <v>16</v>
      </c>
      <c r="B7" s="89">
        <v>7</v>
      </c>
      <c r="C7" s="90">
        <v>3</v>
      </c>
      <c r="D7" s="98">
        <f aca="true" t="shared" si="0" ref="D7:D22">C7/B7</f>
        <v>0.42857142857142855</v>
      </c>
      <c r="E7" s="38">
        <v>3</v>
      </c>
      <c r="F7" s="91">
        <v>0</v>
      </c>
      <c r="G7" s="40">
        <f aca="true" t="shared" si="1" ref="G7:G12">F7/E7</f>
        <v>0</v>
      </c>
      <c r="H7" s="41">
        <v>2</v>
      </c>
      <c r="I7" s="92">
        <v>0</v>
      </c>
      <c r="J7" s="99">
        <v>0</v>
      </c>
      <c r="K7" s="94">
        <f aca="true" t="shared" si="2" ref="K7:K22">(E7+H7)/B7</f>
        <v>0.7142857142857143</v>
      </c>
      <c r="L7" s="40">
        <f>IF(C7&gt;0,(F7+I7)/(C7-J7),0)</f>
        <v>0</v>
      </c>
      <c r="M7" s="95">
        <v>0</v>
      </c>
      <c r="N7" s="38">
        <v>2</v>
      </c>
      <c r="O7" s="96">
        <v>1</v>
      </c>
      <c r="P7" s="35"/>
      <c r="Q7" s="97"/>
    </row>
    <row r="8" spans="1:16" s="36" customFormat="1" ht="21.75" customHeight="1">
      <c r="A8" s="24" t="s">
        <v>17</v>
      </c>
      <c r="B8" s="100">
        <v>25</v>
      </c>
      <c r="C8" s="54">
        <v>17</v>
      </c>
      <c r="D8" s="48">
        <f t="shared" si="0"/>
        <v>0.68</v>
      </c>
      <c r="E8" s="46">
        <v>13</v>
      </c>
      <c r="F8" s="101">
        <v>10</v>
      </c>
      <c r="G8" s="98">
        <f t="shared" si="1"/>
        <v>0.7692307692307693</v>
      </c>
      <c r="H8" s="102">
        <v>6</v>
      </c>
      <c r="I8" s="103">
        <v>1</v>
      </c>
      <c r="J8" s="104">
        <v>0</v>
      </c>
      <c r="K8" s="94">
        <f t="shared" si="2"/>
        <v>0.76</v>
      </c>
      <c r="L8" s="40">
        <f>IF(C8&gt;0,(F8+I8)/(C8-J8),0)</f>
        <v>0.6470588235294118</v>
      </c>
      <c r="M8" s="105">
        <v>12.85</v>
      </c>
      <c r="N8" s="46">
        <v>16</v>
      </c>
      <c r="O8" s="79">
        <v>14</v>
      </c>
      <c r="P8" s="35"/>
    </row>
    <row r="9" spans="1:17" s="36" customFormat="1" ht="21.75" customHeight="1">
      <c r="A9" s="24" t="s">
        <v>18</v>
      </c>
      <c r="B9" s="100">
        <v>6</v>
      </c>
      <c r="C9" s="54">
        <v>5</v>
      </c>
      <c r="D9" s="48">
        <f>IF(B9&gt;0,C9/B9,0)</f>
        <v>0.8333333333333334</v>
      </c>
      <c r="E9" s="46">
        <v>2</v>
      </c>
      <c r="F9" s="101">
        <v>0</v>
      </c>
      <c r="G9" s="48">
        <f>IF(E9&gt;0,F9/E9,0)</f>
        <v>0</v>
      </c>
      <c r="H9" s="49">
        <v>3</v>
      </c>
      <c r="I9" s="55">
        <v>0</v>
      </c>
      <c r="J9" s="104">
        <v>0</v>
      </c>
      <c r="K9" s="94">
        <f>IF(I9&gt;0,J9/I9,0)</f>
        <v>0</v>
      </c>
      <c r="L9" s="40">
        <f>IF(C9&gt;0,(F9+I9)/(C9-J9),0)</f>
        <v>0</v>
      </c>
      <c r="M9" s="105">
        <v>0</v>
      </c>
      <c r="N9" s="46">
        <v>4</v>
      </c>
      <c r="O9" s="79">
        <v>0</v>
      </c>
      <c r="P9" s="35"/>
      <c r="Q9" s="97"/>
    </row>
    <row r="10" spans="1:17" s="36" customFormat="1" ht="21.75" customHeight="1">
      <c r="A10" s="24" t="s">
        <v>85</v>
      </c>
      <c r="B10" s="100">
        <v>0</v>
      </c>
      <c r="C10" s="54">
        <v>1</v>
      </c>
      <c r="D10" s="48">
        <f>IF(B10&gt;0,C10/B10,0)</f>
        <v>0</v>
      </c>
      <c r="E10" s="46">
        <v>0</v>
      </c>
      <c r="F10" s="101">
        <v>0</v>
      </c>
      <c r="G10" s="48">
        <f>IF(E10&gt;0,F10/E10,0)</f>
        <v>0</v>
      </c>
      <c r="H10" s="49">
        <v>0</v>
      </c>
      <c r="I10" s="55">
        <v>0</v>
      </c>
      <c r="J10" s="104">
        <v>0</v>
      </c>
      <c r="K10" s="94">
        <f>IF(I10&gt;0,J10/I10,0)</f>
        <v>0</v>
      </c>
      <c r="L10" s="40">
        <f>IF(C10&gt;0,(F10+I10)/(C10-J10),0)</f>
        <v>0</v>
      </c>
      <c r="M10" s="105">
        <v>0</v>
      </c>
      <c r="N10" s="46">
        <v>0</v>
      </c>
      <c r="O10" s="79">
        <v>1</v>
      </c>
      <c r="P10" s="35"/>
      <c r="Q10" s="97"/>
    </row>
    <row r="11" spans="1:17" s="36" customFormat="1" ht="21.75" customHeight="1">
      <c r="A11" s="24" t="s">
        <v>19</v>
      </c>
      <c r="B11" s="100">
        <v>0</v>
      </c>
      <c r="C11" s="54">
        <v>0</v>
      </c>
      <c r="D11" s="48">
        <f>IF(B11&gt;0,C11/B11,0)</f>
        <v>0</v>
      </c>
      <c r="E11" s="46">
        <v>0</v>
      </c>
      <c r="F11" s="101">
        <v>0</v>
      </c>
      <c r="G11" s="48">
        <f>IF(E11&gt;0,F11/E11,0)</f>
        <v>0</v>
      </c>
      <c r="H11" s="106">
        <v>0</v>
      </c>
      <c r="I11" s="107">
        <v>0</v>
      </c>
      <c r="J11" s="104">
        <v>0</v>
      </c>
      <c r="K11" s="94">
        <f>IF(I11&gt;0,J11/I11,0)</f>
        <v>0</v>
      </c>
      <c r="L11" s="40">
        <f>IF(C11&gt;0,(F11+I11)/(C11-J11),0)</f>
        <v>0</v>
      </c>
      <c r="M11" s="105">
        <v>0</v>
      </c>
      <c r="N11" s="46">
        <v>0</v>
      </c>
      <c r="O11" s="79">
        <v>0</v>
      </c>
      <c r="P11" s="35"/>
      <c r="Q11" s="97"/>
    </row>
    <row r="12" spans="1:17" s="36" customFormat="1" ht="21.75" customHeight="1">
      <c r="A12" s="24" t="s">
        <v>86</v>
      </c>
      <c r="B12" s="100">
        <v>5</v>
      </c>
      <c r="C12" s="54">
        <v>4</v>
      </c>
      <c r="D12" s="48">
        <f t="shared" si="0"/>
        <v>0.8</v>
      </c>
      <c r="E12" s="46">
        <v>1</v>
      </c>
      <c r="F12" s="101">
        <v>0</v>
      </c>
      <c r="G12" s="48">
        <f t="shared" si="1"/>
        <v>0</v>
      </c>
      <c r="H12" s="49">
        <v>2</v>
      </c>
      <c r="I12" s="55">
        <v>1</v>
      </c>
      <c r="J12" s="104">
        <v>0</v>
      </c>
      <c r="K12" s="94">
        <f t="shared" si="2"/>
        <v>0.6</v>
      </c>
      <c r="L12" s="40">
        <f aca="true" t="shared" si="3" ref="L12:L22">IF(C12&gt;0,(F12+I12)/(C12-J12),0)</f>
        <v>0.25</v>
      </c>
      <c r="M12" s="105">
        <v>0</v>
      </c>
      <c r="N12" s="46">
        <v>4</v>
      </c>
      <c r="O12" s="79">
        <v>2</v>
      </c>
      <c r="P12" s="35"/>
      <c r="Q12" s="97"/>
    </row>
    <row r="13" spans="1:17" s="36" customFormat="1" ht="21.75" customHeight="1">
      <c r="A13" s="24" t="s">
        <v>20</v>
      </c>
      <c r="B13" s="100">
        <v>17</v>
      </c>
      <c r="C13" s="54">
        <v>19</v>
      </c>
      <c r="D13" s="48">
        <f t="shared" si="0"/>
        <v>1.1176470588235294</v>
      </c>
      <c r="E13" s="46">
        <v>3</v>
      </c>
      <c r="F13" s="101">
        <v>3</v>
      </c>
      <c r="G13" s="98">
        <f aca="true" t="shared" si="4" ref="G13:G22">F13/E13</f>
        <v>1</v>
      </c>
      <c r="H13" s="102">
        <v>12</v>
      </c>
      <c r="I13" s="103">
        <v>7</v>
      </c>
      <c r="J13" s="104">
        <v>0</v>
      </c>
      <c r="K13" s="94">
        <f t="shared" si="2"/>
        <v>0.8823529411764706</v>
      </c>
      <c r="L13" s="40">
        <f t="shared" si="3"/>
        <v>0.5263157894736842</v>
      </c>
      <c r="M13" s="105">
        <v>12.25</v>
      </c>
      <c r="N13" s="46">
        <v>15</v>
      </c>
      <c r="O13" s="79">
        <v>14</v>
      </c>
      <c r="P13" s="35"/>
      <c r="Q13" s="97"/>
    </row>
    <row r="14" spans="1:17" s="36" customFormat="1" ht="21.75" customHeight="1">
      <c r="A14" s="24" t="s">
        <v>21</v>
      </c>
      <c r="B14" s="100">
        <v>4</v>
      </c>
      <c r="C14" s="54">
        <v>6</v>
      </c>
      <c r="D14" s="48">
        <f>IF(B14&gt;0,C14/B14,0)</f>
        <v>1.5</v>
      </c>
      <c r="E14" s="46">
        <v>3</v>
      </c>
      <c r="F14" s="101">
        <v>0</v>
      </c>
      <c r="G14" s="48">
        <f>IF(E14&gt;0,F14/E14,0)</f>
        <v>0</v>
      </c>
      <c r="H14" s="49">
        <v>1</v>
      </c>
      <c r="I14" s="55">
        <v>0</v>
      </c>
      <c r="J14" s="104">
        <v>0</v>
      </c>
      <c r="K14" s="94">
        <f>IF(B14&gt;0,(E14+H14)/B14,0)</f>
        <v>1</v>
      </c>
      <c r="L14" s="40">
        <f t="shared" si="3"/>
        <v>0</v>
      </c>
      <c r="M14" s="105">
        <v>0</v>
      </c>
      <c r="N14" s="46">
        <v>3</v>
      </c>
      <c r="O14" s="79">
        <v>0</v>
      </c>
      <c r="P14" s="35"/>
      <c r="Q14" s="97"/>
    </row>
    <row r="15" spans="1:17" s="36" customFormat="1" ht="21.75" customHeight="1">
      <c r="A15" s="24" t="s">
        <v>22</v>
      </c>
      <c r="B15" s="100">
        <v>61</v>
      </c>
      <c r="C15" s="54">
        <v>74</v>
      </c>
      <c r="D15" s="48">
        <f t="shared" si="0"/>
        <v>1.2131147540983607</v>
      </c>
      <c r="E15" s="46">
        <v>12</v>
      </c>
      <c r="F15" s="101">
        <v>13</v>
      </c>
      <c r="G15" s="48">
        <f t="shared" si="4"/>
        <v>1.0833333333333333</v>
      </c>
      <c r="H15" s="49">
        <v>34</v>
      </c>
      <c r="I15" s="55">
        <v>34</v>
      </c>
      <c r="J15" s="104">
        <v>4</v>
      </c>
      <c r="K15" s="94">
        <f t="shared" si="2"/>
        <v>0.7540983606557377</v>
      </c>
      <c r="L15" s="40">
        <f t="shared" si="3"/>
        <v>0.6714285714285714</v>
      </c>
      <c r="M15" s="105">
        <v>12.3</v>
      </c>
      <c r="N15" s="46">
        <v>45</v>
      </c>
      <c r="O15" s="79">
        <v>51</v>
      </c>
      <c r="P15" s="35"/>
      <c r="Q15" s="97"/>
    </row>
    <row r="16" spans="1:17" s="36" customFormat="1" ht="21.75" customHeight="1">
      <c r="A16" s="24" t="s">
        <v>23</v>
      </c>
      <c r="B16" s="100">
        <v>0</v>
      </c>
      <c r="C16" s="54">
        <v>0</v>
      </c>
      <c r="D16" s="48">
        <f>IF(B16&gt;0,C16/B16,0)</f>
        <v>0</v>
      </c>
      <c r="E16" s="46">
        <v>0</v>
      </c>
      <c r="F16" s="101">
        <v>0</v>
      </c>
      <c r="G16" s="48">
        <f>IF(E16&gt;0,F16/E16,0)</f>
        <v>0</v>
      </c>
      <c r="H16" s="49">
        <v>0</v>
      </c>
      <c r="I16" s="55">
        <v>0</v>
      </c>
      <c r="J16" s="104">
        <v>0</v>
      </c>
      <c r="K16" s="94">
        <f>IF(I16&gt;0,J16/I16,0)</f>
        <v>0</v>
      </c>
      <c r="L16" s="40">
        <f t="shared" si="3"/>
        <v>0</v>
      </c>
      <c r="M16" s="105">
        <v>0</v>
      </c>
      <c r="N16" s="46">
        <v>0</v>
      </c>
      <c r="O16" s="79">
        <v>0</v>
      </c>
      <c r="P16" s="35"/>
      <c r="Q16" s="97"/>
    </row>
    <row r="17" spans="1:17" s="36" customFormat="1" ht="21.75" customHeight="1">
      <c r="A17" s="24" t="s">
        <v>24</v>
      </c>
      <c r="B17" s="100">
        <v>21</v>
      </c>
      <c r="C17" s="54">
        <v>23</v>
      </c>
      <c r="D17" s="48">
        <f t="shared" si="0"/>
        <v>1.0952380952380953</v>
      </c>
      <c r="E17" s="46">
        <v>8</v>
      </c>
      <c r="F17" s="101">
        <v>0</v>
      </c>
      <c r="G17" s="48">
        <f t="shared" si="4"/>
        <v>0</v>
      </c>
      <c r="H17" s="49">
        <v>9</v>
      </c>
      <c r="I17" s="55">
        <v>0</v>
      </c>
      <c r="J17" s="104">
        <v>0</v>
      </c>
      <c r="K17" s="94">
        <f t="shared" si="2"/>
        <v>0.8095238095238095</v>
      </c>
      <c r="L17" s="40">
        <f t="shared" si="3"/>
        <v>0</v>
      </c>
      <c r="M17" s="105">
        <v>0</v>
      </c>
      <c r="N17" s="46">
        <v>15</v>
      </c>
      <c r="O17" s="79">
        <v>0</v>
      </c>
      <c r="P17" s="35"/>
      <c r="Q17" s="97"/>
    </row>
    <row r="18" spans="1:17" s="36" customFormat="1" ht="21.75" customHeight="1">
      <c r="A18" s="24" t="s">
        <v>25</v>
      </c>
      <c r="B18" s="100">
        <v>30</v>
      </c>
      <c r="C18" s="54">
        <v>9</v>
      </c>
      <c r="D18" s="48">
        <f t="shared" si="0"/>
        <v>0.3</v>
      </c>
      <c r="E18" s="46">
        <v>15</v>
      </c>
      <c r="F18" s="101">
        <v>8</v>
      </c>
      <c r="G18" s="48">
        <f t="shared" si="4"/>
        <v>0.5333333333333333</v>
      </c>
      <c r="H18" s="49">
        <v>12</v>
      </c>
      <c r="I18" s="55">
        <v>0</v>
      </c>
      <c r="J18" s="104">
        <v>0</v>
      </c>
      <c r="K18" s="94">
        <f t="shared" si="2"/>
        <v>0.9</v>
      </c>
      <c r="L18" s="40">
        <f t="shared" si="3"/>
        <v>0.8888888888888888</v>
      </c>
      <c r="M18" s="105">
        <v>13.5</v>
      </c>
      <c r="N18" s="46">
        <v>30</v>
      </c>
      <c r="O18" s="79">
        <v>9</v>
      </c>
      <c r="P18" s="35"/>
      <c r="Q18" s="97"/>
    </row>
    <row r="19" spans="1:17" s="36" customFormat="1" ht="21.75" customHeight="1">
      <c r="A19" s="24" t="s">
        <v>87</v>
      </c>
      <c r="B19" s="100">
        <v>0</v>
      </c>
      <c r="C19" s="54">
        <v>2</v>
      </c>
      <c r="D19" s="48">
        <f>IF(B19&gt;0,C19/B19,0)</f>
        <v>0</v>
      </c>
      <c r="E19" s="46">
        <v>0</v>
      </c>
      <c r="F19" s="101">
        <v>1</v>
      </c>
      <c r="G19" s="48">
        <f>IF(E19&gt;0,F19/E19,0)</f>
        <v>0</v>
      </c>
      <c r="H19" s="41">
        <v>0</v>
      </c>
      <c r="I19" s="92">
        <v>0</v>
      </c>
      <c r="J19" s="93">
        <v>0</v>
      </c>
      <c r="K19" s="94">
        <f>IF(I19&gt;0,J19/I19,0)</f>
        <v>0</v>
      </c>
      <c r="L19" s="40">
        <f t="shared" si="3"/>
        <v>0.5</v>
      </c>
      <c r="M19" s="105">
        <v>12.75</v>
      </c>
      <c r="N19" s="46">
        <v>0</v>
      </c>
      <c r="O19" s="79">
        <v>2</v>
      </c>
      <c r="P19" s="35"/>
      <c r="Q19" s="97"/>
    </row>
    <row r="20" spans="1:17" s="36" customFormat="1" ht="21.75" customHeight="1">
      <c r="A20" s="24" t="s">
        <v>26</v>
      </c>
      <c r="B20" s="212">
        <v>0</v>
      </c>
      <c r="C20" s="50">
        <v>0</v>
      </c>
      <c r="D20" s="48">
        <f>IF(B20&gt;0,C20/B20,0)</f>
        <v>0</v>
      </c>
      <c r="E20" s="46">
        <v>0</v>
      </c>
      <c r="F20" s="101">
        <v>0</v>
      </c>
      <c r="G20" s="48">
        <f>IF(E20&gt;0,F20/E20,0)</f>
        <v>0</v>
      </c>
      <c r="H20" s="41">
        <v>0</v>
      </c>
      <c r="I20" s="92">
        <v>0</v>
      </c>
      <c r="J20" s="93">
        <v>0</v>
      </c>
      <c r="K20" s="94">
        <f>IF(I20&gt;0,J20/I20,0)</f>
        <v>0</v>
      </c>
      <c r="L20" s="40">
        <f t="shared" si="3"/>
        <v>0</v>
      </c>
      <c r="M20" s="105">
        <v>0</v>
      </c>
      <c r="N20" s="46">
        <v>0</v>
      </c>
      <c r="O20" s="79">
        <v>0</v>
      </c>
      <c r="P20" s="35"/>
      <c r="Q20" s="97"/>
    </row>
    <row r="21" spans="1:17" s="36" customFormat="1" ht="21.75" customHeight="1" thickBot="1">
      <c r="A21" s="56" t="s">
        <v>40</v>
      </c>
      <c r="B21" s="108">
        <v>26</v>
      </c>
      <c r="C21" s="109">
        <v>14</v>
      </c>
      <c r="D21" s="59">
        <f>IF(B21&gt;0,C21/B21,0)</f>
        <v>0.5384615384615384</v>
      </c>
      <c r="E21" s="110">
        <v>15</v>
      </c>
      <c r="F21" s="111">
        <v>3</v>
      </c>
      <c r="G21" s="98">
        <f>IF(E21&gt;0,F21/E21,0)</f>
        <v>0.2</v>
      </c>
      <c r="H21" s="102">
        <v>8</v>
      </c>
      <c r="I21" s="103">
        <v>1</v>
      </c>
      <c r="J21" s="99">
        <v>0</v>
      </c>
      <c r="K21" s="94">
        <f>IF(B21&gt;0,(E21+H21)/B21,0)</f>
        <v>0.8846153846153846</v>
      </c>
      <c r="L21" s="98">
        <f t="shared" si="3"/>
        <v>0.2857142857142857</v>
      </c>
      <c r="M21" s="112">
        <v>12</v>
      </c>
      <c r="N21" s="110">
        <v>15</v>
      </c>
      <c r="O21" s="113">
        <v>7</v>
      </c>
      <c r="P21" s="35"/>
      <c r="Q21" s="97"/>
    </row>
    <row r="22" spans="1:17" s="36" customFormat="1" ht="21.75" customHeight="1" thickBot="1">
      <c r="A22" s="65" t="s">
        <v>0</v>
      </c>
      <c r="B22" s="114">
        <f>SUM(B6:B21)</f>
        <v>202</v>
      </c>
      <c r="C22" s="83">
        <f>SUM(C6:C21)</f>
        <v>178</v>
      </c>
      <c r="D22" s="68">
        <f t="shared" si="0"/>
        <v>0.8811881188118812</v>
      </c>
      <c r="E22" s="66">
        <f>SUM(E6:E21)</f>
        <v>75</v>
      </c>
      <c r="F22" s="115">
        <f>SUM(F6:F21)</f>
        <v>38</v>
      </c>
      <c r="G22" s="68">
        <f t="shared" si="4"/>
        <v>0.5066666666666667</v>
      </c>
      <c r="H22" s="116">
        <f>SUM(H6:H21)</f>
        <v>89</v>
      </c>
      <c r="I22" s="117">
        <f>SUM(I6:I21)</f>
        <v>45</v>
      </c>
      <c r="J22" s="118">
        <f>SUM(J6:J21)</f>
        <v>4</v>
      </c>
      <c r="K22" s="119">
        <f t="shared" si="2"/>
        <v>0.8118811881188119</v>
      </c>
      <c r="L22" s="68">
        <f t="shared" si="3"/>
        <v>0.47701149425287354</v>
      </c>
      <c r="M22" s="120">
        <v>12.75</v>
      </c>
      <c r="N22" s="66">
        <f>SUM(N6:N21)</f>
        <v>149</v>
      </c>
      <c r="O22" s="69">
        <f>SUM(O6:O21)</f>
        <v>102</v>
      </c>
      <c r="P22" s="35"/>
      <c r="Q22" s="121"/>
    </row>
    <row r="23" spans="1:17" s="36" customFormat="1" ht="12.75" customHeight="1">
      <c r="A23" s="122"/>
      <c r="B23" s="123"/>
      <c r="C23" s="124"/>
      <c r="D23" s="125"/>
      <c r="E23" s="124"/>
      <c r="F23" s="124"/>
      <c r="G23" s="125"/>
      <c r="H23" s="126"/>
      <c r="I23" s="124"/>
      <c r="J23" s="124"/>
      <c r="K23" s="125"/>
      <c r="L23" s="125"/>
      <c r="M23" s="127"/>
      <c r="N23" s="124"/>
      <c r="O23" s="103"/>
      <c r="P23" s="35"/>
      <c r="Q23" s="121"/>
    </row>
    <row r="24" spans="1:17" s="36" customFormat="1" ht="17.25" customHeight="1">
      <c r="A24" s="265" t="s">
        <v>65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7"/>
      <c r="P24" s="35"/>
      <c r="Q24" s="121"/>
    </row>
    <row r="25" spans="1:17" s="36" customFormat="1" ht="12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7"/>
      <c r="P25" s="35"/>
      <c r="Q25" s="121"/>
    </row>
    <row r="26" spans="1:16" ht="6.75" customHeight="1" thickBo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18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4">
      <selection activeCell="L10" sqref="L10"/>
    </sheetView>
  </sheetViews>
  <sheetFormatPr defaultColWidth="9.140625" defaultRowHeight="12.75"/>
  <cols>
    <col min="1" max="1" width="19.140625" style="2" customWidth="1"/>
    <col min="2" max="2" width="7.140625" style="128" customWidth="1"/>
    <col min="3" max="3" width="7.140625" style="2" customWidth="1"/>
    <col min="4" max="4" width="7.140625" style="129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29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50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2"/>
    </row>
    <row r="2" spans="1:15" ht="21.75" customHeight="1">
      <c r="A2" s="259" t="str">
        <f>'1 In School Youth Part'!$A$2</f>
        <v>FY20 QUARTER ENDING JUNE 30, 2020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1:15" ht="21.75" customHeight="1" thickBot="1">
      <c r="A3" s="263" t="s">
        <v>52</v>
      </c>
      <c r="B3" s="264"/>
      <c r="C3" s="264"/>
      <c r="D3" s="264"/>
      <c r="E3" s="264"/>
      <c r="F3" s="264"/>
      <c r="G3" s="264"/>
      <c r="H3" s="264"/>
      <c r="I3" s="264"/>
      <c r="J3" s="264"/>
      <c r="K3" s="239"/>
      <c r="L3" s="239"/>
      <c r="M3" s="239"/>
      <c r="N3" s="239"/>
      <c r="O3" s="240"/>
    </row>
    <row r="4" spans="1:15" ht="25.5" customHeight="1">
      <c r="A4" s="244" t="s">
        <v>76</v>
      </c>
      <c r="B4" s="258" t="s">
        <v>6</v>
      </c>
      <c r="C4" s="258"/>
      <c r="D4" s="254"/>
      <c r="E4" s="255" t="s">
        <v>7</v>
      </c>
      <c r="F4" s="256"/>
      <c r="G4" s="257"/>
      <c r="H4" s="255" t="s">
        <v>8</v>
      </c>
      <c r="I4" s="254"/>
      <c r="J4" s="85" t="s">
        <v>69</v>
      </c>
      <c r="K4" s="253" t="s">
        <v>68</v>
      </c>
      <c r="L4" s="254"/>
      <c r="M4" s="86" t="s">
        <v>70</v>
      </c>
      <c r="N4" s="255" t="s">
        <v>53</v>
      </c>
      <c r="O4" s="257"/>
    </row>
    <row r="5" spans="1:15" ht="30" customHeight="1" thickBot="1">
      <c r="A5" s="245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89">
        <v>47</v>
      </c>
      <c r="C6" s="90">
        <v>43</v>
      </c>
      <c r="D6" s="40">
        <f aca="true" t="shared" si="0" ref="D6:D22">C6/B6</f>
        <v>0.9148936170212766</v>
      </c>
      <c r="E6" s="38">
        <v>20</v>
      </c>
      <c r="F6" s="91">
        <v>17</v>
      </c>
      <c r="G6" s="40">
        <f aca="true" t="shared" si="1" ref="G6:G22">F6/E6</f>
        <v>0.85</v>
      </c>
      <c r="H6" s="41">
        <v>15</v>
      </c>
      <c r="I6" s="92">
        <v>9</v>
      </c>
      <c r="J6" s="93">
        <v>0</v>
      </c>
      <c r="K6" s="130">
        <f>(E6+H6)/B6</f>
        <v>0.7446808510638298</v>
      </c>
      <c r="L6" s="40">
        <f>IF(C6&gt;0,(F6+I6)/(C6-J6),0)</f>
        <v>0.6046511627906976</v>
      </c>
      <c r="M6" s="95">
        <v>12.264705882352942</v>
      </c>
      <c r="N6" s="38">
        <v>38</v>
      </c>
      <c r="O6" s="96">
        <v>18</v>
      </c>
      <c r="P6" s="35"/>
      <c r="Q6" s="97"/>
    </row>
    <row r="7" spans="1:17" s="36" customFormat="1" ht="21.75" customHeight="1">
      <c r="A7" s="37" t="s">
        <v>16</v>
      </c>
      <c r="B7" s="89">
        <v>62</v>
      </c>
      <c r="C7" s="90">
        <v>55</v>
      </c>
      <c r="D7" s="98">
        <f t="shared" si="0"/>
        <v>0.8870967741935484</v>
      </c>
      <c r="E7" s="38">
        <v>32</v>
      </c>
      <c r="F7" s="91">
        <v>16</v>
      </c>
      <c r="G7" s="40">
        <f t="shared" si="1"/>
        <v>0.5</v>
      </c>
      <c r="H7" s="41">
        <v>16</v>
      </c>
      <c r="I7" s="92">
        <v>4</v>
      </c>
      <c r="J7" s="99">
        <v>0</v>
      </c>
      <c r="K7" s="94">
        <f>(E7+H7)/B7</f>
        <v>0.7741935483870968</v>
      </c>
      <c r="L7" s="40">
        <f>IF(C7&gt;0,(F7+I7)/(C7-J7),0)</f>
        <v>0.36363636363636365</v>
      </c>
      <c r="M7" s="95">
        <v>14.894666666666668</v>
      </c>
      <c r="N7" s="38">
        <v>44</v>
      </c>
      <c r="O7" s="96">
        <v>9</v>
      </c>
      <c r="P7" s="35"/>
      <c r="Q7" s="97"/>
    </row>
    <row r="8" spans="1:16" s="36" customFormat="1" ht="21.75" customHeight="1">
      <c r="A8" s="24" t="s">
        <v>17</v>
      </c>
      <c r="B8" s="100">
        <v>42</v>
      </c>
      <c r="C8" s="54">
        <v>28</v>
      </c>
      <c r="D8" s="48">
        <f t="shared" si="0"/>
        <v>0.6666666666666666</v>
      </c>
      <c r="E8" s="46">
        <v>23</v>
      </c>
      <c r="F8" s="101">
        <v>17</v>
      </c>
      <c r="G8" s="98">
        <f t="shared" si="1"/>
        <v>0.7391304347826086</v>
      </c>
      <c r="H8" s="102">
        <v>9</v>
      </c>
      <c r="I8" s="103">
        <v>2</v>
      </c>
      <c r="J8" s="104">
        <v>1</v>
      </c>
      <c r="K8" s="94">
        <f aca="true" t="shared" si="2" ref="K8:K22">(E8+H8)/B8</f>
        <v>0.7619047619047619</v>
      </c>
      <c r="L8" s="40">
        <f>IF(C8&gt;0,(F8+I8)/(C8-J8),0)</f>
        <v>0.7037037037037037</v>
      </c>
      <c r="M8" s="105">
        <v>15.575494652406416</v>
      </c>
      <c r="N8" s="46">
        <v>28</v>
      </c>
      <c r="O8" s="79">
        <v>23</v>
      </c>
      <c r="P8" s="35"/>
    </row>
    <row r="9" spans="1:17" s="36" customFormat="1" ht="21.75" customHeight="1">
      <c r="A9" s="24" t="s">
        <v>18</v>
      </c>
      <c r="B9" s="100">
        <v>35</v>
      </c>
      <c r="C9" s="54">
        <v>24</v>
      </c>
      <c r="D9" s="48">
        <f t="shared" si="0"/>
        <v>0.6857142857142857</v>
      </c>
      <c r="E9" s="46">
        <v>28</v>
      </c>
      <c r="F9" s="101">
        <v>5</v>
      </c>
      <c r="G9" s="48">
        <f t="shared" si="1"/>
        <v>0.17857142857142858</v>
      </c>
      <c r="H9" s="49">
        <v>7</v>
      </c>
      <c r="I9" s="55">
        <v>0</v>
      </c>
      <c r="J9" s="104">
        <v>0</v>
      </c>
      <c r="K9" s="94">
        <f t="shared" si="2"/>
        <v>1</v>
      </c>
      <c r="L9" s="40">
        <f>IF(C9&gt;0,(F9+I9)/(C9-J9),0)</f>
        <v>0.20833333333333334</v>
      </c>
      <c r="M9" s="105">
        <v>16.05</v>
      </c>
      <c r="N9" s="46">
        <v>25</v>
      </c>
      <c r="O9" s="79">
        <v>11</v>
      </c>
      <c r="P9" s="35"/>
      <c r="Q9" s="97"/>
    </row>
    <row r="10" spans="1:17" s="36" customFormat="1" ht="21.75" customHeight="1">
      <c r="A10" s="24" t="s">
        <v>85</v>
      </c>
      <c r="B10" s="100">
        <v>31</v>
      </c>
      <c r="C10" s="54">
        <v>35</v>
      </c>
      <c r="D10" s="48">
        <f t="shared" si="0"/>
        <v>1.1290322580645162</v>
      </c>
      <c r="E10" s="46">
        <v>16</v>
      </c>
      <c r="F10" s="101">
        <v>16</v>
      </c>
      <c r="G10" s="48">
        <f t="shared" si="1"/>
        <v>1</v>
      </c>
      <c r="H10" s="49">
        <v>9</v>
      </c>
      <c r="I10" s="55">
        <v>5</v>
      </c>
      <c r="J10" s="104">
        <v>8</v>
      </c>
      <c r="K10" s="94">
        <f t="shared" si="2"/>
        <v>0.8064516129032258</v>
      </c>
      <c r="L10" s="40">
        <f>IF(C10&gt;0,(F10+I10)/(C10-J10),0)</f>
        <v>0.7777777777777778</v>
      </c>
      <c r="M10" s="105">
        <v>13.798461538461538</v>
      </c>
      <c r="N10" s="46">
        <v>22</v>
      </c>
      <c r="O10" s="79">
        <v>16</v>
      </c>
      <c r="P10" s="35"/>
      <c r="Q10" s="97"/>
    </row>
    <row r="11" spans="1:17" s="36" customFormat="1" ht="21.75" customHeight="1">
      <c r="A11" s="24" t="s">
        <v>19</v>
      </c>
      <c r="B11" s="100">
        <v>109</v>
      </c>
      <c r="C11" s="54">
        <v>53</v>
      </c>
      <c r="D11" s="48">
        <f t="shared" si="0"/>
        <v>0.48623853211009177</v>
      </c>
      <c r="E11" s="46">
        <v>63</v>
      </c>
      <c r="F11" s="101">
        <v>29</v>
      </c>
      <c r="G11" s="131">
        <f t="shared" si="1"/>
        <v>0.4603174603174603</v>
      </c>
      <c r="H11" s="106">
        <v>25</v>
      </c>
      <c r="I11" s="107">
        <v>9</v>
      </c>
      <c r="J11" s="104">
        <v>0</v>
      </c>
      <c r="K11" s="94">
        <f t="shared" si="2"/>
        <v>0.8073394495412844</v>
      </c>
      <c r="L11" s="40">
        <f aca="true" t="shared" si="3" ref="L11:L22">IF(C11&gt;0,(F11+I11)/(C11-J11),0)</f>
        <v>0.7169811320754716</v>
      </c>
      <c r="M11" s="105">
        <v>13.107241379310345</v>
      </c>
      <c r="N11" s="46">
        <v>77</v>
      </c>
      <c r="O11" s="79">
        <v>31</v>
      </c>
      <c r="P11" s="35"/>
      <c r="Q11" s="97"/>
    </row>
    <row r="12" spans="1:17" s="36" customFormat="1" ht="21.75" customHeight="1">
      <c r="A12" s="24" t="s">
        <v>86</v>
      </c>
      <c r="B12" s="100">
        <v>15</v>
      </c>
      <c r="C12" s="54">
        <v>26</v>
      </c>
      <c r="D12" s="48">
        <f t="shared" si="0"/>
        <v>1.7333333333333334</v>
      </c>
      <c r="E12" s="46">
        <v>10</v>
      </c>
      <c r="F12" s="101">
        <v>14</v>
      </c>
      <c r="G12" s="48">
        <f t="shared" si="1"/>
        <v>1.4</v>
      </c>
      <c r="H12" s="49">
        <v>2</v>
      </c>
      <c r="I12" s="55">
        <v>4</v>
      </c>
      <c r="J12" s="104">
        <v>0</v>
      </c>
      <c r="K12" s="94">
        <f t="shared" si="2"/>
        <v>0.8</v>
      </c>
      <c r="L12" s="40">
        <f t="shared" si="3"/>
        <v>0.6923076923076923</v>
      </c>
      <c r="M12" s="105">
        <v>14.928571428571429</v>
      </c>
      <c r="N12" s="46">
        <v>9</v>
      </c>
      <c r="O12" s="79">
        <v>10</v>
      </c>
      <c r="P12" s="35"/>
      <c r="Q12" s="97"/>
    </row>
    <row r="13" spans="1:17" s="36" customFormat="1" ht="21.75" customHeight="1">
      <c r="A13" s="24" t="s">
        <v>20</v>
      </c>
      <c r="B13" s="100">
        <v>30</v>
      </c>
      <c r="C13" s="54">
        <v>27</v>
      </c>
      <c r="D13" s="48">
        <f t="shared" si="0"/>
        <v>0.9</v>
      </c>
      <c r="E13" s="46">
        <v>17</v>
      </c>
      <c r="F13" s="101">
        <v>13</v>
      </c>
      <c r="G13" s="98">
        <f t="shared" si="1"/>
        <v>0.7647058823529411</v>
      </c>
      <c r="H13" s="102">
        <v>7</v>
      </c>
      <c r="I13" s="103">
        <v>6</v>
      </c>
      <c r="J13" s="104">
        <v>0</v>
      </c>
      <c r="K13" s="94">
        <f t="shared" si="2"/>
        <v>0.8</v>
      </c>
      <c r="L13" s="40">
        <f t="shared" si="3"/>
        <v>0.7037037037037037</v>
      </c>
      <c r="M13" s="105">
        <v>13.96923076923077</v>
      </c>
      <c r="N13" s="46">
        <v>23</v>
      </c>
      <c r="O13" s="79">
        <v>21</v>
      </c>
      <c r="P13" s="35"/>
      <c r="Q13" s="97"/>
    </row>
    <row r="14" spans="1:17" s="36" customFormat="1" ht="21.75" customHeight="1">
      <c r="A14" s="24" t="s">
        <v>21</v>
      </c>
      <c r="B14" s="100">
        <v>69</v>
      </c>
      <c r="C14" s="54">
        <v>69</v>
      </c>
      <c r="D14" s="48">
        <f t="shared" si="0"/>
        <v>1</v>
      </c>
      <c r="E14" s="46">
        <v>35</v>
      </c>
      <c r="F14" s="101">
        <v>25</v>
      </c>
      <c r="G14" s="48">
        <f t="shared" si="1"/>
        <v>0.7142857142857143</v>
      </c>
      <c r="H14" s="49">
        <v>20</v>
      </c>
      <c r="I14" s="55">
        <v>1</v>
      </c>
      <c r="J14" s="104">
        <v>0</v>
      </c>
      <c r="K14" s="94">
        <f t="shared" si="2"/>
        <v>0.7971014492753623</v>
      </c>
      <c r="L14" s="40">
        <f t="shared" si="3"/>
        <v>0.37681159420289856</v>
      </c>
      <c r="M14" s="105">
        <v>13.46</v>
      </c>
      <c r="N14" s="46">
        <v>56</v>
      </c>
      <c r="O14" s="79">
        <v>7</v>
      </c>
      <c r="P14" s="35"/>
      <c r="Q14" s="97"/>
    </row>
    <row r="15" spans="1:17" s="36" customFormat="1" ht="21.75" customHeight="1">
      <c r="A15" s="24" t="s">
        <v>22</v>
      </c>
      <c r="B15" s="100">
        <v>145</v>
      </c>
      <c r="C15" s="54">
        <v>108</v>
      </c>
      <c r="D15" s="48">
        <f t="shared" si="0"/>
        <v>0.7448275862068966</v>
      </c>
      <c r="E15" s="46">
        <v>76</v>
      </c>
      <c r="F15" s="101">
        <v>49</v>
      </c>
      <c r="G15" s="48">
        <f t="shared" si="1"/>
        <v>0.6447368421052632</v>
      </c>
      <c r="H15" s="49">
        <v>35</v>
      </c>
      <c r="I15" s="55">
        <v>17</v>
      </c>
      <c r="J15" s="104">
        <v>8</v>
      </c>
      <c r="K15" s="94">
        <f t="shared" si="2"/>
        <v>0.7655172413793103</v>
      </c>
      <c r="L15" s="40">
        <f t="shared" si="3"/>
        <v>0.66</v>
      </c>
      <c r="M15" s="105">
        <v>13.142857142857142</v>
      </c>
      <c r="N15" s="46">
        <v>94</v>
      </c>
      <c r="O15" s="79">
        <v>35</v>
      </c>
      <c r="P15" s="35"/>
      <c r="Q15" s="97"/>
    </row>
    <row r="16" spans="1:17" s="36" customFormat="1" ht="21.75" customHeight="1">
      <c r="A16" s="24" t="s">
        <v>23</v>
      </c>
      <c r="B16" s="100">
        <v>32</v>
      </c>
      <c r="C16" s="54">
        <v>24</v>
      </c>
      <c r="D16" s="48">
        <f t="shared" si="0"/>
        <v>0.75</v>
      </c>
      <c r="E16" s="46">
        <v>20</v>
      </c>
      <c r="F16" s="101">
        <v>13</v>
      </c>
      <c r="G16" s="48">
        <f t="shared" si="1"/>
        <v>0.65</v>
      </c>
      <c r="H16" s="49">
        <v>3</v>
      </c>
      <c r="I16" s="55">
        <v>0</v>
      </c>
      <c r="J16" s="104">
        <v>0</v>
      </c>
      <c r="K16" s="94">
        <f t="shared" si="2"/>
        <v>0.71875</v>
      </c>
      <c r="L16" s="40">
        <f t="shared" si="3"/>
        <v>0.5416666666666666</v>
      </c>
      <c r="M16" s="105">
        <v>15.213846153846156</v>
      </c>
      <c r="N16" s="46">
        <v>23</v>
      </c>
      <c r="O16" s="79">
        <v>17</v>
      </c>
      <c r="P16" s="35"/>
      <c r="Q16" s="97"/>
    </row>
    <row r="17" spans="1:17" s="36" customFormat="1" ht="21.75" customHeight="1">
      <c r="A17" s="24" t="s">
        <v>24</v>
      </c>
      <c r="B17" s="100">
        <v>32</v>
      </c>
      <c r="C17" s="54">
        <v>21</v>
      </c>
      <c r="D17" s="48">
        <f t="shared" si="0"/>
        <v>0.65625</v>
      </c>
      <c r="E17" s="46">
        <v>16</v>
      </c>
      <c r="F17" s="101">
        <v>1</v>
      </c>
      <c r="G17" s="48">
        <f t="shared" si="1"/>
        <v>0.0625</v>
      </c>
      <c r="H17" s="49">
        <v>10</v>
      </c>
      <c r="I17" s="55">
        <v>3</v>
      </c>
      <c r="J17" s="104">
        <v>0</v>
      </c>
      <c r="K17" s="94">
        <f t="shared" si="2"/>
        <v>0.8125</v>
      </c>
      <c r="L17" s="40">
        <f t="shared" si="3"/>
        <v>0.19047619047619047</v>
      </c>
      <c r="M17" s="105">
        <v>15.6</v>
      </c>
      <c r="N17" s="46">
        <v>23</v>
      </c>
      <c r="O17" s="79">
        <v>7</v>
      </c>
      <c r="P17" s="35"/>
      <c r="Q17" s="97"/>
    </row>
    <row r="18" spans="1:17" s="36" customFormat="1" ht="21.75" customHeight="1">
      <c r="A18" s="24" t="s">
        <v>25</v>
      </c>
      <c r="B18" s="100">
        <v>41</v>
      </c>
      <c r="C18" s="54">
        <v>24</v>
      </c>
      <c r="D18" s="48">
        <f t="shared" si="0"/>
        <v>0.5853658536585366</v>
      </c>
      <c r="E18" s="46">
        <v>30</v>
      </c>
      <c r="F18" s="101">
        <v>20</v>
      </c>
      <c r="G18" s="48">
        <f t="shared" si="1"/>
        <v>0.6666666666666666</v>
      </c>
      <c r="H18" s="49">
        <v>6</v>
      </c>
      <c r="I18" s="55">
        <v>1</v>
      </c>
      <c r="J18" s="104">
        <v>1</v>
      </c>
      <c r="K18" s="94">
        <f t="shared" si="2"/>
        <v>0.8780487804878049</v>
      </c>
      <c r="L18" s="40">
        <f t="shared" si="3"/>
        <v>0.9130434782608695</v>
      </c>
      <c r="M18" s="105">
        <v>13.8625</v>
      </c>
      <c r="N18" s="46">
        <v>42</v>
      </c>
      <c r="O18" s="79">
        <v>11</v>
      </c>
      <c r="P18" s="35"/>
      <c r="Q18" s="97"/>
    </row>
    <row r="19" spans="1:17" s="36" customFormat="1" ht="21.75" customHeight="1">
      <c r="A19" s="24" t="s">
        <v>87</v>
      </c>
      <c r="B19" s="100">
        <v>29</v>
      </c>
      <c r="C19" s="54">
        <v>22</v>
      </c>
      <c r="D19" s="48">
        <f t="shared" si="0"/>
        <v>0.7586206896551724</v>
      </c>
      <c r="E19" s="46">
        <v>13</v>
      </c>
      <c r="F19" s="101">
        <v>19</v>
      </c>
      <c r="G19" s="40">
        <f t="shared" si="1"/>
        <v>1.4615384615384615</v>
      </c>
      <c r="H19" s="41">
        <v>10</v>
      </c>
      <c r="I19" s="92">
        <v>2</v>
      </c>
      <c r="J19" s="93">
        <v>0</v>
      </c>
      <c r="K19" s="94">
        <f t="shared" si="2"/>
        <v>0.7931034482758621</v>
      </c>
      <c r="L19" s="40">
        <f t="shared" si="3"/>
        <v>0.9545454545454546</v>
      </c>
      <c r="M19" s="105">
        <v>13.131578947368421</v>
      </c>
      <c r="N19" s="46">
        <v>21</v>
      </c>
      <c r="O19" s="79">
        <v>16</v>
      </c>
      <c r="P19" s="35"/>
      <c r="Q19" s="97"/>
    </row>
    <row r="20" spans="1:17" s="36" customFormat="1" ht="21.75" customHeight="1">
      <c r="A20" s="24" t="s">
        <v>26</v>
      </c>
      <c r="B20" s="100">
        <v>34</v>
      </c>
      <c r="C20" s="54">
        <v>24</v>
      </c>
      <c r="D20" s="48">
        <f t="shared" si="0"/>
        <v>0.7058823529411765</v>
      </c>
      <c r="E20" s="46">
        <v>14</v>
      </c>
      <c r="F20" s="101">
        <v>18</v>
      </c>
      <c r="G20" s="40">
        <f t="shared" si="1"/>
        <v>1.2857142857142858</v>
      </c>
      <c r="H20" s="41">
        <v>14</v>
      </c>
      <c r="I20" s="92">
        <v>2</v>
      </c>
      <c r="J20" s="93">
        <v>0</v>
      </c>
      <c r="K20" s="94">
        <f t="shared" si="2"/>
        <v>0.8235294117647058</v>
      </c>
      <c r="L20" s="40">
        <f t="shared" si="3"/>
        <v>0.8333333333333334</v>
      </c>
      <c r="M20" s="105">
        <v>14.722222222222221</v>
      </c>
      <c r="N20" s="46">
        <v>25</v>
      </c>
      <c r="O20" s="79">
        <v>17</v>
      </c>
      <c r="P20" s="35"/>
      <c r="Q20" s="97"/>
    </row>
    <row r="21" spans="1:17" s="36" customFormat="1" ht="21.75" customHeight="1" thickBot="1">
      <c r="A21" s="56" t="s">
        <v>40</v>
      </c>
      <c r="B21" s="108">
        <v>43</v>
      </c>
      <c r="C21" s="109">
        <v>19</v>
      </c>
      <c r="D21" s="59">
        <f t="shared" si="0"/>
        <v>0.4418604651162791</v>
      </c>
      <c r="E21" s="110">
        <v>30</v>
      </c>
      <c r="F21" s="111">
        <v>3</v>
      </c>
      <c r="G21" s="98">
        <f t="shared" si="1"/>
        <v>0.1</v>
      </c>
      <c r="H21" s="102">
        <v>6</v>
      </c>
      <c r="I21" s="103">
        <v>5</v>
      </c>
      <c r="J21" s="99">
        <v>0</v>
      </c>
      <c r="K21" s="132">
        <f t="shared" si="2"/>
        <v>0.8372093023255814</v>
      </c>
      <c r="L21" s="98">
        <f t="shared" si="3"/>
        <v>0.42105263157894735</v>
      </c>
      <c r="M21" s="112">
        <v>12.916666666666668</v>
      </c>
      <c r="N21" s="110">
        <v>30</v>
      </c>
      <c r="O21" s="113">
        <v>13</v>
      </c>
      <c r="P21" s="35"/>
      <c r="Q21" s="97"/>
    </row>
    <row r="22" spans="1:17" s="36" customFormat="1" ht="21.75" customHeight="1" thickBot="1">
      <c r="A22" s="65" t="s">
        <v>0</v>
      </c>
      <c r="B22" s="114">
        <f>SUM(B6:B21)</f>
        <v>796</v>
      </c>
      <c r="C22" s="83">
        <f>SUM(C6:C21)</f>
        <v>602</v>
      </c>
      <c r="D22" s="68">
        <f t="shared" si="0"/>
        <v>0.7562814070351759</v>
      </c>
      <c r="E22" s="66">
        <f>SUM(E6:E21)</f>
        <v>443</v>
      </c>
      <c r="F22" s="115">
        <f>SUM(F6:F21)</f>
        <v>275</v>
      </c>
      <c r="G22" s="68">
        <f t="shared" si="1"/>
        <v>0.6207674943566591</v>
      </c>
      <c r="H22" s="116">
        <f>SUM(H6:H21)</f>
        <v>194</v>
      </c>
      <c r="I22" s="117">
        <f>SUM(I6:I21)</f>
        <v>70</v>
      </c>
      <c r="J22" s="118">
        <f>SUM(J6:J21)</f>
        <v>18</v>
      </c>
      <c r="K22" s="119">
        <f t="shared" si="2"/>
        <v>0.800251256281407</v>
      </c>
      <c r="L22" s="68">
        <f t="shared" si="3"/>
        <v>0.5907534246575342</v>
      </c>
      <c r="M22" s="120">
        <v>13.842565319296089</v>
      </c>
      <c r="N22" s="66">
        <f>SUM(N6:N21)</f>
        <v>580</v>
      </c>
      <c r="O22" s="69">
        <f>SUM(O6:O21)</f>
        <v>262</v>
      </c>
      <c r="P22" s="35"/>
      <c r="Q22" s="121"/>
    </row>
    <row r="23" spans="1:17" s="36" customFormat="1" ht="12.75" customHeight="1">
      <c r="A23" s="122"/>
      <c r="B23" s="123"/>
      <c r="C23" s="124"/>
      <c r="D23" s="125"/>
      <c r="E23" s="124"/>
      <c r="F23" s="124"/>
      <c r="G23" s="125"/>
      <c r="H23" s="126"/>
      <c r="I23" s="124"/>
      <c r="J23" s="124"/>
      <c r="K23" s="125"/>
      <c r="L23" s="125"/>
      <c r="M23" s="127"/>
      <c r="N23" s="124"/>
      <c r="O23" s="103"/>
      <c r="P23" s="35"/>
      <c r="Q23" s="121"/>
    </row>
    <row r="24" spans="1:17" s="36" customFormat="1" ht="17.25" customHeight="1">
      <c r="A24" s="265" t="s">
        <v>65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7"/>
      <c r="P24" s="35"/>
      <c r="Q24" s="121"/>
    </row>
    <row r="25" spans="1:17" s="36" customFormat="1" ht="12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7"/>
      <c r="P25" s="35"/>
      <c r="Q25" s="121"/>
    </row>
    <row r="26" spans="1:16" ht="6.75" customHeight="1" thickBo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18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19.140625" style="2" customWidth="1"/>
    <col min="2" max="2" width="8.28125" style="128" customWidth="1"/>
    <col min="3" max="3" width="7.140625" style="2" customWidth="1"/>
    <col min="4" max="4" width="7.140625" style="129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29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50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2"/>
    </row>
    <row r="2" spans="1:15" ht="21.75" customHeight="1">
      <c r="A2" s="259" t="str">
        <f>'1 In School Youth Part'!$A$2</f>
        <v>FY20 QUARTER ENDING JUNE 30, 2020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1:15" ht="21.75" customHeight="1" thickBot="1">
      <c r="A3" s="263" t="s">
        <v>27</v>
      </c>
      <c r="B3" s="264"/>
      <c r="C3" s="264"/>
      <c r="D3" s="264"/>
      <c r="E3" s="264"/>
      <c r="F3" s="264"/>
      <c r="G3" s="264"/>
      <c r="H3" s="264"/>
      <c r="I3" s="264"/>
      <c r="J3" s="264"/>
      <c r="K3" s="239"/>
      <c r="L3" s="239"/>
      <c r="M3" s="239"/>
      <c r="N3" s="239"/>
      <c r="O3" s="240"/>
    </row>
    <row r="4" spans="1:15" ht="25.5" customHeight="1">
      <c r="A4" s="268" t="str">
        <f>'1 In School Youth Part'!$A$4</f>
        <v>WORKFORCE AREA</v>
      </c>
      <c r="B4" s="258" t="s">
        <v>6</v>
      </c>
      <c r="C4" s="258"/>
      <c r="D4" s="254"/>
      <c r="E4" s="255" t="s">
        <v>7</v>
      </c>
      <c r="F4" s="256"/>
      <c r="G4" s="257"/>
      <c r="H4" s="255" t="s">
        <v>8</v>
      </c>
      <c r="I4" s="254"/>
      <c r="J4" s="85" t="s">
        <v>69</v>
      </c>
      <c r="K4" s="253" t="s">
        <v>68</v>
      </c>
      <c r="L4" s="254"/>
      <c r="M4" s="86" t="s">
        <v>70</v>
      </c>
      <c r="N4" s="255" t="s">
        <v>53</v>
      </c>
      <c r="O4" s="257"/>
    </row>
    <row r="5" spans="1:15" ht="30" customHeight="1" thickBot="1">
      <c r="A5" s="269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133">
        <f>+'4 In School Youth Exits'!B6+'5 Out School Youth Exits'!B6</f>
        <v>47</v>
      </c>
      <c r="C6" s="134">
        <f>+'4 In School Youth Exits'!C6+'5 Out School Youth Exits'!C6</f>
        <v>44</v>
      </c>
      <c r="D6" s="40">
        <f aca="true" t="shared" si="0" ref="D6:D22">C6/B6</f>
        <v>0.9361702127659575</v>
      </c>
      <c r="E6" s="135">
        <f>+'4 In School Youth Exits'!E6+'5 Out School Youth Exits'!E6</f>
        <v>20</v>
      </c>
      <c r="F6" s="135">
        <f>+'4 In School Youth Exits'!F6+'5 Out School Youth Exits'!F6</f>
        <v>17</v>
      </c>
      <c r="G6" s="40">
        <f aca="true" t="shared" si="1" ref="G6:G22">F6/E6</f>
        <v>0.85</v>
      </c>
      <c r="H6" s="135">
        <f>+'4 In School Youth Exits'!H6+'5 Out School Youth Exits'!H6</f>
        <v>15</v>
      </c>
      <c r="I6" s="136">
        <f>+'4 In School Youth Exits'!I6+'5 Out School Youth Exits'!I6</f>
        <v>10</v>
      </c>
      <c r="J6" s="137">
        <f>+'4 In School Youth Exits'!J6+'5 Out School Youth Exits'!J6</f>
        <v>0</v>
      </c>
      <c r="K6" s="138">
        <f>(E6+H6)/B6</f>
        <v>0.7446808510638298</v>
      </c>
      <c r="L6" s="40">
        <f>IF(C6&gt;0,(F6+I6)/(C6-J6),0)</f>
        <v>0.6136363636363636</v>
      </c>
      <c r="M6" s="139">
        <v>12.264705882352942</v>
      </c>
      <c r="N6" s="135">
        <f>+'4 In School Youth Exits'!N6+'5 Out School Youth Exits'!N6</f>
        <v>38</v>
      </c>
      <c r="O6" s="136">
        <f>+'4 In School Youth Exits'!O6+'5 Out School Youth Exits'!O6</f>
        <v>19</v>
      </c>
      <c r="P6" s="35"/>
      <c r="Q6" s="97"/>
    </row>
    <row r="7" spans="1:17" s="36" customFormat="1" ht="21.75" customHeight="1">
      <c r="A7" s="37" t="s">
        <v>16</v>
      </c>
      <c r="B7" s="89">
        <f>+'4 In School Youth Exits'!B7+'5 Out School Youth Exits'!B7</f>
        <v>69</v>
      </c>
      <c r="C7" s="135">
        <f>+'4 In School Youth Exits'!C7+'5 Out School Youth Exits'!C7</f>
        <v>58</v>
      </c>
      <c r="D7" s="98">
        <f t="shared" si="0"/>
        <v>0.8405797101449275</v>
      </c>
      <c r="E7" s="135">
        <f>+'4 In School Youth Exits'!E7+'5 Out School Youth Exits'!E7</f>
        <v>35</v>
      </c>
      <c r="F7" s="135">
        <f>+'4 In School Youth Exits'!F7+'5 Out School Youth Exits'!F7</f>
        <v>16</v>
      </c>
      <c r="G7" s="40">
        <f t="shared" si="1"/>
        <v>0.45714285714285713</v>
      </c>
      <c r="H7" s="135">
        <f>+'4 In School Youth Exits'!H7+'5 Out School Youth Exits'!H7</f>
        <v>18</v>
      </c>
      <c r="I7" s="140">
        <f>+'4 In School Youth Exits'!I7+'5 Out School Youth Exits'!I7</f>
        <v>4</v>
      </c>
      <c r="J7" s="141">
        <f>+'4 In School Youth Exits'!J7+'5 Out School Youth Exits'!J7</f>
        <v>0</v>
      </c>
      <c r="K7" s="94">
        <f aca="true" t="shared" si="2" ref="K7:K22">(E7+H7)/B7</f>
        <v>0.7681159420289855</v>
      </c>
      <c r="L7" s="40">
        <f>IF(C7&gt;0,(F7+I7)/(C7-J7),0)</f>
        <v>0.3448275862068966</v>
      </c>
      <c r="M7" s="139">
        <v>14.894666666666668</v>
      </c>
      <c r="N7" s="135">
        <f>+'4 In School Youth Exits'!N7+'5 Out School Youth Exits'!N7</f>
        <v>46</v>
      </c>
      <c r="O7" s="140">
        <f>+'4 In School Youth Exits'!O7+'5 Out School Youth Exits'!O7</f>
        <v>10</v>
      </c>
      <c r="P7" s="35"/>
      <c r="Q7" s="97"/>
    </row>
    <row r="8" spans="1:16" s="36" customFormat="1" ht="21.75" customHeight="1">
      <c r="A8" s="24" t="s">
        <v>17</v>
      </c>
      <c r="B8" s="89">
        <f>+'4 In School Youth Exits'!B8+'5 Out School Youth Exits'!B8</f>
        <v>67</v>
      </c>
      <c r="C8" s="135">
        <f>+'4 In School Youth Exits'!C8+'5 Out School Youth Exits'!C8</f>
        <v>45</v>
      </c>
      <c r="D8" s="48">
        <f t="shared" si="0"/>
        <v>0.6716417910447762</v>
      </c>
      <c r="E8" s="135">
        <f>+'4 In School Youth Exits'!E8+'5 Out School Youth Exits'!E8</f>
        <v>36</v>
      </c>
      <c r="F8" s="135">
        <f>+'4 In School Youth Exits'!F8+'5 Out School Youth Exits'!F8</f>
        <v>27</v>
      </c>
      <c r="G8" s="98">
        <f t="shared" si="1"/>
        <v>0.75</v>
      </c>
      <c r="H8" s="135">
        <f>+'4 In School Youth Exits'!H8+'5 Out School Youth Exits'!H8</f>
        <v>15</v>
      </c>
      <c r="I8" s="140">
        <f>+'4 In School Youth Exits'!I8+'5 Out School Youth Exits'!I8</f>
        <v>3</v>
      </c>
      <c r="J8" s="141">
        <f>+'4 In School Youth Exits'!J8+'5 Out School Youth Exits'!J8</f>
        <v>1</v>
      </c>
      <c r="K8" s="94">
        <f t="shared" si="2"/>
        <v>0.7611940298507462</v>
      </c>
      <c r="L8" s="40">
        <f>IF(C8&gt;0,(F8+I8)/(C8-J8),0)</f>
        <v>0.6818181818181818</v>
      </c>
      <c r="M8" s="139">
        <v>14.564200336700337</v>
      </c>
      <c r="N8" s="135">
        <f>+'4 In School Youth Exits'!N8+'5 Out School Youth Exits'!N8</f>
        <v>44</v>
      </c>
      <c r="O8" s="140">
        <f>+'4 In School Youth Exits'!O8+'5 Out School Youth Exits'!O8</f>
        <v>37</v>
      </c>
      <c r="P8" s="35"/>
    </row>
    <row r="9" spans="1:17" s="36" customFormat="1" ht="21.75" customHeight="1">
      <c r="A9" s="24" t="s">
        <v>18</v>
      </c>
      <c r="B9" s="89">
        <f>+'4 In School Youth Exits'!B9+'5 Out School Youth Exits'!B9</f>
        <v>41</v>
      </c>
      <c r="C9" s="135">
        <f>+'4 In School Youth Exits'!C9+'5 Out School Youth Exits'!C9</f>
        <v>29</v>
      </c>
      <c r="D9" s="48">
        <f t="shared" si="0"/>
        <v>0.7073170731707317</v>
      </c>
      <c r="E9" s="135">
        <f>+'4 In School Youth Exits'!E9+'5 Out School Youth Exits'!E9</f>
        <v>30</v>
      </c>
      <c r="F9" s="135">
        <f>+'4 In School Youth Exits'!F9+'5 Out School Youth Exits'!F9</f>
        <v>5</v>
      </c>
      <c r="G9" s="48">
        <f t="shared" si="1"/>
        <v>0.16666666666666666</v>
      </c>
      <c r="H9" s="135">
        <f>+'4 In School Youth Exits'!H9+'5 Out School Youth Exits'!H9</f>
        <v>10</v>
      </c>
      <c r="I9" s="140">
        <f>+'4 In School Youth Exits'!I9+'5 Out School Youth Exits'!I9</f>
        <v>0</v>
      </c>
      <c r="J9" s="141">
        <f>+'4 In School Youth Exits'!J9+'5 Out School Youth Exits'!J9</f>
        <v>0</v>
      </c>
      <c r="K9" s="94">
        <f t="shared" si="2"/>
        <v>0.975609756097561</v>
      </c>
      <c r="L9" s="40">
        <f>IF(C9&gt;0,(F9+I9)/(C9-J9),0)</f>
        <v>0.1724137931034483</v>
      </c>
      <c r="M9" s="139">
        <v>16.05</v>
      </c>
      <c r="N9" s="135">
        <f>+'4 In School Youth Exits'!N9+'5 Out School Youth Exits'!N9</f>
        <v>29</v>
      </c>
      <c r="O9" s="140">
        <f>+'4 In School Youth Exits'!O9+'5 Out School Youth Exits'!O9</f>
        <v>11</v>
      </c>
      <c r="P9" s="35"/>
      <c r="Q9" s="97"/>
    </row>
    <row r="10" spans="1:17" s="36" customFormat="1" ht="21.75" customHeight="1">
      <c r="A10" s="24" t="s">
        <v>85</v>
      </c>
      <c r="B10" s="89">
        <f>+'4 In School Youth Exits'!B10+'5 Out School Youth Exits'!B10</f>
        <v>31</v>
      </c>
      <c r="C10" s="135">
        <f>+'4 In School Youth Exits'!C10+'5 Out School Youth Exits'!C10</f>
        <v>36</v>
      </c>
      <c r="D10" s="48">
        <f t="shared" si="0"/>
        <v>1.1612903225806452</v>
      </c>
      <c r="E10" s="135">
        <f>+'4 In School Youth Exits'!E10+'5 Out School Youth Exits'!E10</f>
        <v>16</v>
      </c>
      <c r="F10" s="135">
        <f>+'4 In School Youth Exits'!F10+'5 Out School Youth Exits'!F10</f>
        <v>16</v>
      </c>
      <c r="G10" s="48">
        <f t="shared" si="1"/>
        <v>1</v>
      </c>
      <c r="H10" s="135">
        <f>+'4 In School Youth Exits'!H10+'5 Out School Youth Exits'!H10</f>
        <v>9</v>
      </c>
      <c r="I10" s="140">
        <f>+'4 In School Youth Exits'!I10+'5 Out School Youth Exits'!I10</f>
        <v>5</v>
      </c>
      <c r="J10" s="141">
        <f>+'4 In School Youth Exits'!J10+'5 Out School Youth Exits'!J10</f>
        <v>8</v>
      </c>
      <c r="K10" s="94">
        <f t="shared" si="2"/>
        <v>0.8064516129032258</v>
      </c>
      <c r="L10" s="40">
        <f>IF(C10&gt;0,(F10+I10)/(C10-J10),0)</f>
        <v>0.75</v>
      </c>
      <c r="M10" s="139">
        <v>13.798461538461538</v>
      </c>
      <c r="N10" s="135">
        <f>+'4 In School Youth Exits'!N10+'5 Out School Youth Exits'!N10</f>
        <v>22</v>
      </c>
      <c r="O10" s="140">
        <f>+'4 In School Youth Exits'!O10+'5 Out School Youth Exits'!O10</f>
        <v>17</v>
      </c>
      <c r="P10" s="35"/>
      <c r="Q10" s="97"/>
    </row>
    <row r="11" spans="1:17" s="36" customFormat="1" ht="21.75" customHeight="1">
      <c r="A11" s="24" t="s">
        <v>19</v>
      </c>
      <c r="B11" s="89">
        <f>+'4 In School Youth Exits'!B11+'5 Out School Youth Exits'!B11</f>
        <v>109</v>
      </c>
      <c r="C11" s="135">
        <f>+'4 In School Youth Exits'!C11+'5 Out School Youth Exits'!C11</f>
        <v>53</v>
      </c>
      <c r="D11" s="48">
        <f t="shared" si="0"/>
        <v>0.48623853211009177</v>
      </c>
      <c r="E11" s="135">
        <f>+'4 In School Youth Exits'!E11+'5 Out School Youth Exits'!E11</f>
        <v>63</v>
      </c>
      <c r="F11" s="135">
        <f>+'4 In School Youth Exits'!F11+'5 Out School Youth Exits'!F11</f>
        <v>29</v>
      </c>
      <c r="G11" s="131">
        <f t="shared" si="1"/>
        <v>0.4603174603174603</v>
      </c>
      <c r="H11" s="135">
        <f>+'4 In School Youth Exits'!H11+'5 Out School Youth Exits'!H11</f>
        <v>25</v>
      </c>
      <c r="I11" s="140">
        <f>+'4 In School Youth Exits'!I11+'5 Out School Youth Exits'!I11</f>
        <v>9</v>
      </c>
      <c r="J11" s="141">
        <f>+'4 In School Youth Exits'!J11+'5 Out School Youth Exits'!J11</f>
        <v>0</v>
      </c>
      <c r="K11" s="94">
        <f t="shared" si="2"/>
        <v>0.8073394495412844</v>
      </c>
      <c r="L11" s="40">
        <f aca="true" t="shared" si="3" ref="L11:L22">IF(C11&gt;0,(F11+I11)/(C11-J11),0)</f>
        <v>0.7169811320754716</v>
      </c>
      <c r="M11" s="139">
        <v>13.107241379310345</v>
      </c>
      <c r="N11" s="135">
        <f>+'4 In School Youth Exits'!N11+'5 Out School Youth Exits'!N11</f>
        <v>77</v>
      </c>
      <c r="O11" s="140">
        <f>+'4 In School Youth Exits'!O11+'5 Out School Youth Exits'!O11</f>
        <v>31</v>
      </c>
      <c r="P11" s="35"/>
      <c r="Q11" s="97"/>
    </row>
    <row r="12" spans="1:17" s="36" customFormat="1" ht="21.75" customHeight="1">
      <c r="A12" s="24" t="s">
        <v>86</v>
      </c>
      <c r="B12" s="89">
        <f>+'4 In School Youth Exits'!B12+'5 Out School Youth Exits'!B12</f>
        <v>20</v>
      </c>
      <c r="C12" s="135">
        <f>+'4 In School Youth Exits'!C12+'5 Out School Youth Exits'!C12</f>
        <v>30</v>
      </c>
      <c r="D12" s="48">
        <f t="shared" si="0"/>
        <v>1.5</v>
      </c>
      <c r="E12" s="135">
        <f>+'4 In School Youth Exits'!E12+'5 Out School Youth Exits'!E12</f>
        <v>11</v>
      </c>
      <c r="F12" s="135">
        <f>+'4 In School Youth Exits'!F12+'5 Out School Youth Exits'!F12</f>
        <v>14</v>
      </c>
      <c r="G12" s="48">
        <f t="shared" si="1"/>
        <v>1.2727272727272727</v>
      </c>
      <c r="H12" s="135">
        <f>+'4 In School Youth Exits'!H12+'5 Out School Youth Exits'!H12</f>
        <v>4</v>
      </c>
      <c r="I12" s="140">
        <f>+'4 In School Youth Exits'!I12+'5 Out School Youth Exits'!I12</f>
        <v>5</v>
      </c>
      <c r="J12" s="141">
        <f>+'4 In School Youth Exits'!J12+'5 Out School Youth Exits'!J12</f>
        <v>0</v>
      </c>
      <c r="K12" s="94">
        <f t="shared" si="2"/>
        <v>0.75</v>
      </c>
      <c r="L12" s="40">
        <f t="shared" si="3"/>
        <v>0.6333333333333333</v>
      </c>
      <c r="M12" s="139">
        <v>14.928571428571429</v>
      </c>
      <c r="N12" s="135">
        <f>+'4 In School Youth Exits'!N12+'5 Out School Youth Exits'!N12</f>
        <v>13</v>
      </c>
      <c r="O12" s="140">
        <f>+'4 In School Youth Exits'!O12+'5 Out School Youth Exits'!O12</f>
        <v>12</v>
      </c>
      <c r="P12" s="35"/>
      <c r="Q12" s="97"/>
    </row>
    <row r="13" spans="1:17" s="36" customFormat="1" ht="21.75" customHeight="1">
      <c r="A13" s="24" t="s">
        <v>20</v>
      </c>
      <c r="B13" s="89">
        <f>+'4 In School Youth Exits'!B13+'5 Out School Youth Exits'!B13</f>
        <v>47</v>
      </c>
      <c r="C13" s="135">
        <f>+'4 In School Youth Exits'!C13+'5 Out School Youth Exits'!C13</f>
        <v>46</v>
      </c>
      <c r="D13" s="48">
        <f t="shared" si="0"/>
        <v>0.9787234042553191</v>
      </c>
      <c r="E13" s="135">
        <f>+'4 In School Youth Exits'!E13+'5 Out School Youth Exits'!E13</f>
        <v>20</v>
      </c>
      <c r="F13" s="135">
        <f>+'4 In School Youth Exits'!F13+'5 Out School Youth Exits'!F13</f>
        <v>16</v>
      </c>
      <c r="G13" s="98">
        <f t="shared" si="1"/>
        <v>0.8</v>
      </c>
      <c r="H13" s="135">
        <f>+'4 In School Youth Exits'!H13+'5 Out School Youth Exits'!H13</f>
        <v>19</v>
      </c>
      <c r="I13" s="140">
        <f>+'4 In School Youth Exits'!I13+'5 Out School Youth Exits'!I13</f>
        <v>13</v>
      </c>
      <c r="J13" s="141">
        <f>+'4 In School Youth Exits'!J13+'5 Out School Youth Exits'!J13</f>
        <v>0</v>
      </c>
      <c r="K13" s="94">
        <f t="shared" si="2"/>
        <v>0.8297872340425532</v>
      </c>
      <c r="L13" s="40">
        <f t="shared" si="3"/>
        <v>0.6304347826086957</v>
      </c>
      <c r="M13" s="139">
        <v>13.646875</v>
      </c>
      <c r="N13" s="135">
        <f>+'4 In School Youth Exits'!N13+'5 Out School Youth Exits'!N13</f>
        <v>38</v>
      </c>
      <c r="O13" s="140">
        <f>+'4 In School Youth Exits'!O13+'5 Out School Youth Exits'!O13</f>
        <v>35</v>
      </c>
      <c r="P13" s="35"/>
      <c r="Q13" s="97"/>
    </row>
    <row r="14" spans="1:17" s="36" customFormat="1" ht="21.75" customHeight="1">
      <c r="A14" s="24" t="s">
        <v>21</v>
      </c>
      <c r="B14" s="89">
        <f>+'4 In School Youth Exits'!B14+'5 Out School Youth Exits'!B14</f>
        <v>73</v>
      </c>
      <c r="C14" s="135">
        <f>+'4 In School Youth Exits'!C14+'5 Out School Youth Exits'!C14</f>
        <v>75</v>
      </c>
      <c r="D14" s="48">
        <f t="shared" si="0"/>
        <v>1.0273972602739727</v>
      </c>
      <c r="E14" s="135">
        <f>+'4 In School Youth Exits'!E14+'5 Out School Youth Exits'!E14</f>
        <v>38</v>
      </c>
      <c r="F14" s="135">
        <f>+'4 In School Youth Exits'!F14+'5 Out School Youth Exits'!F14</f>
        <v>25</v>
      </c>
      <c r="G14" s="48">
        <f t="shared" si="1"/>
        <v>0.6578947368421053</v>
      </c>
      <c r="H14" s="135">
        <f>+'4 In School Youth Exits'!H14+'5 Out School Youth Exits'!H14</f>
        <v>21</v>
      </c>
      <c r="I14" s="140">
        <f>+'4 In School Youth Exits'!I14+'5 Out School Youth Exits'!I14</f>
        <v>1</v>
      </c>
      <c r="J14" s="141">
        <f>+'4 In School Youth Exits'!J14+'5 Out School Youth Exits'!J14</f>
        <v>0</v>
      </c>
      <c r="K14" s="94">
        <f t="shared" si="2"/>
        <v>0.8082191780821918</v>
      </c>
      <c r="L14" s="40">
        <f t="shared" si="3"/>
        <v>0.3466666666666667</v>
      </c>
      <c r="M14" s="139">
        <v>13.46</v>
      </c>
      <c r="N14" s="135">
        <f>+'4 In School Youth Exits'!N14+'5 Out School Youth Exits'!N14</f>
        <v>59</v>
      </c>
      <c r="O14" s="140">
        <f>+'4 In School Youth Exits'!O14+'5 Out School Youth Exits'!O14</f>
        <v>7</v>
      </c>
      <c r="P14" s="35"/>
      <c r="Q14" s="97"/>
    </row>
    <row r="15" spans="1:17" s="36" customFormat="1" ht="21.75" customHeight="1">
      <c r="A15" s="24" t="s">
        <v>22</v>
      </c>
      <c r="B15" s="89">
        <f>+'4 In School Youth Exits'!B15+'5 Out School Youth Exits'!B15</f>
        <v>206</v>
      </c>
      <c r="C15" s="135">
        <f>+'4 In School Youth Exits'!C15+'5 Out School Youth Exits'!C15</f>
        <v>182</v>
      </c>
      <c r="D15" s="48">
        <f t="shared" si="0"/>
        <v>0.883495145631068</v>
      </c>
      <c r="E15" s="135">
        <f>+'4 In School Youth Exits'!E15+'5 Out School Youth Exits'!E15</f>
        <v>88</v>
      </c>
      <c r="F15" s="135">
        <f>+'4 In School Youth Exits'!F15+'5 Out School Youth Exits'!F15</f>
        <v>62</v>
      </c>
      <c r="G15" s="48">
        <f t="shared" si="1"/>
        <v>0.7045454545454546</v>
      </c>
      <c r="H15" s="135">
        <f>+'4 In School Youth Exits'!H15+'5 Out School Youth Exits'!H15</f>
        <v>69</v>
      </c>
      <c r="I15" s="140">
        <f>+'4 In School Youth Exits'!I15+'5 Out School Youth Exits'!I15</f>
        <v>51</v>
      </c>
      <c r="J15" s="141">
        <f>+'4 In School Youth Exits'!J15+'5 Out School Youth Exits'!J15</f>
        <v>12</v>
      </c>
      <c r="K15" s="94">
        <f t="shared" si="2"/>
        <v>0.7621359223300971</v>
      </c>
      <c r="L15" s="40">
        <f t="shared" si="3"/>
        <v>0.6647058823529411</v>
      </c>
      <c r="M15" s="139">
        <v>13</v>
      </c>
      <c r="N15" s="135">
        <f>+'4 In School Youth Exits'!N15+'5 Out School Youth Exits'!N15</f>
        <v>139</v>
      </c>
      <c r="O15" s="140">
        <f>+'4 In School Youth Exits'!O15+'5 Out School Youth Exits'!O15</f>
        <v>86</v>
      </c>
      <c r="P15" s="35"/>
      <c r="Q15" s="97"/>
    </row>
    <row r="16" spans="1:17" s="36" customFormat="1" ht="21.75" customHeight="1">
      <c r="A16" s="24" t="s">
        <v>23</v>
      </c>
      <c r="B16" s="89">
        <f>+'4 In School Youth Exits'!B16+'5 Out School Youth Exits'!B16</f>
        <v>32</v>
      </c>
      <c r="C16" s="135">
        <f>+'4 In School Youth Exits'!C16+'5 Out School Youth Exits'!C16</f>
        <v>24</v>
      </c>
      <c r="D16" s="48">
        <f t="shared" si="0"/>
        <v>0.75</v>
      </c>
      <c r="E16" s="135">
        <f>+'4 In School Youth Exits'!E16+'5 Out School Youth Exits'!E16</f>
        <v>20</v>
      </c>
      <c r="F16" s="135">
        <f>+'4 In School Youth Exits'!F16+'5 Out School Youth Exits'!F16</f>
        <v>13</v>
      </c>
      <c r="G16" s="48">
        <f t="shared" si="1"/>
        <v>0.65</v>
      </c>
      <c r="H16" s="135">
        <f>+'4 In School Youth Exits'!H16+'5 Out School Youth Exits'!H16</f>
        <v>3</v>
      </c>
      <c r="I16" s="140">
        <f>+'4 In School Youth Exits'!I16+'5 Out School Youth Exits'!I16</f>
        <v>0</v>
      </c>
      <c r="J16" s="141">
        <f>+'4 In School Youth Exits'!J16+'5 Out School Youth Exits'!J16</f>
        <v>0</v>
      </c>
      <c r="K16" s="94">
        <f t="shared" si="2"/>
        <v>0.71875</v>
      </c>
      <c r="L16" s="40">
        <f t="shared" si="3"/>
        <v>0.5416666666666666</v>
      </c>
      <c r="M16" s="139">
        <v>15.213846153846156</v>
      </c>
      <c r="N16" s="135">
        <f>+'4 In School Youth Exits'!N16+'5 Out School Youth Exits'!N16</f>
        <v>23</v>
      </c>
      <c r="O16" s="140">
        <f>+'4 In School Youth Exits'!O16+'5 Out School Youth Exits'!O16</f>
        <v>17</v>
      </c>
      <c r="P16" s="35"/>
      <c r="Q16" s="97"/>
    </row>
    <row r="17" spans="1:17" s="36" customFormat="1" ht="21.75" customHeight="1">
      <c r="A17" s="24" t="s">
        <v>24</v>
      </c>
      <c r="B17" s="89">
        <f>+'4 In School Youth Exits'!B17+'5 Out School Youth Exits'!B17</f>
        <v>53</v>
      </c>
      <c r="C17" s="135">
        <f>+'4 In School Youth Exits'!C17+'5 Out School Youth Exits'!C17</f>
        <v>44</v>
      </c>
      <c r="D17" s="48">
        <f t="shared" si="0"/>
        <v>0.8301886792452831</v>
      </c>
      <c r="E17" s="135">
        <f>+'4 In School Youth Exits'!E17+'5 Out School Youth Exits'!E17</f>
        <v>24</v>
      </c>
      <c r="F17" s="135">
        <f>+'4 In School Youth Exits'!F17+'5 Out School Youth Exits'!F17</f>
        <v>1</v>
      </c>
      <c r="G17" s="48">
        <f t="shared" si="1"/>
        <v>0.041666666666666664</v>
      </c>
      <c r="H17" s="135">
        <f>+'4 In School Youth Exits'!H17+'5 Out School Youth Exits'!H17</f>
        <v>19</v>
      </c>
      <c r="I17" s="140">
        <f>+'4 In School Youth Exits'!I17+'5 Out School Youth Exits'!I17</f>
        <v>3</v>
      </c>
      <c r="J17" s="141">
        <f>+'4 In School Youth Exits'!J17+'5 Out School Youth Exits'!J17</f>
        <v>0</v>
      </c>
      <c r="K17" s="94">
        <f t="shared" si="2"/>
        <v>0.8113207547169812</v>
      </c>
      <c r="L17" s="40">
        <f t="shared" si="3"/>
        <v>0.09090909090909091</v>
      </c>
      <c r="M17" s="139">
        <v>15.6</v>
      </c>
      <c r="N17" s="135">
        <f>+'4 In School Youth Exits'!N17+'5 Out School Youth Exits'!N17</f>
        <v>38</v>
      </c>
      <c r="O17" s="140">
        <f>+'4 In School Youth Exits'!O17+'5 Out School Youth Exits'!O17</f>
        <v>7</v>
      </c>
      <c r="P17" s="35"/>
      <c r="Q17" s="97"/>
    </row>
    <row r="18" spans="1:17" s="36" customFormat="1" ht="21.75" customHeight="1">
      <c r="A18" s="24" t="s">
        <v>25</v>
      </c>
      <c r="B18" s="89">
        <f>+'4 In School Youth Exits'!B18+'5 Out School Youth Exits'!B18</f>
        <v>71</v>
      </c>
      <c r="C18" s="135">
        <f>+'4 In School Youth Exits'!C18+'5 Out School Youth Exits'!C18</f>
        <v>33</v>
      </c>
      <c r="D18" s="48">
        <f t="shared" si="0"/>
        <v>0.4647887323943662</v>
      </c>
      <c r="E18" s="135">
        <f>+'4 In School Youth Exits'!E18+'5 Out School Youth Exits'!E18</f>
        <v>45</v>
      </c>
      <c r="F18" s="135">
        <f>+'4 In School Youth Exits'!F18+'5 Out School Youth Exits'!F18</f>
        <v>28</v>
      </c>
      <c r="G18" s="48">
        <f t="shared" si="1"/>
        <v>0.6222222222222222</v>
      </c>
      <c r="H18" s="135">
        <f>+'4 In School Youth Exits'!H18+'5 Out School Youth Exits'!H18</f>
        <v>18</v>
      </c>
      <c r="I18" s="140">
        <f>+'4 In School Youth Exits'!I18+'5 Out School Youth Exits'!I18</f>
        <v>1</v>
      </c>
      <c r="J18" s="141">
        <f>+'4 In School Youth Exits'!J18+'5 Out School Youth Exits'!J18</f>
        <v>1</v>
      </c>
      <c r="K18" s="94">
        <f t="shared" si="2"/>
        <v>0.8873239436619719</v>
      </c>
      <c r="L18" s="40">
        <f t="shared" si="3"/>
        <v>0.90625</v>
      </c>
      <c r="M18" s="139">
        <v>13.758928571428571</v>
      </c>
      <c r="N18" s="135">
        <f>+'4 In School Youth Exits'!N18+'5 Out School Youth Exits'!N18</f>
        <v>72</v>
      </c>
      <c r="O18" s="140">
        <f>+'4 In School Youth Exits'!O18+'5 Out School Youth Exits'!O18</f>
        <v>20</v>
      </c>
      <c r="P18" s="35"/>
      <c r="Q18" s="97"/>
    </row>
    <row r="19" spans="1:17" s="36" customFormat="1" ht="21.75" customHeight="1">
      <c r="A19" s="24" t="s">
        <v>87</v>
      </c>
      <c r="B19" s="89">
        <f>+'4 In School Youth Exits'!B19+'5 Out School Youth Exits'!B19</f>
        <v>29</v>
      </c>
      <c r="C19" s="135">
        <f>+'4 In School Youth Exits'!C19+'5 Out School Youth Exits'!C19</f>
        <v>24</v>
      </c>
      <c r="D19" s="48">
        <f t="shared" si="0"/>
        <v>0.8275862068965517</v>
      </c>
      <c r="E19" s="135">
        <f>+'4 In School Youth Exits'!E19+'5 Out School Youth Exits'!E19</f>
        <v>13</v>
      </c>
      <c r="F19" s="135">
        <f>+'4 In School Youth Exits'!F19+'5 Out School Youth Exits'!F19</f>
        <v>20</v>
      </c>
      <c r="G19" s="40">
        <f t="shared" si="1"/>
        <v>1.5384615384615385</v>
      </c>
      <c r="H19" s="135">
        <f>+'4 In School Youth Exits'!H19+'5 Out School Youth Exits'!H19</f>
        <v>10</v>
      </c>
      <c r="I19" s="140">
        <f>+'4 In School Youth Exits'!I19+'5 Out School Youth Exits'!I19</f>
        <v>2</v>
      </c>
      <c r="J19" s="141">
        <f>+'4 In School Youth Exits'!J19+'5 Out School Youth Exits'!J19</f>
        <v>0</v>
      </c>
      <c r="K19" s="94">
        <f t="shared" si="2"/>
        <v>0.7931034482758621</v>
      </c>
      <c r="L19" s="40">
        <f t="shared" si="3"/>
        <v>0.9166666666666666</v>
      </c>
      <c r="M19" s="139">
        <v>13.1125</v>
      </c>
      <c r="N19" s="135">
        <f>+'4 In School Youth Exits'!N19+'5 Out School Youth Exits'!N19</f>
        <v>21</v>
      </c>
      <c r="O19" s="140">
        <f>+'4 In School Youth Exits'!O19+'5 Out School Youth Exits'!O19</f>
        <v>18</v>
      </c>
      <c r="P19" s="35"/>
      <c r="Q19" s="97"/>
    </row>
    <row r="20" spans="1:17" s="36" customFormat="1" ht="21.75" customHeight="1">
      <c r="A20" s="24" t="s">
        <v>26</v>
      </c>
      <c r="B20" s="89">
        <f>+'4 In School Youth Exits'!B20+'5 Out School Youth Exits'!B20</f>
        <v>34</v>
      </c>
      <c r="C20" s="135">
        <f>+'4 In School Youth Exits'!C20+'5 Out School Youth Exits'!C20</f>
        <v>24</v>
      </c>
      <c r="D20" s="48">
        <f t="shared" si="0"/>
        <v>0.7058823529411765</v>
      </c>
      <c r="E20" s="135">
        <f>+'4 In School Youth Exits'!E20+'5 Out School Youth Exits'!E20</f>
        <v>14</v>
      </c>
      <c r="F20" s="135">
        <f>+'4 In School Youth Exits'!F20+'5 Out School Youth Exits'!F20</f>
        <v>18</v>
      </c>
      <c r="G20" s="40">
        <f t="shared" si="1"/>
        <v>1.2857142857142858</v>
      </c>
      <c r="H20" s="135">
        <f>+'4 In School Youth Exits'!H20+'5 Out School Youth Exits'!H20</f>
        <v>14</v>
      </c>
      <c r="I20" s="140">
        <f>+'4 In School Youth Exits'!I20+'5 Out School Youth Exits'!I20</f>
        <v>2</v>
      </c>
      <c r="J20" s="141">
        <f>+'4 In School Youth Exits'!J20+'5 Out School Youth Exits'!J20</f>
        <v>0</v>
      </c>
      <c r="K20" s="94">
        <f t="shared" si="2"/>
        <v>0.8235294117647058</v>
      </c>
      <c r="L20" s="40">
        <f t="shared" si="3"/>
        <v>0.8333333333333334</v>
      </c>
      <c r="M20" s="139">
        <v>14.722222222222221</v>
      </c>
      <c r="N20" s="135">
        <f>+'4 In School Youth Exits'!N20+'5 Out School Youth Exits'!N20</f>
        <v>25</v>
      </c>
      <c r="O20" s="140">
        <f>+'4 In School Youth Exits'!O20+'5 Out School Youth Exits'!O20</f>
        <v>17</v>
      </c>
      <c r="P20" s="35"/>
      <c r="Q20" s="97"/>
    </row>
    <row r="21" spans="1:17" s="36" customFormat="1" ht="21.75" customHeight="1" thickBot="1">
      <c r="A21" s="56" t="s">
        <v>40</v>
      </c>
      <c r="B21" s="89">
        <f>+'4 In School Youth Exits'!B21+'5 Out School Youth Exits'!B21</f>
        <v>69</v>
      </c>
      <c r="C21" s="142">
        <f>+'4 In School Youth Exits'!C21+'5 Out School Youth Exits'!C21</f>
        <v>33</v>
      </c>
      <c r="D21" s="59">
        <f t="shared" si="0"/>
        <v>0.4782608695652174</v>
      </c>
      <c r="E21" s="135">
        <f>+'4 In School Youth Exits'!E21+'5 Out School Youth Exits'!E21</f>
        <v>45</v>
      </c>
      <c r="F21" s="135">
        <f>+'4 In School Youth Exits'!F21+'5 Out School Youth Exits'!F21</f>
        <v>6</v>
      </c>
      <c r="G21" s="98">
        <f t="shared" si="1"/>
        <v>0.13333333333333333</v>
      </c>
      <c r="H21" s="135">
        <f>+'4 In School Youth Exits'!H21+'5 Out School Youth Exits'!H21</f>
        <v>14</v>
      </c>
      <c r="I21" s="143">
        <f>+'4 In School Youth Exits'!I21+'5 Out School Youth Exits'!I21</f>
        <v>6</v>
      </c>
      <c r="J21" s="144">
        <f>+'4 In School Youth Exits'!J21+'5 Out School Youth Exits'!J21</f>
        <v>0</v>
      </c>
      <c r="K21" s="132">
        <f t="shared" si="2"/>
        <v>0.855072463768116</v>
      </c>
      <c r="L21" s="98">
        <f t="shared" si="3"/>
        <v>0.36363636363636365</v>
      </c>
      <c r="M21" s="145">
        <v>12.458333333333332</v>
      </c>
      <c r="N21" s="135">
        <f>+'4 In School Youth Exits'!N21+'5 Out School Youth Exits'!N21</f>
        <v>45</v>
      </c>
      <c r="O21" s="146">
        <f>+'4 In School Youth Exits'!O21+'5 Out School Youth Exits'!O21</f>
        <v>20</v>
      </c>
      <c r="P21" s="35"/>
      <c r="Q21" s="97"/>
    </row>
    <row r="22" spans="1:17" s="36" customFormat="1" ht="21.75" customHeight="1" thickBot="1">
      <c r="A22" s="65" t="s">
        <v>0</v>
      </c>
      <c r="B22" s="213">
        <f>SUM(B6:B21)</f>
        <v>998</v>
      </c>
      <c r="C22" s="83">
        <f>SUM(C6:C21)</f>
        <v>780</v>
      </c>
      <c r="D22" s="68">
        <f t="shared" si="0"/>
        <v>0.781563126252505</v>
      </c>
      <c r="E22" s="66">
        <f>SUM(E6:E21)</f>
        <v>518</v>
      </c>
      <c r="F22" s="115">
        <f>SUM(F6:F21)</f>
        <v>313</v>
      </c>
      <c r="G22" s="68">
        <f t="shared" si="1"/>
        <v>0.6042471042471043</v>
      </c>
      <c r="H22" s="116">
        <f>SUM(H6:H21)</f>
        <v>283</v>
      </c>
      <c r="I22" s="117">
        <f>SUM(I6:I21)</f>
        <v>115</v>
      </c>
      <c r="J22" s="118">
        <f>SUM(J6:J21)</f>
        <v>22</v>
      </c>
      <c r="K22" s="119">
        <f t="shared" si="2"/>
        <v>0.8026052104208417</v>
      </c>
      <c r="L22" s="68">
        <f t="shared" si="3"/>
        <v>0.5646437994722955</v>
      </c>
      <c r="M22" s="147">
        <v>13.714189390155298</v>
      </c>
      <c r="N22" s="66">
        <f>SUM(N6:N21)</f>
        <v>729</v>
      </c>
      <c r="O22" s="148">
        <f>+'4 In School Youth Exits'!O22+'5 Out School Youth Exits'!O22</f>
        <v>364</v>
      </c>
      <c r="P22" s="35"/>
      <c r="Q22" s="121"/>
    </row>
    <row r="23" spans="1:17" s="36" customFormat="1" ht="12.75" customHeight="1">
      <c r="A23" s="122"/>
      <c r="B23" s="123"/>
      <c r="C23" s="124"/>
      <c r="D23" s="125"/>
      <c r="E23" s="124"/>
      <c r="F23" s="124"/>
      <c r="G23" s="125"/>
      <c r="H23" s="126"/>
      <c r="I23" s="124"/>
      <c r="J23" s="124"/>
      <c r="K23" s="125"/>
      <c r="L23" s="125"/>
      <c r="M23" s="127"/>
      <c r="N23" s="124"/>
      <c r="O23" s="103"/>
      <c r="P23" s="35"/>
      <c r="Q23" s="121"/>
    </row>
    <row r="24" spans="1:17" s="36" customFormat="1" ht="17.25" customHeight="1">
      <c r="A24" s="265" t="s">
        <v>65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7"/>
      <c r="P24" s="35"/>
      <c r="Q24" s="121"/>
    </row>
    <row r="25" spans="1:17" s="36" customFormat="1" ht="12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7"/>
      <c r="P25" s="35"/>
      <c r="Q25" s="121"/>
    </row>
    <row r="26" spans="1:16" ht="6.75" customHeight="1" thickBo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18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"/>
  <sheetViews>
    <sheetView zoomScale="90" zoomScaleNormal="90" zoomScaleSheetLayoutView="120" zoomScalePageLayoutView="0" workbookViewId="0" topLeftCell="A1">
      <selection activeCell="A23" sqref="A23"/>
    </sheetView>
  </sheetViews>
  <sheetFormatPr defaultColWidth="9.140625" defaultRowHeight="12.75"/>
  <cols>
    <col min="1" max="1" width="16.421875" style="2" customWidth="1"/>
    <col min="2" max="2" width="5.140625" style="2" customWidth="1"/>
    <col min="3" max="5" width="5.57421875" style="2" customWidth="1"/>
    <col min="6" max="6" width="5.8515625" style="2" customWidth="1"/>
    <col min="7" max="7" width="6.140625" style="2" customWidth="1"/>
    <col min="8" max="8" width="6.28125" style="2" customWidth="1"/>
    <col min="9" max="9" width="6.421875" style="2" customWidth="1"/>
    <col min="10" max="10" width="5.7109375" style="2" customWidth="1"/>
    <col min="11" max="11" width="6.421875" style="129" customWidth="1"/>
    <col min="12" max="12" width="6.8515625" style="2" customWidth="1"/>
    <col min="13" max="13" width="5.7109375" style="2" customWidth="1"/>
    <col min="14" max="14" width="7.00390625" style="2" customWidth="1"/>
    <col min="15" max="15" width="5.8515625" style="2" customWidth="1"/>
    <col min="16" max="16" width="5.00390625" style="2" customWidth="1"/>
    <col min="17" max="17" width="5.7109375" style="2" customWidth="1"/>
    <col min="18" max="18" width="6.8515625" style="2" customWidth="1"/>
    <col min="19" max="19" width="7.28125" style="2" customWidth="1"/>
    <col min="20" max="20" width="6.00390625" style="2" customWidth="1"/>
    <col min="21" max="16384" width="9.140625" style="2" customWidth="1"/>
  </cols>
  <sheetData>
    <row r="1" spans="1:29" ht="19.5" customHeight="1">
      <c r="A1" s="250" t="s">
        <v>73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76" t="str">
        <f>'1 In School Youth Part'!A2:N2</f>
        <v>FY20 QUARTER ENDING JUNE 30, 2020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79" t="s">
        <v>51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68" t="str">
        <f>'1 In School Youth Part'!$A$4</f>
        <v>WORKFORCE AREA</v>
      </c>
      <c r="B4" s="270" t="s">
        <v>9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S4" s="272"/>
      <c r="T4" s="27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69"/>
      <c r="B5" s="218" t="s">
        <v>55</v>
      </c>
      <c r="C5" s="149" t="s">
        <v>54</v>
      </c>
      <c r="D5" s="150" t="s">
        <v>74</v>
      </c>
      <c r="E5" s="151" t="s">
        <v>75</v>
      </c>
      <c r="F5" s="152" t="s">
        <v>37</v>
      </c>
      <c r="G5" s="152" t="s">
        <v>77</v>
      </c>
      <c r="H5" s="151" t="s">
        <v>80</v>
      </c>
      <c r="I5" s="151" t="s">
        <v>39</v>
      </c>
      <c r="J5" s="151" t="s">
        <v>81</v>
      </c>
      <c r="K5" s="151" t="s">
        <v>10</v>
      </c>
      <c r="L5" s="151" t="s">
        <v>11</v>
      </c>
      <c r="M5" s="152" t="s">
        <v>78</v>
      </c>
      <c r="N5" s="152" t="s">
        <v>38</v>
      </c>
      <c r="O5" s="153" t="s">
        <v>67</v>
      </c>
      <c r="P5" s="151" t="s">
        <v>79</v>
      </c>
      <c r="Q5" s="151" t="s">
        <v>13</v>
      </c>
      <c r="R5" s="152" t="s">
        <v>66</v>
      </c>
      <c r="S5" s="152" t="s">
        <v>12</v>
      </c>
      <c r="T5" s="154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14" t="s">
        <v>15</v>
      </c>
      <c r="B6" s="220">
        <f>'1 In School Youth Part'!C6</f>
        <v>1</v>
      </c>
      <c r="C6" s="157">
        <v>0</v>
      </c>
      <c r="D6" s="155">
        <v>100</v>
      </c>
      <c r="E6" s="156">
        <v>0</v>
      </c>
      <c r="F6" s="157">
        <v>100</v>
      </c>
      <c r="G6" s="156">
        <v>0</v>
      </c>
      <c r="H6" s="158">
        <v>0</v>
      </c>
      <c r="I6" s="158">
        <v>0</v>
      </c>
      <c r="J6" s="156">
        <v>100</v>
      </c>
      <c r="K6" s="156">
        <v>0</v>
      </c>
      <c r="L6" s="158">
        <v>0</v>
      </c>
      <c r="M6" s="159">
        <v>0</v>
      </c>
      <c r="N6" s="156">
        <v>0</v>
      </c>
      <c r="O6" s="158">
        <v>0</v>
      </c>
      <c r="P6" s="158">
        <v>0</v>
      </c>
      <c r="Q6" s="156">
        <v>0</v>
      </c>
      <c r="R6" s="156">
        <v>0</v>
      </c>
      <c r="S6" s="156">
        <v>0</v>
      </c>
      <c r="T6" s="160">
        <v>0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215" t="s">
        <v>16</v>
      </c>
      <c r="B7" s="219">
        <f>'1 In School Youth Part'!C7</f>
        <v>9</v>
      </c>
      <c r="C7" s="163">
        <v>66.66666666666667</v>
      </c>
      <c r="D7" s="161">
        <v>22.22222222222222</v>
      </c>
      <c r="E7" s="162">
        <v>11.11111111111111</v>
      </c>
      <c r="F7" s="163">
        <v>55.55555555555556</v>
      </c>
      <c r="G7" s="162">
        <v>44.44444444444444</v>
      </c>
      <c r="H7" s="162">
        <v>44.44444444444444</v>
      </c>
      <c r="I7" s="162">
        <v>22.22222222222222</v>
      </c>
      <c r="J7" s="162">
        <v>11.11111111111111</v>
      </c>
      <c r="K7" s="162">
        <v>66.66666666666667</v>
      </c>
      <c r="L7" s="164">
        <v>0</v>
      </c>
      <c r="M7" s="165">
        <v>0</v>
      </c>
      <c r="N7" s="162">
        <v>77.77777777777777</v>
      </c>
      <c r="O7" s="162">
        <v>33.333333333333336</v>
      </c>
      <c r="P7" s="162">
        <v>0</v>
      </c>
      <c r="Q7" s="162">
        <v>11.11111111111111</v>
      </c>
      <c r="R7" s="162">
        <v>0</v>
      </c>
      <c r="S7" s="162">
        <v>0</v>
      </c>
      <c r="T7" s="166">
        <v>11.11111111111111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14" t="s">
        <v>17</v>
      </c>
      <c r="B8" s="219">
        <f>'1 In School Youth Part'!C8</f>
        <v>74</v>
      </c>
      <c r="C8" s="163">
        <v>97.2972972972973</v>
      </c>
      <c r="D8" s="161">
        <v>1.3513513513513513</v>
      </c>
      <c r="E8" s="162">
        <v>1.3513513513513513</v>
      </c>
      <c r="F8" s="163">
        <v>43.24324324324324</v>
      </c>
      <c r="G8" s="162">
        <v>14.864864864864865</v>
      </c>
      <c r="H8" s="162">
        <v>22.972972972972975</v>
      </c>
      <c r="I8" s="162">
        <v>9.45945945945946</v>
      </c>
      <c r="J8" s="162">
        <v>78.37837837837837</v>
      </c>
      <c r="K8" s="162">
        <v>97.2972972972973</v>
      </c>
      <c r="L8" s="164">
        <v>0</v>
      </c>
      <c r="M8" s="165">
        <v>0</v>
      </c>
      <c r="N8" s="162">
        <v>64.86486486486487</v>
      </c>
      <c r="O8" s="162">
        <v>4.054054054054054</v>
      </c>
      <c r="P8" s="162">
        <v>2.7027027027027026</v>
      </c>
      <c r="Q8" s="162">
        <v>2.7027027027027026</v>
      </c>
      <c r="R8" s="164">
        <v>0</v>
      </c>
      <c r="S8" s="162">
        <v>1.3513513513513513</v>
      </c>
      <c r="T8" s="166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14" t="s">
        <v>18</v>
      </c>
      <c r="B9" s="219">
        <f>'1 In School Youth Part'!C9</f>
        <v>5</v>
      </c>
      <c r="C9" s="163">
        <v>80</v>
      </c>
      <c r="D9" s="161">
        <v>20</v>
      </c>
      <c r="E9" s="162">
        <v>0</v>
      </c>
      <c r="F9" s="163">
        <v>40</v>
      </c>
      <c r="G9" s="162">
        <v>0</v>
      </c>
      <c r="H9" s="162">
        <v>60</v>
      </c>
      <c r="I9" s="162">
        <v>0</v>
      </c>
      <c r="J9" s="162">
        <v>80</v>
      </c>
      <c r="K9" s="162">
        <v>80</v>
      </c>
      <c r="L9" s="164">
        <v>0</v>
      </c>
      <c r="M9" s="163">
        <v>0</v>
      </c>
      <c r="N9" s="162">
        <v>0</v>
      </c>
      <c r="O9" s="162">
        <v>0</v>
      </c>
      <c r="P9" s="162">
        <v>20</v>
      </c>
      <c r="Q9" s="162">
        <v>0</v>
      </c>
      <c r="R9" s="162">
        <v>20</v>
      </c>
      <c r="S9" s="162">
        <v>0</v>
      </c>
      <c r="T9" s="166">
        <v>0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14" t="s">
        <v>85</v>
      </c>
      <c r="B10" s="219">
        <f>'1 In School Youth Part'!C10</f>
        <v>1</v>
      </c>
      <c r="C10" s="163">
        <v>0</v>
      </c>
      <c r="D10" s="167">
        <v>100</v>
      </c>
      <c r="E10" s="164">
        <v>0</v>
      </c>
      <c r="F10" s="163">
        <v>100</v>
      </c>
      <c r="G10" s="162">
        <v>0</v>
      </c>
      <c r="H10" s="162">
        <v>0</v>
      </c>
      <c r="I10" s="164">
        <v>0</v>
      </c>
      <c r="J10" s="162">
        <v>0</v>
      </c>
      <c r="K10" s="162">
        <v>0</v>
      </c>
      <c r="L10" s="164">
        <v>0</v>
      </c>
      <c r="M10" s="165">
        <v>0</v>
      </c>
      <c r="N10" s="164">
        <v>0</v>
      </c>
      <c r="O10" s="162">
        <v>0</v>
      </c>
      <c r="P10" s="164">
        <v>100</v>
      </c>
      <c r="Q10" s="162">
        <v>0</v>
      </c>
      <c r="R10" s="162">
        <v>100</v>
      </c>
      <c r="S10" s="162">
        <v>100</v>
      </c>
      <c r="T10" s="166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14" t="s">
        <v>19</v>
      </c>
      <c r="B11" s="219">
        <f>'1 In School Youth Part'!C11</f>
        <v>1</v>
      </c>
      <c r="C11" s="163">
        <v>0</v>
      </c>
      <c r="D11" s="161">
        <v>100</v>
      </c>
      <c r="E11" s="162">
        <v>0</v>
      </c>
      <c r="F11" s="163">
        <v>100</v>
      </c>
      <c r="G11" s="162">
        <v>0</v>
      </c>
      <c r="H11" s="162">
        <v>0</v>
      </c>
      <c r="I11" s="162">
        <v>0</v>
      </c>
      <c r="J11" s="162">
        <v>0</v>
      </c>
      <c r="K11" s="162">
        <v>100</v>
      </c>
      <c r="L11" s="164">
        <v>0</v>
      </c>
      <c r="M11" s="165">
        <v>0</v>
      </c>
      <c r="N11" s="162">
        <v>100</v>
      </c>
      <c r="O11" s="162">
        <v>0</v>
      </c>
      <c r="P11" s="162">
        <v>0</v>
      </c>
      <c r="Q11" s="164">
        <v>0</v>
      </c>
      <c r="R11" s="162">
        <v>0</v>
      </c>
      <c r="S11" s="164">
        <v>0</v>
      </c>
      <c r="T11" s="166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14" t="s">
        <v>86</v>
      </c>
      <c r="B12" s="219">
        <f>'1 In School Youth Part'!C12</f>
        <v>12</v>
      </c>
      <c r="C12" s="163">
        <v>66.66666666666667</v>
      </c>
      <c r="D12" s="161">
        <v>33.333333333333336</v>
      </c>
      <c r="E12" s="162">
        <v>0</v>
      </c>
      <c r="F12" s="163">
        <v>58.33333333333333</v>
      </c>
      <c r="G12" s="162">
        <v>25</v>
      </c>
      <c r="H12" s="162">
        <v>25</v>
      </c>
      <c r="I12" s="164">
        <v>0</v>
      </c>
      <c r="J12" s="162">
        <v>50</v>
      </c>
      <c r="K12" s="162">
        <v>75</v>
      </c>
      <c r="L12" s="164">
        <v>0</v>
      </c>
      <c r="M12" s="165">
        <v>0</v>
      </c>
      <c r="N12" s="162">
        <v>50</v>
      </c>
      <c r="O12" s="162">
        <v>0</v>
      </c>
      <c r="P12" s="162">
        <v>25</v>
      </c>
      <c r="Q12" s="162">
        <v>0</v>
      </c>
      <c r="R12" s="164">
        <v>16.666666666666668</v>
      </c>
      <c r="S12" s="162">
        <v>8.333333333333334</v>
      </c>
      <c r="T12" s="166">
        <v>33.333333333333336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14" t="s">
        <v>20</v>
      </c>
      <c r="B13" s="219">
        <f>'1 In School Youth Part'!C13</f>
        <v>31</v>
      </c>
      <c r="C13" s="163">
        <v>93.54838709677419</v>
      </c>
      <c r="D13" s="161">
        <v>6.451612903225806</v>
      </c>
      <c r="E13" s="162">
        <v>0</v>
      </c>
      <c r="F13" s="163">
        <v>64.51612903225806</v>
      </c>
      <c r="G13" s="162">
        <v>38.70967741935484</v>
      </c>
      <c r="H13" s="162">
        <v>12.903225806451612</v>
      </c>
      <c r="I13" s="162">
        <v>16.129032258064516</v>
      </c>
      <c r="J13" s="162">
        <v>61.29032258064516</v>
      </c>
      <c r="K13" s="162">
        <v>96.7741935483871</v>
      </c>
      <c r="L13" s="164">
        <v>0</v>
      </c>
      <c r="M13" s="163">
        <v>0</v>
      </c>
      <c r="N13" s="162">
        <v>0</v>
      </c>
      <c r="O13" s="164">
        <v>0</v>
      </c>
      <c r="P13" s="162">
        <v>12.903225806451612</v>
      </c>
      <c r="Q13" s="164">
        <v>0</v>
      </c>
      <c r="R13" s="164">
        <v>0</v>
      </c>
      <c r="S13" s="162">
        <v>0</v>
      </c>
      <c r="T13" s="166">
        <v>41.935483870967744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14" t="s">
        <v>21</v>
      </c>
      <c r="B14" s="219">
        <f>'1 In School Youth Part'!C14</f>
        <v>8</v>
      </c>
      <c r="C14" s="163">
        <v>50</v>
      </c>
      <c r="D14" s="161">
        <v>37.5</v>
      </c>
      <c r="E14" s="162">
        <v>0</v>
      </c>
      <c r="F14" s="163">
        <v>12.5</v>
      </c>
      <c r="G14" s="162">
        <v>25</v>
      </c>
      <c r="H14" s="162">
        <v>50</v>
      </c>
      <c r="I14" s="164">
        <v>0</v>
      </c>
      <c r="J14" s="162">
        <v>37.5</v>
      </c>
      <c r="K14" s="162">
        <v>62.5</v>
      </c>
      <c r="L14" s="164">
        <v>0</v>
      </c>
      <c r="M14" s="165">
        <v>0</v>
      </c>
      <c r="N14" s="162">
        <v>62.5</v>
      </c>
      <c r="O14" s="162">
        <v>25</v>
      </c>
      <c r="P14" s="162">
        <v>0</v>
      </c>
      <c r="Q14" s="162">
        <v>0</v>
      </c>
      <c r="R14" s="164">
        <v>0</v>
      </c>
      <c r="S14" s="162">
        <v>0</v>
      </c>
      <c r="T14" s="166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14" t="s">
        <v>22</v>
      </c>
      <c r="B15" s="219">
        <f>'1 In School Youth Part'!C15</f>
        <v>166</v>
      </c>
      <c r="C15" s="163">
        <v>86.74698795180723</v>
      </c>
      <c r="D15" s="161">
        <v>13.25301204819277</v>
      </c>
      <c r="E15" s="162">
        <v>0</v>
      </c>
      <c r="F15" s="163">
        <v>53.614457831325296</v>
      </c>
      <c r="G15" s="162">
        <v>60.24096385542169</v>
      </c>
      <c r="H15" s="162">
        <v>7.831325301204819</v>
      </c>
      <c r="I15" s="162">
        <v>0.6024096385542169</v>
      </c>
      <c r="J15" s="162">
        <v>52.40963855421687</v>
      </c>
      <c r="K15" s="162">
        <v>98.19277108433735</v>
      </c>
      <c r="L15" s="164">
        <v>0</v>
      </c>
      <c r="M15" s="163">
        <v>0</v>
      </c>
      <c r="N15" s="162">
        <v>71.6867469879518</v>
      </c>
      <c r="O15" s="162">
        <v>0</v>
      </c>
      <c r="P15" s="162">
        <v>19.879518072289155</v>
      </c>
      <c r="Q15" s="162">
        <v>1.2048192771084338</v>
      </c>
      <c r="R15" s="162">
        <v>9.036144578313253</v>
      </c>
      <c r="S15" s="162">
        <v>0</v>
      </c>
      <c r="T15" s="166">
        <v>0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14" t="s">
        <v>23</v>
      </c>
      <c r="B16" s="219">
        <f>'1 In School Youth Part'!C16</f>
        <v>0</v>
      </c>
      <c r="C16" s="163"/>
      <c r="D16" s="161"/>
      <c r="E16" s="162"/>
      <c r="F16" s="163"/>
      <c r="G16" s="162"/>
      <c r="H16" s="162"/>
      <c r="I16" s="164"/>
      <c r="J16" s="162"/>
      <c r="K16" s="162"/>
      <c r="L16" s="164"/>
      <c r="M16" s="165"/>
      <c r="N16" s="162"/>
      <c r="O16" s="164"/>
      <c r="P16" s="162"/>
      <c r="Q16" s="164"/>
      <c r="R16" s="164"/>
      <c r="S16" s="162"/>
      <c r="T16" s="166"/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14" t="s">
        <v>24</v>
      </c>
      <c r="B17" s="219">
        <f>'1 In School Youth Part'!C17</f>
        <v>34</v>
      </c>
      <c r="C17" s="163">
        <v>79.41176470588235</v>
      </c>
      <c r="D17" s="167">
        <v>17.647058823529413</v>
      </c>
      <c r="E17" s="164">
        <v>2.9411764705882355</v>
      </c>
      <c r="F17" s="163">
        <v>58.8235294117647</v>
      </c>
      <c r="G17" s="162">
        <v>47.05882352941177</v>
      </c>
      <c r="H17" s="162">
        <v>47.05882352941177</v>
      </c>
      <c r="I17" s="162">
        <v>5.882352941176471</v>
      </c>
      <c r="J17" s="162">
        <v>26.470588235294116</v>
      </c>
      <c r="K17" s="162">
        <v>97.05882352941177</v>
      </c>
      <c r="L17" s="164">
        <v>0</v>
      </c>
      <c r="M17" s="163">
        <v>17.647058823529413</v>
      </c>
      <c r="N17" s="162">
        <v>29.41176470588235</v>
      </c>
      <c r="O17" s="164">
        <v>2.9411764705882355</v>
      </c>
      <c r="P17" s="162">
        <v>5.882352941176471</v>
      </c>
      <c r="Q17" s="164">
        <v>0</v>
      </c>
      <c r="R17" s="164">
        <v>5.882352941176471</v>
      </c>
      <c r="S17" s="164">
        <v>5.882352941176471</v>
      </c>
      <c r="T17" s="166">
        <v>2.9411764705882355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14" t="s">
        <v>25</v>
      </c>
      <c r="B18" s="219">
        <f>'1 In School Youth Part'!C18</f>
        <v>18</v>
      </c>
      <c r="C18" s="163">
        <v>94.44444444444446</v>
      </c>
      <c r="D18" s="161">
        <v>5.555555555555555</v>
      </c>
      <c r="E18" s="162">
        <v>0</v>
      </c>
      <c r="F18" s="163">
        <v>55.55555555555556</v>
      </c>
      <c r="G18" s="162">
        <v>0</v>
      </c>
      <c r="H18" s="162">
        <v>16.666666666666668</v>
      </c>
      <c r="I18" s="162">
        <v>0</v>
      </c>
      <c r="J18" s="162">
        <v>83.33333333333334</v>
      </c>
      <c r="K18" s="162">
        <v>100</v>
      </c>
      <c r="L18" s="164">
        <v>0</v>
      </c>
      <c r="M18" s="163">
        <v>5.555555555555555</v>
      </c>
      <c r="N18" s="162">
        <v>0</v>
      </c>
      <c r="O18" s="164">
        <v>0</v>
      </c>
      <c r="P18" s="162">
        <v>16.666666666666668</v>
      </c>
      <c r="Q18" s="162">
        <v>0</v>
      </c>
      <c r="R18" s="162">
        <v>0</v>
      </c>
      <c r="S18" s="162">
        <v>5.555555555555555</v>
      </c>
      <c r="T18" s="166">
        <v>0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14" t="s">
        <v>87</v>
      </c>
      <c r="B19" s="219">
        <f>'1 In School Youth Part'!C19</f>
        <v>3</v>
      </c>
      <c r="C19" s="163">
        <v>66.66666666666667</v>
      </c>
      <c r="D19" s="167">
        <v>0</v>
      </c>
      <c r="E19" s="164">
        <v>33.333333333333336</v>
      </c>
      <c r="F19" s="163">
        <v>100</v>
      </c>
      <c r="G19" s="162">
        <v>66.66666666666667</v>
      </c>
      <c r="H19" s="162">
        <v>33.333333333333336</v>
      </c>
      <c r="I19" s="164">
        <v>0</v>
      </c>
      <c r="J19" s="162">
        <v>33.333333333333336</v>
      </c>
      <c r="K19" s="162">
        <v>0</v>
      </c>
      <c r="L19" s="164">
        <v>0</v>
      </c>
      <c r="M19" s="165">
        <v>0</v>
      </c>
      <c r="N19" s="162">
        <v>33.333333333333336</v>
      </c>
      <c r="O19" s="164">
        <v>0</v>
      </c>
      <c r="P19" s="162">
        <v>66.66666666666667</v>
      </c>
      <c r="Q19" s="164">
        <v>0</v>
      </c>
      <c r="R19" s="164">
        <v>0</v>
      </c>
      <c r="S19" s="164">
        <v>0</v>
      </c>
      <c r="T19" s="166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14" t="s">
        <v>26</v>
      </c>
      <c r="B20" s="219">
        <f>'1 In School Youth Part'!C20</f>
        <v>0</v>
      </c>
      <c r="C20" s="163"/>
      <c r="D20" s="161"/>
      <c r="E20" s="162"/>
      <c r="F20" s="163"/>
      <c r="G20" s="162"/>
      <c r="H20" s="162"/>
      <c r="I20" s="162"/>
      <c r="J20" s="162"/>
      <c r="K20" s="162"/>
      <c r="L20" s="164"/>
      <c r="M20" s="163"/>
      <c r="N20" s="162"/>
      <c r="O20" s="164"/>
      <c r="P20" s="162"/>
      <c r="Q20" s="164"/>
      <c r="R20" s="164"/>
      <c r="S20" s="164"/>
      <c r="T20" s="166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216" t="s">
        <v>40</v>
      </c>
      <c r="B21" s="221">
        <f>'1 In School Youth Part'!C21</f>
        <v>14</v>
      </c>
      <c r="C21" s="171">
        <v>100</v>
      </c>
      <c r="D21" s="168">
        <v>0</v>
      </c>
      <c r="E21" s="169">
        <v>0</v>
      </c>
      <c r="F21" s="170">
        <v>64.28571428571428</v>
      </c>
      <c r="G21" s="168">
        <v>0</v>
      </c>
      <c r="H21" s="169">
        <v>21.428571428571427</v>
      </c>
      <c r="I21" s="169">
        <v>50</v>
      </c>
      <c r="J21" s="168">
        <v>42.857142857142854</v>
      </c>
      <c r="K21" s="168">
        <v>100</v>
      </c>
      <c r="L21" s="169">
        <v>0</v>
      </c>
      <c r="M21" s="171">
        <v>50</v>
      </c>
      <c r="N21" s="169">
        <v>0</v>
      </c>
      <c r="O21" s="168">
        <v>0</v>
      </c>
      <c r="P21" s="168">
        <v>7.142857142857143</v>
      </c>
      <c r="Q21" s="169">
        <v>0</v>
      </c>
      <c r="R21" s="169">
        <v>0</v>
      </c>
      <c r="S21" s="169">
        <v>0</v>
      </c>
      <c r="T21" s="172">
        <v>14.285714285714286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17" t="s">
        <v>0</v>
      </c>
      <c r="B22" s="222">
        <f>'1 In School Youth Part'!C22</f>
        <v>377</v>
      </c>
      <c r="C22" s="175">
        <v>86.73740053050398</v>
      </c>
      <c r="D22" s="173">
        <v>11.936339522546419</v>
      </c>
      <c r="E22" s="174">
        <v>1.0610079575596816</v>
      </c>
      <c r="F22" s="175">
        <v>53.315649867374006</v>
      </c>
      <c r="G22" s="174">
        <v>39.787798408488065</v>
      </c>
      <c r="H22" s="174">
        <v>18.83289124668435</v>
      </c>
      <c r="I22" s="174">
        <v>6.366047745358091</v>
      </c>
      <c r="J22" s="174">
        <v>55.702917771883286</v>
      </c>
      <c r="K22" s="174">
        <v>94.16445623342175</v>
      </c>
      <c r="L22" s="176">
        <v>0</v>
      </c>
      <c r="M22" s="175">
        <v>3.713527851458886</v>
      </c>
      <c r="N22" s="174">
        <v>52.254641909814325</v>
      </c>
      <c r="O22" s="174">
        <v>2.387267904509284</v>
      </c>
      <c r="P22" s="174">
        <v>13.793103448275863</v>
      </c>
      <c r="Q22" s="174">
        <v>1.3262599469496021</v>
      </c>
      <c r="R22" s="174">
        <v>5.570291777188329</v>
      </c>
      <c r="S22" s="174">
        <v>1.5915119363395227</v>
      </c>
      <c r="T22" s="177">
        <v>5.570291777188329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78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" right="0.2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9">
      <selection activeCell="A23" sqref="A23"/>
    </sheetView>
  </sheetViews>
  <sheetFormatPr defaultColWidth="9.140625" defaultRowHeight="12.75"/>
  <cols>
    <col min="1" max="1" width="18.8515625" style="2" customWidth="1"/>
    <col min="2" max="2" width="5.8515625" style="2" customWidth="1"/>
    <col min="3" max="4" width="5.57421875" style="2" customWidth="1"/>
    <col min="5" max="5" width="4.7109375" style="2" customWidth="1"/>
    <col min="6" max="6" width="5.7109375" style="2" customWidth="1"/>
    <col min="7" max="7" width="6.8515625" style="2" customWidth="1"/>
    <col min="8" max="8" width="7.28125" style="2" customWidth="1"/>
    <col min="9" max="9" width="6.421875" style="2" customWidth="1"/>
    <col min="10" max="10" width="5.7109375" style="2" customWidth="1"/>
    <col min="11" max="11" width="5.8515625" style="129" customWidth="1"/>
    <col min="12" max="12" width="6.57421875" style="2" customWidth="1"/>
    <col min="13" max="13" width="5.8515625" style="2" customWidth="1"/>
    <col min="14" max="14" width="7.00390625" style="2" customWidth="1"/>
    <col min="15" max="15" width="6.00390625" style="2" customWidth="1"/>
    <col min="16" max="16" width="5.00390625" style="2" customWidth="1"/>
    <col min="17" max="17" width="5.8515625" style="2" customWidth="1"/>
    <col min="18" max="18" width="6.8515625" style="2" customWidth="1"/>
    <col min="19" max="19" width="7.28125" style="2" customWidth="1"/>
    <col min="20" max="20" width="6.7109375" style="2" customWidth="1"/>
    <col min="21" max="16384" width="9.140625" style="2" customWidth="1"/>
  </cols>
  <sheetData>
    <row r="1" spans="1:29" ht="19.5" customHeight="1">
      <c r="A1" s="250" t="s">
        <v>73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76" t="str">
        <f>'1 In School Youth Part'!A2:N2</f>
        <v>FY20 QUARTER ENDING JUNE 30, 2020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79" t="s">
        <v>49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68" t="str">
        <f>'1 In School Youth Part'!$A$4</f>
        <v>WORKFORCE AREA</v>
      </c>
      <c r="B4" s="255" t="s">
        <v>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82"/>
      <c r="S4" s="282"/>
      <c r="T4" s="28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69"/>
      <c r="B5" s="149" t="s">
        <v>55</v>
      </c>
      <c r="C5" s="149" t="s">
        <v>82</v>
      </c>
      <c r="D5" s="151" t="s">
        <v>74</v>
      </c>
      <c r="E5" s="151" t="s">
        <v>75</v>
      </c>
      <c r="F5" s="152" t="s">
        <v>37</v>
      </c>
      <c r="G5" s="152" t="s">
        <v>77</v>
      </c>
      <c r="H5" s="151" t="s">
        <v>80</v>
      </c>
      <c r="I5" s="151" t="s">
        <v>39</v>
      </c>
      <c r="J5" s="151" t="s">
        <v>81</v>
      </c>
      <c r="K5" s="151" t="s">
        <v>10</v>
      </c>
      <c r="L5" s="151" t="s">
        <v>11</v>
      </c>
      <c r="M5" s="152" t="s">
        <v>78</v>
      </c>
      <c r="N5" s="152" t="s">
        <v>38</v>
      </c>
      <c r="O5" s="153" t="s">
        <v>67</v>
      </c>
      <c r="P5" s="151" t="s">
        <v>79</v>
      </c>
      <c r="Q5" s="151" t="s">
        <v>13</v>
      </c>
      <c r="R5" s="152" t="s">
        <v>66</v>
      </c>
      <c r="S5" s="152" t="s">
        <v>12</v>
      </c>
      <c r="T5" s="154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4" t="s">
        <v>15</v>
      </c>
      <c r="B6" s="179">
        <f>'2 Out of School Youth Part'!C6</f>
        <v>49</v>
      </c>
      <c r="C6" s="180">
        <v>51.02040816326531</v>
      </c>
      <c r="D6" s="181">
        <v>26.530612244897963</v>
      </c>
      <c r="E6" s="181">
        <v>22.448979591836732</v>
      </c>
      <c r="F6" s="182">
        <v>53.061224489795926</v>
      </c>
      <c r="G6" s="181">
        <v>12.244897959183673</v>
      </c>
      <c r="H6" s="181">
        <v>14.285714285714286</v>
      </c>
      <c r="I6" s="183">
        <v>2.0408163265306123</v>
      </c>
      <c r="J6" s="183">
        <v>22.448979591836732</v>
      </c>
      <c r="K6" s="183">
        <v>0</v>
      </c>
      <c r="L6" s="181">
        <v>69.38775510204081</v>
      </c>
      <c r="M6" s="184">
        <v>0</v>
      </c>
      <c r="N6" s="181">
        <v>42.857142857142854</v>
      </c>
      <c r="O6" s="181">
        <v>2.0408163265306123</v>
      </c>
      <c r="P6" s="181">
        <v>36.734693877551024</v>
      </c>
      <c r="Q6" s="181">
        <v>2.0408163265306123</v>
      </c>
      <c r="R6" s="181">
        <v>4.081632653061225</v>
      </c>
      <c r="S6" s="181">
        <v>22.448979591836732</v>
      </c>
      <c r="T6" s="185">
        <v>2.0408163265306123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37" t="s">
        <v>16</v>
      </c>
      <c r="B7" s="186">
        <f>'2 Out of School Youth Part'!C7</f>
        <v>102</v>
      </c>
      <c r="C7" s="187">
        <v>36.27450980392157</v>
      </c>
      <c r="D7" s="188">
        <v>43.13725490196079</v>
      </c>
      <c r="E7" s="188">
        <v>20.58823529411765</v>
      </c>
      <c r="F7" s="189">
        <v>56.86274509803921</v>
      </c>
      <c r="G7" s="188">
        <v>45.09803921568628</v>
      </c>
      <c r="H7" s="188">
        <v>52.94117647058823</v>
      </c>
      <c r="I7" s="188">
        <v>1.9607843137254903</v>
      </c>
      <c r="J7" s="188">
        <v>4.901960784313726</v>
      </c>
      <c r="K7" s="190">
        <v>0</v>
      </c>
      <c r="L7" s="188">
        <v>57.84313725490196</v>
      </c>
      <c r="M7" s="189">
        <v>0</v>
      </c>
      <c r="N7" s="188">
        <v>81.37254901960785</v>
      </c>
      <c r="O7" s="188">
        <v>16.666666666666668</v>
      </c>
      <c r="P7" s="188">
        <v>8.823529411764707</v>
      </c>
      <c r="Q7" s="188">
        <v>2.9411764705882355</v>
      </c>
      <c r="R7" s="188">
        <v>16.666666666666668</v>
      </c>
      <c r="S7" s="188">
        <v>11.764705882352942</v>
      </c>
      <c r="T7" s="191">
        <v>22.54901960784314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4" t="s">
        <v>17</v>
      </c>
      <c r="B8" s="186">
        <f>'2 Out of School Youth Part'!C8</f>
        <v>106</v>
      </c>
      <c r="C8" s="187">
        <v>52.83018867924528</v>
      </c>
      <c r="D8" s="188">
        <v>28.30188679245283</v>
      </c>
      <c r="E8" s="188">
        <v>18.867924528301888</v>
      </c>
      <c r="F8" s="189">
        <v>50</v>
      </c>
      <c r="G8" s="188">
        <v>8.49056603773585</v>
      </c>
      <c r="H8" s="188">
        <v>11.320754716981133</v>
      </c>
      <c r="I8" s="188">
        <v>5.660377358490567</v>
      </c>
      <c r="J8" s="188">
        <v>22.641509433962266</v>
      </c>
      <c r="K8" s="190">
        <v>0</v>
      </c>
      <c r="L8" s="188">
        <v>68.86792452830188</v>
      </c>
      <c r="M8" s="192">
        <v>0</v>
      </c>
      <c r="N8" s="188">
        <v>38.679245283018865</v>
      </c>
      <c r="O8" s="188">
        <v>4.716981132075472</v>
      </c>
      <c r="P8" s="188">
        <v>6.60377358490566</v>
      </c>
      <c r="Q8" s="188">
        <v>2.8301886792452833</v>
      </c>
      <c r="R8" s="188">
        <v>1.8867924528301887</v>
      </c>
      <c r="S8" s="188">
        <v>16.9811320754717</v>
      </c>
      <c r="T8" s="191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4" t="s">
        <v>18</v>
      </c>
      <c r="B9" s="186">
        <f>'2 Out of School Youth Part'!C9</f>
        <v>27</v>
      </c>
      <c r="C9" s="187">
        <v>18.51851851851852</v>
      </c>
      <c r="D9" s="188">
        <v>62.96296296296296</v>
      </c>
      <c r="E9" s="188">
        <v>18.51851851851852</v>
      </c>
      <c r="F9" s="189">
        <v>70.37037037037038</v>
      </c>
      <c r="G9" s="188">
        <v>14.814814814814815</v>
      </c>
      <c r="H9" s="188">
        <v>55.55555555555556</v>
      </c>
      <c r="I9" s="190">
        <v>3.7037037037037037</v>
      </c>
      <c r="J9" s="190">
        <v>18.51851851851852</v>
      </c>
      <c r="K9" s="190">
        <v>0</v>
      </c>
      <c r="L9" s="188">
        <v>18.51851851851852</v>
      </c>
      <c r="M9" s="192">
        <v>7.407407407407407</v>
      </c>
      <c r="N9" s="188">
        <v>25.925925925925927</v>
      </c>
      <c r="O9" s="190">
        <v>0</v>
      </c>
      <c r="P9" s="188">
        <v>7.407407407407407</v>
      </c>
      <c r="Q9" s="190">
        <v>0</v>
      </c>
      <c r="R9" s="188">
        <v>14.814814814814815</v>
      </c>
      <c r="S9" s="188">
        <v>25.925925925925927</v>
      </c>
      <c r="T9" s="191">
        <v>7.407407407407407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4" t="s">
        <v>85</v>
      </c>
      <c r="B10" s="186">
        <f>'2 Out of School Youth Part'!C10</f>
        <v>74</v>
      </c>
      <c r="C10" s="187">
        <v>56.75675675675676</v>
      </c>
      <c r="D10" s="188">
        <v>29.72972972972973</v>
      </c>
      <c r="E10" s="188">
        <v>13.513513513513512</v>
      </c>
      <c r="F10" s="189">
        <v>62.16216216216216</v>
      </c>
      <c r="G10" s="190">
        <v>13.513513513513512</v>
      </c>
      <c r="H10" s="190">
        <v>22.972972972972975</v>
      </c>
      <c r="I10" s="190">
        <v>5.405405405405405</v>
      </c>
      <c r="J10" s="188">
        <v>21.62162162162162</v>
      </c>
      <c r="K10" s="190">
        <v>0</v>
      </c>
      <c r="L10" s="188">
        <v>87.83783783783784</v>
      </c>
      <c r="M10" s="192">
        <v>5.405405405405405</v>
      </c>
      <c r="N10" s="188">
        <v>0</v>
      </c>
      <c r="O10" s="190">
        <v>1.3513513513513513</v>
      </c>
      <c r="P10" s="188">
        <v>8.108108108108109</v>
      </c>
      <c r="Q10" s="190">
        <v>4.054054054054054</v>
      </c>
      <c r="R10" s="190">
        <v>8.108108108108109</v>
      </c>
      <c r="S10" s="188">
        <v>13.513513513513512</v>
      </c>
      <c r="T10" s="191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4" t="s">
        <v>19</v>
      </c>
      <c r="B11" s="186">
        <f>'2 Out of School Youth Part'!C11</f>
        <v>96</v>
      </c>
      <c r="C11" s="187">
        <v>38.541666666666664</v>
      </c>
      <c r="D11" s="188">
        <v>44.79166666666667</v>
      </c>
      <c r="E11" s="188">
        <v>16.666666666666668</v>
      </c>
      <c r="F11" s="189">
        <v>65.625</v>
      </c>
      <c r="G11" s="188">
        <v>26.041666666666664</v>
      </c>
      <c r="H11" s="188">
        <v>25</v>
      </c>
      <c r="I11" s="188">
        <v>2.0833333333333335</v>
      </c>
      <c r="J11" s="188">
        <v>22.916666666666664</v>
      </c>
      <c r="K11" s="190">
        <v>0</v>
      </c>
      <c r="L11" s="188">
        <v>50</v>
      </c>
      <c r="M11" s="189">
        <v>0</v>
      </c>
      <c r="N11" s="188">
        <v>68.75</v>
      </c>
      <c r="O11" s="188">
        <v>1.0416666666666667</v>
      </c>
      <c r="P11" s="188">
        <v>11.458333333333332</v>
      </c>
      <c r="Q11" s="188">
        <v>0</v>
      </c>
      <c r="R11" s="188">
        <v>5.208333333333334</v>
      </c>
      <c r="S11" s="188">
        <v>20.833333333333336</v>
      </c>
      <c r="T11" s="191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4" t="s">
        <v>86</v>
      </c>
      <c r="B12" s="186">
        <f>'2 Out of School Youth Part'!C12</f>
        <v>47</v>
      </c>
      <c r="C12" s="187">
        <v>27.659574468085108</v>
      </c>
      <c r="D12" s="188">
        <v>44.680851063829785</v>
      </c>
      <c r="E12" s="188">
        <v>27.659574468085108</v>
      </c>
      <c r="F12" s="189">
        <v>46.808510638297875</v>
      </c>
      <c r="G12" s="188">
        <v>17.02127659574468</v>
      </c>
      <c r="H12" s="188">
        <v>19.148936170212767</v>
      </c>
      <c r="I12" s="188">
        <v>0</v>
      </c>
      <c r="J12" s="188">
        <v>65.95744680851064</v>
      </c>
      <c r="K12" s="190">
        <v>0</v>
      </c>
      <c r="L12" s="188">
        <v>29.78723404255319</v>
      </c>
      <c r="M12" s="192">
        <v>2.127659574468085</v>
      </c>
      <c r="N12" s="188">
        <v>44.680851063829785</v>
      </c>
      <c r="O12" s="188">
        <v>4.25531914893617</v>
      </c>
      <c r="P12" s="188">
        <v>14.893617021276595</v>
      </c>
      <c r="Q12" s="188">
        <v>4.25531914893617</v>
      </c>
      <c r="R12" s="188">
        <v>8.51063829787234</v>
      </c>
      <c r="S12" s="188">
        <v>14.893617021276595</v>
      </c>
      <c r="T12" s="191">
        <v>12.76595744680851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4" t="s">
        <v>20</v>
      </c>
      <c r="B13" s="186">
        <f>'2 Out of School Youth Part'!C13</f>
        <v>40</v>
      </c>
      <c r="C13" s="187">
        <v>60</v>
      </c>
      <c r="D13" s="188">
        <v>22.5</v>
      </c>
      <c r="E13" s="188">
        <v>17.5</v>
      </c>
      <c r="F13" s="189">
        <v>65</v>
      </c>
      <c r="G13" s="188">
        <v>27.5</v>
      </c>
      <c r="H13" s="190">
        <v>15</v>
      </c>
      <c r="I13" s="188">
        <v>5</v>
      </c>
      <c r="J13" s="188">
        <v>7.5</v>
      </c>
      <c r="K13" s="190">
        <v>0</v>
      </c>
      <c r="L13" s="188">
        <v>82.5</v>
      </c>
      <c r="M13" s="192">
        <v>0</v>
      </c>
      <c r="N13" s="188">
        <v>12.5</v>
      </c>
      <c r="O13" s="190">
        <v>2.5</v>
      </c>
      <c r="P13" s="188">
        <v>20</v>
      </c>
      <c r="Q13" s="188">
        <v>0</v>
      </c>
      <c r="R13" s="188">
        <v>10</v>
      </c>
      <c r="S13" s="188">
        <v>20</v>
      </c>
      <c r="T13" s="191">
        <v>0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4" t="s">
        <v>21</v>
      </c>
      <c r="B14" s="186">
        <f>'2 Out of School Youth Part'!C14</f>
        <v>80</v>
      </c>
      <c r="C14" s="187">
        <v>32.5</v>
      </c>
      <c r="D14" s="188">
        <v>46.25</v>
      </c>
      <c r="E14" s="188">
        <v>21.25</v>
      </c>
      <c r="F14" s="189">
        <v>31.25</v>
      </c>
      <c r="G14" s="188">
        <v>35</v>
      </c>
      <c r="H14" s="188">
        <v>31.25</v>
      </c>
      <c r="I14" s="188">
        <v>3.75</v>
      </c>
      <c r="J14" s="188">
        <v>33.75</v>
      </c>
      <c r="K14" s="190">
        <v>0</v>
      </c>
      <c r="L14" s="188">
        <v>63.75</v>
      </c>
      <c r="M14" s="192">
        <v>0</v>
      </c>
      <c r="N14" s="188">
        <v>57.5</v>
      </c>
      <c r="O14" s="188">
        <v>5</v>
      </c>
      <c r="P14" s="188">
        <v>17.5</v>
      </c>
      <c r="Q14" s="188">
        <v>2.5</v>
      </c>
      <c r="R14" s="188">
        <v>1.25</v>
      </c>
      <c r="S14" s="188">
        <v>8.75</v>
      </c>
      <c r="T14" s="191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4" t="s">
        <v>22</v>
      </c>
      <c r="B15" s="186">
        <f>'2 Out of School Youth Part'!C15</f>
        <v>236</v>
      </c>
      <c r="C15" s="187">
        <v>61.440677966101696</v>
      </c>
      <c r="D15" s="188">
        <v>24.576271186440678</v>
      </c>
      <c r="E15" s="188">
        <v>13.983050847457628</v>
      </c>
      <c r="F15" s="189">
        <v>56.35593220338983</v>
      </c>
      <c r="G15" s="188">
        <v>71.1864406779661</v>
      </c>
      <c r="H15" s="188">
        <v>15.254237288135593</v>
      </c>
      <c r="I15" s="188">
        <v>0.423728813559322</v>
      </c>
      <c r="J15" s="188">
        <v>0.847457627118644</v>
      </c>
      <c r="K15" s="190">
        <v>0</v>
      </c>
      <c r="L15" s="188">
        <v>95.76271186440677</v>
      </c>
      <c r="M15" s="192">
        <v>1.271186440677966</v>
      </c>
      <c r="N15" s="188">
        <v>82.62711864406779</v>
      </c>
      <c r="O15" s="188">
        <v>1.694915254237288</v>
      </c>
      <c r="P15" s="188">
        <v>19.491525423728813</v>
      </c>
      <c r="Q15" s="188">
        <v>3.389830508474576</v>
      </c>
      <c r="R15" s="188">
        <v>27.966101694915256</v>
      </c>
      <c r="S15" s="188">
        <v>8.05084745762712</v>
      </c>
      <c r="T15" s="191">
        <v>1.694915254237288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4" t="s">
        <v>23</v>
      </c>
      <c r="B16" s="186">
        <f>'2 Out of School Youth Part'!C16</f>
        <v>33</v>
      </c>
      <c r="C16" s="187">
        <v>9.090909090909092</v>
      </c>
      <c r="D16" s="188">
        <v>57.57575757575758</v>
      </c>
      <c r="E16" s="188">
        <v>33.333333333333336</v>
      </c>
      <c r="F16" s="189">
        <v>72.72727272727273</v>
      </c>
      <c r="G16" s="188">
        <v>84.84848484848484</v>
      </c>
      <c r="H16" s="188">
        <v>6.06060606060606</v>
      </c>
      <c r="I16" s="188">
        <v>3.03030303030303</v>
      </c>
      <c r="J16" s="188">
        <v>0</v>
      </c>
      <c r="K16" s="190">
        <v>0</v>
      </c>
      <c r="L16" s="188">
        <v>3.03030303030303</v>
      </c>
      <c r="M16" s="189">
        <v>0</v>
      </c>
      <c r="N16" s="188">
        <v>27.272727272727273</v>
      </c>
      <c r="O16" s="188">
        <v>3.03030303030303</v>
      </c>
      <c r="P16" s="188">
        <v>12.12121212121212</v>
      </c>
      <c r="Q16" s="190">
        <v>0</v>
      </c>
      <c r="R16" s="188">
        <v>0</v>
      </c>
      <c r="S16" s="188">
        <v>27.272727272727273</v>
      </c>
      <c r="T16" s="191">
        <v>81.81818181818181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4" t="s">
        <v>24</v>
      </c>
      <c r="B17" s="186">
        <f>'2 Out of School Youth Part'!C17</f>
        <v>31</v>
      </c>
      <c r="C17" s="187">
        <v>38.70967741935484</v>
      </c>
      <c r="D17" s="188">
        <v>32.25806451612903</v>
      </c>
      <c r="E17" s="188">
        <v>29.032258064516128</v>
      </c>
      <c r="F17" s="189">
        <v>29.032258064516128</v>
      </c>
      <c r="G17" s="188">
        <v>54.83870967741936</v>
      </c>
      <c r="H17" s="188">
        <v>25.806451612903224</v>
      </c>
      <c r="I17" s="188">
        <v>0</v>
      </c>
      <c r="J17" s="188">
        <v>6.451612903225806</v>
      </c>
      <c r="K17" s="190">
        <v>0</v>
      </c>
      <c r="L17" s="188">
        <v>87.09677419354838</v>
      </c>
      <c r="M17" s="192">
        <v>0</v>
      </c>
      <c r="N17" s="188">
        <v>0</v>
      </c>
      <c r="O17" s="188">
        <v>3.225806451612903</v>
      </c>
      <c r="P17" s="188">
        <v>16.129032258064516</v>
      </c>
      <c r="Q17" s="190">
        <v>0</v>
      </c>
      <c r="R17" s="188">
        <v>16.129032258064516</v>
      </c>
      <c r="S17" s="188">
        <v>0</v>
      </c>
      <c r="T17" s="191">
        <v>3.225806451612903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4" t="s">
        <v>25</v>
      </c>
      <c r="B18" s="186">
        <f>'2 Out of School Youth Part'!C18</f>
        <v>58</v>
      </c>
      <c r="C18" s="187">
        <v>43.103448275862064</v>
      </c>
      <c r="D18" s="188">
        <v>25.862068965517242</v>
      </c>
      <c r="E18" s="188">
        <v>31.034482758620687</v>
      </c>
      <c r="F18" s="189">
        <v>72.41379310344828</v>
      </c>
      <c r="G18" s="188">
        <v>37.93103448275862</v>
      </c>
      <c r="H18" s="188">
        <v>15.517241379310343</v>
      </c>
      <c r="I18" s="190">
        <v>0</v>
      </c>
      <c r="J18" s="188">
        <v>29.310344827586206</v>
      </c>
      <c r="K18" s="190">
        <v>0</v>
      </c>
      <c r="L18" s="188">
        <v>39.6551724137931</v>
      </c>
      <c r="M18" s="189">
        <v>0</v>
      </c>
      <c r="N18" s="188">
        <v>17.24137931034483</v>
      </c>
      <c r="O18" s="190">
        <v>0</v>
      </c>
      <c r="P18" s="188">
        <v>15.517241379310343</v>
      </c>
      <c r="Q18" s="188">
        <v>3.4482758620689657</v>
      </c>
      <c r="R18" s="188">
        <v>1.7241379310344829</v>
      </c>
      <c r="S18" s="188">
        <v>27.586206896551726</v>
      </c>
      <c r="T18" s="191">
        <v>8.620689655172415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4" t="s">
        <v>87</v>
      </c>
      <c r="B19" s="186">
        <f>'2 Out of School Youth Part'!C19</f>
        <v>33</v>
      </c>
      <c r="C19" s="187">
        <v>21.21212121212121</v>
      </c>
      <c r="D19" s="188">
        <v>45.45454545454545</v>
      </c>
      <c r="E19" s="188">
        <v>33.333333333333336</v>
      </c>
      <c r="F19" s="189">
        <v>81.81818181818181</v>
      </c>
      <c r="G19" s="188">
        <v>51.51515151515152</v>
      </c>
      <c r="H19" s="188">
        <v>3.03030303030303</v>
      </c>
      <c r="I19" s="190">
        <v>6.06060606060606</v>
      </c>
      <c r="J19" s="188">
        <v>6.06060606060606</v>
      </c>
      <c r="K19" s="190">
        <v>0</v>
      </c>
      <c r="L19" s="188">
        <v>39.3939393939394</v>
      </c>
      <c r="M19" s="192">
        <v>0</v>
      </c>
      <c r="N19" s="188">
        <v>60.60606060606061</v>
      </c>
      <c r="O19" s="188">
        <v>3.03030303030303</v>
      </c>
      <c r="P19" s="188">
        <v>45.45454545454545</v>
      </c>
      <c r="Q19" s="188">
        <v>3.03030303030303</v>
      </c>
      <c r="R19" s="190">
        <v>30.303030303030305</v>
      </c>
      <c r="S19" s="188">
        <v>66.66666666666667</v>
      </c>
      <c r="T19" s="191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4" t="s">
        <v>26</v>
      </c>
      <c r="B20" s="186">
        <f>'2 Out of School Youth Part'!C20</f>
        <v>54</v>
      </c>
      <c r="C20" s="187">
        <v>42.59259259259259</v>
      </c>
      <c r="D20" s="188">
        <v>44.44444444444444</v>
      </c>
      <c r="E20" s="188">
        <v>12.962962962962964</v>
      </c>
      <c r="F20" s="189">
        <v>51.851851851851855</v>
      </c>
      <c r="G20" s="188">
        <v>42.59259259259259</v>
      </c>
      <c r="H20" s="188">
        <v>22.22222222222222</v>
      </c>
      <c r="I20" s="188">
        <v>1.8518518518518519</v>
      </c>
      <c r="J20" s="188">
        <v>5.555555555555555</v>
      </c>
      <c r="K20" s="190">
        <v>0</v>
      </c>
      <c r="L20" s="188">
        <v>98.14814814814815</v>
      </c>
      <c r="M20" s="189">
        <v>0</v>
      </c>
      <c r="N20" s="188">
        <v>77.77777777777777</v>
      </c>
      <c r="O20" s="188">
        <v>0</v>
      </c>
      <c r="P20" s="188">
        <v>11.11111111111111</v>
      </c>
      <c r="Q20" s="188">
        <v>0</v>
      </c>
      <c r="R20" s="188">
        <v>5.555555555555555</v>
      </c>
      <c r="S20" s="188">
        <v>0</v>
      </c>
      <c r="T20" s="191">
        <v>1.8518518518518519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56" t="s">
        <v>40</v>
      </c>
      <c r="B21" s="193">
        <f>'2 Out of School Youth Part'!C21</f>
        <v>36</v>
      </c>
      <c r="C21" s="194">
        <v>58.33333333333333</v>
      </c>
      <c r="D21" s="195">
        <v>19.444444444444443</v>
      </c>
      <c r="E21" s="195">
        <v>22.22222222222222</v>
      </c>
      <c r="F21" s="196">
        <v>72.22222222222223</v>
      </c>
      <c r="G21" s="195">
        <v>11.11111111111111</v>
      </c>
      <c r="H21" s="195">
        <v>8.333333333333334</v>
      </c>
      <c r="I21" s="197">
        <v>5.555555555555555</v>
      </c>
      <c r="J21" s="195">
        <v>50</v>
      </c>
      <c r="K21" s="197">
        <v>0</v>
      </c>
      <c r="L21" s="195">
        <v>91.66666666666666</v>
      </c>
      <c r="M21" s="198">
        <v>0</v>
      </c>
      <c r="N21" s="195">
        <v>66.66666666666667</v>
      </c>
      <c r="O21" s="195">
        <v>8.333333333333334</v>
      </c>
      <c r="P21" s="195">
        <v>11.11111111111111</v>
      </c>
      <c r="Q21" s="195">
        <v>8.333333333333334</v>
      </c>
      <c r="R21" s="195">
        <v>8.333333333333334</v>
      </c>
      <c r="S21" s="197">
        <v>5.555555555555555</v>
      </c>
      <c r="T21" s="199">
        <v>5.555555555555555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00" t="s">
        <v>0</v>
      </c>
      <c r="B22" s="201">
        <f>SUM(B6:B21)</f>
        <v>1102</v>
      </c>
      <c r="C22" s="202">
        <v>45.46279491833031</v>
      </c>
      <c r="D22" s="203">
        <v>34.845735027223235</v>
      </c>
      <c r="E22" s="203">
        <v>19.691470054446462</v>
      </c>
      <c r="F22" s="204">
        <v>56.896551724137936</v>
      </c>
      <c r="G22" s="203">
        <v>38.65698729582577</v>
      </c>
      <c r="H22" s="203">
        <v>21.77858439201452</v>
      </c>
      <c r="I22" s="203">
        <v>2.540834845735027</v>
      </c>
      <c r="J22" s="203">
        <v>17.05989110707804</v>
      </c>
      <c r="K22" s="205">
        <v>0</v>
      </c>
      <c r="L22" s="203">
        <v>68.78402903811252</v>
      </c>
      <c r="M22" s="204">
        <v>0.9074410163339383</v>
      </c>
      <c r="N22" s="203">
        <v>53.53901996370236</v>
      </c>
      <c r="O22" s="203">
        <v>3.8112522686025407</v>
      </c>
      <c r="P22" s="203">
        <v>15.517241379310343</v>
      </c>
      <c r="Q22" s="203">
        <v>2.540834845735027</v>
      </c>
      <c r="R22" s="203">
        <v>12.068965517241379</v>
      </c>
      <c r="S22" s="203">
        <v>15.245009074410163</v>
      </c>
      <c r="T22" s="206">
        <v>6.533575317604356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78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(EOL)</cp:lastModifiedBy>
  <cp:lastPrinted>2019-05-14T16:56:45Z</cp:lastPrinted>
  <dcterms:created xsi:type="dcterms:W3CDTF">1998-10-15T18:42:20Z</dcterms:created>
  <dcterms:modified xsi:type="dcterms:W3CDTF">2020-11-16T20:39:18Z</dcterms:modified>
  <cp:category/>
  <cp:version/>
  <cp:contentType/>
  <cp:contentStatus/>
</cp:coreProperties>
</file>