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an Boucher\Commonwealth of Massachusetts\EOL-DET-HURLEY-05 - ESShare\DCS Analysis and Reporting\FY21 Reports\FY21 Q1 09302020\"/>
    </mc:Choice>
  </mc:AlternateContent>
  <bookViews>
    <workbookView xWindow="0" yWindow="0" windowWidth="15450" windowHeight="4140" tabRatio="883" activeTab="4"/>
  </bookViews>
  <sheets>
    <sheet name="Cover Sheet " sheetId="8" r:id="rId1"/>
    <sheet name="1 Adult Part" sheetId="1" r:id="rId2"/>
    <sheet name="2 Adult Exits" sheetId="3" r:id="rId3"/>
    <sheet name="3 Adult Characteristics" sheetId="5" r:id="rId4"/>
    <sheet name="4 Dis Wrk Part" sheetId="9" r:id="rId5"/>
    <sheet name="5 Dis Wrk Exits" sheetId="4" r:id="rId6"/>
    <sheet name="6 Dis Worker Characteristics" sheetId="6" r:id="rId7"/>
  </sheets>
  <definedNames>
    <definedName name="_xlnm.Print_Area" localSheetId="1">'1 Adult Part'!$A$1:$R$26</definedName>
    <definedName name="_xlnm.Print_Area" localSheetId="2">'2 Adult Exits'!$A$1:$N$25</definedName>
    <definedName name="_xlnm.Print_Area" localSheetId="3">'3 Adult Characteristics'!$A$1:$O$22</definedName>
    <definedName name="_xlnm.Print_Area" localSheetId="4">'4 Dis Wrk Part'!$A$1:$R$26</definedName>
    <definedName name="_xlnm.Print_Area" localSheetId="5">'5 Dis Wrk Exits'!$A$1:$N$24</definedName>
    <definedName name="_xlnm.Print_Area" localSheetId="6">'6 Dis Worker Characteristics'!$A$1:$N$22</definedName>
    <definedName name="_xlnm.Print_Area" localSheetId="0">'Cover Sheet '!$B$1:$G$32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1" i="9" l="1"/>
  <c r="M21" i="9"/>
  <c r="M17" i="9"/>
  <c r="J17" i="9"/>
  <c r="M21" i="1"/>
  <c r="M17" i="1"/>
  <c r="J21" i="1"/>
  <c r="J17" i="1"/>
  <c r="J19" i="3"/>
  <c r="K23" i="9"/>
  <c r="G6" i="4"/>
  <c r="N22" i="4"/>
  <c r="F22" i="4"/>
  <c r="M22" i="9"/>
  <c r="J22" i="9"/>
  <c r="M11" i="1"/>
  <c r="J11" i="1"/>
  <c r="A2" i="9"/>
  <c r="D8" i="9"/>
  <c r="D9" i="9"/>
  <c r="D10" i="9"/>
  <c r="D11" i="9"/>
  <c r="D12" i="9"/>
  <c r="D13" i="9"/>
  <c r="D14" i="9"/>
  <c r="D15" i="9"/>
  <c r="D16" i="9"/>
  <c r="D17" i="9"/>
  <c r="D18" i="9"/>
  <c r="D19" i="9"/>
  <c r="D20" i="9"/>
  <c r="D21" i="9"/>
  <c r="D22" i="9"/>
  <c r="D7" i="9"/>
  <c r="E23" i="1"/>
  <c r="E23" i="9"/>
  <c r="G7" i="9"/>
  <c r="J7" i="9"/>
  <c r="G8" i="9"/>
  <c r="J8" i="9"/>
  <c r="G9" i="9"/>
  <c r="J9" i="9"/>
  <c r="G10" i="9"/>
  <c r="J10" i="9"/>
  <c r="G11" i="9"/>
  <c r="J11" i="9"/>
  <c r="G12" i="9"/>
  <c r="J12" i="9"/>
  <c r="G13" i="9"/>
  <c r="J13" i="9"/>
  <c r="G14" i="9"/>
  <c r="J14" i="9"/>
  <c r="G15" i="9"/>
  <c r="J15" i="9"/>
  <c r="G16" i="9"/>
  <c r="J16" i="9"/>
  <c r="G17" i="9"/>
  <c r="G18" i="9"/>
  <c r="J18" i="9"/>
  <c r="G19" i="9"/>
  <c r="J19" i="9"/>
  <c r="G20" i="9"/>
  <c r="J20" i="9"/>
  <c r="G21" i="9"/>
  <c r="G22" i="9"/>
  <c r="B23" i="9"/>
  <c r="C23" i="9"/>
  <c r="D23" i="9"/>
  <c r="F23" i="9"/>
  <c r="G23" i="9"/>
  <c r="H23" i="9"/>
  <c r="I23" i="9"/>
  <c r="J23" i="9"/>
  <c r="Q23" i="9"/>
  <c r="P23" i="9"/>
  <c r="O23" i="9"/>
  <c r="N23" i="9"/>
  <c r="L23" i="9"/>
  <c r="M20" i="9"/>
  <c r="M19" i="9"/>
  <c r="M18" i="9"/>
  <c r="M16" i="9"/>
  <c r="M15" i="9"/>
  <c r="M14" i="9"/>
  <c r="M13" i="9"/>
  <c r="M12" i="9"/>
  <c r="M11" i="9"/>
  <c r="M10" i="9"/>
  <c r="M9" i="9"/>
  <c r="M8" i="9"/>
  <c r="M7" i="9"/>
  <c r="M9" i="1"/>
  <c r="M10" i="1"/>
  <c r="M12" i="1"/>
  <c r="M13" i="1"/>
  <c r="M14" i="1"/>
  <c r="M15" i="1"/>
  <c r="M16" i="1"/>
  <c r="M18" i="1"/>
  <c r="M19" i="1"/>
  <c r="M20" i="1"/>
  <c r="M22" i="1"/>
  <c r="M8" i="1"/>
  <c r="M7" i="1"/>
  <c r="G10" i="4"/>
  <c r="J10" i="1"/>
  <c r="E22" i="4"/>
  <c r="B22" i="4"/>
  <c r="M22" i="3"/>
  <c r="E22" i="3"/>
  <c r="B22" i="3"/>
  <c r="B23" i="1"/>
  <c r="N22" i="3"/>
  <c r="B4" i="6"/>
  <c r="A23" i="4"/>
  <c r="A24" i="4"/>
  <c r="M4" i="4"/>
  <c r="K4" i="4"/>
  <c r="I4" i="4"/>
  <c r="H4" i="4"/>
  <c r="E4" i="4"/>
  <c r="B4" i="4"/>
  <c r="A2" i="6"/>
  <c r="A2" i="4"/>
  <c r="A2" i="5"/>
  <c r="A2" i="3"/>
  <c r="D7" i="1"/>
  <c r="C22" i="4"/>
  <c r="H22" i="4"/>
  <c r="J22" i="4"/>
  <c r="A6" i="6"/>
  <c r="A7" i="6"/>
  <c r="A8" i="6"/>
  <c r="A9" i="6"/>
  <c r="A10" i="6"/>
  <c r="A11" i="6"/>
  <c r="A12" i="6"/>
  <c r="A13" i="6"/>
  <c r="A14" i="6"/>
  <c r="A15" i="6"/>
  <c r="A16" i="6"/>
  <c r="A17" i="6"/>
  <c r="A18" i="6"/>
  <c r="A19" i="6"/>
  <c r="A20" i="6"/>
  <c r="A21" i="6"/>
  <c r="A6" i="4"/>
  <c r="A7" i="4"/>
  <c r="A8" i="4"/>
  <c r="A9" i="4"/>
  <c r="A10" i="4"/>
  <c r="A11" i="4"/>
  <c r="A12" i="4"/>
  <c r="A13" i="4"/>
  <c r="A14" i="4"/>
  <c r="A15" i="4"/>
  <c r="A16" i="4"/>
  <c r="A17" i="4"/>
  <c r="A18" i="4"/>
  <c r="A19" i="4"/>
  <c r="A20" i="4"/>
  <c r="A21" i="4"/>
  <c r="A1" i="6"/>
  <c r="A1" i="4"/>
  <c r="D6" i="4"/>
  <c r="I6" i="4"/>
  <c r="J6" i="4"/>
  <c r="D7" i="4"/>
  <c r="G7" i="4"/>
  <c r="I7" i="4"/>
  <c r="J7" i="4"/>
  <c r="D8" i="4"/>
  <c r="G8" i="4"/>
  <c r="I8" i="4"/>
  <c r="J8" i="4"/>
  <c r="D9" i="4"/>
  <c r="G9" i="4"/>
  <c r="I9" i="4"/>
  <c r="J9" i="4"/>
  <c r="D10" i="4"/>
  <c r="I10" i="4"/>
  <c r="J10" i="4"/>
  <c r="D11" i="4"/>
  <c r="G11" i="4"/>
  <c r="I11" i="4"/>
  <c r="J11" i="4"/>
  <c r="D12" i="4"/>
  <c r="G12" i="4"/>
  <c r="I12" i="4"/>
  <c r="J12" i="4"/>
  <c r="D13" i="4"/>
  <c r="G13" i="4"/>
  <c r="I13" i="4"/>
  <c r="J13" i="4"/>
  <c r="D14" i="4"/>
  <c r="G14" i="4"/>
  <c r="I14" i="4"/>
  <c r="J14" i="4"/>
  <c r="D15" i="4"/>
  <c r="G15" i="4"/>
  <c r="I15" i="4"/>
  <c r="J15" i="4"/>
  <c r="D16" i="4"/>
  <c r="G16" i="4"/>
  <c r="I16" i="4"/>
  <c r="J16" i="4"/>
  <c r="D17" i="4"/>
  <c r="G17" i="4"/>
  <c r="I17" i="4"/>
  <c r="J17" i="4"/>
  <c r="D18" i="4"/>
  <c r="G18" i="4"/>
  <c r="I18" i="4"/>
  <c r="J18" i="4"/>
  <c r="D19" i="4"/>
  <c r="G19" i="4"/>
  <c r="I19" i="4"/>
  <c r="J19" i="4"/>
  <c r="D20" i="4"/>
  <c r="G20" i="4"/>
  <c r="I20" i="4"/>
  <c r="J20" i="4"/>
  <c r="D21" i="4"/>
  <c r="G21" i="4"/>
  <c r="I21" i="4"/>
  <c r="J21" i="4"/>
  <c r="A1" i="5"/>
  <c r="A1" i="3"/>
  <c r="D6" i="3"/>
  <c r="G6" i="3"/>
  <c r="I6" i="3"/>
  <c r="J6" i="3"/>
  <c r="D7" i="3"/>
  <c r="G7" i="3"/>
  <c r="I7" i="3"/>
  <c r="J7" i="3"/>
  <c r="D8" i="3"/>
  <c r="G8" i="3"/>
  <c r="I8" i="3"/>
  <c r="J8" i="3"/>
  <c r="D9" i="3"/>
  <c r="G9" i="3"/>
  <c r="I9" i="3"/>
  <c r="J9" i="3"/>
  <c r="D10" i="3"/>
  <c r="G10" i="3"/>
  <c r="I10" i="3"/>
  <c r="J10" i="3"/>
  <c r="D11" i="3"/>
  <c r="G11" i="3"/>
  <c r="I11" i="3"/>
  <c r="J11" i="3"/>
  <c r="D12" i="3"/>
  <c r="G12" i="3"/>
  <c r="I12" i="3"/>
  <c r="J12" i="3"/>
  <c r="D13" i="3"/>
  <c r="G13" i="3"/>
  <c r="I13" i="3"/>
  <c r="J13" i="3"/>
  <c r="D14" i="3"/>
  <c r="G14" i="3"/>
  <c r="I14" i="3"/>
  <c r="J14" i="3"/>
  <c r="D15" i="3"/>
  <c r="G15" i="3"/>
  <c r="I15" i="3"/>
  <c r="J15" i="3"/>
  <c r="D16" i="3"/>
  <c r="G16" i="3"/>
  <c r="I16" i="3"/>
  <c r="J16" i="3"/>
  <c r="D17" i="3"/>
  <c r="G17" i="3"/>
  <c r="I17" i="3"/>
  <c r="J17" i="3"/>
  <c r="D18" i="3"/>
  <c r="G18" i="3"/>
  <c r="I18" i="3"/>
  <c r="J18" i="3"/>
  <c r="D19" i="3"/>
  <c r="G19" i="3"/>
  <c r="I19" i="3"/>
  <c r="D20" i="3"/>
  <c r="G20" i="3"/>
  <c r="I20" i="3"/>
  <c r="J20" i="3"/>
  <c r="D21" i="3"/>
  <c r="G21" i="3"/>
  <c r="I21" i="3"/>
  <c r="J21" i="3"/>
  <c r="C22" i="3"/>
  <c r="D22" i="3"/>
  <c r="F22" i="3"/>
  <c r="G22" i="3"/>
  <c r="H22" i="3"/>
  <c r="G7" i="1"/>
  <c r="J7" i="1"/>
  <c r="D8" i="1"/>
  <c r="G8" i="1"/>
  <c r="J8" i="1"/>
  <c r="D9" i="1"/>
  <c r="G9" i="1"/>
  <c r="J9" i="1"/>
  <c r="D10" i="1"/>
  <c r="G10" i="1"/>
  <c r="D11" i="1"/>
  <c r="G11" i="1"/>
  <c r="D12" i="1"/>
  <c r="G12" i="1"/>
  <c r="J12" i="1"/>
  <c r="D13" i="1"/>
  <c r="G13" i="1"/>
  <c r="J13" i="1"/>
  <c r="D14" i="1"/>
  <c r="G14" i="1"/>
  <c r="J14" i="1"/>
  <c r="D15" i="1"/>
  <c r="G15" i="1"/>
  <c r="J15" i="1"/>
  <c r="D16" i="1"/>
  <c r="G16" i="1"/>
  <c r="J16" i="1"/>
  <c r="D17" i="1"/>
  <c r="G17" i="1"/>
  <c r="D18" i="1"/>
  <c r="G18" i="1"/>
  <c r="J18" i="1"/>
  <c r="D19" i="1"/>
  <c r="G19" i="1"/>
  <c r="J19" i="1"/>
  <c r="D20" i="1"/>
  <c r="G20" i="1"/>
  <c r="J20" i="1"/>
  <c r="D21" i="1"/>
  <c r="G21" i="1"/>
  <c r="D22" i="1"/>
  <c r="G22" i="1"/>
  <c r="J22" i="1"/>
  <c r="C23" i="1"/>
  <c r="D23" i="1"/>
  <c r="F23" i="1"/>
  <c r="G23" i="1"/>
  <c r="I23" i="1"/>
  <c r="J23" i="1"/>
  <c r="L23" i="1"/>
  <c r="M23" i="1"/>
  <c r="N23" i="1"/>
  <c r="O23" i="1"/>
  <c r="P23" i="1"/>
  <c r="Q23" i="1"/>
  <c r="R23" i="1"/>
  <c r="G22" i="4"/>
  <c r="I22" i="4"/>
  <c r="D22" i="4"/>
  <c r="J22" i="3"/>
  <c r="I22" i="3"/>
  <c r="M23" i="9" l="1"/>
</calcChain>
</file>

<file path=xl/sharedStrings.xml><?xml version="1.0" encoding="utf-8"?>
<sst xmlns="http://schemas.openxmlformats.org/spreadsheetml/2006/main" count="212" uniqueCount="86">
  <si>
    <t>TAB 6 - WIOA TITLE I PARTICIPANT SUMMARIES</t>
  </si>
  <si>
    <t>FY21 QUARTER ENDING SEPTEMBER 30, 2020</t>
  </si>
  <si>
    <t xml:space="preserve"> ADULTS</t>
  </si>
  <si>
    <t>Table 1 - Participation and Activity</t>
  </si>
  <si>
    <t>Table 2 - Exit and Outcome</t>
  </si>
  <si>
    <t>Table 3 - Characteristics</t>
  </si>
  <si>
    <t>DISLOCATED WORKERS</t>
  </si>
  <si>
    <t>Table 4 - Participation and Activity</t>
  </si>
  <si>
    <t>Table 5 - Exit and Outcome</t>
  </si>
  <si>
    <t>Table 6 - Characteristics</t>
  </si>
  <si>
    <t>Data Source:  Crystal Reports/MOSES Database</t>
  </si>
  <si>
    <t xml:space="preserve">Compiled by MassHire Department of Career Services  </t>
  </si>
  <si>
    <t>TABLE 1 - ADULT PARTICIPATION &amp; ACTIVITY SUMMARY</t>
  </si>
  <si>
    <t>WORKFORCE
 AREA</t>
  </si>
  <si>
    <t>Total</t>
  </si>
  <si>
    <t>New</t>
  </si>
  <si>
    <t>Training</t>
  </si>
  <si>
    <t>Enrollments by Activity</t>
  </si>
  <si>
    <t xml:space="preserve">  Participants</t>
  </si>
  <si>
    <t>Enrollments</t>
  </si>
  <si>
    <t>(Multiple Counts)</t>
  </si>
  <si>
    <t>Annual
Plan</t>
  </si>
  <si>
    <t>YTD
Actual</t>
  </si>
  <si>
    <t>%
of Plan</t>
  </si>
  <si>
    <t>New Annual
Plan</t>
  </si>
  <si>
    <t>New YTD
Actual</t>
  </si>
  <si>
    <t>New &amp; Carry-In Plan</t>
  </si>
  <si>
    <t>New &amp; Carry-in YTD</t>
  </si>
  <si>
    <t>ABE /
GED</t>
  </si>
  <si>
    <t>ESL</t>
  </si>
  <si>
    <t xml:space="preserve">Occup
Skills*      </t>
  </si>
  <si>
    <t>OJT</t>
  </si>
  <si>
    <t xml:space="preserve">Other       </t>
  </si>
  <si>
    <t>Berkshire</t>
  </si>
  <si>
    <t>Boston</t>
  </si>
  <si>
    <t>Bristol</t>
  </si>
  <si>
    <t>Brockton</t>
  </si>
  <si>
    <t>Cape &amp; Islands</t>
  </si>
  <si>
    <t>Central Mass</t>
  </si>
  <si>
    <t>Franklin Hampshire</t>
  </si>
  <si>
    <t>Greater Lowell</t>
  </si>
  <si>
    <t>Greater New Bedford</t>
  </si>
  <si>
    <t>Hampden</t>
  </si>
  <si>
    <t>Merrimack Valley</t>
  </si>
  <si>
    <t>Metro North</t>
  </si>
  <si>
    <t>Metro South/West</t>
  </si>
  <si>
    <t>North Central</t>
  </si>
  <si>
    <t>North Shore</t>
  </si>
  <si>
    <t>South Shore</t>
  </si>
  <si>
    <t>STATE TOTALS</t>
  </si>
  <si>
    <t xml:space="preserve"> * Occupational Training includes workplace training, private sector training programs, skill upgrading &amp; retraining, entrepreneurial, job readiness &amp; customized training.</t>
  </si>
  <si>
    <t xml:space="preserve">        </t>
  </si>
  <si>
    <t xml:space="preserve">TABLE 2 - ADULT EXIT AND OUTCOME SUMMARY </t>
  </si>
  <si>
    <t>Total Exits</t>
  </si>
  <si>
    <t>Entered Employments</t>
  </si>
  <si>
    <t>Exclusions</t>
  </si>
  <si>
    <t>E.E. Rate at Exit</t>
  </si>
  <si>
    <t>Average Wage</t>
  </si>
  <si>
    <t>Credentials</t>
  </si>
  <si>
    <t>% of Plan</t>
  </si>
  <si>
    <t>Entered Employments include:  unsubsidized employment; military; and apprenticeship.</t>
  </si>
  <si>
    <t xml:space="preserve">   Exclusions: Exiters who leave the program for medical reasons or who are institutionalized are not counted in Entered Employment rate.</t>
  </si>
  <si>
    <t xml:space="preserve">TABLE 3 - ADULT PARTICIPANT CHARACTERISTICS SUMMARY </t>
  </si>
  <si>
    <t>WORKFORCE
AREA</t>
  </si>
  <si>
    <t>Percentage of Total Participants</t>
  </si>
  <si>
    <t>Female</t>
  </si>
  <si>
    <t>Age 55
or   Older</t>
  </si>
  <si>
    <t>Hispanic
or Latino</t>
  </si>
  <si>
    <t>Black or
African American</t>
  </si>
  <si>
    <t>Asian or
Pacific Islander</t>
  </si>
  <si>
    <t>Disabled</t>
  </si>
  <si>
    <t>Less
Than H.S.</t>
  </si>
  <si>
    <t>Public Assistance</t>
  </si>
  <si>
    <t>Limited
English</t>
  </si>
  <si>
    <t>Math or
Reading 
Level &lt; 9.0</t>
  </si>
  <si>
    <t>Offender</t>
  </si>
  <si>
    <t>Vet</t>
  </si>
  <si>
    <t>Single
Parent</t>
  </si>
  <si>
    <t>Low
Income</t>
  </si>
  <si>
    <t>TABLE 4 - DISLOCATED WORKER PARTICIPATION &amp; ACTIVITY SUMMARY</t>
  </si>
  <si>
    <t>TABLE 5 - DISLOCATED WORKER EXIT &amp; OUTCOME SUMMARY</t>
  </si>
  <si>
    <t>% of    Plan</t>
  </si>
  <si>
    <t xml:space="preserve">TABLE 6 - DISLOCATED WORKER PARTICIPANT CHARACTERISTICS SUMMARY </t>
  </si>
  <si>
    <t>Age 55 or Older</t>
  </si>
  <si>
    <t>U.I.
Claimant</t>
  </si>
  <si>
    <t>Veteran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</si>
</sst>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0[$%-409]"/>
  </numFmts>
  <fonts count="13" x14ac:knownFonts="1">
    <font>
      <sz val="10"/>
      <name val="Arial"/>
    </font>
    <font>
      <sz val="10"/>
      <name val="Arial"/>
    </font>
    <font>
      <sz val="8"/>
      <name val="Arial"/>
      <family val="2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sz val="9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39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9"/>
        <bgColor indexed="64"/>
      </patternFill>
    </fill>
  </fills>
  <borders count="74">
    <border>
      <left/>
      <right/>
      <top/>
      <bottom/>
      <diagonal/>
    </border>
    <border>
      <left style="thick">
        <color indexed="12"/>
      </left>
      <right/>
      <top style="thick">
        <color indexed="12"/>
      </top>
      <bottom/>
      <diagonal/>
    </border>
    <border>
      <left/>
      <right/>
      <top style="thick">
        <color indexed="12"/>
      </top>
      <bottom/>
      <diagonal/>
    </border>
    <border>
      <left style="thick">
        <color indexed="12"/>
      </left>
      <right/>
      <top/>
      <bottom/>
      <diagonal/>
    </border>
    <border>
      <left/>
      <right style="thick">
        <color indexed="12"/>
      </right>
      <top/>
      <bottom/>
      <diagonal/>
    </border>
    <border>
      <left style="thick">
        <color indexed="12"/>
      </left>
      <right style="thick">
        <color indexed="12"/>
      </right>
      <top style="thick">
        <color indexed="12"/>
      </top>
      <bottom style="thick">
        <color indexed="12"/>
      </bottom>
      <diagonal/>
    </border>
    <border>
      <left style="thick">
        <color indexed="12"/>
      </left>
      <right/>
      <top style="thick">
        <color indexed="12"/>
      </top>
      <bottom style="thick">
        <color indexed="12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ck">
        <color indexed="12"/>
      </right>
      <top style="thick">
        <color indexed="12"/>
      </top>
      <bottom/>
      <diagonal/>
    </border>
    <border>
      <left style="thick">
        <color indexed="12"/>
      </left>
      <right/>
      <top/>
      <bottom style="thick">
        <color indexed="12"/>
      </bottom>
      <diagonal/>
    </border>
    <border>
      <left/>
      <right/>
      <top/>
      <bottom style="thick">
        <color indexed="12"/>
      </bottom>
      <diagonal/>
    </border>
    <border>
      <left/>
      <right style="thick">
        <color indexed="12"/>
      </right>
      <top/>
      <bottom style="thick">
        <color indexed="1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18">
    <xf numFmtId="0" fontId="0" fillId="0" borderId="0" xfId="0"/>
    <xf numFmtId="0" fontId="3" fillId="2" borderId="1" xfId="0" applyFont="1" applyFill="1" applyBorder="1"/>
    <xf numFmtId="0" fontId="3" fillId="2" borderId="2" xfId="0" applyFont="1" applyFill="1" applyBorder="1"/>
    <xf numFmtId="0" fontId="3" fillId="0" borderId="0" xfId="0" applyFont="1"/>
    <xf numFmtId="0" fontId="4" fillId="2" borderId="1" xfId="0" applyFont="1" applyFill="1" applyBorder="1"/>
    <xf numFmtId="0" fontId="4" fillId="0" borderId="0" xfId="0" applyFont="1" applyBorder="1" applyAlignment="1">
      <alignment horizontal="left"/>
    </xf>
    <xf numFmtId="0" fontId="4" fillId="2" borderId="2" xfId="0" applyFont="1" applyFill="1" applyBorder="1"/>
    <xf numFmtId="0" fontId="4" fillId="0" borderId="0" xfId="0" applyFont="1"/>
    <xf numFmtId="0" fontId="4" fillId="0" borderId="3" xfId="0" applyFont="1" applyBorder="1"/>
    <xf numFmtId="0" fontId="5" fillId="0" borderId="0" xfId="0" applyFont="1" applyBorder="1" applyAlignment="1" applyProtection="1">
      <protection locked="0"/>
    </xf>
    <xf numFmtId="0" fontId="5" fillId="0" borderId="0" xfId="0" applyFont="1" applyBorder="1" applyAlignment="1" applyProtection="1">
      <alignment horizontal="left" indent="8"/>
      <protection locked="0"/>
    </xf>
    <xf numFmtId="0" fontId="5" fillId="0" borderId="4" xfId="0" applyFont="1" applyBorder="1" applyAlignment="1" applyProtection="1">
      <protection locked="0"/>
    </xf>
    <xf numFmtId="0" fontId="4" fillId="0" borderId="0" xfId="0" applyFont="1" applyBorder="1" applyAlignment="1">
      <alignment horizontal="left" indent="2"/>
    </xf>
    <xf numFmtId="0" fontId="6" fillId="0" borderId="3" xfId="0" applyFont="1" applyBorder="1" applyAlignment="1"/>
    <xf numFmtId="0" fontId="6" fillId="0" borderId="0" xfId="0" applyFont="1" applyBorder="1" applyAlignment="1"/>
    <xf numFmtId="0" fontId="6" fillId="0" borderId="0" xfId="0" applyFont="1" applyBorder="1" applyAlignment="1">
      <alignment horizontal="left" indent="2"/>
    </xf>
    <xf numFmtId="0" fontId="6" fillId="0" borderId="4" xfId="0" applyFont="1" applyBorder="1" applyAlignment="1"/>
    <xf numFmtId="0" fontId="4" fillId="0" borderId="0" xfId="0" applyFont="1" applyBorder="1" applyAlignment="1"/>
    <xf numFmtId="0" fontId="7" fillId="0" borderId="0" xfId="0" applyFont="1" applyBorder="1" applyAlignment="1">
      <alignment horizontal="left" indent="2"/>
    </xf>
    <xf numFmtId="0" fontId="4" fillId="0" borderId="4" xfId="0" applyFont="1" applyBorder="1" applyAlignment="1"/>
    <xf numFmtId="0" fontId="4" fillId="2" borderId="5" xfId="0" applyFont="1" applyFill="1" applyBorder="1"/>
    <xf numFmtId="0" fontId="4" fillId="0" borderId="0" xfId="0" applyFont="1" applyFill="1" applyBorder="1"/>
    <xf numFmtId="0" fontId="6" fillId="3" borderId="6" xfId="0" applyFont="1" applyFill="1" applyBorder="1" applyAlignment="1"/>
    <xf numFmtId="0" fontId="6" fillId="0" borderId="0" xfId="0" applyFont="1" applyFill="1" applyBorder="1" applyAlignment="1"/>
    <xf numFmtId="0" fontId="4" fillId="0" borderId="3" xfId="0" applyFont="1" applyBorder="1" applyAlignment="1"/>
    <xf numFmtId="0" fontId="5" fillId="0" borderId="0" xfId="0" applyFont="1" applyBorder="1" applyAlignment="1" applyProtection="1">
      <alignment horizontal="left" indent="2"/>
      <protection locked="0"/>
    </xf>
    <xf numFmtId="0" fontId="3" fillId="0" borderId="0" xfId="0" applyFont="1" applyBorder="1"/>
    <xf numFmtId="0" fontId="8" fillId="0" borderId="0" xfId="0" applyFont="1" applyBorder="1"/>
    <xf numFmtId="0" fontId="3" fillId="0" borderId="0" xfId="0" applyFont="1" applyBorder="1" applyAlignment="1">
      <alignment horizontal="right"/>
    </xf>
    <xf numFmtId="0" fontId="3" fillId="0" borderId="0" xfId="0" applyFont="1" applyAlignment="1">
      <alignment horizontal="center" vertical="center"/>
    </xf>
    <xf numFmtId="0" fontId="3" fillId="0" borderId="0" xfId="0" applyFont="1" applyAlignment="1"/>
    <xf numFmtId="0" fontId="3" fillId="0" borderId="7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0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9" fillId="0" borderId="12" xfId="0" applyFont="1" applyBorder="1" applyAlignment="1">
      <alignment vertical="center"/>
    </xf>
    <xf numFmtId="1" fontId="9" fillId="0" borderId="13" xfId="1" applyNumberFormat="1" applyFont="1" applyBorder="1" applyAlignment="1">
      <alignment horizontal="center" vertical="center"/>
    </xf>
    <xf numFmtId="1" fontId="9" fillId="4" borderId="14" xfId="0" applyNumberFormat="1" applyFont="1" applyFill="1" applyBorder="1" applyAlignment="1">
      <alignment horizontal="center" vertical="center"/>
    </xf>
    <xf numFmtId="9" fontId="9" fillId="4" borderId="15" xfId="0" applyNumberFormat="1" applyFont="1" applyFill="1" applyBorder="1" applyAlignment="1">
      <alignment horizontal="center" vertical="center"/>
    </xf>
    <xf numFmtId="1" fontId="9" fillId="0" borderId="16" xfId="1" applyNumberFormat="1" applyFont="1" applyBorder="1" applyAlignment="1">
      <alignment horizontal="center" vertical="center"/>
    </xf>
    <xf numFmtId="1" fontId="9" fillId="4" borderId="16" xfId="0" applyNumberFormat="1" applyFont="1" applyFill="1" applyBorder="1" applyAlignment="1">
      <alignment horizontal="center" vertical="center"/>
    </xf>
    <xf numFmtId="1" fontId="9" fillId="0" borderId="17" xfId="1" applyNumberFormat="1" applyFont="1" applyBorder="1" applyAlignment="1">
      <alignment horizontal="center" vertical="center"/>
    </xf>
    <xf numFmtId="9" fontId="9" fillId="4" borderId="16" xfId="0" applyNumberFormat="1" applyFont="1" applyFill="1" applyBorder="1" applyAlignment="1">
      <alignment horizontal="center" vertical="center"/>
    </xf>
    <xf numFmtId="3" fontId="9" fillId="4" borderId="14" xfId="0" applyNumberFormat="1" applyFont="1" applyFill="1" applyBorder="1" applyAlignment="1">
      <alignment horizontal="center" vertical="center"/>
    </xf>
    <xf numFmtId="9" fontId="9" fillId="4" borderId="18" xfId="3" applyFont="1" applyFill="1" applyBorder="1" applyAlignment="1">
      <alignment horizontal="center" vertical="center"/>
    </xf>
    <xf numFmtId="3" fontId="9" fillId="4" borderId="13" xfId="0" applyNumberFormat="1" applyFont="1" applyFill="1" applyBorder="1" applyAlignment="1">
      <alignment horizontal="center" vertical="center"/>
    </xf>
    <xf numFmtId="3" fontId="9" fillId="4" borderId="16" xfId="0" applyNumberFormat="1" applyFont="1" applyFill="1" applyBorder="1" applyAlignment="1">
      <alignment horizontal="center" vertical="center"/>
    </xf>
    <xf numFmtId="3" fontId="9" fillId="4" borderId="18" xfId="0" applyNumberFormat="1" applyFont="1" applyFill="1" applyBorder="1" applyAlignment="1">
      <alignment horizontal="center" vertical="center"/>
    </xf>
    <xf numFmtId="3" fontId="9" fillId="4" borderId="15" xfId="0" applyNumberFormat="1" applyFont="1" applyFill="1" applyBorder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0" fontId="9" fillId="0" borderId="19" xfId="0" applyFont="1" applyBorder="1" applyAlignment="1">
      <alignment vertical="center"/>
    </xf>
    <xf numFmtId="1" fontId="9" fillId="0" borderId="20" xfId="1" applyNumberFormat="1" applyFont="1" applyBorder="1" applyAlignment="1">
      <alignment horizontal="center" vertical="center"/>
    </xf>
    <xf numFmtId="1" fontId="9" fillId="4" borderId="17" xfId="0" applyNumberFormat="1" applyFont="1" applyFill="1" applyBorder="1" applyAlignment="1">
      <alignment horizontal="center" vertical="center"/>
    </xf>
    <xf numFmtId="9" fontId="9" fillId="4" borderId="21" xfId="0" applyNumberFormat="1" applyFont="1" applyFill="1" applyBorder="1" applyAlignment="1">
      <alignment horizontal="center" vertical="center"/>
    </xf>
    <xf numFmtId="1" fontId="9" fillId="0" borderId="22" xfId="1" applyNumberFormat="1" applyFont="1" applyBorder="1" applyAlignment="1">
      <alignment horizontal="center" vertical="center"/>
    </xf>
    <xf numFmtId="1" fontId="9" fillId="4" borderId="22" xfId="0" applyNumberFormat="1" applyFont="1" applyFill="1" applyBorder="1" applyAlignment="1">
      <alignment horizontal="center" vertical="center"/>
    </xf>
    <xf numFmtId="9" fontId="9" fillId="4" borderId="22" xfId="0" applyNumberFormat="1" applyFont="1" applyFill="1" applyBorder="1" applyAlignment="1">
      <alignment horizontal="center" vertical="center"/>
    </xf>
    <xf numFmtId="3" fontId="9" fillId="4" borderId="17" xfId="0" applyNumberFormat="1" applyFont="1" applyFill="1" applyBorder="1" applyAlignment="1">
      <alignment horizontal="center" vertical="center"/>
    </xf>
    <xf numFmtId="9" fontId="9" fillId="4" borderId="23" xfId="3" applyFont="1" applyFill="1" applyBorder="1" applyAlignment="1">
      <alignment horizontal="center" vertical="center"/>
    </xf>
    <xf numFmtId="3" fontId="9" fillId="4" borderId="24" xfId="0" applyNumberFormat="1" applyFont="1" applyFill="1" applyBorder="1" applyAlignment="1">
      <alignment horizontal="center" vertical="center"/>
    </xf>
    <xf numFmtId="3" fontId="9" fillId="4" borderId="22" xfId="0" applyNumberFormat="1" applyFont="1" applyFill="1" applyBorder="1" applyAlignment="1">
      <alignment horizontal="center" vertical="center"/>
    </xf>
    <xf numFmtId="3" fontId="9" fillId="4" borderId="23" xfId="0" applyNumberFormat="1" applyFont="1" applyFill="1" applyBorder="1" applyAlignment="1">
      <alignment horizontal="center" vertical="center"/>
    </xf>
    <xf numFmtId="3" fontId="9" fillId="4" borderId="21" xfId="0" applyNumberFormat="1" applyFont="1" applyFill="1" applyBorder="1" applyAlignment="1">
      <alignment horizontal="center" vertical="center"/>
    </xf>
    <xf numFmtId="1" fontId="9" fillId="4" borderId="25" xfId="0" applyNumberFormat="1" applyFont="1" applyFill="1" applyBorder="1" applyAlignment="1">
      <alignment horizontal="center" vertical="center"/>
    </xf>
    <xf numFmtId="9" fontId="9" fillId="4" borderId="26" xfId="0" applyNumberFormat="1" applyFont="1" applyFill="1" applyBorder="1" applyAlignment="1">
      <alignment horizontal="center" vertical="center"/>
    </xf>
    <xf numFmtId="3" fontId="9" fillId="4" borderId="20" xfId="0" applyNumberFormat="1" applyFont="1" applyFill="1" applyBorder="1" applyAlignment="1">
      <alignment horizontal="center" vertical="center"/>
    </xf>
    <xf numFmtId="3" fontId="9" fillId="4" borderId="27" xfId="0" applyNumberFormat="1" applyFont="1" applyFill="1" applyBorder="1" applyAlignment="1">
      <alignment horizontal="center" vertical="center"/>
    </xf>
    <xf numFmtId="3" fontId="9" fillId="4" borderId="25" xfId="0" applyNumberFormat="1" applyFont="1" applyFill="1" applyBorder="1" applyAlignment="1">
      <alignment horizontal="center" vertical="center"/>
    </xf>
    <xf numFmtId="3" fontId="9" fillId="4" borderId="28" xfId="0" applyNumberFormat="1" applyFont="1" applyFill="1" applyBorder="1" applyAlignment="1">
      <alignment horizontal="center" vertical="center"/>
    </xf>
    <xf numFmtId="3" fontId="9" fillId="4" borderId="26" xfId="0" applyNumberFormat="1" applyFont="1" applyFill="1" applyBorder="1" applyAlignment="1">
      <alignment horizontal="center" vertical="center"/>
    </xf>
    <xf numFmtId="1" fontId="9" fillId="0" borderId="20" xfId="1" applyNumberFormat="1" applyFont="1" applyFill="1" applyBorder="1" applyAlignment="1">
      <alignment horizontal="center" vertical="center"/>
    </xf>
    <xf numFmtId="1" fontId="9" fillId="0" borderId="22" xfId="1" applyNumberFormat="1" applyFont="1" applyFill="1" applyBorder="1" applyAlignment="1">
      <alignment horizontal="center" vertical="center"/>
    </xf>
    <xf numFmtId="1" fontId="9" fillId="0" borderId="17" xfId="1" applyNumberFormat="1" applyFont="1" applyFill="1" applyBorder="1" applyAlignment="1">
      <alignment horizontal="center" vertical="center"/>
    </xf>
    <xf numFmtId="1" fontId="9" fillId="0" borderId="29" xfId="1" applyNumberFormat="1" applyFont="1" applyBorder="1" applyAlignment="1">
      <alignment horizontal="center" vertical="center"/>
    </xf>
    <xf numFmtId="1" fontId="9" fillId="0" borderId="24" xfId="1" applyNumberFormat="1" applyFont="1" applyBorder="1" applyAlignment="1">
      <alignment horizontal="center" vertical="center"/>
    </xf>
    <xf numFmtId="1" fontId="9" fillId="0" borderId="27" xfId="1" applyNumberFormat="1" applyFont="1" applyBorder="1" applyAlignment="1">
      <alignment horizontal="center" vertical="center"/>
    </xf>
    <xf numFmtId="0" fontId="9" fillId="0" borderId="30" xfId="0" applyFont="1" applyBorder="1" applyAlignment="1">
      <alignment vertical="center"/>
    </xf>
    <xf numFmtId="1" fontId="9" fillId="4" borderId="31" xfId="0" applyNumberFormat="1" applyFont="1" applyFill="1" applyBorder="1" applyAlignment="1">
      <alignment horizontal="center" vertical="center"/>
    </xf>
    <xf numFmtId="9" fontId="9" fillId="4" borderId="32" xfId="0" applyNumberFormat="1" applyFont="1" applyFill="1" applyBorder="1" applyAlignment="1">
      <alignment horizontal="center" vertical="center"/>
    </xf>
    <xf numFmtId="1" fontId="9" fillId="4" borderId="33" xfId="0" applyNumberFormat="1" applyFont="1" applyFill="1" applyBorder="1" applyAlignment="1">
      <alignment horizontal="center" vertical="center"/>
    </xf>
    <xf numFmtId="9" fontId="9" fillId="4" borderId="33" xfId="0" applyNumberFormat="1" applyFont="1" applyFill="1" applyBorder="1" applyAlignment="1">
      <alignment horizontal="center" vertical="center"/>
    </xf>
    <xf numFmtId="3" fontId="9" fillId="4" borderId="31" xfId="0" applyNumberFormat="1" applyFont="1" applyFill="1" applyBorder="1" applyAlignment="1">
      <alignment horizontal="center" vertical="center"/>
    </xf>
    <xf numFmtId="3" fontId="9" fillId="4" borderId="34" xfId="0" applyNumberFormat="1" applyFont="1" applyFill="1" applyBorder="1" applyAlignment="1">
      <alignment horizontal="center" vertical="center"/>
    </xf>
    <xf numFmtId="3" fontId="9" fillId="4" borderId="33" xfId="0" applyNumberFormat="1" applyFont="1" applyFill="1" applyBorder="1" applyAlignment="1">
      <alignment horizontal="center" vertical="center"/>
    </xf>
    <xf numFmtId="3" fontId="9" fillId="4" borderId="11" xfId="0" applyNumberFormat="1" applyFont="1" applyFill="1" applyBorder="1" applyAlignment="1">
      <alignment horizontal="center" vertical="center"/>
    </xf>
    <xf numFmtId="3" fontId="9" fillId="4" borderId="32" xfId="0" applyNumberFormat="1" applyFont="1" applyFill="1" applyBorder="1" applyAlignment="1">
      <alignment horizontal="center" vertical="center"/>
    </xf>
    <xf numFmtId="0" fontId="9" fillId="0" borderId="35" xfId="0" applyFont="1" applyBorder="1" applyAlignment="1">
      <alignment vertical="center"/>
    </xf>
    <xf numFmtId="3" fontId="9" fillId="0" borderId="36" xfId="1" applyNumberFormat="1" applyFont="1" applyFill="1" applyBorder="1" applyAlignment="1">
      <alignment horizontal="center" vertical="center"/>
    </xf>
    <xf numFmtId="37" fontId="9" fillId="4" borderId="37" xfId="1" applyNumberFormat="1" applyFont="1" applyFill="1" applyBorder="1" applyAlignment="1">
      <alignment horizontal="center" vertical="center"/>
    </xf>
    <xf numFmtId="9" fontId="9" fillId="4" borderId="38" xfId="0" applyNumberFormat="1" applyFont="1" applyFill="1" applyBorder="1" applyAlignment="1">
      <alignment horizontal="center" vertical="center"/>
    </xf>
    <xf numFmtId="3" fontId="9" fillId="0" borderId="37" xfId="1" applyNumberFormat="1" applyFont="1" applyFill="1" applyBorder="1" applyAlignment="1">
      <alignment horizontal="center" vertical="center"/>
    </xf>
    <xf numFmtId="3" fontId="9" fillId="0" borderId="39" xfId="1" applyNumberFormat="1" applyFont="1" applyFill="1" applyBorder="1" applyAlignment="1">
      <alignment horizontal="center" vertical="center"/>
    </xf>
    <xf numFmtId="9" fontId="9" fillId="4" borderId="37" xfId="0" applyNumberFormat="1" applyFont="1" applyFill="1" applyBorder="1" applyAlignment="1">
      <alignment horizontal="center" vertical="center"/>
    </xf>
    <xf numFmtId="3" fontId="9" fillId="4" borderId="39" xfId="0" applyNumberFormat="1" applyFont="1" applyFill="1" applyBorder="1" applyAlignment="1">
      <alignment horizontal="center" vertical="center"/>
    </xf>
    <xf numFmtId="9" fontId="9" fillId="4" borderId="40" xfId="3" applyFont="1" applyFill="1" applyBorder="1" applyAlignment="1">
      <alignment horizontal="center" vertical="center"/>
    </xf>
    <xf numFmtId="3" fontId="9" fillId="4" borderId="41" xfId="1" applyNumberFormat="1" applyFont="1" applyFill="1" applyBorder="1" applyAlignment="1">
      <alignment horizontal="center" vertical="center"/>
    </xf>
    <xf numFmtId="3" fontId="9" fillId="4" borderId="37" xfId="1" applyNumberFormat="1" applyFont="1" applyFill="1" applyBorder="1" applyAlignment="1">
      <alignment horizontal="center" vertical="center"/>
    </xf>
    <xf numFmtId="3" fontId="9" fillId="4" borderId="42" xfId="0" applyNumberFormat="1" applyFont="1" applyFill="1" applyBorder="1" applyAlignment="1">
      <alignment horizontal="center" vertical="center"/>
    </xf>
    <xf numFmtId="3" fontId="9" fillId="4" borderId="43" xfId="0" applyNumberFormat="1" applyFont="1" applyFill="1" applyBorder="1" applyAlignment="1">
      <alignment horizontal="center" vertical="center"/>
    </xf>
    <xf numFmtId="0" fontId="3" fillId="0" borderId="0" xfId="0" applyFont="1" applyBorder="1" applyAlignment="1"/>
    <xf numFmtId="0" fontId="9" fillId="0" borderId="0" xfId="0" applyFont="1" applyBorder="1" applyAlignment="1">
      <alignment horizontal="center"/>
    </xf>
    <xf numFmtId="1" fontId="9" fillId="0" borderId="8" xfId="0" applyNumberFormat="1" applyFont="1" applyBorder="1" applyAlignment="1">
      <alignment horizontal="center" wrapText="1"/>
    </xf>
    <xf numFmtId="9" fontId="9" fillId="0" borderId="43" xfId="0" applyNumberFormat="1" applyFont="1" applyBorder="1" applyAlignment="1">
      <alignment horizontal="center" wrapText="1"/>
    </xf>
    <xf numFmtId="3" fontId="9" fillId="0" borderId="8" xfId="0" applyNumberFormat="1" applyFont="1" applyBorder="1" applyAlignment="1">
      <alignment horizontal="center" wrapText="1"/>
    </xf>
    <xf numFmtId="0" fontId="9" fillId="0" borderId="43" xfId="0" applyFont="1" applyBorder="1" applyAlignment="1">
      <alignment horizontal="center" wrapText="1"/>
    </xf>
    <xf numFmtId="0" fontId="9" fillId="0" borderId="8" xfId="0" applyFont="1" applyBorder="1" applyAlignment="1">
      <alignment horizontal="center" wrapText="1"/>
    </xf>
    <xf numFmtId="3" fontId="9" fillId="0" borderId="9" xfId="0" applyNumberFormat="1" applyFont="1" applyBorder="1" applyAlignment="1">
      <alignment horizontal="center" wrapText="1"/>
    </xf>
    <xf numFmtId="1" fontId="9" fillId="0" borderId="22" xfId="0" applyNumberFormat="1" applyFont="1" applyBorder="1" applyAlignment="1">
      <alignment horizontal="center" vertical="center"/>
    </xf>
    <xf numFmtId="1" fontId="9" fillId="4" borderId="23" xfId="0" applyNumberFormat="1" applyFont="1" applyFill="1" applyBorder="1" applyAlignment="1">
      <alignment horizontal="center" vertical="center"/>
    </xf>
    <xf numFmtId="9" fontId="9" fillId="4" borderId="24" xfId="0" applyNumberFormat="1" applyFont="1" applyFill="1" applyBorder="1" applyAlignment="1">
      <alignment horizontal="center" vertical="center"/>
    </xf>
    <xf numFmtId="7" fontId="9" fillId="0" borderId="45" xfId="2" applyNumberFormat="1" applyFont="1" applyBorder="1" applyAlignment="1">
      <alignment horizontal="center" vertical="center"/>
    </xf>
    <xf numFmtId="164" fontId="9" fillId="4" borderId="21" xfId="0" applyNumberFormat="1" applyFont="1" applyFill="1" applyBorder="1" applyAlignment="1">
      <alignment horizontal="center" vertical="center"/>
    </xf>
    <xf numFmtId="1" fontId="9" fillId="0" borderId="15" xfId="1" applyNumberFormat="1" applyFont="1" applyBorder="1" applyAlignment="1">
      <alignment horizontal="center" vertical="center"/>
    </xf>
    <xf numFmtId="1" fontId="9" fillId="0" borderId="21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9" fillId="0" borderId="0" xfId="0" applyFont="1" applyAlignment="1">
      <alignment vertical="center"/>
    </xf>
    <xf numFmtId="9" fontId="9" fillId="4" borderId="46" xfId="0" applyNumberFormat="1" applyFont="1" applyFill="1" applyBorder="1" applyAlignment="1">
      <alignment horizontal="center" vertical="center"/>
    </xf>
    <xf numFmtId="1" fontId="9" fillId="0" borderId="26" xfId="1" applyNumberFormat="1" applyFont="1" applyBorder="1" applyAlignment="1">
      <alignment horizontal="center" vertical="center"/>
    </xf>
    <xf numFmtId="1" fontId="9" fillId="0" borderId="27" xfId="0" applyNumberFormat="1" applyFont="1" applyBorder="1" applyAlignment="1">
      <alignment horizontal="center" vertical="center"/>
    </xf>
    <xf numFmtId="1" fontId="9" fillId="4" borderId="28" xfId="0" applyNumberFormat="1" applyFont="1" applyFill="1" applyBorder="1" applyAlignment="1">
      <alignment horizontal="center" vertical="center"/>
    </xf>
    <xf numFmtId="1" fontId="9" fillId="4" borderId="0" xfId="0" applyNumberFormat="1" applyFont="1" applyFill="1" applyBorder="1" applyAlignment="1">
      <alignment horizontal="center" vertical="center"/>
    </xf>
    <xf numFmtId="9" fontId="9" fillId="4" borderId="20" xfId="0" applyNumberFormat="1" applyFont="1" applyFill="1" applyBorder="1" applyAlignment="1">
      <alignment horizontal="center" vertical="center"/>
    </xf>
    <xf numFmtId="164" fontId="9" fillId="4" borderId="26" xfId="0" applyNumberFormat="1" applyFont="1" applyFill="1" applyBorder="1" applyAlignment="1">
      <alignment horizontal="center" vertical="center"/>
    </xf>
    <xf numFmtId="1" fontId="9" fillId="0" borderId="26" xfId="0" applyNumberFormat="1" applyFont="1" applyBorder="1" applyAlignment="1">
      <alignment horizontal="center" vertical="center"/>
    </xf>
    <xf numFmtId="7" fontId="9" fillId="0" borderId="45" xfId="2" applyNumberFormat="1" applyFont="1" applyFill="1" applyBorder="1" applyAlignment="1">
      <alignment horizontal="center" vertical="center"/>
    </xf>
    <xf numFmtId="1" fontId="9" fillId="0" borderId="26" xfId="1" applyNumberFormat="1" applyFont="1" applyFill="1" applyBorder="1" applyAlignment="1">
      <alignment horizontal="center" vertical="center"/>
    </xf>
    <xf numFmtId="9" fontId="9" fillId="4" borderId="47" xfId="0" applyNumberFormat="1" applyFont="1" applyFill="1" applyBorder="1" applyAlignment="1">
      <alignment horizontal="center" vertical="center"/>
    </xf>
    <xf numFmtId="1" fontId="9" fillId="4" borderId="48" xfId="0" applyNumberFormat="1" applyFont="1" applyFill="1" applyBorder="1" applyAlignment="1">
      <alignment horizontal="center" vertical="center"/>
    </xf>
    <xf numFmtId="1" fontId="9" fillId="0" borderId="49" xfId="1" applyNumberFormat="1" applyFont="1" applyBorder="1" applyAlignment="1">
      <alignment horizontal="center" vertical="center"/>
    </xf>
    <xf numFmtId="1" fontId="9" fillId="0" borderId="45" xfId="0" applyNumberFormat="1" applyFont="1" applyBorder="1" applyAlignment="1">
      <alignment horizontal="center" vertical="center"/>
    </xf>
    <xf numFmtId="1" fontId="9" fillId="4" borderId="30" xfId="0" applyNumberFormat="1" applyFont="1" applyFill="1" applyBorder="1" applyAlignment="1">
      <alignment horizontal="center" vertical="center"/>
    </xf>
    <xf numFmtId="164" fontId="9" fillId="4" borderId="47" xfId="0" applyNumberFormat="1" applyFont="1" applyFill="1" applyBorder="1" applyAlignment="1">
      <alignment horizontal="center" vertical="center"/>
    </xf>
    <xf numFmtId="1" fontId="9" fillId="0" borderId="47" xfId="0" applyNumberFormat="1" applyFont="1" applyBorder="1" applyAlignment="1">
      <alignment horizontal="center" vertical="center"/>
    </xf>
    <xf numFmtId="3" fontId="9" fillId="0" borderId="50" xfId="1" applyNumberFormat="1" applyFont="1" applyFill="1" applyBorder="1" applyAlignment="1">
      <alignment horizontal="center" vertical="center"/>
    </xf>
    <xf numFmtId="3" fontId="9" fillId="0" borderId="37" xfId="0" applyNumberFormat="1" applyFont="1" applyBorder="1" applyAlignment="1">
      <alignment horizontal="center" vertical="center"/>
    </xf>
    <xf numFmtId="9" fontId="9" fillId="4" borderId="40" xfId="0" applyNumberFormat="1" applyFont="1" applyFill="1" applyBorder="1" applyAlignment="1">
      <alignment horizontal="center" vertical="center"/>
    </xf>
    <xf numFmtId="3" fontId="9" fillId="4" borderId="50" xfId="0" applyNumberFormat="1" applyFont="1" applyFill="1" applyBorder="1" applyAlignment="1">
      <alignment horizontal="center" vertical="center"/>
    </xf>
    <xf numFmtId="9" fontId="9" fillId="4" borderId="41" xfId="0" applyNumberFormat="1" applyFont="1" applyFill="1" applyBorder="1" applyAlignment="1">
      <alignment horizontal="center" vertical="center"/>
    </xf>
    <xf numFmtId="7" fontId="9" fillId="0" borderId="37" xfId="2" applyNumberFormat="1" applyFont="1" applyFill="1" applyBorder="1" applyAlignment="1">
      <alignment horizontal="center" vertical="center"/>
    </xf>
    <xf numFmtId="164" fontId="9" fillId="4" borderId="40" xfId="0" applyNumberFormat="1" applyFont="1" applyFill="1" applyBorder="1" applyAlignment="1">
      <alignment horizontal="center" vertical="center"/>
    </xf>
    <xf numFmtId="3" fontId="9" fillId="0" borderId="32" xfId="1" applyNumberFormat="1" applyFont="1" applyFill="1" applyBorder="1" applyAlignment="1">
      <alignment horizontal="center" vertical="center"/>
    </xf>
    <xf numFmtId="3" fontId="9" fillId="0" borderId="40" xfId="0" applyNumberFormat="1" applyFont="1" applyBorder="1" applyAlignment="1">
      <alignment horizontal="center" vertical="center"/>
    </xf>
    <xf numFmtId="0" fontId="9" fillId="0" borderId="44" xfId="0" applyFont="1" applyBorder="1" applyAlignment="1"/>
    <xf numFmtId="1" fontId="9" fillId="0" borderId="0" xfId="0" applyNumberFormat="1" applyFont="1" applyBorder="1" applyAlignment="1">
      <alignment horizontal="center"/>
    </xf>
    <xf numFmtId="1" fontId="9" fillId="0" borderId="0" xfId="0" applyNumberFormat="1" applyFont="1" applyBorder="1" applyAlignment="1"/>
    <xf numFmtId="9" fontId="9" fillId="0" borderId="0" xfId="0" applyNumberFormat="1" applyFont="1" applyBorder="1" applyAlignment="1"/>
    <xf numFmtId="3" fontId="9" fillId="0" borderId="0" xfId="0" applyNumberFormat="1" applyFont="1" applyBorder="1" applyAlignment="1"/>
    <xf numFmtId="0" fontId="9" fillId="0" borderId="0" xfId="0" applyFont="1"/>
    <xf numFmtId="3" fontId="9" fillId="0" borderId="0" xfId="0" applyNumberFormat="1" applyFont="1" applyBorder="1" applyAlignment="1">
      <alignment horizontal="right"/>
    </xf>
    <xf numFmtId="1" fontId="3" fillId="0" borderId="0" xfId="0" applyNumberFormat="1" applyFont="1" applyBorder="1" applyAlignment="1">
      <alignment horizontal="center"/>
    </xf>
    <xf numFmtId="1" fontId="3" fillId="0" borderId="0" xfId="0" applyNumberFormat="1" applyFont="1" applyBorder="1"/>
    <xf numFmtId="9" fontId="3" fillId="0" borderId="0" xfId="0" applyNumberFormat="1" applyFont="1" applyBorder="1"/>
    <xf numFmtId="3" fontId="3" fillId="0" borderId="0" xfId="0" applyNumberFormat="1" applyFont="1" applyBorder="1"/>
    <xf numFmtId="1" fontId="3" fillId="0" borderId="0" xfId="0" applyNumberFormat="1" applyFont="1" applyAlignment="1">
      <alignment horizontal="center"/>
    </xf>
    <xf numFmtId="1" fontId="3" fillId="0" borderId="0" xfId="0" applyNumberFormat="1" applyFont="1"/>
    <xf numFmtId="9" fontId="3" fillId="0" borderId="0" xfId="0" applyNumberFormat="1" applyFont="1"/>
    <xf numFmtId="3" fontId="3" fillId="0" borderId="0" xfId="0" applyNumberFormat="1" applyFont="1"/>
    <xf numFmtId="9" fontId="3" fillId="0" borderId="34" xfId="3" applyFont="1" applyBorder="1" applyAlignment="1">
      <alignment horizontal="center" wrapText="1"/>
    </xf>
    <xf numFmtId="0" fontId="3" fillId="0" borderId="33" xfId="0" applyFont="1" applyBorder="1" applyAlignment="1">
      <alignment horizontal="center" wrapText="1"/>
    </xf>
    <xf numFmtId="0" fontId="3" fillId="0" borderId="31" xfId="0" applyFont="1" applyBorder="1" applyAlignment="1">
      <alignment horizontal="center" wrapText="1"/>
    </xf>
    <xf numFmtId="0" fontId="3" fillId="0" borderId="32" xfId="0" applyFont="1" applyBorder="1" applyAlignment="1">
      <alignment horizontal="center" wrapText="1"/>
    </xf>
    <xf numFmtId="0" fontId="3" fillId="0" borderId="0" xfId="0" applyFont="1" applyBorder="1" applyAlignment="1">
      <alignment wrapText="1"/>
    </xf>
    <xf numFmtId="165" fontId="9" fillId="4" borderId="13" xfId="0" applyNumberFormat="1" applyFont="1" applyFill="1" applyBorder="1" applyAlignment="1">
      <alignment horizontal="center" vertical="center"/>
    </xf>
    <xf numFmtId="165" fontId="9" fillId="4" borderId="14" xfId="0" applyNumberFormat="1" applyFont="1" applyFill="1" applyBorder="1" applyAlignment="1">
      <alignment horizontal="center" vertical="center"/>
    </xf>
    <xf numFmtId="165" fontId="9" fillId="4" borderId="16" xfId="0" applyNumberFormat="1" applyFont="1" applyFill="1" applyBorder="1" applyAlignment="1">
      <alignment horizontal="center" vertical="center"/>
    </xf>
    <xf numFmtId="165" fontId="9" fillId="4" borderId="18" xfId="0" applyNumberFormat="1" applyFont="1" applyFill="1" applyBorder="1" applyAlignment="1">
      <alignment horizontal="center" vertical="center"/>
    </xf>
    <xf numFmtId="165" fontId="9" fillId="0" borderId="51" xfId="0" applyNumberFormat="1" applyFont="1" applyBorder="1" applyAlignment="1">
      <alignment horizontal="center" vertical="center"/>
    </xf>
    <xf numFmtId="3" fontId="3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165" fontId="9" fillId="4" borderId="24" xfId="0" applyNumberFormat="1" applyFont="1" applyFill="1" applyBorder="1" applyAlignment="1">
      <alignment horizontal="center" vertical="center"/>
    </xf>
    <xf numFmtId="165" fontId="9" fillId="4" borderId="17" xfId="0" applyNumberFormat="1" applyFont="1" applyFill="1" applyBorder="1" applyAlignment="1">
      <alignment horizontal="center" vertical="center"/>
    </xf>
    <xf numFmtId="165" fontId="9" fillId="4" borderId="22" xfId="0" applyNumberFormat="1" applyFont="1" applyFill="1" applyBorder="1" applyAlignment="1">
      <alignment horizontal="center" vertical="center"/>
    </xf>
    <xf numFmtId="165" fontId="9" fillId="4" borderId="23" xfId="0" applyNumberFormat="1" applyFont="1" applyFill="1" applyBorder="1" applyAlignment="1">
      <alignment horizontal="center" vertical="center"/>
    </xf>
    <xf numFmtId="165" fontId="9" fillId="0" borderId="52" xfId="0" applyNumberFormat="1" applyFont="1" applyBorder="1" applyAlignment="1">
      <alignment horizontal="center" vertical="center"/>
    </xf>
    <xf numFmtId="165" fontId="9" fillId="4" borderId="20" xfId="0" applyNumberFormat="1" applyFont="1" applyFill="1" applyBorder="1" applyAlignment="1">
      <alignment horizontal="center" vertical="center"/>
    </xf>
    <xf numFmtId="165" fontId="9" fillId="4" borderId="25" xfId="0" applyNumberFormat="1" applyFont="1" applyFill="1" applyBorder="1" applyAlignment="1">
      <alignment horizontal="center" vertical="center"/>
    </xf>
    <xf numFmtId="165" fontId="9" fillId="4" borderId="27" xfId="0" applyNumberFormat="1" applyFont="1" applyFill="1" applyBorder="1" applyAlignment="1">
      <alignment horizontal="center" vertical="center"/>
    </xf>
    <xf numFmtId="165" fontId="9" fillId="4" borderId="28" xfId="0" applyNumberFormat="1" applyFont="1" applyFill="1" applyBorder="1" applyAlignment="1">
      <alignment horizontal="center" vertical="center"/>
    </xf>
    <xf numFmtId="165" fontId="9" fillId="0" borderId="53" xfId="0" applyNumberFormat="1" applyFont="1" applyBorder="1" applyAlignment="1">
      <alignment horizontal="center" vertical="center"/>
    </xf>
    <xf numFmtId="165" fontId="9" fillId="4" borderId="34" xfId="0" applyNumberFormat="1" applyFont="1" applyFill="1" applyBorder="1" applyAlignment="1">
      <alignment horizontal="center" vertical="center"/>
    </xf>
    <xf numFmtId="165" fontId="9" fillId="4" borderId="31" xfId="0" applyNumberFormat="1" applyFont="1" applyFill="1" applyBorder="1" applyAlignment="1">
      <alignment horizontal="center" vertical="center"/>
    </xf>
    <xf numFmtId="165" fontId="9" fillId="4" borderId="33" xfId="0" applyNumberFormat="1" applyFont="1" applyFill="1" applyBorder="1" applyAlignment="1">
      <alignment horizontal="center" vertical="center"/>
    </xf>
    <xf numFmtId="165" fontId="9" fillId="4" borderId="11" xfId="0" applyNumberFormat="1" applyFont="1" applyFill="1" applyBorder="1" applyAlignment="1">
      <alignment horizontal="center" vertical="center"/>
    </xf>
    <xf numFmtId="165" fontId="9" fillId="0" borderId="9" xfId="0" applyNumberFormat="1" applyFont="1" applyBorder="1" applyAlignment="1">
      <alignment horizontal="center" vertical="center"/>
    </xf>
    <xf numFmtId="165" fontId="9" fillId="4" borderId="7" xfId="0" applyNumberFormat="1" applyFont="1" applyFill="1" applyBorder="1" applyAlignment="1">
      <alignment horizontal="center" vertical="center"/>
    </xf>
    <xf numFmtId="165" fontId="9" fillId="4" borderId="37" xfId="0" applyNumberFormat="1" applyFont="1" applyFill="1" applyBorder="1" applyAlignment="1">
      <alignment horizontal="center" vertical="center"/>
    </xf>
    <xf numFmtId="165" fontId="9" fillId="4" borderId="54" xfId="0" applyNumberFormat="1" applyFont="1" applyFill="1" applyBorder="1" applyAlignment="1">
      <alignment horizontal="center" vertical="center"/>
    </xf>
    <xf numFmtId="165" fontId="9" fillId="4" borderId="39" xfId="0" applyNumberFormat="1" applyFont="1" applyFill="1" applyBorder="1" applyAlignment="1">
      <alignment horizontal="center" vertical="center"/>
    </xf>
    <xf numFmtId="165" fontId="9" fillId="4" borderId="50" xfId="0" applyNumberFormat="1" applyFont="1" applyFill="1" applyBorder="1" applyAlignment="1">
      <alignment horizontal="center" vertical="center"/>
    </xf>
    <xf numFmtId="165" fontId="9" fillId="0" borderId="55" xfId="0" applyNumberFormat="1" applyFont="1" applyBorder="1" applyAlignment="1">
      <alignment horizontal="center" vertical="center"/>
    </xf>
    <xf numFmtId="1" fontId="3" fillId="0" borderId="0" xfId="0" applyNumberFormat="1" applyFont="1" applyBorder="1" applyAlignment="1">
      <alignment vertical="center"/>
    </xf>
    <xf numFmtId="10" fontId="3" fillId="0" borderId="0" xfId="0" applyNumberFormat="1" applyFont="1" applyBorder="1" applyAlignment="1">
      <alignment vertical="center"/>
    </xf>
    <xf numFmtId="9" fontId="3" fillId="0" borderId="0" xfId="3" applyFont="1" applyAlignment="1">
      <alignment horizontal="center"/>
    </xf>
    <xf numFmtId="9" fontId="9" fillId="4" borderId="56" xfId="0" applyNumberFormat="1" applyFont="1" applyFill="1" applyBorder="1" applyAlignment="1">
      <alignment horizontal="center" vertical="center"/>
    </xf>
    <xf numFmtId="1" fontId="9" fillId="0" borderId="57" xfId="0" applyNumberFormat="1" applyFont="1" applyBorder="1" applyAlignment="1">
      <alignment horizontal="center"/>
    </xf>
    <xf numFmtId="0" fontId="9" fillId="0" borderId="9" xfId="0" applyFont="1" applyBorder="1" applyAlignment="1">
      <alignment horizontal="center" wrapText="1"/>
    </xf>
    <xf numFmtId="0" fontId="3" fillId="0" borderId="0" xfId="0" applyFont="1" applyFill="1" applyBorder="1" applyAlignment="1">
      <alignment horizontal="center" wrapText="1"/>
    </xf>
    <xf numFmtId="1" fontId="9" fillId="0" borderId="23" xfId="0" applyNumberFormat="1" applyFont="1" applyBorder="1" applyAlignment="1">
      <alignment horizontal="center" vertical="center"/>
    </xf>
    <xf numFmtId="1" fontId="9" fillId="0" borderId="19" xfId="0" applyNumberFormat="1" applyFont="1" applyBorder="1" applyAlignment="1">
      <alignment horizontal="center" vertical="center"/>
    </xf>
    <xf numFmtId="9" fontId="9" fillId="4" borderId="17" xfId="0" applyNumberFormat="1" applyFont="1" applyFill="1" applyBorder="1" applyAlignment="1">
      <alignment horizontal="center" vertical="center"/>
    </xf>
    <xf numFmtId="1" fontId="9" fillId="0" borderId="51" xfId="0" applyNumberFormat="1" applyFont="1" applyBorder="1" applyAlignment="1">
      <alignment horizontal="center" vertical="center"/>
    </xf>
    <xf numFmtId="164" fontId="9" fillId="0" borderId="0" xfId="0" applyNumberFormat="1" applyFont="1" applyAlignment="1">
      <alignment horizontal="center" vertical="center"/>
    </xf>
    <xf numFmtId="1" fontId="9" fillId="0" borderId="52" xfId="0" applyNumberFormat="1" applyFont="1" applyBorder="1" applyAlignment="1">
      <alignment horizontal="center" vertical="center"/>
    </xf>
    <xf numFmtId="1" fontId="9" fillId="0" borderId="28" xfId="0" applyNumberFormat="1" applyFont="1" applyBorder="1" applyAlignment="1">
      <alignment horizontal="center" vertical="center"/>
    </xf>
    <xf numFmtId="1" fontId="9" fillId="0" borderId="58" xfId="0" applyNumberFormat="1" applyFont="1" applyBorder="1" applyAlignment="1">
      <alignment horizontal="center" vertical="center"/>
    </xf>
    <xf numFmtId="9" fontId="9" fillId="4" borderId="25" xfId="0" applyNumberFormat="1" applyFont="1" applyFill="1" applyBorder="1" applyAlignment="1">
      <alignment horizontal="center" vertical="center"/>
    </xf>
    <xf numFmtId="1" fontId="9" fillId="0" borderId="53" xfId="0" applyNumberFormat="1" applyFont="1" applyBorder="1" applyAlignment="1">
      <alignment horizontal="center" vertical="center"/>
    </xf>
    <xf numFmtId="1" fontId="9" fillId="0" borderId="24" xfId="1" applyNumberFormat="1" applyFont="1" applyFill="1" applyBorder="1" applyAlignment="1">
      <alignment horizontal="center" vertical="center"/>
    </xf>
    <xf numFmtId="1" fontId="9" fillId="0" borderId="12" xfId="0" applyNumberFormat="1" applyFont="1" applyBorder="1" applyAlignment="1">
      <alignment horizontal="center" vertical="center"/>
    </xf>
    <xf numFmtId="1" fontId="9" fillId="0" borderId="59" xfId="0" applyNumberFormat="1" applyFont="1" applyBorder="1" applyAlignment="1">
      <alignment horizontal="center" vertical="center"/>
    </xf>
    <xf numFmtId="1" fontId="9" fillId="0" borderId="60" xfId="1" applyNumberFormat="1" applyFont="1" applyBorder="1" applyAlignment="1">
      <alignment horizontal="center" vertical="center"/>
    </xf>
    <xf numFmtId="1" fontId="9" fillId="0" borderId="48" xfId="0" applyNumberFormat="1" applyFont="1" applyBorder="1" applyAlignment="1">
      <alignment horizontal="center" vertical="center"/>
    </xf>
    <xf numFmtId="1" fontId="9" fillId="0" borderId="61" xfId="0" applyNumberFormat="1" applyFont="1" applyBorder="1" applyAlignment="1">
      <alignment horizontal="center" vertical="center"/>
    </xf>
    <xf numFmtId="0" fontId="9" fillId="0" borderId="62" xfId="0" applyFont="1" applyBorder="1" applyAlignment="1">
      <alignment vertical="center"/>
    </xf>
    <xf numFmtId="3" fontId="9" fillId="0" borderId="41" xfId="1" applyNumberFormat="1" applyFont="1" applyFill="1" applyBorder="1" applyAlignment="1">
      <alignment horizontal="center" vertical="center"/>
    </xf>
    <xf numFmtId="3" fontId="9" fillId="0" borderId="50" xfId="0" applyNumberFormat="1" applyFont="1" applyBorder="1" applyAlignment="1">
      <alignment horizontal="center" vertical="center"/>
    </xf>
    <xf numFmtId="3" fontId="9" fillId="0" borderId="62" xfId="0" applyNumberFormat="1" applyFont="1" applyBorder="1" applyAlignment="1">
      <alignment horizontal="center" vertical="center"/>
    </xf>
    <xf numFmtId="9" fontId="9" fillId="4" borderId="39" xfId="0" applyNumberFormat="1" applyFont="1" applyFill="1" applyBorder="1" applyAlignment="1">
      <alignment horizontal="center" vertical="center"/>
    </xf>
    <xf numFmtId="3" fontId="9" fillId="0" borderId="34" xfId="1" applyNumberFormat="1" applyFont="1" applyFill="1" applyBorder="1" applyAlignment="1">
      <alignment horizontal="center" vertical="center"/>
    </xf>
    <xf numFmtId="3" fontId="9" fillId="0" borderId="55" xfId="0" applyNumberFormat="1" applyFont="1" applyBorder="1" applyAlignment="1">
      <alignment horizontal="center" vertical="center"/>
    </xf>
    <xf numFmtId="164" fontId="3" fillId="0" borderId="0" xfId="0" applyNumberFormat="1" applyFont="1"/>
    <xf numFmtId="0" fontId="4" fillId="0" borderId="63" xfId="0" applyFont="1" applyBorder="1"/>
    <xf numFmtId="0" fontId="10" fillId="0" borderId="35" xfId="0" applyFont="1" applyBorder="1" applyAlignment="1">
      <alignment horizontal="center" wrapText="1"/>
    </xf>
    <xf numFmtId="0" fontId="3" fillId="0" borderId="34" xfId="0" applyFont="1" applyBorder="1" applyAlignment="1">
      <alignment horizontal="center" wrapText="1"/>
    </xf>
    <xf numFmtId="165" fontId="9" fillId="4" borderId="15" xfId="0" applyNumberFormat="1" applyFont="1" applyFill="1" applyBorder="1" applyAlignment="1">
      <alignment horizontal="center" vertical="center"/>
    </xf>
    <xf numFmtId="165" fontId="9" fillId="4" borderId="21" xfId="0" applyNumberFormat="1" applyFont="1" applyFill="1" applyBorder="1" applyAlignment="1">
      <alignment horizontal="center" vertical="center"/>
    </xf>
    <xf numFmtId="165" fontId="9" fillId="4" borderId="26" xfId="0" applyNumberFormat="1" applyFont="1" applyFill="1" applyBorder="1" applyAlignment="1">
      <alignment horizontal="center" vertical="center"/>
    </xf>
    <xf numFmtId="165" fontId="9" fillId="4" borderId="32" xfId="0" applyNumberFormat="1" applyFont="1" applyFill="1" applyBorder="1" applyAlignment="1">
      <alignment horizontal="center" vertical="center"/>
    </xf>
    <xf numFmtId="1" fontId="9" fillId="0" borderId="16" xfId="0" applyNumberFormat="1" applyFont="1" applyFill="1" applyBorder="1" applyAlignment="1">
      <alignment horizontal="center" vertical="center"/>
    </xf>
    <xf numFmtId="1" fontId="9" fillId="0" borderId="0" xfId="1" applyNumberFormat="1" applyFont="1" applyBorder="1" applyAlignment="1">
      <alignment horizontal="center" vertical="center"/>
    </xf>
    <xf numFmtId="1" fontId="9" fillId="0" borderId="0" xfId="1" applyNumberFormat="1" applyFont="1" applyFill="1" applyBorder="1" applyAlignment="1">
      <alignment horizontal="center" vertical="center"/>
    </xf>
    <xf numFmtId="3" fontId="9" fillId="0" borderId="0" xfId="1" applyNumberFormat="1" applyFont="1" applyFill="1" applyBorder="1" applyAlignment="1">
      <alignment horizontal="center" vertical="center"/>
    </xf>
    <xf numFmtId="1" fontId="9" fillId="0" borderId="32" xfId="1" applyNumberFormat="1" applyFont="1" applyFill="1" applyBorder="1" applyAlignment="1">
      <alignment horizontal="center" vertical="center"/>
    </xf>
    <xf numFmtId="1" fontId="9" fillId="0" borderId="22" xfId="0" applyNumberFormat="1" applyFont="1" applyFill="1" applyBorder="1" applyAlignment="1">
      <alignment horizontal="center" vertical="center"/>
    </xf>
    <xf numFmtId="1" fontId="9" fillId="0" borderId="33" xfId="0" applyNumberFormat="1" applyFont="1" applyFill="1" applyBorder="1" applyAlignment="1">
      <alignment horizontal="center" vertical="center"/>
    </xf>
    <xf numFmtId="1" fontId="9" fillId="0" borderId="34" xfId="1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1" fontId="9" fillId="0" borderId="18" xfId="0" applyNumberFormat="1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9" fillId="0" borderId="0" xfId="0" applyFont="1" applyBorder="1" applyAlignment="1"/>
    <xf numFmtId="0" fontId="3" fillId="0" borderId="44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64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3" fillId="0" borderId="65" xfId="0" applyFont="1" applyBorder="1" applyAlignment="1">
      <alignment horizontal="center"/>
    </xf>
    <xf numFmtId="0" fontId="3" fillId="0" borderId="66" xfId="0" applyFont="1" applyBorder="1" applyAlignment="1">
      <alignment horizontal="center"/>
    </xf>
    <xf numFmtId="0" fontId="3" fillId="0" borderId="67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9" fillId="0" borderId="0" xfId="0" applyFont="1" applyBorder="1" applyAlignment="1">
      <alignment horizontal="left" wrapText="1" indent="1"/>
    </xf>
    <xf numFmtId="0" fontId="9" fillId="0" borderId="0" xfId="0" applyFont="1" applyBorder="1" applyAlignment="1">
      <alignment horizontal="left" indent="1"/>
    </xf>
    <xf numFmtId="0" fontId="9" fillId="0" borderId="44" xfId="0" applyFont="1" applyBorder="1" applyAlignment="1">
      <alignment horizontal="left" wrapText="1" indent="1"/>
    </xf>
    <xf numFmtId="0" fontId="9" fillId="0" borderId="44" xfId="0" applyFont="1" applyBorder="1" applyAlignment="1">
      <alignment horizontal="left" indent="1"/>
    </xf>
    <xf numFmtId="0" fontId="9" fillId="0" borderId="0" xfId="0" applyFont="1" applyBorder="1" applyAlignment="1">
      <alignment horizontal="left" wrapText="1"/>
    </xf>
    <xf numFmtId="0" fontId="12" fillId="0" borderId="68" xfId="0" applyFont="1" applyBorder="1" applyAlignment="1">
      <alignment horizontal="center" vertical="center" wrapText="1"/>
    </xf>
    <xf numFmtId="0" fontId="12" fillId="0" borderId="44" xfId="0" applyFont="1" applyBorder="1" applyAlignment="1">
      <alignment horizontal="center" vertical="center" wrapText="1"/>
    </xf>
    <xf numFmtId="0" fontId="12" fillId="0" borderId="69" xfId="0" applyFont="1" applyBorder="1" applyAlignment="1">
      <alignment horizontal="center" vertical="center" wrapText="1"/>
    </xf>
    <xf numFmtId="0" fontId="12" fillId="0" borderId="7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2" fillId="0" borderId="71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43" xfId="0" applyFont="1" applyBorder="1" applyAlignment="1">
      <alignment horizontal="center" vertical="center"/>
    </xf>
    <xf numFmtId="0" fontId="9" fillId="0" borderId="68" xfId="0" applyFont="1" applyBorder="1" applyAlignment="1">
      <alignment horizontal="center" vertical="center"/>
    </xf>
    <xf numFmtId="0" fontId="9" fillId="0" borderId="44" xfId="0" applyFont="1" applyBorder="1" applyAlignment="1">
      <alignment horizontal="center" vertical="center"/>
    </xf>
    <xf numFmtId="0" fontId="9" fillId="0" borderId="69" xfId="0" applyFont="1" applyBorder="1" applyAlignment="1">
      <alignment horizontal="center" vertical="center"/>
    </xf>
    <xf numFmtId="0" fontId="9" fillId="0" borderId="72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9" fillId="0" borderId="52" xfId="0" applyFont="1" applyBorder="1" applyAlignment="1">
      <alignment horizontal="center" vertical="center" wrapText="1"/>
    </xf>
    <xf numFmtId="0" fontId="11" fillId="0" borderId="68" xfId="0" applyFont="1" applyBorder="1" applyAlignment="1">
      <alignment horizontal="center" vertical="center" wrapText="1"/>
    </xf>
    <xf numFmtId="0" fontId="9" fillId="0" borderId="70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12" fillId="0" borderId="7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71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69" xfId="0" applyFont="1" applyBorder="1" applyAlignment="1">
      <alignment horizontal="center" vertical="center"/>
    </xf>
    <xf numFmtId="0" fontId="9" fillId="0" borderId="73" xfId="0" applyFont="1" applyBorder="1" applyAlignment="1">
      <alignment horizontal="center"/>
    </xf>
    <xf numFmtId="0" fontId="9" fillId="0" borderId="51" xfId="0" applyFont="1" applyBorder="1" applyAlignment="1">
      <alignment horizontal="center"/>
    </xf>
    <xf numFmtId="1" fontId="9" fillId="0" borderId="73" xfId="0" applyNumberFormat="1" applyFont="1" applyBorder="1" applyAlignment="1">
      <alignment horizontal="center"/>
    </xf>
    <xf numFmtId="1" fontId="9" fillId="0" borderId="18" xfId="0" applyNumberFormat="1" applyFont="1" applyBorder="1" applyAlignment="1">
      <alignment horizontal="center"/>
    </xf>
    <xf numFmtId="1" fontId="9" fillId="0" borderId="51" xfId="0" applyNumberFormat="1" applyFont="1" applyBorder="1" applyAlignment="1">
      <alignment horizontal="center"/>
    </xf>
    <xf numFmtId="1" fontId="12" fillId="0" borderId="7" xfId="0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11" fillId="0" borderId="63" xfId="0" applyFont="1" applyBorder="1" applyAlignment="1">
      <alignment horizontal="center" vertical="center" wrapText="1"/>
    </xf>
    <xf numFmtId="0" fontId="11" fillId="0" borderId="35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71" xfId="0" applyFont="1" applyBorder="1" applyAlignment="1">
      <alignment horizontal="center" vertical="center"/>
    </xf>
    <xf numFmtId="0" fontId="9" fillId="0" borderId="0" xfId="0" applyFont="1" applyBorder="1" applyAlignment="1">
      <alignment wrapText="1"/>
    </xf>
    <xf numFmtId="0" fontId="9" fillId="0" borderId="0" xfId="0" applyFont="1" applyBorder="1" applyAlignment="1"/>
    <xf numFmtId="0" fontId="3" fillId="0" borderId="44" xfId="0" applyFont="1" applyBorder="1" applyAlignment="1">
      <alignment horizontal="center" vertical="center"/>
    </xf>
    <xf numFmtId="0" fontId="3" fillId="0" borderId="69" xfId="0" applyFont="1" applyBorder="1" applyAlignment="1">
      <alignment horizontal="center" vertical="center"/>
    </xf>
    <xf numFmtId="9" fontId="9" fillId="0" borderId="73" xfId="0" applyNumberFormat="1" applyFont="1" applyBorder="1" applyAlignment="1">
      <alignment horizontal="center"/>
    </xf>
    <xf numFmtId="9" fontId="9" fillId="0" borderId="51" xfId="0" applyNumberFormat="1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11" fillId="0" borderId="63" xfId="0" applyFont="1" applyBorder="1" applyAlignment="1">
      <alignment horizontal="center" wrapText="1"/>
    </xf>
    <xf numFmtId="0" fontId="11" fillId="0" borderId="35" xfId="0" applyFont="1" applyBorder="1" applyAlignment="1">
      <alignment horizontal="center"/>
    </xf>
    <xf numFmtId="0" fontId="3" fillId="0" borderId="73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51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topLeftCell="C1" zoomScale="85" zoomScaleNormal="100" workbookViewId="0">
      <selection activeCell="C33" sqref="C33"/>
    </sheetView>
  </sheetViews>
  <sheetFormatPr defaultColWidth="9.1796875" defaultRowHeight="13" x14ac:dyDescent="0.3"/>
  <cols>
    <col min="1" max="1" width="2" style="3" customWidth="1"/>
    <col min="2" max="2" width="0.81640625" style="3" customWidth="1"/>
    <col min="3" max="3" width="18.7265625" style="3" customWidth="1"/>
    <col min="4" max="4" width="24.453125" style="3" customWidth="1"/>
    <col min="5" max="5" width="63.26953125" style="3" customWidth="1"/>
    <col min="6" max="6" width="20.7265625" style="3" customWidth="1"/>
    <col min="7" max="7" width="0.81640625" style="3" customWidth="1"/>
    <col min="8" max="8" width="1.7265625" style="3" customWidth="1"/>
    <col min="9" max="9" width="16.54296875" style="3" customWidth="1"/>
    <col min="10" max="10" width="21.453125" style="3" customWidth="1"/>
    <col min="11" max="11" width="11.54296875" style="3" customWidth="1"/>
    <col min="12" max="12" width="10.453125" style="3" customWidth="1"/>
    <col min="13" max="14" width="9.1796875" style="3"/>
    <col min="15" max="15" width="11" style="3" customWidth="1"/>
    <col min="16" max="16384" width="9.1796875" style="3"/>
  </cols>
  <sheetData>
    <row r="1" spans="2:8" ht="4.5" customHeight="1" thickTop="1" thickBot="1" x14ac:dyDescent="0.35">
      <c r="B1" s="1"/>
      <c r="C1" s="2"/>
      <c r="D1" s="2"/>
      <c r="E1" s="2"/>
      <c r="F1" s="2"/>
      <c r="G1" s="2"/>
    </row>
    <row r="2" spans="2:8" ht="18.75" customHeight="1" thickTop="1" thickBot="1" x14ac:dyDescent="0.4">
      <c r="B2" s="1"/>
      <c r="C2" s="248"/>
      <c r="D2" s="249"/>
      <c r="E2" s="249"/>
      <c r="F2" s="250"/>
      <c r="G2" s="2"/>
    </row>
    <row r="3" spans="2:8" ht="18.75" customHeight="1" thickTop="1" thickBot="1" x14ac:dyDescent="0.4">
      <c r="B3" s="1"/>
      <c r="C3" s="239"/>
      <c r="D3" s="240"/>
      <c r="E3" s="240"/>
      <c r="F3" s="241"/>
      <c r="G3" s="2"/>
    </row>
    <row r="4" spans="2:8" ht="18.75" customHeight="1" thickTop="1" thickBot="1" x14ac:dyDescent="0.5">
      <c r="B4" s="1"/>
      <c r="C4" s="251"/>
      <c r="D4" s="252"/>
      <c r="E4" s="252"/>
      <c r="F4" s="253"/>
      <c r="G4" s="2"/>
    </row>
    <row r="5" spans="2:8" ht="18.75" customHeight="1" thickTop="1" thickBot="1" x14ac:dyDescent="0.4">
      <c r="B5" s="1"/>
      <c r="C5" s="254"/>
      <c r="D5" s="255"/>
      <c r="E5" s="255"/>
      <c r="F5" s="256"/>
      <c r="G5" s="2"/>
    </row>
    <row r="6" spans="2:8" ht="18.75" customHeight="1" thickTop="1" thickBot="1" x14ac:dyDescent="0.5">
      <c r="B6" s="1"/>
      <c r="C6" s="251" t="s">
        <v>0</v>
      </c>
      <c r="D6" s="252"/>
      <c r="E6" s="252"/>
      <c r="F6" s="253"/>
      <c r="G6" s="2"/>
    </row>
    <row r="7" spans="2:8" ht="19.5" customHeight="1" thickTop="1" thickBot="1" x14ac:dyDescent="0.5">
      <c r="B7" s="1"/>
      <c r="C7" s="251" t="s">
        <v>1</v>
      </c>
      <c r="D7" s="252"/>
      <c r="E7" s="252"/>
      <c r="F7" s="253"/>
      <c r="G7" s="2"/>
    </row>
    <row r="8" spans="2:8" ht="16.5" thickTop="1" thickBot="1" x14ac:dyDescent="0.4">
      <c r="B8" s="1"/>
      <c r="C8" s="254"/>
      <c r="D8" s="255"/>
      <c r="E8" s="255"/>
      <c r="F8" s="256"/>
      <c r="G8" s="2"/>
    </row>
    <row r="9" spans="2:8" s="7" customFormat="1" ht="16.5" thickTop="1" thickBot="1" x14ac:dyDescent="0.4">
      <c r="B9" s="4"/>
      <c r="C9" s="239"/>
      <c r="D9" s="240"/>
      <c r="E9" s="5"/>
      <c r="F9" s="241"/>
      <c r="G9" s="6"/>
    </row>
    <row r="10" spans="2:8" s="7" customFormat="1" ht="17.25" customHeight="1" thickTop="1" thickBot="1" x14ac:dyDescent="0.55000000000000004">
      <c r="B10" s="4"/>
      <c r="C10" s="8"/>
      <c r="D10" s="9"/>
      <c r="E10" s="10" t="s">
        <v>2</v>
      </c>
      <c r="F10" s="11"/>
      <c r="G10" s="6"/>
    </row>
    <row r="11" spans="2:8" s="7" customFormat="1" ht="16.5" thickTop="1" thickBot="1" x14ac:dyDescent="0.4">
      <c r="B11" s="4"/>
      <c r="C11" s="239"/>
      <c r="D11" s="240"/>
      <c r="E11" s="12"/>
      <c r="F11" s="241"/>
      <c r="G11" s="6"/>
    </row>
    <row r="12" spans="2:8" s="7" customFormat="1" ht="17.25" customHeight="1" thickTop="1" thickBot="1" x14ac:dyDescent="0.5">
      <c r="B12" s="4"/>
      <c r="C12" s="13"/>
      <c r="D12" s="14"/>
      <c r="E12" s="15" t="s">
        <v>3</v>
      </c>
      <c r="F12" s="16"/>
      <c r="G12" s="6"/>
    </row>
    <row r="13" spans="2:8" s="7" customFormat="1" ht="19.5" thickTop="1" thickBot="1" x14ac:dyDescent="0.5">
      <c r="B13" s="4"/>
      <c r="C13" s="8"/>
      <c r="D13" s="17"/>
      <c r="E13" s="18"/>
      <c r="F13" s="19"/>
      <c r="G13" s="6"/>
    </row>
    <row r="14" spans="2:8" s="7" customFormat="1" ht="17.25" customHeight="1" thickTop="1" thickBot="1" x14ac:dyDescent="0.5">
      <c r="B14" s="20"/>
      <c r="C14" s="21"/>
      <c r="E14" s="15" t="s">
        <v>4</v>
      </c>
      <c r="F14" s="14"/>
      <c r="G14" s="22"/>
      <c r="H14" s="23"/>
    </row>
    <row r="15" spans="2:8" s="7" customFormat="1" ht="19.5" thickTop="1" thickBot="1" x14ac:dyDescent="0.5">
      <c r="B15" s="4"/>
      <c r="C15" s="8"/>
      <c r="D15" s="17"/>
      <c r="E15" s="18"/>
      <c r="F15" s="19"/>
      <c r="G15" s="6"/>
    </row>
    <row r="16" spans="2:8" s="7" customFormat="1" ht="17.25" customHeight="1" thickTop="1" thickBot="1" x14ac:dyDescent="0.5">
      <c r="B16" s="4"/>
      <c r="C16" s="13"/>
      <c r="D16" s="14"/>
      <c r="E16" s="15" t="s">
        <v>5</v>
      </c>
      <c r="F16" s="16"/>
      <c r="G16" s="6"/>
    </row>
    <row r="17" spans="1:9" ht="16.5" thickTop="1" thickBot="1" x14ac:dyDescent="0.4">
      <c r="B17" s="1"/>
      <c r="C17" s="239"/>
      <c r="D17" s="17"/>
      <c r="E17" s="12"/>
      <c r="F17" s="19"/>
      <c r="G17" s="2"/>
    </row>
    <row r="18" spans="1:9" s="7" customFormat="1" ht="16.5" thickTop="1" thickBot="1" x14ac:dyDescent="0.4">
      <c r="B18" s="4"/>
      <c r="C18" s="24"/>
      <c r="D18" s="17"/>
      <c r="E18" s="12"/>
      <c r="F18" s="19"/>
      <c r="G18" s="6"/>
    </row>
    <row r="19" spans="1:9" s="7" customFormat="1" ht="17.25" customHeight="1" thickTop="1" thickBot="1" x14ac:dyDescent="0.55000000000000004">
      <c r="B19" s="4"/>
      <c r="C19" s="8"/>
      <c r="D19" s="9"/>
      <c r="E19" s="25" t="s">
        <v>6</v>
      </c>
      <c r="F19" s="11"/>
      <c r="G19" s="6"/>
    </row>
    <row r="20" spans="1:9" s="7" customFormat="1" ht="16.5" thickTop="1" thickBot="1" x14ac:dyDescent="0.4">
      <c r="B20" s="4"/>
      <c r="C20" s="239"/>
      <c r="D20" s="240"/>
      <c r="E20" s="12"/>
      <c r="F20" s="241"/>
      <c r="G20" s="6"/>
    </row>
    <row r="21" spans="1:9" s="7" customFormat="1" ht="17.25" customHeight="1" thickTop="1" thickBot="1" x14ac:dyDescent="0.5">
      <c r="B21" s="4"/>
      <c r="C21" s="13"/>
      <c r="D21" s="14"/>
      <c r="E21" s="15" t="s">
        <v>7</v>
      </c>
      <c r="F21" s="16"/>
      <c r="G21" s="6"/>
    </row>
    <row r="22" spans="1:9" s="7" customFormat="1" ht="19.5" thickTop="1" thickBot="1" x14ac:dyDescent="0.5">
      <c r="B22" s="4"/>
      <c r="C22" s="8"/>
      <c r="D22" s="17"/>
      <c r="E22" s="18"/>
      <c r="F22" s="19"/>
      <c r="G22" s="6"/>
    </row>
    <row r="23" spans="1:9" s="7" customFormat="1" ht="21.75" customHeight="1" thickTop="1" thickBot="1" x14ac:dyDescent="0.5">
      <c r="B23" s="4"/>
      <c r="C23" s="13"/>
      <c r="D23" s="14"/>
      <c r="E23" s="15" t="s">
        <v>8</v>
      </c>
      <c r="F23" s="16"/>
      <c r="G23" s="6"/>
    </row>
    <row r="24" spans="1:9" s="7" customFormat="1" ht="19.5" thickTop="1" thickBot="1" x14ac:dyDescent="0.5">
      <c r="B24" s="4"/>
      <c r="C24" s="8"/>
      <c r="D24" s="17"/>
      <c r="E24" s="18"/>
      <c r="F24" s="19"/>
      <c r="G24" s="6"/>
    </row>
    <row r="25" spans="1:9" s="7" customFormat="1" ht="17.25" customHeight="1" thickTop="1" thickBot="1" x14ac:dyDescent="0.5">
      <c r="B25" s="4"/>
      <c r="C25" s="13"/>
      <c r="D25" s="14"/>
      <c r="E25" s="15" t="s">
        <v>9</v>
      </c>
      <c r="F25" s="16"/>
      <c r="G25" s="6"/>
    </row>
    <row r="26" spans="1:9" ht="16.5" thickTop="1" thickBot="1" x14ac:dyDescent="0.4">
      <c r="B26" s="1"/>
      <c r="C26" s="254"/>
      <c r="D26" s="255"/>
      <c r="E26" s="255"/>
      <c r="F26" s="256"/>
      <c r="G26" s="2"/>
    </row>
    <row r="27" spans="1:9" ht="14" thickTop="1" thickBot="1" x14ac:dyDescent="0.35">
      <c r="B27" s="1"/>
      <c r="C27" s="260"/>
      <c r="D27" s="261"/>
      <c r="E27" s="261"/>
      <c r="F27" s="262"/>
      <c r="G27" s="2"/>
    </row>
    <row r="28" spans="1:9" ht="14" thickTop="1" thickBot="1" x14ac:dyDescent="0.35">
      <c r="B28" s="1"/>
      <c r="C28" s="257"/>
      <c r="D28" s="258"/>
      <c r="E28" s="258"/>
      <c r="F28" s="259"/>
      <c r="G28" s="2"/>
    </row>
    <row r="29" spans="1:9" ht="4.5" customHeight="1" thickTop="1" x14ac:dyDescent="0.3">
      <c r="B29" s="1"/>
      <c r="C29" s="2"/>
      <c r="D29" s="2"/>
      <c r="E29" s="2"/>
      <c r="F29" s="2"/>
      <c r="G29" s="2"/>
    </row>
    <row r="30" spans="1:9" s="26" customFormat="1" ht="12.75" customHeight="1" x14ac:dyDescent="0.3">
      <c r="C30" s="27"/>
    </row>
    <row r="31" spans="1:9" x14ac:dyDescent="0.3">
      <c r="A31" s="26"/>
      <c r="B31" s="26"/>
      <c r="C31" s="3" t="s">
        <v>10</v>
      </c>
      <c r="D31" s="26"/>
      <c r="E31" s="26"/>
      <c r="F31" s="28"/>
      <c r="G31" s="26"/>
      <c r="H31" s="26"/>
      <c r="I31" s="26"/>
    </row>
    <row r="32" spans="1:9" x14ac:dyDescent="0.3">
      <c r="A32" s="26"/>
      <c r="B32" s="26"/>
      <c r="C32" s="26" t="s">
        <v>11</v>
      </c>
      <c r="D32" s="26"/>
      <c r="E32" s="26"/>
      <c r="F32" s="28"/>
      <c r="G32" s="26"/>
      <c r="H32" s="26"/>
      <c r="I32" s="26"/>
    </row>
  </sheetData>
  <mergeCells count="9">
    <mergeCell ref="C2:F2"/>
    <mergeCell ref="C4:F4"/>
    <mergeCell ref="C5:F5"/>
    <mergeCell ref="C28:F28"/>
    <mergeCell ref="C8:F8"/>
    <mergeCell ref="C26:F26"/>
    <mergeCell ref="C27:F27"/>
    <mergeCell ref="C6:F6"/>
    <mergeCell ref="C7:F7"/>
  </mergeCells>
  <phoneticPr fontId="0" type="noConversion"/>
  <printOptions horizontalCentered="1" verticalCentered="1"/>
  <pageMargins left="0.38" right="0.34" top="0.24" bottom="0.25" header="0.44" footer="1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9"/>
  <sheetViews>
    <sheetView topLeftCell="A7" zoomScale="90" zoomScaleNormal="90" workbookViewId="0">
      <selection activeCell="A14" sqref="A14:XFD14"/>
    </sheetView>
  </sheetViews>
  <sheetFormatPr defaultColWidth="9.1796875" defaultRowHeight="13" x14ac:dyDescent="0.3"/>
  <cols>
    <col min="1" max="1" width="19.453125" style="30" customWidth="1"/>
    <col min="2" max="2" width="7.26953125" style="30" customWidth="1"/>
    <col min="3" max="3" width="6.453125" style="30" customWidth="1"/>
    <col min="4" max="4" width="6.26953125" style="30" customWidth="1"/>
    <col min="5" max="5" width="7.1796875" style="30" customWidth="1"/>
    <col min="6" max="6" width="7.26953125" style="30" customWidth="1"/>
    <col min="7" max="7" width="6.453125" style="30" customWidth="1"/>
    <col min="8" max="8" width="6.7265625" style="30" customWidth="1"/>
    <col min="9" max="9" width="6.81640625" style="30" customWidth="1"/>
    <col min="10" max="10" width="6.453125" style="30" customWidth="1"/>
    <col min="11" max="11" width="7.7265625" style="30" customWidth="1"/>
    <col min="12" max="12" width="7.1796875" style="30" customWidth="1"/>
    <col min="13" max="13" width="6.7265625" style="30" customWidth="1"/>
    <col min="14" max="14" width="6" style="30" customWidth="1"/>
    <col min="15" max="15" width="6.7265625" style="30" customWidth="1"/>
    <col min="16" max="16" width="6" style="36" customWidth="1"/>
    <col min="17" max="17" width="6.453125" style="30" customWidth="1"/>
    <col min="18" max="18" width="7.26953125" style="30" customWidth="1"/>
    <col min="19" max="16384" width="9.1796875" style="30"/>
  </cols>
  <sheetData>
    <row r="1" spans="1:19" s="29" customFormat="1" ht="20.149999999999999" customHeight="1" x14ac:dyDescent="0.25">
      <c r="A1" s="268" t="s">
        <v>0</v>
      </c>
      <c r="B1" s="269"/>
      <c r="C1" s="269"/>
      <c r="D1" s="269"/>
      <c r="E1" s="269"/>
      <c r="F1" s="269"/>
      <c r="G1" s="269"/>
      <c r="H1" s="269"/>
      <c r="I1" s="269"/>
      <c r="J1" s="269"/>
      <c r="K1" s="269"/>
      <c r="L1" s="269"/>
      <c r="M1" s="269"/>
      <c r="N1" s="269"/>
      <c r="O1" s="269"/>
      <c r="P1" s="269"/>
      <c r="Q1" s="269"/>
      <c r="R1" s="270"/>
      <c r="S1" s="244"/>
    </row>
    <row r="2" spans="1:19" s="29" customFormat="1" ht="20.149999999999999" customHeight="1" x14ac:dyDescent="0.25">
      <c r="A2" s="271" t="s">
        <v>1</v>
      </c>
      <c r="B2" s="272"/>
      <c r="C2" s="272"/>
      <c r="D2" s="272"/>
      <c r="E2" s="272"/>
      <c r="F2" s="272"/>
      <c r="G2" s="272"/>
      <c r="H2" s="272"/>
      <c r="I2" s="272"/>
      <c r="J2" s="272"/>
      <c r="K2" s="272"/>
      <c r="L2" s="272"/>
      <c r="M2" s="272"/>
      <c r="N2" s="272"/>
      <c r="O2" s="272"/>
      <c r="P2" s="272"/>
      <c r="Q2" s="272"/>
      <c r="R2" s="273"/>
      <c r="S2" s="244"/>
    </row>
    <row r="3" spans="1:19" s="29" customFormat="1" ht="20.149999999999999" customHeight="1" thickBot="1" x14ac:dyDescent="0.3">
      <c r="A3" s="274" t="s">
        <v>12</v>
      </c>
      <c r="B3" s="275"/>
      <c r="C3" s="275"/>
      <c r="D3" s="275"/>
      <c r="E3" s="275"/>
      <c r="F3" s="275"/>
      <c r="G3" s="275"/>
      <c r="H3" s="275"/>
      <c r="I3" s="275"/>
      <c r="J3" s="275"/>
      <c r="K3" s="275"/>
      <c r="L3" s="275"/>
      <c r="M3" s="275"/>
      <c r="N3" s="275"/>
      <c r="O3" s="275"/>
      <c r="P3" s="275"/>
      <c r="Q3" s="275"/>
      <c r="R3" s="276"/>
      <c r="S3" s="244"/>
    </row>
    <row r="4" spans="1:19" s="29" customFormat="1" ht="12.75" customHeight="1" x14ac:dyDescent="0.25">
      <c r="A4" s="283" t="s">
        <v>13</v>
      </c>
      <c r="B4" s="277" t="s">
        <v>14</v>
      </c>
      <c r="C4" s="278"/>
      <c r="D4" s="279"/>
      <c r="E4" s="277" t="s">
        <v>15</v>
      </c>
      <c r="F4" s="278"/>
      <c r="G4" s="279"/>
      <c r="H4" s="277" t="s">
        <v>16</v>
      </c>
      <c r="I4" s="278"/>
      <c r="J4" s="278"/>
      <c r="K4" s="278"/>
      <c r="L4" s="278"/>
      <c r="M4" s="279"/>
      <c r="N4" s="277" t="s">
        <v>17</v>
      </c>
      <c r="O4" s="278"/>
      <c r="P4" s="278"/>
      <c r="Q4" s="278"/>
      <c r="R4" s="279"/>
      <c r="S4" s="244"/>
    </row>
    <row r="5" spans="1:19" ht="12.75" customHeight="1" x14ac:dyDescent="0.3">
      <c r="A5" s="284"/>
      <c r="B5" s="280" t="s">
        <v>18</v>
      </c>
      <c r="C5" s="281"/>
      <c r="D5" s="282"/>
      <c r="E5" s="280" t="s">
        <v>19</v>
      </c>
      <c r="F5" s="281"/>
      <c r="G5" s="282"/>
      <c r="H5" s="280" t="s">
        <v>19</v>
      </c>
      <c r="I5" s="281"/>
      <c r="J5" s="281"/>
      <c r="K5" s="281"/>
      <c r="L5" s="281"/>
      <c r="M5" s="282"/>
      <c r="N5" s="280" t="s">
        <v>20</v>
      </c>
      <c r="O5" s="281"/>
      <c r="P5" s="281"/>
      <c r="Q5" s="281"/>
      <c r="R5" s="282"/>
    </row>
    <row r="6" spans="1:19" ht="50.25" customHeight="1" thickBot="1" x14ac:dyDescent="0.35">
      <c r="A6" s="285"/>
      <c r="B6" s="31" t="s">
        <v>21</v>
      </c>
      <c r="C6" s="32" t="s">
        <v>22</v>
      </c>
      <c r="D6" s="33" t="s">
        <v>23</v>
      </c>
      <c r="E6" s="34" t="s">
        <v>21</v>
      </c>
      <c r="F6" s="35" t="s">
        <v>22</v>
      </c>
      <c r="G6" s="33" t="s">
        <v>23</v>
      </c>
      <c r="H6" s="34" t="s">
        <v>24</v>
      </c>
      <c r="I6" s="35" t="s">
        <v>25</v>
      </c>
      <c r="J6" s="35" t="s">
        <v>23</v>
      </c>
      <c r="K6" s="35" t="s">
        <v>26</v>
      </c>
      <c r="L6" s="35" t="s">
        <v>27</v>
      </c>
      <c r="M6" s="33" t="s">
        <v>23</v>
      </c>
      <c r="N6" s="32" t="s">
        <v>28</v>
      </c>
      <c r="O6" s="35" t="s">
        <v>29</v>
      </c>
      <c r="P6" s="32" t="s">
        <v>30</v>
      </c>
      <c r="Q6" s="32" t="s">
        <v>31</v>
      </c>
      <c r="R6" s="33" t="s">
        <v>32</v>
      </c>
      <c r="S6" s="36"/>
    </row>
    <row r="7" spans="1:19" s="52" customFormat="1" ht="20.149999999999999" customHeight="1" x14ac:dyDescent="0.25">
      <c r="A7" s="37" t="s">
        <v>33</v>
      </c>
      <c r="B7" s="38">
        <v>34</v>
      </c>
      <c r="C7" s="39">
        <v>9</v>
      </c>
      <c r="D7" s="40">
        <f t="shared" ref="D7:D23" si="0">(C7/B7)</f>
        <v>0.26470588235294118</v>
      </c>
      <c r="E7" s="41">
        <v>28</v>
      </c>
      <c r="F7" s="42">
        <v>2</v>
      </c>
      <c r="G7" s="40">
        <f t="shared" ref="G7:G23" si="1">(F7/E7)</f>
        <v>7.1428571428571425E-2</v>
      </c>
      <c r="H7" s="43">
        <v>14</v>
      </c>
      <c r="I7" s="39">
        <v>2</v>
      </c>
      <c r="J7" s="44">
        <f t="shared" ref="J7:J23" si="2">(I7/H7)</f>
        <v>0.14285714285714285</v>
      </c>
      <c r="K7" s="42">
        <v>18</v>
      </c>
      <c r="L7" s="45">
        <v>18</v>
      </c>
      <c r="M7" s="46">
        <f>+L7/K7</f>
        <v>1</v>
      </c>
      <c r="N7" s="47">
        <v>0</v>
      </c>
      <c r="O7" s="48">
        <v>0</v>
      </c>
      <c r="P7" s="45">
        <v>6</v>
      </c>
      <c r="Q7" s="49">
        <v>1</v>
      </c>
      <c r="R7" s="50">
        <v>1</v>
      </c>
      <c r="S7" s="51"/>
    </row>
    <row r="8" spans="1:19" s="52" customFormat="1" ht="20.149999999999999" customHeight="1" x14ac:dyDescent="0.25">
      <c r="A8" s="53" t="s">
        <v>34</v>
      </c>
      <c r="B8" s="54">
        <v>216</v>
      </c>
      <c r="C8" s="55">
        <v>67</v>
      </c>
      <c r="D8" s="56">
        <f t="shared" si="0"/>
        <v>0.31018518518518517</v>
      </c>
      <c r="E8" s="57">
        <v>132</v>
      </c>
      <c r="F8" s="58">
        <v>2</v>
      </c>
      <c r="G8" s="56">
        <f t="shared" si="1"/>
        <v>1.5151515151515152E-2</v>
      </c>
      <c r="H8" s="43">
        <v>57</v>
      </c>
      <c r="I8" s="55">
        <v>1</v>
      </c>
      <c r="J8" s="59">
        <f t="shared" si="2"/>
        <v>1.7543859649122806E-2</v>
      </c>
      <c r="K8" s="58">
        <v>104</v>
      </c>
      <c r="L8" s="60">
        <v>73</v>
      </c>
      <c r="M8" s="61">
        <f>+L8/K8</f>
        <v>0.70192307692307687</v>
      </c>
      <c r="N8" s="62">
        <v>0</v>
      </c>
      <c r="O8" s="63">
        <v>0</v>
      </c>
      <c r="P8" s="60">
        <v>31</v>
      </c>
      <c r="Q8" s="64">
        <v>0</v>
      </c>
      <c r="R8" s="65">
        <v>0</v>
      </c>
      <c r="S8" s="51"/>
    </row>
    <row r="9" spans="1:19" s="52" customFormat="1" ht="20.149999999999999" customHeight="1" x14ac:dyDescent="0.25">
      <c r="A9" s="37" t="s">
        <v>35</v>
      </c>
      <c r="B9" s="54">
        <v>163</v>
      </c>
      <c r="C9" s="66">
        <v>47</v>
      </c>
      <c r="D9" s="67">
        <f t="shared" si="0"/>
        <v>0.28834355828220859</v>
      </c>
      <c r="E9" s="57">
        <v>78</v>
      </c>
      <c r="F9" s="58">
        <v>1</v>
      </c>
      <c r="G9" s="56">
        <f t="shared" si="1"/>
        <v>1.282051282051282E-2</v>
      </c>
      <c r="H9" s="43">
        <v>35</v>
      </c>
      <c r="I9" s="66">
        <v>1</v>
      </c>
      <c r="J9" s="59">
        <f t="shared" si="2"/>
        <v>2.8571428571428571E-2</v>
      </c>
      <c r="K9" s="58">
        <v>53</v>
      </c>
      <c r="L9" s="60">
        <v>96</v>
      </c>
      <c r="M9" s="61">
        <f t="shared" ref="M9:M22" si="3">+L9/K9</f>
        <v>1.8113207547169812</v>
      </c>
      <c r="N9" s="68">
        <v>3</v>
      </c>
      <c r="O9" s="69">
        <v>0</v>
      </c>
      <c r="P9" s="70">
        <v>41</v>
      </c>
      <c r="Q9" s="71">
        <v>0</v>
      </c>
      <c r="R9" s="72">
        <v>1</v>
      </c>
      <c r="S9" s="51"/>
    </row>
    <row r="10" spans="1:19" s="52" customFormat="1" ht="20.149999999999999" customHeight="1" x14ac:dyDescent="0.25">
      <c r="A10" s="37" t="s">
        <v>36</v>
      </c>
      <c r="B10" s="73">
        <v>100</v>
      </c>
      <c r="C10" s="66">
        <v>57</v>
      </c>
      <c r="D10" s="67">
        <f t="shared" si="0"/>
        <v>0.56999999999999995</v>
      </c>
      <c r="E10" s="74">
        <v>51</v>
      </c>
      <c r="F10" s="58">
        <v>8</v>
      </c>
      <c r="G10" s="56">
        <f t="shared" si="1"/>
        <v>0.15686274509803921</v>
      </c>
      <c r="H10" s="75">
        <v>17</v>
      </c>
      <c r="I10" s="66">
        <v>5</v>
      </c>
      <c r="J10" s="59">
        <f>IF(H10&gt;0,I10/H10,0)</f>
        <v>0.29411764705882354</v>
      </c>
      <c r="K10" s="58">
        <v>23</v>
      </c>
      <c r="L10" s="60">
        <v>36</v>
      </c>
      <c r="M10" s="61">
        <f t="shared" si="3"/>
        <v>1.5652173913043479</v>
      </c>
      <c r="N10" s="68">
        <v>0</v>
      </c>
      <c r="O10" s="69">
        <v>0</v>
      </c>
      <c r="P10" s="70">
        <v>25</v>
      </c>
      <c r="Q10" s="71">
        <v>0</v>
      </c>
      <c r="R10" s="72">
        <v>0</v>
      </c>
      <c r="S10" s="51"/>
    </row>
    <row r="11" spans="1:19" s="52" customFormat="1" ht="20.149999999999999" customHeight="1" x14ac:dyDescent="0.25">
      <c r="A11" s="37" t="s">
        <v>37</v>
      </c>
      <c r="B11" s="54">
        <v>34</v>
      </c>
      <c r="C11" s="66">
        <v>21</v>
      </c>
      <c r="D11" s="67">
        <f t="shared" si="0"/>
        <v>0.61764705882352944</v>
      </c>
      <c r="E11" s="76">
        <v>12</v>
      </c>
      <c r="F11" s="58">
        <v>1</v>
      </c>
      <c r="G11" s="56">
        <f t="shared" si="1"/>
        <v>8.3333333333333329E-2</v>
      </c>
      <c r="H11" s="43">
        <v>12</v>
      </c>
      <c r="I11" s="66">
        <v>2</v>
      </c>
      <c r="J11" s="59">
        <f>IF(H11&gt;0,I11/H11,0)</f>
        <v>0.16666666666666666</v>
      </c>
      <c r="K11" s="58">
        <v>34</v>
      </c>
      <c r="L11" s="60">
        <v>7</v>
      </c>
      <c r="M11" s="61">
        <f>IF(K11&gt;0,L11/K11,0)</f>
        <v>0.20588235294117646</v>
      </c>
      <c r="N11" s="68">
        <v>0</v>
      </c>
      <c r="O11" s="69">
        <v>0</v>
      </c>
      <c r="P11" s="70">
        <v>7</v>
      </c>
      <c r="Q11" s="71">
        <v>0</v>
      </c>
      <c r="R11" s="72">
        <v>0</v>
      </c>
      <c r="S11" s="51"/>
    </row>
    <row r="12" spans="1:19" s="52" customFormat="1" ht="20.149999999999999" customHeight="1" x14ac:dyDescent="0.25">
      <c r="A12" s="37" t="s">
        <v>38</v>
      </c>
      <c r="B12" s="77">
        <v>67</v>
      </c>
      <c r="C12" s="66">
        <v>28</v>
      </c>
      <c r="D12" s="67">
        <f t="shared" si="0"/>
        <v>0.41791044776119401</v>
      </c>
      <c r="E12" s="78">
        <v>50</v>
      </c>
      <c r="F12" s="58">
        <v>6</v>
      </c>
      <c r="G12" s="56">
        <f t="shared" si="1"/>
        <v>0.12</v>
      </c>
      <c r="H12" s="43">
        <v>42</v>
      </c>
      <c r="I12" s="66">
        <v>4</v>
      </c>
      <c r="J12" s="59">
        <f t="shared" si="2"/>
        <v>9.5238095238095233E-2</v>
      </c>
      <c r="K12" s="58">
        <v>52</v>
      </c>
      <c r="L12" s="60">
        <v>78</v>
      </c>
      <c r="M12" s="61">
        <f t="shared" si="3"/>
        <v>1.5</v>
      </c>
      <c r="N12" s="68">
        <v>0</v>
      </c>
      <c r="O12" s="69">
        <v>0</v>
      </c>
      <c r="P12" s="70">
        <v>26</v>
      </c>
      <c r="Q12" s="71">
        <v>0</v>
      </c>
      <c r="R12" s="72">
        <v>0</v>
      </c>
      <c r="S12" s="51"/>
    </row>
    <row r="13" spans="1:19" s="52" customFormat="1" ht="20.149999999999999" customHeight="1" x14ac:dyDescent="0.25">
      <c r="A13" s="37" t="s">
        <v>39</v>
      </c>
      <c r="B13" s="54">
        <v>40</v>
      </c>
      <c r="C13" s="66">
        <v>19</v>
      </c>
      <c r="D13" s="67">
        <f t="shared" si="0"/>
        <v>0.47499999999999998</v>
      </c>
      <c r="E13" s="57">
        <v>22</v>
      </c>
      <c r="F13" s="58">
        <v>1</v>
      </c>
      <c r="G13" s="56">
        <f t="shared" si="1"/>
        <v>4.5454545454545456E-2</v>
      </c>
      <c r="H13" s="43">
        <v>10</v>
      </c>
      <c r="I13" s="66">
        <v>1</v>
      </c>
      <c r="J13" s="59">
        <f t="shared" si="2"/>
        <v>0.1</v>
      </c>
      <c r="K13" s="58">
        <v>22</v>
      </c>
      <c r="L13" s="60">
        <v>28</v>
      </c>
      <c r="M13" s="61">
        <f t="shared" si="3"/>
        <v>1.2727272727272727</v>
      </c>
      <c r="N13" s="68">
        <v>0</v>
      </c>
      <c r="O13" s="69">
        <v>0</v>
      </c>
      <c r="P13" s="70">
        <v>14</v>
      </c>
      <c r="Q13" s="71">
        <v>0</v>
      </c>
      <c r="R13" s="72">
        <v>0</v>
      </c>
      <c r="S13" s="51"/>
    </row>
    <row r="14" spans="1:19" s="52" customFormat="1" ht="20.149999999999999" customHeight="1" x14ac:dyDescent="0.25">
      <c r="A14" s="37" t="s">
        <v>40</v>
      </c>
      <c r="B14" s="54">
        <v>45</v>
      </c>
      <c r="C14" s="66">
        <v>18</v>
      </c>
      <c r="D14" s="67">
        <f t="shared" si="0"/>
        <v>0.4</v>
      </c>
      <c r="E14" s="57">
        <v>26</v>
      </c>
      <c r="F14" s="58">
        <v>1</v>
      </c>
      <c r="G14" s="56">
        <f t="shared" si="1"/>
        <v>3.8461538461538464E-2</v>
      </c>
      <c r="H14" s="43">
        <v>11</v>
      </c>
      <c r="I14" s="66">
        <v>0</v>
      </c>
      <c r="J14" s="59">
        <f t="shared" si="2"/>
        <v>0</v>
      </c>
      <c r="K14" s="58">
        <v>16</v>
      </c>
      <c r="L14" s="60">
        <v>31</v>
      </c>
      <c r="M14" s="61">
        <f t="shared" si="3"/>
        <v>1.9375</v>
      </c>
      <c r="N14" s="68">
        <v>0</v>
      </c>
      <c r="O14" s="69">
        <v>0</v>
      </c>
      <c r="P14" s="70">
        <v>16</v>
      </c>
      <c r="Q14" s="71">
        <v>1</v>
      </c>
      <c r="R14" s="72">
        <v>2</v>
      </c>
      <c r="S14" s="51"/>
    </row>
    <row r="15" spans="1:19" s="52" customFormat="1" ht="20.149999999999999" customHeight="1" x14ac:dyDescent="0.25">
      <c r="A15" s="37" t="s">
        <v>41</v>
      </c>
      <c r="B15" s="54">
        <v>92</v>
      </c>
      <c r="C15" s="66">
        <v>40</v>
      </c>
      <c r="D15" s="67">
        <f t="shared" si="0"/>
        <v>0.43478260869565216</v>
      </c>
      <c r="E15" s="57">
        <v>53</v>
      </c>
      <c r="F15" s="58">
        <v>6</v>
      </c>
      <c r="G15" s="56">
        <f t="shared" si="1"/>
        <v>0.11320754716981132</v>
      </c>
      <c r="H15" s="43">
        <v>36</v>
      </c>
      <c r="I15" s="66">
        <v>4</v>
      </c>
      <c r="J15" s="59">
        <f t="shared" si="2"/>
        <v>0.1111111111111111</v>
      </c>
      <c r="K15" s="58">
        <v>48</v>
      </c>
      <c r="L15" s="60">
        <v>56</v>
      </c>
      <c r="M15" s="61">
        <f t="shared" si="3"/>
        <v>1.1666666666666667</v>
      </c>
      <c r="N15" s="68">
        <v>0</v>
      </c>
      <c r="O15" s="69">
        <v>3</v>
      </c>
      <c r="P15" s="70">
        <v>24</v>
      </c>
      <c r="Q15" s="71">
        <v>0</v>
      </c>
      <c r="R15" s="72">
        <v>0</v>
      </c>
      <c r="S15" s="51"/>
    </row>
    <row r="16" spans="1:19" s="52" customFormat="1" ht="20.149999999999999" customHeight="1" x14ac:dyDescent="0.25">
      <c r="A16" s="37" t="s">
        <v>42</v>
      </c>
      <c r="B16" s="54">
        <v>250</v>
      </c>
      <c r="C16" s="66">
        <v>97</v>
      </c>
      <c r="D16" s="67">
        <f t="shared" si="0"/>
        <v>0.38800000000000001</v>
      </c>
      <c r="E16" s="57">
        <v>138</v>
      </c>
      <c r="F16" s="58">
        <v>18</v>
      </c>
      <c r="G16" s="56">
        <f t="shared" si="1"/>
        <v>0.13043478260869565</v>
      </c>
      <c r="H16" s="43">
        <v>120</v>
      </c>
      <c r="I16" s="66">
        <v>6</v>
      </c>
      <c r="J16" s="59">
        <f t="shared" si="2"/>
        <v>0.05</v>
      </c>
      <c r="K16" s="58">
        <v>185</v>
      </c>
      <c r="L16" s="60">
        <v>216</v>
      </c>
      <c r="M16" s="61">
        <f t="shared" si="3"/>
        <v>1.1675675675675676</v>
      </c>
      <c r="N16" s="68">
        <v>0</v>
      </c>
      <c r="O16" s="69">
        <v>0</v>
      </c>
      <c r="P16" s="70">
        <v>60</v>
      </c>
      <c r="Q16" s="71">
        <v>0</v>
      </c>
      <c r="R16" s="72">
        <v>0</v>
      </c>
      <c r="S16" s="51"/>
    </row>
    <row r="17" spans="1:19" s="52" customFormat="1" ht="20.149999999999999" customHeight="1" x14ac:dyDescent="0.25">
      <c r="A17" s="37" t="s">
        <v>43</v>
      </c>
      <c r="B17" s="54">
        <v>82</v>
      </c>
      <c r="C17" s="66">
        <v>16</v>
      </c>
      <c r="D17" s="67">
        <f t="shared" si="0"/>
        <v>0.1951219512195122</v>
      </c>
      <c r="E17" s="78">
        <v>68</v>
      </c>
      <c r="F17" s="58">
        <v>5</v>
      </c>
      <c r="G17" s="56">
        <f t="shared" si="1"/>
        <v>7.3529411764705885E-2</v>
      </c>
      <c r="H17" s="75">
        <v>68</v>
      </c>
      <c r="I17" s="66">
        <v>4</v>
      </c>
      <c r="J17" s="59">
        <f>IF(H17&gt;0,I17/H17,0)</f>
        <v>5.8823529411764705E-2</v>
      </c>
      <c r="K17" s="236">
        <v>71</v>
      </c>
      <c r="L17" s="60">
        <v>37</v>
      </c>
      <c r="M17" s="59">
        <f>IF(K17&gt;0,L17/K17,0)</f>
        <v>0.52112676056338025</v>
      </c>
      <c r="N17" s="68">
        <v>0</v>
      </c>
      <c r="O17" s="69">
        <v>0</v>
      </c>
      <c r="P17" s="70">
        <v>14</v>
      </c>
      <c r="Q17" s="71">
        <v>0</v>
      </c>
      <c r="R17" s="72">
        <v>0</v>
      </c>
      <c r="S17" s="51"/>
    </row>
    <row r="18" spans="1:19" s="52" customFormat="1" ht="20.149999999999999" customHeight="1" x14ac:dyDescent="0.25">
      <c r="A18" s="37" t="s">
        <v>44</v>
      </c>
      <c r="B18" s="54">
        <v>134</v>
      </c>
      <c r="C18" s="66">
        <v>45</v>
      </c>
      <c r="D18" s="67">
        <f t="shared" si="0"/>
        <v>0.33582089552238809</v>
      </c>
      <c r="E18" s="57">
        <v>84</v>
      </c>
      <c r="F18" s="58">
        <v>4</v>
      </c>
      <c r="G18" s="56">
        <f t="shared" si="1"/>
        <v>4.7619047619047616E-2</v>
      </c>
      <c r="H18" s="43">
        <v>27</v>
      </c>
      <c r="I18" s="66">
        <v>4</v>
      </c>
      <c r="J18" s="59">
        <f t="shared" si="2"/>
        <v>0.14814814814814814</v>
      </c>
      <c r="K18" s="58">
        <v>55</v>
      </c>
      <c r="L18" s="60">
        <v>55</v>
      </c>
      <c r="M18" s="61">
        <f t="shared" si="3"/>
        <v>1</v>
      </c>
      <c r="N18" s="68">
        <v>0</v>
      </c>
      <c r="O18" s="69">
        <v>1</v>
      </c>
      <c r="P18" s="70">
        <v>29</v>
      </c>
      <c r="Q18" s="71">
        <v>0</v>
      </c>
      <c r="R18" s="72">
        <v>0</v>
      </c>
      <c r="S18" s="51"/>
    </row>
    <row r="19" spans="1:19" s="52" customFormat="1" ht="20.149999999999999" customHeight="1" x14ac:dyDescent="0.25">
      <c r="A19" s="37" t="s">
        <v>45</v>
      </c>
      <c r="B19" s="54">
        <v>70</v>
      </c>
      <c r="C19" s="66">
        <v>26</v>
      </c>
      <c r="D19" s="67">
        <f t="shared" si="0"/>
        <v>0.37142857142857144</v>
      </c>
      <c r="E19" s="57">
        <v>58</v>
      </c>
      <c r="F19" s="58">
        <v>11</v>
      </c>
      <c r="G19" s="56">
        <f t="shared" si="1"/>
        <v>0.18965517241379309</v>
      </c>
      <c r="H19" s="43">
        <v>20</v>
      </c>
      <c r="I19" s="66">
        <v>6</v>
      </c>
      <c r="J19" s="59">
        <f t="shared" si="2"/>
        <v>0.3</v>
      </c>
      <c r="K19" s="58">
        <v>25</v>
      </c>
      <c r="L19" s="60">
        <v>20</v>
      </c>
      <c r="M19" s="61">
        <f t="shared" si="3"/>
        <v>0.8</v>
      </c>
      <c r="N19" s="68">
        <v>5</v>
      </c>
      <c r="O19" s="69">
        <v>0</v>
      </c>
      <c r="P19" s="70">
        <v>16</v>
      </c>
      <c r="Q19" s="71">
        <v>0</v>
      </c>
      <c r="R19" s="72">
        <v>7</v>
      </c>
      <c r="S19" s="51"/>
    </row>
    <row r="20" spans="1:19" s="52" customFormat="1" ht="20.149999999999999" customHeight="1" x14ac:dyDescent="0.25">
      <c r="A20" s="37" t="s">
        <v>46</v>
      </c>
      <c r="B20" s="54">
        <v>21</v>
      </c>
      <c r="C20" s="66">
        <v>2</v>
      </c>
      <c r="D20" s="67">
        <f t="shared" si="0"/>
        <v>9.5238095238095233E-2</v>
      </c>
      <c r="E20" s="57">
        <v>20</v>
      </c>
      <c r="F20" s="58">
        <v>0</v>
      </c>
      <c r="G20" s="56">
        <f t="shared" si="1"/>
        <v>0</v>
      </c>
      <c r="H20" s="43">
        <v>20</v>
      </c>
      <c r="I20" s="66">
        <v>0</v>
      </c>
      <c r="J20" s="59">
        <f t="shared" si="2"/>
        <v>0</v>
      </c>
      <c r="K20" s="58">
        <v>20</v>
      </c>
      <c r="L20" s="60">
        <v>6</v>
      </c>
      <c r="M20" s="61">
        <f t="shared" si="3"/>
        <v>0.3</v>
      </c>
      <c r="N20" s="68">
        <v>0</v>
      </c>
      <c r="O20" s="69">
        <v>0</v>
      </c>
      <c r="P20" s="70">
        <v>2</v>
      </c>
      <c r="Q20" s="71">
        <v>0</v>
      </c>
      <c r="R20" s="72">
        <v>0</v>
      </c>
      <c r="S20" s="51"/>
    </row>
    <row r="21" spans="1:19" s="52" customFormat="1" ht="20.149999999999999" customHeight="1" x14ac:dyDescent="0.25">
      <c r="A21" s="37" t="s">
        <v>47</v>
      </c>
      <c r="B21" s="54">
        <v>47</v>
      </c>
      <c r="C21" s="66">
        <v>27</v>
      </c>
      <c r="D21" s="67">
        <f t="shared" si="0"/>
        <v>0.57446808510638303</v>
      </c>
      <c r="E21" s="57">
        <v>25</v>
      </c>
      <c r="F21" s="58">
        <v>2</v>
      </c>
      <c r="G21" s="56">
        <f t="shared" si="1"/>
        <v>0.08</v>
      </c>
      <c r="H21" s="75">
        <v>25</v>
      </c>
      <c r="I21" s="66">
        <v>3</v>
      </c>
      <c r="J21" s="59">
        <f>IF(H21&gt;0,I21/H21,0)</f>
        <v>0.12</v>
      </c>
      <c r="K21" s="236">
        <v>47</v>
      </c>
      <c r="L21" s="60">
        <v>50</v>
      </c>
      <c r="M21" s="59">
        <f>IF(K21&gt;0,L21/K21,0)</f>
        <v>1.0638297872340425</v>
      </c>
      <c r="N21" s="68">
        <v>0</v>
      </c>
      <c r="O21" s="69">
        <v>0</v>
      </c>
      <c r="P21" s="70">
        <v>27</v>
      </c>
      <c r="Q21" s="71">
        <v>0</v>
      </c>
      <c r="R21" s="72">
        <v>0</v>
      </c>
      <c r="S21" s="51"/>
    </row>
    <row r="22" spans="1:19" s="52" customFormat="1" ht="20.149999999999999" customHeight="1" thickBot="1" x14ac:dyDescent="0.3">
      <c r="A22" s="79" t="s">
        <v>48</v>
      </c>
      <c r="B22" s="54">
        <v>61</v>
      </c>
      <c r="C22" s="80">
        <v>29</v>
      </c>
      <c r="D22" s="81">
        <f t="shared" si="0"/>
        <v>0.47540983606557374</v>
      </c>
      <c r="E22" s="57">
        <v>40</v>
      </c>
      <c r="F22" s="82">
        <v>8</v>
      </c>
      <c r="G22" s="81">
        <f t="shared" si="1"/>
        <v>0.2</v>
      </c>
      <c r="H22" s="75">
        <v>16</v>
      </c>
      <c r="I22" s="80">
        <v>5</v>
      </c>
      <c r="J22" s="83">
        <f t="shared" si="2"/>
        <v>0.3125</v>
      </c>
      <c r="K22" s="237">
        <v>26</v>
      </c>
      <c r="L22" s="84">
        <v>30</v>
      </c>
      <c r="M22" s="61">
        <f t="shared" si="3"/>
        <v>1.1538461538461537</v>
      </c>
      <c r="N22" s="85">
        <v>0</v>
      </c>
      <c r="O22" s="86">
        <v>1</v>
      </c>
      <c r="P22" s="84">
        <v>17</v>
      </c>
      <c r="Q22" s="87">
        <v>1</v>
      </c>
      <c r="R22" s="88">
        <v>0</v>
      </c>
      <c r="S22" s="51"/>
    </row>
    <row r="23" spans="1:19" s="52" customFormat="1" ht="20.149999999999999" customHeight="1" thickBot="1" x14ac:dyDescent="0.3">
      <c r="A23" s="89" t="s">
        <v>49</v>
      </c>
      <c r="B23" s="90">
        <f>SUM(B7:B22)</f>
        <v>1456</v>
      </c>
      <c r="C23" s="91">
        <f>SUM(C7:C22)</f>
        <v>548</v>
      </c>
      <c r="D23" s="92">
        <f t="shared" si="0"/>
        <v>0.37637362637362637</v>
      </c>
      <c r="E23" s="93">
        <f>SUM(E7:E22)</f>
        <v>885</v>
      </c>
      <c r="F23" s="91">
        <f>SUM(F7:F22)</f>
        <v>76</v>
      </c>
      <c r="G23" s="92">
        <f t="shared" si="1"/>
        <v>8.5875706214689262E-2</v>
      </c>
      <c r="H23" s="94">
        <v>602</v>
      </c>
      <c r="I23" s="91">
        <f>SUM(I7:I22)</f>
        <v>48</v>
      </c>
      <c r="J23" s="95">
        <f t="shared" si="2"/>
        <v>7.9734219269102985E-2</v>
      </c>
      <c r="K23" s="91">
        <v>849</v>
      </c>
      <c r="L23" s="96">
        <f>SUM(L7:L22)</f>
        <v>837</v>
      </c>
      <c r="M23" s="97">
        <f>+L23/K23</f>
        <v>0.98586572438162545</v>
      </c>
      <c r="N23" s="98">
        <f>SUM(N7:N22)</f>
        <v>8</v>
      </c>
      <c r="O23" s="99">
        <f>SUM(O7:O22)</f>
        <v>5</v>
      </c>
      <c r="P23" s="100">
        <f>SUM(P7:P22)</f>
        <v>355</v>
      </c>
      <c r="Q23" s="100">
        <f>SUM(Q7:Q22)</f>
        <v>3</v>
      </c>
      <c r="R23" s="101">
        <f>SUM(R7:R22)</f>
        <v>11</v>
      </c>
      <c r="S23" s="51"/>
    </row>
    <row r="24" spans="1:19" ht="14.5" x14ac:dyDescent="0.35">
      <c r="A24" s="265"/>
      <c r="B24" s="266"/>
      <c r="C24" s="266"/>
      <c r="D24" s="266"/>
      <c r="E24" s="266"/>
      <c r="F24" s="266"/>
      <c r="G24" s="266"/>
      <c r="H24" s="266"/>
      <c r="I24" s="266"/>
      <c r="J24" s="266"/>
      <c r="K24" s="266"/>
      <c r="L24" s="266"/>
      <c r="M24" s="266"/>
      <c r="N24" s="266"/>
      <c r="O24" s="266"/>
      <c r="P24" s="266"/>
      <c r="Q24" s="266"/>
      <c r="R24" s="102"/>
    </row>
    <row r="25" spans="1:19" ht="27" customHeight="1" x14ac:dyDescent="0.35">
      <c r="A25" s="267" t="s">
        <v>50</v>
      </c>
      <c r="B25" s="267"/>
      <c r="C25" s="267"/>
      <c r="D25" s="267"/>
      <c r="E25" s="267"/>
      <c r="F25" s="267"/>
      <c r="G25" s="267"/>
      <c r="H25" s="267"/>
      <c r="I25" s="267"/>
      <c r="J25" s="267"/>
      <c r="K25" s="267"/>
      <c r="L25" s="267"/>
      <c r="M25" s="267"/>
      <c r="N25" s="267"/>
      <c r="O25" s="267"/>
      <c r="P25" s="267"/>
      <c r="Q25" s="267"/>
      <c r="R25" s="267"/>
    </row>
    <row r="26" spans="1:19" ht="14.5" x14ac:dyDescent="0.35">
      <c r="A26" s="263" t="s">
        <v>51</v>
      </c>
      <c r="B26" s="264"/>
      <c r="C26" s="264"/>
      <c r="D26" s="264"/>
      <c r="E26" s="264"/>
      <c r="F26" s="264"/>
      <c r="G26" s="264"/>
      <c r="H26" s="264"/>
      <c r="I26" s="264"/>
      <c r="J26" s="264"/>
      <c r="K26" s="264"/>
      <c r="L26" s="264"/>
      <c r="M26" s="264"/>
      <c r="N26" s="264"/>
      <c r="O26" s="264"/>
      <c r="P26" s="264"/>
      <c r="Q26" s="264"/>
      <c r="R26" s="102"/>
    </row>
    <row r="27" spans="1:19" ht="14.5" x14ac:dyDescent="0.35">
      <c r="A27" s="263"/>
      <c r="B27" s="264"/>
      <c r="C27" s="264"/>
      <c r="D27" s="264"/>
      <c r="E27" s="264"/>
      <c r="F27" s="264"/>
      <c r="G27" s="264"/>
      <c r="H27" s="264"/>
      <c r="I27" s="264"/>
      <c r="J27" s="264"/>
      <c r="K27" s="264"/>
      <c r="L27" s="264"/>
      <c r="M27" s="264"/>
      <c r="N27" s="264"/>
      <c r="O27" s="264"/>
      <c r="P27" s="264"/>
      <c r="Q27" s="264"/>
      <c r="R27" s="102"/>
    </row>
    <row r="28" spans="1:19" ht="9" customHeight="1" x14ac:dyDescent="0.35">
      <c r="A28" s="245"/>
      <c r="B28" s="245"/>
      <c r="C28" s="245"/>
      <c r="D28" s="245"/>
      <c r="E28" s="245"/>
      <c r="F28" s="245"/>
      <c r="G28" s="245"/>
      <c r="H28" s="245"/>
      <c r="I28" s="245"/>
      <c r="J28" s="245"/>
      <c r="K28" s="245"/>
      <c r="L28" s="245"/>
      <c r="M28" s="245"/>
      <c r="N28" s="245"/>
      <c r="O28" s="245"/>
      <c r="P28" s="103"/>
      <c r="Q28" s="245"/>
      <c r="R28" s="102"/>
    </row>
    <row r="29" spans="1:19" x14ac:dyDescent="0.3">
      <c r="A29" s="102"/>
      <c r="B29" s="102"/>
      <c r="C29" s="102"/>
      <c r="D29" s="102"/>
      <c r="E29" s="102"/>
      <c r="F29" s="102"/>
      <c r="G29" s="102"/>
      <c r="H29" s="102"/>
      <c r="I29" s="102"/>
      <c r="J29" s="102"/>
      <c r="K29" s="102"/>
      <c r="L29" s="102"/>
      <c r="M29" s="102"/>
      <c r="N29" s="102"/>
      <c r="O29" s="102"/>
      <c r="P29" s="242"/>
      <c r="Q29" s="102"/>
      <c r="R29" s="102"/>
    </row>
  </sheetData>
  <mergeCells count="16">
    <mergeCell ref="A27:Q27"/>
    <mergeCell ref="A26:Q26"/>
    <mergeCell ref="A24:Q24"/>
    <mergeCell ref="A25:R25"/>
    <mergeCell ref="A1:R1"/>
    <mergeCell ref="A2:R2"/>
    <mergeCell ref="A3:R3"/>
    <mergeCell ref="H4:M4"/>
    <mergeCell ref="H5:M5"/>
    <mergeCell ref="N5:R5"/>
    <mergeCell ref="B5:D5"/>
    <mergeCell ref="E5:G5"/>
    <mergeCell ref="N4:R4"/>
    <mergeCell ref="B4:D4"/>
    <mergeCell ref="E4:G4"/>
    <mergeCell ref="A4:A6"/>
  </mergeCells>
  <phoneticPr fontId="2" type="noConversion"/>
  <printOptions horizontalCentered="1" verticalCentered="1"/>
  <pageMargins left="0.3" right="0.3" top="0.57999999999999996" bottom="0.28999999999999998" header="0.12" footer="0.13"/>
  <pageSetup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6"/>
  <sheetViews>
    <sheetView topLeftCell="A7" zoomScaleNormal="100" workbookViewId="0">
      <selection activeCell="B13" sqref="B13"/>
    </sheetView>
  </sheetViews>
  <sheetFormatPr defaultColWidth="9.1796875" defaultRowHeight="13" x14ac:dyDescent="0.3"/>
  <cols>
    <col min="1" max="1" width="19.54296875" style="3" customWidth="1"/>
    <col min="2" max="2" width="8" style="156" customWidth="1"/>
    <col min="3" max="3" width="7.453125" style="157" customWidth="1"/>
    <col min="4" max="4" width="7.26953125" style="158" customWidth="1"/>
    <col min="5" max="5" width="8.54296875" style="157" customWidth="1"/>
    <col min="6" max="6" width="8.54296875" style="159" customWidth="1"/>
    <col min="7" max="7" width="7" style="3" customWidth="1"/>
    <col min="8" max="8" width="10.26953125" style="3" customWidth="1"/>
    <col min="9" max="10" width="8.54296875" style="3" customWidth="1"/>
    <col min="11" max="11" width="9.54296875" style="3" customWidth="1"/>
    <col min="12" max="12" width="9.453125" style="158" customWidth="1"/>
    <col min="13" max="13" width="8" style="157" customWidth="1"/>
    <col min="14" max="14" width="8" style="159" customWidth="1"/>
    <col min="15" max="15" width="9.7265625" style="26" customWidth="1"/>
    <col min="16" max="16384" width="9.1796875" style="3"/>
  </cols>
  <sheetData>
    <row r="1" spans="1:15" s="29" customFormat="1" ht="20.149999999999999" customHeight="1" x14ac:dyDescent="0.25">
      <c r="A1" s="268" t="str">
        <f>+'1 Adult Part'!A1:O1</f>
        <v>TAB 6 - WIOA TITLE I PARTICIPANT SUMMARIES</v>
      </c>
      <c r="B1" s="289"/>
      <c r="C1" s="289"/>
      <c r="D1" s="289"/>
      <c r="E1" s="289"/>
      <c r="F1" s="289"/>
      <c r="G1" s="289"/>
      <c r="H1" s="289"/>
      <c r="I1" s="289"/>
      <c r="J1" s="289"/>
      <c r="K1" s="289"/>
      <c r="L1" s="289"/>
      <c r="M1" s="289"/>
      <c r="N1" s="290"/>
      <c r="O1" s="246"/>
    </row>
    <row r="2" spans="1:15" s="29" customFormat="1" ht="20.149999999999999" customHeight="1" x14ac:dyDescent="0.25">
      <c r="A2" s="286" t="str">
        <f>'1 Adult Part'!$A$2</f>
        <v>FY21 QUARTER ENDING SEPTEMBER 30, 2020</v>
      </c>
      <c r="B2" s="287"/>
      <c r="C2" s="287"/>
      <c r="D2" s="287"/>
      <c r="E2" s="287"/>
      <c r="F2" s="287"/>
      <c r="G2" s="287"/>
      <c r="H2" s="287"/>
      <c r="I2" s="287"/>
      <c r="J2" s="287"/>
      <c r="K2" s="287"/>
      <c r="L2" s="287"/>
      <c r="M2" s="287"/>
      <c r="N2" s="288"/>
      <c r="O2" s="247"/>
    </row>
    <row r="3" spans="1:15" s="29" customFormat="1" ht="20.149999999999999" customHeight="1" thickBot="1" x14ac:dyDescent="0.3">
      <c r="A3" s="296" t="s">
        <v>52</v>
      </c>
      <c r="B3" s="297"/>
      <c r="C3" s="297"/>
      <c r="D3" s="297"/>
      <c r="E3" s="297"/>
      <c r="F3" s="297"/>
      <c r="G3" s="297"/>
      <c r="H3" s="297"/>
      <c r="I3" s="297"/>
      <c r="J3" s="297"/>
      <c r="K3" s="297"/>
      <c r="L3" s="297"/>
      <c r="M3" s="297"/>
      <c r="N3" s="298"/>
      <c r="O3" s="247"/>
    </row>
    <row r="4" spans="1:15" ht="14.5" x14ac:dyDescent="0.35">
      <c r="A4" s="299" t="s">
        <v>13</v>
      </c>
      <c r="B4" s="294" t="s">
        <v>53</v>
      </c>
      <c r="C4" s="294"/>
      <c r="D4" s="295"/>
      <c r="E4" s="293" t="s">
        <v>54</v>
      </c>
      <c r="F4" s="294"/>
      <c r="G4" s="295"/>
      <c r="H4" s="243" t="s">
        <v>55</v>
      </c>
      <c r="I4" s="291" t="s">
        <v>56</v>
      </c>
      <c r="J4" s="292"/>
      <c r="K4" s="291" t="s">
        <v>57</v>
      </c>
      <c r="L4" s="292"/>
      <c r="M4" s="293" t="s">
        <v>58</v>
      </c>
      <c r="N4" s="295"/>
    </row>
    <row r="5" spans="1:15" ht="34.5" customHeight="1" thickBot="1" x14ac:dyDescent="0.4">
      <c r="A5" s="300"/>
      <c r="B5" s="104" t="s">
        <v>21</v>
      </c>
      <c r="C5" s="104" t="s">
        <v>22</v>
      </c>
      <c r="D5" s="105" t="s">
        <v>59</v>
      </c>
      <c r="E5" s="104" t="s">
        <v>21</v>
      </c>
      <c r="F5" s="106" t="s">
        <v>22</v>
      </c>
      <c r="G5" s="105" t="s">
        <v>59</v>
      </c>
      <c r="H5" s="107" t="s">
        <v>22</v>
      </c>
      <c r="I5" s="108" t="s">
        <v>21</v>
      </c>
      <c r="J5" s="107" t="s">
        <v>22</v>
      </c>
      <c r="K5" s="108" t="s">
        <v>21</v>
      </c>
      <c r="L5" s="107" t="s">
        <v>22</v>
      </c>
      <c r="M5" s="104" t="s">
        <v>21</v>
      </c>
      <c r="N5" s="109" t="s">
        <v>22</v>
      </c>
    </row>
    <row r="6" spans="1:15" s="118" customFormat="1" ht="22" customHeight="1" x14ac:dyDescent="0.25">
      <c r="A6" s="53" t="s">
        <v>33</v>
      </c>
      <c r="B6" s="43">
        <v>20</v>
      </c>
      <c r="C6" s="110">
        <v>2</v>
      </c>
      <c r="D6" s="56">
        <f t="shared" ref="D6:D22" si="0">C6/B6</f>
        <v>0.1</v>
      </c>
      <c r="E6" s="41">
        <v>14</v>
      </c>
      <c r="F6" s="111">
        <v>1</v>
      </c>
      <c r="G6" s="56">
        <f t="shared" ref="G6:G22" si="1">F6/E6</f>
        <v>7.1428571428571425E-2</v>
      </c>
      <c r="H6" s="111">
        <v>0</v>
      </c>
      <c r="I6" s="112">
        <f t="shared" ref="I6:I22" si="2">+E6/B6</f>
        <v>0.7</v>
      </c>
      <c r="J6" s="56">
        <f t="shared" ref="J6:J22" si="3">(F6/(C6-H6))</f>
        <v>0.5</v>
      </c>
      <c r="K6" s="113">
        <v>14.5</v>
      </c>
      <c r="L6" s="114">
        <v>14.5</v>
      </c>
      <c r="M6" s="115">
        <v>15</v>
      </c>
      <c r="N6" s="116">
        <v>3</v>
      </c>
      <c r="O6" s="117"/>
    </row>
    <row r="7" spans="1:15" s="118" customFormat="1" ht="22" customHeight="1" x14ac:dyDescent="0.25">
      <c r="A7" s="53" t="s">
        <v>34</v>
      </c>
      <c r="B7" s="43">
        <v>176</v>
      </c>
      <c r="C7" s="110">
        <v>29</v>
      </c>
      <c r="D7" s="119">
        <f t="shared" si="0"/>
        <v>0.16477272727272727</v>
      </c>
      <c r="E7" s="57">
        <v>115</v>
      </c>
      <c r="F7" s="111">
        <v>9</v>
      </c>
      <c r="G7" s="56">
        <f t="shared" si="1"/>
        <v>7.8260869565217397E-2</v>
      </c>
      <c r="H7" s="111">
        <v>0</v>
      </c>
      <c r="I7" s="112">
        <f t="shared" si="2"/>
        <v>0.65340909090909094</v>
      </c>
      <c r="J7" s="56">
        <f t="shared" si="3"/>
        <v>0.31034482758620691</v>
      </c>
      <c r="K7" s="113">
        <v>14</v>
      </c>
      <c r="L7" s="114">
        <v>17.614102564102566</v>
      </c>
      <c r="M7" s="120">
        <v>80</v>
      </c>
      <c r="N7" s="116">
        <v>19</v>
      </c>
      <c r="O7" s="117"/>
    </row>
    <row r="8" spans="1:15" s="118" customFormat="1" ht="22" customHeight="1" x14ac:dyDescent="0.25">
      <c r="A8" s="37" t="s">
        <v>35</v>
      </c>
      <c r="B8" s="43">
        <v>96</v>
      </c>
      <c r="C8" s="121">
        <v>15</v>
      </c>
      <c r="D8" s="67">
        <f t="shared" si="0"/>
        <v>0.15625</v>
      </c>
      <c r="E8" s="57">
        <v>80</v>
      </c>
      <c r="F8" s="122">
        <v>10</v>
      </c>
      <c r="G8" s="119">
        <f t="shared" si="1"/>
        <v>0.125</v>
      </c>
      <c r="H8" s="123">
        <v>0</v>
      </c>
      <c r="I8" s="124">
        <f t="shared" si="2"/>
        <v>0.83333333333333337</v>
      </c>
      <c r="J8" s="67">
        <f t="shared" si="3"/>
        <v>0.66666666666666663</v>
      </c>
      <c r="K8" s="113">
        <v>14.25</v>
      </c>
      <c r="L8" s="125">
        <v>16.25</v>
      </c>
      <c r="M8" s="120">
        <v>23</v>
      </c>
      <c r="N8" s="126">
        <v>32</v>
      </c>
      <c r="O8" s="117"/>
    </row>
    <row r="9" spans="1:15" s="118" customFormat="1" ht="22" customHeight="1" x14ac:dyDescent="0.25">
      <c r="A9" s="37" t="s">
        <v>36</v>
      </c>
      <c r="B9" s="75">
        <v>45</v>
      </c>
      <c r="C9" s="121">
        <v>7</v>
      </c>
      <c r="D9" s="67">
        <f t="shared" si="0"/>
        <v>0.15555555555555556</v>
      </c>
      <c r="E9" s="74">
        <v>39</v>
      </c>
      <c r="F9" s="122">
        <v>4</v>
      </c>
      <c r="G9" s="67">
        <f t="shared" si="1"/>
        <v>0.10256410256410256</v>
      </c>
      <c r="H9" s="122">
        <v>0</v>
      </c>
      <c r="I9" s="124">
        <f t="shared" si="2"/>
        <v>0.8666666666666667</v>
      </c>
      <c r="J9" s="67">
        <f t="shared" si="3"/>
        <v>0.5714285714285714</v>
      </c>
      <c r="K9" s="127">
        <v>13.59</v>
      </c>
      <c r="L9" s="125">
        <v>20.7075</v>
      </c>
      <c r="M9" s="128">
        <v>17</v>
      </c>
      <c r="N9" s="126">
        <v>23</v>
      </c>
      <c r="O9" s="117"/>
    </row>
    <row r="10" spans="1:15" s="118" customFormat="1" ht="22" customHeight="1" x14ac:dyDescent="0.25">
      <c r="A10" s="37" t="s">
        <v>37</v>
      </c>
      <c r="B10" s="43">
        <v>19</v>
      </c>
      <c r="C10" s="121">
        <v>6</v>
      </c>
      <c r="D10" s="67">
        <f t="shared" si="0"/>
        <v>0.31578947368421051</v>
      </c>
      <c r="E10" s="57">
        <v>16</v>
      </c>
      <c r="F10" s="122">
        <v>3</v>
      </c>
      <c r="G10" s="67">
        <f t="shared" si="1"/>
        <v>0.1875</v>
      </c>
      <c r="H10" s="122">
        <v>1</v>
      </c>
      <c r="I10" s="124">
        <f t="shared" si="2"/>
        <v>0.84210526315789469</v>
      </c>
      <c r="J10" s="67">
        <f t="shared" si="3"/>
        <v>0.6</v>
      </c>
      <c r="K10" s="113">
        <v>13</v>
      </c>
      <c r="L10" s="125">
        <v>18.666666666666668</v>
      </c>
      <c r="M10" s="120">
        <v>17</v>
      </c>
      <c r="N10" s="126">
        <v>6</v>
      </c>
      <c r="O10" s="117"/>
    </row>
    <row r="11" spans="1:15" s="118" customFormat="1" ht="22" customHeight="1" x14ac:dyDescent="0.25">
      <c r="A11" s="37" t="s">
        <v>38</v>
      </c>
      <c r="B11" s="43">
        <v>52</v>
      </c>
      <c r="C11" s="121">
        <v>18</v>
      </c>
      <c r="D11" s="67">
        <f t="shared" si="0"/>
        <v>0.34615384615384615</v>
      </c>
      <c r="E11" s="57">
        <v>44</v>
      </c>
      <c r="F11" s="122">
        <v>8</v>
      </c>
      <c r="G11" s="129">
        <f t="shared" si="1"/>
        <v>0.18181818181818182</v>
      </c>
      <c r="H11" s="130">
        <v>1</v>
      </c>
      <c r="I11" s="124">
        <f t="shared" si="2"/>
        <v>0.84615384615384615</v>
      </c>
      <c r="J11" s="67">
        <f t="shared" si="3"/>
        <v>0.47058823529411764</v>
      </c>
      <c r="K11" s="113">
        <v>15.35</v>
      </c>
      <c r="L11" s="125">
        <v>17.6875</v>
      </c>
      <c r="M11" s="120">
        <v>25</v>
      </c>
      <c r="N11" s="126">
        <v>15</v>
      </c>
      <c r="O11" s="117"/>
    </row>
    <row r="12" spans="1:15" s="118" customFormat="1" ht="22" customHeight="1" x14ac:dyDescent="0.25">
      <c r="A12" s="37" t="s">
        <v>39</v>
      </c>
      <c r="B12" s="43">
        <v>26</v>
      </c>
      <c r="C12" s="121">
        <v>6</v>
      </c>
      <c r="D12" s="67">
        <f t="shared" si="0"/>
        <v>0.23076923076923078</v>
      </c>
      <c r="E12" s="57">
        <v>22</v>
      </c>
      <c r="F12" s="122">
        <v>3</v>
      </c>
      <c r="G12" s="67">
        <f t="shared" si="1"/>
        <v>0.13636363636363635</v>
      </c>
      <c r="H12" s="122">
        <v>0</v>
      </c>
      <c r="I12" s="124">
        <f t="shared" si="2"/>
        <v>0.84615384615384615</v>
      </c>
      <c r="J12" s="67">
        <f t="shared" si="3"/>
        <v>0.5</v>
      </c>
      <c r="K12" s="113">
        <v>15.5</v>
      </c>
      <c r="L12" s="125">
        <v>24.682371794871798</v>
      </c>
      <c r="M12" s="120">
        <v>13</v>
      </c>
      <c r="N12" s="126">
        <v>7</v>
      </c>
      <c r="O12" s="117"/>
    </row>
    <row r="13" spans="1:15" s="118" customFormat="1" ht="22" customHeight="1" x14ac:dyDescent="0.25">
      <c r="A13" s="37" t="s">
        <v>40</v>
      </c>
      <c r="B13" s="43">
        <v>33</v>
      </c>
      <c r="C13" s="121">
        <v>4</v>
      </c>
      <c r="D13" s="67">
        <f t="shared" si="0"/>
        <v>0.12121212121212122</v>
      </c>
      <c r="E13" s="57">
        <v>28</v>
      </c>
      <c r="F13" s="122">
        <v>4</v>
      </c>
      <c r="G13" s="119">
        <f t="shared" si="1"/>
        <v>0.14285714285714285</v>
      </c>
      <c r="H13" s="123">
        <v>0</v>
      </c>
      <c r="I13" s="124">
        <f t="shared" si="2"/>
        <v>0.84848484848484851</v>
      </c>
      <c r="J13" s="67">
        <f t="shared" si="3"/>
        <v>1</v>
      </c>
      <c r="K13" s="113">
        <v>14.3</v>
      </c>
      <c r="L13" s="125">
        <v>16.375</v>
      </c>
      <c r="M13" s="120">
        <v>14</v>
      </c>
      <c r="N13" s="126">
        <v>13</v>
      </c>
      <c r="O13" s="117"/>
    </row>
    <row r="14" spans="1:15" s="118" customFormat="1" ht="22" customHeight="1" x14ac:dyDescent="0.25">
      <c r="A14" s="37" t="s">
        <v>41</v>
      </c>
      <c r="B14" s="43">
        <v>69</v>
      </c>
      <c r="C14" s="121">
        <v>7</v>
      </c>
      <c r="D14" s="67">
        <f t="shared" si="0"/>
        <v>0.10144927536231885</v>
      </c>
      <c r="E14" s="57">
        <v>55</v>
      </c>
      <c r="F14" s="122">
        <v>6</v>
      </c>
      <c r="G14" s="67">
        <f t="shared" si="1"/>
        <v>0.10909090909090909</v>
      </c>
      <c r="H14" s="122">
        <v>0</v>
      </c>
      <c r="I14" s="124">
        <f t="shared" si="2"/>
        <v>0.79710144927536231</v>
      </c>
      <c r="J14" s="67">
        <f t="shared" si="3"/>
        <v>0.8571428571428571</v>
      </c>
      <c r="K14" s="113">
        <v>15.16</v>
      </c>
      <c r="L14" s="125">
        <v>14.305128205128204</v>
      </c>
      <c r="M14" s="120">
        <v>38</v>
      </c>
      <c r="N14" s="126">
        <v>15</v>
      </c>
      <c r="O14" s="117"/>
    </row>
    <row r="15" spans="1:15" s="118" customFormat="1" ht="22" customHeight="1" x14ac:dyDescent="0.25">
      <c r="A15" s="37" t="s">
        <v>42</v>
      </c>
      <c r="B15" s="43">
        <v>150</v>
      </c>
      <c r="C15" s="121">
        <v>48</v>
      </c>
      <c r="D15" s="67">
        <f t="shared" si="0"/>
        <v>0.32</v>
      </c>
      <c r="E15" s="57">
        <v>127</v>
      </c>
      <c r="F15" s="122">
        <v>12</v>
      </c>
      <c r="G15" s="67">
        <f t="shared" si="1"/>
        <v>9.4488188976377951E-2</v>
      </c>
      <c r="H15" s="122">
        <v>1</v>
      </c>
      <c r="I15" s="124">
        <f t="shared" si="2"/>
        <v>0.84666666666666668</v>
      </c>
      <c r="J15" s="67">
        <f t="shared" si="3"/>
        <v>0.25531914893617019</v>
      </c>
      <c r="K15" s="113">
        <v>14.55</v>
      </c>
      <c r="L15" s="125">
        <v>15.855</v>
      </c>
      <c r="M15" s="120">
        <v>138</v>
      </c>
      <c r="N15" s="126">
        <v>30</v>
      </c>
      <c r="O15" s="117"/>
    </row>
    <row r="16" spans="1:15" s="118" customFormat="1" ht="22" customHeight="1" x14ac:dyDescent="0.25">
      <c r="A16" s="37" t="s">
        <v>43</v>
      </c>
      <c r="B16" s="43">
        <v>39</v>
      </c>
      <c r="C16" s="121">
        <v>4</v>
      </c>
      <c r="D16" s="67">
        <f t="shared" si="0"/>
        <v>0.10256410256410256</v>
      </c>
      <c r="E16" s="57">
        <v>30</v>
      </c>
      <c r="F16" s="122">
        <v>1</v>
      </c>
      <c r="G16" s="67">
        <f t="shared" si="1"/>
        <v>3.3333333333333333E-2</v>
      </c>
      <c r="H16" s="122">
        <v>0</v>
      </c>
      <c r="I16" s="124">
        <f t="shared" si="2"/>
        <v>0.76923076923076927</v>
      </c>
      <c r="J16" s="67">
        <f t="shared" si="3"/>
        <v>0.25</v>
      </c>
      <c r="K16" s="113">
        <v>15</v>
      </c>
      <c r="L16" s="125">
        <v>38.46153846153846</v>
      </c>
      <c r="M16" s="128">
        <v>49</v>
      </c>
      <c r="N16" s="126">
        <v>4</v>
      </c>
      <c r="O16" s="117"/>
    </row>
    <row r="17" spans="1:17" s="118" customFormat="1" ht="22" customHeight="1" x14ac:dyDescent="0.25">
      <c r="A17" s="37" t="s">
        <v>44</v>
      </c>
      <c r="B17" s="43">
        <v>62</v>
      </c>
      <c r="C17" s="121">
        <v>1</v>
      </c>
      <c r="D17" s="67">
        <f t="shared" si="0"/>
        <v>1.6129032258064516E-2</v>
      </c>
      <c r="E17" s="57">
        <v>57</v>
      </c>
      <c r="F17" s="122">
        <v>1</v>
      </c>
      <c r="G17" s="67">
        <f t="shared" si="1"/>
        <v>1.7543859649122806E-2</v>
      </c>
      <c r="H17" s="122">
        <v>0</v>
      </c>
      <c r="I17" s="124">
        <f t="shared" si="2"/>
        <v>0.91935483870967738</v>
      </c>
      <c r="J17" s="67">
        <f t="shared" si="3"/>
        <v>1</v>
      </c>
      <c r="K17" s="113">
        <v>16</v>
      </c>
      <c r="L17" s="125">
        <v>24.356133333333332</v>
      </c>
      <c r="M17" s="120">
        <v>40</v>
      </c>
      <c r="N17" s="126">
        <v>13</v>
      </c>
      <c r="O17" s="117"/>
    </row>
    <row r="18" spans="1:17" s="118" customFormat="1" ht="22" customHeight="1" x14ac:dyDescent="0.25">
      <c r="A18" s="37" t="s">
        <v>45</v>
      </c>
      <c r="B18" s="43">
        <v>35</v>
      </c>
      <c r="C18" s="121">
        <v>2</v>
      </c>
      <c r="D18" s="67">
        <f t="shared" si="0"/>
        <v>5.7142857142857141E-2</v>
      </c>
      <c r="E18" s="57">
        <v>30</v>
      </c>
      <c r="F18" s="122">
        <v>1</v>
      </c>
      <c r="G18" s="67">
        <f t="shared" si="1"/>
        <v>3.3333333333333333E-2</v>
      </c>
      <c r="H18" s="122">
        <v>0</v>
      </c>
      <c r="I18" s="124">
        <f t="shared" si="2"/>
        <v>0.8571428571428571</v>
      </c>
      <c r="J18" s="67">
        <f t="shared" si="3"/>
        <v>0.5</v>
      </c>
      <c r="K18" s="113">
        <v>18.5</v>
      </c>
      <c r="L18" s="125">
        <v>0</v>
      </c>
      <c r="M18" s="120">
        <v>20</v>
      </c>
      <c r="N18" s="126">
        <v>5</v>
      </c>
      <c r="O18" s="117"/>
    </row>
    <row r="19" spans="1:17" s="118" customFormat="1" ht="22" customHeight="1" x14ac:dyDescent="0.25">
      <c r="A19" s="37" t="s">
        <v>46</v>
      </c>
      <c r="B19" s="43">
        <v>15</v>
      </c>
      <c r="C19" s="121">
        <v>0</v>
      </c>
      <c r="D19" s="67">
        <f t="shared" si="0"/>
        <v>0</v>
      </c>
      <c r="E19" s="57">
        <v>13</v>
      </c>
      <c r="F19" s="122">
        <v>0</v>
      </c>
      <c r="G19" s="56">
        <f t="shared" si="1"/>
        <v>0</v>
      </c>
      <c r="H19" s="111">
        <v>0</v>
      </c>
      <c r="I19" s="124">
        <f t="shared" si="2"/>
        <v>0.8666666666666667</v>
      </c>
      <c r="J19" s="67">
        <f>IF(F19=0,0,F19/(C19-H19))</f>
        <v>0</v>
      </c>
      <c r="K19" s="113">
        <v>15</v>
      </c>
      <c r="L19" s="125">
        <v>0</v>
      </c>
      <c r="M19" s="120">
        <v>12</v>
      </c>
      <c r="N19" s="126">
        <v>2</v>
      </c>
      <c r="O19" s="117"/>
    </row>
    <row r="20" spans="1:17" s="118" customFormat="1" ht="22" customHeight="1" x14ac:dyDescent="0.25">
      <c r="A20" s="37" t="s">
        <v>47</v>
      </c>
      <c r="B20" s="75">
        <v>32</v>
      </c>
      <c r="C20" s="121">
        <v>6</v>
      </c>
      <c r="D20" s="67">
        <f t="shared" si="0"/>
        <v>0.1875</v>
      </c>
      <c r="E20" s="57">
        <v>28</v>
      </c>
      <c r="F20" s="122">
        <v>5</v>
      </c>
      <c r="G20" s="56">
        <f t="shared" si="1"/>
        <v>0.17857142857142858</v>
      </c>
      <c r="H20" s="111">
        <v>0</v>
      </c>
      <c r="I20" s="124">
        <f t="shared" si="2"/>
        <v>0.875</v>
      </c>
      <c r="J20" s="67">
        <f t="shared" si="3"/>
        <v>0.83333333333333337</v>
      </c>
      <c r="K20" s="113">
        <v>13</v>
      </c>
      <c r="L20" s="125">
        <v>22.569384615384614</v>
      </c>
      <c r="M20" s="128">
        <v>47</v>
      </c>
      <c r="N20" s="126">
        <v>15</v>
      </c>
      <c r="O20" s="117"/>
    </row>
    <row r="21" spans="1:17" s="118" customFormat="1" ht="22" customHeight="1" thickBot="1" x14ac:dyDescent="0.3">
      <c r="A21" s="79" t="s">
        <v>48</v>
      </c>
      <c r="B21" s="131">
        <v>23</v>
      </c>
      <c r="C21" s="132">
        <v>2</v>
      </c>
      <c r="D21" s="81">
        <f t="shared" si="0"/>
        <v>8.6956521739130432E-2</v>
      </c>
      <c r="E21" s="76">
        <v>20</v>
      </c>
      <c r="F21" s="130">
        <v>2</v>
      </c>
      <c r="G21" s="119">
        <f t="shared" si="1"/>
        <v>0.1</v>
      </c>
      <c r="H21" s="133">
        <v>0</v>
      </c>
      <c r="I21" s="124">
        <f t="shared" si="2"/>
        <v>0.86956521739130432</v>
      </c>
      <c r="J21" s="129">
        <f t="shared" si="3"/>
        <v>1</v>
      </c>
      <c r="K21" s="113">
        <v>15.5</v>
      </c>
      <c r="L21" s="134">
        <v>16.75</v>
      </c>
      <c r="M21" s="235">
        <v>0</v>
      </c>
      <c r="N21" s="135">
        <v>7</v>
      </c>
      <c r="O21" s="117"/>
    </row>
    <row r="22" spans="1:17" s="118" customFormat="1" ht="22" customHeight="1" thickBot="1" x14ac:dyDescent="0.3">
      <c r="A22" s="89" t="s">
        <v>49</v>
      </c>
      <c r="B22" s="136">
        <f>SUM(B6:B21)</f>
        <v>892</v>
      </c>
      <c r="C22" s="137">
        <f>SUM(C6:C21)</f>
        <v>157</v>
      </c>
      <c r="D22" s="138">
        <f t="shared" si="0"/>
        <v>0.17600896860986548</v>
      </c>
      <c r="E22" s="93">
        <f>SUM(E6:E21)</f>
        <v>718</v>
      </c>
      <c r="F22" s="139">
        <f>SUM(F6:F21)</f>
        <v>70</v>
      </c>
      <c r="G22" s="138">
        <f t="shared" si="1"/>
        <v>9.7493036211699163E-2</v>
      </c>
      <c r="H22" s="139">
        <f>SUM(H6:H21)</f>
        <v>3</v>
      </c>
      <c r="I22" s="140">
        <f t="shared" si="2"/>
        <v>0.80493273542600896</v>
      </c>
      <c r="J22" s="138">
        <f t="shared" si="3"/>
        <v>0.45454545454545453</v>
      </c>
      <c r="K22" s="141">
        <v>14.73</v>
      </c>
      <c r="L22" s="142">
        <v>17.980571051653659</v>
      </c>
      <c r="M22" s="143">
        <f>SUM(M6:M21)</f>
        <v>548</v>
      </c>
      <c r="N22" s="144">
        <f>SUM(N6:N21)</f>
        <v>209</v>
      </c>
      <c r="O22" s="117"/>
    </row>
    <row r="23" spans="1:17" s="150" customFormat="1" ht="14.5" x14ac:dyDescent="0.35">
      <c r="A23" s="145" t="s">
        <v>60</v>
      </c>
      <c r="B23" s="146"/>
      <c r="C23" s="147"/>
      <c r="D23" s="148"/>
      <c r="E23" s="147"/>
      <c r="F23" s="149"/>
      <c r="G23" s="245"/>
      <c r="H23" s="245"/>
      <c r="I23" s="245"/>
      <c r="J23" s="245"/>
      <c r="K23" s="245"/>
      <c r="L23" s="148"/>
      <c r="M23" s="147"/>
      <c r="O23" s="245"/>
    </row>
    <row r="24" spans="1:17" s="150" customFormat="1" ht="14.5" x14ac:dyDescent="0.35">
      <c r="A24" s="245" t="s">
        <v>61</v>
      </c>
      <c r="B24" s="146"/>
      <c r="C24" s="147"/>
      <c r="D24" s="148"/>
      <c r="E24" s="147"/>
      <c r="F24" s="149"/>
      <c r="G24" s="245"/>
      <c r="H24" s="245"/>
      <c r="I24" s="245"/>
      <c r="J24" s="245"/>
      <c r="K24" s="245"/>
      <c r="L24" s="148"/>
      <c r="M24" s="147"/>
      <c r="N24" s="151"/>
      <c r="O24" s="245"/>
    </row>
    <row r="25" spans="1:17" ht="24" customHeight="1" x14ac:dyDescent="0.35">
      <c r="A25" s="263"/>
      <c r="B25" s="264"/>
      <c r="C25" s="264"/>
      <c r="D25" s="264"/>
      <c r="E25" s="264"/>
      <c r="F25" s="264"/>
      <c r="G25" s="264"/>
      <c r="H25" s="264"/>
      <c r="I25" s="264"/>
      <c r="J25" s="264"/>
      <c r="K25" s="264"/>
      <c r="L25" s="264"/>
      <c r="M25" s="264"/>
      <c r="N25" s="264"/>
      <c r="O25" s="264"/>
      <c r="P25" s="264"/>
      <c r="Q25" s="264"/>
    </row>
    <row r="26" spans="1:17" x14ac:dyDescent="0.3">
      <c r="A26" s="26"/>
      <c r="B26" s="152"/>
      <c r="C26" s="153"/>
      <c r="D26" s="154"/>
      <c r="E26" s="153"/>
      <c r="F26" s="155"/>
      <c r="G26" s="26"/>
      <c r="H26" s="26"/>
      <c r="I26" s="26"/>
      <c r="J26" s="26"/>
      <c r="K26" s="26"/>
      <c r="L26" s="154"/>
      <c r="M26" s="153"/>
      <c r="N26" s="155"/>
    </row>
  </sheetData>
  <mergeCells count="10">
    <mergeCell ref="A25:Q25"/>
    <mergeCell ref="A2:N2"/>
    <mergeCell ref="A1:N1"/>
    <mergeCell ref="I4:J4"/>
    <mergeCell ref="E4:G4"/>
    <mergeCell ref="K4:L4"/>
    <mergeCell ref="M4:N4"/>
    <mergeCell ref="B4:D4"/>
    <mergeCell ref="A3:N3"/>
    <mergeCell ref="A4:A5"/>
  </mergeCells>
  <phoneticPr fontId="2" type="noConversion"/>
  <printOptions horizontalCentered="1" verticalCentered="1"/>
  <pageMargins left="0.49" right="0.5" top="0.68" bottom="0.56999999999999995" header="0.17" footer="0.13"/>
  <pageSetup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3"/>
  <sheetViews>
    <sheetView topLeftCell="A14" zoomScaleNormal="100" workbookViewId="0">
      <selection activeCell="A23" sqref="A23"/>
    </sheetView>
  </sheetViews>
  <sheetFormatPr defaultColWidth="9.1796875" defaultRowHeight="13" x14ac:dyDescent="0.3"/>
  <cols>
    <col min="1" max="1" width="19.453125" style="3" customWidth="1"/>
    <col min="2" max="2" width="7.54296875" style="195" customWidth="1"/>
    <col min="3" max="4" width="8" style="3" customWidth="1"/>
    <col min="5" max="5" width="10" style="3" customWidth="1"/>
    <col min="6" max="7" width="8.1796875" style="3" customWidth="1"/>
    <col min="8" max="8" width="7" style="3" customWidth="1"/>
    <col min="9" max="10" width="7.54296875" style="3" customWidth="1"/>
    <col min="11" max="11" width="9.54296875" style="3" customWidth="1"/>
    <col min="12" max="15" width="7.7265625" style="3" customWidth="1"/>
    <col min="16" max="17" width="9.1796875" style="3"/>
    <col min="18" max="18" width="8.81640625" style="3" customWidth="1"/>
    <col min="19" max="16384" width="9.1796875" style="3"/>
  </cols>
  <sheetData>
    <row r="1" spans="1:30" s="29" customFormat="1" ht="20.149999999999999" customHeight="1" x14ac:dyDescent="0.25">
      <c r="A1" s="268" t="str">
        <f>+'1 Adult Part'!A1:O1</f>
        <v>TAB 6 - WIOA TITLE I PARTICIPANT SUMMARIES</v>
      </c>
      <c r="B1" s="289"/>
      <c r="C1" s="289"/>
      <c r="D1" s="289"/>
      <c r="E1" s="289"/>
      <c r="F1" s="289"/>
      <c r="G1" s="289"/>
      <c r="H1" s="289"/>
      <c r="I1" s="289"/>
      <c r="J1" s="289"/>
      <c r="K1" s="289"/>
      <c r="L1" s="289"/>
      <c r="M1" s="289"/>
      <c r="N1" s="289"/>
      <c r="O1" s="290"/>
      <c r="P1" s="247"/>
      <c r="Q1" s="247"/>
      <c r="R1" s="247"/>
      <c r="S1" s="247"/>
      <c r="T1" s="247"/>
      <c r="U1" s="247"/>
      <c r="V1" s="247"/>
      <c r="W1" s="247"/>
      <c r="X1" s="247"/>
      <c r="Y1" s="247"/>
      <c r="Z1" s="247"/>
      <c r="AA1" s="247"/>
      <c r="AB1" s="247"/>
      <c r="AC1" s="247"/>
      <c r="AD1" s="247"/>
    </row>
    <row r="2" spans="1:30" s="29" customFormat="1" ht="20.149999999999999" customHeight="1" x14ac:dyDescent="0.25">
      <c r="A2" s="271" t="str">
        <f>'1 Adult Part'!$A$2</f>
        <v>FY21 QUARTER ENDING SEPTEMBER 30, 2020</v>
      </c>
      <c r="B2" s="287"/>
      <c r="C2" s="287"/>
      <c r="D2" s="287"/>
      <c r="E2" s="287"/>
      <c r="F2" s="287"/>
      <c r="G2" s="287"/>
      <c r="H2" s="287"/>
      <c r="I2" s="287"/>
      <c r="J2" s="287"/>
      <c r="K2" s="287"/>
      <c r="L2" s="287"/>
      <c r="M2" s="287"/>
      <c r="N2" s="287"/>
      <c r="O2" s="288"/>
      <c r="P2" s="247"/>
      <c r="Q2" s="247"/>
      <c r="R2" s="247"/>
      <c r="S2" s="247"/>
      <c r="T2" s="247"/>
      <c r="U2" s="247"/>
      <c r="V2" s="247"/>
      <c r="W2" s="247"/>
      <c r="X2" s="247"/>
      <c r="Y2" s="247"/>
      <c r="Z2" s="247"/>
      <c r="AA2" s="247"/>
      <c r="AB2" s="247"/>
      <c r="AC2" s="247"/>
      <c r="AD2" s="247"/>
    </row>
    <row r="3" spans="1:30" s="29" customFormat="1" ht="20.149999999999999" customHeight="1" thickBot="1" x14ac:dyDescent="0.3">
      <c r="A3" s="274" t="s">
        <v>62</v>
      </c>
      <c r="B3" s="297"/>
      <c r="C3" s="297"/>
      <c r="D3" s="297"/>
      <c r="E3" s="297"/>
      <c r="F3" s="297"/>
      <c r="G3" s="297"/>
      <c r="H3" s="297"/>
      <c r="I3" s="297"/>
      <c r="J3" s="297"/>
      <c r="K3" s="297"/>
      <c r="L3" s="297"/>
      <c r="M3" s="297"/>
      <c r="N3" s="297"/>
      <c r="O3" s="298"/>
      <c r="P3" s="247"/>
      <c r="Q3" s="247"/>
      <c r="R3" s="247"/>
      <c r="S3" s="247"/>
      <c r="T3" s="247"/>
      <c r="U3" s="247"/>
      <c r="V3" s="247"/>
      <c r="W3" s="247"/>
      <c r="X3" s="247"/>
      <c r="Y3" s="247"/>
      <c r="Z3" s="247"/>
      <c r="AA3" s="247"/>
      <c r="AB3" s="247"/>
      <c r="AC3" s="247"/>
      <c r="AD3" s="247"/>
    </row>
    <row r="4" spans="1:30" ht="16.5" customHeight="1" x14ac:dyDescent="0.35">
      <c r="A4" s="299" t="s">
        <v>63</v>
      </c>
      <c r="B4" s="291" t="s">
        <v>64</v>
      </c>
      <c r="C4" s="301"/>
      <c r="D4" s="301"/>
      <c r="E4" s="301"/>
      <c r="F4" s="301"/>
      <c r="G4" s="301"/>
      <c r="H4" s="301"/>
      <c r="I4" s="301"/>
      <c r="J4" s="301"/>
      <c r="K4" s="301"/>
      <c r="L4" s="301"/>
      <c r="M4" s="301"/>
      <c r="N4" s="301"/>
      <c r="O4" s="292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</row>
    <row r="5" spans="1:30" ht="50.25" customHeight="1" thickBot="1" x14ac:dyDescent="0.35">
      <c r="A5" s="300"/>
      <c r="B5" s="160" t="s">
        <v>65</v>
      </c>
      <c r="C5" s="161" t="s">
        <v>66</v>
      </c>
      <c r="D5" s="161" t="s">
        <v>67</v>
      </c>
      <c r="E5" s="161" t="s">
        <v>68</v>
      </c>
      <c r="F5" s="161" t="s">
        <v>69</v>
      </c>
      <c r="G5" s="161" t="s">
        <v>70</v>
      </c>
      <c r="H5" s="162" t="s">
        <v>71</v>
      </c>
      <c r="I5" s="161" t="s">
        <v>72</v>
      </c>
      <c r="J5" s="161" t="s">
        <v>73</v>
      </c>
      <c r="K5" s="161" t="s">
        <v>74</v>
      </c>
      <c r="L5" s="161" t="s">
        <v>75</v>
      </c>
      <c r="M5" s="162" t="s">
        <v>76</v>
      </c>
      <c r="N5" s="161" t="s">
        <v>77</v>
      </c>
      <c r="O5" s="163" t="s">
        <v>78</v>
      </c>
      <c r="P5" s="26"/>
      <c r="Q5" s="26"/>
      <c r="R5" s="164"/>
      <c r="S5" s="164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</row>
    <row r="6" spans="1:30" s="52" customFormat="1" ht="22" customHeight="1" x14ac:dyDescent="0.25">
      <c r="A6" s="37" t="s">
        <v>33</v>
      </c>
      <c r="B6" s="165">
        <v>77.777777777777771</v>
      </c>
      <c r="C6" s="166">
        <v>11.111111111111111</v>
      </c>
      <c r="D6" s="167">
        <v>11.111111111111111</v>
      </c>
      <c r="E6" s="166">
        <v>22.222222222222221</v>
      </c>
      <c r="F6" s="166">
        <v>0</v>
      </c>
      <c r="G6" s="167">
        <v>11.111111111111111</v>
      </c>
      <c r="H6" s="166">
        <v>0</v>
      </c>
      <c r="I6" s="167">
        <v>100</v>
      </c>
      <c r="J6" s="166">
        <v>0</v>
      </c>
      <c r="K6" s="167">
        <v>22.222222222222221</v>
      </c>
      <c r="L6" s="167">
        <v>0</v>
      </c>
      <c r="M6" s="168">
        <v>0</v>
      </c>
      <c r="N6" s="167">
        <v>44.444444444444443</v>
      </c>
      <c r="O6" s="169">
        <v>100</v>
      </c>
      <c r="P6" s="170"/>
      <c r="Q6" s="171"/>
      <c r="R6" s="171"/>
      <c r="S6" s="171"/>
      <c r="T6" s="171"/>
      <c r="U6" s="171"/>
      <c r="V6" s="171"/>
      <c r="W6" s="171"/>
      <c r="X6" s="171"/>
      <c r="Y6" s="171"/>
      <c r="Z6" s="171"/>
      <c r="AA6" s="171"/>
      <c r="AB6" s="171"/>
      <c r="AC6" s="171"/>
      <c r="AD6" s="171"/>
    </row>
    <row r="7" spans="1:30" s="52" customFormat="1" ht="22" customHeight="1" x14ac:dyDescent="0.25">
      <c r="A7" s="53" t="s">
        <v>34</v>
      </c>
      <c r="B7" s="172">
        <v>73.134328358208961</v>
      </c>
      <c r="C7" s="173">
        <v>16.417910447761194</v>
      </c>
      <c r="D7" s="174">
        <v>26.865671641791046</v>
      </c>
      <c r="E7" s="173">
        <v>56.71641791044776</v>
      </c>
      <c r="F7" s="173">
        <v>5.9701492537313436</v>
      </c>
      <c r="G7" s="174">
        <v>7.4626865671641793</v>
      </c>
      <c r="H7" s="173">
        <v>2.9850746268656718</v>
      </c>
      <c r="I7" s="174">
        <v>56.71641791044776</v>
      </c>
      <c r="J7" s="173">
        <v>0</v>
      </c>
      <c r="K7" s="174">
        <v>53.731343283582092</v>
      </c>
      <c r="L7" s="174">
        <v>1.4925373134328359</v>
      </c>
      <c r="M7" s="175">
        <v>1.4925373134328359</v>
      </c>
      <c r="N7" s="174">
        <v>29.850746268656717</v>
      </c>
      <c r="O7" s="176">
        <v>65.671641791044777</v>
      </c>
      <c r="P7" s="170"/>
      <c r="Q7" s="171"/>
      <c r="R7" s="171"/>
      <c r="S7" s="171"/>
      <c r="T7" s="171"/>
      <c r="U7" s="171"/>
      <c r="V7" s="171"/>
      <c r="W7" s="171"/>
      <c r="X7" s="171"/>
      <c r="Y7" s="171"/>
      <c r="Z7" s="171"/>
      <c r="AA7" s="171"/>
      <c r="AB7" s="171"/>
      <c r="AC7" s="171"/>
      <c r="AD7" s="171"/>
    </row>
    <row r="8" spans="1:30" s="52" customFormat="1" ht="22" customHeight="1" x14ac:dyDescent="0.25">
      <c r="A8" s="37" t="s">
        <v>35</v>
      </c>
      <c r="B8" s="177">
        <v>82.978723404255319</v>
      </c>
      <c r="C8" s="178">
        <v>6.3829787234042552</v>
      </c>
      <c r="D8" s="179">
        <v>17.021276595744681</v>
      </c>
      <c r="E8" s="178">
        <v>14.893617021276595</v>
      </c>
      <c r="F8" s="178">
        <v>0</v>
      </c>
      <c r="G8" s="179">
        <v>6.3829787234042552</v>
      </c>
      <c r="H8" s="178">
        <v>12.76595744680851</v>
      </c>
      <c r="I8" s="179">
        <v>97.872340425531917</v>
      </c>
      <c r="J8" s="178">
        <v>0</v>
      </c>
      <c r="K8" s="179">
        <v>42.553191489361694</v>
      </c>
      <c r="L8" s="179">
        <v>0</v>
      </c>
      <c r="M8" s="180">
        <v>0</v>
      </c>
      <c r="N8" s="179">
        <v>65.957446808510639</v>
      </c>
      <c r="O8" s="181">
        <v>100</v>
      </c>
      <c r="P8" s="170"/>
      <c r="Q8" s="171"/>
      <c r="R8" s="171"/>
      <c r="S8" s="171"/>
      <c r="T8" s="171"/>
      <c r="U8" s="171"/>
      <c r="V8" s="171"/>
      <c r="W8" s="171"/>
      <c r="X8" s="171"/>
      <c r="Y8" s="171"/>
      <c r="Z8" s="171"/>
      <c r="AA8" s="171"/>
      <c r="AB8" s="171"/>
      <c r="AC8" s="171"/>
      <c r="AD8" s="171"/>
    </row>
    <row r="9" spans="1:30" s="52" customFormat="1" ht="22" customHeight="1" x14ac:dyDescent="0.25">
      <c r="A9" s="37" t="s">
        <v>36</v>
      </c>
      <c r="B9" s="177">
        <v>82.456140350877192</v>
      </c>
      <c r="C9" s="178">
        <v>8.7719298245614041</v>
      </c>
      <c r="D9" s="179">
        <v>14.035087719298247</v>
      </c>
      <c r="E9" s="178">
        <v>59.649122807017548</v>
      </c>
      <c r="F9" s="178">
        <v>1.7543859649122808</v>
      </c>
      <c r="G9" s="179">
        <v>8.7719298245614041</v>
      </c>
      <c r="H9" s="178">
        <v>8.7719298245614041</v>
      </c>
      <c r="I9" s="179">
        <v>87.719298245614027</v>
      </c>
      <c r="J9" s="178">
        <v>0</v>
      </c>
      <c r="K9" s="179">
        <v>15.789473684210527</v>
      </c>
      <c r="L9" s="179">
        <v>0</v>
      </c>
      <c r="M9" s="180">
        <v>3.5087719298245617</v>
      </c>
      <c r="N9" s="179">
        <v>68.421052631578945</v>
      </c>
      <c r="O9" s="181">
        <v>89.473684210526315</v>
      </c>
      <c r="P9" s="170"/>
      <c r="Q9" s="171"/>
      <c r="R9" s="171"/>
      <c r="S9" s="171"/>
      <c r="T9" s="171"/>
      <c r="U9" s="171"/>
      <c r="V9" s="171"/>
      <c r="W9" s="171"/>
      <c r="X9" s="171"/>
      <c r="Y9" s="171"/>
      <c r="Z9" s="171"/>
      <c r="AA9" s="171"/>
      <c r="AB9" s="171"/>
      <c r="AC9" s="171"/>
      <c r="AD9" s="171"/>
    </row>
    <row r="10" spans="1:30" s="52" customFormat="1" ht="22" customHeight="1" x14ac:dyDescent="0.25">
      <c r="A10" s="37" t="s">
        <v>37</v>
      </c>
      <c r="B10" s="177">
        <v>85.714285714285708</v>
      </c>
      <c r="C10" s="178">
        <v>19.047619047619047</v>
      </c>
      <c r="D10" s="179">
        <v>0</v>
      </c>
      <c r="E10" s="178">
        <v>23.809523809523807</v>
      </c>
      <c r="F10" s="178">
        <v>0</v>
      </c>
      <c r="G10" s="179">
        <v>14.285714285714286</v>
      </c>
      <c r="H10" s="178">
        <v>23.809523809523807</v>
      </c>
      <c r="I10" s="179">
        <v>76.19047619047619</v>
      </c>
      <c r="J10" s="178">
        <v>0</v>
      </c>
      <c r="K10" s="179">
        <v>4.7619047619047619</v>
      </c>
      <c r="L10" s="179">
        <v>0</v>
      </c>
      <c r="M10" s="180">
        <v>4.7619047619047619</v>
      </c>
      <c r="N10" s="179">
        <v>52.380952380952387</v>
      </c>
      <c r="O10" s="181">
        <v>95.238095238095227</v>
      </c>
      <c r="P10" s="170"/>
      <c r="Q10" s="171"/>
      <c r="R10" s="171"/>
      <c r="S10" s="171"/>
      <c r="T10" s="171"/>
      <c r="U10" s="171"/>
      <c r="V10" s="171"/>
      <c r="W10" s="171"/>
      <c r="X10" s="171"/>
      <c r="Y10" s="171"/>
      <c r="Z10" s="171"/>
      <c r="AA10" s="171"/>
      <c r="AB10" s="171"/>
      <c r="AC10" s="171"/>
      <c r="AD10" s="171"/>
    </row>
    <row r="11" spans="1:30" s="52" customFormat="1" ht="22" customHeight="1" x14ac:dyDescent="0.25">
      <c r="A11" s="37" t="s">
        <v>38</v>
      </c>
      <c r="B11" s="177">
        <v>75</v>
      </c>
      <c r="C11" s="178">
        <v>7.1428571428571432</v>
      </c>
      <c r="D11" s="179">
        <v>35.714285714285715</v>
      </c>
      <c r="E11" s="178">
        <v>21.428571428571427</v>
      </c>
      <c r="F11" s="178">
        <v>7.1428571428571432</v>
      </c>
      <c r="G11" s="179">
        <v>3.5714285714285716</v>
      </c>
      <c r="H11" s="178">
        <v>0</v>
      </c>
      <c r="I11" s="179">
        <v>57.142857142857146</v>
      </c>
      <c r="J11" s="178">
        <v>0</v>
      </c>
      <c r="K11" s="179">
        <v>17.857142857142858</v>
      </c>
      <c r="L11" s="179">
        <v>7.1428571428571432</v>
      </c>
      <c r="M11" s="180">
        <v>3.5714285714285716</v>
      </c>
      <c r="N11" s="179">
        <v>57.142857142857146</v>
      </c>
      <c r="O11" s="181">
        <v>96.428571428571431</v>
      </c>
      <c r="P11" s="170"/>
      <c r="Q11" s="171"/>
      <c r="R11" s="171"/>
      <c r="S11" s="171"/>
      <c r="T11" s="171"/>
      <c r="U11" s="171"/>
      <c r="V11" s="171"/>
      <c r="W11" s="171"/>
      <c r="X11" s="171"/>
      <c r="Y11" s="171"/>
      <c r="Z11" s="171"/>
      <c r="AA11" s="171"/>
      <c r="AB11" s="171"/>
      <c r="AC11" s="171"/>
      <c r="AD11" s="171"/>
    </row>
    <row r="12" spans="1:30" s="52" customFormat="1" ht="22" customHeight="1" x14ac:dyDescent="0.25">
      <c r="A12" s="37" t="s">
        <v>39</v>
      </c>
      <c r="B12" s="177">
        <v>57.894736842105267</v>
      </c>
      <c r="C12" s="178">
        <v>15.789473684210527</v>
      </c>
      <c r="D12" s="179">
        <v>15.789473684210527</v>
      </c>
      <c r="E12" s="178">
        <v>5.2631578947368416</v>
      </c>
      <c r="F12" s="178">
        <v>0</v>
      </c>
      <c r="G12" s="179">
        <v>42.105263157894733</v>
      </c>
      <c r="H12" s="178">
        <v>10.526315789473683</v>
      </c>
      <c r="I12" s="179">
        <v>89.473684210526315</v>
      </c>
      <c r="J12" s="178">
        <v>0</v>
      </c>
      <c r="K12" s="179">
        <v>0</v>
      </c>
      <c r="L12" s="179">
        <v>0</v>
      </c>
      <c r="M12" s="180">
        <v>0</v>
      </c>
      <c r="N12" s="179">
        <v>21.052631578947366</v>
      </c>
      <c r="O12" s="181">
        <v>89.473684210526315</v>
      </c>
      <c r="P12" s="170"/>
      <c r="Q12" s="171"/>
      <c r="R12" s="171"/>
      <c r="S12" s="171"/>
      <c r="T12" s="171"/>
      <c r="U12" s="171"/>
      <c r="V12" s="171"/>
      <c r="W12" s="171"/>
      <c r="X12" s="171"/>
      <c r="Y12" s="171"/>
      <c r="Z12" s="171"/>
      <c r="AA12" s="171"/>
      <c r="AB12" s="171"/>
      <c r="AC12" s="171"/>
      <c r="AD12" s="171"/>
    </row>
    <row r="13" spans="1:30" s="52" customFormat="1" ht="22" customHeight="1" x14ac:dyDescent="0.25">
      <c r="A13" s="37" t="s">
        <v>40</v>
      </c>
      <c r="B13" s="177">
        <v>88.888888888888886</v>
      </c>
      <c r="C13" s="178">
        <v>0</v>
      </c>
      <c r="D13" s="179">
        <v>38.888888888888886</v>
      </c>
      <c r="E13" s="178">
        <v>11.111111111111111</v>
      </c>
      <c r="F13" s="178">
        <v>27.777777777777779</v>
      </c>
      <c r="G13" s="179">
        <v>11.111111111111111</v>
      </c>
      <c r="H13" s="178">
        <v>5.5555555555555554</v>
      </c>
      <c r="I13" s="179">
        <v>88.888888888888886</v>
      </c>
      <c r="J13" s="178">
        <v>0</v>
      </c>
      <c r="K13" s="179">
        <v>50</v>
      </c>
      <c r="L13" s="179">
        <v>0</v>
      </c>
      <c r="M13" s="180">
        <v>0</v>
      </c>
      <c r="N13" s="179">
        <v>77.777777777777771</v>
      </c>
      <c r="O13" s="181">
        <v>100</v>
      </c>
      <c r="P13" s="170"/>
      <c r="Q13" s="171"/>
      <c r="R13" s="171"/>
      <c r="S13" s="171"/>
      <c r="T13" s="171"/>
      <c r="U13" s="171"/>
      <c r="V13" s="171"/>
      <c r="W13" s="171"/>
      <c r="X13" s="171"/>
      <c r="Y13" s="171"/>
      <c r="Z13" s="171"/>
      <c r="AA13" s="171"/>
      <c r="AB13" s="171"/>
      <c r="AC13" s="171"/>
      <c r="AD13" s="171"/>
    </row>
    <row r="14" spans="1:30" s="52" customFormat="1" ht="22" customHeight="1" x14ac:dyDescent="0.25">
      <c r="A14" s="37" t="s">
        <v>41</v>
      </c>
      <c r="B14" s="177">
        <v>75</v>
      </c>
      <c r="C14" s="178">
        <v>7.5</v>
      </c>
      <c r="D14" s="179">
        <v>25</v>
      </c>
      <c r="E14" s="178">
        <v>30</v>
      </c>
      <c r="F14" s="178">
        <v>0</v>
      </c>
      <c r="G14" s="179">
        <v>15</v>
      </c>
      <c r="H14" s="178">
        <v>10</v>
      </c>
      <c r="I14" s="179">
        <v>82.5</v>
      </c>
      <c r="J14" s="178">
        <v>0</v>
      </c>
      <c r="K14" s="179">
        <v>55</v>
      </c>
      <c r="L14" s="179">
        <v>0</v>
      </c>
      <c r="M14" s="180">
        <v>0</v>
      </c>
      <c r="N14" s="179">
        <v>50</v>
      </c>
      <c r="O14" s="181">
        <v>87.5</v>
      </c>
      <c r="P14" s="170"/>
      <c r="Q14" s="171"/>
      <c r="R14" s="171"/>
      <c r="S14" s="171"/>
      <c r="T14" s="171"/>
      <c r="U14" s="171"/>
      <c r="V14" s="171"/>
      <c r="W14" s="171"/>
      <c r="X14" s="171"/>
      <c r="Y14" s="171"/>
      <c r="Z14" s="171"/>
      <c r="AA14" s="171"/>
      <c r="AB14" s="171"/>
      <c r="AC14" s="171"/>
      <c r="AD14" s="171"/>
    </row>
    <row r="15" spans="1:30" s="52" customFormat="1" ht="22" customHeight="1" x14ac:dyDescent="0.25">
      <c r="A15" s="37" t="s">
        <v>42</v>
      </c>
      <c r="B15" s="177">
        <v>45.360824742268044</v>
      </c>
      <c r="C15" s="178">
        <v>11.340206185567011</v>
      </c>
      <c r="D15" s="179">
        <v>48.453608247422679</v>
      </c>
      <c r="E15" s="178">
        <v>19.587628865979383</v>
      </c>
      <c r="F15" s="178">
        <v>1.0309278350515465</v>
      </c>
      <c r="G15" s="179">
        <v>11.340206185567011</v>
      </c>
      <c r="H15" s="178">
        <v>7.2164948453608249</v>
      </c>
      <c r="I15" s="179">
        <v>68.041237113402062</v>
      </c>
      <c r="J15" s="178">
        <v>1.0309278350515465</v>
      </c>
      <c r="K15" s="179">
        <v>30.927835051546388</v>
      </c>
      <c r="L15" s="179">
        <v>11.340206185567011</v>
      </c>
      <c r="M15" s="180">
        <v>3.0927835051546388</v>
      </c>
      <c r="N15" s="179">
        <v>26.804123711340207</v>
      </c>
      <c r="O15" s="181">
        <v>80.412371134020617</v>
      </c>
      <c r="P15" s="170"/>
      <c r="Q15" s="171"/>
      <c r="R15" s="171"/>
      <c r="S15" s="171"/>
      <c r="T15" s="171"/>
      <c r="U15" s="171"/>
      <c r="V15" s="171"/>
      <c r="W15" s="171"/>
      <c r="X15" s="171"/>
      <c r="Y15" s="171"/>
      <c r="Z15" s="171"/>
      <c r="AA15" s="171"/>
      <c r="AB15" s="171"/>
      <c r="AC15" s="171"/>
      <c r="AD15" s="171"/>
    </row>
    <row r="16" spans="1:30" s="52" customFormat="1" ht="22" customHeight="1" x14ac:dyDescent="0.25">
      <c r="A16" s="37" t="s">
        <v>43</v>
      </c>
      <c r="B16" s="177">
        <v>75</v>
      </c>
      <c r="C16" s="178">
        <v>25</v>
      </c>
      <c r="D16" s="179">
        <v>62.5</v>
      </c>
      <c r="E16" s="178">
        <v>18.75</v>
      </c>
      <c r="F16" s="178">
        <v>0</v>
      </c>
      <c r="G16" s="179">
        <v>12.5</v>
      </c>
      <c r="H16" s="178">
        <v>6.25</v>
      </c>
      <c r="I16" s="179">
        <v>37.5</v>
      </c>
      <c r="J16" s="178">
        <v>0</v>
      </c>
      <c r="K16" s="179">
        <v>50</v>
      </c>
      <c r="L16" s="179">
        <v>0</v>
      </c>
      <c r="M16" s="180">
        <v>12.5</v>
      </c>
      <c r="N16" s="179">
        <v>56.25</v>
      </c>
      <c r="O16" s="181">
        <v>68.75</v>
      </c>
      <c r="P16" s="170"/>
      <c r="Q16" s="171"/>
      <c r="R16" s="171"/>
      <c r="S16" s="171"/>
      <c r="T16" s="171"/>
      <c r="U16" s="171"/>
      <c r="V16" s="171"/>
      <c r="W16" s="171"/>
      <c r="X16" s="171"/>
      <c r="Y16" s="171"/>
      <c r="Z16" s="171"/>
      <c r="AA16" s="171"/>
      <c r="AB16" s="171"/>
      <c r="AC16" s="171"/>
      <c r="AD16" s="171"/>
    </row>
    <row r="17" spans="1:30" s="52" customFormat="1" ht="22" customHeight="1" x14ac:dyDescent="0.25">
      <c r="A17" s="37" t="s">
        <v>44</v>
      </c>
      <c r="B17" s="177">
        <v>77.777777777777771</v>
      </c>
      <c r="C17" s="178">
        <v>4.4444444444444446</v>
      </c>
      <c r="D17" s="179">
        <v>26.666666666666664</v>
      </c>
      <c r="E17" s="178">
        <v>40</v>
      </c>
      <c r="F17" s="178">
        <v>2.2222222222222223</v>
      </c>
      <c r="G17" s="179">
        <v>11.111111111111111</v>
      </c>
      <c r="H17" s="178">
        <v>2.2222222222222223</v>
      </c>
      <c r="I17" s="179">
        <v>93.333333333333343</v>
      </c>
      <c r="J17" s="178">
        <v>2.2222222222222223</v>
      </c>
      <c r="K17" s="179">
        <v>13.333333333333332</v>
      </c>
      <c r="L17" s="179">
        <v>2.2222222222222223</v>
      </c>
      <c r="M17" s="180">
        <v>0</v>
      </c>
      <c r="N17" s="179">
        <v>28.888888888888886</v>
      </c>
      <c r="O17" s="181">
        <v>95.555555555555543</v>
      </c>
      <c r="P17" s="170"/>
      <c r="Q17" s="171"/>
      <c r="R17" s="171"/>
      <c r="S17" s="171"/>
      <c r="T17" s="171"/>
      <c r="U17" s="171"/>
      <c r="V17" s="171"/>
      <c r="W17" s="171"/>
      <c r="X17" s="171"/>
      <c r="Y17" s="171"/>
      <c r="Z17" s="171"/>
      <c r="AA17" s="171"/>
      <c r="AB17" s="171"/>
      <c r="AC17" s="171"/>
      <c r="AD17" s="171"/>
    </row>
    <row r="18" spans="1:30" s="52" customFormat="1" ht="22" customHeight="1" x14ac:dyDescent="0.25">
      <c r="A18" s="37" t="s">
        <v>45</v>
      </c>
      <c r="B18" s="177">
        <v>84.615384615384613</v>
      </c>
      <c r="C18" s="178">
        <v>0</v>
      </c>
      <c r="D18" s="179">
        <v>30.76923076923077</v>
      </c>
      <c r="E18" s="178">
        <v>26.923076923076923</v>
      </c>
      <c r="F18" s="178">
        <v>0</v>
      </c>
      <c r="G18" s="179">
        <v>7.6923076923076925</v>
      </c>
      <c r="H18" s="178">
        <v>3.8461538461538463</v>
      </c>
      <c r="I18" s="179">
        <v>76.92307692307692</v>
      </c>
      <c r="J18" s="178">
        <v>0</v>
      </c>
      <c r="K18" s="179">
        <v>11.538461538461538</v>
      </c>
      <c r="L18" s="179">
        <v>0</v>
      </c>
      <c r="M18" s="180">
        <v>0</v>
      </c>
      <c r="N18" s="179">
        <v>80.769230769230774</v>
      </c>
      <c r="O18" s="181">
        <v>96.153846153846146</v>
      </c>
      <c r="P18" s="170"/>
      <c r="Q18" s="171"/>
      <c r="R18" s="171"/>
      <c r="S18" s="171"/>
      <c r="T18" s="171"/>
      <c r="U18" s="171"/>
      <c r="V18" s="171"/>
      <c r="W18" s="171"/>
      <c r="X18" s="171"/>
      <c r="Y18" s="171"/>
      <c r="Z18" s="171"/>
      <c r="AA18" s="171"/>
      <c r="AB18" s="171"/>
      <c r="AC18" s="171"/>
      <c r="AD18" s="171"/>
    </row>
    <row r="19" spans="1:30" s="52" customFormat="1" ht="22" customHeight="1" x14ac:dyDescent="0.25">
      <c r="A19" s="37" t="s">
        <v>46</v>
      </c>
      <c r="B19" s="177">
        <v>50</v>
      </c>
      <c r="C19" s="178">
        <v>0</v>
      </c>
      <c r="D19" s="179">
        <v>50</v>
      </c>
      <c r="E19" s="178">
        <v>50</v>
      </c>
      <c r="F19" s="178">
        <v>0</v>
      </c>
      <c r="G19" s="179">
        <v>0</v>
      </c>
      <c r="H19" s="178">
        <v>0</v>
      </c>
      <c r="I19" s="179">
        <v>100</v>
      </c>
      <c r="J19" s="178">
        <v>0</v>
      </c>
      <c r="K19" s="179">
        <v>0</v>
      </c>
      <c r="L19" s="179">
        <v>0</v>
      </c>
      <c r="M19" s="180">
        <v>0</v>
      </c>
      <c r="N19" s="179">
        <v>100</v>
      </c>
      <c r="O19" s="181">
        <v>100</v>
      </c>
      <c r="P19" s="170"/>
      <c r="Q19" s="171"/>
      <c r="R19" s="171"/>
      <c r="S19" s="171"/>
      <c r="T19" s="171"/>
      <c r="U19" s="171"/>
      <c r="V19" s="171"/>
      <c r="W19" s="171"/>
      <c r="X19" s="171"/>
      <c r="Y19" s="171"/>
      <c r="Z19" s="171"/>
      <c r="AA19" s="171"/>
      <c r="AB19" s="171"/>
      <c r="AC19" s="171"/>
      <c r="AD19" s="171"/>
    </row>
    <row r="20" spans="1:30" s="52" customFormat="1" ht="22" customHeight="1" x14ac:dyDescent="0.25">
      <c r="A20" s="37" t="s">
        <v>47</v>
      </c>
      <c r="B20" s="177">
        <v>81.481481481481481</v>
      </c>
      <c r="C20" s="178">
        <v>18.518518518518519</v>
      </c>
      <c r="D20" s="179">
        <v>33.333333333333336</v>
      </c>
      <c r="E20" s="178">
        <v>18.518518518518519</v>
      </c>
      <c r="F20" s="178">
        <v>11.111111111111111</v>
      </c>
      <c r="G20" s="179">
        <v>3.7037037037037037</v>
      </c>
      <c r="H20" s="178">
        <v>3.7037037037037037</v>
      </c>
      <c r="I20" s="179">
        <v>70.370370370370381</v>
      </c>
      <c r="J20" s="178">
        <v>0</v>
      </c>
      <c r="K20" s="179">
        <v>18.518518518518519</v>
      </c>
      <c r="L20" s="179">
        <v>0</v>
      </c>
      <c r="M20" s="180">
        <v>0</v>
      </c>
      <c r="N20" s="179">
        <v>51.851851851851855</v>
      </c>
      <c r="O20" s="181">
        <v>85.185185185185176</v>
      </c>
      <c r="P20" s="170"/>
      <c r="Q20" s="171"/>
      <c r="R20" s="171"/>
      <c r="S20" s="171"/>
      <c r="T20" s="171"/>
      <c r="U20" s="171"/>
      <c r="V20" s="171"/>
      <c r="W20" s="171"/>
      <c r="X20" s="171"/>
      <c r="Y20" s="171"/>
      <c r="Z20" s="171"/>
      <c r="AA20" s="171"/>
      <c r="AB20" s="171"/>
      <c r="AC20" s="171"/>
      <c r="AD20" s="171"/>
    </row>
    <row r="21" spans="1:30" s="52" customFormat="1" ht="22" customHeight="1" thickBot="1" x14ac:dyDescent="0.3">
      <c r="A21" s="79" t="s">
        <v>48</v>
      </c>
      <c r="B21" s="182">
        <v>75.862068965517238</v>
      </c>
      <c r="C21" s="183">
        <v>17.241379310344829</v>
      </c>
      <c r="D21" s="184">
        <v>3.4482758620689657</v>
      </c>
      <c r="E21" s="183">
        <v>17.241379310344829</v>
      </c>
      <c r="F21" s="183">
        <v>10.344827586206897</v>
      </c>
      <c r="G21" s="184">
        <v>13.793103448275863</v>
      </c>
      <c r="H21" s="183">
        <v>0</v>
      </c>
      <c r="I21" s="184">
        <v>75.862068965517238</v>
      </c>
      <c r="J21" s="183">
        <v>3.4482758620689657</v>
      </c>
      <c r="K21" s="184">
        <v>41.379310344827587</v>
      </c>
      <c r="L21" s="184">
        <v>3.4482758620689657</v>
      </c>
      <c r="M21" s="185">
        <v>0</v>
      </c>
      <c r="N21" s="184">
        <v>44.827586206896548</v>
      </c>
      <c r="O21" s="186">
        <v>100</v>
      </c>
      <c r="P21" s="170"/>
      <c r="Q21" s="171"/>
      <c r="R21" s="171"/>
      <c r="S21" s="171"/>
      <c r="T21" s="171"/>
      <c r="U21" s="171"/>
      <c r="V21" s="171"/>
      <c r="W21" s="171"/>
      <c r="X21" s="171"/>
      <c r="Y21" s="171"/>
      <c r="Z21" s="171"/>
      <c r="AA21" s="171"/>
      <c r="AB21" s="171"/>
      <c r="AC21" s="171"/>
      <c r="AD21" s="171"/>
    </row>
    <row r="22" spans="1:30" s="52" customFormat="1" ht="22" customHeight="1" thickBot="1" x14ac:dyDescent="0.3">
      <c r="A22" s="89" t="s">
        <v>49</v>
      </c>
      <c r="B22" s="187">
        <v>72.262773722627742</v>
      </c>
      <c r="C22" s="188">
        <v>10.766423357664234</v>
      </c>
      <c r="D22" s="189">
        <v>27.919708029197082</v>
      </c>
      <c r="E22" s="188">
        <v>30.109489051094894</v>
      </c>
      <c r="F22" s="190">
        <v>3.6496350364963503</v>
      </c>
      <c r="G22" s="188">
        <v>10.766423357664234</v>
      </c>
      <c r="H22" s="190">
        <v>6.5693430656934311</v>
      </c>
      <c r="I22" s="188">
        <v>76.277372262773724</v>
      </c>
      <c r="J22" s="191">
        <v>0.54744525547445255</v>
      </c>
      <c r="K22" s="188">
        <v>30.65693430656934</v>
      </c>
      <c r="L22" s="191">
        <v>2.9197080291970803</v>
      </c>
      <c r="M22" s="188">
        <v>1.8248175182481752</v>
      </c>
      <c r="N22" s="190">
        <v>46.897810218978101</v>
      </c>
      <c r="O22" s="192">
        <v>87.408759124087595</v>
      </c>
      <c r="P22" s="170"/>
      <c r="Q22" s="171"/>
      <c r="R22" s="193"/>
      <c r="S22" s="194"/>
      <c r="T22" s="194"/>
      <c r="U22" s="194"/>
      <c r="V22" s="194"/>
      <c r="W22" s="194"/>
      <c r="X22" s="171"/>
      <c r="Y22" s="171"/>
      <c r="Z22" s="171"/>
      <c r="AA22" s="171"/>
      <c r="AB22" s="171"/>
      <c r="AC22" s="171"/>
      <c r="AD22" s="171"/>
    </row>
    <row r="23" spans="1:30" x14ac:dyDescent="0.3">
      <c r="A23" s="158"/>
    </row>
  </sheetData>
  <mergeCells count="5">
    <mergeCell ref="A1:O1"/>
    <mergeCell ref="B4:O4"/>
    <mergeCell ref="A3:O3"/>
    <mergeCell ref="A2:O2"/>
    <mergeCell ref="A4:A5"/>
  </mergeCells>
  <phoneticPr fontId="2" type="noConversion"/>
  <printOptions horizontalCentered="1" verticalCentered="1"/>
  <pageMargins left="0.35" right="0.35" top="0.75" bottom="0.56999999999999995" header="0.12" footer="0.13"/>
  <pageSetup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9"/>
  <sheetViews>
    <sheetView tabSelected="1" topLeftCell="A12" zoomScaleNormal="100" workbookViewId="0">
      <selection activeCell="A28" sqref="A28"/>
    </sheetView>
  </sheetViews>
  <sheetFormatPr defaultColWidth="9.1796875" defaultRowHeight="13" x14ac:dyDescent="0.3"/>
  <cols>
    <col min="1" max="1" width="19.453125" style="30" customWidth="1"/>
    <col min="2" max="2" width="7.26953125" style="30" customWidth="1"/>
    <col min="3" max="3" width="6.453125" style="30" customWidth="1"/>
    <col min="4" max="4" width="6.26953125" style="30" customWidth="1"/>
    <col min="5" max="5" width="7.1796875" style="30" customWidth="1"/>
    <col min="6" max="6" width="7.26953125" style="30" customWidth="1"/>
    <col min="7" max="7" width="6.453125" style="30" customWidth="1"/>
    <col min="8" max="8" width="6.7265625" style="30" customWidth="1"/>
    <col min="9" max="9" width="6.81640625" style="30" customWidth="1"/>
    <col min="10" max="10" width="6.453125" style="30" customWidth="1"/>
    <col min="11" max="11" width="7.7265625" style="30" customWidth="1"/>
    <col min="12" max="12" width="7.1796875" style="30" customWidth="1"/>
    <col min="13" max="13" width="6.7265625" style="30" customWidth="1"/>
    <col min="14" max="14" width="6" style="30" customWidth="1"/>
    <col min="15" max="15" width="6.7265625" style="30" customWidth="1"/>
    <col min="16" max="16" width="6" style="36" customWidth="1"/>
    <col min="17" max="17" width="6.453125" style="30" customWidth="1"/>
    <col min="18" max="18" width="7.26953125" style="30" customWidth="1"/>
    <col min="19" max="16384" width="9.1796875" style="30"/>
  </cols>
  <sheetData>
    <row r="1" spans="1:19" s="29" customFormat="1" ht="20.149999999999999" customHeight="1" x14ac:dyDescent="0.25">
      <c r="A1" s="268" t="s">
        <v>0</v>
      </c>
      <c r="B1" s="269"/>
      <c r="C1" s="269"/>
      <c r="D1" s="269"/>
      <c r="E1" s="269"/>
      <c r="F1" s="269"/>
      <c r="G1" s="269"/>
      <c r="H1" s="269"/>
      <c r="I1" s="269"/>
      <c r="J1" s="269"/>
      <c r="K1" s="269"/>
      <c r="L1" s="269"/>
      <c r="M1" s="269"/>
      <c r="N1" s="269"/>
      <c r="O1" s="269"/>
      <c r="P1" s="269"/>
      <c r="Q1" s="269"/>
      <c r="R1" s="270"/>
      <c r="S1" s="244"/>
    </row>
    <row r="2" spans="1:19" s="29" customFormat="1" ht="20.149999999999999" customHeight="1" x14ac:dyDescent="0.25">
      <c r="A2" s="271" t="str">
        <f>'1 Adult Part'!A2:R2</f>
        <v>FY21 QUARTER ENDING SEPTEMBER 30, 2020</v>
      </c>
      <c r="B2" s="272"/>
      <c r="C2" s="272"/>
      <c r="D2" s="272"/>
      <c r="E2" s="272"/>
      <c r="F2" s="272"/>
      <c r="G2" s="272"/>
      <c r="H2" s="272"/>
      <c r="I2" s="272"/>
      <c r="J2" s="272"/>
      <c r="K2" s="272"/>
      <c r="L2" s="272"/>
      <c r="M2" s="272"/>
      <c r="N2" s="272"/>
      <c r="O2" s="272"/>
      <c r="P2" s="272"/>
      <c r="Q2" s="272"/>
      <c r="R2" s="273"/>
      <c r="S2" s="244"/>
    </row>
    <row r="3" spans="1:19" s="29" customFormat="1" ht="20.149999999999999" customHeight="1" thickBot="1" x14ac:dyDescent="0.3">
      <c r="A3" s="274" t="s">
        <v>79</v>
      </c>
      <c r="B3" s="275"/>
      <c r="C3" s="275"/>
      <c r="D3" s="275"/>
      <c r="E3" s="275"/>
      <c r="F3" s="275"/>
      <c r="G3" s="275"/>
      <c r="H3" s="275"/>
      <c r="I3" s="275"/>
      <c r="J3" s="275"/>
      <c r="K3" s="275"/>
      <c r="L3" s="275"/>
      <c r="M3" s="275"/>
      <c r="N3" s="275"/>
      <c r="O3" s="275"/>
      <c r="P3" s="275"/>
      <c r="Q3" s="275"/>
      <c r="R3" s="276"/>
      <c r="S3" s="244"/>
    </row>
    <row r="4" spans="1:19" s="29" customFormat="1" ht="12.75" customHeight="1" x14ac:dyDescent="0.25">
      <c r="A4" s="283" t="s">
        <v>63</v>
      </c>
      <c r="B4" s="277" t="s">
        <v>14</v>
      </c>
      <c r="C4" s="278"/>
      <c r="D4" s="279"/>
      <c r="E4" s="277" t="s">
        <v>15</v>
      </c>
      <c r="F4" s="278"/>
      <c r="G4" s="279"/>
      <c r="H4" s="277" t="s">
        <v>16</v>
      </c>
      <c r="I4" s="278"/>
      <c r="J4" s="278"/>
      <c r="K4" s="278"/>
      <c r="L4" s="278"/>
      <c r="M4" s="279"/>
      <c r="N4" s="277" t="s">
        <v>17</v>
      </c>
      <c r="O4" s="278"/>
      <c r="P4" s="278"/>
      <c r="Q4" s="278"/>
      <c r="R4" s="279"/>
      <c r="S4" s="244"/>
    </row>
    <row r="5" spans="1:19" ht="12.75" customHeight="1" x14ac:dyDescent="0.3">
      <c r="A5" s="284"/>
      <c r="B5" s="280" t="s">
        <v>18</v>
      </c>
      <c r="C5" s="281"/>
      <c r="D5" s="282"/>
      <c r="E5" s="280" t="s">
        <v>19</v>
      </c>
      <c r="F5" s="281"/>
      <c r="G5" s="282"/>
      <c r="H5" s="280" t="s">
        <v>19</v>
      </c>
      <c r="I5" s="281"/>
      <c r="J5" s="281"/>
      <c r="K5" s="281"/>
      <c r="L5" s="281"/>
      <c r="M5" s="282"/>
      <c r="N5" s="280" t="s">
        <v>20</v>
      </c>
      <c r="O5" s="281"/>
      <c r="P5" s="281"/>
      <c r="Q5" s="281"/>
      <c r="R5" s="282"/>
    </row>
    <row r="6" spans="1:19" ht="50.25" customHeight="1" thickBot="1" x14ac:dyDescent="0.35">
      <c r="A6" s="285"/>
      <c r="B6" s="31" t="s">
        <v>21</v>
      </c>
      <c r="C6" s="32" t="s">
        <v>22</v>
      </c>
      <c r="D6" s="33" t="s">
        <v>23</v>
      </c>
      <c r="E6" s="34" t="s">
        <v>21</v>
      </c>
      <c r="F6" s="35" t="s">
        <v>22</v>
      </c>
      <c r="G6" s="33" t="s">
        <v>23</v>
      </c>
      <c r="H6" s="34" t="s">
        <v>24</v>
      </c>
      <c r="I6" s="35" t="s">
        <v>25</v>
      </c>
      <c r="J6" s="35" t="s">
        <v>23</v>
      </c>
      <c r="K6" s="35" t="s">
        <v>26</v>
      </c>
      <c r="L6" s="35" t="s">
        <v>27</v>
      </c>
      <c r="M6" s="33" t="s">
        <v>23</v>
      </c>
      <c r="N6" s="32" t="s">
        <v>28</v>
      </c>
      <c r="O6" s="35" t="s">
        <v>29</v>
      </c>
      <c r="P6" s="32" t="s">
        <v>30</v>
      </c>
      <c r="Q6" s="32" t="s">
        <v>31</v>
      </c>
      <c r="R6" s="33" t="s">
        <v>32</v>
      </c>
      <c r="S6" s="36"/>
    </row>
    <row r="7" spans="1:19" s="52" customFormat="1" ht="20.149999999999999" customHeight="1" x14ac:dyDescent="0.25">
      <c r="A7" s="37" t="s">
        <v>33</v>
      </c>
      <c r="B7" s="38">
        <v>50</v>
      </c>
      <c r="C7" s="39">
        <v>16</v>
      </c>
      <c r="D7" s="196">
        <f>C7/B7</f>
        <v>0.32</v>
      </c>
      <c r="E7" s="41">
        <v>39</v>
      </c>
      <c r="F7" s="42">
        <v>8</v>
      </c>
      <c r="G7" s="40">
        <f t="shared" ref="G7:G23" si="0">(F7/E7)</f>
        <v>0.20512820512820512</v>
      </c>
      <c r="H7" s="43">
        <v>29</v>
      </c>
      <c r="I7" s="39">
        <v>8</v>
      </c>
      <c r="J7" s="44">
        <f t="shared" ref="J7:J23" si="1">(I7/H7)</f>
        <v>0.27586206896551724</v>
      </c>
      <c r="K7" s="231">
        <v>31</v>
      </c>
      <c r="L7" s="45">
        <v>16</v>
      </c>
      <c r="M7" s="46">
        <f>+L7/K7</f>
        <v>0.5161290322580645</v>
      </c>
      <c r="N7" s="47">
        <v>0</v>
      </c>
      <c r="O7" s="48">
        <v>0</v>
      </c>
      <c r="P7" s="45">
        <v>13</v>
      </c>
      <c r="Q7" s="49">
        <v>0</v>
      </c>
      <c r="R7" s="50">
        <v>3</v>
      </c>
      <c r="S7" s="51"/>
    </row>
    <row r="8" spans="1:19" s="52" customFormat="1" ht="20.149999999999999" customHeight="1" x14ac:dyDescent="0.25">
      <c r="A8" s="53" t="s">
        <v>34</v>
      </c>
      <c r="B8" s="54">
        <v>238</v>
      </c>
      <c r="C8" s="55">
        <v>53</v>
      </c>
      <c r="D8" s="129">
        <f t="shared" ref="D8:D23" si="2">C8/B8</f>
        <v>0.22268907563025211</v>
      </c>
      <c r="E8" s="57">
        <v>132</v>
      </c>
      <c r="F8" s="58">
        <v>6</v>
      </c>
      <c r="G8" s="56">
        <f t="shared" si="0"/>
        <v>4.5454545454545456E-2</v>
      </c>
      <c r="H8" s="43">
        <v>57</v>
      </c>
      <c r="I8" s="55">
        <v>6</v>
      </c>
      <c r="J8" s="59">
        <f t="shared" si="1"/>
        <v>0.10526315789473684</v>
      </c>
      <c r="K8" s="58">
        <v>102</v>
      </c>
      <c r="L8" s="60">
        <v>46</v>
      </c>
      <c r="M8" s="61">
        <f>+L8/K8</f>
        <v>0.45098039215686275</v>
      </c>
      <c r="N8" s="62">
        <v>0</v>
      </c>
      <c r="O8" s="63">
        <v>0</v>
      </c>
      <c r="P8" s="60">
        <v>46</v>
      </c>
      <c r="Q8" s="64">
        <v>0</v>
      </c>
      <c r="R8" s="65">
        <v>0</v>
      </c>
      <c r="S8" s="51"/>
    </row>
    <row r="9" spans="1:19" s="52" customFormat="1" ht="20.149999999999999" customHeight="1" x14ac:dyDescent="0.25">
      <c r="A9" s="37" t="s">
        <v>35</v>
      </c>
      <c r="B9" s="54">
        <v>310</v>
      </c>
      <c r="C9" s="66">
        <v>164</v>
      </c>
      <c r="D9" s="67">
        <f t="shared" si="2"/>
        <v>0.52903225806451615</v>
      </c>
      <c r="E9" s="57">
        <v>105</v>
      </c>
      <c r="F9" s="58">
        <v>14</v>
      </c>
      <c r="G9" s="56">
        <f t="shared" si="0"/>
        <v>0.13333333333333333</v>
      </c>
      <c r="H9" s="43">
        <v>33</v>
      </c>
      <c r="I9" s="66">
        <v>18</v>
      </c>
      <c r="J9" s="59">
        <f t="shared" si="1"/>
        <v>0.54545454545454541</v>
      </c>
      <c r="K9" s="58">
        <v>45</v>
      </c>
      <c r="L9" s="60">
        <v>133</v>
      </c>
      <c r="M9" s="61">
        <f t="shared" ref="M9:M20" si="3">+L9/K9</f>
        <v>2.9555555555555557</v>
      </c>
      <c r="N9" s="68">
        <v>20</v>
      </c>
      <c r="O9" s="69">
        <v>3</v>
      </c>
      <c r="P9" s="70">
        <v>114</v>
      </c>
      <c r="Q9" s="71">
        <v>0</v>
      </c>
      <c r="R9" s="72">
        <v>0</v>
      </c>
      <c r="S9" s="51"/>
    </row>
    <row r="10" spans="1:19" s="52" customFormat="1" ht="20.149999999999999" customHeight="1" x14ac:dyDescent="0.25">
      <c r="A10" s="37" t="s">
        <v>36</v>
      </c>
      <c r="B10" s="73">
        <v>167</v>
      </c>
      <c r="C10" s="66">
        <v>111</v>
      </c>
      <c r="D10" s="67">
        <f t="shared" si="2"/>
        <v>0.66467065868263475</v>
      </c>
      <c r="E10" s="74">
        <v>75</v>
      </c>
      <c r="F10" s="58">
        <v>26</v>
      </c>
      <c r="G10" s="56">
        <f t="shared" si="0"/>
        <v>0.34666666666666668</v>
      </c>
      <c r="H10" s="75">
        <v>16</v>
      </c>
      <c r="I10" s="66">
        <v>13</v>
      </c>
      <c r="J10" s="59">
        <f>IF(H10&gt;0,I10/H10,0)</f>
        <v>0.8125</v>
      </c>
      <c r="K10" s="58">
        <v>22</v>
      </c>
      <c r="L10" s="60">
        <v>58</v>
      </c>
      <c r="M10" s="61">
        <f t="shared" si="3"/>
        <v>2.6363636363636362</v>
      </c>
      <c r="N10" s="68">
        <v>6</v>
      </c>
      <c r="O10" s="69">
        <v>31</v>
      </c>
      <c r="P10" s="70">
        <v>29</v>
      </c>
      <c r="Q10" s="71">
        <v>0</v>
      </c>
      <c r="R10" s="72">
        <v>1</v>
      </c>
      <c r="S10" s="51"/>
    </row>
    <row r="11" spans="1:19" s="52" customFormat="1" ht="20.149999999999999" customHeight="1" x14ac:dyDescent="0.25">
      <c r="A11" s="37" t="s">
        <v>37</v>
      </c>
      <c r="B11" s="54">
        <v>109</v>
      </c>
      <c r="C11" s="66">
        <v>58</v>
      </c>
      <c r="D11" s="67">
        <f t="shared" si="2"/>
        <v>0.5321100917431193</v>
      </c>
      <c r="E11" s="76">
        <v>62</v>
      </c>
      <c r="F11" s="58">
        <v>18</v>
      </c>
      <c r="G11" s="56">
        <f t="shared" si="0"/>
        <v>0.29032258064516131</v>
      </c>
      <c r="H11" s="43">
        <v>44</v>
      </c>
      <c r="I11" s="66">
        <v>9</v>
      </c>
      <c r="J11" s="59">
        <f t="shared" si="1"/>
        <v>0.20454545454545456</v>
      </c>
      <c r="K11" s="58">
        <v>61</v>
      </c>
      <c r="L11" s="60">
        <v>23</v>
      </c>
      <c r="M11" s="61">
        <f t="shared" si="3"/>
        <v>0.37704918032786883</v>
      </c>
      <c r="N11" s="68">
        <v>0</v>
      </c>
      <c r="O11" s="69">
        <v>0</v>
      </c>
      <c r="P11" s="70">
        <v>23</v>
      </c>
      <c r="Q11" s="71">
        <v>0</v>
      </c>
      <c r="R11" s="72">
        <v>0</v>
      </c>
      <c r="S11" s="51"/>
    </row>
    <row r="12" spans="1:19" s="52" customFormat="1" ht="20.149999999999999" customHeight="1" x14ac:dyDescent="0.25">
      <c r="A12" s="37" t="s">
        <v>38</v>
      </c>
      <c r="B12" s="77">
        <v>115</v>
      </c>
      <c r="C12" s="66">
        <v>61</v>
      </c>
      <c r="D12" s="67">
        <f t="shared" si="2"/>
        <v>0.5304347826086957</v>
      </c>
      <c r="E12" s="78">
        <v>55</v>
      </c>
      <c r="F12" s="58">
        <v>6</v>
      </c>
      <c r="G12" s="56">
        <f t="shared" si="0"/>
        <v>0.10909090909090909</v>
      </c>
      <c r="H12" s="43">
        <v>47</v>
      </c>
      <c r="I12" s="66">
        <v>8</v>
      </c>
      <c r="J12" s="59">
        <f t="shared" si="1"/>
        <v>0.1702127659574468</v>
      </c>
      <c r="K12" s="58">
        <v>67</v>
      </c>
      <c r="L12" s="60">
        <v>57</v>
      </c>
      <c r="M12" s="61">
        <f t="shared" si="3"/>
        <v>0.85074626865671643</v>
      </c>
      <c r="N12" s="68">
        <v>16</v>
      </c>
      <c r="O12" s="69">
        <v>0</v>
      </c>
      <c r="P12" s="70">
        <v>43</v>
      </c>
      <c r="Q12" s="71">
        <v>0</v>
      </c>
      <c r="R12" s="72">
        <v>0</v>
      </c>
      <c r="S12" s="51"/>
    </row>
    <row r="13" spans="1:19" s="52" customFormat="1" ht="20.149999999999999" customHeight="1" x14ac:dyDescent="0.25">
      <c r="A13" s="37" t="s">
        <v>39</v>
      </c>
      <c r="B13" s="54">
        <v>56</v>
      </c>
      <c r="C13" s="66">
        <v>27</v>
      </c>
      <c r="D13" s="67">
        <f t="shared" si="2"/>
        <v>0.48214285714285715</v>
      </c>
      <c r="E13" s="57">
        <v>35</v>
      </c>
      <c r="F13" s="58">
        <v>6</v>
      </c>
      <c r="G13" s="56">
        <f t="shared" si="0"/>
        <v>0.17142857142857143</v>
      </c>
      <c r="H13" s="43">
        <v>16</v>
      </c>
      <c r="I13" s="66">
        <v>6</v>
      </c>
      <c r="J13" s="59">
        <f t="shared" si="1"/>
        <v>0.375</v>
      </c>
      <c r="K13" s="58">
        <v>33</v>
      </c>
      <c r="L13" s="60">
        <v>21</v>
      </c>
      <c r="M13" s="61">
        <f t="shared" si="3"/>
        <v>0.63636363636363635</v>
      </c>
      <c r="N13" s="68">
        <v>0</v>
      </c>
      <c r="O13" s="69">
        <v>0</v>
      </c>
      <c r="P13" s="70">
        <v>21</v>
      </c>
      <c r="Q13" s="71">
        <v>0</v>
      </c>
      <c r="R13" s="72">
        <v>1</v>
      </c>
      <c r="S13" s="51"/>
    </row>
    <row r="14" spans="1:19" s="52" customFormat="1" ht="20.149999999999999" customHeight="1" x14ac:dyDescent="0.25">
      <c r="A14" s="37" t="s">
        <v>40</v>
      </c>
      <c r="B14" s="54">
        <v>122</v>
      </c>
      <c r="C14" s="66">
        <v>68</v>
      </c>
      <c r="D14" s="67">
        <f t="shared" si="2"/>
        <v>0.55737704918032782</v>
      </c>
      <c r="E14" s="57">
        <v>89</v>
      </c>
      <c r="F14" s="58">
        <v>30</v>
      </c>
      <c r="G14" s="56">
        <f t="shared" si="0"/>
        <v>0.33707865168539325</v>
      </c>
      <c r="H14" s="43">
        <v>36</v>
      </c>
      <c r="I14" s="66">
        <v>7</v>
      </c>
      <c r="J14" s="59">
        <f t="shared" si="1"/>
        <v>0.19444444444444445</v>
      </c>
      <c r="K14" s="58">
        <v>45</v>
      </c>
      <c r="L14" s="60">
        <v>40</v>
      </c>
      <c r="M14" s="61">
        <f t="shared" si="3"/>
        <v>0.88888888888888884</v>
      </c>
      <c r="N14" s="68">
        <v>0</v>
      </c>
      <c r="O14" s="69">
        <v>0</v>
      </c>
      <c r="P14" s="70">
        <v>40</v>
      </c>
      <c r="Q14" s="71">
        <v>0</v>
      </c>
      <c r="R14" s="72">
        <v>0</v>
      </c>
      <c r="S14" s="51"/>
    </row>
    <row r="15" spans="1:19" s="52" customFormat="1" ht="20.149999999999999" customHeight="1" x14ac:dyDescent="0.25">
      <c r="A15" s="37" t="s">
        <v>41</v>
      </c>
      <c r="B15" s="54">
        <v>153</v>
      </c>
      <c r="C15" s="66">
        <v>75</v>
      </c>
      <c r="D15" s="67">
        <f t="shared" si="2"/>
        <v>0.49019607843137253</v>
      </c>
      <c r="E15" s="57">
        <v>90</v>
      </c>
      <c r="F15" s="58">
        <v>20</v>
      </c>
      <c r="G15" s="56">
        <f t="shared" si="0"/>
        <v>0.22222222222222221</v>
      </c>
      <c r="H15" s="43">
        <v>58</v>
      </c>
      <c r="I15" s="66">
        <v>15</v>
      </c>
      <c r="J15" s="59">
        <f t="shared" si="1"/>
        <v>0.25862068965517243</v>
      </c>
      <c r="K15" s="58">
        <v>77</v>
      </c>
      <c r="L15" s="60">
        <v>49</v>
      </c>
      <c r="M15" s="61">
        <f t="shared" si="3"/>
        <v>0.63636363636363635</v>
      </c>
      <c r="N15" s="68">
        <v>0</v>
      </c>
      <c r="O15" s="69">
        <v>1</v>
      </c>
      <c r="P15" s="70">
        <v>45</v>
      </c>
      <c r="Q15" s="71">
        <v>0</v>
      </c>
      <c r="R15" s="72">
        <v>3</v>
      </c>
      <c r="S15" s="51"/>
    </row>
    <row r="16" spans="1:19" s="52" customFormat="1" ht="20.149999999999999" customHeight="1" x14ac:dyDescent="0.25">
      <c r="A16" s="37" t="s">
        <v>42</v>
      </c>
      <c r="B16" s="54">
        <v>300</v>
      </c>
      <c r="C16" s="66">
        <v>114</v>
      </c>
      <c r="D16" s="67">
        <f t="shared" si="2"/>
        <v>0.38</v>
      </c>
      <c r="E16" s="57">
        <v>156</v>
      </c>
      <c r="F16" s="58">
        <v>47</v>
      </c>
      <c r="G16" s="56">
        <f t="shared" si="0"/>
        <v>0.30128205128205127</v>
      </c>
      <c r="H16" s="43">
        <v>80</v>
      </c>
      <c r="I16" s="66">
        <v>26</v>
      </c>
      <c r="J16" s="59">
        <f t="shared" si="1"/>
        <v>0.32500000000000001</v>
      </c>
      <c r="K16" s="58">
        <v>141</v>
      </c>
      <c r="L16" s="60">
        <v>67</v>
      </c>
      <c r="M16" s="61">
        <f t="shared" si="3"/>
        <v>0.47517730496453903</v>
      </c>
      <c r="N16" s="68">
        <v>0</v>
      </c>
      <c r="O16" s="69">
        <v>0</v>
      </c>
      <c r="P16" s="70">
        <v>61</v>
      </c>
      <c r="Q16" s="71">
        <v>0</v>
      </c>
      <c r="R16" s="72">
        <v>6</v>
      </c>
      <c r="S16" s="51"/>
    </row>
    <row r="17" spans="1:19" s="52" customFormat="1" ht="20.149999999999999" customHeight="1" x14ac:dyDescent="0.25">
      <c r="A17" s="37" t="s">
        <v>43</v>
      </c>
      <c r="B17" s="54">
        <v>76</v>
      </c>
      <c r="C17" s="66">
        <v>37</v>
      </c>
      <c r="D17" s="67">
        <f t="shared" si="2"/>
        <v>0.48684210526315791</v>
      </c>
      <c r="E17" s="78">
        <v>42</v>
      </c>
      <c r="F17" s="58">
        <v>7</v>
      </c>
      <c r="G17" s="56">
        <f t="shared" si="0"/>
        <v>0.16666666666666666</v>
      </c>
      <c r="H17" s="43">
        <v>42</v>
      </c>
      <c r="I17" s="66">
        <v>6</v>
      </c>
      <c r="J17" s="59">
        <f>IF(H17&gt;0,I17/H17,0)</f>
        <v>0.14285714285714285</v>
      </c>
      <c r="K17" s="236">
        <v>53</v>
      </c>
      <c r="L17" s="60">
        <v>33</v>
      </c>
      <c r="M17" s="59">
        <f>IF(K17&gt;0,L17/K17,0)</f>
        <v>0.62264150943396224</v>
      </c>
      <c r="N17" s="68">
        <v>0</v>
      </c>
      <c r="O17" s="69">
        <v>2</v>
      </c>
      <c r="P17" s="70">
        <v>33</v>
      </c>
      <c r="Q17" s="71">
        <v>0</v>
      </c>
      <c r="R17" s="72">
        <v>0</v>
      </c>
      <c r="S17" s="51"/>
    </row>
    <row r="18" spans="1:19" s="52" customFormat="1" ht="20.149999999999999" customHeight="1" x14ac:dyDescent="0.25">
      <c r="A18" s="37" t="s">
        <v>44</v>
      </c>
      <c r="B18" s="54">
        <v>161</v>
      </c>
      <c r="C18" s="66">
        <v>111</v>
      </c>
      <c r="D18" s="67">
        <f t="shared" si="2"/>
        <v>0.68944099378881984</v>
      </c>
      <c r="E18" s="57">
        <v>76</v>
      </c>
      <c r="F18" s="58">
        <v>37</v>
      </c>
      <c r="G18" s="56">
        <f t="shared" si="0"/>
        <v>0.48684210526315791</v>
      </c>
      <c r="H18" s="43">
        <v>41</v>
      </c>
      <c r="I18" s="66">
        <v>19</v>
      </c>
      <c r="J18" s="59">
        <f t="shared" si="1"/>
        <v>0.46341463414634149</v>
      </c>
      <c r="K18" s="58">
        <v>96</v>
      </c>
      <c r="L18" s="60">
        <v>69</v>
      </c>
      <c r="M18" s="61">
        <f t="shared" si="3"/>
        <v>0.71875</v>
      </c>
      <c r="N18" s="68">
        <v>2</v>
      </c>
      <c r="O18" s="69">
        <v>9</v>
      </c>
      <c r="P18" s="70">
        <v>55</v>
      </c>
      <c r="Q18" s="71">
        <v>0</v>
      </c>
      <c r="R18" s="72">
        <v>7</v>
      </c>
      <c r="S18" s="51"/>
    </row>
    <row r="19" spans="1:19" s="52" customFormat="1" ht="20.149999999999999" customHeight="1" x14ac:dyDescent="0.25">
      <c r="A19" s="37" t="s">
        <v>45</v>
      </c>
      <c r="B19" s="54">
        <v>342</v>
      </c>
      <c r="C19" s="66">
        <v>124</v>
      </c>
      <c r="D19" s="67">
        <f t="shared" si="2"/>
        <v>0.36257309941520466</v>
      </c>
      <c r="E19" s="57">
        <v>216</v>
      </c>
      <c r="F19" s="58">
        <v>15</v>
      </c>
      <c r="G19" s="56">
        <f t="shared" si="0"/>
        <v>6.9444444444444448E-2</v>
      </c>
      <c r="H19" s="43">
        <v>85</v>
      </c>
      <c r="I19" s="66">
        <v>13</v>
      </c>
      <c r="J19" s="59">
        <f t="shared" si="1"/>
        <v>0.15294117647058825</v>
      </c>
      <c r="K19" s="58">
        <v>105</v>
      </c>
      <c r="L19" s="60">
        <v>85</v>
      </c>
      <c r="M19" s="61">
        <f t="shared" si="3"/>
        <v>0.80952380952380953</v>
      </c>
      <c r="N19" s="68">
        <v>0</v>
      </c>
      <c r="O19" s="69">
        <v>0</v>
      </c>
      <c r="P19" s="70">
        <v>85</v>
      </c>
      <c r="Q19" s="71">
        <v>0</v>
      </c>
      <c r="R19" s="72">
        <v>1</v>
      </c>
      <c r="S19" s="51"/>
    </row>
    <row r="20" spans="1:19" s="52" customFormat="1" ht="20.149999999999999" customHeight="1" x14ac:dyDescent="0.25">
      <c r="A20" s="37" t="s">
        <v>46</v>
      </c>
      <c r="B20" s="54">
        <v>74</v>
      </c>
      <c r="C20" s="66">
        <v>36</v>
      </c>
      <c r="D20" s="67">
        <f t="shared" si="2"/>
        <v>0.48648648648648651</v>
      </c>
      <c r="E20" s="57">
        <v>40</v>
      </c>
      <c r="F20" s="58">
        <v>3</v>
      </c>
      <c r="G20" s="56">
        <f t="shared" si="0"/>
        <v>7.4999999999999997E-2</v>
      </c>
      <c r="H20" s="43">
        <v>40</v>
      </c>
      <c r="I20" s="66">
        <v>3</v>
      </c>
      <c r="J20" s="59">
        <f t="shared" si="1"/>
        <v>7.4999999999999997E-2</v>
      </c>
      <c r="K20" s="58">
        <v>73</v>
      </c>
      <c r="L20" s="60">
        <v>29</v>
      </c>
      <c r="M20" s="61">
        <f t="shared" si="3"/>
        <v>0.39726027397260272</v>
      </c>
      <c r="N20" s="68">
        <v>0</v>
      </c>
      <c r="O20" s="69">
        <v>5</v>
      </c>
      <c r="P20" s="70">
        <v>28</v>
      </c>
      <c r="Q20" s="71">
        <v>0</v>
      </c>
      <c r="R20" s="72">
        <v>0</v>
      </c>
      <c r="S20" s="51"/>
    </row>
    <row r="21" spans="1:19" s="52" customFormat="1" ht="20.149999999999999" customHeight="1" x14ac:dyDescent="0.25">
      <c r="A21" s="37" t="s">
        <v>47</v>
      </c>
      <c r="B21" s="54">
        <v>105</v>
      </c>
      <c r="C21" s="66">
        <v>86</v>
      </c>
      <c r="D21" s="67">
        <f t="shared" si="2"/>
        <v>0.81904761904761902</v>
      </c>
      <c r="E21" s="57">
        <v>40</v>
      </c>
      <c r="F21" s="58">
        <v>28</v>
      </c>
      <c r="G21" s="56">
        <f t="shared" si="0"/>
        <v>0.7</v>
      </c>
      <c r="H21" s="43">
        <v>40</v>
      </c>
      <c r="I21" s="66">
        <v>12</v>
      </c>
      <c r="J21" s="59">
        <f>IF(H21&gt;0,I21/H21,0)</f>
        <v>0.3</v>
      </c>
      <c r="K21" s="236">
        <v>105</v>
      </c>
      <c r="L21" s="60">
        <v>67</v>
      </c>
      <c r="M21" s="59">
        <f>IF(K21&gt;0,L21/K21,0)</f>
        <v>0.63809523809523805</v>
      </c>
      <c r="N21" s="68">
        <v>0</v>
      </c>
      <c r="O21" s="69">
        <v>0</v>
      </c>
      <c r="P21" s="70">
        <v>67</v>
      </c>
      <c r="Q21" s="71">
        <v>0</v>
      </c>
      <c r="R21" s="72">
        <v>0</v>
      </c>
      <c r="S21" s="51"/>
    </row>
    <row r="22" spans="1:19" s="52" customFormat="1" ht="20.149999999999999" customHeight="1" thickBot="1" x14ac:dyDescent="0.3">
      <c r="A22" s="79" t="s">
        <v>48</v>
      </c>
      <c r="B22" s="54">
        <v>156</v>
      </c>
      <c r="C22" s="80">
        <v>108</v>
      </c>
      <c r="D22" s="119">
        <f t="shared" si="2"/>
        <v>0.69230769230769229</v>
      </c>
      <c r="E22" s="57">
        <v>117</v>
      </c>
      <c r="F22" s="82">
        <v>18</v>
      </c>
      <c r="G22" s="81">
        <f t="shared" si="0"/>
        <v>0.15384615384615385</v>
      </c>
      <c r="H22" s="43">
        <v>45</v>
      </c>
      <c r="I22" s="80">
        <v>8</v>
      </c>
      <c r="J22" s="83">
        <f>IF(H22&gt;0,I22/H22,0)</f>
        <v>0.17777777777777778</v>
      </c>
      <c r="K22" s="237">
        <v>66</v>
      </c>
      <c r="L22" s="84">
        <v>89</v>
      </c>
      <c r="M22" s="61">
        <f>IF(K22&gt;0,L22/K22,0)</f>
        <v>1.3484848484848484</v>
      </c>
      <c r="N22" s="85">
        <v>0</v>
      </c>
      <c r="O22" s="86">
        <v>15</v>
      </c>
      <c r="P22" s="84">
        <v>74</v>
      </c>
      <c r="Q22" s="87">
        <v>0</v>
      </c>
      <c r="R22" s="88">
        <v>0</v>
      </c>
      <c r="S22" s="51"/>
    </row>
    <row r="23" spans="1:19" s="52" customFormat="1" ht="20.149999999999999" customHeight="1" thickBot="1" x14ac:dyDescent="0.3">
      <c r="A23" s="89" t="s">
        <v>49</v>
      </c>
      <c r="B23" s="90">
        <f>SUM(B7:B22)</f>
        <v>2534</v>
      </c>
      <c r="C23" s="91">
        <f>SUM(C7:C22)</f>
        <v>1249</v>
      </c>
      <c r="D23" s="138">
        <f t="shared" si="2"/>
        <v>0.49289660615627467</v>
      </c>
      <c r="E23" s="93">
        <f>SUM(E7:E22)</f>
        <v>1369</v>
      </c>
      <c r="F23" s="91">
        <f>SUM(F7:F22)</f>
        <v>289</v>
      </c>
      <c r="G23" s="92">
        <f t="shared" si="0"/>
        <v>0.21110299488677867</v>
      </c>
      <c r="H23" s="94">
        <f>SUM(H7:H22)</f>
        <v>709</v>
      </c>
      <c r="I23" s="91">
        <f>SUM(I7:I22)</f>
        <v>177</v>
      </c>
      <c r="J23" s="95">
        <f t="shared" si="1"/>
        <v>0.24964739069111425</v>
      </c>
      <c r="K23" s="91">
        <f>SUM(K7:K22)</f>
        <v>1122</v>
      </c>
      <c r="L23" s="96">
        <f>SUM(L7:L22)</f>
        <v>882</v>
      </c>
      <c r="M23" s="97">
        <f>+L23/K23</f>
        <v>0.78609625668449201</v>
      </c>
      <c r="N23" s="98">
        <f>SUM(N7:N22)</f>
        <v>44</v>
      </c>
      <c r="O23" s="99">
        <f>SUM(O7:O22)</f>
        <v>66</v>
      </c>
      <c r="P23" s="100">
        <f>SUM(P7:P22)</f>
        <v>777</v>
      </c>
      <c r="Q23" s="100">
        <f>SUM(Q7:Q22)</f>
        <v>0</v>
      </c>
      <c r="R23" s="101">
        <v>22</v>
      </c>
      <c r="S23" s="51"/>
    </row>
    <row r="24" spans="1:19" ht="14.5" x14ac:dyDescent="0.35">
      <c r="A24" s="265"/>
      <c r="B24" s="266"/>
      <c r="C24" s="266"/>
      <c r="D24" s="266"/>
      <c r="E24" s="266"/>
      <c r="F24" s="266"/>
      <c r="G24" s="266"/>
      <c r="H24" s="266"/>
      <c r="I24" s="266"/>
      <c r="J24" s="266"/>
      <c r="K24" s="266"/>
      <c r="L24" s="266"/>
      <c r="M24" s="266"/>
      <c r="N24" s="266"/>
      <c r="O24" s="266"/>
      <c r="P24" s="266"/>
      <c r="Q24" s="266"/>
      <c r="R24" s="102"/>
    </row>
    <row r="25" spans="1:19" ht="27.75" customHeight="1" x14ac:dyDescent="0.35">
      <c r="A25" s="263" t="s">
        <v>50</v>
      </c>
      <c r="B25" s="264"/>
      <c r="C25" s="264"/>
      <c r="D25" s="264"/>
      <c r="E25" s="264"/>
      <c r="F25" s="264"/>
      <c r="G25" s="264"/>
      <c r="H25" s="264"/>
      <c r="I25" s="264"/>
      <c r="J25" s="264"/>
      <c r="K25" s="264"/>
      <c r="L25" s="264"/>
      <c r="M25" s="264"/>
      <c r="N25" s="264"/>
      <c r="O25" s="264"/>
      <c r="P25" s="264"/>
      <c r="Q25" s="264"/>
      <c r="R25" s="102"/>
    </row>
    <row r="26" spans="1:19" ht="14.5" x14ac:dyDescent="0.35">
      <c r="A26" s="263"/>
      <c r="B26" s="264"/>
      <c r="C26" s="264"/>
      <c r="D26" s="264"/>
      <c r="E26" s="264"/>
      <c r="F26" s="264"/>
      <c r="G26" s="264"/>
      <c r="H26" s="264"/>
      <c r="I26" s="264"/>
      <c r="J26" s="264"/>
      <c r="K26" s="264"/>
      <c r="L26" s="264"/>
      <c r="M26" s="264"/>
      <c r="N26" s="264"/>
      <c r="O26" s="264"/>
      <c r="P26" s="264"/>
      <c r="Q26" s="264"/>
      <c r="R26" s="102"/>
    </row>
    <row r="27" spans="1:19" ht="14.5" x14ac:dyDescent="0.35">
      <c r="A27" s="263"/>
      <c r="B27" s="264"/>
      <c r="C27" s="264"/>
      <c r="D27" s="264"/>
      <c r="E27" s="264"/>
      <c r="F27" s="264"/>
      <c r="G27" s="264"/>
      <c r="H27" s="264"/>
      <c r="I27" s="264"/>
      <c r="J27" s="264"/>
      <c r="K27" s="264"/>
      <c r="L27" s="264"/>
      <c r="M27" s="264"/>
      <c r="N27" s="264"/>
      <c r="O27" s="264"/>
      <c r="P27" s="264"/>
      <c r="Q27" s="264"/>
      <c r="R27" s="102"/>
    </row>
    <row r="28" spans="1:19" ht="9" customHeight="1" x14ac:dyDescent="0.35">
      <c r="A28" s="245"/>
      <c r="B28" s="245"/>
      <c r="C28" s="245"/>
      <c r="D28" s="245"/>
      <c r="E28" s="245"/>
      <c r="F28" s="245"/>
      <c r="G28" s="245"/>
      <c r="H28" s="245"/>
      <c r="I28" s="245"/>
      <c r="J28" s="245"/>
      <c r="K28" s="245"/>
      <c r="L28" s="245"/>
      <c r="M28" s="245"/>
      <c r="N28" s="245"/>
      <c r="O28" s="245"/>
      <c r="P28" s="103"/>
      <c r="Q28" s="245"/>
      <c r="R28" s="102"/>
    </row>
    <row r="29" spans="1:19" x14ac:dyDescent="0.3">
      <c r="A29" s="102"/>
      <c r="B29" s="102"/>
      <c r="C29" s="102"/>
      <c r="D29" s="102"/>
      <c r="E29" s="102"/>
      <c r="F29" s="102"/>
      <c r="G29" s="102"/>
      <c r="H29" s="102"/>
      <c r="I29" s="102"/>
      <c r="J29" s="102"/>
      <c r="K29" s="102"/>
      <c r="L29" s="102"/>
      <c r="M29" s="102"/>
      <c r="N29" s="102"/>
      <c r="O29" s="102"/>
      <c r="P29" s="242"/>
      <c r="Q29" s="102"/>
      <c r="R29" s="102"/>
    </row>
  </sheetData>
  <mergeCells count="16">
    <mergeCell ref="A27:Q27"/>
    <mergeCell ref="A1:R1"/>
    <mergeCell ref="A2:R2"/>
    <mergeCell ref="A3:R3"/>
    <mergeCell ref="A4:A6"/>
    <mergeCell ref="B4:D4"/>
    <mergeCell ref="E4:G4"/>
    <mergeCell ref="H4:M4"/>
    <mergeCell ref="N4:R4"/>
    <mergeCell ref="B5:D5"/>
    <mergeCell ref="E5:G5"/>
    <mergeCell ref="H5:M5"/>
    <mergeCell ref="N5:R5"/>
    <mergeCell ref="A24:Q24"/>
    <mergeCell ref="A25:Q25"/>
    <mergeCell ref="A26:Q26"/>
  </mergeCells>
  <printOptions horizontalCentered="1" verticalCentered="1"/>
  <pageMargins left="0.3" right="0.3" top="0.57999999999999996" bottom="0.28999999999999998" header="0.12" footer="0.13"/>
  <pageSetup orientation="landscape" r:id="rId1"/>
  <headerFooter alignWithMargins="0"/>
  <ignoredErrors>
    <ignoredError sqref="J10 J22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8"/>
  <sheetViews>
    <sheetView topLeftCell="D13" zoomScale="90" zoomScaleNormal="90" workbookViewId="0">
      <selection activeCell="A26" sqref="A26"/>
    </sheetView>
  </sheetViews>
  <sheetFormatPr defaultColWidth="9.1796875" defaultRowHeight="13" x14ac:dyDescent="0.3"/>
  <cols>
    <col min="1" max="1" width="19.26953125" style="3" customWidth="1"/>
    <col min="2" max="2" width="8.54296875" style="36" customWidth="1"/>
    <col min="3" max="3" width="8.54296875" style="3" customWidth="1"/>
    <col min="4" max="4" width="6.54296875" style="158" customWidth="1"/>
    <col min="5" max="6" width="8.54296875" style="157" customWidth="1"/>
    <col min="7" max="7" width="6.81640625" style="3" customWidth="1"/>
    <col min="8" max="8" width="10.26953125" style="3" customWidth="1"/>
    <col min="9" max="10" width="8.54296875" style="3" customWidth="1"/>
    <col min="11" max="11" width="9.26953125" style="3" customWidth="1"/>
    <col min="12" max="12" width="9.26953125" style="158" customWidth="1"/>
    <col min="13" max="14" width="8.54296875" style="3" customWidth="1"/>
    <col min="15" max="15" width="7.26953125" style="26" customWidth="1"/>
    <col min="16" max="16" width="8.54296875" style="3" customWidth="1"/>
    <col min="17" max="16384" width="9.1796875" style="3"/>
  </cols>
  <sheetData>
    <row r="1" spans="1:17" ht="20.149999999999999" customHeight="1" x14ac:dyDescent="0.3">
      <c r="A1" s="268" t="str">
        <f>+'1 Adult Part'!A1:O1</f>
        <v>TAB 6 - WIOA TITLE I PARTICIPANT SUMMARIES</v>
      </c>
      <c r="B1" s="306"/>
      <c r="C1" s="306"/>
      <c r="D1" s="306"/>
      <c r="E1" s="306"/>
      <c r="F1" s="306"/>
      <c r="G1" s="306"/>
      <c r="H1" s="306"/>
      <c r="I1" s="306"/>
      <c r="J1" s="306"/>
      <c r="K1" s="306"/>
      <c r="L1" s="306"/>
      <c r="M1" s="306"/>
      <c r="N1" s="307"/>
      <c r="O1" s="246"/>
    </row>
    <row r="2" spans="1:17" ht="20.149999999999999" customHeight="1" x14ac:dyDescent="0.3">
      <c r="A2" s="271" t="str">
        <f>'1 Adult Part'!$A$2</f>
        <v>FY21 QUARTER ENDING SEPTEMBER 30, 2020</v>
      </c>
      <c r="B2" s="302"/>
      <c r="C2" s="302"/>
      <c r="D2" s="302"/>
      <c r="E2" s="302"/>
      <c r="F2" s="302"/>
      <c r="G2" s="302"/>
      <c r="H2" s="302"/>
      <c r="I2" s="302"/>
      <c r="J2" s="302"/>
      <c r="K2" s="302"/>
      <c r="L2" s="302"/>
      <c r="M2" s="302"/>
      <c r="N2" s="303"/>
      <c r="O2" s="247"/>
    </row>
    <row r="3" spans="1:17" ht="20.149999999999999" customHeight="1" thickBot="1" x14ac:dyDescent="0.35">
      <c r="A3" s="274" t="s">
        <v>80</v>
      </c>
      <c r="B3" s="297"/>
      <c r="C3" s="297"/>
      <c r="D3" s="297"/>
      <c r="E3" s="297"/>
      <c r="F3" s="297"/>
      <c r="G3" s="297"/>
      <c r="H3" s="297"/>
      <c r="I3" s="297"/>
      <c r="J3" s="310"/>
      <c r="K3" s="310"/>
      <c r="L3" s="310"/>
      <c r="M3" s="310"/>
      <c r="N3" s="311"/>
    </row>
    <row r="4" spans="1:17" ht="21.75" customHeight="1" x14ac:dyDescent="0.35">
      <c r="A4" s="312" t="s">
        <v>63</v>
      </c>
      <c r="B4" s="294" t="str">
        <f>'2 Adult Exits'!$B$4</f>
        <v>Total Exits</v>
      </c>
      <c r="C4" s="301"/>
      <c r="D4" s="292"/>
      <c r="E4" s="293" t="str">
        <f>'2 Adult Exits'!$E$4</f>
        <v>Entered Employments</v>
      </c>
      <c r="F4" s="294"/>
      <c r="G4" s="295"/>
      <c r="H4" s="197" t="str">
        <f>'2 Adult Exits'!$H$4</f>
        <v>Exclusions</v>
      </c>
      <c r="I4" s="301" t="str">
        <f>'2 Adult Exits'!$I$4</f>
        <v>E.E. Rate at Exit</v>
      </c>
      <c r="J4" s="292"/>
      <c r="K4" s="291" t="str">
        <f>'2 Adult Exits'!$K$4</f>
        <v>Average Wage</v>
      </c>
      <c r="L4" s="292"/>
      <c r="M4" s="308" t="str">
        <f>'2 Adult Exits'!$M$4</f>
        <v>Credentials</v>
      </c>
      <c r="N4" s="309"/>
    </row>
    <row r="5" spans="1:17" ht="35.25" customHeight="1" thickBot="1" x14ac:dyDescent="0.4">
      <c r="A5" s="313"/>
      <c r="B5" s="108" t="s">
        <v>21</v>
      </c>
      <c r="C5" s="108" t="s">
        <v>22</v>
      </c>
      <c r="D5" s="105" t="s">
        <v>81</v>
      </c>
      <c r="E5" s="104" t="s">
        <v>21</v>
      </c>
      <c r="F5" s="104" t="s">
        <v>22</v>
      </c>
      <c r="G5" s="105" t="s">
        <v>81</v>
      </c>
      <c r="H5" s="107" t="s">
        <v>22</v>
      </c>
      <c r="I5" s="108" t="s">
        <v>21</v>
      </c>
      <c r="J5" s="107" t="s">
        <v>22</v>
      </c>
      <c r="K5" s="108" t="s">
        <v>21</v>
      </c>
      <c r="L5" s="107" t="s">
        <v>22</v>
      </c>
      <c r="M5" s="108" t="s">
        <v>21</v>
      </c>
      <c r="N5" s="198" t="s">
        <v>22</v>
      </c>
      <c r="P5" s="199"/>
    </row>
    <row r="6" spans="1:17" s="118" customFormat="1" ht="22" customHeight="1" x14ac:dyDescent="0.25">
      <c r="A6" s="53" t="str">
        <f>'1 Adult Part'!A7</f>
        <v>Berkshire</v>
      </c>
      <c r="B6" s="77">
        <v>38</v>
      </c>
      <c r="C6" s="110">
        <v>3</v>
      </c>
      <c r="D6" s="56">
        <f t="shared" ref="D6:D22" si="0">C6/B6</f>
        <v>7.8947368421052627E-2</v>
      </c>
      <c r="E6" s="57">
        <v>33</v>
      </c>
      <c r="F6" s="200">
        <v>2</v>
      </c>
      <c r="G6" s="56">
        <f>F6/E6</f>
        <v>6.0606060606060608E-2</v>
      </c>
      <c r="H6" s="201">
        <v>0</v>
      </c>
      <c r="I6" s="202">
        <f t="shared" ref="I6:I22" si="1">+E6/B6</f>
        <v>0.86842105263157898</v>
      </c>
      <c r="J6" s="56">
        <f t="shared" ref="J6:J22" si="2">(F6/(C6-H6))</f>
        <v>0.66666666666666663</v>
      </c>
      <c r="K6" s="113">
        <v>18</v>
      </c>
      <c r="L6" s="114">
        <v>15</v>
      </c>
      <c r="M6" s="38">
        <v>23</v>
      </c>
      <c r="N6" s="203">
        <v>9</v>
      </c>
      <c r="O6" s="117"/>
      <c r="P6" s="204"/>
      <c r="Q6" s="232"/>
    </row>
    <row r="7" spans="1:17" s="118" customFormat="1" ht="22" customHeight="1" x14ac:dyDescent="0.25">
      <c r="A7" s="53" t="str">
        <f>'1 Adult Part'!A8</f>
        <v>Boston</v>
      </c>
      <c r="B7" s="77">
        <v>91</v>
      </c>
      <c r="C7" s="110">
        <v>11</v>
      </c>
      <c r="D7" s="119">
        <f t="shared" si="0"/>
        <v>0.12087912087912088</v>
      </c>
      <c r="E7" s="57">
        <v>64</v>
      </c>
      <c r="F7" s="200">
        <v>6</v>
      </c>
      <c r="G7" s="56">
        <f t="shared" ref="G7:G22" si="3">F7/E7</f>
        <v>9.375E-2</v>
      </c>
      <c r="H7" s="201">
        <v>0</v>
      </c>
      <c r="I7" s="202">
        <f t="shared" si="1"/>
        <v>0.70329670329670335</v>
      </c>
      <c r="J7" s="56">
        <f t="shared" si="2"/>
        <v>0.54545454545454541</v>
      </c>
      <c r="K7" s="113">
        <v>15.5</v>
      </c>
      <c r="L7" s="114">
        <v>24.051282051282051</v>
      </c>
      <c r="M7" s="54">
        <v>80</v>
      </c>
      <c r="N7" s="205">
        <v>33</v>
      </c>
      <c r="O7" s="117"/>
      <c r="P7" s="204"/>
      <c r="Q7" s="232"/>
    </row>
    <row r="8" spans="1:17" s="118" customFormat="1" ht="22" customHeight="1" x14ac:dyDescent="0.25">
      <c r="A8" s="37" t="str">
        <f>'1 Adult Part'!A9</f>
        <v>Bristol</v>
      </c>
      <c r="B8" s="77">
        <v>133</v>
      </c>
      <c r="C8" s="121">
        <v>28</v>
      </c>
      <c r="D8" s="67">
        <f t="shared" si="0"/>
        <v>0.21052631578947367</v>
      </c>
      <c r="E8" s="57">
        <v>110</v>
      </c>
      <c r="F8" s="206">
        <v>24</v>
      </c>
      <c r="G8" s="119">
        <f t="shared" si="3"/>
        <v>0.21818181818181817</v>
      </c>
      <c r="H8" s="207">
        <v>1</v>
      </c>
      <c r="I8" s="208">
        <f t="shared" si="1"/>
        <v>0.82706766917293228</v>
      </c>
      <c r="J8" s="67">
        <f t="shared" si="2"/>
        <v>0.88888888888888884</v>
      </c>
      <c r="K8" s="113">
        <v>17.25</v>
      </c>
      <c r="L8" s="114">
        <v>25.20947516025641</v>
      </c>
      <c r="M8" s="54">
        <v>23</v>
      </c>
      <c r="N8" s="209">
        <v>89</v>
      </c>
      <c r="O8" s="117"/>
      <c r="P8" s="204"/>
      <c r="Q8" s="232"/>
    </row>
    <row r="9" spans="1:17" s="118" customFormat="1" ht="22" customHeight="1" x14ac:dyDescent="0.25">
      <c r="A9" s="37" t="str">
        <f>'1 Adult Part'!A10</f>
        <v>Brockton</v>
      </c>
      <c r="B9" s="210">
        <v>87</v>
      </c>
      <c r="C9" s="121">
        <v>15</v>
      </c>
      <c r="D9" s="67">
        <f t="shared" si="0"/>
        <v>0.17241379310344829</v>
      </c>
      <c r="E9" s="74">
        <v>75</v>
      </c>
      <c r="F9" s="206">
        <v>10</v>
      </c>
      <c r="G9" s="67">
        <f t="shared" si="3"/>
        <v>0.13333333333333333</v>
      </c>
      <c r="H9" s="211">
        <v>0</v>
      </c>
      <c r="I9" s="208">
        <f t="shared" si="1"/>
        <v>0.86206896551724133</v>
      </c>
      <c r="J9" s="67">
        <f t="shared" si="2"/>
        <v>0.66666666666666663</v>
      </c>
      <c r="K9" s="127">
        <v>17</v>
      </c>
      <c r="L9" s="114">
        <v>29.473076923076924</v>
      </c>
      <c r="M9" s="73">
        <v>16</v>
      </c>
      <c r="N9" s="209">
        <v>16</v>
      </c>
      <c r="O9" s="117"/>
      <c r="P9" s="204"/>
      <c r="Q9" s="233"/>
    </row>
    <row r="10" spans="1:17" s="118" customFormat="1" ht="22" customHeight="1" x14ac:dyDescent="0.25">
      <c r="A10" s="37" t="str">
        <f>'1 Adult Part'!A11</f>
        <v>Cape &amp; Islands</v>
      </c>
      <c r="B10" s="77">
        <v>58</v>
      </c>
      <c r="C10" s="121">
        <v>11</v>
      </c>
      <c r="D10" s="67">
        <f t="shared" si="0"/>
        <v>0.18965517241379309</v>
      </c>
      <c r="E10" s="57">
        <v>51</v>
      </c>
      <c r="F10" s="206">
        <v>9</v>
      </c>
      <c r="G10" s="67">
        <f>IF(E10&gt;0, F10/E10,0)</f>
        <v>0.17647058823529413</v>
      </c>
      <c r="H10" s="211">
        <v>1</v>
      </c>
      <c r="I10" s="208">
        <f t="shared" si="1"/>
        <v>0.87931034482758619</v>
      </c>
      <c r="J10" s="67">
        <f t="shared" si="2"/>
        <v>0.9</v>
      </c>
      <c r="K10" s="113">
        <v>17.5</v>
      </c>
      <c r="L10" s="114">
        <v>22.119658119658119</v>
      </c>
      <c r="M10" s="54">
        <v>44</v>
      </c>
      <c r="N10" s="209">
        <v>14</v>
      </c>
      <c r="O10" s="117"/>
      <c r="P10" s="204"/>
      <c r="Q10" s="232"/>
    </row>
    <row r="11" spans="1:17" s="118" customFormat="1" ht="22" customHeight="1" x14ac:dyDescent="0.25">
      <c r="A11" s="37" t="str">
        <f>'1 Adult Part'!A12</f>
        <v>Central Mass</v>
      </c>
      <c r="B11" s="77">
        <v>80</v>
      </c>
      <c r="C11" s="121">
        <v>17</v>
      </c>
      <c r="D11" s="67">
        <f t="shared" si="0"/>
        <v>0.21249999999999999</v>
      </c>
      <c r="E11" s="57">
        <v>68</v>
      </c>
      <c r="F11" s="206">
        <v>11</v>
      </c>
      <c r="G11" s="129">
        <f t="shared" si="3"/>
        <v>0.16176470588235295</v>
      </c>
      <c r="H11" s="212">
        <v>0</v>
      </c>
      <c r="I11" s="208">
        <f t="shared" si="1"/>
        <v>0.85</v>
      </c>
      <c r="J11" s="67">
        <f t="shared" si="2"/>
        <v>0.6470588235294118</v>
      </c>
      <c r="K11" s="113">
        <v>19</v>
      </c>
      <c r="L11" s="114">
        <v>17.405454545454546</v>
      </c>
      <c r="M11" s="54">
        <v>35</v>
      </c>
      <c r="N11" s="209">
        <v>19</v>
      </c>
      <c r="O11" s="117"/>
      <c r="P11" s="204"/>
      <c r="Q11" s="232"/>
    </row>
    <row r="12" spans="1:17" s="118" customFormat="1" ht="22" customHeight="1" x14ac:dyDescent="0.25">
      <c r="A12" s="37" t="str">
        <f>'1 Adult Part'!A13</f>
        <v>Franklin Hampshire</v>
      </c>
      <c r="B12" s="77">
        <v>35</v>
      </c>
      <c r="C12" s="121">
        <v>6</v>
      </c>
      <c r="D12" s="67">
        <f t="shared" si="0"/>
        <v>0.17142857142857143</v>
      </c>
      <c r="E12" s="57">
        <v>30</v>
      </c>
      <c r="F12" s="206">
        <v>5</v>
      </c>
      <c r="G12" s="67">
        <f t="shared" si="3"/>
        <v>0.16666666666666666</v>
      </c>
      <c r="H12" s="211">
        <v>0</v>
      </c>
      <c r="I12" s="208">
        <f t="shared" si="1"/>
        <v>0.8571428571428571</v>
      </c>
      <c r="J12" s="67">
        <f t="shared" si="2"/>
        <v>0.83333333333333337</v>
      </c>
      <c r="K12" s="113">
        <v>19</v>
      </c>
      <c r="L12" s="114">
        <v>22.25621978021978</v>
      </c>
      <c r="M12" s="54">
        <v>18</v>
      </c>
      <c r="N12" s="209">
        <v>10</v>
      </c>
      <c r="O12" s="117"/>
      <c r="P12" s="204"/>
      <c r="Q12" s="232"/>
    </row>
    <row r="13" spans="1:17" s="118" customFormat="1" ht="22" customHeight="1" x14ac:dyDescent="0.25">
      <c r="A13" s="37" t="str">
        <f>'1 Adult Part'!A14</f>
        <v>Greater Lowell</v>
      </c>
      <c r="B13" s="77">
        <v>85</v>
      </c>
      <c r="C13" s="121">
        <v>15</v>
      </c>
      <c r="D13" s="67">
        <f t="shared" si="0"/>
        <v>0.17647058823529413</v>
      </c>
      <c r="E13" s="57">
        <v>73</v>
      </c>
      <c r="F13" s="206">
        <v>15</v>
      </c>
      <c r="G13" s="119">
        <f t="shared" si="3"/>
        <v>0.20547945205479451</v>
      </c>
      <c r="H13" s="207">
        <v>0</v>
      </c>
      <c r="I13" s="208">
        <f t="shared" si="1"/>
        <v>0.85882352941176465</v>
      </c>
      <c r="J13" s="67">
        <f t="shared" si="2"/>
        <v>1</v>
      </c>
      <c r="K13" s="113">
        <v>25.25</v>
      </c>
      <c r="L13" s="114">
        <v>36.267538461538464</v>
      </c>
      <c r="M13" s="54">
        <v>41</v>
      </c>
      <c r="N13" s="209">
        <v>33</v>
      </c>
      <c r="O13" s="117"/>
      <c r="P13" s="204"/>
      <c r="Q13" s="232"/>
    </row>
    <row r="14" spans="1:17" s="118" customFormat="1" ht="22" customHeight="1" x14ac:dyDescent="0.25">
      <c r="A14" s="37" t="str">
        <f>'1 Adult Part'!A15</f>
        <v>Greater New Bedford</v>
      </c>
      <c r="B14" s="210">
        <v>84</v>
      </c>
      <c r="C14" s="121">
        <v>17</v>
      </c>
      <c r="D14" s="67">
        <f t="shared" si="0"/>
        <v>0.20238095238095238</v>
      </c>
      <c r="E14" s="74">
        <v>69</v>
      </c>
      <c r="F14" s="206">
        <v>13</v>
      </c>
      <c r="G14" s="67">
        <f t="shared" si="3"/>
        <v>0.18840579710144928</v>
      </c>
      <c r="H14" s="211">
        <v>0</v>
      </c>
      <c r="I14" s="208">
        <f t="shared" si="1"/>
        <v>0.8214285714285714</v>
      </c>
      <c r="J14" s="67">
        <f t="shared" si="2"/>
        <v>0.76470588235294112</v>
      </c>
      <c r="K14" s="113">
        <v>16</v>
      </c>
      <c r="L14" s="114">
        <v>20.017633136094677</v>
      </c>
      <c r="M14" s="54">
        <v>44</v>
      </c>
      <c r="N14" s="209">
        <v>33</v>
      </c>
      <c r="O14" s="117"/>
      <c r="P14" s="204"/>
      <c r="Q14" s="232"/>
    </row>
    <row r="15" spans="1:17" s="118" customFormat="1" ht="22" customHeight="1" x14ac:dyDescent="0.25">
      <c r="A15" s="37" t="str">
        <f>'1 Adult Part'!A16</f>
        <v>Hampden</v>
      </c>
      <c r="B15" s="77">
        <v>180</v>
      </c>
      <c r="C15" s="121">
        <v>42</v>
      </c>
      <c r="D15" s="67">
        <f t="shared" si="0"/>
        <v>0.23333333333333334</v>
      </c>
      <c r="E15" s="57">
        <v>153</v>
      </c>
      <c r="F15" s="206">
        <v>11</v>
      </c>
      <c r="G15" s="67">
        <f t="shared" si="3"/>
        <v>7.1895424836601302E-2</v>
      </c>
      <c r="H15" s="211">
        <v>3</v>
      </c>
      <c r="I15" s="208">
        <f t="shared" si="1"/>
        <v>0.85</v>
      </c>
      <c r="J15" s="67">
        <f t="shared" si="2"/>
        <v>0.28205128205128205</v>
      </c>
      <c r="K15" s="113">
        <v>15.95</v>
      </c>
      <c r="L15" s="114">
        <v>26.502377622377622</v>
      </c>
      <c r="M15" s="54">
        <v>106</v>
      </c>
      <c r="N15" s="209">
        <v>36</v>
      </c>
      <c r="O15" s="117"/>
      <c r="P15" s="204"/>
      <c r="Q15" s="232"/>
    </row>
    <row r="16" spans="1:17" s="118" customFormat="1" ht="22" customHeight="1" x14ac:dyDescent="0.25">
      <c r="A16" s="37" t="str">
        <f>'1 Adult Part'!A17</f>
        <v>Merrimack Valley</v>
      </c>
      <c r="B16" s="77">
        <v>50</v>
      </c>
      <c r="C16" s="121">
        <v>8</v>
      </c>
      <c r="D16" s="67">
        <f t="shared" si="0"/>
        <v>0.16</v>
      </c>
      <c r="E16" s="57">
        <v>40</v>
      </c>
      <c r="F16" s="206">
        <v>5</v>
      </c>
      <c r="G16" s="67">
        <f t="shared" si="3"/>
        <v>0.125</v>
      </c>
      <c r="H16" s="211">
        <v>0</v>
      </c>
      <c r="I16" s="208">
        <f t="shared" si="1"/>
        <v>0.8</v>
      </c>
      <c r="J16" s="67">
        <f t="shared" si="2"/>
        <v>0.625</v>
      </c>
      <c r="K16" s="113">
        <v>18</v>
      </c>
      <c r="L16" s="114">
        <v>40.25</v>
      </c>
      <c r="M16" s="73">
        <v>30</v>
      </c>
      <c r="N16" s="209">
        <v>12</v>
      </c>
      <c r="O16" s="117"/>
      <c r="P16" s="204"/>
      <c r="Q16" s="232"/>
    </row>
    <row r="17" spans="1:17" s="118" customFormat="1" ht="22" customHeight="1" x14ac:dyDescent="0.25">
      <c r="A17" s="37" t="str">
        <f>'1 Adult Part'!A18</f>
        <v>Metro North</v>
      </c>
      <c r="B17" s="77">
        <v>75</v>
      </c>
      <c r="C17" s="121">
        <v>12</v>
      </c>
      <c r="D17" s="67">
        <f t="shared" si="0"/>
        <v>0.16</v>
      </c>
      <c r="E17" s="57">
        <v>69</v>
      </c>
      <c r="F17" s="206">
        <v>10</v>
      </c>
      <c r="G17" s="67">
        <f t="shared" si="3"/>
        <v>0.14492753623188406</v>
      </c>
      <c r="H17" s="211">
        <v>1</v>
      </c>
      <c r="I17" s="208">
        <f t="shared" si="1"/>
        <v>0.92</v>
      </c>
      <c r="J17" s="67">
        <f t="shared" si="2"/>
        <v>0.90909090909090906</v>
      </c>
      <c r="K17" s="113">
        <v>24</v>
      </c>
      <c r="L17" s="114">
        <v>38.547692307692316</v>
      </c>
      <c r="M17" s="54">
        <v>52</v>
      </c>
      <c r="N17" s="209">
        <v>39</v>
      </c>
      <c r="O17" s="117"/>
      <c r="P17" s="204"/>
      <c r="Q17" s="232"/>
    </row>
    <row r="18" spans="1:17" s="118" customFormat="1" ht="22" customHeight="1" x14ac:dyDescent="0.25">
      <c r="A18" s="37" t="str">
        <f>'1 Adult Part'!A19</f>
        <v>Metro South/West</v>
      </c>
      <c r="B18" s="77">
        <v>215</v>
      </c>
      <c r="C18" s="121">
        <v>30</v>
      </c>
      <c r="D18" s="67">
        <f t="shared" si="0"/>
        <v>0.13953488372093023</v>
      </c>
      <c r="E18" s="57">
        <v>184</v>
      </c>
      <c r="F18" s="206">
        <v>24</v>
      </c>
      <c r="G18" s="67">
        <f t="shared" si="3"/>
        <v>0.13043478260869565</v>
      </c>
      <c r="H18" s="211">
        <v>1</v>
      </c>
      <c r="I18" s="208">
        <f t="shared" si="1"/>
        <v>0.85581395348837208</v>
      </c>
      <c r="J18" s="67">
        <f t="shared" si="2"/>
        <v>0.82758620689655171</v>
      </c>
      <c r="K18" s="113">
        <v>34.25</v>
      </c>
      <c r="L18" s="114">
        <v>35.477653133903139</v>
      </c>
      <c r="M18" s="54">
        <v>31</v>
      </c>
      <c r="N18" s="209">
        <v>30</v>
      </c>
      <c r="O18" s="117"/>
      <c r="P18" s="204"/>
      <c r="Q18" s="232"/>
    </row>
    <row r="19" spans="1:17" s="118" customFormat="1" ht="22" customHeight="1" x14ac:dyDescent="0.25">
      <c r="A19" s="37" t="str">
        <f>'1 Adult Part'!A20</f>
        <v>North Central</v>
      </c>
      <c r="B19" s="77">
        <v>54</v>
      </c>
      <c r="C19" s="121">
        <v>5</v>
      </c>
      <c r="D19" s="67">
        <f t="shared" si="0"/>
        <v>9.2592592592592587E-2</v>
      </c>
      <c r="E19" s="57">
        <v>46</v>
      </c>
      <c r="F19" s="206">
        <v>5</v>
      </c>
      <c r="G19" s="56">
        <f t="shared" si="3"/>
        <v>0.10869565217391304</v>
      </c>
      <c r="H19" s="201">
        <v>0</v>
      </c>
      <c r="I19" s="208">
        <f t="shared" si="1"/>
        <v>0.85185185185185186</v>
      </c>
      <c r="J19" s="67">
        <f t="shared" si="2"/>
        <v>1</v>
      </c>
      <c r="K19" s="113">
        <v>18</v>
      </c>
      <c r="L19" s="114">
        <v>17.184000000000001</v>
      </c>
      <c r="M19" s="54">
        <v>47</v>
      </c>
      <c r="N19" s="209">
        <v>13</v>
      </c>
      <c r="O19" s="117"/>
      <c r="P19" s="204"/>
      <c r="Q19" s="232"/>
    </row>
    <row r="20" spans="1:17" s="118" customFormat="1" ht="22" customHeight="1" x14ac:dyDescent="0.25">
      <c r="A20" s="37" t="str">
        <f>'1 Adult Part'!A21</f>
        <v>North Shore</v>
      </c>
      <c r="B20" s="77">
        <v>78</v>
      </c>
      <c r="C20" s="121">
        <v>16</v>
      </c>
      <c r="D20" s="67">
        <f t="shared" si="0"/>
        <v>0.20512820512820512</v>
      </c>
      <c r="E20" s="57">
        <v>66</v>
      </c>
      <c r="F20" s="206">
        <v>7</v>
      </c>
      <c r="G20" s="56">
        <f t="shared" si="3"/>
        <v>0.10606060606060606</v>
      </c>
      <c r="H20" s="201">
        <v>3</v>
      </c>
      <c r="I20" s="208">
        <f t="shared" si="1"/>
        <v>0.84615384615384615</v>
      </c>
      <c r="J20" s="67">
        <f t="shared" si="2"/>
        <v>0.53846153846153844</v>
      </c>
      <c r="K20" s="113">
        <v>18</v>
      </c>
      <c r="L20" s="114">
        <v>20.99</v>
      </c>
      <c r="M20" s="73">
        <v>105</v>
      </c>
      <c r="N20" s="209">
        <v>50</v>
      </c>
      <c r="O20" s="117"/>
      <c r="P20" s="204"/>
      <c r="Q20" s="232"/>
    </row>
    <row r="21" spans="1:17" s="118" customFormat="1" ht="22" customHeight="1" thickBot="1" x14ac:dyDescent="0.3">
      <c r="A21" s="79" t="str">
        <f>'1 Adult Part'!A22</f>
        <v>South Shore</v>
      </c>
      <c r="B21" s="213">
        <v>85</v>
      </c>
      <c r="C21" s="132">
        <v>13</v>
      </c>
      <c r="D21" s="81">
        <f t="shared" si="0"/>
        <v>0.15294117647058825</v>
      </c>
      <c r="E21" s="76">
        <v>74</v>
      </c>
      <c r="F21" s="214">
        <v>9</v>
      </c>
      <c r="G21" s="119">
        <f t="shared" si="3"/>
        <v>0.12162162162162163</v>
      </c>
      <c r="H21" s="207">
        <v>0</v>
      </c>
      <c r="I21" s="208">
        <f t="shared" si="1"/>
        <v>0.87058823529411766</v>
      </c>
      <c r="J21" s="129">
        <f t="shared" si="2"/>
        <v>0.69230769230769229</v>
      </c>
      <c r="K21" s="113">
        <v>32.5</v>
      </c>
      <c r="L21" s="134">
        <v>27.903589743589745</v>
      </c>
      <c r="M21" s="238">
        <v>0</v>
      </c>
      <c r="N21" s="215">
        <v>37</v>
      </c>
      <c r="O21" s="117"/>
      <c r="P21" s="204"/>
      <c r="Q21" s="232"/>
    </row>
    <row r="22" spans="1:17" s="118" customFormat="1" ht="22" customHeight="1" thickBot="1" x14ac:dyDescent="0.3">
      <c r="A22" s="216" t="s">
        <v>49</v>
      </c>
      <c r="B22" s="217">
        <f>SUM(B6:B21)</f>
        <v>1428</v>
      </c>
      <c r="C22" s="137">
        <f>SUM(C6:C21)</f>
        <v>249</v>
      </c>
      <c r="D22" s="138">
        <f t="shared" si="0"/>
        <v>0.17436974789915966</v>
      </c>
      <c r="E22" s="93">
        <f>SUM(E6:E21)</f>
        <v>1205</v>
      </c>
      <c r="F22" s="218">
        <f>SUM(F6:F21)</f>
        <v>166</v>
      </c>
      <c r="G22" s="138">
        <f t="shared" si="3"/>
        <v>0.13775933609958507</v>
      </c>
      <c r="H22" s="219">
        <f>SUM(H6:H21)</f>
        <v>10</v>
      </c>
      <c r="I22" s="220">
        <f t="shared" si="1"/>
        <v>0.8438375350140056</v>
      </c>
      <c r="J22" s="138">
        <f t="shared" si="2"/>
        <v>0.69456066945606698</v>
      </c>
      <c r="K22" s="141">
        <v>21.600659521846659</v>
      </c>
      <c r="L22" s="142">
        <v>27.673646113759059</v>
      </c>
      <c r="M22" s="221">
        <v>913</v>
      </c>
      <c r="N22" s="222">
        <f>SUM(N6:N21)</f>
        <v>473</v>
      </c>
      <c r="O22" s="117"/>
      <c r="P22" s="204"/>
      <c r="Q22" s="234"/>
    </row>
    <row r="23" spans="1:17" ht="18.75" customHeight="1" x14ac:dyDescent="0.35">
      <c r="A23" s="245" t="str">
        <f>'2 Adult Exits'!A23</f>
        <v>Entered Employments include:  unsubsidized employment; military; and apprenticeship.</v>
      </c>
      <c r="B23" s="103"/>
      <c r="C23" s="245"/>
      <c r="D23" s="148"/>
      <c r="E23" s="147"/>
      <c r="F23" s="147"/>
      <c r="G23" s="245"/>
      <c r="H23" s="245"/>
      <c r="I23" s="245"/>
      <c r="J23" s="245"/>
      <c r="K23" s="245"/>
      <c r="L23" s="148"/>
      <c r="M23" s="245"/>
      <c r="N23" s="245"/>
      <c r="O23" s="102"/>
    </row>
    <row r="24" spans="1:17" ht="18" customHeight="1" x14ac:dyDescent="0.35">
      <c r="A24" s="245" t="str">
        <f>'2 Adult Exits'!A24</f>
        <v xml:space="preserve">   Exclusions: Exiters who leave the program for medical reasons or who are institutionalized are not counted in Entered Employment rate.</v>
      </c>
      <c r="B24" s="103"/>
      <c r="C24" s="245"/>
      <c r="D24" s="148"/>
      <c r="E24" s="147"/>
      <c r="F24" s="147"/>
      <c r="G24" s="245"/>
      <c r="H24" s="245"/>
      <c r="I24" s="245"/>
      <c r="J24" s="245"/>
      <c r="K24" s="245"/>
      <c r="L24" s="148"/>
      <c r="M24" s="245"/>
      <c r="N24" s="245"/>
      <c r="O24" s="102"/>
    </row>
    <row r="25" spans="1:17" ht="17.25" customHeight="1" x14ac:dyDescent="0.35">
      <c r="A25" s="304"/>
      <c r="B25" s="305"/>
      <c r="C25" s="305"/>
      <c r="D25" s="305"/>
      <c r="E25" s="305"/>
      <c r="F25" s="305"/>
      <c r="G25" s="305"/>
      <c r="H25" s="305"/>
      <c r="I25" s="305"/>
      <c r="J25" s="305"/>
      <c r="K25" s="305"/>
      <c r="L25" s="305"/>
      <c r="M25" s="305"/>
      <c r="N25" s="305"/>
      <c r="O25" s="102"/>
    </row>
    <row r="26" spans="1:17" x14ac:dyDescent="0.3">
      <c r="A26" s="26"/>
      <c r="B26" s="242"/>
      <c r="C26" s="26"/>
      <c r="D26" s="154"/>
      <c r="E26" s="153"/>
      <c r="F26" s="153"/>
      <c r="G26" s="26"/>
      <c r="H26" s="26"/>
      <c r="I26" s="26"/>
      <c r="J26" s="26"/>
      <c r="K26" s="26"/>
      <c r="L26" s="154"/>
      <c r="M26" s="26"/>
      <c r="N26" s="26"/>
    </row>
    <row r="27" spans="1:17" x14ac:dyDescent="0.3">
      <c r="L27" s="223"/>
    </row>
    <row r="28" spans="1:17" x14ac:dyDescent="0.3">
      <c r="K28" s="26"/>
      <c r="L28" s="102"/>
    </row>
  </sheetData>
  <mergeCells count="10">
    <mergeCell ref="A2:N2"/>
    <mergeCell ref="A25:N25"/>
    <mergeCell ref="A1:N1"/>
    <mergeCell ref="I4:J4"/>
    <mergeCell ref="E4:G4"/>
    <mergeCell ref="K4:L4"/>
    <mergeCell ref="M4:N4"/>
    <mergeCell ref="B4:D4"/>
    <mergeCell ref="A3:N3"/>
    <mergeCell ref="A4:A5"/>
  </mergeCells>
  <phoneticPr fontId="2" type="noConversion"/>
  <printOptions horizontalCentered="1" verticalCentered="1"/>
  <pageMargins left="0.49" right="0.5" top="1" bottom="0.56999999999999995" header="0.17" footer="0.13"/>
  <pageSetup scale="97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2"/>
  <sheetViews>
    <sheetView topLeftCell="A22" zoomScale="90" zoomScaleNormal="90" workbookViewId="0">
      <selection activeCell="A23" sqref="A23"/>
    </sheetView>
  </sheetViews>
  <sheetFormatPr defaultColWidth="9.1796875" defaultRowHeight="13" x14ac:dyDescent="0.3"/>
  <cols>
    <col min="1" max="1" width="19.453125" style="3" customWidth="1"/>
    <col min="2" max="2" width="8" style="3" customWidth="1"/>
    <col min="3" max="3" width="7.453125" style="3" customWidth="1"/>
    <col min="4" max="4" width="10.1796875" style="3" customWidth="1"/>
    <col min="5" max="5" width="9.81640625" style="3" customWidth="1"/>
    <col min="6" max="7" width="9.7265625" style="3" customWidth="1"/>
    <col min="8" max="8" width="7.54296875" style="3" customWidth="1"/>
    <col min="9" max="9" width="9.1796875" style="3"/>
    <col min="10" max="10" width="9" style="3" customWidth="1"/>
    <col min="11" max="11" width="9.1796875" style="3"/>
    <col min="12" max="12" width="8.7265625" style="3" customWidth="1"/>
    <col min="13" max="13" width="7.7265625" style="3" customWidth="1"/>
    <col min="14" max="14" width="8.54296875" style="3" customWidth="1"/>
    <col min="15" max="16" width="9.1796875" style="3"/>
    <col min="17" max="17" width="8.81640625" style="3" customWidth="1"/>
    <col min="18" max="16384" width="9.1796875" style="3"/>
  </cols>
  <sheetData>
    <row r="1" spans="1:29" s="29" customFormat="1" ht="20.149999999999999" customHeight="1" x14ac:dyDescent="0.3">
      <c r="A1" s="268" t="str">
        <f>+'1 Adult Part'!A1:O1</f>
        <v>TAB 6 - WIOA TITLE I PARTICIPANT SUMMARIES</v>
      </c>
      <c r="B1" s="306"/>
      <c r="C1" s="306"/>
      <c r="D1" s="306"/>
      <c r="E1" s="306"/>
      <c r="F1" s="306"/>
      <c r="G1" s="306"/>
      <c r="H1" s="306"/>
      <c r="I1" s="306"/>
      <c r="J1" s="306"/>
      <c r="K1" s="306"/>
      <c r="L1" s="306"/>
      <c r="M1" s="306"/>
      <c r="N1" s="307"/>
      <c r="O1" s="247"/>
      <c r="P1" s="247"/>
      <c r="Q1" s="247"/>
      <c r="R1" s="247"/>
      <c r="S1" s="247"/>
      <c r="T1" s="247"/>
      <c r="U1" s="247"/>
      <c r="V1" s="247"/>
      <c r="W1" s="247"/>
      <c r="X1" s="247"/>
      <c r="Y1" s="247"/>
      <c r="Z1" s="247"/>
      <c r="AA1" s="247"/>
      <c r="AB1" s="3"/>
      <c r="AC1" s="3"/>
    </row>
    <row r="2" spans="1:29" s="29" customFormat="1" ht="20.149999999999999" customHeight="1" x14ac:dyDescent="0.3">
      <c r="A2" s="271" t="str">
        <f>'1 Adult Part'!$A$2</f>
        <v>FY21 QUARTER ENDING SEPTEMBER 30, 2020</v>
      </c>
      <c r="B2" s="317"/>
      <c r="C2" s="317"/>
      <c r="D2" s="317"/>
      <c r="E2" s="317"/>
      <c r="F2" s="317"/>
      <c r="G2" s="317"/>
      <c r="H2" s="317"/>
      <c r="I2" s="317"/>
      <c r="J2" s="317"/>
      <c r="K2" s="317"/>
      <c r="L2" s="317"/>
      <c r="M2" s="317"/>
      <c r="N2" s="303"/>
      <c r="O2" s="247"/>
      <c r="P2" s="247"/>
      <c r="Q2" s="247"/>
      <c r="R2" s="247"/>
      <c r="S2" s="247"/>
      <c r="T2" s="247"/>
      <c r="U2" s="247"/>
      <c r="V2" s="247"/>
      <c r="W2" s="247"/>
      <c r="X2" s="247"/>
      <c r="Y2" s="247"/>
      <c r="Z2" s="247"/>
      <c r="AA2" s="247"/>
      <c r="AB2" s="3"/>
      <c r="AC2" s="3"/>
    </row>
    <row r="3" spans="1:29" s="29" customFormat="1" ht="20.149999999999999" customHeight="1" thickBot="1" x14ac:dyDescent="0.35">
      <c r="A3" s="274" t="s">
        <v>82</v>
      </c>
      <c r="B3" s="310"/>
      <c r="C3" s="310"/>
      <c r="D3" s="310"/>
      <c r="E3" s="310"/>
      <c r="F3" s="310"/>
      <c r="G3" s="310"/>
      <c r="H3" s="310"/>
      <c r="I3" s="310"/>
      <c r="J3" s="310"/>
      <c r="K3" s="310"/>
      <c r="L3" s="310"/>
      <c r="M3" s="310"/>
      <c r="N3" s="311"/>
      <c r="O3" s="247"/>
      <c r="P3" s="247"/>
      <c r="Q3" s="247"/>
      <c r="R3" s="247"/>
      <c r="S3" s="247"/>
      <c r="T3" s="247"/>
      <c r="U3" s="247"/>
      <c r="V3" s="247"/>
      <c r="W3" s="247"/>
      <c r="X3" s="247"/>
      <c r="Y3" s="247"/>
      <c r="Z3" s="247"/>
      <c r="AA3" s="247"/>
      <c r="AB3" s="3"/>
      <c r="AC3" s="3"/>
    </row>
    <row r="4" spans="1:29" ht="16.5" customHeight="1" x14ac:dyDescent="0.35">
      <c r="A4" s="224"/>
      <c r="B4" s="314" t="str">
        <f>'3 Adult Characteristics'!$B$4</f>
        <v>Percentage of Total Participants</v>
      </c>
      <c r="C4" s="315"/>
      <c r="D4" s="315"/>
      <c r="E4" s="315"/>
      <c r="F4" s="315"/>
      <c r="G4" s="315"/>
      <c r="H4" s="315"/>
      <c r="I4" s="315"/>
      <c r="J4" s="315"/>
      <c r="K4" s="315"/>
      <c r="L4" s="315"/>
      <c r="M4" s="315"/>
      <c r="N4" s="31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</row>
    <row r="5" spans="1:29" ht="51.75" customHeight="1" thickBot="1" x14ac:dyDescent="0.35">
      <c r="A5" s="225" t="s">
        <v>63</v>
      </c>
      <c r="B5" s="226" t="s">
        <v>65</v>
      </c>
      <c r="C5" s="161" t="s">
        <v>83</v>
      </c>
      <c r="D5" s="161" t="s">
        <v>67</v>
      </c>
      <c r="E5" s="161" t="s">
        <v>68</v>
      </c>
      <c r="F5" s="161" t="s">
        <v>69</v>
      </c>
      <c r="G5" s="161" t="s">
        <v>70</v>
      </c>
      <c r="H5" s="162" t="s">
        <v>71</v>
      </c>
      <c r="I5" s="161" t="s">
        <v>84</v>
      </c>
      <c r="J5" s="161" t="s">
        <v>73</v>
      </c>
      <c r="K5" s="161" t="s">
        <v>74</v>
      </c>
      <c r="L5" s="161" t="s">
        <v>75</v>
      </c>
      <c r="M5" s="35" t="s">
        <v>85</v>
      </c>
      <c r="N5" s="163" t="s">
        <v>77</v>
      </c>
      <c r="O5" s="26"/>
      <c r="P5" s="26"/>
      <c r="Q5" s="164"/>
      <c r="R5" s="164"/>
      <c r="S5" s="26"/>
      <c r="T5" s="26"/>
      <c r="U5" s="26"/>
      <c r="V5" s="26"/>
      <c r="W5" s="26"/>
      <c r="X5" s="26"/>
      <c r="Y5" s="26"/>
      <c r="Z5" s="26"/>
      <c r="AA5" s="26"/>
    </row>
    <row r="6" spans="1:29" s="52" customFormat="1" ht="22" customHeight="1" x14ac:dyDescent="0.3">
      <c r="A6" s="37" t="str">
        <f>'1 Adult Part'!A7</f>
        <v>Berkshire</v>
      </c>
      <c r="B6" s="165">
        <v>50</v>
      </c>
      <c r="C6" s="166">
        <v>56.25</v>
      </c>
      <c r="D6" s="167">
        <v>0</v>
      </c>
      <c r="E6" s="166">
        <v>12.5</v>
      </c>
      <c r="F6" s="166">
        <v>0</v>
      </c>
      <c r="G6" s="167">
        <v>12.5</v>
      </c>
      <c r="H6" s="166">
        <v>0</v>
      </c>
      <c r="I6" s="167">
        <v>93.75</v>
      </c>
      <c r="J6" s="166">
        <v>0</v>
      </c>
      <c r="K6" s="167">
        <v>0</v>
      </c>
      <c r="L6" s="167">
        <v>0</v>
      </c>
      <c r="M6" s="168">
        <v>25</v>
      </c>
      <c r="N6" s="227">
        <v>6.25</v>
      </c>
      <c r="O6" s="170"/>
      <c r="P6" s="171"/>
      <c r="Q6" s="171"/>
      <c r="R6" s="171"/>
      <c r="S6" s="171"/>
      <c r="T6" s="171"/>
      <c r="U6" s="171"/>
      <c r="V6" s="171"/>
      <c r="W6" s="171"/>
      <c r="X6" s="171"/>
      <c r="Y6" s="171"/>
      <c r="Z6" s="171"/>
      <c r="AA6" s="171"/>
      <c r="AB6" s="3"/>
      <c r="AC6" s="3"/>
    </row>
    <row r="7" spans="1:29" s="52" customFormat="1" ht="22" customHeight="1" x14ac:dyDescent="0.3">
      <c r="A7" s="53" t="str">
        <f>'1 Adult Part'!A8</f>
        <v>Boston</v>
      </c>
      <c r="B7" s="172">
        <v>64.15094339622641</v>
      </c>
      <c r="C7" s="173">
        <v>22.641509433962266</v>
      </c>
      <c r="D7" s="174">
        <v>16.981132075471699</v>
      </c>
      <c r="E7" s="173">
        <v>33.962264150943398</v>
      </c>
      <c r="F7" s="173">
        <v>22.641509433962266</v>
      </c>
      <c r="G7" s="174">
        <v>5.6603773584905666</v>
      </c>
      <c r="H7" s="173">
        <v>0</v>
      </c>
      <c r="I7" s="174">
        <v>94.339622641509436</v>
      </c>
      <c r="J7" s="173">
        <v>0</v>
      </c>
      <c r="K7" s="174">
        <v>62.264150943396224</v>
      </c>
      <c r="L7" s="174">
        <v>0</v>
      </c>
      <c r="M7" s="175">
        <v>3.7735849056603774</v>
      </c>
      <c r="N7" s="228">
        <v>11.320754716981133</v>
      </c>
      <c r="O7" s="170"/>
      <c r="P7" s="171"/>
      <c r="Q7" s="171"/>
      <c r="R7" s="171"/>
      <c r="S7" s="171"/>
      <c r="T7" s="171"/>
      <c r="U7" s="171"/>
      <c r="V7" s="171"/>
      <c r="W7" s="171"/>
      <c r="X7" s="171"/>
      <c r="Y7" s="171"/>
      <c r="Z7" s="171"/>
      <c r="AA7" s="171"/>
      <c r="AB7" s="3"/>
      <c r="AC7" s="3"/>
    </row>
    <row r="8" spans="1:29" s="52" customFormat="1" ht="22" customHeight="1" x14ac:dyDescent="0.3">
      <c r="A8" s="37" t="str">
        <f>'1 Adult Part'!A9</f>
        <v>Bristol</v>
      </c>
      <c r="B8" s="177">
        <v>46.341463414634148</v>
      </c>
      <c r="C8" s="178">
        <v>43.292682926829265</v>
      </c>
      <c r="D8" s="179">
        <v>5.48780487804878</v>
      </c>
      <c r="E8" s="178">
        <v>6.7073170731707314</v>
      </c>
      <c r="F8" s="178">
        <v>2.4390243902439024</v>
      </c>
      <c r="G8" s="179">
        <v>1.8292682926829269</v>
      </c>
      <c r="H8" s="178">
        <v>9.7560975609756095</v>
      </c>
      <c r="I8" s="179">
        <v>98.170731707317088</v>
      </c>
      <c r="J8" s="178">
        <v>2.4390243902439024</v>
      </c>
      <c r="K8" s="179">
        <v>28.04878048780488</v>
      </c>
      <c r="L8" s="179">
        <v>0</v>
      </c>
      <c r="M8" s="180">
        <v>4.2682926829268295</v>
      </c>
      <c r="N8" s="229">
        <v>10.365853658536585</v>
      </c>
      <c r="O8" s="170"/>
      <c r="P8" s="171"/>
      <c r="Q8" s="171"/>
      <c r="R8" s="171"/>
      <c r="S8" s="171"/>
      <c r="T8" s="171"/>
      <c r="U8" s="171"/>
      <c r="V8" s="171"/>
      <c r="W8" s="171"/>
      <c r="X8" s="171"/>
      <c r="Y8" s="171"/>
      <c r="Z8" s="171"/>
      <c r="AA8" s="171"/>
      <c r="AB8" s="3"/>
      <c r="AC8" s="3"/>
    </row>
    <row r="9" spans="1:29" s="52" customFormat="1" ht="22" customHeight="1" x14ac:dyDescent="0.3">
      <c r="A9" s="37" t="str">
        <f>'1 Adult Part'!A10</f>
        <v>Brockton</v>
      </c>
      <c r="B9" s="177">
        <v>57.657657657657658</v>
      </c>
      <c r="C9" s="178">
        <v>38.738738738738739</v>
      </c>
      <c r="D9" s="179">
        <v>9.0090090090090094</v>
      </c>
      <c r="E9" s="178">
        <v>36.036036036036037</v>
      </c>
      <c r="F9" s="178">
        <v>10.810810810810811</v>
      </c>
      <c r="G9" s="179">
        <v>2.7027027027027026</v>
      </c>
      <c r="H9" s="178">
        <v>14.414414414414415</v>
      </c>
      <c r="I9" s="179">
        <v>96.396396396396398</v>
      </c>
      <c r="J9" s="178">
        <v>0</v>
      </c>
      <c r="K9" s="179">
        <v>8.1081081081081088</v>
      </c>
      <c r="L9" s="179">
        <v>2.7027027027027026</v>
      </c>
      <c r="M9" s="180">
        <v>2.7027027027027026</v>
      </c>
      <c r="N9" s="229">
        <v>8.1081081081081088</v>
      </c>
      <c r="O9" s="170"/>
      <c r="P9" s="171"/>
      <c r="Q9" s="171"/>
      <c r="R9" s="171"/>
      <c r="S9" s="171"/>
      <c r="T9" s="171"/>
      <c r="U9" s="171"/>
      <c r="V9" s="171"/>
      <c r="W9" s="171"/>
      <c r="X9" s="171"/>
      <c r="Y9" s="171"/>
      <c r="Z9" s="171"/>
      <c r="AA9" s="171"/>
      <c r="AB9" s="3"/>
      <c r="AC9" s="3"/>
    </row>
    <row r="10" spans="1:29" s="52" customFormat="1" ht="22" customHeight="1" x14ac:dyDescent="0.3">
      <c r="A10" s="37" t="str">
        <f>'1 Adult Part'!A11</f>
        <v>Cape &amp; Islands</v>
      </c>
      <c r="B10" s="177">
        <v>68.965517241379317</v>
      </c>
      <c r="C10" s="178">
        <v>51.724137931034484</v>
      </c>
      <c r="D10" s="179">
        <v>6.8965517241379315</v>
      </c>
      <c r="E10" s="178">
        <v>10.344827586206897</v>
      </c>
      <c r="F10" s="178">
        <v>1.7241379310344829</v>
      </c>
      <c r="G10" s="179">
        <v>1.7241379310344829</v>
      </c>
      <c r="H10" s="178">
        <v>1.7241379310344829</v>
      </c>
      <c r="I10" s="179">
        <v>94.827586206896555</v>
      </c>
      <c r="J10" s="178">
        <v>0</v>
      </c>
      <c r="K10" s="179">
        <v>1.7241379310344829</v>
      </c>
      <c r="L10" s="179">
        <v>0</v>
      </c>
      <c r="M10" s="180">
        <v>3.4482758620689657</v>
      </c>
      <c r="N10" s="229">
        <v>8.6206896551724146</v>
      </c>
      <c r="O10" s="170"/>
      <c r="P10" s="171"/>
      <c r="Q10" s="171"/>
      <c r="R10" s="171"/>
      <c r="S10" s="171"/>
      <c r="T10" s="171"/>
      <c r="U10" s="171"/>
      <c r="V10" s="171"/>
      <c r="W10" s="171"/>
      <c r="X10" s="171"/>
      <c r="Y10" s="171"/>
      <c r="Z10" s="171"/>
      <c r="AA10" s="171"/>
      <c r="AB10" s="3"/>
      <c r="AC10" s="3"/>
    </row>
    <row r="11" spans="1:29" s="52" customFormat="1" ht="22" customHeight="1" x14ac:dyDescent="0.3">
      <c r="A11" s="37" t="str">
        <f>'1 Adult Part'!A12</f>
        <v>Central Mass</v>
      </c>
      <c r="B11" s="177">
        <v>40.983606557377051</v>
      </c>
      <c r="C11" s="178">
        <v>29.508196721311474</v>
      </c>
      <c r="D11" s="179">
        <v>11.475409836065573</v>
      </c>
      <c r="E11" s="178">
        <v>3.278688524590164</v>
      </c>
      <c r="F11" s="178">
        <v>29.508196721311474</v>
      </c>
      <c r="G11" s="179">
        <v>3.278688524590164</v>
      </c>
      <c r="H11" s="178">
        <v>9.8360655737704921</v>
      </c>
      <c r="I11" s="179">
        <v>96.721311475409834</v>
      </c>
      <c r="J11" s="178">
        <v>26.229508196721312</v>
      </c>
      <c r="K11" s="179">
        <v>1.639344262295082</v>
      </c>
      <c r="L11" s="179">
        <v>0</v>
      </c>
      <c r="M11" s="180">
        <v>8.1967213114754092</v>
      </c>
      <c r="N11" s="229">
        <v>6.557377049180328</v>
      </c>
      <c r="O11" s="170"/>
      <c r="P11" s="171"/>
      <c r="Q11" s="171"/>
      <c r="R11" s="171"/>
      <c r="S11" s="171"/>
      <c r="T11" s="171"/>
      <c r="U11" s="171"/>
      <c r="V11" s="171"/>
      <c r="W11" s="171"/>
      <c r="X11" s="171"/>
      <c r="Y11" s="171"/>
      <c r="Z11" s="171"/>
      <c r="AA11" s="171"/>
      <c r="AB11" s="3"/>
      <c r="AC11" s="3"/>
    </row>
    <row r="12" spans="1:29" s="52" customFormat="1" ht="22" customHeight="1" x14ac:dyDescent="0.3">
      <c r="A12" s="37" t="str">
        <f>'1 Adult Part'!A13</f>
        <v>Franklin Hampshire</v>
      </c>
      <c r="B12" s="177">
        <v>48.148148148148145</v>
      </c>
      <c r="C12" s="178">
        <v>22.222222222222221</v>
      </c>
      <c r="D12" s="179">
        <v>3.7037037037037037</v>
      </c>
      <c r="E12" s="178">
        <v>3.7037037037037037</v>
      </c>
      <c r="F12" s="178">
        <v>0</v>
      </c>
      <c r="G12" s="179">
        <v>11.111111111111111</v>
      </c>
      <c r="H12" s="178">
        <v>0</v>
      </c>
      <c r="I12" s="179">
        <v>96.296296296296291</v>
      </c>
      <c r="J12" s="178">
        <v>0</v>
      </c>
      <c r="K12" s="179">
        <v>0</v>
      </c>
      <c r="L12" s="179">
        <v>3.7037037037037037</v>
      </c>
      <c r="M12" s="180">
        <v>3.7037037037037037</v>
      </c>
      <c r="N12" s="229">
        <v>3.7037037037037037</v>
      </c>
      <c r="O12" s="170"/>
      <c r="P12" s="171"/>
      <c r="Q12" s="171"/>
      <c r="R12" s="171"/>
      <c r="S12" s="171"/>
      <c r="T12" s="171"/>
      <c r="U12" s="171"/>
      <c r="V12" s="171"/>
      <c r="W12" s="171"/>
      <c r="X12" s="171"/>
      <c r="Y12" s="171"/>
      <c r="Z12" s="171"/>
      <c r="AA12" s="171"/>
      <c r="AB12" s="3"/>
      <c r="AC12" s="3"/>
    </row>
    <row r="13" spans="1:29" s="52" customFormat="1" ht="22" customHeight="1" x14ac:dyDescent="0.3">
      <c r="A13" s="37" t="str">
        <f>'1 Adult Part'!A14</f>
        <v>Greater Lowell</v>
      </c>
      <c r="B13" s="177">
        <v>60.294117647058819</v>
      </c>
      <c r="C13" s="178">
        <v>25</v>
      </c>
      <c r="D13" s="179">
        <v>8.8235294117647065</v>
      </c>
      <c r="E13" s="178">
        <v>7.3529411764705879</v>
      </c>
      <c r="F13" s="178">
        <v>27.941176470588236</v>
      </c>
      <c r="G13" s="179">
        <v>5.882352941176471</v>
      </c>
      <c r="H13" s="178">
        <v>4.4117647058823533</v>
      </c>
      <c r="I13" s="179">
        <v>92.647058823529406</v>
      </c>
      <c r="J13" s="178">
        <v>0</v>
      </c>
      <c r="K13" s="179">
        <v>29.411764705882351</v>
      </c>
      <c r="L13" s="179">
        <v>0</v>
      </c>
      <c r="M13" s="180">
        <v>4.4117647058823533</v>
      </c>
      <c r="N13" s="229">
        <v>22.058823529411764</v>
      </c>
      <c r="O13" s="170"/>
      <c r="P13" s="171"/>
      <c r="Q13" s="171"/>
      <c r="R13" s="171"/>
      <c r="S13" s="171"/>
      <c r="T13" s="171"/>
      <c r="U13" s="171"/>
      <c r="V13" s="171"/>
      <c r="W13" s="171"/>
      <c r="X13" s="171"/>
      <c r="Y13" s="171"/>
      <c r="Z13" s="171"/>
      <c r="AA13" s="171"/>
      <c r="AB13" s="3"/>
      <c r="AC13" s="3"/>
    </row>
    <row r="14" spans="1:29" s="52" customFormat="1" ht="22" customHeight="1" x14ac:dyDescent="0.3">
      <c r="A14" s="37" t="str">
        <f>'1 Adult Part'!A15</f>
        <v>Greater New Bedford</v>
      </c>
      <c r="B14" s="177">
        <v>44</v>
      </c>
      <c r="C14" s="178">
        <v>17.333333333333332</v>
      </c>
      <c r="D14" s="179">
        <v>9.3333333333333339</v>
      </c>
      <c r="E14" s="178">
        <v>17.333333333333332</v>
      </c>
      <c r="F14" s="178">
        <v>2.666666666666667</v>
      </c>
      <c r="G14" s="179">
        <v>2.666666666666667</v>
      </c>
      <c r="H14" s="178">
        <v>4</v>
      </c>
      <c r="I14" s="179">
        <v>96</v>
      </c>
      <c r="J14" s="178">
        <v>0</v>
      </c>
      <c r="K14" s="179">
        <v>32</v>
      </c>
      <c r="L14" s="179">
        <v>0</v>
      </c>
      <c r="M14" s="180">
        <v>9.3333333333333339</v>
      </c>
      <c r="N14" s="229">
        <v>16</v>
      </c>
      <c r="O14" s="170"/>
      <c r="P14" s="171"/>
      <c r="Q14" s="171"/>
      <c r="R14" s="171"/>
      <c r="S14" s="171"/>
      <c r="T14" s="171"/>
      <c r="U14" s="171"/>
      <c r="V14" s="171"/>
      <c r="W14" s="171"/>
      <c r="X14" s="171"/>
      <c r="Y14" s="171"/>
      <c r="Z14" s="171"/>
      <c r="AA14" s="171"/>
      <c r="AB14" s="3"/>
      <c r="AC14" s="3"/>
    </row>
    <row r="15" spans="1:29" s="52" customFormat="1" ht="22" customHeight="1" x14ac:dyDescent="0.3">
      <c r="A15" s="37" t="str">
        <f>'1 Adult Part'!A16</f>
        <v>Hampden</v>
      </c>
      <c r="B15" s="177">
        <v>48.245614035087719</v>
      </c>
      <c r="C15" s="178">
        <v>27.192982456140353</v>
      </c>
      <c r="D15" s="179">
        <v>28.070175438596493</v>
      </c>
      <c r="E15" s="178">
        <v>20.17543859649123</v>
      </c>
      <c r="F15" s="178">
        <v>2.6315789473684208</v>
      </c>
      <c r="G15" s="179">
        <v>7.0175438596491233</v>
      </c>
      <c r="H15" s="178">
        <v>5.2631578947368416</v>
      </c>
      <c r="I15" s="179">
        <v>92.982456140350877</v>
      </c>
      <c r="J15" s="178">
        <v>0.87719298245614041</v>
      </c>
      <c r="K15" s="179">
        <v>25.438596491228072</v>
      </c>
      <c r="L15" s="179">
        <v>3.5087719298245617</v>
      </c>
      <c r="M15" s="180">
        <v>5.2631578947368416</v>
      </c>
      <c r="N15" s="229">
        <v>10.526315789473683</v>
      </c>
      <c r="O15" s="170"/>
      <c r="P15" s="171"/>
      <c r="Q15" s="171"/>
      <c r="R15" s="171"/>
      <c r="S15" s="171"/>
      <c r="T15" s="171"/>
      <c r="U15" s="171"/>
      <c r="V15" s="171"/>
      <c r="W15" s="171"/>
      <c r="X15" s="171"/>
      <c r="Y15" s="171"/>
      <c r="Z15" s="171"/>
      <c r="AA15" s="171"/>
      <c r="AB15" s="3"/>
      <c r="AC15" s="3"/>
    </row>
    <row r="16" spans="1:29" s="52" customFormat="1" ht="22" customHeight="1" x14ac:dyDescent="0.3">
      <c r="A16" s="37" t="str">
        <f>'1 Adult Part'!A17</f>
        <v>Merrimack Valley</v>
      </c>
      <c r="B16" s="177">
        <v>48.648648648648653</v>
      </c>
      <c r="C16" s="178">
        <v>51.351351351351347</v>
      </c>
      <c r="D16" s="179">
        <v>29.72972972972973</v>
      </c>
      <c r="E16" s="178">
        <v>5.4054054054054053</v>
      </c>
      <c r="F16" s="178">
        <v>0</v>
      </c>
      <c r="G16" s="179">
        <v>2.7027027027027026</v>
      </c>
      <c r="H16" s="178">
        <v>2.7027027027027026</v>
      </c>
      <c r="I16" s="179">
        <v>94.594594594594597</v>
      </c>
      <c r="J16" s="178">
        <v>2.7027027027027026</v>
      </c>
      <c r="K16" s="179">
        <v>13.513513513513512</v>
      </c>
      <c r="L16" s="179">
        <v>0</v>
      </c>
      <c r="M16" s="180">
        <v>2.7027027027027026</v>
      </c>
      <c r="N16" s="229">
        <v>10.810810810810811</v>
      </c>
      <c r="O16" s="170"/>
      <c r="P16" s="171"/>
      <c r="Q16" s="171"/>
      <c r="R16" s="171"/>
      <c r="S16" s="171"/>
      <c r="T16" s="171"/>
      <c r="U16" s="171"/>
      <c r="V16" s="171"/>
      <c r="W16" s="171"/>
      <c r="X16" s="171"/>
      <c r="Y16" s="171"/>
      <c r="Z16" s="171"/>
      <c r="AA16" s="171"/>
      <c r="AB16" s="3"/>
      <c r="AC16" s="3"/>
    </row>
    <row r="17" spans="1:29" s="52" customFormat="1" ht="22" customHeight="1" x14ac:dyDescent="0.3">
      <c r="A17" s="37" t="str">
        <f>'1 Adult Part'!A18</f>
        <v>Metro North</v>
      </c>
      <c r="B17" s="177">
        <v>56.756756756756758</v>
      </c>
      <c r="C17" s="178">
        <v>53.153153153153156</v>
      </c>
      <c r="D17" s="179">
        <v>14.414414414414415</v>
      </c>
      <c r="E17" s="178">
        <v>16.216216216216218</v>
      </c>
      <c r="F17" s="178">
        <v>15.315315315315315</v>
      </c>
      <c r="G17" s="179">
        <v>0.90090090090090091</v>
      </c>
      <c r="H17" s="178">
        <v>3.6036036036036037</v>
      </c>
      <c r="I17" s="179">
        <v>98.198198198198213</v>
      </c>
      <c r="J17" s="178">
        <v>2.7027027027027026</v>
      </c>
      <c r="K17" s="179">
        <v>9.0090090090090094</v>
      </c>
      <c r="L17" s="179">
        <v>0</v>
      </c>
      <c r="M17" s="180">
        <v>2.7027027027027026</v>
      </c>
      <c r="N17" s="229">
        <v>10.810810810810811</v>
      </c>
      <c r="O17" s="170"/>
      <c r="P17" s="171"/>
      <c r="Q17" s="171"/>
      <c r="R17" s="171"/>
      <c r="S17" s="171"/>
      <c r="T17" s="171"/>
      <c r="U17" s="171"/>
      <c r="V17" s="171"/>
      <c r="W17" s="171"/>
      <c r="X17" s="171"/>
      <c r="Y17" s="171"/>
      <c r="Z17" s="171"/>
      <c r="AA17" s="171"/>
      <c r="AB17" s="3"/>
      <c r="AC17" s="3"/>
    </row>
    <row r="18" spans="1:29" s="52" customFormat="1" ht="22" customHeight="1" x14ac:dyDescent="0.3">
      <c r="A18" s="37" t="str">
        <f>'1 Adult Part'!A19</f>
        <v>Metro South/West</v>
      </c>
      <c r="B18" s="177">
        <v>42.741935483870968</v>
      </c>
      <c r="C18" s="178">
        <v>45.161290322580641</v>
      </c>
      <c r="D18" s="179">
        <v>13.70967741935484</v>
      </c>
      <c r="E18" s="178">
        <v>11.29032258064516</v>
      </c>
      <c r="F18" s="178">
        <v>8.064516129032258</v>
      </c>
      <c r="G18" s="179">
        <v>5.6451612903225801</v>
      </c>
      <c r="H18" s="178">
        <v>0.80645161290322576</v>
      </c>
      <c r="I18" s="179">
        <v>98.387096774193537</v>
      </c>
      <c r="J18" s="178">
        <v>0</v>
      </c>
      <c r="K18" s="179">
        <v>4.032258064516129</v>
      </c>
      <c r="L18" s="179">
        <v>0</v>
      </c>
      <c r="M18" s="180">
        <v>4.032258064516129</v>
      </c>
      <c r="N18" s="229">
        <v>8.870967741935484</v>
      </c>
      <c r="O18" s="170"/>
      <c r="P18" s="171"/>
      <c r="Q18" s="171"/>
      <c r="R18" s="171"/>
      <c r="S18" s="171"/>
      <c r="T18" s="171"/>
      <c r="U18" s="171"/>
      <c r="V18" s="171"/>
      <c r="W18" s="171"/>
      <c r="X18" s="171"/>
      <c r="Y18" s="171"/>
      <c r="Z18" s="171"/>
      <c r="AA18" s="171"/>
      <c r="AB18" s="3"/>
      <c r="AC18" s="3"/>
    </row>
    <row r="19" spans="1:29" s="52" customFormat="1" ht="22" customHeight="1" x14ac:dyDescent="0.3">
      <c r="A19" s="37" t="str">
        <f>'1 Adult Part'!A20</f>
        <v>North Central</v>
      </c>
      <c r="B19" s="177">
        <v>33.333333333333336</v>
      </c>
      <c r="C19" s="178">
        <v>33.333333333333336</v>
      </c>
      <c r="D19" s="179">
        <v>19.444444444444443</v>
      </c>
      <c r="E19" s="178">
        <v>2.7777777777777777</v>
      </c>
      <c r="F19" s="178">
        <v>27.777777777777779</v>
      </c>
      <c r="G19" s="179">
        <v>8.3333333333333339</v>
      </c>
      <c r="H19" s="178">
        <v>5.5555555555555554</v>
      </c>
      <c r="I19" s="179">
        <v>97.222222222222229</v>
      </c>
      <c r="J19" s="178">
        <v>0</v>
      </c>
      <c r="K19" s="179">
        <v>0</v>
      </c>
      <c r="L19" s="179">
        <v>0</v>
      </c>
      <c r="M19" s="180">
        <v>8.3333333333333339</v>
      </c>
      <c r="N19" s="229">
        <v>8.3333333333333339</v>
      </c>
      <c r="O19" s="170"/>
      <c r="P19" s="171"/>
      <c r="Q19" s="171"/>
      <c r="R19" s="171"/>
      <c r="S19" s="171"/>
      <c r="T19" s="171"/>
      <c r="U19" s="171"/>
      <c r="V19" s="171"/>
      <c r="W19" s="171"/>
      <c r="X19" s="171"/>
      <c r="Y19" s="171"/>
      <c r="Z19" s="171"/>
      <c r="AA19" s="171"/>
      <c r="AB19" s="3"/>
      <c r="AC19" s="3"/>
    </row>
    <row r="20" spans="1:29" s="52" customFormat="1" ht="22" customHeight="1" x14ac:dyDescent="0.3">
      <c r="A20" s="37" t="str">
        <f>'1 Adult Part'!A21</f>
        <v>North Shore</v>
      </c>
      <c r="B20" s="177">
        <v>65.116279069767444</v>
      </c>
      <c r="C20" s="178">
        <v>36.046511627906973</v>
      </c>
      <c r="D20" s="179">
        <v>12.790697674418604</v>
      </c>
      <c r="E20" s="178">
        <v>19.767441860465116</v>
      </c>
      <c r="F20" s="178">
        <v>8.1395348837209305</v>
      </c>
      <c r="G20" s="179">
        <v>5.8139534883720936</v>
      </c>
      <c r="H20" s="178">
        <v>1.1627906976744184</v>
      </c>
      <c r="I20" s="179">
        <v>97.674418604651166</v>
      </c>
      <c r="J20" s="178">
        <v>0</v>
      </c>
      <c r="K20" s="179">
        <v>2.3255813953488369</v>
      </c>
      <c r="L20" s="179">
        <v>1.1627906976744184</v>
      </c>
      <c r="M20" s="180">
        <v>3.4883720930232558</v>
      </c>
      <c r="N20" s="229">
        <v>19.767441860465116</v>
      </c>
      <c r="O20" s="170"/>
      <c r="P20" s="171"/>
      <c r="Q20" s="171"/>
      <c r="R20" s="171"/>
      <c r="S20" s="171"/>
      <c r="T20" s="171"/>
      <c r="U20" s="171"/>
      <c r="V20" s="171"/>
      <c r="W20" s="171"/>
      <c r="X20" s="171"/>
      <c r="Y20" s="171"/>
      <c r="Z20" s="171"/>
      <c r="AA20" s="171"/>
      <c r="AB20" s="3"/>
      <c r="AC20" s="3"/>
    </row>
    <row r="21" spans="1:29" s="52" customFormat="1" ht="22" customHeight="1" thickBot="1" x14ac:dyDescent="0.35">
      <c r="A21" s="79" t="str">
        <f>'1 Adult Part'!A22</f>
        <v>South Shore</v>
      </c>
      <c r="B21" s="182">
        <v>46.296296296296298</v>
      </c>
      <c r="C21" s="183">
        <v>50</v>
      </c>
      <c r="D21" s="184">
        <v>1.8518518518518519</v>
      </c>
      <c r="E21" s="183">
        <v>5.5555555555555554</v>
      </c>
      <c r="F21" s="183">
        <v>25</v>
      </c>
      <c r="G21" s="184">
        <v>4.6296296296296298</v>
      </c>
      <c r="H21" s="183">
        <v>8.3333333333333339</v>
      </c>
      <c r="I21" s="184">
        <v>95.370370370370367</v>
      </c>
      <c r="J21" s="183">
        <v>14.814814814814815</v>
      </c>
      <c r="K21" s="184">
        <v>24.074074074074073</v>
      </c>
      <c r="L21" s="184">
        <v>0</v>
      </c>
      <c r="M21" s="185">
        <v>3.7037037037037037</v>
      </c>
      <c r="N21" s="230">
        <v>5.5555555555555554</v>
      </c>
      <c r="O21" s="170"/>
      <c r="P21" s="171"/>
      <c r="Q21" s="171"/>
      <c r="R21" s="171"/>
      <c r="S21" s="171"/>
      <c r="T21" s="171"/>
      <c r="U21" s="171"/>
      <c r="V21" s="171"/>
      <c r="W21" s="171"/>
      <c r="X21" s="171"/>
      <c r="Y21" s="171"/>
      <c r="Z21" s="171"/>
      <c r="AA21" s="171"/>
      <c r="AB21" s="3"/>
      <c r="AC21" s="3"/>
    </row>
    <row r="22" spans="1:29" s="52" customFormat="1" ht="22" customHeight="1" thickBot="1" x14ac:dyDescent="0.35">
      <c r="A22" s="89" t="s">
        <v>49</v>
      </c>
      <c r="B22" s="187">
        <v>51.321056845476377</v>
      </c>
      <c r="C22" s="189">
        <v>38.510808646917532</v>
      </c>
      <c r="D22" s="188">
        <v>11.929543634907928</v>
      </c>
      <c r="E22" s="188">
        <v>14.33146517213771</v>
      </c>
      <c r="F22" s="190">
        <v>11.369095276220976</v>
      </c>
      <c r="G22" s="188">
        <v>4.2433947157726184</v>
      </c>
      <c r="H22" s="190">
        <v>5.5244195356285024</v>
      </c>
      <c r="I22" s="190">
        <v>96.236989591673336</v>
      </c>
      <c r="J22" s="190">
        <v>3.2826261008807047</v>
      </c>
      <c r="K22" s="188">
        <v>16.893514811849478</v>
      </c>
      <c r="L22" s="188">
        <v>0.72057646116893503</v>
      </c>
      <c r="M22" s="191">
        <v>4.723779023218575</v>
      </c>
      <c r="N22" s="230">
        <v>10.808646917534027</v>
      </c>
      <c r="O22" s="170"/>
      <c r="P22" s="171"/>
      <c r="Q22" s="193"/>
      <c r="R22" s="194"/>
      <c r="S22" s="194"/>
      <c r="T22" s="194"/>
      <c r="U22" s="194"/>
      <c r="V22" s="194"/>
      <c r="W22" s="171"/>
      <c r="X22" s="171"/>
      <c r="Y22" s="171"/>
      <c r="Z22" s="171"/>
      <c r="AA22" s="171"/>
      <c r="AB22" s="3"/>
      <c r="AC22" s="3"/>
    </row>
  </sheetData>
  <mergeCells count="4">
    <mergeCell ref="A1:N1"/>
    <mergeCell ref="B4:N4"/>
    <mergeCell ref="A3:N3"/>
    <mergeCell ref="A2:N2"/>
  </mergeCells>
  <phoneticPr fontId="2" type="noConversion"/>
  <printOptions horizontalCentered="1" verticalCentered="1"/>
  <pageMargins left="0.26" right="0.25" top="1" bottom="0.56999999999999995" header="0.12" footer="0.13"/>
  <pageSetup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LongProperties xmlns="http://schemas.microsoft.com/office/2006/metadata/longPropertie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739B83D9EC05746835EEFEAC1333386" ma:contentTypeVersion="9" ma:contentTypeDescription="Create a new document." ma:contentTypeScope="" ma:versionID="006ba3e599dabd0635471657cdb3bfc3">
  <xsd:schema xmlns:xsd="http://www.w3.org/2001/XMLSchema" xmlns:xs="http://www.w3.org/2001/XMLSchema" xmlns:p="http://schemas.microsoft.com/office/2006/metadata/properties" xmlns:ns2="a543ae4e-6060-48c8-a421-709023b87e3c" xmlns:ns3="b72976aa-e7d9-498e-b08a-d3d9e47e4056" targetNamespace="http://schemas.microsoft.com/office/2006/metadata/properties" ma:root="true" ma:fieldsID="4314587907e6f5a278d5334c3fd06d7f" ns2:_="" ns3:_="">
    <xsd:import namespace="a543ae4e-6060-48c8-a421-709023b87e3c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43ae4e-6060-48c8-a421-709023b87e3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AB60C95-1E47-4236-B739-05EA5B0D7803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A6C798BF-141E-4ACA-BCFD-6DCD5AEF8C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543ae4e-6060-48c8-a421-709023b87e3c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C1E56AA-82CB-4055-AEB9-715EE6185DC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7</vt:i4>
      </vt:variant>
    </vt:vector>
  </HeadingPairs>
  <TitlesOfParts>
    <vt:vector size="14" baseType="lpstr">
      <vt:lpstr>Cover Sheet </vt:lpstr>
      <vt:lpstr>1 Adult Part</vt:lpstr>
      <vt:lpstr>2 Adult Exits</vt:lpstr>
      <vt:lpstr>3 Adult Characteristics</vt:lpstr>
      <vt:lpstr>4 Dis Wrk Part</vt:lpstr>
      <vt:lpstr>5 Dis Wrk Exits</vt:lpstr>
      <vt:lpstr>6 Dis Worker Characteristics</vt:lpstr>
      <vt:lpstr>'1 Adult Part'!Print_Area</vt:lpstr>
      <vt:lpstr>'2 Adult Exits'!Print_Area</vt:lpstr>
      <vt:lpstr>'3 Adult Characteristics'!Print_Area</vt:lpstr>
      <vt:lpstr>'4 Dis Wrk Part'!Print_Area</vt:lpstr>
      <vt:lpstr>'5 Dis Wrk Exits'!Print_Area</vt:lpstr>
      <vt:lpstr>'6 Dis Worker Characteristics'!Print_Area</vt:lpstr>
      <vt:lpstr>'Cover Sheet '!Print_Area</vt:lpstr>
    </vt:vector>
  </TitlesOfParts>
  <Manager/>
  <Company>DCS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Title I Adult Participant Summary</dc:title>
  <dc:subject/>
  <dc:creator>Joan Boucher</dc:creator>
  <cp:keywords/>
  <dc:description/>
  <cp:lastModifiedBy>Joan Boucher</cp:lastModifiedBy>
  <cp:revision/>
  <dcterms:created xsi:type="dcterms:W3CDTF">2002-10-30T15:58:39Z</dcterms:created>
  <dcterms:modified xsi:type="dcterms:W3CDTF">2021-01-25T17:32:24Z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Boucher, Joan (DWD)</vt:lpwstr>
  </property>
  <property fmtid="{D5CDD505-2E9C-101B-9397-08002B2CF9AE}" pid="3" name="Order">
    <vt:lpwstr>18857400.0000000</vt:lpwstr>
  </property>
  <property fmtid="{D5CDD505-2E9C-101B-9397-08002B2CF9AE}" pid="4" name="display_urn:schemas-microsoft-com:office:office#Author">
    <vt:lpwstr>Boucher, Joan (DWD)</vt:lpwstr>
  </property>
</Properties>
</file>